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66925"/>
  <mc:AlternateContent xmlns:mc="http://schemas.openxmlformats.org/markup-compatibility/2006">
    <mc:Choice Requires="x15">
      <x15ac:absPath xmlns:x15ac="http://schemas.microsoft.com/office/spreadsheetml/2010/11/ac" url="C:\Users\franklin.boccia\Documents\UENO Holding\Para firma digital\"/>
    </mc:Choice>
  </mc:AlternateContent>
  <xr:revisionPtr revIDLastSave="0" documentId="8_{F1B25C86-7D46-4F64-8A28-9FD1DAA60CF0}" xr6:coauthVersionLast="47" xr6:coauthVersionMax="47" xr10:uidLastSave="{00000000-0000-0000-0000-000000000000}"/>
  <bookViews>
    <workbookView xWindow="-120" yWindow="-120" windowWidth="20730" windowHeight="11040" tabRatio="900" firstSheet="3" activeTab="4" xr2:uid="{00000000-000D-0000-FFFF-FFFF00000000}"/>
  </bookViews>
  <sheets>
    <sheet name="BAL MARZO 2022" sheetId="91" state="hidden" r:id="rId1"/>
    <sheet name="BAL JUNIO 2022" sheetId="96" state="hidden" r:id="rId2"/>
    <sheet name="BAL DICIEMBRE 2022" sheetId="100" state="hidden" r:id="rId3"/>
    <sheet name="Indice" sheetId="16" r:id="rId4"/>
    <sheet name="BG" sheetId="103" r:id="rId5"/>
    <sheet name="ER" sheetId="19" r:id="rId6"/>
    <sheet name="EFE" sheetId="23" r:id="rId7"/>
    <sheet name="EVPN" sheetId="90" r:id="rId8"/>
    <sheet name="Información General" sheetId="101" r:id="rId9"/>
    <sheet name="Nota1" sheetId="1" r:id="rId10"/>
    <sheet name="NOTA 122022" sheetId="106" state="hidden" r:id="rId11"/>
    <sheet name="Nota 2 " sheetId="93" r:id="rId12"/>
    <sheet name="Nota 3" sheetId="3" r:id="rId13"/>
    <sheet name="Nota 4" sheetId="38" r:id="rId14"/>
    <sheet name="Nota 5  (2)" sheetId="97" state="hidden" r:id="rId15"/>
    <sheet name="Nota 5 " sheetId="85" r:id="rId16"/>
    <sheet name="Nota 6" sheetId="94" r:id="rId17"/>
    <sheet name="Nota 7" sheetId="7" r:id="rId18"/>
    <sheet name="Nota 8" sheetId="67" r:id="rId19"/>
    <sheet name="Nota 9" sheetId="66" r:id="rId20"/>
    <sheet name="Hoja1" sheetId="105" state="hidden" r:id="rId21"/>
    <sheet name="Nota 14" sheetId="84" r:id="rId22"/>
    <sheet name="Nota 10" sheetId="9" r:id="rId23"/>
    <sheet name="Nota 11" sheetId="41" r:id="rId24"/>
    <sheet name="Nota 12" sheetId="42" r:id="rId25"/>
    <sheet name="Nota 13" sheetId="10" r:id="rId26"/>
    <sheet name="Nota 18" sheetId="46" r:id="rId27"/>
    <sheet name="Nota 19" sheetId="12" r:id="rId28"/>
    <sheet name="Nota 15" sheetId="43" r:id="rId29"/>
    <sheet name="Nota 16" sheetId="44" r:id="rId30"/>
    <sheet name="Nota 17" sheetId="45" r:id="rId31"/>
    <sheet name="Nota 20" sheetId="14" r:id="rId32"/>
    <sheet name=" Nota 21" sheetId="47" r:id="rId33"/>
    <sheet name="Nota 22" sheetId="48" r:id="rId34"/>
    <sheet name="Nota 23" sheetId="49" r:id="rId35"/>
    <sheet name="Nota 24" sheetId="68" r:id="rId36"/>
    <sheet name="Nota 25" sheetId="50" r:id="rId37"/>
    <sheet name="Nota 26" sheetId="51" r:id="rId38"/>
    <sheet name="Nota 27" sheetId="65" r:id="rId39"/>
    <sheet name="Nota 29" sheetId="52" r:id="rId40"/>
    <sheet name="Nota 28" sheetId="53" r:id="rId41"/>
    <sheet name="Nota 30" sheetId="54" r:id="rId42"/>
    <sheet name="Nota 31" sheetId="55" r:id="rId43"/>
    <sheet name="Nota 32" sheetId="69" r:id="rId44"/>
    <sheet name="Nota 33" sheetId="56" r:id="rId45"/>
    <sheet name="Nota 34" sheetId="57" r:id="rId46"/>
    <sheet name="Nota 35" sheetId="64" r:id="rId47"/>
    <sheet name="EVPN (2)" sheetId="98" state="hidden" r:id="rId48"/>
    <sheet name="Nota 36" sheetId="60" r:id="rId49"/>
    <sheet name="Nota 37" sheetId="62" r:id="rId50"/>
    <sheet name="Nota 38" sheetId="70" r:id="rId51"/>
    <sheet name="Nota 39" sheetId="63" r:id="rId52"/>
    <sheet name="Nota 40" sheetId="72" r:id="rId53"/>
    <sheet name="plan de cuentas" sheetId="86" r:id="rId54"/>
    <sheet name="Base de Monedas" sheetId="71"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s>
  <definedNames>
    <definedName name="\A" localSheetId="7">#REF!</definedName>
    <definedName name="\A" localSheetId="47">#REF!</definedName>
    <definedName name="\A" localSheetId="11">#REF!</definedName>
    <definedName name="\A" localSheetId="16">#REF!</definedName>
    <definedName name="\A" localSheetId="53">#REF!</definedName>
    <definedName name="\A">#REF!</definedName>
    <definedName name="\d" localSheetId="7">#REF!</definedName>
    <definedName name="\d" localSheetId="47">#REF!</definedName>
    <definedName name="\d" localSheetId="16">#REF!</definedName>
    <definedName name="\d" localSheetId="53">#REF!</definedName>
    <definedName name="\d">#REF!</definedName>
    <definedName name="\E" localSheetId="7">#REF!</definedName>
    <definedName name="\E" localSheetId="47">#REF!</definedName>
    <definedName name="\E" localSheetId="16">#REF!</definedName>
    <definedName name="\E" localSheetId="53">#REF!</definedName>
    <definedName name="\E">#REF!</definedName>
    <definedName name="\i" localSheetId="16">#REF!</definedName>
    <definedName name="\i">#REF!</definedName>
    <definedName name="\P" localSheetId="16">#REF!</definedName>
    <definedName name="\P">#REF!</definedName>
    <definedName name="__________DAT1" localSheetId="16">'[1]1211600001'!#REF!</definedName>
    <definedName name="__________DAT1">'[1]1211600001'!#REF!</definedName>
    <definedName name="__________DAT2" localSheetId="16">'[2]Cruce-Aging'!#REF!</definedName>
    <definedName name="__________DAT2">'[2]Cruce-Aging'!#REF!</definedName>
    <definedName name="__________DAT3" localSheetId="16">'[2]Cruce-Aging'!#REF!</definedName>
    <definedName name="__________DAT3">'[2]Cruce-Aging'!#REF!</definedName>
    <definedName name="__________DAT4" localSheetId="16">'[2]Cruce-Aging'!#REF!</definedName>
    <definedName name="__________DAT4">'[2]Cruce-Aging'!#REF!</definedName>
    <definedName name="__________DAT5">'[2]Cruce-Aging'!#REF!</definedName>
    <definedName name="__________DAT6">'[2]Cruce-Aging'!#REF!</definedName>
    <definedName name="__________DAT7">'[2]Cruce-Aging'!#REF!</definedName>
    <definedName name="__________DAT8">'[2]Cruce-Aging'!#REF!</definedName>
    <definedName name="_________DAT1">'[1]1211600001'!#REF!</definedName>
    <definedName name="_________DAT10">'[2]Cruce-Aging'!#REF!</definedName>
    <definedName name="_________DAT11">'[2]Cruce-Aging'!#REF!</definedName>
    <definedName name="_________DAT12">'[2]Cruce-Aging'!#REF!</definedName>
    <definedName name="_________DAT13">'[2]Cruce-Aging'!#REF!</definedName>
    <definedName name="_________DAT14">'[2]Cruce-Aging'!#REF!</definedName>
    <definedName name="_________DAT15">'[2]Cruce-Aging'!#REF!</definedName>
    <definedName name="_________DAT16">'[2]Cruce-Aging'!#REF!</definedName>
    <definedName name="_________DAT17">'[2]Cruce-Aging'!#REF!</definedName>
    <definedName name="_________DAT18">'[2]Cruce-Aging'!#REF!</definedName>
    <definedName name="_________DAT19">'[3]diferencia cbio prest'!#REF!</definedName>
    <definedName name="_________DAT2">'[2]Cruce-Aging'!#REF!</definedName>
    <definedName name="_________DAT20">'[3]diferencia cbio prest'!#REF!</definedName>
    <definedName name="_________DAT24" localSheetId="16">#REF!</definedName>
    <definedName name="_________DAT24">#REF!</definedName>
    <definedName name="_________DAT3">'[2]Cruce-Aging'!#REF!</definedName>
    <definedName name="_________DAT4">'[2]Cruce-Aging'!#REF!</definedName>
    <definedName name="_________DAT5">'[2]Cruce-Aging'!#REF!</definedName>
    <definedName name="_________DAT6">'[2]Cruce-Aging'!#REF!</definedName>
    <definedName name="_________DAT7">'[2]Cruce-Aging'!#REF!</definedName>
    <definedName name="_________DAT8">'[2]Cruce-Aging'!#REF!</definedName>
    <definedName name="_________DAT9">'[2]Cruce-Aging'!#REF!</definedName>
    <definedName name="_________dic93" localSheetId="16">#REF!</definedName>
    <definedName name="_________dic93">#REF!</definedName>
    <definedName name="_________dic94" localSheetId="16">#REF!</definedName>
    <definedName name="_________dic94">#REF!</definedName>
    <definedName name="_________jun93" localSheetId="16">#REF!</definedName>
    <definedName name="_________jun93">#REF!</definedName>
    <definedName name="_________jun94" localSheetId="16">#REF!</definedName>
    <definedName name="_________jun94">#REF!</definedName>
    <definedName name="_________jun95" localSheetId="16">#REF!</definedName>
    <definedName name="_________jun95">#REF!</definedName>
    <definedName name="_________mar94" localSheetId="16">#REF!</definedName>
    <definedName name="_________mar94">#REF!</definedName>
    <definedName name="_________MAR95" localSheetId="16">#REF!</definedName>
    <definedName name="_________MAR95">#REF!</definedName>
    <definedName name="_________RIV2" localSheetId="16">'[4]Sarmiento 517'!#REF!</definedName>
    <definedName name="_________RIV2">'[4]Sarmiento 517'!#REF!</definedName>
    <definedName name="_________RIV3" localSheetId="16">'[4]Sarmiento 517'!#REF!</definedName>
    <definedName name="_________RIV3">'[4]Sarmiento 517'!#REF!</definedName>
    <definedName name="_________SAR10" localSheetId="16">'[4]Reconquista 823'!#REF!</definedName>
    <definedName name="_________SAR10">'[4]Reconquista 823'!#REF!</definedName>
    <definedName name="_________SAR5" localSheetId="16">'[4]Reconquista 823'!#REF!</definedName>
    <definedName name="_________SAR5">'[4]Reconquista 823'!#REF!</definedName>
    <definedName name="_________SAR80">'[4]Reconquista 823'!#REF!</definedName>
    <definedName name="_________set94" localSheetId="16">#REF!</definedName>
    <definedName name="_________set94">#REF!</definedName>
    <definedName name="_________set95" localSheetId="16">#REF!</definedName>
    <definedName name="_________set95">#REF!</definedName>
    <definedName name="________DAT1" localSheetId="16">'[1]1211600001'!#REF!</definedName>
    <definedName name="________DAT1">'[1]1211600001'!#REF!</definedName>
    <definedName name="________DAT10" localSheetId="16">'[2]Cruce-Aging'!#REF!</definedName>
    <definedName name="________DAT10">'[2]Cruce-Aging'!#REF!</definedName>
    <definedName name="________DAT11">'[2]Cruce-Aging'!#REF!</definedName>
    <definedName name="________DAT12">'[2]Cruce-Aging'!#REF!</definedName>
    <definedName name="________DAT13">'[2]Cruce-Aging'!#REF!</definedName>
    <definedName name="________DAT14">'[2]Cruce-Aging'!#REF!</definedName>
    <definedName name="________DAT15">'[2]Cruce-Aging'!#REF!</definedName>
    <definedName name="________DAT16">'[2]Cruce-Aging'!#REF!</definedName>
    <definedName name="________DAT17">'[2]Cruce-Aging'!#REF!</definedName>
    <definedName name="________DAT18">'[2]Cruce-Aging'!#REF!</definedName>
    <definedName name="________DAT19">'[3]diferencia cbio prest'!#REF!</definedName>
    <definedName name="________DAT2">'[2]Cruce-Aging'!#REF!</definedName>
    <definedName name="________DAT20">'[3]diferencia cbio prest'!#REF!</definedName>
    <definedName name="________DAT24" localSheetId="16">#REF!</definedName>
    <definedName name="________DAT24">#REF!</definedName>
    <definedName name="________DAT3">'[2]Cruce-Aging'!#REF!</definedName>
    <definedName name="________DAT4">'[2]Cruce-Aging'!#REF!</definedName>
    <definedName name="________DAT5">'[2]Cruce-Aging'!#REF!</definedName>
    <definedName name="________DAT6">'[2]Cruce-Aging'!#REF!</definedName>
    <definedName name="________DAT7">'[2]Cruce-Aging'!#REF!</definedName>
    <definedName name="________DAT8">'[2]Cruce-Aging'!#REF!</definedName>
    <definedName name="________DAT9">'[2]Cruce-Aging'!#REF!</definedName>
    <definedName name="________dic93" localSheetId="16">#REF!</definedName>
    <definedName name="________dic93">#REF!</definedName>
    <definedName name="________dic94" localSheetId="16">#REF!</definedName>
    <definedName name="________dic94">#REF!</definedName>
    <definedName name="________jun93" localSheetId="16">#REF!</definedName>
    <definedName name="________jun93">#REF!</definedName>
    <definedName name="________jun94" localSheetId="16">#REF!</definedName>
    <definedName name="________jun94">#REF!</definedName>
    <definedName name="________jun95" localSheetId="16">#REF!</definedName>
    <definedName name="________jun95">#REF!</definedName>
    <definedName name="________mar94" localSheetId="16">#REF!</definedName>
    <definedName name="________mar94">#REF!</definedName>
    <definedName name="________MAR95" localSheetId="16">#REF!</definedName>
    <definedName name="________MAR95">#REF!</definedName>
    <definedName name="________RIV2" localSheetId="16">'[4]Sarmiento 517'!#REF!</definedName>
    <definedName name="________RIV2">'[4]Sarmiento 517'!#REF!</definedName>
    <definedName name="________RIV3" localSheetId="16">'[4]Sarmiento 517'!#REF!</definedName>
    <definedName name="________RIV3">'[4]Sarmiento 517'!#REF!</definedName>
    <definedName name="________SAR10" localSheetId="16">'[4]Reconquista 823'!#REF!</definedName>
    <definedName name="________SAR10">'[4]Reconquista 823'!#REF!</definedName>
    <definedName name="________SAR5" localSheetId="16">'[4]Reconquista 823'!#REF!</definedName>
    <definedName name="________SAR5">'[4]Reconquista 823'!#REF!</definedName>
    <definedName name="________SAR80">'[4]Reconquista 823'!#REF!</definedName>
    <definedName name="________set94" localSheetId="16">#REF!</definedName>
    <definedName name="________set94">#REF!</definedName>
    <definedName name="________set95" localSheetId="16">#REF!</definedName>
    <definedName name="________set95">#REF!</definedName>
    <definedName name="_______DAT1" localSheetId="16">'[1]1211600001'!#REF!</definedName>
    <definedName name="_______DAT1">'[1]1211600001'!#REF!</definedName>
    <definedName name="_______DAT10" localSheetId="16">'[2]Cruce-Aging'!#REF!</definedName>
    <definedName name="_______DAT10">'[2]Cruce-Aging'!#REF!</definedName>
    <definedName name="_______DAT11">'[2]Cruce-Aging'!#REF!</definedName>
    <definedName name="_______DAT12">'[2]Cruce-Aging'!#REF!</definedName>
    <definedName name="_______DAT13">'[2]Cruce-Aging'!#REF!</definedName>
    <definedName name="_______DAT14">'[2]Cruce-Aging'!#REF!</definedName>
    <definedName name="_______DAT15">'[2]Cruce-Aging'!#REF!</definedName>
    <definedName name="_______DAT16">'[2]Cruce-Aging'!#REF!</definedName>
    <definedName name="_______DAT17">'[2]Cruce-Aging'!#REF!</definedName>
    <definedName name="_______DAT18">'[2]Cruce-Aging'!#REF!</definedName>
    <definedName name="_______DAT19">'[3]diferencia cbio prest'!#REF!</definedName>
    <definedName name="_______DAT2">'[2]Cruce-Aging'!#REF!</definedName>
    <definedName name="_______DAT20">'[3]diferencia cbio prest'!#REF!</definedName>
    <definedName name="_______DAT21" localSheetId="16">#REF!</definedName>
    <definedName name="_______DAT21">#REF!</definedName>
    <definedName name="_______DAT22" localSheetId="16">#REF!</definedName>
    <definedName name="_______DAT22">#REF!</definedName>
    <definedName name="_______DAT23" localSheetId="16">#REF!</definedName>
    <definedName name="_______DAT23">#REF!</definedName>
    <definedName name="_______DAT24" localSheetId="16">#REF!</definedName>
    <definedName name="_______DAT24">#REF!</definedName>
    <definedName name="_______DAT25" localSheetId="16">#REF!</definedName>
    <definedName name="_______DAT25">#REF!</definedName>
    <definedName name="_______DAT26" localSheetId="16">#REF!</definedName>
    <definedName name="_______DAT26">#REF!</definedName>
    <definedName name="_______DAT27" localSheetId="16">#REF!</definedName>
    <definedName name="_______DAT27">#REF!</definedName>
    <definedName name="_______DAT28" localSheetId="16">#REF!</definedName>
    <definedName name="_______DAT28">#REF!</definedName>
    <definedName name="_______DAT29" localSheetId="16">#REF!</definedName>
    <definedName name="_______DAT29">#REF!</definedName>
    <definedName name="_______DAT3" localSheetId="16">'[2]Cruce-Aging'!#REF!</definedName>
    <definedName name="_______DAT3">'[2]Cruce-Aging'!#REF!</definedName>
    <definedName name="_______DAT30" localSheetId="16">#REF!</definedName>
    <definedName name="_______DAT30">#REF!</definedName>
    <definedName name="_______DAT31" localSheetId="16">#REF!</definedName>
    <definedName name="_______DAT31">#REF!</definedName>
    <definedName name="_______DAT4" localSheetId="16">'[2]Cruce-Aging'!#REF!</definedName>
    <definedName name="_______DAT4">'[2]Cruce-Aging'!#REF!</definedName>
    <definedName name="_______DAT5" localSheetId="16">'[2]Cruce-Aging'!#REF!</definedName>
    <definedName name="_______DAT5">'[2]Cruce-Aging'!#REF!</definedName>
    <definedName name="_______DAT6" localSheetId="16">'[2]Cruce-Aging'!#REF!</definedName>
    <definedName name="_______DAT6">'[2]Cruce-Aging'!#REF!</definedName>
    <definedName name="_______DAT7" localSheetId="16">'[2]Cruce-Aging'!#REF!</definedName>
    <definedName name="_______DAT7">'[2]Cruce-Aging'!#REF!</definedName>
    <definedName name="_______DAT8" localSheetId="16">'[2]Cruce-Aging'!#REF!</definedName>
    <definedName name="_______DAT8">'[2]Cruce-Aging'!#REF!</definedName>
    <definedName name="_______DAT9">'[2]Cruce-Aging'!#REF!</definedName>
    <definedName name="_______dic20" localSheetId="16">#REF!</definedName>
    <definedName name="_______dic20">#REF!</definedName>
    <definedName name="_______dic93" localSheetId="16">#REF!</definedName>
    <definedName name="_______dic93">#REF!</definedName>
    <definedName name="_______dic94" localSheetId="16">#REF!</definedName>
    <definedName name="_______dic94">#REF!</definedName>
    <definedName name="_______jun93" localSheetId="16">#REF!</definedName>
    <definedName name="_______jun93">#REF!</definedName>
    <definedName name="_______jun94" localSheetId="16">#REF!</definedName>
    <definedName name="_______jun94">#REF!</definedName>
    <definedName name="_______jun95" localSheetId="16">#REF!</definedName>
    <definedName name="_______jun95">#REF!</definedName>
    <definedName name="_______mar94" localSheetId="16">#REF!</definedName>
    <definedName name="_______mar94">#REF!</definedName>
    <definedName name="_______MAR95" localSheetId="16">#REF!</definedName>
    <definedName name="_______MAR95">#REF!</definedName>
    <definedName name="_______res12">'[5]Datos del Balance'!$B$8</definedName>
    <definedName name="_______RIV2">'[4]Sarmiento 517'!#REF!</definedName>
    <definedName name="_______RIV3">'[4]Sarmiento 517'!#REF!</definedName>
    <definedName name="_______SAR10">'[4]Reconquista 823'!#REF!</definedName>
    <definedName name="_______SAR5">'[4]Reconquista 823'!#REF!</definedName>
    <definedName name="_______SAR80">'[4]Reconquista 823'!#REF!</definedName>
    <definedName name="_______set94" localSheetId="16">#REF!</definedName>
    <definedName name="_______set94">#REF!</definedName>
    <definedName name="_______set95" localSheetId="16">#REF!</definedName>
    <definedName name="_______set95">#REF!</definedName>
    <definedName name="______ABR95">'[6]Bs.Uso Trim.'!$Z$8</definedName>
    <definedName name="______DAT1" localSheetId="16">#REF!</definedName>
    <definedName name="______DAT1">#REF!</definedName>
    <definedName name="______DAT10" localSheetId="16">#REF!</definedName>
    <definedName name="______DAT10">#REF!</definedName>
    <definedName name="______DAT11" localSheetId="16">#REF!</definedName>
    <definedName name="______DAT11">#REF!</definedName>
    <definedName name="______DAT12" localSheetId="16">#REF!</definedName>
    <definedName name="______DAT12">#REF!</definedName>
    <definedName name="______DAT13" localSheetId="16">#REF!</definedName>
    <definedName name="______DAT13">#REF!</definedName>
    <definedName name="______DAT14" localSheetId="16">#REF!</definedName>
    <definedName name="______DAT14">#REF!</definedName>
    <definedName name="______DAT15" localSheetId="16">#REF!</definedName>
    <definedName name="______DAT15">#REF!</definedName>
    <definedName name="______DAT16" localSheetId="16">#REF!</definedName>
    <definedName name="______DAT16">#REF!</definedName>
    <definedName name="______DAT17" localSheetId="16">#REF!</definedName>
    <definedName name="______DAT17">#REF!</definedName>
    <definedName name="______DAT18" localSheetId="16">#REF!</definedName>
    <definedName name="______DAT18">#REF!</definedName>
    <definedName name="______DAT19" localSheetId="16">#REF!</definedName>
    <definedName name="______DAT19">#REF!</definedName>
    <definedName name="______DAT2" localSheetId="16">#REF!</definedName>
    <definedName name="______DAT2">#REF!</definedName>
    <definedName name="______DAT20" localSheetId="16">#REF!</definedName>
    <definedName name="______DAT20">#REF!</definedName>
    <definedName name="______DAT21" localSheetId="16">#REF!</definedName>
    <definedName name="______DAT21">#REF!</definedName>
    <definedName name="______DAT22" localSheetId="16">#REF!</definedName>
    <definedName name="______DAT22">#REF!</definedName>
    <definedName name="______DAT23" localSheetId="16">#REF!</definedName>
    <definedName name="______DAT23">#REF!</definedName>
    <definedName name="______DAT24" localSheetId="16">#REF!</definedName>
    <definedName name="______DAT24">#REF!</definedName>
    <definedName name="______DAT25" localSheetId="16">#REF!</definedName>
    <definedName name="______DAT25">#REF!</definedName>
    <definedName name="______DAT26" localSheetId="16">#REF!</definedName>
    <definedName name="______DAT26">#REF!</definedName>
    <definedName name="______DAT27" localSheetId="16">#REF!</definedName>
    <definedName name="______DAT27">#REF!</definedName>
    <definedName name="______DAT28" localSheetId="16">#REF!</definedName>
    <definedName name="______DAT28">#REF!</definedName>
    <definedName name="______DAT29" localSheetId="16">#REF!</definedName>
    <definedName name="______DAT29">#REF!</definedName>
    <definedName name="______DAT3" localSheetId="16">#REF!</definedName>
    <definedName name="______DAT3">#REF!</definedName>
    <definedName name="______DAT30" localSheetId="16">#REF!</definedName>
    <definedName name="______DAT30">#REF!</definedName>
    <definedName name="______DAT31" localSheetId="16">#REF!</definedName>
    <definedName name="______DAT31">#REF!</definedName>
    <definedName name="______DAT4" localSheetId="16">#REF!</definedName>
    <definedName name="______DAT4">#REF!</definedName>
    <definedName name="______DAT5" localSheetId="16">#REF!</definedName>
    <definedName name="______DAT5">#REF!</definedName>
    <definedName name="______DAT6" localSheetId="16">#REF!</definedName>
    <definedName name="______DAT6">#REF!</definedName>
    <definedName name="______DAT7" localSheetId="16">#REF!</definedName>
    <definedName name="______DAT7">#REF!</definedName>
    <definedName name="______DAT8" localSheetId="16">#REF!</definedName>
    <definedName name="______DAT8">#REF!</definedName>
    <definedName name="______DAT9" localSheetId="16">#REF!</definedName>
    <definedName name="______DAT9">#REF!</definedName>
    <definedName name="______dic20" localSheetId="16">#REF!</definedName>
    <definedName name="______dic20">#REF!</definedName>
    <definedName name="______dic93" localSheetId="16">#REF!</definedName>
    <definedName name="______dic93">#REF!</definedName>
    <definedName name="______dic94" localSheetId="16">#REF!</definedName>
    <definedName name="______dic94">#REF!</definedName>
    <definedName name="______ENE95">'[6]Bs.Uso Trim.'!$Z$5</definedName>
    <definedName name="______FEB95">'[6]Bs.Uso Trim.'!$Z$6</definedName>
    <definedName name="______jun93" localSheetId="16">#REF!</definedName>
    <definedName name="______jun93">#REF!</definedName>
    <definedName name="______jun94" localSheetId="16">#REF!</definedName>
    <definedName name="______jun94">#REF!</definedName>
    <definedName name="______jun95" localSheetId="16">#REF!</definedName>
    <definedName name="______jun95">#REF!</definedName>
    <definedName name="______mar94" localSheetId="16">#REF!</definedName>
    <definedName name="______mar94">#REF!</definedName>
    <definedName name="______MAR95" localSheetId="16">#REF!</definedName>
    <definedName name="______MAR95">#REF!</definedName>
    <definedName name="______MAY95">'[6]Bs.Uso Trim.'!$Z$9</definedName>
    <definedName name="______res12">'[5]Datos del Balance'!$B$8</definedName>
    <definedName name="______RIV2">'[4]Sarmiento 517'!#REF!</definedName>
    <definedName name="______RIV3">'[4]Sarmiento 517'!#REF!</definedName>
    <definedName name="______SAR10">'[4]Reconquista 823'!#REF!</definedName>
    <definedName name="______SAR5">'[4]Reconquista 823'!#REF!</definedName>
    <definedName name="______SAR80">'[4]Reconquista 823'!#REF!</definedName>
    <definedName name="______set94" localSheetId="16">#REF!</definedName>
    <definedName name="______set94">#REF!</definedName>
    <definedName name="______set95" localSheetId="16">#REF!</definedName>
    <definedName name="______set95">#REF!</definedName>
    <definedName name="_____ABR95">'[6]Bs.Uso Trim.'!$Z$8</definedName>
    <definedName name="_____DAT1" localSheetId="16">#REF!</definedName>
    <definedName name="_____DAT1">#REF!</definedName>
    <definedName name="_____DAT10" localSheetId="16">#REF!</definedName>
    <definedName name="_____DAT10">#REF!</definedName>
    <definedName name="_____DAT11" localSheetId="16">#REF!</definedName>
    <definedName name="_____DAT11">#REF!</definedName>
    <definedName name="_____DAT12" localSheetId="16">#REF!</definedName>
    <definedName name="_____DAT12">#REF!</definedName>
    <definedName name="_____DAT13" localSheetId="16">#REF!</definedName>
    <definedName name="_____DAT13">#REF!</definedName>
    <definedName name="_____DAT14" localSheetId="16">#REF!</definedName>
    <definedName name="_____DAT14">#REF!</definedName>
    <definedName name="_____DAT15" localSheetId="16">#REF!</definedName>
    <definedName name="_____DAT15">#REF!</definedName>
    <definedName name="_____DAT16" localSheetId="16">#REF!</definedName>
    <definedName name="_____DAT16">#REF!</definedName>
    <definedName name="_____DAT17" localSheetId="16">#REF!</definedName>
    <definedName name="_____DAT17">#REF!</definedName>
    <definedName name="_____DAT18" localSheetId="16">#REF!</definedName>
    <definedName name="_____DAT18">#REF!</definedName>
    <definedName name="_____DAT19" localSheetId="16">#REF!</definedName>
    <definedName name="_____DAT19">#REF!</definedName>
    <definedName name="_____DAT2" localSheetId="16">#REF!</definedName>
    <definedName name="_____DAT2">#REF!</definedName>
    <definedName name="_____DAT20" localSheetId="16">#REF!</definedName>
    <definedName name="_____DAT20">#REF!</definedName>
    <definedName name="_____DAT21" localSheetId="16">#REF!</definedName>
    <definedName name="_____DAT21">#REF!</definedName>
    <definedName name="_____DAT22" localSheetId="16">#REF!</definedName>
    <definedName name="_____DAT22">#REF!</definedName>
    <definedName name="_____DAT23" localSheetId="16">#REF!</definedName>
    <definedName name="_____DAT23">#REF!</definedName>
    <definedName name="_____DAT24" localSheetId="16">#REF!</definedName>
    <definedName name="_____DAT24">#REF!</definedName>
    <definedName name="_____DAT25" localSheetId="16">#REF!</definedName>
    <definedName name="_____DAT25">#REF!</definedName>
    <definedName name="_____DAT26" localSheetId="16">#REF!</definedName>
    <definedName name="_____DAT26">#REF!</definedName>
    <definedName name="_____DAT27" localSheetId="16">#REF!</definedName>
    <definedName name="_____DAT27">#REF!</definedName>
    <definedName name="_____DAT28" localSheetId="16">#REF!</definedName>
    <definedName name="_____DAT28">#REF!</definedName>
    <definedName name="_____DAT29" localSheetId="16">#REF!</definedName>
    <definedName name="_____DAT29">#REF!</definedName>
    <definedName name="_____DAT3" localSheetId="16">#REF!</definedName>
    <definedName name="_____DAT3">#REF!</definedName>
    <definedName name="_____DAT30" localSheetId="16">#REF!</definedName>
    <definedName name="_____DAT30">#REF!</definedName>
    <definedName name="_____DAT31" localSheetId="16">#REF!</definedName>
    <definedName name="_____DAT31">#REF!</definedName>
    <definedName name="_____DAT4" localSheetId="16">#REF!</definedName>
    <definedName name="_____DAT4">#REF!</definedName>
    <definedName name="_____DAT5" localSheetId="16">#REF!</definedName>
    <definedName name="_____DAT5">#REF!</definedName>
    <definedName name="_____DAT6" localSheetId="16">#REF!</definedName>
    <definedName name="_____DAT6">#REF!</definedName>
    <definedName name="_____DAT7" localSheetId="16">#REF!</definedName>
    <definedName name="_____DAT7">#REF!</definedName>
    <definedName name="_____DAT8" localSheetId="16">#REF!</definedName>
    <definedName name="_____DAT8">#REF!</definedName>
    <definedName name="_____DAT9" localSheetId="16">#REF!</definedName>
    <definedName name="_____DAT9">#REF!</definedName>
    <definedName name="_____dic20" localSheetId="16">#REF!</definedName>
    <definedName name="_____dic20">#REF!</definedName>
    <definedName name="_____dic93" localSheetId="16">#REF!</definedName>
    <definedName name="_____dic93">#REF!</definedName>
    <definedName name="_____dic94" localSheetId="16">#REF!</definedName>
    <definedName name="_____dic94">#REF!</definedName>
    <definedName name="_____ENE95">'[6]Bs.Uso Trim.'!$Z$5</definedName>
    <definedName name="_____FEB95">'[6]Bs.Uso Trim.'!$Z$6</definedName>
    <definedName name="_____jun93" localSheetId="16">#REF!</definedName>
    <definedName name="_____jun93">#REF!</definedName>
    <definedName name="_____jun94" localSheetId="16">#REF!</definedName>
    <definedName name="_____jun94">#REF!</definedName>
    <definedName name="_____jun95" localSheetId="16">#REF!</definedName>
    <definedName name="_____jun95">#REF!</definedName>
    <definedName name="_____mar94" localSheetId="16">#REF!</definedName>
    <definedName name="_____mar94">#REF!</definedName>
    <definedName name="_____MAR95" localSheetId="16">#REF!</definedName>
    <definedName name="_____MAR95">#REF!</definedName>
    <definedName name="_____MAY95">'[6]Bs.Uso Trim.'!$Z$9</definedName>
    <definedName name="_____res12">'[5]Datos del Balance'!$B$8</definedName>
    <definedName name="_____RIV2">'[4]Sarmiento 517'!#REF!</definedName>
    <definedName name="_____RIV3">'[4]Sarmiento 517'!#REF!</definedName>
    <definedName name="_____SAR10">'[4]Reconquista 823'!#REF!</definedName>
    <definedName name="_____SAR5">'[4]Reconquista 823'!#REF!</definedName>
    <definedName name="_____SAR80">'[4]Reconquista 823'!#REF!</definedName>
    <definedName name="_____set94" localSheetId="16">#REF!</definedName>
    <definedName name="_____set94">#REF!</definedName>
    <definedName name="_____set95" localSheetId="16">#REF!</definedName>
    <definedName name="_____set95">#REF!</definedName>
    <definedName name="____ABR95">'[6]Bs.Uso Trim.'!$Z$8</definedName>
    <definedName name="____DAT1" localSheetId="16">#REF!</definedName>
    <definedName name="____DAT1">#REF!</definedName>
    <definedName name="____DAT10" localSheetId="16">#REF!</definedName>
    <definedName name="____DAT10">#REF!</definedName>
    <definedName name="____DAT11" localSheetId="16">#REF!</definedName>
    <definedName name="____DAT11">#REF!</definedName>
    <definedName name="____DAT12" localSheetId="16">#REF!</definedName>
    <definedName name="____DAT12">#REF!</definedName>
    <definedName name="____DAT13" localSheetId="16">#REF!</definedName>
    <definedName name="____DAT13">#REF!</definedName>
    <definedName name="____DAT14" localSheetId="16">#REF!</definedName>
    <definedName name="____DAT14">#REF!</definedName>
    <definedName name="____DAT15" localSheetId="16">#REF!</definedName>
    <definedName name="____DAT15">#REF!</definedName>
    <definedName name="____DAT16" localSheetId="16">#REF!</definedName>
    <definedName name="____DAT16">#REF!</definedName>
    <definedName name="____DAT17" localSheetId="16">#REF!</definedName>
    <definedName name="____DAT17">#REF!</definedName>
    <definedName name="____DAT18" localSheetId="16">#REF!</definedName>
    <definedName name="____DAT18">#REF!</definedName>
    <definedName name="____DAT19" localSheetId="16">#REF!</definedName>
    <definedName name="____DAT19">#REF!</definedName>
    <definedName name="____DAT2" localSheetId="16">#REF!</definedName>
    <definedName name="____DAT2">#REF!</definedName>
    <definedName name="____DAT20" localSheetId="16">#REF!</definedName>
    <definedName name="____DAT20">#REF!</definedName>
    <definedName name="____DAT21" localSheetId="16">#REF!</definedName>
    <definedName name="____DAT21">#REF!</definedName>
    <definedName name="____DAT22" localSheetId="16">#REF!</definedName>
    <definedName name="____DAT22">#REF!</definedName>
    <definedName name="____DAT23" localSheetId="16">#REF!</definedName>
    <definedName name="____DAT23">#REF!</definedName>
    <definedName name="____DAT24" localSheetId="16">#REF!</definedName>
    <definedName name="____DAT24">#REF!</definedName>
    <definedName name="____DAT25" localSheetId="16">#REF!</definedName>
    <definedName name="____DAT25">#REF!</definedName>
    <definedName name="____DAT26" localSheetId="16">#REF!</definedName>
    <definedName name="____DAT26">#REF!</definedName>
    <definedName name="____DAT27" localSheetId="16">#REF!</definedName>
    <definedName name="____DAT27">#REF!</definedName>
    <definedName name="____DAT28" localSheetId="16">#REF!</definedName>
    <definedName name="____DAT28">#REF!</definedName>
    <definedName name="____DAT29" localSheetId="16">#REF!</definedName>
    <definedName name="____DAT29">#REF!</definedName>
    <definedName name="____DAT3" localSheetId="16">#REF!</definedName>
    <definedName name="____DAT3">#REF!</definedName>
    <definedName name="____DAT30" localSheetId="16">#REF!</definedName>
    <definedName name="____DAT30">#REF!</definedName>
    <definedName name="____DAT31" localSheetId="16">#REF!</definedName>
    <definedName name="____DAT31">#REF!</definedName>
    <definedName name="____DAT32" localSheetId="16">#REF!</definedName>
    <definedName name="____DAT32">#REF!</definedName>
    <definedName name="____DAT33" localSheetId="16">#REF!</definedName>
    <definedName name="____DAT33">#REF!</definedName>
    <definedName name="____DAT34" localSheetId="16">#REF!</definedName>
    <definedName name="____DAT34">#REF!</definedName>
    <definedName name="____DAT4" localSheetId="16">#REF!</definedName>
    <definedName name="____DAT4">#REF!</definedName>
    <definedName name="____DAT5" localSheetId="16">#REF!</definedName>
    <definedName name="____DAT5">#REF!</definedName>
    <definedName name="____DAT6" localSheetId="16">#REF!</definedName>
    <definedName name="____DAT6">#REF!</definedName>
    <definedName name="____DAT7" localSheetId="16">#REF!</definedName>
    <definedName name="____DAT7">#REF!</definedName>
    <definedName name="____DAT8" localSheetId="16">#REF!</definedName>
    <definedName name="____DAT8">#REF!</definedName>
    <definedName name="____DAT9" localSheetId="16">#REF!</definedName>
    <definedName name="____DAT9">#REF!</definedName>
    <definedName name="____dic20" localSheetId="16">#REF!</definedName>
    <definedName name="____dic20">#REF!</definedName>
    <definedName name="____dic93" localSheetId="16">#REF!</definedName>
    <definedName name="____dic93">#REF!</definedName>
    <definedName name="____dic94" localSheetId="16">#REF!</definedName>
    <definedName name="____dic94">#REF!</definedName>
    <definedName name="____ENE95">'[6]Bs.Uso Trim.'!$Z$5</definedName>
    <definedName name="____FEB95">'[6]Bs.Uso Trim.'!$Z$6</definedName>
    <definedName name="____jun93" localSheetId="16">#REF!</definedName>
    <definedName name="____jun93">#REF!</definedName>
    <definedName name="____jun94" localSheetId="16">#REF!</definedName>
    <definedName name="____jun94">#REF!</definedName>
    <definedName name="____jun95" localSheetId="16">#REF!</definedName>
    <definedName name="____jun95">#REF!</definedName>
    <definedName name="____mar94" localSheetId="16">#REF!</definedName>
    <definedName name="____mar94">#REF!</definedName>
    <definedName name="____MAR95" localSheetId="16">#REF!</definedName>
    <definedName name="____MAR95">#REF!</definedName>
    <definedName name="____MAY95">'[6]Bs.Uso Trim.'!$Z$9</definedName>
    <definedName name="____res12">'[5]Datos del Balance'!$B$8</definedName>
    <definedName name="____RIV2" localSheetId="16">#REF!</definedName>
    <definedName name="____RIV2">#REF!</definedName>
    <definedName name="____RIV3" localSheetId="16">#REF!</definedName>
    <definedName name="____RIV3">#REF!</definedName>
    <definedName name="____SAR10" localSheetId="16">#REF!</definedName>
    <definedName name="____SAR10">#REF!</definedName>
    <definedName name="____SAR5" localSheetId="16">#REF!</definedName>
    <definedName name="____SAR5">#REF!</definedName>
    <definedName name="____SAR80" localSheetId="16">#REF!</definedName>
    <definedName name="____SAR80">#REF!</definedName>
    <definedName name="____set94" localSheetId="16">#REF!</definedName>
    <definedName name="____set94">#REF!</definedName>
    <definedName name="____set95" localSheetId="16">#REF!</definedName>
    <definedName name="____set95">#REF!</definedName>
    <definedName name="____TPy530231">'[7]#REF'!$A$4</definedName>
    <definedName name="___ABR95">'[6]Bs.Uso Trim.'!$Z$8</definedName>
    <definedName name="___DAT1" localSheetId="16">#REF!</definedName>
    <definedName name="___DAT1">#REF!</definedName>
    <definedName name="___DAT10" localSheetId="16">#REF!</definedName>
    <definedName name="___DAT10">#REF!</definedName>
    <definedName name="___DAT11" localSheetId="16">#REF!</definedName>
    <definedName name="___DAT11">#REF!</definedName>
    <definedName name="___DAT12" localSheetId="16">#REF!</definedName>
    <definedName name="___DAT12">#REF!</definedName>
    <definedName name="___DAT13" localSheetId="16">#REF!</definedName>
    <definedName name="___DAT13">#REF!</definedName>
    <definedName name="___DAT14" localSheetId="16">#REF!</definedName>
    <definedName name="___DAT14">#REF!</definedName>
    <definedName name="___DAT15" localSheetId="16">#REF!</definedName>
    <definedName name="___DAT15">#REF!</definedName>
    <definedName name="___DAT16" localSheetId="16">#REF!</definedName>
    <definedName name="___DAT16">#REF!</definedName>
    <definedName name="___DAT17" localSheetId="16">#REF!</definedName>
    <definedName name="___DAT17">#REF!</definedName>
    <definedName name="___DAT18" localSheetId="16">#REF!</definedName>
    <definedName name="___DAT18">#REF!</definedName>
    <definedName name="___DAT19" localSheetId="16">#REF!</definedName>
    <definedName name="___DAT19">#REF!</definedName>
    <definedName name="___DAT2" localSheetId="16">#REF!</definedName>
    <definedName name="___DAT2">#REF!</definedName>
    <definedName name="___DAT20" localSheetId="16">#REF!</definedName>
    <definedName name="___DAT20">#REF!</definedName>
    <definedName name="___DAT21" localSheetId="16">#REF!</definedName>
    <definedName name="___DAT21">#REF!</definedName>
    <definedName name="___DAT22" localSheetId="16">#REF!</definedName>
    <definedName name="___DAT22">#REF!</definedName>
    <definedName name="___DAT23" localSheetId="16">#REF!</definedName>
    <definedName name="___DAT23">#REF!</definedName>
    <definedName name="___DAT24" localSheetId="16">#REF!</definedName>
    <definedName name="___DAT24">#REF!</definedName>
    <definedName name="___DAT25" localSheetId="16">#REF!</definedName>
    <definedName name="___DAT25">#REF!</definedName>
    <definedName name="___DAT26" localSheetId="16">#REF!</definedName>
    <definedName name="___DAT26">#REF!</definedName>
    <definedName name="___DAT27" localSheetId="16">#REF!</definedName>
    <definedName name="___DAT27">#REF!</definedName>
    <definedName name="___DAT28" localSheetId="16">#REF!</definedName>
    <definedName name="___DAT28">#REF!</definedName>
    <definedName name="___DAT29" localSheetId="16">#REF!</definedName>
    <definedName name="___DAT29">#REF!</definedName>
    <definedName name="___DAT3" localSheetId="16">#REF!</definedName>
    <definedName name="___DAT3">#REF!</definedName>
    <definedName name="___DAT30" localSheetId="16">#REF!</definedName>
    <definedName name="___DAT30">#REF!</definedName>
    <definedName name="___DAT31" localSheetId="16">#REF!</definedName>
    <definedName name="___DAT31">#REF!</definedName>
    <definedName name="___DAT32" localSheetId="16">#REF!</definedName>
    <definedName name="___DAT32">#REF!</definedName>
    <definedName name="___DAT33" localSheetId="16">#REF!</definedName>
    <definedName name="___DAT33">#REF!</definedName>
    <definedName name="___DAT34" localSheetId="16">#REF!</definedName>
    <definedName name="___DAT34">#REF!</definedName>
    <definedName name="___DAT4" localSheetId="16">#REF!</definedName>
    <definedName name="___DAT4">#REF!</definedName>
    <definedName name="___DAT5" localSheetId="16">#REF!</definedName>
    <definedName name="___DAT5">#REF!</definedName>
    <definedName name="___DAT6" localSheetId="16">#REF!</definedName>
    <definedName name="___DAT6">#REF!</definedName>
    <definedName name="___DAT7" localSheetId="16">#REF!</definedName>
    <definedName name="___DAT7">#REF!</definedName>
    <definedName name="___DAT8" localSheetId="16">#REF!</definedName>
    <definedName name="___DAT8">#REF!</definedName>
    <definedName name="___DAT9" localSheetId="16">#REF!</definedName>
    <definedName name="___DAT9">#REF!</definedName>
    <definedName name="___dic20" localSheetId="16">#REF!</definedName>
    <definedName name="___dic20">#REF!</definedName>
    <definedName name="___dic93" localSheetId="16">#REF!</definedName>
    <definedName name="___dic93">#REF!</definedName>
    <definedName name="___dic94" localSheetId="16">#REF!</definedName>
    <definedName name="___dic94">#REF!</definedName>
    <definedName name="___ENE95">'[6]Bs.Uso Trim.'!$Z$5</definedName>
    <definedName name="___FEB95">'[6]Bs.Uso Trim.'!$Z$6</definedName>
    <definedName name="___jun93" localSheetId="16">#REF!</definedName>
    <definedName name="___jun93">#REF!</definedName>
    <definedName name="___jun94" localSheetId="16">#REF!</definedName>
    <definedName name="___jun94">#REF!</definedName>
    <definedName name="___jun95" localSheetId="16">#REF!</definedName>
    <definedName name="___jun95">#REF!</definedName>
    <definedName name="___mac5" localSheetId="16">#REF!</definedName>
    <definedName name="___mac5">#REF!</definedName>
    <definedName name="___mar94" localSheetId="16">#REF!</definedName>
    <definedName name="___mar94">#REF!</definedName>
    <definedName name="___MAR95" localSheetId="16">#REF!</definedName>
    <definedName name="___MAR95">#REF!</definedName>
    <definedName name="___MAY95">'[6]Bs.Uso Trim.'!$Z$9</definedName>
    <definedName name="___res12">'[5]Datos del Balance'!$B$8</definedName>
    <definedName name="___RES2" localSheetId="16">#REF!</definedName>
    <definedName name="___RES2">#REF!</definedName>
    <definedName name="___RIV2" localSheetId="16">#REF!</definedName>
    <definedName name="___RIV2">#REF!</definedName>
    <definedName name="___RIV3" localSheetId="16">#REF!</definedName>
    <definedName name="___RIV3">#REF!</definedName>
    <definedName name="___SAR10" localSheetId="16">#REF!</definedName>
    <definedName name="___SAR10">#REF!</definedName>
    <definedName name="___SAR5" localSheetId="16">#REF!</definedName>
    <definedName name="___SAR5">#REF!</definedName>
    <definedName name="___SAR80" localSheetId="16">#REF!</definedName>
    <definedName name="___SAR80">#REF!</definedName>
    <definedName name="___set94" localSheetId="16">#REF!</definedName>
    <definedName name="___set94">#REF!</definedName>
    <definedName name="___set95" localSheetId="16">#REF!</definedName>
    <definedName name="___set95">#REF!</definedName>
    <definedName name="___TC2" localSheetId="16">#REF!</definedName>
    <definedName name="___TC2">#REF!</definedName>
    <definedName name="___TPy530231">'[7]#REF'!$A$4</definedName>
    <definedName name="__ABR95">'[6]Bs.Uso Trim.'!$Z$8</definedName>
    <definedName name="__DAT1" localSheetId="16">#REF!</definedName>
    <definedName name="__DAT1">#REF!</definedName>
    <definedName name="__DAT10" localSheetId="16">#REF!</definedName>
    <definedName name="__DAT10">#REF!</definedName>
    <definedName name="__DAT11" localSheetId="16">#REF!</definedName>
    <definedName name="__DAT11">#REF!</definedName>
    <definedName name="__DAT12" localSheetId="16">#REF!</definedName>
    <definedName name="__DAT12">#REF!</definedName>
    <definedName name="__DAT13" localSheetId="16">#REF!</definedName>
    <definedName name="__DAT13">#REF!</definedName>
    <definedName name="__DAT14" localSheetId="16">#REF!</definedName>
    <definedName name="__DAT14">#REF!</definedName>
    <definedName name="__DAT15" localSheetId="16">#REF!</definedName>
    <definedName name="__DAT15">#REF!</definedName>
    <definedName name="__DAT16" localSheetId="16">#REF!</definedName>
    <definedName name="__DAT16">#REF!</definedName>
    <definedName name="__DAT17" localSheetId="16">#REF!</definedName>
    <definedName name="__DAT17">#REF!</definedName>
    <definedName name="__DAT18" localSheetId="16">#REF!</definedName>
    <definedName name="__DAT18">#REF!</definedName>
    <definedName name="__DAT19" localSheetId="16">#REF!</definedName>
    <definedName name="__DAT19">#REF!</definedName>
    <definedName name="__DAT2" localSheetId="16">#REF!</definedName>
    <definedName name="__DAT2">#REF!</definedName>
    <definedName name="__DAT20" localSheetId="16">#REF!</definedName>
    <definedName name="__DAT20">#REF!</definedName>
    <definedName name="__DAT21" localSheetId="16">#REF!</definedName>
    <definedName name="__DAT21">#REF!</definedName>
    <definedName name="__DAT22" localSheetId="16">#REF!</definedName>
    <definedName name="__DAT22">#REF!</definedName>
    <definedName name="__DAT23" localSheetId="16">#REF!</definedName>
    <definedName name="__DAT23">#REF!</definedName>
    <definedName name="__dat2323" localSheetId="16">#REF!</definedName>
    <definedName name="__dat2323">#REF!</definedName>
    <definedName name="__DAT24" localSheetId="16">#REF!</definedName>
    <definedName name="__DAT24">#REF!</definedName>
    <definedName name="__DAT25" localSheetId="16">#REF!</definedName>
    <definedName name="__DAT25">#REF!</definedName>
    <definedName name="__DAT26" localSheetId="16">#REF!</definedName>
    <definedName name="__DAT26">#REF!</definedName>
    <definedName name="__DAT27" localSheetId="16">#REF!</definedName>
    <definedName name="__DAT27">#REF!</definedName>
    <definedName name="__DAT28" localSheetId="16">#REF!</definedName>
    <definedName name="__DAT28">#REF!</definedName>
    <definedName name="__DAT29" localSheetId="16">#REF!</definedName>
    <definedName name="__DAT29">#REF!</definedName>
    <definedName name="__DAT3" localSheetId="16">#REF!</definedName>
    <definedName name="__DAT3">#REF!</definedName>
    <definedName name="__DAT30" localSheetId="16">#REF!</definedName>
    <definedName name="__DAT30">#REF!</definedName>
    <definedName name="__DAT31" localSheetId="16">#REF!</definedName>
    <definedName name="__DAT31">#REF!</definedName>
    <definedName name="__DAT32" localSheetId="16">#REF!</definedName>
    <definedName name="__DAT32">#REF!</definedName>
    <definedName name="__DAT33" localSheetId="16">#REF!</definedName>
    <definedName name="__DAT33">#REF!</definedName>
    <definedName name="__DAT34" localSheetId="16">#REF!</definedName>
    <definedName name="__DAT34">#REF!</definedName>
    <definedName name="__DAT4" localSheetId="16">#REF!</definedName>
    <definedName name="__DAT4">#REF!</definedName>
    <definedName name="__DAT5" localSheetId="16">#REF!</definedName>
    <definedName name="__DAT5">#REF!</definedName>
    <definedName name="__DAT6" localSheetId="16">#REF!</definedName>
    <definedName name="__DAT6">#REF!</definedName>
    <definedName name="__DAT7" localSheetId="16">#REF!</definedName>
    <definedName name="__DAT7">#REF!</definedName>
    <definedName name="__DAT8" localSheetId="16">#REF!</definedName>
    <definedName name="__DAT8">#REF!</definedName>
    <definedName name="__DAT9" localSheetId="16">#REF!</definedName>
    <definedName name="__DAT9">#REF!</definedName>
    <definedName name="__dic20" localSheetId="16">#REF!</definedName>
    <definedName name="__dic20">#REF!</definedName>
    <definedName name="__dic93" localSheetId="16">#REF!</definedName>
    <definedName name="__dic93">#REF!</definedName>
    <definedName name="__dic94" localSheetId="16">#REF!</definedName>
    <definedName name="__dic94">#REF!</definedName>
    <definedName name="__ENE95">'[6]Bs.Uso Trim.'!$Z$5</definedName>
    <definedName name="__FEB95">'[6]Bs.Uso Trim.'!$Z$6</definedName>
    <definedName name="__jun93" localSheetId="16">#REF!</definedName>
    <definedName name="__jun93">#REF!</definedName>
    <definedName name="__jun94" localSheetId="16">#REF!</definedName>
    <definedName name="__jun94">#REF!</definedName>
    <definedName name="__jun95" localSheetId="16">#REF!</definedName>
    <definedName name="__jun95">#REF!</definedName>
    <definedName name="__mac5" localSheetId="16">#REF!</definedName>
    <definedName name="__mac5">#REF!</definedName>
    <definedName name="__mar94" localSheetId="16">#REF!</definedName>
    <definedName name="__mar94">#REF!</definedName>
    <definedName name="__MAR95" localSheetId="16">#REF!</definedName>
    <definedName name="__MAR95">#REF!</definedName>
    <definedName name="__MAY95">'[6]Bs.Uso Trim.'!$Z$9</definedName>
    <definedName name="__res12">'[5]Datos del Balance'!$B$8</definedName>
    <definedName name="__RES2" localSheetId="16">#REF!</definedName>
    <definedName name="__RES2">#REF!</definedName>
    <definedName name="__RIV2" localSheetId="16">#REF!</definedName>
    <definedName name="__RIV2">#REF!</definedName>
    <definedName name="__RIV3" localSheetId="16">#REF!</definedName>
    <definedName name="__RIV3">#REF!</definedName>
    <definedName name="__SAR10" localSheetId="16">#REF!</definedName>
    <definedName name="__SAR10">#REF!</definedName>
    <definedName name="__SAR5" localSheetId="16">#REF!</definedName>
    <definedName name="__SAR5">#REF!</definedName>
    <definedName name="__SAR80" localSheetId="16">#REF!</definedName>
    <definedName name="__SAR80">#REF!</definedName>
    <definedName name="__set94" localSheetId="16">#REF!</definedName>
    <definedName name="__set94">#REF!</definedName>
    <definedName name="__set95" localSheetId="16">#REF!</definedName>
    <definedName name="__set95">#REF!</definedName>
    <definedName name="__TC2" localSheetId="16">#REF!</definedName>
    <definedName name="__TC2">#REF!</definedName>
    <definedName name="__TPy530231">'[7]#REF'!$A$4</definedName>
    <definedName name="_1ANEX_A" localSheetId="16">#REF!</definedName>
    <definedName name="_1ANEX_A">#REF!</definedName>
    <definedName name="_2ANEX_A" localSheetId="16">#REF!</definedName>
    <definedName name="_2ANEX_A">#REF!</definedName>
    <definedName name="_2ANEX_H" localSheetId="16">#REF!</definedName>
    <definedName name="_2ANEX_H">#REF!</definedName>
    <definedName name="_4ANEX_H" localSheetId="16">#REF!</definedName>
    <definedName name="_4ANEX_H">#REF!</definedName>
    <definedName name="_ABR95">'[6]Bs.Uso Trim.'!$Z$8</definedName>
    <definedName name="_ARP99" localSheetId="16">#REF!</definedName>
    <definedName name="_ARP99">#REF!</definedName>
    <definedName name="_AUD99" localSheetId="16">#REF!</definedName>
    <definedName name="_AUD99">#REF!</definedName>
    <definedName name="_bce0399">'[8]CUENTAS SAP'!$A:$IV</definedName>
    <definedName name="_BRR99" localSheetId="16">#REF!</definedName>
    <definedName name="_BRR99">#REF!</definedName>
    <definedName name="_CAD99" localSheetId="16">#REF!</definedName>
    <definedName name="_CAD99">#REF!</definedName>
    <definedName name="_CDS1" localSheetId="16">#REF!</definedName>
    <definedName name="_CDS1">#REF!</definedName>
    <definedName name="_CDS2" localSheetId="16">#REF!</definedName>
    <definedName name="_CDS2">#REF!</definedName>
    <definedName name="_DAT1" localSheetId="16">#REF!</definedName>
    <definedName name="_DAT1">#REF!</definedName>
    <definedName name="_DAT10" localSheetId="16">#REF!</definedName>
    <definedName name="_DAT10">#REF!</definedName>
    <definedName name="_DAT11" localSheetId="16">#REF!</definedName>
    <definedName name="_DAT11">#REF!</definedName>
    <definedName name="_DAT12" localSheetId="16">#REF!</definedName>
    <definedName name="_DAT12">#REF!</definedName>
    <definedName name="_DAT13" localSheetId="16">#REF!</definedName>
    <definedName name="_DAT13">#REF!</definedName>
    <definedName name="_DAT14" localSheetId="16">#REF!</definedName>
    <definedName name="_DAT14">#REF!</definedName>
    <definedName name="_DAT15" localSheetId="16">#REF!</definedName>
    <definedName name="_DAT15">#REF!</definedName>
    <definedName name="_DAT16" localSheetId="16">#REF!</definedName>
    <definedName name="_DAT16">#REF!</definedName>
    <definedName name="_DAT17" localSheetId="16">#REF!</definedName>
    <definedName name="_DAT17">#REF!</definedName>
    <definedName name="_DAT18" localSheetId="16">#REF!</definedName>
    <definedName name="_DAT18">#REF!</definedName>
    <definedName name="_DAT19" localSheetId="16">#REF!</definedName>
    <definedName name="_DAT19">#REF!</definedName>
    <definedName name="_DAT2" localSheetId="16">#REF!</definedName>
    <definedName name="_DAT2">#REF!</definedName>
    <definedName name="_DAT20" localSheetId="16">#REF!</definedName>
    <definedName name="_DAT20">#REF!</definedName>
    <definedName name="_DAT21" localSheetId="16">#REF!</definedName>
    <definedName name="_DAT21">#REF!</definedName>
    <definedName name="_DAT22" localSheetId="16">#REF!</definedName>
    <definedName name="_DAT22">#REF!</definedName>
    <definedName name="_DAT23" localSheetId="16">#REF!</definedName>
    <definedName name="_DAT23">#REF!</definedName>
    <definedName name="_dat2323" localSheetId="16">#REF!</definedName>
    <definedName name="_dat2323">#REF!</definedName>
    <definedName name="_DAT24" localSheetId="16">#REF!</definedName>
    <definedName name="_DAT24">#REF!</definedName>
    <definedName name="_DAT25" localSheetId="16">#REF!</definedName>
    <definedName name="_DAT25">#REF!</definedName>
    <definedName name="_DAT26" localSheetId="16">#REF!</definedName>
    <definedName name="_DAT26">#REF!</definedName>
    <definedName name="_DAT27" localSheetId="16">#REF!</definedName>
    <definedName name="_DAT27">#REF!</definedName>
    <definedName name="_DAT28" localSheetId="16">#REF!</definedName>
    <definedName name="_DAT28">#REF!</definedName>
    <definedName name="_DAT29" localSheetId="16">#REF!</definedName>
    <definedName name="_DAT29">#REF!</definedName>
    <definedName name="_DAT3" localSheetId="16">#REF!</definedName>
    <definedName name="_DAT3">#REF!</definedName>
    <definedName name="_DAT30" localSheetId="16">#REF!</definedName>
    <definedName name="_DAT30">#REF!</definedName>
    <definedName name="_DAT31" localSheetId="16">#REF!</definedName>
    <definedName name="_DAT31">#REF!</definedName>
    <definedName name="_DAT32" localSheetId="16">#REF!</definedName>
    <definedName name="_DAT32">#REF!</definedName>
    <definedName name="_DAT33" localSheetId="16">#REF!</definedName>
    <definedName name="_DAT33">#REF!</definedName>
    <definedName name="_DAT34" localSheetId="16">#REF!</definedName>
    <definedName name="_DAT34">#REF!</definedName>
    <definedName name="_DAT4" localSheetId="16">#REF!</definedName>
    <definedName name="_DAT4">#REF!</definedName>
    <definedName name="_DAT5" localSheetId="16">#REF!</definedName>
    <definedName name="_DAT5">#REF!</definedName>
    <definedName name="_DAT6" localSheetId="16">#REF!</definedName>
    <definedName name="_DAT6">#REF!</definedName>
    <definedName name="_DAT7" localSheetId="16">#REF!</definedName>
    <definedName name="_DAT7">#REF!</definedName>
    <definedName name="_DAT8" localSheetId="16">#REF!</definedName>
    <definedName name="_DAT8">#REF!</definedName>
    <definedName name="_DAT9" localSheetId="16">#REF!</definedName>
    <definedName name="_DAT9">#REF!</definedName>
    <definedName name="_dic20" localSheetId="16">#REF!</definedName>
    <definedName name="_dic20">#REF!</definedName>
    <definedName name="_dic93" localSheetId="16">#REF!</definedName>
    <definedName name="_dic93">#REF!</definedName>
    <definedName name="_dic94" localSheetId="16">#REF!</definedName>
    <definedName name="_dic94">#REF!</definedName>
    <definedName name="_ENE95">'[6]Bs.Uso Trim.'!$Z$5</definedName>
    <definedName name="_FEB95">'[6]Bs.Uso Trim.'!$Z$6</definedName>
    <definedName name="_Fill" localSheetId="16" hidden="1">#REF!</definedName>
    <definedName name="_Fill" hidden="1">#REF!</definedName>
    <definedName name="_xlnm._FilterDatabase" localSheetId="2" hidden="1">'BAL DICIEMBRE 2022'!$A$1:$Q$678</definedName>
    <definedName name="_xlnm._FilterDatabase" localSheetId="1" hidden="1">'BAL JUNIO 2022'!$A$1:$Q$690</definedName>
    <definedName name="_xlnm._FilterDatabase" localSheetId="0" hidden="1">'BAL MARZO 2022'!$A$1:$P$615</definedName>
    <definedName name="_xlnm._FilterDatabase" localSheetId="7" hidden="1">#REF!</definedName>
    <definedName name="_xlnm._FilterDatabase" localSheetId="47" hidden="1">#REF!</definedName>
    <definedName name="_xlnm._FilterDatabase" localSheetId="10" hidden="1">'NOTA 122022'!#REF!</definedName>
    <definedName name="_xlnm._FilterDatabase" localSheetId="21" hidden="1">'Nota 14'!$A$39:$F$61</definedName>
    <definedName name="_xlnm._FilterDatabase" localSheetId="38" hidden="1">'Nota 27'!$C$7:$I$35</definedName>
    <definedName name="_xlnm._FilterDatabase" localSheetId="15" hidden="1">'Nota 5 '!$G$24:$H$29</definedName>
    <definedName name="_xlnm._FilterDatabase" localSheetId="14" hidden="1">'Nota 5  (2)'!$L$24:$N$52</definedName>
    <definedName name="_xlnm._FilterDatabase" localSheetId="16" hidden="1">#REF!</definedName>
    <definedName name="_xlnm._FilterDatabase" localSheetId="53" hidden="1">'plan de cuentas'!$A$1:$O$2143</definedName>
    <definedName name="_xlnm._FilterDatabase" hidden="1">#REF!</definedName>
    <definedName name="_GBP99" localSheetId="7">#REF!</definedName>
    <definedName name="_GBP99" localSheetId="47">#REF!</definedName>
    <definedName name="_GBP99" localSheetId="16">#REF!</definedName>
    <definedName name="_GBP99" localSheetId="53">#REF!</definedName>
    <definedName name="_GBP99">#REF!</definedName>
    <definedName name="_GCS1" localSheetId="7">#REF!</definedName>
    <definedName name="_GCS1" localSheetId="47">#REF!</definedName>
    <definedName name="_GCS1" localSheetId="16">#REF!</definedName>
    <definedName name="_GCS1" localSheetId="53">#REF!</definedName>
    <definedName name="_GCS1">#REF!</definedName>
    <definedName name="_GCS2" localSheetId="16">#REF!</definedName>
    <definedName name="_GCS2">#REF!</definedName>
    <definedName name="_Hlk15378568" localSheetId="11">'Nota 2 '!#REF!</definedName>
    <definedName name="_jun93" localSheetId="7">#REF!</definedName>
    <definedName name="_jun93" localSheetId="47">#REF!</definedName>
    <definedName name="_jun93" localSheetId="16">#REF!</definedName>
    <definedName name="_jun93" localSheetId="53">#REF!</definedName>
    <definedName name="_jun93">#REF!</definedName>
    <definedName name="_jun94" localSheetId="16">#REF!</definedName>
    <definedName name="_jun94" localSheetId="53">#REF!</definedName>
    <definedName name="_jun94">#REF!</definedName>
    <definedName name="_jun95" localSheetId="16">#REF!</definedName>
    <definedName name="_jun95" localSheetId="53">#REF!</definedName>
    <definedName name="_jun95">#REF!</definedName>
    <definedName name="_Key1" localSheetId="16" hidden="1">#REF!</definedName>
    <definedName name="_Key1" hidden="1">#REF!</definedName>
    <definedName name="_Key2" localSheetId="16" hidden="1">#REF!</definedName>
    <definedName name="_Key2" hidden="1">#REF!</definedName>
    <definedName name="_mac5" localSheetId="16">#REF!</definedName>
    <definedName name="_mac5">#REF!</definedName>
    <definedName name="_mar94" localSheetId="16">#REF!</definedName>
    <definedName name="_mar94">#REF!</definedName>
    <definedName name="_MAR95" localSheetId="16">#REF!</definedName>
    <definedName name="_MAR95">#REF!</definedName>
    <definedName name="_MAY95">'[6]Bs.Uso Trim.'!$Z$9</definedName>
    <definedName name="_MXP99" localSheetId="16">#REF!</definedName>
    <definedName name="_MXP99">#REF!</definedName>
    <definedName name="_NZD99" localSheetId="16">#REF!</definedName>
    <definedName name="_NZD99">#REF!</definedName>
    <definedName name="_Order1" hidden="1">255</definedName>
    <definedName name="_Order2" hidden="1">255</definedName>
    <definedName name="_Parse_In" localSheetId="16" hidden="1">[9]AP!#REF!</definedName>
    <definedName name="_Parse_In" hidden="1">[9]AP!#REF!</definedName>
    <definedName name="_Parse_Out" localSheetId="16" hidden="1">[9]AP!#REF!</definedName>
    <definedName name="_Parse_Out" hidden="1">[9]AP!#REF!</definedName>
    <definedName name="_PBS2" localSheetId="7">#REF!</definedName>
    <definedName name="_PBS2" localSheetId="47">#REF!</definedName>
    <definedName name="_PBS2" localSheetId="16">#REF!</definedName>
    <definedName name="_PBS2" localSheetId="53">#REF!</definedName>
    <definedName name="_PBS2">#REF!</definedName>
    <definedName name="_PLZ99" localSheetId="7">#REF!</definedName>
    <definedName name="_PLZ99" localSheetId="47">#REF!</definedName>
    <definedName name="_PLZ99" localSheetId="16">#REF!</definedName>
    <definedName name="_PLZ99" localSheetId="53">#REF!</definedName>
    <definedName name="_PLZ99">#REF!</definedName>
    <definedName name="_res12">'[10]Datos del Balance'!$B$8</definedName>
    <definedName name="_RES2" localSheetId="7">#REF!</definedName>
    <definedName name="_RES2" localSheetId="47">#REF!</definedName>
    <definedName name="_RES2" localSheetId="16">#REF!</definedName>
    <definedName name="_RES2" localSheetId="53">#REF!</definedName>
    <definedName name="_RES2">#REF!</definedName>
    <definedName name="_RIV2" localSheetId="7">#REF!</definedName>
    <definedName name="_RIV2" localSheetId="47">#REF!</definedName>
    <definedName name="_RIV2" localSheetId="16">#REF!</definedName>
    <definedName name="_RIV2" localSheetId="53">#REF!</definedName>
    <definedName name="_RIV2">#REF!</definedName>
    <definedName name="_RIV3" localSheetId="7">#REF!</definedName>
    <definedName name="_RIV3" localSheetId="47">#REF!</definedName>
    <definedName name="_RIV3" localSheetId="16">#REF!</definedName>
    <definedName name="_RIV3" localSheetId="53">#REF!</definedName>
    <definedName name="_RIV3">#REF!</definedName>
    <definedName name="_SAR10" localSheetId="16">#REF!</definedName>
    <definedName name="_SAR10">#REF!</definedName>
    <definedName name="_SAR5" localSheetId="16">#REF!</definedName>
    <definedName name="_SAR5">#REF!</definedName>
    <definedName name="_SAR80" localSheetId="16">#REF!</definedName>
    <definedName name="_SAR80">#REF!</definedName>
    <definedName name="_set94" localSheetId="16">#REF!</definedName>
    <definedName name="_set94">#REF!</definedName>
    <definedName name="_set95" localSheetId="16">#REF!</definedName>
    <definedName name="_set95">#REF!</definedName>
    <definedName name="_SGD99" localSheetId="16">#REF!</definedName>
    <definedName name="_SGD99">#REF!</definedName>
    <definedName name="_Sort" hidden="1">[11]PIC98!$A$29:$D$184</definedName>
    <definedName name="_TC2" localSheetId="7">#REF!</definedName>
    <definedName name="_TC2" localSheetId="47">#REF!</definedName>
    <definedName name="_TC2" localSheetId="16">#REF!</definedName>
    <definedName name="_TC2" localSheetId="53">#REF!</definedName>
    <definedName name="_TC2">#REF!</definedName>
    <definedName name="_Toc82092289" localSheetId="8">'Información General'!#REF!</definedName>
    <definedName name="_Toc82092290" localSheetId="8">'Información General'!$A$81</definedName>
    <definedName name="_TPy530231">'[7]#REF'!$A$4</definedName>
    <definedName name="_TWD99" localSheetId="16">#REF!</definedName>
    <definedName name="_TWD99">#REF!</definedName>
    <definedName name="_XS1" localSheetId="16">#REF!</definedName>
    <definedName name="_XS1">#REF!</definedName>
    <definedName name="_XS2" localSheetId="16">#REF!</definedName>
    <definedName name="_XS2">#REF!</definedName>
    <definedName name="_XS3" localSheetId="16">#REF!</definedName>
    <definedName name="_XS3">#REF!</definedName>
    <definedName name="_XS4" localSheetId="16">#REF!</definedName>
    <definedName name="_XS4">#REF!</definedName>
    <definedName name="_XS5" localSheetId="16">#REF!</definedName>
    <definedName name="_XS5">#REF!</definedName>
    <definedName name="_XS6" localSheetId="16">#REF!</definedName>
    <definedName name="_XS6">#REF!</definedName>
    <definedName name="_XS7" localSheetId="16">#REF!</definedName>
    <definedName name="_XS7">#REF!</definedName>
    <definedName name="_XS8" localSheetId="16">#REF!</definedName>
    <definedName name="_XS8">#REF!</definedName>
    <definedName name="a" localSheetId="16">#REF!</definedName>
    <definedName name="a">#REF!</definedName>
    <definedName name="A_" localSheetId="16">#REF!</definedName>
    <definedName name="A_">#REF!</definedName>
    <definedName name="A_impresión_IM" localSheetId="16">#REF!</definedName>
    <definedName name="A_impresión_IM">#REF!</definedName>
    <definedName name="AB_" localSheetId="16">#REF!</definedName>
    <definedName name="AB_">#REF!</definedName>
    <definedName name="ABRIL_AC" localSheetId="16">#REF!</definedName>
    <definedName name="ABRIL_AC">#REF!</definedName>
    <definedName name="ABRIL_MES" localSheetId="16">#REF!</definedName>
    <definedName name="ABRIL_MES">#REF!</definedName>
    <definedName name="AC_" localSheetId="16">#REF!</definedName>
    <definedName name="AC_">#REF!</definedName>
    <definedName name="Acceso_Ganado" localSheetId="16">#REF!</definedName>
    <definedName name="Acceso_Ganado">#REF!</definedName>
    <definedName name="ACCT" localSheetId="16">'[12] VTOS'!#REF!</definedName>
    <definedName name="ACCT">'[12] VTOS'!#REF!</definedName>
    <definedName name="acctascomb" localSheetId="7">#REF!</definedName>
    <definedName name="acctascomb" localSheetId="47">#REF!</definedName>
    <definedName name="acctascomb" localSheetId="16">#REF!</definedName>
    <definedName name="acctascomb" localSheetId="53">#REF!</definedName>
    <definedName name="acctascomb">#REF!</definedName>
    <definedName name="acctashold1" localSheetId="7">#REF!</definedName>
    <definedName name="acctashold1" localSheetId="47">#REF!</definedName>
    <definedName name="acctashold1" localSheetId="16">#REF!</definedName>
    <definedName name="acctashold1" localSheetId="53">#REF!</definedName>
    <definedName name="acctashold1">#REF!</definedName>
    <definedName name="acctashold2" localSheetId="7">#REF!</definedName>
    <definedName name="acctashold2" localSheetId="47">#REF!</definedName>
    <definedName name="acctashold2" localSheetId="16">#REF!</definedName>
    <definedName name="acctashold2" localSheetId="53">#REF!</definedName>
    <definedName name="acctashold2">#REF!</definedName>
    <definedName name="acctasnorte" localSheetId="16">#REF!</definedName>
    <definedName name="acctasnorte">#REF!</definedName>
    <definedName name="acctassur" localSheetId="16">#REF!</definedName>
    <definedName name="acctassur">#REF!</definedName>
    <definedName name="Act_Obj_Accuracy" localSheetId="16">#REF!</definedName>
    <definedName name="Act_Obj_Accuracy">#REF!</definedName>
    <definedName name="Act_Obj_Existence" localSheetId="16">#REF!</definedName>
    <definedName name="Act_Obj_Existence">#REF!</definedName>
    <definedName name="activo" localSheetId="16">#REF!</definedName>
    <definedName name="activo">#REF!</definedName>
    <definedName name="acufcser" localSheetId="16">#REF!</definedName>
    <definedName name="acufcser">#REF!</definedName>
    <definedName name="acumvtaBC" localSheetId="16">#REF!</definedName>
    <definedName name="acumvtaBC">#REF!</definedName>
    <definedName name="ACUVTABCPRE" localSheetId="16">#REF!</definedName>
    <definedName name="ACUVTABCPRE">#REF!</definedName>
    <definedName name="AD_" localSheetId="16">#REF!</definedName>
    <definedName name="AD_">#REF!</definedName>
    <definedName name="AGGIR" localSheetId="16">#REF!</definedName>
    <definedName name="AGGIR">#REF!</definedName>
    <definedName name="AGMZN" localSheetId="16">#REF!</definedName>
    <definedName name="AGMZN">#REF!</definedName>
    <definedName name="AGSJ" localSheetId="16">#REF!</definedName>
    <definedName name="AGSJ">#REF!</definedName>
    <definedName name="AGSJ2" localSheetId="16">#REF!</definedName>
    <definedName name="AGSJ2">#REF!</definedName>
    <definedName name="AGTRN" localSheetId="16">#REF!</definedName>
    <definedName name="AGTRN">#REF!</definedName>
    <definedName name="Alfabeto" localSheetId="16">#REF!</definedName>
    <definedName name="Alfabeto">#REF!</definedName>
    <definedName name="alquiacum" localSheetId="16">#REF!</definedName>
    <definedName name="alquiacum">#REF!</definedName>
    <definedName name="alquileres" localSheetId="16">#REF!</definedName>
    <definedName name="alquileres">#REF!</definedName>
    <definedName name="alquimes" localSheetId="16">#REF!</definedName>
    <definedName name="alquimes">#REF!</definedName>
    <definedName name="analogchannels">'[13]atc e dtc'!$AE$4:$BL$152</definedName>
    <definedName name="ANEX" localSheetId="7">#REF!</definedName>
    <definedName name="ANEX" localSheetId="47">#REF!</definedName>
    <definedName name="ANEX" localSheetId="16">#REF!</definedName>
    <definedName name="ANEX" localSheetId="53">#REF!</definedName>
    <definedName name="ANEX">#REF!</definedName>
    <definedName name="ANEZ" localSheetId="7">#REF!</definedName>
    <definedName name="ANEZ" localSheetId="47">#REF!</definedName>
    <definedName name="ANEZ" localSheetId="16">#REF!</definedName>
    <definedName name="ANEZ" localSheetId="53">#REF!</definedName>
    <definedName name="ANEZ">#REF!</definedName>
    <definedName name="APARC" localSheetId="7">#REF!</definedName>
    <definedName name="APARC" localSheetId="47">#REF!</definedName>
    <definedName name="APARC" localSheetId="16">#REF!</definedName>
    <definedName name="APARC" localSheetId="53">#REF!</definedName>
    <definedName name="APARC">#REF!</definedName>
    <definedName name="APARC2" localSheetId="16">#REF!</definedName>
    <definedName name="APARC2">#REF!</definedName>
    <definedName name="APARC3" localSheetId="16">#REF!</definedName>
    <definedName name="APARC3">#REF!</definedName>
    <definedName name="APARC4" localSheetId="16">#REF!</definedName>
    <definedName name="APARC4">#REF!</definedName>
    <definedName name="aquimgir" localSheetId="16">#REF!</definedName>
    <definedName name="aquimgir">#REF!</definedName>
    <definedName name="aquimsj1" localSheetId="16">#REF!</definedName>
    <definedName name="aquimsj1">#REF!</definedName>
    <definedName name="aquimsj2" localSheetId="16">#REF!</definedName>
    <definedName name="aquimsj2">#REF!</definedName>
    <definedName name="ARA_Threshold" localSheetId="16">[7]Balance!#REF!</definedName>
    <definedName name="ARA_Threshold">[7]Balance!#REF!</definedName>
    <definedName name="_xlnm.Extract" localSheetId="7">#REF!</definedName>
    <definedName name="_xlnm.Extract" localSheetId="47">#REF!</definedName>
    <definedName name="_xlnm.Extract" localSheetId="16">#REF!</definedName>
    <definedName name="_xlnm.Extract" localSheetId="53">#REF!</definedName>
    <definedName name="_xlnm.Extract">#REF!</definedName>
    <definedName name="_xlnm.Print_Area" localSheetId="32">' Nota 21'!$B$2:$F$36</definedName>
    <definedName name="_xlnm.Print_Area" localSheetId="4">BG!$B$2:$I$75</definedName>
    <definedName name="_xlnm.Print_Area" localSheetId="6">EFE!$B$2:$F$43</definedName>
    <definedName name="_xlnm.Print_Area" localSheetId="5">ER!$B$2:$G$38</definedName>
    <definedName name="_xlnm.Print_Area" localSheetId="7">EVPN!$B$3:$R$41</definedName>
    <definedName name="_xlnm.Print_Area" localSheetId="47">'EVPN (2)'!$B$3:$Y$41</definedName>
    <definedName name="_xlnm.Print_Area" localSheetId="3">Indice!$A$1:$E$59</definedName>
    <definedName name="_xlnm.Print_Area" localSheetId="22">'Nota 10'!$B$2:$F$18</definedName>
    <definedName name="_xlnm.Print_Area" localSheetId="23">'Nota 11'!$B$2:$F$17</definedName>
    <definedName name="_xlnm.Print_Area" localSheetId="24">'Nota 12'!$B$2:$F$11</definedName>
    <definedName name="_xlnm.Print_Area" localSheetId="10">'NOTA 122022'!#REF!</definedName>
    <definedName name="_xlnm.Print_Area" localSheetId="25">'Nota 13'!$B$2:$H$25</definedName>
    <definedName name="_xlnm.Print_Area" localSheetId="29">'Nota 16'!$B$2:$F$12</definedName>
    <definedName name="_xlnm.Print_Area" localSheetId="30">'Nota 17'!$B$2:$F$13</definedName>
    <definedName name="_xlnm.Print_Area" localSheetId="26">'Nota 18'!$B$2:$F$15</definedName>
    <definedName name="_xlnm.Print_Area" localSheetId="27">'Nota 19'!$B$2:$F$24</definedName>
    <definedName name="_xlnm.Print_Area" localSheetId="11">#REF!</definedName>
    <definedName name="_xlnm.Print_Area" localSheetId="31">'Nota 20'!$B$2:$F$16</definedName>
    <definedName name="_xlnm.Print_Area" localSheetId="34">'Nota 23'!$B$2:$F$12</definedName>
    <definedName name="_xlnm.Print_Area" localSheetId="36">'Nota 25'!$B$2:$F$25</definedName>
    <definedName name="_xlnm.Print_Area" localSheetId="37">'Nota 26'!$B$2:$F$17</definedName>
    <definedName name="_xlnm.Print_Area" localSheetId="38">'Nota 27'!$B$2:$J$36</definedName>
    <definedName name="_xlnm.Print_Area" localSheetId="40">'Nota 28'!$B$2:$F$11</definedName>
    <definedName name="_xlnm.Print_Area" localSheetId="39">'Nota 29'!$B$2:$G$20</definedName>
    <definedName name="_xlnm.Print_Area" localSheetId="12">'Nota 3'!$B$2:$G$17</definedName>
    <definedName name="_xlnm.Print_Area" localSheetId="41">'Nota 30'!$B$2:$F$12</definedName>
    <definedName name="_xlnm.Print_Area" localSheetId="42">'Nota 31'!$B$2:$F$14</definedName>
    <definedName name="_xlnm.Print_Area" localSheetId="43">'Nota 32'!$B$2:$F$11</definedName>
    <definedName name="_xlnm.Print_Area" localSheetId="44">'Nota 33'!$B$3:$F$13</definedName>
    <definedName name="_xlnm.Print_Area" localSheetId="45">'Nota 34'!$B$2:$F$13</definedName>
    <definedName name="_xlnm.Print_Area" localSheetId="46">'Nota 35'!$B$2:$F$18</definedName>
    <definedName name="_xlnm.Print_Area" localSheetId="48">'Nota 36'!$B$2:$H$13</definedName>
    <definedName name="_xlnm.Print_Area" localSheetId="49">'Nota 37'!$B$2:$H$7</definedName>
    <definedName name="_xlnm.Print_Area" localSheetId="50">'Nota 38'!$B$2:$J$25</definedName>
    <definedName name="_xlnm.Print_Area" localSheetId="51">'Nota 39'!$B$2:$H$5</definedName>
    <definedName name="_xlnm.Print_Area" localSheetId="13">'Nota 4'!$B$2:$D$13</definedName>
    <definedName name="_xlnm.Print_Area" localSheetId="52">'Nota 40'!$B$2:$F$21</definedName>
    <definedName name="_xlnm.Print_Area" localSheetId="15">'Nota 5 '!$A$2:$J$33</definedName>
    <definedName name="_xlnm.Print_Area" localSheetId="14">'Nota 5  (2)'!$A$2:$K$60</definedName>
    <definedName name="_xlnm.Print_Area" localSheetId="16">'Nota 6'!$B$2:$F$30</definedName>
    <definedName name="_xlnm.Print_Area" localSheetId="17">'Nota 7'!$B$2:$F$16</definedName>
    <definedName name="_xlnm.Print_Area" localSheetId="19">'Nota 9'!$B$2:$P$31</definedName>
    <definedName name="_xlnm.Print_Area" localSheetId="53">#REF!</definedName>
    <definedName name="_xlnm.Print_Area">#REF!</definedName>
    <definedName name="armado" localSheetId="7">#REF!</definedName>
    <definedName name="armado" localSheetId="47">#REF!</definedName>
    <definedName name="armado" localSheetId="16">#REF!</definedName>
    <definedName name="armado" localSheetId="53">#REF!</definedName>
    <definedName name="armado">#REF!</definedName>
    <definedName name="ARP" localSheetId="7">#REF!</definedName>
    <definedName name="ARP" localSheetId="47">#REF!</definedName>
    <definedName name="ARP" localSheetId="16">#REF!</definedName>
    <definedName name="ARP" localSheetId="53">#REF!</definedName>
    <definedName name="ARP">#REF!</definedName>
    <definedName name="ARP_Threshold" localSheetId="7">[7]Balance!#REF!</definedName>
    <definedName name="ARP_Threshold" localSheetId="47">[7]Balance!#REF!</definedName>
    <definedName name="ARP_Threshold" localSheetId="16">[7]Balance!#REF!</definedName>
    <definedName name="ARP_Threshold" localSheetId="53">[7]Balance!#REF!</definedName>
    <definedName name="ARP_Threshold">[7]Balance!#REF!</definedName>
    <definedName name="Arquivo" localSheetId="7">#REF!</definedName>
    <definedName name="Arquivo" localSheetId="47">#REF!</definedName>
    <definedName name="Arquivo" localSheetId="16">#REF!</definedName>
    <definedName name="Arquivo" localSheetId="53">#REF!</definedName>
    <definedName name="Arquivo">#REF!</definedName>
    <definedName name="AS2DocOpenMode" hidden="1">"AS2DocumentEdit"</definedName>
    <definedName name="atcdtc">'[13]RESUMO ATC-DTC'!$A$4:$C$153</definedName>
    <definedName name="AUD" localSheetId="7">#REF!</definedName>
    <definedName name="AUD" localSheetId="47">#REF!</definedName>
    <definedName name="AUD" localSheetId="16">#REF!</definedName>
    <definedName name="AUD" localSheetId="53">#REF!</definedName>
    <definedName name="AUD">#REF!</definedName>
    <definedName name="B_" localSheetId="7">#REF!</definedName>
    <definedName name="B_" localSheetId="47">#REF!</definedName>
    <definedName name="B_" localSheetId="16">#REF!</definedName>
    <definedName name="B_" localSheetId="53">#REF!</definedName>
    <definedName name="B_">#REF!</definedName>
    <definedName name="BALANCES" localSheetId="7">#REF!</definedName>
    <definedName name="BALANCES" localSheetId="47">#REF!</definedName>
    <definedName name="BALANCES" localSheetId="16">#REF!</definedName>
    <definedName name="BALANCES" localSheetId="53">#REF!</definedName>
    <definedName name="BALANCES">#REF!</definedName>
    <definedName name="bandaAe1">'[14]BANDA A'!$J$23:$U$23,'[14]BANDA A'!$A$24:$U$24,'[14]BANDA A'!$A$24:$Q$25</definedName>
    <definedName name="bandaAe2">'[14]BANDA A'!$S$20:$U$20,'[14]BANDA A'!$A$21:$U$21,'[14]BANDA A'!$A$22:$I$22</definedName>
    <definedName name="bandaAn">'[14]BANDA A'!$A$4:$U$18,'[14]BANDA A'!$A$19:$R$19</definedName>
    <definedName name="BASE">[15]Precio!$A$7:$D$249</definedName>
    <definedName name="_xlnm.Database" localSheetId="7">#REF!</definedName>
    <definedName name="_xlnm.Database" localSheetId="47">#REF!</definedName>
    <definedName name="_xlnm.Database" localSheetId="16">#REF!</definedName>
    <definedName name="_xlnm.Database" localSheetId="53">#REF!</definedName>
    <definedName name="_xlnm.Database">#REF!</definedName>
    <definedName name="bcalqui" localSheetId="7">#REF!</definedName>
    <definedName name="bcalqui" localSheetId="47">#REF!</definedName>
    <definedName name="bcalqui" localSheetId="16">#REF!</definedName>
    <definedName name="bcalqui" localSheetId="53">#REF!</definedName>
    <definedName name="bcalqui">#REF!</definedName>
    <definedName name="BCC">'[16]Nota 8'!$F$101</definedName>
    <definedName name="BCI" localSheetId="7">#REF!</definedName>
    <definedName name="BCI" localSheetId="47">#REF!</definedName>
    <definedName name="BCI" localSheetId="16">#REF!</definedName>
    <definedName name="BCI" localSheetId="53">#REF!</definedName>
    <definedName name="BCI">#REF!</definedName>
    <definedName name="BCII" localSheetId="7">#REF!</definedName>
    <definedName name="BCII" localSheetId="47">#REF!</definedName>
    <definedName name="BCII" localSheetId="16">#REF!</definedName>
    <definedName name="BCII" localSheetId="53">#REF!</definedName>
    <definedName name="BCII">#REF!</definedName>
    <definedName name="BCNC">'[16]Nota 8'!$F$104</definedName>
    <definedName name="BDU">'[16]Bce Patrim'!$C$20</definedName>
    <definedName name="BDUU">'[17]Bce Patrim'!$C$20</definedName>
    <definedName name="Box_analysed" localSheetId="7">#REF!</definedName>
    <definedName name="Box_analysed" localSheetId="47">#REF!</definedName>
    <definedName name="Box_analysed" localSheetId="16">#REF!</definedName>
    <definedName name="Box_analysed" localSheetId="53">#REF!</definedName>
    <definedName name="Box_analysed">#REF!</definedName>
    <definedName name="Box_Capex" localSheetId="7">'[18]Data by box analysed'!#REF!</definedName>
    <definedName name="Box_Capex" localSheetId="47">'[18]Data by box analysed'!#REF!</definedName>
    <definedName name="Box_Capex" localSheetId="16">'[18]Data by box analysed'!#REF!</definedName>
    <definedName name="Box_Capex">'[18]Data by box analysed'!#REF!</definedName>
    <definedName name="Box_interest" localSheetId="7">'[19]Data by box analysed'!#REF!</definedName>
    <definedName name="Box_interest" localSheetId="47">'[19]Data by box analysed'!#REF!</definedName>
    <definedName name="Box_interest" localSheetId="16">'[19]Data by box analysed'!#REF!</definedName>
    <definedName name="Box_interest">'[19]Data by box analysed'!#REF!</definedName>
    <definedName name="Box_quantities" localSheetId="7">'[20]Data by box analysed'!#REF!</definedName>
    <definedName name="Box_quantities" localSheetId="47">'[20]Data by box analysed'!#REF!</definedName>
    <definedName name="Box_quantities">'[20]Data by box analysed'!#REF!</definedName>
    <definedName name="BRR" localSheetId="7">#REF!</definedName>
    <definedName name="BRR" localSheetId="47">#REF!</definedName>
    <definedName name="BRR" localSheetId="16">#REF!</definedName>
    <definedName name="BRR" localSheetId="53">#REF!</definedName>
    <definedName name="BRR">#REF!</definedName>
    <definedName name="bsusocomb1" localSheetId="7">#REF!</definedName>
    <definedName name="bsusocomb1" localSheetId="47">#REF!</definedName>
    <definedName name="bsusocomb1" localSheetId="16">#REF!</definedName>
    <definedName name="bsusocomb1" localSheetId="53">#REF!</definedName>
    <definedName name="bsusocomb1">#REF!</definedName>
    <definedName name="bsusonorte1" localSheetId="7">#REF!</definedName>
    <definedName name="bsusonorte1" localSheetId="47">#REF!</definedName>
    <definedName name="bsusonorte1" localSheetId="16">#REF!</definedName>
    <definedName name="bsusonorte1" localSheetId="53">#REF!</definedName>
    <definedName name="bsusonorte1">#REF!</definedName>
    <definedName name="bsusosur1" localSheetId="16">#REF!</definedName>
    <definedName name="bsusosur1">#REF!</definedName>
    <definedName name="BuiltIn_Print_Area___0" localSheetId="16">#REF!</definedName>
    <definedName name="BuiltIn_Print_Area___0">#REF!</definedName>
    <definedName name="BuiltIn_Print_Area___0___0" localSheetId="16">#REF!</definedName>
    <definedName name="BuiltIn_Print_Area___0___0">#REF!</definedName>
    <definedName name="BuiltIn_Print_Area___0___0___0" localSheetId="16">#REF!</definedName>
    <definedName name="BuiltIn_Print_Area___0___0___0">#REF!</definedName>
    <definedName name="BuiltIn_Print_Area___0___0___0___0" localSheetId="16">#REF!</definedName>
    <definedName name="BuiltIn_Print_Area___0___0___0___0">#REF!</definedName>
    <definedName name="BuiltIn_Print_Area___0___0___0___0___0" localSheetId="16">[21]EVP!#REF!</definedName>
    <definedName name="BuiltIn_Print_Area___0___0___0___0___0">[21]EVP!#REF!</definedName>
    <definedName name="BuiltIn_Print_Area___0___0___0___0___0___0" localSheetId="7">#REF!</definedName>
    <definedName name="BuiltIn_Print_Area___0___0___0___0___0___0" localSheetId="47">#REF!</definedName>
    <definedName name="BuiltIn_Print_Area___0___0___0___0___0___0" localSheetId="16">#REF!</definedName>
    <definedName name="BuiltIn_Print_Area___0___0___0___0___0___0" localSheetId="53">#REF!</definedName>
    <definedName name="BuiltIn_Print_Area___0___0___0___0___0___0">#REF!</definedName>
    <definedName name="BuiltIn_Print_Area___0___0___0___0___0___0___0" localSheetId="7">#REF!</definedName>
    <definedName name="BuiltIn_Print_Area___0___0___0___0___0___0___0" localSheetId="47">#REF!</definedName>
    <definedName name="BuiltIn_Print_Area___0___0___0___0___0___0___0" localSheetId="16">#REF!</definedName>
    <definedName name="BuiltIn_Print_Area___0___0___0___0___0___0___0" localSheetId="53">#REF!</definedName>
    <definedName name="BuiltIn_Print_Area___0___0___0___0___0___0___0">#REF!</definedName>
    <definedName name="BuiltIn_Print_Area___0___0___0___0___0___0___0___0" localSheetId="7">#REF!</definedName>
    <definedName name="BuiltIn_Print_Area___0___0___0___0___0___0___0___0" localSheetId="47">#REF!</definedName>
    <definedName name="BuiltIn_Print_Area___0___0___0___0___0___0___0___0" localSheetId="16">#REF!</definedName>
    <definedName name="BuiltIn_Print_Area___0___0___0___0___0___0___0___0" localSheetId="53">#REF!</definedName>
    <definedName name="BuiltIn_Print_Area___0___0___0___0___0___0___0___0">#REF!</definedName>
    <definedName name="BuiltIn_Print_Area___0___0___0___0___0___0___0___0___0" localSheetId="16">#REF!</definedName>
    <definedName name="BuiltIn_Print_Area___0___0___0___0___0___0___0___0___0">#REF!</definedName>
    <definedName name="BuiltIn_Print_Area___0___0___0___0___0___0___0___0___0___0" localSheetId="16">#REF!</definedName>
    <definedName name="BuiltIn_Print_Area___0___0___0___0___0___0___0___0___0___0">#REF!</definedName>
    <definedName name="BuiltIn_Print_Area___0___0___0___0___0___0___0___0___0___0___0" localSheetId="16">#REF!</definedName>
    <definedName name="BuiltIn_Print_Area___0___0___0___0___0___0___0___0___0___0___0">#REF!</definedName>
    <definedName name="BuiltIn_Print_Area___0___0___0___0___0___0___0___0___0___0___0___0" localSheetId="16">#REF!</definedName>
    <definedName name="BuiltIn_Print_Area___0___0___0___0___0___0___0___0___0___0___0___0">#REF!</definedName>
    <definedName name="BuiltIn_Print_Area___0___0___0___0___0___0___0___0___0___0___0___0___0" localSheetId="16">#REF!</definedName>
    <definedName name="BuiltIn_Print_Area___0___0___0___0___0___0___0___0___0___0___0___0___0">#REF!</definedName>
    <definedName name="BuiltIn_Print_Area___0___0___0___0___0___0___0___0___0___0___0___0___0___0" localSheetId="16">#REF!</definedName>
    <definedName name="BuiltIn_Print_Area___0___0___0___0___0___0___0___0___0___0___0___0___0___0">#REF!</definedName>
    <definedName name="BuiltIn_Print_Area___0___0___0___0___0___0___0___0___0___0___0___0___0___0___0" localSheetId="16">#REF!</definedName>
    <definedName name="BuiltIn_Print_Area___0___0___0___0___0___0___0___0___0___0___0___0___0___0___0">#REF!</definedName>
    <definedName name="bvbb" localSheetId="16" hidden="1">#REF!</definedName>
    <definedName name="bvbb" hidden="1">#REF!</definedName>
    <definedName name="C_" localSheetId="16">#REF!</definedName>
    <definedName name="C_">#REF!</definedName>
    <definedName name="C_CONT." localSheetId="16">#REF!</definedName>
    <definedName name="C_CONT.">#REF!</definedName>
    <definedName name="Cabezas" localSheetId="16">#REF!</definedName>
    <definedName name="Cabezas">#REF!</definedName>
    <definedName name="CAD" localSheetId="16">#REF!</definedName>
    <definedName name="CAD">#REF!</definedName>
    <definedName name="Caja" localSheetId="16">#REF!</definedName>
    <definedName name="Caja">#REF!</definedName>
    <definedName name="Capitali" localSheetId="16">#REF!</definedName>
    <definedName name="Capitali">#REF!</definedName>
    <definedName name="CARA" localSheetId="16">#REF!</definedName>
    <definedName name="CARA">#REF!</definedName>
    <definedName name="CARATULA" localSheetId="16">#REF!</definedName>
    <definedName name="CARATULA">#REF!</definedName>
    <definedName name="CD" localSheetId="16">#REF!</definedName>
    <definedName name="CD">#REF!</definedName>
    <definedName name="CDG" localSheetId="16">#REF!</definedName>
    <definedName name="CDG">#REF!</definedName>
    <definedName name="cdghjf" localSheetId="16">#REF!</definedName>
    <definedName name="cdghjf">#REF!</definedName>
    <definedName name="cdgiro" localSheetId="16">#REF!</definedName>
    <definedName name="cdgiro">#REF!</definedName>
    <definedName name="cdmzn" localSheetId="16">#REF!</definedName>
    <definedName name="cdmzn">#REF!</definedName>
    <definedName name="CDMZO" localSheetId="16">#REF!</definedName>
    <definedName name="CDMZO">#REF!</definedName>
    <definedName name="cdrogtos" localSheetId="16">#REF!</definedName>
    <definedName name="cdrogtos">#REF!</definedName>
    <definedName name="cdrogtoscomb" localSheetId="16">#REF!</definedName>
    <definedName name="cdrogtoscomb">#REF!</definedName>
    <definedName name="cdrogtoshold" localSheetId="16">#REF!</definedName>
    <definedName name="cdrogtoshold">#REF!</definedName>
    <definedName name="cdrogtosnorte" localSheetId="16">#REF!</definedName>
    <definedName name="cdrogtosnorte">#REF!</definedName>
    <definedName name="CdroGtosSAP" localSheetId="16">#REF!</definedName>
    <definedName name="CdroGtosSAP">#REF!</definedName>
    <definedName name="cdrogtossur" localSheetId="16">#REF!</definedName>
    <definedName name="cdrogtossur">#REF!</definedName>
    <definedName name="cdsj1" localSheetId="16">#REF!</definedName>
    <definedName name="cdsj1">#REF!</definedName>
    <definedName name="cdsj2" localSheetId="16">#REF!</definedName>
    <definedName name="cdsj2">#REF!</definedName>
    <definedName name="cdsjo" localSheetId="16">#REF!</definedName>
    <definedName name="cdsjo">#REF!</definedName>
    <definedName name="CDT" localSheetId="16">#REF!</definedName>
    <definedName name="CDT">#REF!</definedName>
    <definedName name="cdtn" localSheetId="16">#REF!</definedName>
    <definedName name="cdtn">#REF!</definedName>
    <definedName name="cdto" localSheetId="16">#REF!</definedName>
    <definedName name="cdto">#REF!</definedName>
    <definedName name="cdttro" localSheetId="16">#REF!</definedName>
    <definedName name="cdttro">#REF!</definedName>
    <definedName name="CFC">'[16]Nota 8'!$F$165</definedName>
    <definedName name="CH_" localSheetId="7">#REF!</definedName>
    <definedName name="CH_" localSheetId="47">#REF!</definedName>
    <definedName name="CH_" localSheetId="16">#REF!</definedName>
    <definedName name="CH_" localSheetId="53">#REF!</definedName>
    <definedName name="CH_">#REF!</definedName>
    <definedName name="Chave" localSheetId="7">#REF!</definedName>
    <definedName name="Chave" localSheetId="47">#REF!</definedName>
    <definedName name="Chave" localSheetId="16">#REF!</definedName>
    <definedName name="Chave" localSheetId="53">#REF!</definedName>
    <definedName name="Chave">#REF!</definedName>
    <definedName name="chcontrole">'[13]resumo dcch e acc'!$A$4:$L$152</definedName>
    <definedName name="CLIENT_NAME">[22]Básico!$D$3</definedName>
    <definedName name="cliente">[23]Bajas!#REF!</definedName>
    <definedName name="clientes">[23]Altas!#REF!</definedName>
    <definedName name="COEF">#N/A</definedName>
    <definedName name="colorcode">'[13]resumo color code'!$A$3:$I$152</definedName>
    <definedName name="Combin" localSheetId="7">#REF!</definedName>
    <definedName name="Combin" localSheetId="47">#REF!</definedName>
    <definedName name="Combin" localSheetId="16">#REF!</definedName>
    <definedName name="Combin" localSheetId="53">#REF!</definedName>
    <definedName name="Combin">#REF!</definedName>
    <definedName name="Comp_FPC">[9]AP!$B$3:$AY$45,[9]AP!$B$56:$AY$95,[9]AP!$B$98:$AY$145,[9]AP!$B$148:$AY$175</definedName>
    <definedName name="compprueb" localSheetId="7">#REF!</definedName>
    <definedName name="compprueb" localSheetId="47">#REF!</definedName>
    <definedName name="compprueb" localSheetId="16">#REF!</definedName>
    <definedName name="compprueb" localSheetId="53">#REF!</definedName>
    <definedName name="compprueb">#REF!</definedName>
    <definedName name="compras" localSheetId="7">#REF!</definedName>
    <definedName name="compras" localSheetId="47">#REF!</definedName>
    <definedName name="compras" localSheetId="16">#REF!</definedName>
    <definedName name="compras" localSheetId="53">#REF!</definedName>
    <definedName name="compras">#REF!</definedName>
    <definedName name="CONS" localSheetId="7">#REF!</definedName>
    <definedName name="CONS" localSheetId="47">#REF!</definedName>
    <definedName name="CONS" localSheetId="16">#REF!</definedName>
    <definedName name="CONS">#REF!</definedName>
    <definedName name="CONS2" localSheetId="16">#REF!</definedName>
    <definedName name="CONS2">#REF!</definedName>
    <definedName name="CONSTITUCION" localSheetId="16">#REF!</definedName>
    <definedName name="CONSTITUCION">#REF!</definedName>
    <definedName name="Contrib_acum_proyecto" localSheetId="16">#REF!</definedName>
    <definedName name="Contrib_acum_proyecto">#REF!</definedName>
    <definedName name="coordenadas" localSheetId="16">[24]Coordenadas!#REF!</definedName>
    <definedName name="coordenadas">[24]Coordenadas!#REF!</definedName>
    <definedName name="copia">'[25]Datos del Balance'!$B$8</definedName>
    <definedName name="COSEG" localSheetId="7">#REF!</definedName>
    <definedName name="COSEG" localSheetId="47">#REF!</definedName>
    <definedName name="COSEG" localSheetId="16">#REF!</definedName>
    <definedName name="COSEG" localSheetId="53">#REF!</definedName>
    <definedName name="COSEG">#REF!</definedName>
    <definedName name="COSEGIR" localSheetId="7">#REF!</definedName>
    <definedName name="COSEGIR" localSheetId="47">#REF!</definedName>
    <definedName name="COSEGIR" localSheetId="16">#REF!</definedName>
    <definedName name="COSEGIR" localSheetId="53">#REF!</definedName>
    <definedName name="COSEGIR">#REF!</definedName>
    <definedName name="COSEMZ" localSheetId="7">#REF!</definedName>
    <definedName name="COSEMZ" localSheetId="47">#REF!</definedName>
    <definedName name="COSEMZ" localSheetId="16">#REF!</definedName>
    <definedName name="COSEMZ" localSheetId="53">#REF!</definedName>
    <definedName name="COSEMZ">#REF!</definedName>
    <definedName name="COSEMZ1" localSheetId="16">#REF!</definedName>
    <definedName name="COSEMZ1">#REF!</definedName>
    <definedName name="COSEMZ1B" localSheetId="16">#REF!</definedName>
    <definedName name="COSEMZ1B">#REF!</definedName>
    <definedName name="COSEMZ2" localSheetId="16">#REF!</definedName>
    <definedName name="COSEMZ2">#REF!</definedName>
    <definedName name="COSEMZ2B" localSheetId="16">#REF!</definedName>
    <definedName name="COSEMZ2B">#REF!</definedName>
    <definedName name="COSEMZ3" localSheetId="16">#REF!</definedName>
    <definedName name="COSEMZ3">#REF!</definedName>
    <definedName name="COSEMZ3B" localSheetId="16">#REF!</definedName>
    <definedName name="COSEMZ3B">#REF!</definedName>
    <definedName name="COSES1" localSheetId="16">#REF!</definedName>
    <definedName name="COSES1">#REF!</definedName>
    <definedName name="COSES2" localSheetId="16">#REF!</definedName>
    <definedName name="COSES2">#REF!</definedName>
    <definedName name="COSESJ" localSheetId="16">#REF!</definedName>
    <definedName name="COSESJ">#REF!</definedName>
    <definedName name="COSESJ1" localSheetId="16">#REF!</definedName>
    <definedName name="COSESJ1">#REF!</definedName>
    <definedName name="COSESJ2" localSheetId="16">#REF!</definedName>
    <definedName name="COSESJ2">#REF!</definedName>
    <definedName name="COSESJ3" localSheetId="16">#REF!</definedName>
    <definedName name="COSESJ3">#REF!</definedName>
    <definedName name="COSETR" localSheetId="16">#REF!</definedName>
    <definedName name="COSETR">#REF!</definedName>
    <definedName name="COSETR1" localSheetId="16">#REF!</definedName>
    <definedName name="COSETR1">#REF!</definedName>
    <definedName name="COSETR2" localSheetId="16">#REF!</definedName>
    <definedName name="COSETR2">#REF!</definedName>
    <definedName name="COSETR3" localSheetId="16">#REF!</definedName>
    <definedName name="COSETR3">#REF!</definedName>
    <definedName name="CosMz" localSheetId="16">#REF!</definedName>
    <definedName name="CosMz">#REF!</definedName>
    <definedName name="COST" localSheetId="16">#REF!</definedName>
    <definedName name="COST">#REF!</definedName>
    <definedName name="costobc">[26]Hoja1!$I$2:$I$24</definedName>
    <definedName name="CPC">'[16]Nota 8'!$F$52</definedName>
    <definedName name="CPP">'[16]Nota 8'!$F$125</definedName>
    <definedName name="credito" localSheetId="7">#REF!</definedName>
    <definedName name="credito" localSheetId="47">#REF!</definedName>
    <definedName name="credito" localSheetId="16">#REF!</definedName>
    <definedName name="credito" localSheetId="53">#REF!</definedName>
    <definedName name="credito">#REF!</definedName>
    <definedName name="ctovtanorte" localSheetId="7">'[12]CTO VTAS'!#REF!</definedName>
    <definedName name="ctovtanorte" localSheetId="47">'[12]CTO VTAS'!#REF!</definedName>
    <definedName name="ctovtanorte" localSheetId="16">'[12]CTO VTAS'!#REF!</definedName>
    <definedName name="ctovtanorte">'[12]CTO VTAS'!#REF!</definedName>
    <definedName name="CUG_Agua" localSheetId="7">#REF!</definedName>
    <definedName name="CUG_Agua" localSheetId="47">#REF!</definedName>
    <definedName name="CUG_Agua" localSheetId="16">#REF!</definedName>
    <definedName name="CUG_Agua" localSheetId="53">#REF!</definedName>
    <definedName name="CUG_Agua">#REF!</definedName>
    <definedName name="Cuota_Fija" localSheetId="7">#REF!</definedName>
    <definedName name="Cuota_Fija" localSheetId="47">#REF!</definedName>
    <definedName name="Cuota_Fija" localSheetId="16">#REF!</definedName>
    <definedName name="Cuota_Fija" localSheetId="53">#REF!</definedName>
    <definedName name="Cuota_Fija">#REF!</definedName>
    <definedName name="Cuota_Telefono" localSheetId="7">#REF!</definedName>
    <definedName name="Cuota_Telefono" localSheetId="47">#REF!</definedName>
    <definedName name="Cuota_Telefono" localSheetId="16">#REF!</definedName>
    <definedName name="Cuota_Telefono" localSheetId="53">#REF!</definedName>
    <definedName name="Cuota_Telefono">#REF!</definedName>
    <definedName name="currency">[27]CURRENCY!$E$1</definedName>
    <definedName name="Customer" localSheetId="7">#REF!</definedName>
    <definedName name="Customer" localSheetId="47">#REF!</definedName>
    <definedName name="Customer" localSheetId="16">#REF!</definedName>
    <definedName name="Customer" localSheetId="53">#REF!</definedName>
    <definedName name="Customer">#REF!</definedName>
    <definedName name="customerld" localSheetId="7">#REF!</definedName>
    <definedName name="customerld" localSheetId="47">#REF!</definedName>
    <definedName name="customerld" localSheetId="16">#REF!</definedName>
    <definedName name="customerld" localSheetId="53">#REF!</definedName>
    <definedName name="customerld">#REF!</definedName>
    <definedName name="CustomerPCS" localSheetId="7">#REF!</definedName>
    <definedName name="CustomerPCS" localSheetId="47">#REF!</definedName>
    <definedName name="CustomerPCS" localSheetId="16">#REF!</definedName>
    <definedName name="CustomerPCS" localSheetId="53">#REF!</definedName>
    <definedName name="CustomerPCS">#REF!</definedName>
    <definedName name="CY_Accounts_Receivable">[7]Balance!$B$8</definedName>
    <definedName name="CY_Cash">[7]Balance!$B$6</definedName>
    <definedName name="CY_Cost_of_Sales">'[7]Estado de Resultados'!$B$7</definedName>
    <definedName name="CY_Current_Liabilities">[7]Balance!$B$23</definedName>
    <definedName name="CY_Gross_Profit">'[7]Estado de Resultados'!$B$9</definedName>
    <definedName name="CY_Interest_Expense">'[7]Estado de Resultados'!$B$18</definedName>
    <definedName name="CY_Inventory">[7]Balance!$B$12</definedName>
    <definedName name="CY_LT_Debt">[7]Balance!$B$24</definedName>
    <definedName name="CY_NET_PROFIT">'[7]Estado de Resultados'!$B$24</definedName>
    <definedName name="CY_Net_Revenue">'[7]Estado de Resultados'!$B$6</definedName>
    <definedName name="CY_Operating_Income">'[7]Estado de Resultados'!$B$16</definedName>
    <definedName name="CY_QUICK_ASSETS">[7]Balance!$B$10</definedName>
    <definedName name="CY_Tangible_Net_Worth">'[7]Estado de Resultados'!$B$31</definedName>
    <definedName name="CY_TOTAL_ASSETS">[7]Balance!$B$21</definedName>
    <definedName name="CY_TOTAL_CURR_ASSETS">[7]Balance!$B$15</definedName>
    <definedName name="CY_TOTAL_DEBT">[7]Balance!$B$27</definedName>
    <definedName name="CY_TOTAL_EQUITY">[7]Balance!$B$33</definedName>
    <definedName name="CYB">'[16]Nota 8'!$F$20</definedName>
    <definedName name="D_" localSheetId="7">#REF!</definedName>
    <definedName name="D_" localSheetId="47">#REF!</definedName>
    <definedName name="D_" localSheetId="16">#REF!</definedName>
    <definedName name="D_" localSheetId="53">#REF!</definedName>
    <definedName name="D_">#REF!</definedName>
    <definedName name="DATA1" localSheetId="7">#REF!</definedName>
    <definedName name="DATA1" localSheetId="47">#REF!</definedName>
    <definedName name="DATA1" localSheetId="16">#REF!</definedName>
    <definedName name="DATA1" localSheetId="53">#REF!</definedName>
    <definedName name="DATA1">#REF!</definedName>
    <definedName name="DATA10" localSheetId="7">#REF!</definedName>
    <definedName name="DATA10" localSheetId="47">#REF!</definedName>
    <definedName name="DATA10" localSheetId="16">#REF!</definedName>
    <definedName name="DATA10" localSheetId="53">#REF!</definedName>
    <definedName name="DATA10">#REF!</definedName>
    <definedName name="DATA11" localSheetId="16">#REF!</definedName>
    <definedName name="DATA11">#REF!</definedName>
    <definedName name="DATA12" localSheetId="16">#REF!</definedName>
    <definedName name="DATA12">#REF!</definedName>
    <definedName name="DATA13" localSheetId="16">#REF!</definedName>
    <definedName name="DATA13">#REF!</definedName>
    <definedName name="DATA14" localSheetId="16">#REF!</definedName>
    <definedName name="DATA14">#REF!</definedName>
    <definedName name="DATA15" localSheetId="16">#REF!</definedName>
    <definedName name="DATA15">#REF!</definedName>
    <definedName name="DATA16" localSheetId="16">#REF!</definedName>
    <definedName name="DATA16">#REF!</definedName>
    <definedName name="DATA17" localSheetId="16">#REF!</definedName>
    <definedName name="DATA17">#REF!</definedName>
    <definedName name="DATA18" localSheetId="16">#REF!</definedName>
    <definedName name="DATA18">#REF!</definedName>
    <definedName name="DATA19" localSheetId="16">#REF!</definedName>
    <definedName name="DATA19">#REF!</definedName>
    <definedName name="DATA2" localSheetId="16">#REF!</definedName>
    <definedName name="DATA2">#REF!</definedName>
    <definedName name="DATA20" localSheetId="16">#REF!</definedName>
    <definedName name="DATA20">#REF!</definedName>
    <definedName name="DATA21" localSheetId="16">#REF!</definedName>
    <definedName name="DATA21">#REF!</definedName>
    <definedName name="DATA22" localSheetId="16">#REF!</definedName>
    <definedName name="DATA22">#REF!</definedName>
    <definedName name="DATA23" localSheetId="16">#REF!</definedName>
    <definedName name="DATA23">#REF!</definedName>
    <definedName name="DATA24" localSheetId="16">[28]Base!#REF!</definedName>
    <definedName name="DATA24">[28]Base!#REF!</definedName>
    <definedName name="DATA25" localSheetId="16">[28]Base!#REF!</definedName>
    <definedName name="DATA25">[28]Base!#REF!</definedName>
    <definedName name="DATA26" localSheetId="16">[28]Base!#REF!</definedName>
    <definedName name="DATA26">[28]Base!#REF!</definedName>
    <definedName name="DATA3" localSheetId="7">#REF!</definedName>
    <definedName name="DATA3" localSheetId="47">#REF!</definedName>
    <definedName name="DATA3" localSheetId="16">#REF!</definedName>
    <definedName name="DATA3" localSheetId="53">#REF!</definedName>
    <definedName name="DATA3">#REF!</definedName>
    <definedName name="DATA4" localSheetId="7">#REF!</definedName>
    <definedName name="DATA4" localSheetId="47">#REF!</definedName>
    <definedName name="DATA4" localSheetId="16">#REF!</definedName>
    <definedName name="DATA4" localSheetId="53">#REF!</definedName>
    <definedName name="DATA4">#REF!</definedName>
    <definedName name="DATA5" localSheetId="7">#REF!</definedName>
    <definedName name="DATA5" localSheetId="47">#REF!</definedName>
    <definedName name="DATA5" localSheetId="16">#REF!</definedName>
    <definedName name="DATA5" localSheetId="53">#REF!</definedName>
    <definedName name="DATA5">#REF!</definedName>
    <definedName name="DATA6" localSheetId="16">#REF!</definedName>
    <definedName name="DATA6">#REF!</definedName>
    <definedName name="DATA7" localSheetId="16">#REF!</definedName>
    <definedName name="DATA7">#REF!</definedName>
    <definedName name="DATA8" localSheetId="16">#REF!</definedName>
    <definedName name="DATA8">#REF!</definedName>
    <definedName name="DATA9" localSheetId="16">#REF!</definedName>
    <definedName name="DATA9">#REF!</definedName>
    <definedName name="DATE" localSheetId="16">#REF!</definedName>
    <definedName name="DATE">#REF!</definedName>
    <definedName name="DATE99" localSheetId="16">#REF!</definedName>
    <definedName name="DATE99">#REF!</definedName>
    <definedName name="dd" localSheetId="16">'[29]IRSA HIST'!#REF!</definedName>
    <definedName name="dd">'[29]IRSA HIST'!#REF!</definedName>
    <definedName name="DD_Curr">[30]Currency!$C$3</definedName>
    <definedName name="DDDDD" localSheetId="7">#REF!</definedName>
    <definedName name="DDDDD" localSheetId="47">#REF!</definedName>
    <definedName name="DDDDD" localSheetId="16">#REF!</definedName>
    <definedName name="DDDDD" localSheetId="53">#REF!</definedName>
    <definedName name="DDDDD">#REF!</definedName>
    <definedName name="debito" localSheetId="7">#REF!</definedName>
    <definedName name="debito" localSheetId="47">#REF!</definedName>
    <definedName name="debito" localSheetId="16">#REF!</definedName>
    <definedName name="debito" localSheetId="53">#REF!</definedName>
    <definedName name="debito">#REF!</definedName>
    <definedName name="DEBITOFISCAL" localSheetId="7">#REF!</definedName>
    <definedName name="DEBITOFISCAL" localSheetId="47">#REF!</definedName>
    <definedName name="DEBITOFISCAL" localSheetId="16">#REF!</definedName>
    <definedName name="DEBITOFISCAL" localSheetId="53">#REF!</definedName>
    <definedName name="DEBITOFISCAL">#REF!</definedName>
    <definedName name="Dec_93" localSheetId="16">#REF!</definedName>
    <definedName name="Dec_93">#REF!</definedName>
    <definedName name="dedwedwd" localSheetId="16">#REF!</definedName>
    <definedName name="dedwedwd">#REF!</definedName>
    <definedName name="defwergtqergt" localSheetId="16">#REF!</definedName>
    <definedName name="defwergtqergt">#REF!</definedName>
    <definedName name="Depósitso">'[31]Con asto'!$A$1:$M$1149</definedName>
    <definedName name="depreciaciones" localSheetId="7">#REF!</definedName>
    <definedName name="depreciaciones" localSheetId="47">#REF!</definedName>
    <definedName name="depreciaciones" localSheetId="16">#REF!</definedName>
    <definedName name="depreciaciones" localSheetId="53">#REF!</definedName>
    <definedName name="depreciaciones">#REF!</definedName>
    <definedName name="detail" localSheetId="7">#REF!</definedName>
    <definedName name="detail" localSheetId="47">#REF!</definedName>
    <definedName name="detail" localSheetId="16">#REF!</definedName>
    <definedName name="detail" localSheetId="53">#REF!</definedName>
    <definedName name="detail">#REF!</definedName>
    <definedName name="detail2" localSheetId="7">#REF!</definedName>
    <definedName name="detail2" localSheetId="47">#REF!</definedName>
    <definedName name="detail2" localSheetId="16">#REF!</definedName>
    <definedName name="detail2" localSheetId="53">#REF!</definedName>
    <definedName name="detail2">#REF!</definedName>
    <definedName name="Detalle_de_Bienes_de_Uso_">'[32]Detalle de Ref.'!$A$1:$D$111</definedName>
    <definedName name="deuxfp" localSheetId="7">#REF!</definedName>
    <definedName name="deuxfp" localSheetId="47">#REF!</definedName>
    <definedName name="deuxfp" localSheetId="16">#REF!</definedName>
    <definedName name="deuxfp" localSheetId="53">#REF!</definedName>
    <definedName name="deuxfp">#REF!</definedName>
    <definedName name="devengado" localSheetId="7">#REF!</definedName>
    <definedName name="devengado" localSheetId="47">#REF!</definedName>
    <definedName name="devengado" localSheetId="16">#REF!</definedName>
    <definedName name="devengado" localSheetId="53">#REF!</definedName>
    <definedName name="devengado">#REF!</definedName>
    <definedName name="Diferencias_de_redondeo" localSheetId="7">#REF!</definedName>
    <definedName name="Diferencias_de_redondeo" localSheetId="47">#REF!</definedName>
    <definedName name="Diferencias_de_redondeo" localSheetId="16">#REF!</definedName>
    <definedName name="Diferencias_de_redondeo" localSheetId="53">#REF!</definedName>
    <definedName name="Diferencias_de_redondeo">#REF!</definedName>
    <definedName name="digitalchannels">'[13]atc e dtc'!$L$4:$AD$152</definedName>
    <definedName name="Dist_Cons" localSheetId="7">#REF!</definedName>
    <definedName name="Dist_Cons" localSheetId="47">#REF!</definedName>
    <definedName name="Dist_Cons" localSheetId="16">#REF!</definedName>
    <definedName name="Dist_Cons" localSheetId="53">#REF!</definedName>
    <definedName name="Dist_Cons">#REF!</definedName>
    <definedName name="Dist_Finc" localSheetId="7">#REF!</definedName>
    <definedName name="Dist_Finc" localSheetId="47">#REF!</definedName>
    <definedName name="Dist_Finc" localSheetId="16">#REF!</definedName>
    <definedName name="Dist_Finc" localSheetId="53">#REF!</definedName>
    <definedName name="Dist_Finc">#REF!</definedName>
    <definedName name="dlleu" localSheetId="7">#REF!</definedName>
    <definedName name="dlleu" localSheetId="47">#REF!</definedName>
    <definedName name="dlleu" localSheetId="16">#REF!</definedName>
    <definedName name="dlleu" localSheetId="53">#REF!</definedName>
    <definedName name="dlleu">#REF!</definedName>
    <definedName name="DLLEUR" localSheetId="16">#REF!</definedName>
    <definedName name="DLLEUR">#REF!</definedName>
    <definedName name="DOC" localSheetId="16">#REF!</definedName>
    <definedName name="DOC">#REF!</definedName>
    <definedName name="DUPONT_1" localSheetId="16">#REF!</definedName>
    <definedName name="DUPONT_1">#REF!</definedName>
    <definedName name="E_" localSheetId="16">'[33]BG Armado'!#REF!</definedName>
    <definedName name="E_">'[33]BG Armado'!#REF!</definedName>
    <definedName name="E3_" localSheetId="16">'[33]BG Armado'!#REF!</definedName>
    <definedName name="E3_">'[33]BG Armado'!#REF!</definedName>
    <definedName name="effective_date" localSheetId="16">'[34]Interface Hub'!#REF!</definedName>
    <definedName name="effective_date">'[34]Interface Hub'!#REF!</definedName>
    <definedName name="elasmjsdlkfjsdf" localSheetId="7">#REF!</definedName>
    <definedName name="elasmjsdlkfjsdf" localSheetId="47">#REF!</definedName>
    <definedName name="elasmjsdlkfjsdf" localSheetId="16">#REF!</definedName>
    <definedName name="elasmjsdlkfjsdf" localSheetId="53">#REF!</definedName>
    <definedName name="elasmjsdlkfjsdf">#REF!</definedName>
    <definedName name="eliminaciones" localSheetId="7">[35]VARIACIONES!#REF!</definedName>
    <definedName name="eliminaciones" localSheetId="47">[35]VARIACIONES!#REF!</definedName>
    <definedName name="eliminaciones" localSheetId="16">[35]VARIACIONES!#REF!</definedName>
    <definedName name="eliminaciones">[35]VARIACIONES!#REF!</definedName>
    <definedName name="EOAF" localSheetId="7">#REF!</definedName>
    <definedName name="EOAF" localSheetId="47">#REF!</definedName>
    <definedName name="EOAF" localSheetId="16">#REF!</definedName>
    <definedName name="EOAF" localSheetId="53">#REF!</definedName>
    <definedName name="EOAF">#REF!</definedName>
    <definedName name="eoafh" localSheetId="7">#REF!</definedName>
    <definedName name="eoafh" localSheetId="47">#REF!</definedName>
    <definedName name="eoafh" localSheetId="16">#REF!</definedName>
    <definedName name="eoafh" localSheetId="53">#REF!</definedName>
    <definedName name="eoafh">#REF!</definedName>
    <definedName name="eoafn" localSheetId="7">#REF!</definedName>
    <definedName name="eoafn" localSheetId="47">#REF!</definedName>
    <definedName name="eoafn" localSheetId="16">#REF!</definedName>
    <definedName name="eoafn" localSheetId="53">#REF!</definedName>
    <definedName name="eoafn">#REF!</definedName>
    <definedName name="eoafs" localSheetId="16">#REF!</definedName>
    <definedName name="eoafs">#REF!</definedName>
    <definedName name="EPN" localSheetId="16">#REF!</definedName>
    <definedName name="EPN">#REF!</definedName>
    <definedName name="EquityTable" localSheetId="16">#REF!</definedName>
    <definedName name="EquityTable">#REF!</definedName>
    <definedName name="ERO" localSheetId="16">#REF!</definedName>
    <definedName name="ERO">#REF!</definedName>
    <definedName name="Err_Box_AddSamp">'[36]Non-Statistical Sampling'!$AR$6</definedName>
    <definedName name="Err_Box_Rej">'[36]Non-Statistical Sampling'!$AR$5</definedName>
    <definedName name="Err_CellComments">'[36]Non-Statistical Sampling'!$AJ$13</definedName>
    <definedName name="Err_SampErr">'[36]Non-Statistical Sampling'!$AK$15</definedName>
    <definedName name="erro">'[37]PARAM-22-12-1999'!$A$6:$DP$23</definedName>
    <definedName name="ESP" localSheetId="7">#REF!</definedName>
    <definedName name="ESP" localSheetId="47">#REF!</definedName>
    <definedName name="ESP" localSheetId="16">#REF!</definedName>
    <definedName name="ESP" localSheetId="53">#REF!</definedName>
    <definedName name="ESP">#REF!</definedName>
    <definedName name="EUR" localSheetId="7">#REF!</definedName>
    <definedName name="EUR" localSheetId="47">#REF!</definedName>
    <definedName name="EUR" localSheetId="16">#REF!</definedName>
    <definedName name="EUR" localSheetId="53">#REF!</definedName>
    <definedName name="EUR">#REF!</definedName>
    <definedName name="Eval_btn_Ans">'[36]Non-Statistical Sampling'!$AR$12</definedName>
    <definedName name="Eval_MR">'[36]Non-Statistical Sampling'!$Y$20</definedName>
    <definedName name="Excel_BuiltIn_Print_Area_2_1" localSheetId="7">#REF!</definedName>
    <definedName name="Excel_BuiltIn_Print_Area_2_1" localSheetId="47">#REF!</definedName>
    <definedName name="Excel_BuiltIn_Print_Area_2_1" localSheetId="16">#REF!</definedName>
    <definedName name="Excel_BuiltIn_Print_Area_2_1" localSheetId="53">#REF!</definedName>
    <definedName name="Excel_BuiltIn_Print_Area_2_1">#REF!</definedName>
    <definedName name="Excel_BuiltIn_Print_Area_2_1_1" localSheetId="7">#REF!</definedName>
    <definedName name="Excel_BuiltIn_Print_Area_2_1_1" localSheetId="47">#REF!</definedName>
    <definedName name="Excel_BuiltIn_Print_Area_2_1_1" localSheetId="16">#REF!</definedName>
    <definedName name="Excel_BuiltIn_Print_Area_2_1_1" localSheetId="53">#REF!</definedName>
    <definedName name="Excel_BuiltIn_Print_Area_2_1_1">#REF!</definedName>
    <definedName name="Excel_BuiltIn_Print_Area_2_1_1_1" localSheetId="7">#REF!</definedName>
    <definedName name="Excel_BuiltIn_Print_Area_2_1_1_1" localSheetId="47">#REF!</definedName>
    <definedName name="Excel_BuiltIn_Print_Area_2_1_1_1" localSheetId="16">#REF!</definedName>
    <definedName name="Excel_BuiltIn_Print_Area_2_1_1_1" localSheetId="53">#REF!</definedName>
    <definedName name="Excel_BuiltIn_Print_Area_2_1_1_1">#REF!</definedName>
    <definedName name="Excel_BuiltIn_Print_Area_2_1_1_1_1" localSheetId="16">#REF!</definedName>
    <definedName name="Excel_BuiltIn_Print_Area_2_1_1_1_1">#REF!</definedName>
    <definedName name="Excel_BuiltIn_Print_Area_2_1_1_1_1_1" localSheetId="16">#REF!</definedName>
    <definedName name="Excel_BuiltIn_Print_Area_2_1_1_1_1_1">#REF!</definedName>
    <definedName name="Excel_BuiltIn_Print_Area_2_1_1_1_1_1_1" localSheetId="16">#REF!</definedName>
    <definedName name="Excel_BuiltIn_Print_Area_2_1_1_1_1_1_1">#REF!</definedName>
    <definedName name="Excel_BuiltIn_Print_Area_3_1" localSheetId="16">#REF!</definedName>
    <definedName name="Excel_BuiltIn_Print_Area_3_1">#REF!</definedName>
    <definedName name="Excel_BuiltIn_Print_Area_3_1_1" localSheetId="16">#REF!</definedName>
    <definedName name="Excel_BuiltIn_Print_Area_3_1_1">#REF!</definedName>
    <definedName name="Excel_BuiltIn_Print_Area_3_1_1_1" localSheetId="16">#REF!</definedName>
    <definedName name="Excel_BuiltIn_Print_Area_3_1_1_1">#REF!</definedName>
    <definedName name="Excel_BuiltIn_Print_Titles_2_1" localSheetId="16">#REF!</definedName>
    <definedName name="Excel_BuiltIn_Print_Titles_2_1">#REF!</definedName>
    <definedName name="F_" localSheetId="16">#REF!</definedName>
    <definedName name="F_">#REF!</definedName>
    <definedName name="fecha_actual">'[38]DBK ESPAÑA'!$K$5</definedName>
    <definedName name="FechaAnualCom">'[39]Datos del Balance'!$B$9</definedName>
    <definedName name="FechaBalance">'[39]Datos del Balance'!$B$7</definedName>
    <definedName name="FechaComparativo">'[39]Datos del Balance'!$B$8</definedName>
    <definedName name="FechaLitComp">'[40]Datos del Balance'!$C$9</definedName>
    <definedName name="FechaLiteral">'[39]Datos del Balance'!$C$7</definedName>
    <definedName name="FERMZN" localSheetId="7">#REF!</definedName>
    <definedName name="FERMZN" localSheetId="47">#REF!</definedName>
    <definedName name="FERMZN" localSheetId="16">#REF!</definedName>
    <definedName name="FERMZN" localSheetId="53">#REF!</definedName>
    <definedName name="FERMZN">#REF!</definedName>
    <definedName name="fermzo" localSheetId="7">#REF!</definedName>
    <definedName name="fermzo" localSheetId="47">#REF!</definedName>
    <definedName name="fermzo" localSheetId="16">#REF!</definedName>
    <definedName name="fermzo" localSheetId="53">#REF!</definedName>
    <definedName name="fermzo">#REF!</definedName>
    <definedName name="fertsj1" localSheetId="7">#REF!</definedName>
    <definedName name="fertsj1" localSheetId="47">#REF!</definedName>
    <definedName name="fertsj1" localSheetId="16">#REF!</definedName>
    <definedName name="fertsj1" localSheetId="53">#REF!</definedName>
    <definedName name="fertsj1">#REF!</definedName>
    <definedName name="fertsj2" localSheetId="16">#REF!</definedName>
    <definedName name="fertsj2">#REF!</definedName>
    <definedName name="FERTTRN" localSheetId="16">#REF!</definedName>
    <definedName name="FERTTRN">#REF!</definedName>
    <definedName name="ff" localSheetId="16">'[29]IRSA HIST'!#REF!</definedName>
    <definedName name="ff">'[29]IRSA HIST'!#REF!</definedName>
    <definedName name="Form_TratAgua" localSheetId="7">#REF!</definedName>
    <definedName name="Form_TratAgua" localSheetId="47">#REF!</definedName>
    <definedName name="Form_TratAgua" localSheetId="16">#REF!</definedName>
    <definedName name="Form_TratAgua" localSheetId="53">#REF!</definedName>
    <definedName name="Form_TratAgua">#REF!</definedName>
    <definedName name="G_" localSheetId="7">'[33]BG Armado'!#REF!</definedName>
    <definedName name="G_" localSheetId="47">'[33]BG Armado'!#REF!</definedName>
    <definedName name="G_" localSheetId="16">'[33]BG Armado'!#REF!</definedName>
    <definedName name="G_">'[33]BG Armado'!#REF!</definedName>
    <definedName name="GA" localSheetId="7">#REF!</definedName>
    <definedName name="GA" localSheetId="47">#REF!</definedName>
    <definedName name="GA" localSheetId="16">#REF!</definedName>
    <definedName name="GA" localSheetId="53">#REF!</definedName>
    <definedName name="GA">#REF!</definedName>
    <definedName name="gald" localSheetId="7">#REF!</definedName>
    <definedName name="gald" localSheetId="47">#REF!</definedName>
    <definedName name="gald" localSheetId="16">#REF!</definedName>
    <definedName name="gald" localSheetId="53">#REF!</definedName>
    <definedName name="gald">#REF!</definedName>
    <definedName name="GAPCS" localSheetId="7">#REF!</definedName>
    <definedName name="GAPCS" localSheetId="47">#REF!</definedName>
    <definedName name="GAPCS" localSheetId="16">#REF!</definedName>
    <definedName name="GAPCS" localSheetId="53">#REF!</definedName>
    <definedName name="GAPCS">#REF!</definedName>
    <definedName name="GBP" localSheetId="16">#REF!</definedName>
    <definedName name="GBP">#REF!</definedName>
    <definedName name="GC" localSheetId="16">#REF!</definedName>
    <definedName name="GC">#REF!</definedName>
    <definedName name="GCA" localSheetId="16">#REF!</definedName>
    <definedName name="GCA">#REF!</definedName>
    <definedName name="GCC" localSheetId="16">#REF!</definedName>
    <definedName name="GCC">#REF!</definedName>
    <definedName name="GCG" localSheetId="16">#REF!</definedName>
    <definedName name="GCG">#REF!</definedName>
    <definedName name="GCGIR" localSheetId="16">#REF!</definedName>
    <definedName name="GCGIR">#REF!</definedName>
    <definedName name="gcgiro" localSheetId="16">#REF!</definedName>
    <definedName name="gcgiro">#REF!</definedName>
    <definedName name="gcgiroa" localSheetId="16">#REF!</definedName>
    <definedName name="gcgiroa">#REF!</definedName>
    <definedName name="gcgiroc" localSheetId="16">#REF!</definedName>
    <definedName name="gcgiroc">#REF!</definedName>
    <definedName name="GCMO" localSheetId="16">#REF!</definedName>
    <definedName name="GCMO">#REF!</definedName>
    <definedName name="GCMOA" localSheetId="16">#REF!</definedName>
    <definedName name="GCMOA">#REF!</definedName>
    <definedName name="GCMOc" localSheetId="16">#REF!</definedName>
    <definedName name="GCMOc">#REF!</definedName>
    <definedName name="GCMZN" localSheetId="16">#REF!</definedName>
    <definedName name="GCMZN">#REF!</definedName>
    <definedName name="gcmzna" localSheetId="16">#REF!</definedName>
    <definedName name="gcmzna">#REF!</definedName>
    <definedName name="gcmznb" localSheetId="16">#REF!</definedName>
    <definedName name="gcmznb">#REF!</definedName>
    <definedName name="GCMZO" localSheetId="16">#REF!</definedName>
    <definedName name="GCMZO">#REF!</definedName>
    <definedName name="GCS1A" localSheetId="16">#REF!</definedName>
    <definedName name="GCS1A">#REF!</definedName>
    <definedName name="GCS1C" localSheetId="16">#REF!</definedName>
    <definedName name="GCS1C">#REF!</definedName>
    <definedName name="GCS2A" localSheetId="16">#REF!</definedName>
    <definedName name="GCS2A">#REF!</definedName>
    <definedName name="GCS2C" localSheetId="16">#REF!</definedName>
    <definedName name="GCS2C">#REF!</definedName>
    <definedName name="GCSJ" localSheetId="16">#REF!</definedName>
    <definedName name="GCSJ">#REF!</definedName>
    <definedName name="gcsja" localSheetId="16">#REF!</definedName>
    <definedName name="gcsja">#REF!</definedName>
    <definedName name="gcsjb" localSheetId="16">#REF!</definedName>
    <definedName name="gcsjb">#REF!</definedName>
    <definedName name="gcsjo" localSheetId="16">#REF!</definedName>
    <definedName name="gcsjo">#REF!</definedName>
    <definedName name="gcsjoa" localSheetId="16">#REF!</definedName>
    <definedName name="gcsjoa">#REF!</definedName>
    <definedName name="gcsjoc" localSheetId="16">#REF!</definedName>
    <definedName name="gcsjoc">#REF!</definedName>
    <definedName name="GCT" localSheetId="16">#REF!</definedName>
    <definedName name="GCT">#REF!</definedName>
    <definedName name="GCTA" localSheetId="16">#REF!</definedName>
    <definedName name="GCTA">#REF!</definedName>
    <definedName name="GCTC" localSheetId="16">#REF!</definedName>
    <definedName name="GCTC">#REF!</definedName>
    <definedName name="GCTO" localSheetId="16">#REF!</definedName>
    <definedName name="GCTO">#REF!</definedName>
    <definedName name="GCTOa" localSheetId="16">#REF!</definedName>
    <definedName name="GCTOa">#REF!</definedName>
    <definedName name="GCTOc" localSheetId="16">#REF!</definedName>
    <definedName name="GCTOc">#REF!</definedName>
    <definedName name="GCTR" localSheetId="16">#REF!</definedName>
    <definedName name="GCTR">#REF!</definedName>
    <definedName name="gctra" localSheetId="16">#REF!</definedName>
    <definedName name="gctra">#REF!</definedName>
    <definedName name="gctrb" localSheetId="16">#REF!</definedName>
    <definedName name="gctrb">#REF!</definedName>
    <definedName name="GCTRO" localSheetId="16">#REF!</definedName>
    <definedName name="GCTRO">#REF!</definedName>
    <definedName name="GDG" localSheetId="16">#REF!</definedName>
    <definedName name="GDG">#REF!</definedName>
    <definedName name="gg" localSheetId="16">#REF!</definedName>
    <definedName name="gg">#REF!</definedName>
    <definedName name="GIRASOL" localSheetId="16">#REF!</definedName>
    <definedName name="GIRASOL">#REF!</definedName>
    <definedName name="GM" localSheetId="16">'[41]Trading HC by Reg &amp; Platf'!#REF!</definedName>
    <definedName name="GM">'[41]Trading HC by Reg &amp; Platf'!#REF!</definedName>
    <definedName name="_xlnm.Recorder" localSheetId="16">[42]Macro1!#REF!</definedName>
    <definedName name="_xlnm.Recorder">[42]Macro1!#REF!</definedName>
    <definedName name="GUARDIAN" localSheetId="7">#REF!</definedName>
    <definedName name="GUARDIAN" localSheetId="47">#REF!</definedName>
    <definedName name="GUARDIAN" localSheetId="16">#REF!</definedName>
    <definedName name="GUARDIAN" localSheetId="53">#REF!</definedName>
    <definedName name="GUARDIAN">#REF!</definedName>
    <definedName name="h" localSheetId="7">#REF!</definedName>
    <definedName name="h" localSheetId="47">#REF!</definedName>
    <definedName name="h" localSheetId="16">#REF!</definedName>
    <definedName name="h" localSheetId="53">#REF!</definedName>
    <definedName name="h">#REF!</definedName>
    <definedName name="H_" localSheetId="7">#REF!</definedName>
    <definedName name="H_" localSheetId="47">#REF!</definedName>
    <definedName name="H_" localSheetId="16">#REF!</definedName>
    <definedName name="H_" localSheetId="53">#REF!</definedName>
    <definedName name="H_">#REF!</definedName>
    <definedName name="Hea" localSheetId="16">#REF!</definedName>
    <definedName name="Hea">#REF!</definedName>
    <definedName name="hh" localSheetId="16">'[29]IRSA HIST'!#REF!</definedName>
    <definedName name="hh">'[29]IRSA HIST'!#REF!</definedName>
    <definedName name="hi" localSheetId="16">'[29]IRSA HIST'!#REF!</definedName>
    <definedName name="hi">'[29]IRSA HIST'!#REF!</definedName>
    <definedName name="historicosstradcodigo" localSheetId="7">#REF!</definedName>
    <definedName name="historicosstradcodigo" localSheetId="47">#REF!</definedName>
    <definedName name="historicosstradcodigo" localSheetId="16">#REF!</definedName>
    <definedName name="historicosstradcodigo" localSheetId="53">#REF!</definedName>
    <definedName name="historicosstradcodigo">#REF!</definedName>
    <definedName name="historicostrad" localSheetId="7">#REF!</definedName>
    <definedName name="historicostrad" localSheetId="47">#REF!</definedName>
    <definedName name="historicostrad" localSheetId="16">#REF!</definedName>
    <definedName name="historicostrad" localSheetId="53">#REF!</definedName>
    <definedName name="historicostrad">#REF!</definedName>
    <definedName name="HojaMacro2" localSheetId="7">#REF!</definedName>
    <definedName name="HojaMacro2" localSheetId="47">#REF!</definedName>
    <definedName name="HojaMacro2" localSheetId="16">#REF!</definedName>
    <definedName name="HojaMacro2" localSheetId="53">#REF!</definedName>
    <definedName name="HojaMacro2">#REF!</definedName>
    <definedName name="HojaMacro3" localSheetId="16">#REF!</definedName>
    <definedName name="HojaMacro3">#REF!</definedName>
    <definedName name="HojaMacro4" localSheetId="16">#REF!</definedName>
    <definedName name="HojaMacro4">#REF!</definedName>
    <definedName name="hojamacro5" localSheetId="16">#REF!</definedName>
    <definedName name="hojamacro5">#REF!</definedName>
    <definedName name="hojamacro5ing" localSheetId="16">#REF!</definedName>
    <definedName name="hojamacro5ing">#REF!</definedName>
    <definedName name="I" localSheetId="16">#REF!</definedName>
    <definedName name="I">#REF!</definedName>
    <definedName name="I_" localSheetId="16">#REF!</definedName>
    <definedName name="I_">#REF!</definedName>
    <definedName name="IBSA_AC" localSheetId="16">#REF!</definedName>
    <definedName name="IBSA_AC">#REF!</definedName>
    <definedName name="IBSA_MES" localSheetId="16">#REF!</definedName>
    <definedName name="IBSA_MES">#REF!</definedName>
    <definedName name="IC">'[16]Nota 8'!$F$30</definedName>
    <definedName name="imp_PyL">'[38]datos P_L'!$C$1</definedName>
    <definedName name="Impresión_Anexo_A">'[43]ANEXO A'!#REF!</definedName>
    <definedName name="Impresión_Anexo_E" localSheetId="7">#REF!</definedName>
    <definedName name="Impresión_Anexo_E" localSheetId="47">#REF!</definedName>
    <definedName name="Impresión_Anexo_E" localSheetId="16">#REF!</definedName>
    <definedName name="Impresión_Anexo_E" localSheetId="53">#REF!</definedName>
    <definedName name="Impresión_Anexo_E">#REF!</definedName>
    <definedName name="Impresión_Anexo_H" localSheetId="7">#REF!</definedName>
    <definedName name="Impresión_Anexo_H" localSheetId="47">#REF!</definedName>
    <definedName name="Impresión_Anexo_H" localSheetId="16">#REF!</definedName>
    <definedName name="Impresión_Anexo_H" localSheetId="53">#REF!</definedName>
    <definedName name="Impresión_Anexo_H">#REF!</definedName>
    <definedName name="Impresión_de_EEPN" localSheetId="7">#REF!</definedName>
    <definedName name="Impresión_de_EEPN" localSheetId="47">#REF!</definedName>
    <definedName name="Impresión_de_EEPN" localSheetId="16">#REF!</definedName>
    <definedName name="Impresión_de_EEPN" localSheetId="53">#REF!</definedName>
    <definedName name="Impresión_de_EEPN">#REF!</definedName>
    <definedName name="INC">'[16]Nota 8'!$F$36</definedName>
    <definedName name="ingl" localSheetId="7">#REF!</definedName>
    <definedName name="ingl" localSheetId="47">#REF!</definedName>
    <definedName name="ingl" localSheetId="16">#REF!</definedName>
    <definedName name="ingl" localSheetId="53">#REF!</definedName>
    <definedName name="ingl">#REF!</definedName>
    <definedName name="INGMZN1" localSheetId="7">#REF!</definedName>
    <definedName name="INGMZN1" localSheetId="47">#REF!</definedName>
    <definedName name="INGMZN1" localSheetId="16">#REF!</definedName>
    <definedName name="INGMZN1" localSheetId="53">#REF!</definedName>
    <definedName name="INGMZN1">#REF!</definedName>
    <definedName name="INGMZN1B" localSheetId="7">#REF!</definedName>
    <definedName name="INGMZN1B" localSheetId="47">#REF!</definedName>
    <definedName name="INGMZN1B" localSheetId="16">#REF!</definedName>
    <definedName name="INGMZN1B" localSheetId="53">#REF!</definedName>
    <definedName name="INGMZN1B">#REF!</definedName>
    <definedName name="INGMZN2" localSheetId="16">#REF!</definedName>
    <definedName name="INGMZN2">#REF!</definedName>
    <definedName name="INGMZN2B" localSheetId="16">#REF!</definedName>
    <definedName name="INGMZN2B">#REF!</definedName>
    <definedName name="INGMZN3" localSheetId="16">#REF!</definedName>
    <definedName name="INGMZN3">#REF!</definedName>
    <definedName name="INGMZN3B" localSheetId="16">#REF!</definedName>
    <definedName name="INGMZN3B">#REF!</definedName>
    <definedName name="INGSJ1" localSheetId="16">#REF!</definedName>
    <definedName name="INGSJ1">#REF!</definedName>
    <definedName name="INGSJ2" localSheetId="16">#REF!</definedName>
    <definedName name="INGSJ2">#REF!</definedName>
    <definedName name="INGSJ3" localSheetId="16">#REF!</definedName>
    <definedName name="INGSJ3">#REF!</definedName>
    <definedName name="INGTR1" localSheetId="16">#REF!</definedName>
    <definedName name="INGTR1">#REF!</definedName>
    <definedName name="INGTR2" localSheetId="16">#REF!</definedName>
    <definedName name="INGTR2">#REF!</definedName>
    <definedName name="INGTR3" localSheetId="16">#REF!</definedName>
    <definedName name="INGTR3">#REF!</definedName>
    <definedName name="INT" localSheetId="16">#REF!</definedName>
    <definedName name="INT">#REF!</definedName>
    <definedName name="intangcomb" localSheetId="16">#REF!</definedName>
    <definedName name="intangcomb">#REF!</definedName>
    <definedName name="intanghold" localSheetId="16">#REF!</definedName>
    <definedName name="intanghold">#REF!</definedName>
    <definedName name="intangnorte" localSheetId="16">#REF!</definedName>
    <definedName name="intangnorte">#REF!</definedName>
    <definedName name="intangsur" localSheetId="16">#REF!</definedName>
    <definedName name="intangsur">#REF!</definedName>
    <definedName name="INTER" localSheetId="16">#REF!</definedName>
    <definedName name="INTER">#REF!</definedName>
    <definedName name="invnorte" localSheetId="16">[12]INVERSIONES!#REF!</definedName>
    <definedName name="invnorte">[12]INVERSIONES!#REF!</definedName>
    <definedName name="invsur" localSheetId="16">[12]INVERSIONES!#REF!</definedName>
    <definedName name="invsur">[12]INVERSIONES!#REF!</definedName>
    <definedName name="IR_detalle_ac" localSheetId="7">#REF!</definedName>
    <definedName name="IR_detalle_ac" localSheetId="47">#REF!</definedName>
    <definedName name="IR_detalle_ac" localSheetId="16">#REF!</definedName>
    <definedName name="IR_detalle_ac" localSheetId="53">#REF!</definedName>
    <definedName name="IR_detalle_ac">#REF!</definedName>
    <definedName name="IR_Resumen_ac" localSheetId="7">#REF!</definedName>
    <definedName name="IR_Resumen_ac" localSheetId="47">#REF!</definedName>
    <definedName name="IR_Resumen_ac" localSheetId="16">#REF!</definedName>
    <definedName name="IR_Resumen_ac" localSheetId="53">#REF!</definedName>
    <definedName name="IR_Resumen_ac">#REF!</definedName>
    <definedName name="IR_Resumen_mes" localSheetId="7">#REF!</definedName>
    <definedName name="IR_Resumen_mes" localSheetId="47">#REF!</definedName>
    <definedName name="IR_Resumen_mes" localSheetId="16">#REF!</definedName>
    <definedName name="IR_Resumen_mes" localSheetId="53">#REF!</definedName>
    <definedName name="IR_Resumen_mes">#REF!</definedName>
    <definedName name="IRSA_AC" localSheetId="16">#REF!</definedName>
    <definedName name="IRSA_AC">#REF!</definedName>
    <definedName name="IRSA_MES" localSheetId="16">#REF!</definedName>
    <definedName name="IRSA_MES">#REF!</definedName>
    <definedName name="ITEM_ID">'[27]GLP 2001'!$A$7:$C$522</definedName>
    <definedName name="J_" localSheetId="7">#REF!</definedName>
    <definedName name="J_" localSheetId="47">#REF!</definedName>
    <definedName name="J_" localSheetId="16">#REF!</definedName>
    <definedName name="J_" localSheetId="53">#REF!</definedName>
    <definedName name="J_">#REF!</definedName>
    <definedName name="jj" localSheetId="7">'[29]IRSA HIST'!#REF!</definedName>
    <definedName name="jj" localSheetId="47">'[29]IRSA HIST'!#REF!</definedName>
    <definedName name="jj" localSheetId="16">'[29]IRSA HIST'!#REF!</definedName>
    <definedName name="jj">'[29]IRSA HIST'!#REF!</definedName>
    <definedName name="junio" localSheetId="7">#REF!</definedName>
    <definedName name="junio" localSheetId="47">#REF!</definedName>
    <definedName name="junio" localSheetId="16">#REF!</definedName>
    <definedName name="junio" localSheetId="53">#REF!</definedName>
    <definedName name="junio">#REF!</definedName>
    <definedName name="K_" localSheetId="7">#REF!</definedName>
    <definedName name="K_" localSheetId="47">#REF!</definedName>
    <definedName name="K_" localSheetId="16">#REF!</definedName>
    <definedName name="K_" localSheetId="53">#REF!</definedName>
    <definedName name="K_">#REF!</definedName>
    <definedName name="Kilogramos" localSheetId="7">#REF!</definedName>
    <definedName name="Kilogramos" localSheetId="47">#REF!</definedName>
    <definedName name="Kilogramos" localSheetId="16">#REF!</definedName>
    <definedName name="Kilogramos" localSheetId="53">#REF!</definedName>
    <definedName name="Kilogramos">#REF!</definedName>
    <definedName name="L" localSheetId="16">#REF!</definedName>
    <definedName name="L">#REF!</definedName>
    <definedName name="L_" localSheetId="16">#REF!</definedName>
    <definedName name="L_">#REF!</definedName>
    <definedName name="L_11" localSheetId="16">#REF!</definedName>
    <definedName name="L_11">#REF!</definedName>
    <definedName name="L_12" localSheetId="16">#REF!</definedName>
    <definedName name="L_12">#REF!</definedName>
    <definedName name="L_13" localSheetId="16">#REF!</definedName>
    <definedName name="L_13">#REF!</definedName>
    <definedName name="L_14" localSheetId="16">#REF!</definedName>
    <definedName name="L_14">#REF!</definedName>
    <definedName name="L_21" localSheetId="16">#REF!</definedName>
    <definedName name="L_21">#REF!</definedName>
    <definedName name="L_22" localSheetId="16">#REF!</definedName>
    <definedName name="L_22">#REF!</definedName>
    <definedName name="L_23" localSheetId="16">'[33]BG Armado'!#REF!</definedName>
    <definedName name="L_23">'[33]BG Armado'!#REF!</definedName>
    <definedName name="L_24" localSheetId="16">'[33]BG Armado'!#REF!</definedName>
    <definedName name="L_24">'[33]BG Armado'!#REF!</definedName>
    <definedName name="labgir" localSheetId="7">#REF!</definedName>
    <definedName name="labgir" localSheetId="47">#REF!</definedName>
    <definedName name="labgir" localSheetId="16">#REF!</definedName>
    <definedName name="labgir" localSheetId="53">#REF!</definedName>
    <definedName name="labgir">#REF!</definedName>
    <definedName name="LABMZN" localSheetId="7">#REF!</definedName>
    <definedName name="LABMZN" localSheetId="47">#REF!</definedName>
    <definedName name="LABMZN" localSheetId="16">#REF!</definedName>
    <definedName name="LABMZN" localSheetId="53">#REF!</definedName>
    <definedName name="LABMZN">#REF!</definedName>
    <definedName name="labmzo" localSheetId="7">#REF!</definedName>
    <definedName name="labmzo" localSheetId="47">#REF!</definedName>
    <definedName name="labmzo" localSheetId="16">#REF!</definedName>
    <definedName name="labmzo" localSheetId="53">#REF!</definedName>
    <definedName name="labmzo">#REF!</definedName>
    <definedName name="LABSJ" localSheetId="16">#REF!</definedName>
    <definedName name="LABSJ">#REF!</definedName>
    <definedName name="labsj1" localSheetId="16">#REF!</definedName>
    <definedName name="labsj1">#REF!</definedName>
    <definedName name="labsj2" localSheetId="16">#REF!</definedName>
    <definedName name="labsj2">#REF!</definedName>
    <definedName name="LABTRN" localSheetId="16">#REF!</definedName>
    <definedName name="LABTRN">#REF!</definedName>
    <definedName name="Liq_FPC" localSheetId="16">[9]AP!#REF!,[9]AP!#REF!,[9]AP!#REF!,[9]AP!#REF!</definedName>
    <definedName name="Liq_FPC">[9]AP!#REF!,[9]AP!#REF!,[9]AP!#REF!,[9]AP!#REF!</definedName>
    <definedName name="List_ARPopulation">'[44]AR Drop Downs'!$I$5:$I$10</definedName>
    <definedName name="List_Curr">[30]Currency!$B$9:$B$31</definedName>
    <definedName name="List_ExpandedTesting">'[44]AR Drop Downs'!$E$5:$E$8</definedName>
    <definedName name="List_Level_Assr">[36]DropDown!$B$1:$B$4</definedName>
    <definedName name="List_LevelAssurance">'[44]AR Drop Downs'!$A$5:$A$8</definedName>
    <definedName name="List_Number_of_Exceptions_Identified">'[44]AR Drop Downs'!$K$5:$K$27</definedName>
    <definedName name="List_NumberTolerableExceptions">'[44]AR Drop Downs'!$C$5:$C$8</definedName>
    <definedName name="List_Proj_Meth">[36]DropDown!$H$1:$H$2</definedName>
    <definedName name="List_Samp_Sel">[36]DropDown!$D$1:$D$4</definedName>
    <definedName name="List_SampleSelectionMethod">'[44]AR Drop Downs'!$G$5:$G$7</definedName>
    <definedName name="ListaCR" localSheetId="7">#REF!</definedName>
    <definedName name="ListaCR" localSheetId="47">#REF!</definedName>
    <definedName name="ListaCR" localSheetId="16">#REF!</definedName>
    <definedName name="ListaCR" localSheetId="53">#REF!</definedName>
    <definedName name="ListaCR">#REF!</definedName>
    <definedName name="ListaMes" localSheetId="7">#REF!</definedName>
    <definedName name="ListaMes" localSheetId="47">#REF!</definedName>
    <definedName name="ListaMes" localSheetId="16">#REF!</definedName>
    <definedName name="ListaMes" localSheetId="53">#REF!</definedName>
    <definedName name="ListaMes">#REF!</definedName>
    <definedName name="lllll">[45]Prevision!$Q$2:$Q$12</definedName>
    <definedName name="M_" localSheetId="7">#REF!</definedName>
    <definedName name="M_" localSheetId="47">#REF!</definedName>
    <definedName name="M_" localSheetId="16">#REF!</definedName>
    <definedName name="M_" localSheetId="53">#REF!</definedName>
    <definedName name="M_">#REF!</definedName>
    <definedName name="MAD" localSheetId="7">#REF!</definedName>
    <definedName name="MAD" localSheetId="47">#REF!</definedName>
    <definedName name="MAD" localSheetId="16">#REF!</definedName>
    <definedName name="MAD" localSheetId="53">#REF!</definedName>
    <definedName name="MAD">#REF!</definedName>
    <definedName name="Maintenance" localSheetId="7">#REF!</definedName>
    <definedName name="Maintenance" localSheetId="47">#REF!</definedName>
    <definedName name="Maintenance" localSheetId="16">#REF!</definedName>
    <definedName name="Maintenance" localSheetId="53">#REF!</definedName>
    <definedName name="Maintenance">#REF!</definedName>
    <definedName name="maintenanceld" localSheetId="16">#REF!</definedName>
    <definedName name="maintenanceld">#REF!</definedName>
    <definedName name="MaintenancePCS" localSheetId="16">#REF!</definedName>
    <definedName name="MaintenancePCS">#REF!</definedName>
    <definedName name="menorte" localSheetId="16">[12]MON.EXTRANJERA!#REF!</definedName>
    <definedName name="menorte">[12]MON.EXTRANJERA!#REF!</definedName>
    <definedName name="Mes" localSheetId="7">#REF!</definedName>
    <definedName name="Mes" localSheetId="47">#REF!</definedName>
    <definedName name="Mes" localSheetId="16">#REF!</definedName>
    <definedName name="Mes" localSheetId="53">#REF!</definedName>
    <definedName name="Mes">#REF!</definedName>
    <definedName name="MESFCSER" localSheetId="7">#REF!</definedName>
    <definedName name="MESFCSER" localSheetId="47">#REF!</definedName>
    <definedName name="MESFCSER" localSheetId="16">#REF!</definedName>
    <definedName name="MESFCSER" localSheetId="53">#REF!</definedName>
    <definedName name="MESFCSER">#REF!</definedName>
    <definedName name="mesvtaBC" localSheetId="7">#REF!</definedName>
    <definedName name="mesvtaBC" localSheetId="47">#REF!</definedName>
    <definedName name="mesvtaBC" localSheetId="16">#REF!</definedName>
    <definedName name="mesvtaBC" localSheetId="53">#REF!</definedName>
    <definedName name="mesvtaBC">#REF!</definedName>
    <definedName name="MESVTABCPRE" localSheetId="16">#REF!</definedName>
    <definedName name="MESVTABCPRE">#REF!</definedName>
    <definedName name="MIL" localSheetId="16">'[46]0.3 Check list'!#REF!</definedName>
    <definedName name="MIL">'[46]0.3 Check list'!#REF!</definedName>
    <definedName name="MKT" localSheetId="7">#REF!</definedName>
    <definedName name="MKT" localSheetId="47">#REF!</definedName>
    <definedName name="MKT" localSheetId="16">#REF!</definedName>
    <definedName name="MKT" localSheetId="53">#REF!</definedName>
    <definedName name="MKT">#REF!</definedName>
    <definedName name="mktld" localSheetId="7">#REF!</definedName>
    <definedName name="mktld" localSheetId="47">#REF!</definedName>
    <definedName name="mktld" localSheetId="16">#REF!</definedName>
    <definedName name="mktld" localSheetId="53">#REF!</definedName>
    <definedName name="mktld">#REF!</definedName>
    <definedName name="MKTPCS" localSheetId="7">#REF!</definedName>
    <definedName name="MKTPCS" localSheetId="47">#REF!</definedName>
    <definedName name="MKTPCS" localSheetId="16">#REF!</definedName>
    <definedName name="MKTPCS" localSheetId="53">#REF!</definedName>
    <definedName name="MKTPCS">#REF!</definedName>
    <definedName name="mmmm">[45]Prevision!$P$2:$P$12</definedName>
    <definedName name="Modificar_celdas_Anexo_A">'[43]ANEXO A'!#REF!</definedName>
    <definedName name="movimientos">[47]FEBMZO!$A$2:$H$75</definedName>
    <definedName name="MXP" localSheetId="7">#REF!</definedName>
    <definedName name="MXP" localSheetId="47">#REF!</definedName>
    <definedName name="MXP" localSheetId="16">#REF!</definedName>
    <definedName name="MXP" localSheetId="53">#REF!</definedName>
    <definedName name="MXP">#REF!</definedName>
    <definedName name="N_" localSheetId="7">#REF!</definedName>
    <definedName name="N_" localSheetId="47">#REF!</definedName>
    <definedName name="N_" localSheetId="16">#REF!</definedName>
    <definedName name="N_" localSheetId="53">#REF!</definedName>
    <definedName name="N_">#REF!</definedName>
    <definedName name="nada" localSheetId="7">[48]otr_rio!#REF!</definedName>
    <definedName name="nada" localSheetId="47">[48]otr_rio!#REF!</definedName>
    <definedName name="nada" localSheetId="16">[48]otr_rio!#REF!</definedName>
    <definedName name="nada" localSheetId="53">[48]otr_rio!#REF!</definedName>
    <definedName name="nada">[48]otr_rio!#REF!</definedName>
    <definedName name="NAVB" localSheetId="7">#REF!</definedName>
    <definedName name="NAVB" localSheetId="47">#REF!</definedName>
    <definedName name="NAVB" localSheetId="16">#REF!</definedName>
    <definedName name="NAVB" localSheetId="53">#REF!</definedName>
    <definedName name="NAVB">#REF!</definedName>
    <definedName name="Network" localSheetId="7">#REF!</definedName>
    <definedName name="Network" localSheetId="47">#REF!</definedName>
    <definedName name="Network" localSheetId="16">#REF!</definedName>
    <definedName name="Network" localSheetId="53">#REF!</definedName>
    <definedName name="Network">#REF!</definedName>
    <definedName name="networkld" localSheetId="7">#REF!</definedName>
    <definedName name="networkld" localSheetId="47">#REF!</definedName>
    <definedName name="networkld" localSheetId="16">#REF!</definedName>
    <definedName name="networkld" localSheetId="53">#REF!</definedName>
    <definedName name="networkld">#REF!</definedName>
    <definedName name="NetworkPCS" localSheetId="16">#REF!</definedName>
    <definedName name="NetworkPCS">#REF!</definedName>
    <definedName name="newname" localSheetId="16">#REF!</definedName>
    <definedName name="newname">#REF!</definedName>
    <definedName name="Nota_10" localSheetId="16">#REF!</definedName>
    <definedName name="Nota_10">#REF!</definedName>
    <definedName name="Nota_11" localSheetId="16">#REF!</definedName>
    <definedName name="Nota_11">#REF!</definedName>
    <definedName name="Nota_12" localSheetId="16">#REF!</definedName>
    <definedName name="Nota_12">#REF!</definedName>
    <definedName name="Nota_8" localSheetId="16">#REF!</definedName>
    <definedName name="Nota_8">#REF!</definedName>
    <definedName name="Nota_9" localSheetId="16">#REF!</definedName>
    <definedName name="Nota_9">#REF!</definedName>
    <definedName name="Nota1" localSheetId="16">#REF!</definedName>
    <definedName name="Nota1">#REF!</definedName>
    <definedName name="Nota10" localSheetId="16">#REF!</definedName>
    <definedName name="Nota10">#REF!</definedName>
    <definedName name="nota108" localSheetId="16">'[49]LC-Original'!#REF!</definedName>
    <definedName name="nota108">'[49]LC-Original'!#REF!</definedName>
    <definedName name="Nota12" localSheetId="7">#REF!</definedName>
    <definedName name="Nota12" localSheetId="47">#REF!</definedName>
    <definedName name="Nota12" localSheetId="16">#REF!</definedName>
    <definedName name="Nota12" localSheetId="53">#REF!</definedName>
    <definedName name="Nota12">#REF!</definedName>
    <definedName name="Nota13" localSheetId="7">#REF!</definedName>
    <definedName name="Nota13" localSheetId="47">#REF!</definedName>
    <definedName name="Nota13" localSheetId="16">#REF!</definedName>
    <definedName name="Nota13" localSheetId="53">#REF!</definedName>
    <definedName name="Nota13">#REF!</definedName>
    <definedName name="Nota14" localSheetId="7">#REF!</definedName>
    <definedName name="Nota14" localSheetId="47">#REF!</definedName>
    <definedName name="Nota14" localSheetId="16">#REF!</definedName>
    <definedName name="Nota14" localSheetId="53">#REF!</definedName>
    <definedName name="Nota14">#REF!</definedName>
    <definedName name="Nota15" localSheetId="16">#REF!</definedName>
    <definedName name="Nota15">#REF!</definedName>
    <definedName name="Nota16" localSheetId="16">#REF!</definedName>
    <definedName name="Nota16">#REF!</definedName>
    <definedName name="Nota17" localSheetId="16">#REF!</definedName>
    <definedName name="Nota17">#REF!</definedName>
    <definedName name="Nota2" localSheetId="16">#REF!</definedName>
    <definedName name="Nota2">#REF!</definedName>
    <definedName name="Nota3" localSheetId="16">#REF!</definedName>
    <definedName name="Nota3">#REF!</definedName>
    <definedName name="Nota4" localSheetId="16">#REF!</definedName>
    <definedName name="Nota4">#REF!</definedName>
    <definedName name="Nota5" localSheetId="16">#REF!</definedName>
    <definedName name="Nota5">#REF!</definedName>
    <definedName name="Nota6" localSheetId="16">#REF!</definedName>
    <definedName name="Nota6">#REF!</definedName>
    <definedName name="Nota7" localSheetId="16">#REF!</definedName>
    <definedName name="Nota7">#REF!</definedName>
    <definedName name="Nota8" localSheetId="16">#REF!</definedName>
    <definedName name="Nota8">#REF!</definedName>
    <definedName name="Nota9" localSheetId="16">#REF!</definedName>
    <definedName name="Nota9">#REF!</definedName>
    <definedName name="NZD" localSheetId="16">#REF!</definedName>
    <definedName name="NZD">#REF!</definedName>
    <definedName name="Ñ_" localSheetId="16">#REF!</definedName>
    <definedName name="Ñ_">#REF!</definedName>
    <definedName name="O_" localSheetId="16">#REF!</definedName>
    <definedName name="O_">#REF!</definedName>
    <definedName name="OBS" localSheetId="16">[50]GANANCIAS!#REF!</definedName>
    <definedName name="OBS">[50]GANANCIAS!#REF!</definedName>
    <definedName name="OCC">'[16]Nota 8'!$F$78</definedName>
    <definedName name="OCNC">'[16]Nota 8'!$F$87</definedName>
    <definedName name="Octuber">[42]Macro1!#REF!</definedName>
    <definedName name="OL" localSheetId="7">#REF!</definedName>
    <definedName name="OL" localSheetId="47">#REF!</definedName>
    <definedName name="OL" localSheetId="16">#REF!</definedName>
    <definedName name="OL" localSheetId="53">#REF!</definedName>
    <definedName name="OL">#REF!</definedName>
    <definedName name="oo" localSheetId="7">[51]EVP!#REF!</definedName>
    <definedName name="oo" localSheetId="47">[51]EVP!#REF!</definedName>
    <definedName name="oo" localSheetId="16">[51]EVP!#REF!</definedName>
    <definedName name="oo">[51]EVP!#REF!</definedName>
    <definedName name="OPC">'[16]Nota 8'!$F$186</definedName>
    <definedName name="Others" localSheetId="7">#REF!</definedName>
    <definedName name="Others" localSheetId="47">#REF!</definedName>
    <definedName name="Others" localSheetId="16">#REF!</definedName>
    <definedName name="Others" localSheetId="53">#REF!</definedName>
    <definedName name="Others">#REF!</definedName>
    <definedName name="othersld" localSheetId="7">#REF!</definedName>
    <definedName name="othersld" localSheetId="47">#REF!</definedName>
    <definedName name="othersld" localSheetId="16">#REF!</definedName>
    <definedName name="othersld" localSheetId="53">#REF!</definedName>
    <definedName name="othersld">#REF!</definedName>
    <definedName name="OthersPCS" localSheetId="7">#REF!</definedName>
    <definedName name="OthersPCS" localSheetId="47">#REF!</definedName>
    <definedName name="OthersPCS" localSheetId="16">#REF!</definedName>
    <definedName name="OthersPCS" localSheetId="53">#REF!</definedName>
    <definedName name="OthersPCS">#REF!</definedName>
    <definedName name="P_" localSheetId="16">#REF!</definedName>
    <definedName name="P_">#REF!</definedName>
    <definedName name="PANEL" localSheetId="16">#REF!</definedName>
    <definedName name="PANEL">#REF!</definedName>
    <definedName name="PARCIALES" localSheetId="16">#REF!</definedName>
    <definedName name="PARCIALES">#REF!</definedName>
    <definedName name="pasivo" localSheetId="16">#REF!</definedName>
    <definedName name="pasivo">#REF!</definedName>
    <definedName name="patrimonial" localSheetId="16">#REF!</definedName>
    <definedName name="patrimonial">#REF!</definedName>
    <definedName name="PBG" localSheetId="16">#REF!</definedName>
    <definedName name="PBG">#REF!</definedName>
    <definedName name="pbgir" localSheetId="16">#REF!</definedName>
    <definedName name="pbgir">#REF!</definedName>
    <definedName name="PBGIRA" localSheetId="16">#REF!</definedName>
    <definedName name="PBGIRA">#REF!</definedName>
    <definedName name="PBGIRC" localSheetId="16">#REF!</definedName>
    <definedName name="PBGIRC">#REF!</definedName>
    <definedName name="PBMZ" localSheetId="16">#REF!</definedName>
    <definedName name="PBMZ">#REF!</definedName>
    <definedName name="PBMZA" localSheetId="16">#REF!</definedName>
    <definedName name="PBMZA">#REF!</definedName>
    <definedName name="PBMZC" localSheetId="16">#REF!</definedName>
    <definedName name="PBMZC">#REF!</definedName>
    <definedName name="PBS" localSheetId="16">#REF!</definedName>
    <definedName name="PBS">#REF!</definedName>
    <definedName name="PBS2A" localSheetId="16">#REF!</definedName>
    <definedName name="PBS2A">#REF!</definedName>
    <definedName name="PBS2C" localSheetId="16">#REF!</definedName>
    <definedName name="PBS2C">#REF!</definedName>
    <definedName name="PBSA" localSheetId="16">#REF!</definedName>
    <definedName name="PBSA">#REF!</definedName>
    <definedName name="PBSC" localSheetId="16">#REF!</definedName>
    <definedName name="PBSC">#REF!</definedName>
    <definedName name="PBSJ" localSheetId="16">#REF!</definedName>
    <definedName name="PBSJ">#REF!</definedName>
    <definedName name="PBT" localSheetId="16">#REF!</definedName>
    <definedName name="PBT">#REF!</definedName>
    <definedName name="PBTA" localSheetId="16">#REF!</definedName>
    <definedName name="PBTA">#REF!</definedName>
    <definedName name="PBTC" localSheetId="16">#REF!</definedName>
    <definedName name="PBTC">#REF!</definedName>
    <definedName name="PBTR" localSheetId="16">#REF!</definedName>
    <definedName name="PBTR">#REF!</definedName>
    <definedName name="percepyreten" localSheetId="16">#REF!</definedName>
    <definedName name="percepyreten">#REF!</definedName>
    <definedName name="PERIOD_END">[22]Básico!$D$4</definedName>
    <definedName name="pf" localSheetId="7">#REF!</definedName>
    <definedName name="pf" localSheetId="47">#REF!</definedName>
    <definedName name="pf" localSheetId="16">#REF!</definedName>
    <definedName name="pf" localSheetId="53">#REF!</definedName>
    <definedName name="pf">#REF!</definedName>
    <definedName name="PIR" localSheetId="7">#REF!</definedName>
    <definedName name="PIR" localSheetId="47">#REF!</definedName>
    <definedName name="PIR" localSheetId="16">#REF!</definedName>
    <definedName name="PIR" localSheetId="53">#REF!</definedName>
    <definedName name="PIR">#REF!</definedName>
    <definedName name="Pivot1" localSheetId="7">#REF!</definedName>
    <definedName name="Pivot1" localSheetId="47">#REF!</definedName>
    <definedName name="Pivot1" localSheetId="16">#REF!</definedName>
    <definedName name="Pivot1" localSheetId="53">#REF!</definedName>
    <definedName name="Pivot1">#REF!</definedName>
    <definedName name="PL_Actual" localSheetId="16">#REF!</definedName>
    <definedName name="PL_Actual">#REF!</definedName>
    <definedName name="PL_Anterior" localSheetId="16">#REF!</definedName>
    <definedName name="PL_Anterior">#REF!</definedName>
    <definedName name="PL_Dollar_Threshold" localSheetId="16">#REF!</definedName>
    <definedName name="PL_Dollar_Threshold">#REF!</definedName>
    <definedName name="PL_Mov_Periodo" localSheetId="16">#REF!</definedName>
    <definedName name="PL_Mov_Periodo">#REF!</definedName>
    <definedName name="PL_Percent_Threshold" localSheetId="16">#REF!</definedName>
    <definedName name="PL_Percent_Threshold">#REF!</definedName>
    <definedName name="Planilhas" localSheetId="16">#REF!</definedName>
    <definedName name="Planilhas">#REF!</definedName>
    <definedName name="PLANILLA_DE_PREPARACION" localSheetId="16">#REF!</definedName>
    <definedName name="PLANILLA_DE_PREPARACION">#REF!</definedName>
    <definedName name="PLANILLA_DE_TRANSFERENCIA" localSheetId="16">#REF!</definedName>
    <definedName name="PLANILLA_DE_TRANSFERENCIA">#REF!</definedName>
    <definedName name="PLZ" localSheetId="16">#REF!</definedName>
    <definedName name="PLZ">#REF!</definedName>
    <definedName name="pmdll" localSheetId="16">#REF!</definedName>
    <definedName name="pmdll">#REF!</definedName>
    <definedName name="pmoslpcomb1" localSheetId="16">#REF!</definedName>
    <definedName name="pmoslpcomb1">#REF!</definedName>
    <definedName name="pmoslpcomb2" localSheetId="16">#REF!</definedName>
    <definedName name="pmoslpcomb2">#REF!</definedName>
    <definedName name="pmoslpnorte1" localSheetId="16">#REF!</definedName>
    <definedName name="pmoslpnorte1">#REF!</definedName>
    <definedName name="pmoslpnorte2" localSheetId="16">#REF!</definedName>
    <definedName name="pmoslpnorte2">#REF!</definedName>
    <definedName name="pmoslpsur1" localSheetId="16">#REF!</definedName>
    <definedName name="pmoslpsur1">#REF!</definedName>
    <definedName name="pmoslpsur2" localSheetId="16">#REF!</definedName>
    <definedName name="pmoslpsur2">#REF!</definedName>
    <definedName name="PMXDLL">'[52]Set RB'!$J$6</definedName>
    <definedName name="PN">'[16]Bce Patrim'!$H$23</definedName>
    <definedName name="Pop_Sig_T">'[36]Non-Statistical Sampling'!$F$26</definedName>
    <definedName name="ppppp">[45]Prevision!#REF!</definedName>
    <definedName name="PREPARED_BY">[22]Básico!$J$3</definedName>
    <definedName name="PREPARED_DATE">[22]Básico!$J$4</definedName>
    <definedName name="Pres_Res" localSheetId="7">#REF!</definedName>
    <definedName name="Pres_Res" localSheetId="47">#REF!</definedName>
    <definedName name="Pres_Res" localSheetId="16">#REF!</definedName>
    <definedName name="Pres_Res" localSheetId="53">#REF!</definedName>
    <definedName name="Pres_Res">#REF!</definedName>
    <definedName name="Presupuesto" localSheetId="7">[9]AP!#REF!,[9]AP!#REF!,[9]AP!#REF!,[9]AP!#REF!</definedName>
    <definedName name="Presupuesto" localSheetId="47">[9]AP!#REF!,[9]AP!#REF!,[9]AP!#REF!,[9]AP!#REF!</definedName>
    <definedName name="Presupuesto" localSheetId="16">[9]AP!#REF!,[9]AP!#REF!,[9]AP!#REF!,[9]AP!#REF!</definedName>
    <definedName name="Presupuesto">[9]AP!#REF!,[9]AP!#REF!,[9]AP!#REF!,[9]AP!#REF!</definedName>
    <definedName name="prevnorte" localSheetId="7">[12]PREVISIONES!#REF!</definedName>
    <definedName name="prevnorte" localSheetId="47">[12]PREVISIONES!#REF!</definedName>
    <definedName name="prevnorte" localSheetId="16">[12]PREVISIONES!#REF!</definedName>
    <definedName name="prevnorte" localSheetId="53">[12]PREVISIONES!#REF!</definedName>
    <definedName name="prevnorte">[12]PREVISIONES!#REF!</definedName>
    <definedName name="prevsur" localSheetId="7">[12]PREVISIONES!#REF!</definedName>
    <definedName name="prevsur" localSheetId="47">[12]PREVISIONES!#REF!</definedName>
    <definedName name="prevsur" localSheetId="16">[12]PREVISIONES!#REF!</definedName>
    <definedName name="prevsur">[12]PREVISIONES!#REF!</definedName>
    <definedName name="PRINT_AREA_MI" localSheetId="7">#REF!</definedName>
    <definedName name="PRINT_AREA_MI" localSheetId="47">#REF!</definedName>
    <definedName name="PRINT_AREA_MI" localSheetId="16">#REF!</definedName>
    <definedName name="PRINT_AREA_MI" localSheetId="53">#REF!</definedName>
    <definedName name="PRINT_AREA_MI">#REF!</definedName>
    <definedName name="PRINT_TITLES_MI" localSheetId="7">#REF!</definedName>
    <definedName name="PRINT_TITLES_MI" localSheetId="47">#REF!</definedName>
    <definedName name="PRINT_TITLES_MI" localSheetId="16">#REF!</definedName>
    <definedName name="PRINT_TITLES_MI" localSheetId="53">#REF!</definedName>
    <definedName name="PRINT_TITLES_MI">#REF!</definedName>
    <definedName name="PRIOR_DT">'[53]Interface Hub'!$C$12</definedName>
    <definedName name="Proc" localSheetId="7">#REF!</definedName>
    <definedName name="Proc" localSheetId="47">#REF!</definedName>
    <definedName name="Proc" localSheetId="16">#REF!</definedName>
    <definedName name="Proc" localSheetId="53">#REF!</definedName>
    <definedName name="Proc">#REF!</definedName>
    <definedName name="Provjuicios" localSheetId="7">#REF!</definedName>
    <definedName name="Provjuicios" localSheetId="47">#REF!</definedName>
    <definedName name="Provjuicios" localSheetId="16">#REF!</definedName>
    <definedName name="Provjuicios" localSheetId="53">#REF!</definedName>
    <definedName name="Provjuicios">#REF!</definedName>
    <definedName name="prueba" localSheetId="7">#REF!</definedName>
    <definedName name="prueba" localSheetId="47">#REF!</definedName>
    <definedName name="prueba" localSheetId="16">#REF!</definedName>
    <definedName name="prueba" localSheetId="53">#REF!</definedName>
    <definedName name="prueba">#REF!</definedName>
    <definedName name="PY_Accounts_Receivable">[7]Balance!$C$8</definedName>
    <definedName name="PY_Cash">[7]Balance!$C$6</definedName>
    <definedName name="PY_Cost_of_Sales">'[7]Estado de Resultados'!$C$7</definedName>
    <definedName name="PY_Current_Liabilities">[7]Balance!$C$23</definedName>
    <definedName name="PY_Gross_Profit">'[7]Estado de Resultados'!$C$9</definedName>
    <definedName name="PY_Interest_Expense">'[7]Estado de Resultados'!$C$18</definedName>
    <definedName name="PY_Inventory">[7]Balance!$C$12</definedName>
    <definedName name="PY_LT_Debt">[7]Balance!$C$24</definedName>
    <definedName name="PY_NET_PROFIT">'[7]Estado de Resultados'!$C$24</definedName>
    <definedName name="PY_Net_Revenue">'[7]Estado de Resultados'!$C$6</definedName>
    <definedName name="PY_Operating_Income">'[7]Estado de Resultados'!$C$16</definedName>
    <definedName name="PY_QUICK_ASSETS">[7]Balance!$C$10</definedName>
    <definedName name="PY_Tangible_Net_Worth">'[7]Estado de Resultados'!$C$31</definedName>
    <definedName name="PY_TOTAL_ASSETS">[7]Balance!$C$21</definedName>
    <definedName name="PY_TOTAL_CURR_ASSETS">[7]Balance!$C$15</definedName>
    <definedName name="PY_TOTAL_DEBT">[7]Balance!$C$27</definedName>
    <definedName name="PY_TOTAL_EQUITY">[7]Balance!$C$33</definedName>
    <definedName name="PY2_Accounts_Receivable">[7]Balance!$F$8</definedName>
    <definedName name="PY2_Cash">[7]Balance!$F$6</definedName>
    <definedName name="PY2_Current_Liabilities">[7]Balance!$F$23</definedName>
    <definedName name="PY2_Gross_Profit">'[7]Estado de Resultados'!$F$9</definedName>
    <definedName name="PY2_Interest_Expense">'[7]Estado de Resultados'!$F$18</definedName>
    <definedName name="PY2_Inventory">[7]Balance!$F$12</definedName>
    <definedName name="PY2_LT_Debt">[7]Balance!$F$24</definedName>
    <definedName name="PY2_NET_PROFIT">'[7]Estado de Resultados'!$F$24</definedName>
    <definedName name="PY2_Net_Revenue">'[7]Estado de Resultados'!$F$6</definedName>
    <definedName name="PY2_Operating_Income">'[7]Estado de Resultados'!$F$16</definedName>
    <definedName name="PY2_QUICK_ASSETS">[7]Balance!$F$10</definedName>
    <definedName name="PY2_Tangible_Net_Worth">'[7]Estado de Resultados'!$F$31</definedName>
    <definedName name="PY2_TOTAL_ASSETS">[7]Balance!$F$21</definedName>
    <definedName name="PY2_TOTAL_CURR_ASSETS">[7]Balance!$F$15</definedName>
    <definedName name="PY2_TOTAL_DEBT">[7]Balance!$F$27</definedName>
    <definedName name="PY2_TOTAL_EQUITY">[7]Balance!$F$33</definedName>
    <definedName name="Q_" localSheetId="7">#REF!</definedName>
    <definedName name="Q_" localSheetId="47">#REF!</definedName>
    <definedName name="Q_" localSheetId="16">#REF!</definedName>
    <definedName name="Q_" localSheetId="53">#REF!</definedName>
    <definedName name="Q_">#REF!</definedName>
    <definedName name="Q_ConsTratAgua" localSheetId="7">#REF!</definedName>
    <definedName name="Q_ConsTratAgua" localSheetId="47">#REF!</definedName>
    <definedName name="Q_ConsTratAgua" localSheetId="16">#REF!</definedName>
    <definedName name="Q_ConsTratAgua" localSheetId="53">#REF!</definedName>
    <definedName name="Q_ConsTratAgua">#REF!</definedName>
    <definedName name="R_" localSheetId="7">#REF!</definedName>
    <definedName name="R_" localSheetId="47">#REF!</definedName>
    <definedName name="R_" localSheetId="16">#REF!</definedName>
    <definedName name="R_" localSheetId="53">#REF!</definedName>
    <definedName name="R_">#REF!</definedName>
    <definedName name="RANGO" localSheetId="16">#REF!</definedName>
    <definedName name="RANGO">#REF!</definedName>
    <definedName name="RANGO1" localSheetId="16">#REF!</definedName>
    <definedName name="RANGO1">#REF!</definedName>
    <definedName name="RateINR">'[54]P&amp;L summary'!$A$1</definedName>
    <definedName name="RateRMB">'[55]P&amp;L summary'!$A$1</definedName>
    <definedName name="rawdata" localSheetId="7">#REF!</definedName>
    <definedName name="rawdata" localSheetId="47">#REF!</definedName>
    <definedName name="rawdata" localSheetId="16">#REF!</definedName>
    <definedName name="rawdata" localSheetId="53">#REF!</definedName>
    <definedName name="rawdata">#REF!</definedName>
    <definedName name="rawdata2" localSheetId="7">#REF!</definedName>
    <definedName name="rawdata2" localSheetId="47">#REF!</definedName>
    <definedName name="rawdata2" localSheetId="16">#REF!</definedName>
    <definedName name="rawdata2" localSheetId="53">#REF!</definedName>
    <definedName name="rawdata2">#REF!</definedName>
    <definedName name="rdos" localSheetId="7">'[33]BG Armado'!#REF!</definedName>
    <definedName name="rdos" localSheetId="47">'[33]BG Armado'!#REF!</definedName>
    <definedName name="rdos" localSheetId="16">'[33]BG Armado'!#REF!</definedName>
    <definedName name="rdos" localSheetId="53">'[33]BG Armado'!#REF!</definedName>
    <definedName name="rdos">'[33]BG Armado'!#REF!</definedName>
    <definedName name="RENDMAXTR" localSheetId="7">#REF!</definedName>
    <definedName name="RENDMAXTR" localSheetId="47">#REF!</definedName>
    <definedName name="RENDMAXTR" localSheetId="16">#REF!</definedName>
    <definedName name="RENDMAXTR" localSheetId="53">#REF!</definedName>
    <definedName name="RENDMAXTR">#REF!</definedName>
    <definedName name="RENDMEDTR" localSheetId="7">#REF!</definedName>
    <definedName name="RENDMEDTR" localSheetId="47">#REF!</definedName>
    <definedName name="RENDMEDTR" localSheetId="16">#REF!</definedName>
    <definedName name="RENDMEDTR" localSheetId="53">#REF!</definedName>
    <definedName name="RENDMEDTR">#REF!</definedName>
    <definedName name="RENDMINTR" localSheetId="7">#REF!</definedName>
    <definedName name="RENDMINTR" localSheetId="47">#REF!</definedName>
    <definedName name="RENDMINTR" localSheetId="16">#REF!</definedName>
    <definedName name="RENDMINTR" localSheetId="53">#REF!</definedName>
    <definedName name="RENDMINTR">#REF!</definedName>
    <definedName name="RENT" localSheetId="16">#REF!</definedName>
    <definedName name="RENT">#REF!</definedName>
    <definedName name="RENT1" localSheetId="16">#REF!</definedName>
    <definedName name="RENT1">#REF!</definedName>
    <definedName name="RENT2" localSheetId="16">#REF!</definedName>
    <definedName name="RENT2">#REF!</definedName>
    <definedName name="RENTAL" localSheetId="16">#REF!</definedName>
    <definedName name="RENTAL">#REF!</definedName>
    <definedName name="RENTAL1" localSheetId="16">#REF!</definedName>
    <definedName name="RENTAL1">#REF!</definedName>
    <definedName name="Rentas" localSheetId="16">#REF!</definedName>
    <definedName name="Rentas">#REF!</definedName>
    <definedName name="RENTG" localSheetId="16">#REF!</definedName>
    <definedName name="RENTG">#REF!</definedName>
    <definedName name="RENTS1" localSheetId="16">#REF!</definedName>
    <definedName name="RENTS1">#REF!</definedName>
    <definedName name="RENTS2" localSheetId="16">#REF!</definedName>
    <definedName name="RENTS2">#REF!</definedName>
    <definedName name="RENTT" localSheetId="16">#REF!</definedName>
    <definedName name="RENTT">#REF!</definedName>
    <definedName name="Reporting_unit" localSheetId="16">#REF!</definedName>
    <definedName name="Reporting_unit">#REF!</definedName>
    <definedName name="RES" localSheetId="16">#REF!</definedName>
    <definedName name="RES">#REF!</definedName>
    <definedName name="rescoring" localSheetId="16">#REF!</definedName>
    <definedName name="rescoring">#REF!</definedName>
    <definedName name="Resumen" localSheetId="16">#REF!</definedName>
    <definedName name="Resumen">#REF!</definedName>
    <definedName name="RFYPT">'[16]Nota 8'!$F$202</definedName>
    <definedName name="RFYPTP">'[16]Nota 8'!$F$212</definedName>
    <definedName name="RIV" localSheetId="7">#REF!</definedName>
    <definedName name="RIV" localSheetId="47">#REF!</definedName>
    <definedName name="RIV" localSheetId="16">#REF!</definedName>
    <definedName name="RIV" localSheetId="53">#REF!</definedName>
    <definedName name="RIV">#REF!</definedName>
    <definedName name="riw" localSheetId="7">#REF!</definedName>
    <definedName name="riw" localSheetId="47">#REF!</definedName>
    <definedName name="riw" localSheetId="16">#REF!</definedName>
    <definedName name="riw" localSheetId="53">#REF!</definedName>
    <definedName name="riw">#REF!</definedName>
    <definedName name="RO" localSheetId="7">#REF!</definedName>
    <definedName name="RO" localSheetId="47">#REF!</definedName>
    <definedName name="RO" localSheetId="16">#REF!</definedName>
    <definedName name="RO" localSheetId="53">#REF!</definedName>
    <definedName name="RO">#REF!</definedName>
    <definedName name="RPTH" localSheetId="7">[56]EE.RR!#REF!</definedName>
    <definedName name="RPTH" localSheetId="47">[56]EE.RR!#REF!</definedName>
    <definedName name="RPTH" localSheetId="16">[56]EE.RR!#REF!</definedName>
    <definedName name="RPTH" localSheetId="53">[56]EE.RR!#REF!</definedName>
    <definedName name="RPTH">[56]EE.RR!#REF!</definedName>
    <definedName name="rr" localSheetId="7">'[57] VTOS'!#REF!</definedName>
    <definedName name="rr" localSheetId="47">'[57] VTOS'!#REF!</definedName>
    <definedName name="rr" localSheetId="53">'[57] VTOS'!#REF!</definedName>
    <definedName name="rr">'[57] VTOS'!#REF!</definedName>
    <definedName name="RU_BS" localSheetId="7">#REF!</definedName>
    <definedName name="RU_BS" localSheetId="47">#REF!</definedName>
    <definedName name="RU_BS" localSheetId="16">#REF!</definedName>
    <definedName name="RU_BS" localSheetId="53">#REF!</definedName>
    <definedName name="RU_BS">#REF!</definedName>
    <definedName name="RU_Capex" localSheetId="7">#REF!</definedName>
    <definedName name="RU_Capex" localSheetId="47">#REF!</definedName>
    <definedName name="RU_Capex" localSheetId="16">#REF!</definedName>
    <definedName name="RU_Capex" localSheetId="53">#REF!</definedName>
    <definedName name="RU_Capex">#REF!</definedName>
    <definedName name="RU_CC" localSheetId="7">#REF!</definedName>
    <definedName name="RU_CC" localSheetId="47">#REF!</definedName>
    <definedName name="RU_CC" localSheetId="16">#REF!</definedName>
    <definedName name="RU_CC" localSheetId="53">#REF!</definedName>
    <definedName name="RU_CC">#REF!</definedName>
    <definedName name="RU_exp" localSheetId="16">#REF!</definedName>
    <definedName name="RU_exp">#REF!</definedName>
    <definedName name="RU_HC" localSheetId="16">#REF!</definedName>
    <definedName name="RU_HC">#REF!</definedName>
    <definedName name="RU_productionOH" localSheetId="16">#REF!</definedName>
    <definedName name="RU_productionOH">#REF!</definedName>
    <definedName name="RU_Summary" localSheetId="16">#REF!</definedName>
    <definedName name="RU_Summary">#REF!</definedName>
    <definedName name="RUL" localSheetId="16">#REF!</definedName>
    <definedName name="RUL">#REF!</definedName>
    <definedName name="RYCS">'[16]Nota 8'!$F$140</definedName>
    <definedName name="S_" localSheetId="7">#REF!</definedName>
    <definedName name="S_" localSheetId="47">#REF!</definedName>
    <definedName name="S_" localSheetId="16">#REF!</definedName>
    <definedName name="S_" localSheetId="53">#REF!</definedName>
    <definedName name="S_">#REF!</definedName>
    <definedName name="Saída" localSheetId="7">#REF!</definedName>
    <definedName name="Saída" localSheetId="47">#REF!</definedName>
    <definedName name="Saída" localSheetId="16">#REF!</definedName>
    <definedName name="Saída" localSheetId="53">#REF!</definedName>
    <definedName name="Saída">#REF!</definedName>
    <definedName name="SALDOS" localSheetId="7">#REF!</definedName>
    <definedName name="SALDOS" localSheetId="47">#REF!</definedName>
    <definedName name="SALDOS" localSheetId="16">#REF!</definedName>
    <definedName name="SALDOS" localSheetId="53">#REF!</definedName>
    <definedName name="SALDOS">#REF!</definedName>
    <definedName name="Sales" localSheetId="16">#REF!</definedName>
    <definedName name="Sales">#REF!</definedName>
    <definedName name="salesld" localSheetId="16">#REF!</definedName>
    <definedName name="salesld">#REF!</definedName>
    <definedName name="SalesPCS" localSheetId="16">#REF!</definedName>
    <definedName name="SalesPCS">#REF!</definedName>
    <definedName name="Samp_TM_Exp_Diff" localSheetId="16">'[30]Non-Statistical Sampling'!#REF!</definedName>
    <definedName name="Samp_TM_Exp_Diff">'[30]Non-Statistical Sampling'!#REF!</definedName>
    <definedName name="SAPBEXdnldView" hidden="1">"DBJMIBUR0KWE08YKHT0YI34KK"</definedName>
    <definedName name="SAPBEXsysID" hidden="1">"BIP"</definedName>
    <definedName name="SAR">#REF!</definedName>
    <definedName name="sbox">'[58]Données table sbox'!$A$3:$H$383</definedName>
    <definedName name="sectores" localSheetId="7">#REF!</definedName>
    <definedName name="sectores" localSheetId="47">#REF!</definedName>
    <definedName name="sectores" localSheetId="16">#REF!</definedName>
    <definedName name="sectores" localSheetId="53">#REF!</definedName>
    <definedName name="sectores">#REF!</definedName>
    <definedName name="semgir" localSheetId="7">#REF!</definedName>
    <definedName name="semgir" localSheetId="47">#REF!</definedName>
    <definedName name="semgir" localSheetId="16">#REF!</definedName>
    <definedName name="semgir" localSheetId="53">#REF!</definedName>
    <definedName name="semgir">#REF!</definedName>
    <definedName name="SEMMZN" localSheetId="7">#REF!</definedName>
    <definedName name="SEMMZN" localSheetId="47">#REF!</definedName>
    <definedName name="SEMMZN" localSheetId="16">#REF!</definedName>
    <definedName name="SEMMZN" localSheetId="53">#REF!</definedName>
    <definedName name="SEMMZN">#REF!</definedName>
    <definedName name="SEMSJ" localSheetId="16">#REF!</definedName>
    <definedName name="SEMSJ">#REF!</definedName>
    <definedName name="semsj1" localSheetId="16">#REF!</definedName>
    <definedName name="semsj1">#REF!</definedName>
    <definedName name="semsj2" localSheetId="16">#REF!</definedName>
    <definedName name="semsj2">#REF!</definedName>
    <definedName name="SEMTRN" localSheetId="16">#REF!</definedName>
    <definedName name="SEMTRN">#REF!</definedName>
    <definedName name="SGD" localSheetId="16">#REF!</definedName>
    <definedName name="SGD">#REF!</definedName>
    <definedName name="sljñkf">[59]MOVCRE!$A$1:$L$38</definedName>
    <definedName name="Soergo" localSheetId="7">#REF!</definedName>
    <definedName name="Soergo" localSheetId="47">#REF!</definedName>
    <definedName name="Soergo" localSheetId="16">#REF!</definedName>
    <definedName name="Soergo" localSheetId="53">#REF!</definedName>
    <definedName name="Soergo">#REF!</definedName>
    <definedName name="Software_Options">'[27]GLP-DISCOUNT'!$E$5</definedName>
    <definedName name="SOJA" localSheetId="7">#REF!</definedName>
    <definedName name="SOJA" localSheetId="47">#REF!</definedName>
    <definedName name="SOJA" localSheetId="16">#REF!</definedName>
    <definedName name="SOJA" localSheetId="53">#REF!</definedName>
    <definedName name="SOJA">#REF!</definedName>
    <definedName name="soja1" localSheetId="7">#REF!</definedName>
    <definedName name="soja1" localSheetId="47">#REF!</definedName>
    <definedName name="soja1" localSheetId="16">#REF!</definedName>
    <definedName name="soja1" localSheetId="53">#REF!</definedName>
    <definedName name="soja1">#REF!</definedName>
    <definedName name="sss" localSheetId="7">#REF!</definedName>
    <definedName name="sss" localSheetId="47">#REF!</definedName>
    <definedName name="sss" localSheetId="16">#REF!</definedName>
    <definedName name="sss" localSheetId="53">#REF!</definedName>
    <definedName name="sss">#REF!</definedName>
    <definedName name="SSSSS" localSheetId="16">#REF!</definedName>
    <definedName name="SSSSS">#REF!</definedName>
    <definedName name="STAFE" localSheetId="16">#REF!</definedName>
    <definedName name="STAFE">#REF!</definedName>
    <definedName name="Strat_1_Def" localSheetId="16">'[30]Non-Statistical Sampling'!#REF!</definedName>
    <definedName name="Strat_1_Def">'[30]Non-Statistical Sampling'!#REF!</definedName>
    <definedName name="Strat_1_It" localSheetId="16">'[30]Non-Statistical Sampling'!#REF!</definedName>
    <definedName name="Strat_1_It">'[30]Non-Statistical Sampling'!#REF!</definedName>
    <definedName name="Strat_1_T" localSheetId="16">'[30]Non-Statistical Sampling'!#REF!</definedName>
    <definedName name="Strat_1_T">'[30]Non-Statistical Sampling'!#REF!</definedName>
    <definedName name="Strat_2_Def" localSheetId="16">'[30]Non-Statistical Sampling'!#REF!</definedName>
    <definedName name="Strat_2_Def">'[30]Non-Statistical Sampling'!#REF!</definedName>
    <definedName name="Strat_2_It">'[30]Non-Statistical Sampling'!#REF!</definedName>
    <definedName name="Strat_2_T">'[30]Non-Statistical Sampling'!#REF!</definedName>
    <definedName name="Strat_Def">'[30]Non-Statistical Sampling'!#REF!</definedName>
    <definedName name="Strat_T_It">'[30]Non-Statistical Sampling'!#REF!</definedName>
    <definedName name="Strat_T_T">'[30]Non-Statistical Sampling'!#REF!</definedName>
    <definedName name="strMonth">'[60]Interface Hub'!$U$5:$U$16</definedName>
    <definedName name="strMonthLng">'[60]Interface Hub'!$V$5:$V$16</definedName>
    <definedName name="SUBPLATFORM">[61]DATA!$U$2</definedName>
    <definedName name="SUI" localSheetId="7">#REF!</definedName>
    <definedName name="SUI" localSheetId="47">#REF!</definedName>
    <definedName name="SUI" localSheetId="16">#REF!</definedName>
    <definedName name="SUI" localSheetId="53">#REF!</definedName>
    <definedName name="SUI">#REF!</definedName>
    <definedName name="SUIP" localSheetId="7">#REF!</definedName>
    <definedName name="SUIP" localSheetId="47">#REF!</definedName>
    <definedName name="SUIP" localSheetId="16">#REF!</definedName>
    <definedName name="SUIP" localSheetId="53">#REF!</definedName>
    <definedName name="SUIP">#REF!</definedName>
    <definedName name="summary" localSheetId="7">#REF!</definedName>
    <definedName name="summary" localSheetId="47">#REF!</definedName>
    <definedName name="summary" localSheetId="16">#REF!</definedName>
    <definedName name="summary" localSheetId="53">#REF!</definedName>
    <definedName name="summary">#REF!</definedName>
    <definedName name="summary2" localSheetId="16">#REF!</definedName>
    <definedName name="summary2">#REF!</definedName>
    <definedName name="T_" localSheetId="16">#REF!</definedName>
    <definedName name="T_">#REF!</definedName>
    <definedName name="T_Diferencias">[62]Sheet2!$A$2:$A$3</definedName>
    <definedName name="tabla">'[63]nueva reseña'!#REF!</definedName>
    <definedName name="TbPy530057">'[7]#REF'!#REF!</definedName>
    <definedName name="TbPy530159">'[7]#REF'!$A$4</definedName>
    <definedName name="tc">[64]PROD!$H$4</definedName>
    <definedName name="Tech" localSheetId="7">#REF!</definedName>
    <definedName name="Tech" localSheetId="47">#REF!</definedName>
    <definedName name="Tech" localSheetId="16">#REF!</definedName>
    <definedName name="Tech" localSheetId="53">#REF!</definedName>
    <definedName name="Tech">#REF!</definedName>
    <definedName name="techld" localSheetId="7">#REF!</definedName>
    <definedName name="techld" localSheetId="47">#REF!</definedName>
    <definedName name="techld" localSheetId="16">#REF!</definedName>
    <definedName name="techld" localSheetId="53">#REF!</definedName>
    <definedName name="techld">#REF!</definedName>
    <definedName name="TechPCS" localSheetId="7">#REF!</definedName>
    <definedName name="TechPCS" localSheetId="47">#REF!</definedName>
    <definedName name="TechPCS" localSheetId="16">#REF!</definedName>
    <definedName name="TechPCS" localSheetId="53">#REF!</definedName>
    <definedName name="TechPCS">#REF!</definedName>
    <definedName name="Test_Targ">'[36]Non-Statistical Sampling'!$Y$26</definedName>
    <definedName name="TEST0" localSheetId="7">#REF!</definedName>
    <definedName name="TEST0" localSheetId="47">#REF!</definedName>
    <definedName name="TEST0" localSheetId="16">#REF!</definedName>
    <definedName name="TEST0" localSheetId="53">#REF!</definedName>
    <definedName name="TEST0">#REF!</definedName>
    <definedName name="TEST1" localSheetId="7">#REF!</definedName>
    <definedName name="TEST1" localSheetId="47">#REF!</definedName>
    <definedName name="TEST1" localSheetId="16">#REF!</definedName>
    <definedName name="TEST1" localSheetId="53">#REF!</definedName>
    <definedName name="TEST1">#REF!</definedName>
    <definedName name="TEST10" localSheetId="7">#REF!</definedName>
    <definedName name="TEST10" localSheetId="47">#REF!</definedName>
    <definedName name="TEST10" localSheetId="16">#REF!</definedName>
    <definedName name="TEST10" localSheetId="53">#REF!</definedName>
    <definedName name="TEST10">#REF!</definedName>
    <definedName name="TEST11" localSheetId="16">#REF!</definedName>
    <definedName name="TEST11">#REF!</definedName>
    <definedName name="TEST12" localSheetId="16">#REF!</definedName>
    <definedName name="TEST12">#REF!</definedName>
    <definedName name="TEST13" localSheetId="16">#REF!</definedName>
    <definedName name="TEST13">#REF!</definedName>
    <definedName name="TEST14" localSheetId="16">'[65]ORDENES LIBERTADOR'!#REF!</definedName>
    <definedName name="TEST14">'[65]ORDENES LIBERTADOR'!#REF!</definedName>
    <definedName name="TEST15" localSheetId="16">'[65]ORDENES LIBERTADOR'!#REF!</definedName>
    <definedName name="TEST15">'[65]ORDENES LIBERTADOR'!#REF!</definedName>
    <definedName name="TEST16" localSheetId="16">'[65]ORDENES LIBERTADOR'!#REF!</definedName>
    <definedName name="TEST16">'[65]ORDENES LIBERTADOR'!#REF!</definedName>
    <definedName name="TEST17" localSheetId="16">'[65]ORDENES LIBERTADOR'!#REF!</definedName>
    <definedName name="TEST17">'[65]ORDENES LIBERTADOR'!#REF!</definedName>
    <definedName name="TEST18">'[65]ORDENES LIBERTADOR'!#REF!</definedName>
    <definedName name="TEST19">'[65]ORDENES LIBERTADOR'!#REF!</definedName>
    <definedName name="TEST2" localSheetId="7">#REF!</definedName>
    <definedName name="TEST2" localSheetId="47">#REF!</definedName>
    <definedName name="TEST2" localSheetId="16">#REF!</definedName>
    <definedName name="TEST2" localSheetId="53">#REF!</definedName>
    <definedName name="TEST2">#REF!</definedName>
    <definedName name="TEST20" localSheetId="7">'[65]ORDENES LIBERTADOR'!#REF!</definedName>
    <definedName name="TEST20" localSheetId="47">'[65]ORDENES LIBERTADOR'!#REF!</definedName>
    <definedName name="TEST20" localSheetId="16">'[65]ORDENES LIBERTADOR'!#REF!</definedName>
    <definedName name="TEST20">'[65]ORDENES LIBERTADOR'!#REF!</definedName>
    <definedName name="TEST21" localSheetId="7">'[65]ORDENES LIBERTADOR'!#REF!</definedName>
    <definedName name="TEST21" localSheetId="47">'[65]ORDENES LIBERTADOR'!#REF!</definedName>
    <definedName name="TEST21" localSheetId="16">'[65]ORDENES LIBERTADOR'!#REF!</definedName>
    <definedName name="TEST21">'[65]ORDENES LIBERTADOR'!#REF!</definedName>
    <definedName name="TEST22" localSheetId="16">'[65]ORDENES LIBERTADOR'!#REF!</definedName>
    <definedName name="TEST22">'[65]ORDENES LIBERTADOR'!#REF!</definedName>
    <definedName name="TEST3" localSheetId="7">#REF!</definedName>
    <definedName name="TEST3" localSheetId="47">#REF!</definedName>
    <definedName name="TEST3" localSheetId="16">#REF!</definedName>
    <definedName name="TEST3" localSheetId="53">#REF!</definedName>
    <definedName name="TEST3">#REF!</definedName>
    <definedName name="TEST4" localSheetId="7">#REF!</definedName>
    <definedName name="TEST4" localSheetId="47">#REF!</definedName>
    <definedName name="TEST4" localSheetId="16">#REF!</definedName>
    <definedName name="TEST4" localSheetId="53">#REF!</definedName>
    <definedName name="TEST4">#REF!</definedName>
    <definedName name="TEST5" localSheetId="7">#REF!</definedName>
    <definedName name="TEST5" localSheetId="47">#REF!</definedName>
    <definedName name="TEST5" localSheetId="16">#REF!</definedName>
    <definedName name="TEST5" localSheetId="53">#REF!</definedName>
    <definedName name="TEST5">#REF!</definedName>
    <definedName name="TEST53" localSheetId="16">#REF!</definedName>
    <definedName name="TEST53">#REF!</definedName>
    <definedName name="TEST54" localSheetId="16">#REF!</definedName>
    <definedName name="TEST54">#REF!</definedName>
    <definedName name="TEST55" localSheetId="16">#REF!</definedName>
    <definedName name="TEST55">#REF!</definedName>
    <definedName name="TEST56" localSheetId="16">#REF!</definedName>
    <definedName name="TEST56">#REF!</definedName>
    <definedName name="TEST57" localSheetId="16">#REF!</definedName>
    <definedName name="TEST57">#REF!</definedName>
    <definedName name="TEST58" localSheetId="16">#REF!</definedName>
    <definedName name="TEST58">#REF!</definedName>
    <definedName name="TEST59" localSheetId="16">#REF!</definedName>
    <definedName name="TEST59">#REF!</definedName>
    <definedName name="TEST6" localSheetId="16">#REF!</definedName>
    <definedName name="TEST6">#REF!</definedName>
    <definedName name="TEST60" localSheetId="16">#REF!</definedName>
    <definedName name="TEST60">#REF!</definedName>
    <definedName name="TEST7" localSheetId="16">#REF!</definedName>
    <definedName name="TEST7">#REF!</definedName>
    <definedName name="TEST8" localSheetId="16">#REF!</definedName>
    <definedName name="TEST8">#REF!</definedName>
    <definedName name="TEST9" localSheetId="16">#REF!</definedName>
    <definedName name="TEST9">#REF!</definedName>
    <definedName name="TESTHKEY" localSheetId="16">#REF!</definedName>
    <definedName name="TESTHKEY">#REF!</definedName>
    <definedName name="TESTKEYS" localSheetId="16">#REF!</definedName>
    <definedName name="TESTKEYS">#REF!</definedName>
    <definedName name="TESTVKEY" localSheetId="16">#REF!</definedName>
    <definedName name="TESTVKEY">#REF!</definedName>
    <definedName name="TextRefCopy1" localSheetId="16">#REF!</definedName>
    <definedName name="TextRefCopy1">#REF!</definedName>
    <definedName name="TextRefCopy2" localSheetId="16">[66]Honorarios!#REF!</definedName>
    <definedName name="TextRefCopy2">[66]Honorarios!#REF!</definedName>
    <definedName name="TextRefCopy3" localSheetId="16">'[67]Resumen s-DT'!#REF!</definedName>
    <definedName name="TextRefCopy3">'[67]Resumen s-DT'!#REF!</definedName>
    <definedName name="TextRefCopy4">'[68]CALCULO IR - 2'!$E$36</definedName>
    <definedName name="TextRefCopy5">'[68]Determinación de IR'!$D$20</definedName>
    <definedName name="TextRefCopy6">[69]Objetivos!#REF!</definedName>
    <definedName name="TextRefCopyRangeCount" hidden="1">3</definedName>
    <definedName name="thm">#REF!</definedName>
    <definedName name="thp" localSheetId="16">#REF!</definedName>
    <definedName name="thp">#REF!</definedName>
    <definedName name="Tipo_Agua" localSheetId="16">#REF!</definedName>
    <definedName name="Tipo_Agua">#REF!</definedName>
    <definedName name="_xlnm.Print_Titles" localSheetId="3">Indice!$11:$11</definedName>
    <definedName name="Transparencia" localSheetId="7">#REF!</definedName>
    <definedName name="Transparencia" localSheetId="47">#REF!</definedName>
    <definedName name="Transparencia" localSheetId="16">#REF!</definedName>
    <definedName name="Transparencia" localSheetId="53">#REF!</definedName>
    <definedName name="Transparencia">#REF!</definedName>
    <definedName name="TRAT_AGUA" localSheetId="16">#REF!</definedName>
    <definedName name="TRAT_AGUA" localSheetId="53">#REF!</definedName>
    <definedName name="TRAT_AGUA">#REF!</definedName>
    <definedName name="trigo" localSheetId="16">#REF!</definedName>
    <definedName name="trigo" localSheetId="53">#REF!</definedName>
    <definedName name="trigo">#REF!</definedName>
    <definedName name="TtlCdtR" localSheetId="16">#REF!</definedName>
    <definedName name="TtlCdtR">#REF!</definedName>
    <definedName name="TtlFA" localSheetId="16">#REF!</definedName>
    <definedName name="TtlFA">#REF!</definedName>
    <definedName name="TtlMktR" localSheetId="16">#REF!</definedName>
    <definedName name="TtlMktR">#REF!</definedName>
    <definedName name="TtlWC" localSheetId="16">#REF!</definedName>
    <definedName name="TtlWC">#REF!</definedName>
    <definedName name="TWD" localSheetId="16">#REF!</definedName>
    <definedName name="TWD">#REF!</definedName>
    <definedName name="U_" localSheetId="16">#REF!</definedName>
    <definedName name="U_">#REF!</definedName>
    <definedName name="unnegocio" localSheetId="16">#REF!</definedName>
    <definedName name="unnegocio">#REF!</definedName>
    <definedName name="USD" localSheetId="16">#REF!</definedName>
    <definedName name="USD">#REF!</definedName>
    <definedName name="usdeur">[70]MSS_400K!$E$25</definedName>
    <definedName name="Utilizacion">[45]Prevision!$N$2:$N$12</definedName>
    <definedName name="V_" localSheetId="7">#REF!</definedName>
    <definedName name="V_" localSheetId="47">#REF!</definedName>
    <definedName name="V_" localSheetId="16">#REF!</definedName>
    <definedName name="V_" localSheetId="53">#REF!</definedName>
    <definedName name="V_">#REF!</definedName>
    <definedName name="Valuación" localSheetId="7">#REF!</definedName>
    <definedName name="Valuación" localSheetId="47">#REF!</definedName>
    <definedName name="Valuación" localSheetId="16">#REF!</definedName>
    <definedName name="Valuación" localSheetId="53">#REF!</definedName>
    <definedName name="Valuación">#REF!</definedName>
    <definedName name="vencimientos" localSheetId="7">#REF!</definedName>
    <definedName name="vencimientos" localSheetId="47">#REF!</definedName>
    <definedName name="vencimientos" localSheetId="16">#REF!</definedName>
    <definedName name="vencimientos" localSheetId="53">#REF!</definedName>
    <definedName name="vencimientos">#REF!</definedName>
    <definedName name="ventas" localSheetId="16">#REF!</definedName>
    <definedName name="ventas">#REF!</definedName>
    <definedName name="vpphold" localSheetId="16">#REF!</definedName>
    <definedName name="vpphold">#REF!</definedName>
    <definedName name="VTO" localSheetId="16">#REF!</definedName>
    <definedName name="VTO">#REF!</definedName>
    <definedName name="vtoañoc" localSheetId="16">#REF!</definedName>
    <definedName name="vtoañoc">#REF!</definedName>
    <definedName name="vtoañon" localSheetId="16">#REF!</definedName>
    <definedName name="vtoañon">#REF!</definedName>
    <definedName name="vtoaños" localSheetId="16">#REF!</definedName>
    <definedName name="vtoaños">#REF!</definedName>
    <definedName name="vtoshold1" localSheetId="16">'[12] VTOS'!#REF!</definedName>
    <definedName name="vtoshold1">'[12] VTOS'!#REF!</definedName>
    <definedName name="vtoshold2" localSheetId="16">'[12] VTOS'!#REF!</definedName>
    <definedName name="vtoshold2">'[12] VTOS'!#REF!</definedName>
    <definedName name="VTOSN" localSheetId="7">#REF!</definedName>
    <definedName name="VTOSN" localSheetId="47">#REF!</definedName>
    <definedName name="VTOSN" localSheetId="16">#REF!</definedName>
    <definedName name="VTOSN" localSheetId="53">#REF!</definedName>
    <definedName name="VTOSN">#REF!</definedName>
    <definedName name="w" localSheetId="7">#REF!</definedName>
    <definedName name="w" localSheetId="47">#REF!</definedName>
    <definedName name="w" localSheetId="16">#REF!</definedName>
    <definedName name="w" localSheetId="53">#REF!</definedName>
    <definedName name="w">#REF!</definedName>
    <definedName name="W_" localSheetId="7">#REF!</definedName>
    <definedName name="W_" localSheetId="47">#REF!</definedName>
    <definedName name="W_" localSheetId="16">#REF!</definedName>
    <definedName name="W_" localSheetId="53">#REF!</definedName>
    <definedName name="W_">#REF!</definedName>
    <definedName name="wrn.Aging._.and._.Trend._.Analysis." localSheetId="4"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47"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5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4" hidden="1">{#N/A,#N/A,FALSE,"Aging Summary";#N/A,#N/A,FALSE,"Ratio Analysis";#N/A,#N/A,FALSE,"Test 120 Day Accts";#N/A,#N/A,FALSE,"Tickmarks"}</definedName>
    <definedName name="wrn.Aging._.and._.Trend._.Analysis._1" localSheetId="7" hidden="1">{#N/A,#N/A,FALSE,"Aging Summary";#N/A,#N/A,FALSE,"Ratio Analysis";#N/A,#N/A,FALSE,"Test 120 Day Accts";#N/A,#N/A,FALSE,"Tickmarks"}</definedName>
    <definedName name="wrn.Aging._.and._.Trend._.Analysis._1" localSheetId="47" hidden="1">{#N/A,#N/A,FALSE,"Aging Summary";#N/A,#N/A,FALSE,"Ratio Analysis";#N/A,#N/A,FALSE,"Test 120 Day Accts";#N/A,#N/A,FALSE,"Tickmarks"}</definedName>
    <definedName name="wrn.Aging._.and._.Trend._.Analysis._1" localSheetId="11" hidden="1">{#N/A,#N/A,FALSE,"Aging Summary";#N/A,#N/A,FALSE,"Ratio Analysis";#N/A,#N/A,FALSE,"Test 120 Day Accts";#N/A,#N/A,FALSE,"Tickmarks"}</definedName>
    <definedName name="wrn.Aging._.and._.Trend._.Analysis._1" localSheetId="16" hidden="1">{#N/A,#N/A,FALSE,"Aging Summary";#N/A,#N/A,FALSE,"Ratio Analysis";#N/A,#N/A,FALSE,"Test 120 Day Accts";#N/A,#N/A,FALSE,"Tickmarks"}</definedName>
    <definedName name="wrn.Aging._.and._.Trend._.Analysis._1" localSheetId="53"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ww">#REF!</definedName>
    <definedName name="X_" localSheetId="16">#REF!</definedName>
    <definedName name="X_">#REF!</definedName>
    <definedName name="XREF_COLUMN_1" hidden="1">'[71]Cálculo IR'!#REF!</definedName>
    <definedName name="XREF_COLUMN_11" localSheetId="7" hidden="1">#REF!</definedName>
    <definedName name="XREF_COLUMN_11" localSheetId="47" hidden="1">#REF!</definedName>
    <definedName name="XREF_COLUMN_11" localSheetId="16" hidden="1">#REF!</definedName>
    <definedName name="XREF_COLUMN_11" localSheetId="53" hidden="1">#REF!</definedName>
    <definedName name="XREF_COLUMN_11" hidden="1">#REF!</definedName>
    <definedName name="XREF_COLUMN_2" localSheetId="7" hidden="1">[71]GND!#REF!</definedName>
    <definedName name="XREF_COLUMN_2" localSheetId="47" hidden="1">[71]GND!#REF!</definedName>
    <definedName name="XREF_COLUMN_2" localSheetId="16" hidden="1">[71]GND!#REF!</definedName>
    <definedName name="XREF_COLUMN_2" hidden="1">[71]GND!#REF!</definedName>
    <definedName name="XREF_COLUMN_3" localSheetId="7" hidden="1">#REF!</definedName>
    <definedName name="XREF_COLUMN_3" localSheetId="47" hidden="1">#REF!</definedName>
    <definedName name="XREF_COLUMN_3" localSheetId="16" hidden="1">#REF!</definedName>
    <definedName name="XREF_COLUMN_3" localSheetId="53" hidden="1">#REF!</definedName>
    <definedName name="XREF_COLUMN_3" hidden="1">#REF!</definedName>
    <definedName name="XREF_COLUMN_4" localSheetId="7" hidden="1">#REF!</definedName>
    <definedName name="XREF_COLUMN_4" localSheetId="47" hidden="1">#REF!</definedName>
    <definedName name="XREF_COLUMN_4" localSheetId="16" hidden="1">#REF!</definedName>
    <definedName name="XREF_COLUMN_4" localSheetId="53" hidden="1">#REF!</definedName>
    <definedName name="XREF_COLUMN_4" hidden="1">#REF!</definedName>
    <definedName name="XREF_COLUMN_5" localSheetId="7" hidden="1">#REF!</definedName>
    <definedName name="XREF_COLUMN_5" localSheetId="47" hidden="1">#REF!</definedName>
    <definedName name="XREF_COLUMN_5" localSheetId="16" hidden="1">#REF!</definedName>
    <definedName name="XREF_COLUMN_5" localSheetId="53" hidden="1">#REF!</definedName>
    <definedName name="XREF_COLUMN_5" hidden="1">#REF!</definedName>
    <definedName name="XREF_COLUMN_6" localSheetId="7" hidden="1">'[71]Cálculo IR'!#REF!</definedName>
    <definedName name="XREF_COLUMN_6" localSheetId="47" hidden="1">'[71]Cálculo IR'!#REF!</definedName>
    <definedName name="XREF_COLUMN_6" localSheetId="16" hidden="1">'[71]Cálculo IR'!#REF!</definedName>
    <definedName name="XREF_COLUMN_6" localSheetId="53" hidden="1">'[71]Cálculo IR'!#REF!</definedName>
    <definedName name="XREF_COLUMN_6" hidden="1">'[71]Cálculo IR'!#REF!</definedName>
    <definedName name="XREF_COLUMN_7" localSheetId="7" hidden="1">'[71]Cálculo IR'!#REF!</definedName>
    <definedName name="XREF_COLUMN_7" localSheetId="47" hidden="1">'[71]Cálculo IR'!#REF!</definedName>
    <definedName name="XREF_COLUMN_7" localSheetId="53" hidden="1">'[71]Cálculo IR'!#REF!</definedName>
    <definedName name="XREF_COLUMN_7" hidden="1">'[71]Cálculo IR'!#REF!</definedName>
    <definedName name="XREF_COLUMN_8" localSheetId="7" hidden="1">[69]Objetivos!#REF!</definedName>
    <definedName name="XREF_COLUMN_8" localSheetId="47" hidden="1">[69]Objetivos!#REF!</definedName>
    <definedName name="XREF_COLUMN_8" localSheetId="53" hidden="1">[69]Objetivos!#REF!</definedName>
    <definedName name="XREF_COLUMN_8" hidden="1">[69]Objetivos!#REF!</definedName>
    <definedName name="XREF_COLUMN_9" localSheetId="7" hidden="1">[69]Objetivos!#REF!</definedName>
    <definedName name="XREF_COLUMN_9" localSheetId="47" hidden="1">[69]Objetivos!#REF!</definedName>
    <definedName name="XREF_COLUMN_9" localSheetId="53" hidden="1">[69]Objetivos!#REF!</definedName>
    <definedName name="XREF_COLUMN_9" hidden="1">[69]Objetivos!#REF!</definedName>
    <definedName name="XRefActiveRow" localSheetId="7" hidden="1">#REF!</definedName>
    <definedName name="XRefActiveRow" localSheetId="47" hidden="1">#REF!</definedName>
    <definedName name="XRefActiveRow" localSheetId="16" hidden="1">#REF!</definedName>
    <definedName name="XRefActiveRow" localSheetId="53" hidden="1">#REF!</definedName>
    <definedName name="XRefActiveRow" hidden="1">#REF!</definedName>
    <definedName name="XRefColumnsCount" hidden="1">1</definedName>
    <definedName name="XRefCopy1" localSheetId="7" hidden="1">'[67]Resumen s-DT'!#REF!</definedName>
    <definedName name="XRefCopy1" localSheetId="47" hidden="1">'[67]Resumen s-DT'!#REF!</definedName>
    <definedName name="XRefCopy1" localSheetId="16" hidden="1">'[67]Resumen s-DT'!#REF!</definedName>
    <definedName name="XRefCopy1" localSheetId="53" hidden="1">'[67]Resumen s-DT'!#REF!</definedName>
    <definedName name="XRefCopy1" hidden="1">'[67]Resumen s-DT'!#REF!</definedName>
    <definedName name="XRefCopy10" localSheetId="7" hidden="1">'[71]Límite honorarios'!#REF!</definedName>
    <definedName name="XRefCopy10" localSheetId="47" hidden="1">'[71]Límite honorarios'!#REF!</definedName>
    <definedName name="XRefCopy10" localSheetId="53" hidden="1">'[71]Límite honorarios'!#REF!</definedName>
    <definedName name="XRefCopy10" hidden="1">'[71]Límite honorarios'!#REF!</definedName>
    <definedName name="XRefCopy10Row" localSheetId="7" hidden="1">#REF!</definedName>
    <definedName name="XRefCopy10Row" localSheetId="47" hidden="1">#REF!</definedName>
    <definedName name="XRefCopy10Row" localSheetId="16" hidden="1">#REF!</definedName>
    <definedName name="XRefCopy10Row" localSheetId="53" hidden="1">#REF!</definedName>
    <definedName name="XRefCopy10Row" hidden="1">#REF!</definedName>
    <definedName name="XRefCopy11" localSheetId="7" hidden="1">#REF!</definedName>
    <definedName name="XRefCopy11" localSheetId="47" hidden="1">#REF!</definedName>
    <definedName name="XRefCopy11" localSheetId="16" hidden="1">#REF!</definedName>
    <definedName name="XRefCopy11" localSheetId="53" hidden="1">#REF!</definedName>
    <definedName name="XRefCopy11" hidden="1">#REF!</definedName>
    <definedName name="XRefCopy11Row" localSheetId="7" hidden="1">#REF!</definedName>
    <definedName name="XRefCopy11Row" localSheetId="47" hidden="1">#REF!</definedName>
    <definedName name="XRefCopy11Row" localSheetId="16" hidden="1">#REF!</definedName>
    <definedName name="XRefCopy11Row" localSheetId="53" hidden="1">#REF!</definedName>
    <definedName name="XRefCopy11Row" hidden="1">#REF!</definedName>
    <definedName name="XRefCopy12" localSheetId="16" hidden="1">#REF!</definedName>
    <definedName name="XRefCopy12" hidden="1">#REF!</definedName>
    <definedName name="XRefCopy12Row" localSheetId="16" hidden="1">#REF!</definedName>
    <definedName name="XRefCopy12Row" hidden="1">#REF!</definedName>
    <definedName name="XRefCopy14" localSheetId="16" hidden="1">[71]GND!#REF!</definedName>
    <definedName name="XRefCopy14" hidden="1">[71]GND!#REF!</definedName>
    <definedName name="XRefCopy14Row" localSheetId="7" hidden="1">#REF!</definedName>
    <definedName name="XRefCopy14Row" localSheetId="47" hidden="1">#REF!</definedName>
    <definedName name="XRefCopy14Row" localSheetId="16" hidden="1">#REF!</definedName>
    <definedName name="XRefCopy14Row" localSheetId="53" hidden="1">#REF!</definedName>
    <definedName name="XRefCopy14Row" hidden="1">#REF!</definedName>
    <definedName name="XRefCopy15" localSheetId="7" hidden="1">#REF!</definedName>
    <definedName name="XRefCopy15" localSheetId="47" hidden="1">#REF!</definedName>
    <definedName name="XRefCopy15" localSheetId="16" hidden="1">#REF!</definedName>
    <definedName name="XRefCopy15" localSheetId="53" hidden="1">#REF!</definedName>
    <definedName name="XRefCopy15" hidden="1">#REF!</definedName>
    <definedName name="XRefCopy18" localSheetId="7" hidden="1">#REF!</definedName>
    <definedName name="XRefCopy18" localSheetId="47" hidden="1">#REF!</definedName>
    <definedName name="XRefCopy18" localSheetId="16" hidden="1">#REF!</definedName>
    <definedName name="XRefCopy18" localSheetId="53" hidden="1">#REF!</definedName>
    <definedName name="XRefCopy18" hidden="1">#REF!</definedName>
    <definedName name="XRefCopy18Row" localSheetId="16" hidden="1">#REF!</definedName>
    <definedName name="XRefCopy18Row" hidden="1">#REF!</definedName>
    <definedName name="XRefCopy19Row" localSheetId="16" hidden="1">#REF!</definedName>
    <definedName name="XRefCopy19Row" hidden="1">#REF!</definedName>
    <definedName name="XRefCopy1Row" localSheetId="16" hidden="1">#REF!</definedName>
    <definedName name="XRefCopy1Row" hidden="1">#REF!</definedName>
    <definedName name="XRefCopy2" localSheetId="16" hidden="1">#REF!</definedName>
    <definedName name="XRefCopy2" hidden="1">#REF!</definedName>
    <definedName name="XRefCopy2Row" localSheetId="16" hidden="1">#REF!</definedName>
    <definedName name="XRefCopy2Row" hidden="1">#REF!</definedName>
    <definedName name="XRefCopy3" localSheetId="16" hidden="1">#REF!</definedName>
    <definedName name="XRefCopy3" hidden="1">#REF!</definedName>
    <definedName name="XRefCopy3Row" localSheetId="16" hidden="1">#REF!</definedName>
    <definedName name="XRefCopy3Row" hidden="1">#REF!</definedName>
    <definedName name="XRefCopy4" localSheetId="16" hidden="1">[71]GND!#REF!</definedName>
    <definedName name="XRefCopy4" hidden="1">[71]GND!#REF!</definedName>
    <definedName name="XRefCopy4Row" localSheetId="7" hidden="1">#REF!</definedName>
    <definedName name="XRefCopy4Row" localSheetId="47" hidden="1">#REF!</definedName>
    <definedName name="XRefCopy4Row" localSheetId="16" hidden="1">#REF!</definedName>
    <definedName name="XRefCopy4Row" localSheetId="53" hidden="1">#REF!</definedName>
    <definedName name="XRefCopy4Row" hidden="1">#REF!</definedName>
    <definedName name="XRefCopy5" localSheetId="7" hidden="1">[71]GND!#REF!</definedName>
    <definedName name="XRefCopy5" localSheetId="47" hidden="1">[71]GND!#REF!</definedName>
    <definedName name="XRefCopy5" localSheetId="16" hidden="1">[71]GND!#REF!</definedName>
    <definedName name="XRefCopy5" hidden="1">[71]GND!#REF!</definedName>
    <definedName name="XRefCopy5Row" localSheetId="7" hidden="1">#REF!</definedName>
    <definedName name="XRefCopy5Row" localSheetId="47" hidden="1">#REF!</definedName>
    <definedName name="XRefCopy5Row" localSheetId="16" hidden="1">#REF!</definedName>
    <definedName name="XRefCopy5Row" localSheetId="53" hidden="1">#REF!</definedName>
    <definedName name="XRefCopy5Row" hidden="1">#REF!</definedName>
    <definedName name="XRefCopy6" localSheetId="7" hidden="1">#REF!</definedName>
    <definedName name="XRefCopy6" localSheetId="47" hidden="1">#REF!</definedName>
    <definedName name="XRefCopy6" localSheetId="16" hidden="1">#REF!</definedName>
    <definedName name="XRefCopy6" localSheetId="53" hidden="1">#REF!</definedName>
    <definedName name="XRefCopy6" hidden="1">#REF!</definedName>
    <definedName name="XRefCopy6Row" localSheetId="7" hidden="1">#REF!</definedName>
    <definedName name="XRefCopy6Row" localSheetId="47" hidden="1">#REF!</definedName>
    <definedName name="XRefCopy6Row" localSheetId="16" hidden="1">#REF!</definedName>
    <definedName name="XRefCopy6Row" localSheetId="53" hidden="1">#REF!</definedName>
    <definedName name="XRefCopy6Row" hidden="1">#REF!</definedName>
    <definedName name="XRefCopy7" localSheetId="7" hidden="1">[71]GND!#REF!</definedName>
    <definedName name="XRefCopy7" localSheetId="47" hidden="1">[71]GND!#REF!</definedName>
    <definedName name="XRefCopy7" localSheetId="16" hidden="1">[71]GND!#REF!</definedName>
    <definedName name="XRefCopy7" localSheetId="53" hidden="1">[71]GND!#REF!</definedName>
    <definedName name="XRefCopy7" hidden="1">[71]GND!#REF!</definedName>
    <definedName name="XRefCopy7Row" localSheetId="7" hidden="1">#REF!</definedName>
    <definedName name="XRefCopy7Row" localSheetId="47" hidden="1">#REF!</definedName>
    <definedName name="XRefCopy7Row" localSheetId="16" hidden="1">#REF!</definedName>
    <definedName name="XRefCopy7Row" localSheetId="53" hidden="1">#REF!</definedName>
    <definedName name="XRefCopy7Row" hidden="1">#REF!</definedName>
    <definedName name="XRefCopy8" localSheetId="7" hidden="1">[71]GND!#REF!</definedName>
    <definedName name="XRefCopy8" localSheetId="47" hidden="1">[71]GND!#REF!</definedName>
    <definedName name="XRefCopy8" localSheetId="16" hidden="1">[71]GND!#REF!</definedName>
    <definedName name="XRefCopy8" localSheetId="53" hidden="1">[71]GND!#REF!</definedName>
    <definedName name="XRefCopy8" hidden="1">[71]GND!#REF!</definedName>
    <definedName name="XRefCopy8Row" localSheetId="7" hidden="1">#REF!</definedName>
    <definedName name="XRefCopy8Row" localSheetId="47" hidden="1">#REF!</definedName>
    <definedName name="XRefCopy8Row" localSheetId="16" hidden="1">#REF!</definedName>
    <definedName name="XRefCopy8Row" localSheetId="53" hidden="1">#REF!</definedName>
    <definedName name="XRefCopy8Row" hidden="1">#REF!</definedName>
    <definedName name="XRefCopy9" localSheetId="7" hidden="1">'[71]Límite honorarios'!#REF!</definedName>
    <definedName name="XRefCopy9" localSheetId="47" hidden="1">'[71]Límite honorarios'!#REF!</definedName>
    <definedName name="XRefCopy9" localSheetId="16" hidden="1">'[71]Límite honorarios'!#REF!</definedName>
    <definedName name="XRefCopy9" hidden="1">'[71]Límite honorarios'!#REF!</definedName>
    <definedName name="XRefCopy9Row" localSheetId="7" hidden="1">#REF!</definedName>
    <definedName name="XRefCopy9Row" localSheetId="47" hidden="1">#REF!</definedName>
    <definedName name="XRefCopy9Row" localSheetId="16" hidden="1">#REF!</definedName>
    <definedName name="XRefCopy9Row" localSheetId="53" hidden="1">#REF!</definedName>
    <definedName name="XRefCopy9Row" hidden="1">#REF!</definedName>
    <definedName name="XRefCopyRangeCount" hidden="1">1</definedName>
    <definedName name="XRefPaste1" localSheetId="7" hidden="1">'[71]Límite honorarios'!#REF!</definedName>
    <definedName name="XRefPaste1" localSheetId="47" hidden="1">'[71]Límite honorarios'!#REF!</definedName>
    <definedName name="XRefPaste1" localSheetId="16" hidden="1">'[71]Límite honorarios'!#REF!</definedName>
    <definedName name="XRefPaste1" hidden="1">'[71]Límite honorarios'!#REF!</definedName>
    <definedName name="XRefPaste10Row" localSheetId="7" hidden="1">#REF!</definedName>
    <definedName name="XRefPaste10Row" localSheetId="47" hidden="1">#REF!</definedName>
    <definedName name="XRefPaste10Row" localSheetId="16" hidden="1">#REF!</definedName>
    <definedName name="XRefPaste10Row" localSheetId="53" hidden="1">#REF!</definedName>
    <definedName name="XRefPaste10Row" hidden="1">#REF!</definedName>
    <definedName name="XRefPaste11" localSheetId="7" hidden="1">#REF!</definedName>
    <definedName name="XRefPaste11" localSheetId="47" hidden="1">#REF!</definedName>
    <definedName name="XRefPaste11" localSheetId="16" hidden="1">#REF!</definedName>
    <definedName name="XRefPaste11" localSheetId="53" hidden="1">#REF!</definedName>
    <definedName name="XRefPaste11" hidden="1">#REF!</definedName>
    <definedName name="XRefPaste11Row" localSheetId="7" hidden="1">#REF!</definedName>
    <definedName name="XRefPaste11Row" localSheetId="47" hidden="1">#REF!</definedName>
    <definedName name="XRefPaste11Row" localSheetId="16" hidden="1">#REF!</definedName>
    <definedName name="XRefPaste11Row" localSheetId="53" hidden="1">#REF!</definedName>
    <definedName name="XRefPaste11Row" hidden="1">#REF!</definedName>
    <definedName name="XRefPaste1Row" localSheetId="16" hidden="1">#REF!</definedName>
    <definedName name="XRefPaste1Row" hidden="1">#REF!</definedName>
    <definedName name="XRefPaste2" localSheetId="16" hidden="1">'[71]Límite honorarios'!#REF!</definedName>
    <definedName name="XRefPaste2" hidden="1">'[71]Límite honorarios'!#REF!</definedName>
    <definedName name="XRefPaste2Row" localSheetId="7" hidden="1">#REF!</definedName>
    <definedName name="XRefPaste2Row" localSheetId="47" hidden="1">#REF!</definedName>
    <definedName name="XRefPaste2Row" localSheetId="16" hidden="1">#REF!</definedName>
    <definedName name="XRefPaste2Row" localSheetId="53" hidden="1">#REF!</definedName>
    <definedName name="XRefPaste2Row" hidden="1">#REF!</definedName>
    <definedName name="XRefPaste3" localSheetId="7" hidden="1">'[71]Límite honorarios'!#REF!</definedName>
    <definedName name="XRefPaste3" localSheetId="47" hidden="1">'[71]Límite honorarios'!#REF!</definedName>
    <definedName name="XRefPaste3" localSheetId="16" hidden="1">'[71]Límite honorarios'!#REF!</definedName>
    <definedName name="XRefPaste3" hidden="1">'[71]Límite honorarios'!#REF!</definedName>
    <definedName name="XRefPaste3Row" localSheetId="7" hidden="1">#REF!</definedName>
    <definedName name="XRefPaste3Row" localSheetId="47" hidden="1">#REF!</definedName>
    <definedName name="XRefPaste3Row" localSheetId="16" hidden="1">#REF!</definedName>
    <definedName name="XRefPaste3Row" localSheetId="53" hidden="1">#REF!</definedName>
    <definedName name="XRefPaste3Row" hidden="1">#REF!</definedName>
    <definedName name="XRefPaste4" localSheetId="7" hidden="1">#REF!</definedName>
    <definedName name="XRefPaste4" localSheetId="47" hidden="1">#REF!</definedName>
    <definedName name="XRefPaste4" localSheetId="16" hidden="1">#REF!</definedName>
    <definedName name="XRefPaste4" localSheetId="53" hidden="1">#REF!</definedName>
    <definedName name="XRefPaste4" hidden="1">#REF!</definedName>
    <definedName name="XRefPaste4Row" localSheetId="7" hidden="1">#REF!</definedName>
    <definedName name="XRefPaste4Row" localSheetId="47" hidden="1">#REF!</definedName>
    <definedName name="XRefPaste4Row" localSheetId="16" hidden="1">#REF!</definedName>
    <definedName name="XRefPaste4Row" localSheetId="53" hidden="1">#REF!</definedName>
    <definedName name="XRefPaste4Row" hidden="1">#REF!</definedName>
    <definedName name="XRefPaste6" localSheetId="7" hidden="1">'[71]Cálculo IR'!#REF!</definedName>
    <definedName name="XRefPaste6" localSheetId="47" hidden="1">'[71]Cálculo IR'!#REF!</definedName>
    <definedName name="XRefPaste6" localSheetId="16" hidden="1">'[71]Cálculo IR'!#REF!</definedName>
    <definedName name="XRefPaste6" localSheetId="53" hidden="1">'[71]Cálculo IR'!#REF!</definedName>
    <definedName name="XRefPaste6" hidden="1">'[71]Cálculo IR'!#REF!</definedName>
    <definedName name="XRefPaste6Row" localSheetId="7" hidden="1">#REF!</definedName>
    <definedName name="XRefPaste6Row" localSheetId="47" hidden="1">#REF!</definedName>
    <definedName name="XRefPaste6Row" localSheetId="16" hidden="1">#REF!</definedName>
    <definedName name="XRefPaste6Row" localSheetId="53" hidden="1">#REF!</definedName>
    <definedName name="XRefPaste6Row" hidden="1">#REF!</definedName>
    <definedName name="XRefPaste8Row" localSheetId="7" hidden="1">#REF!</definedName>
    <definedName name="XRefPaste8Row" localSheetId="47" hidden="1">#REF!</definedName>
    <definedName name="XRefPaste8Row" localSheetId="16" hidden="1">#REF!</definedName>
    <definedName name="XRefPaste8Row" localSheetId="53" hidden="1">#REF!</definedName>
    <definedName name="XRefPaste8Row" hidden="1">#REF!</definedName>
    <definedName name="XRefPaste9Row" localSheetId="7" hidden="1">#REF!</definedName>
    <definedName name="XRefPaste9Row" localSheetId="47" hidden="1">#REF!</definedName>
    <definedName name="XRefPaste9Row" localSheetId="16" hidden="1">#REF!</definedName>
    <definedName name="XRefPaste9Row" localSheetId="53" hidden="1">#REF!</definedName>
    <definedName name="XRefPaste9Row" hidden="1">#REF!</definedName>
    <definedName name="XRefPasteRangeCount" hidden="1">11</definedName>
    <definedName name="XSHOP1" localSheetId="16">#REF!</definedName>
    <definedName name="XSHOP1">#REF!</definedName>
    <definedName name="XSHOP2" localSheetId="16">#REF!</definedName>
    <definedName name="XSHOP2">#REF!</definedName>
    <definedName name="XSHOP3" localSheetId="16">#REF!</definedName>
    <definedName name="XSHOP3">#REF!</definedName>
    <definedName name="XSHOP4" localSheetId="16">#REF!</definedName>
    <definedName name="XSHOP4">#REF!</definedName>
    <definedName name="XSHOP5" localSheetId="16">#REF!</definedName>
    <definedName name="XSHOP5">#REF!</definedName>
    <definedName name="XSHOP6" localSheetId="16">#REF!</definedName>
    <definedName name="XSHOP6">#REF!</definedName>
    <definedName name="XSHOP7" localSheetId="16">#REF!</definedName>
    <definedName name="XSHOP7">#REF!</definedName>
    <definedName name="XSHOP8" localSheetId="16">#REF!</definedName>
    <definedName name="XSHOP8">#REF!</definedName>
    <definedName name="xx" localSheetId="16">#REF!</definedName>
    <definedName name="xx">#REF!</definedName>
    <definedName name="xxx" localSheetId="16">#REF!</definedName>
    <definedName name="xxx">#REF!</definedName>
    <definedName name="XXXX">'[72]Datos del Balance'!$B$10</definedName>
    <definedName name="Y_" localSheetId="7">#REF!</definedName>
    <definedName name="Y_" localSheetId="47">#REF!</definedName>
    <definedName name="Y_" localSheetId="16">#REF!</definedName>
    <definedName name="Y_" localSheetId="53">#REF!</definedName>
    <definedName name="Y_">#REF!</definedName>
    <definedName name="YTD_ACT">'[60]Interface Hub'!$C$7</definedName>
    <definedName name="YTD_DT">[53]Feuil1!$B$15</definedName>
    <definedName name="z" localSheetId="7">#REF!</definedName>
    <definedName name="z" localSheetId="47">#REF!</definedName>
    <definedName name="z" localSheetId="16">#REF!</definedName>
    <definedName name="z" localSheetId="53">#REF!</definedName>
    <definedName name="z">#REF!</definedName>
    <definedName name="ZA_" localSheetId="7">'[33]BG Armado'!#REF!</definedName>
    <definedName name="ZA_" localSheetId="47">'[33]BG Armado'!#REF!</definedName>
    <definedName name="ZA_" localSheetId="16">'[33]BG Armado'!#REF!</definedName>
    <definedName name="ZA_">'[33]BG Armado'!#REF!</definedName>
    <definedName name="ZB_" localSheetId="7">'[33]BG Armado'!#REF!</definedName>
    <definedName name="ZB_" localSheetId="47">'[33]BG Armado'!#REF!</definedName>
    <definedName name="ZB_" localSheetId="16">'[33]BG Armado'!#REF!</definedName>
    <definedName name="ZB_">'[33]BG Armado'!#REF!</definedName>
    <definedName name="ZC_" localSheetId="7">'[33]BG Armado'!#REF!</definedName>
    <definedName name="ZC_" localSheetId="47">'[33]BG Armado'!#REF!</definedName>
    <definedName name="ZC_">'[33]BG Armado'!#REF!</definedName>
    <definedName name="ZD_" localSheetId="7">'[33]BG Armado'!#REF!</definedName>
    <definedName name="ZD_" localSheetId="47">'[33]BG Armado'!#REF!</definedName>
    <definedName name="ZD_">'[33]BG Armado'!#REF!</definedName>
    <definedName name="ZE_">'[33]BG Armado'!#REF!</definedName>
    <definedName name="ZF_">'[33]BG Armado'!#REF!</definedName>
    <definedName name="ZG_">'[33]BG Armado'!#REF!</definedName>
    <definedName name="ZH_">'[33]BG Armado'!#REF!</definedName>
    <definedName name="ZI_">'[33]BG Armado'!#REF!</definedName>
    <definedName name="ZK_">'[33]BG Armado'!#REF!</definedName>
    <definedName name="ZL_">'[33]BG Armado'!#REF!</definedName>
    <definedName name="ZM_" localSheetId="7">#REF!</definedName>
    <definedName name="ZM_" localSheetId="47">#REF!</definedName>
    <definedName name="ZM_" localSheetId="16">#REF!</definedName>
    <definedName name="ZM_" localSheetId="53">#REF!</definedName>
    <definedName name="ZM_">#REF!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 i="85" l="1"/>
  <c r="E57" i="106" l="1"/>
  <c r="H44" i="106"/>
  <c r="L39" i="106"/>
  <c r="M40" i="106" s="1"/>
  <c r="H39" i="106"/>
  <c r="L38" i="106"/>
  <c r="D36" i="106"/>
  <c r="L35" i="106"/>
  <c r="D35" i="106"/>
  <c r="D57" i="106" s="1"/>
  <c r="L34" i="106"/>
  <c r="E29" i="106"/>
  <c r="S27" i="106"/>
  <c r="D55" i="106" s="1"/>
  <c r="S24" i="106"/>
  <c r="D27" i="106" s="1"/>
  <c r="D23" i="106"/>
  <c r="D22" i="106"/>
  <c r="D21" i="106"/>
  <c r="I12" i="106" s="1"/>
  <c r="L20" i="106"/>
  <c r="I14" i="106"/>
  <c r="I13" i="106"/>
  <c r="I10" i="106"/>
  <c r="I9" i="106"/>
  <c r="I16" i="106" s="1"/>
  <c r="D9" i="106"/>
  <c r="D58" i="106" s="1"/>
  <c r="D59" i="106" s="1"/>
  <c r="D8" i="106"/>
  <c r="D7" i="106"/>
  <c r="I7" i="106" s="1"/>
  <c r="D34" i="106" l="1"/>
  <c r="I19" i="106"/>
  <c r="L21" i="106" s="1"/>
  <c r="I18" i="106"/>
  <c r="D29" i="106"/>
  <c r="M87" i="100" l="1"/>
  <c r="M248" i="100"/>
  <c r="M247" i="100"/>
  <c r="M246" i="100"/>
  <c r="M245" i="100"/>
  <c r="M244" i="100"/>
  <c r="M243" i="100"/>
  <c r="M242" i="100"/>
  <c r="M241" i="100"/>
  <c r="M240" i="100"/>
  <c r="M239" i="100"/>
  <c r="M238" i="100"/>
  <c r="M237" i="100"/>
  <c r="M236" i="100"/>
  <c r="M235" i="100"/>
  <c r="M234" i="100"/>
  <c r="M233" i="100"/>
  <c r="M232" i="100"/>
  <c r="M231" i="100"/>
  <c r="M230" i="100"/>
  <c r="M229" i="100"/>
  <c r="M228" i="100"/>
  <c r="M227" i="100"/>
  <c r="M226" i="100"/>
  <c r="M155" i="100"/>
  <c r="M145" i="100"/>
  <c r="M117" i="100"/>
  <c r="M116" i="100"/>
  <c r="M115" i="100"/>
  <c r="M114" i="100"/>
  <c r="M113" i="100"/>
  <c r="M112" i="100"/>
  <c r="M111" i="100"/>
  <c r="M110" i="100"/>
  <c r="M109" i="100"/>
  <c r="M108" i="100"/>
  <c r="M107" i="100"/>
  <c r="M106" i="100"/>
  <c r="M105" i="100"/>
  <c r="M104" i="100"/>
  <c r="M103" i="100"/>
  <c r="M102" i="100"/>
  <c r="M101" i="100"/>
  <c r="M100" i="100"/>
  <c r="M99" i="100"/>
  <c r="M98" i="100"/>
  <c r="M97" i="100"/>
  <c r="M96" i="100"/>
  <c r="M95" i="100"/>
  <c r="M94" i="100"/>
  <c r="M93" i="100"/>
  <c r="M92" i="100"/>
  <c r="M91" i="100"/>
  <c r="M90" i="100"/>
  <c r="M89" i="100"/>
  <c r="M88" i="100"/>
  <c r="M86" i="100"/>
  <c r="M85" i="100"/>
  <c r="M84" i="100"/>
  <c r="M83" i="100"/>
  <c r="M82" i="100"/>
  <c r="M81" i="100"/>
  <c r="M80" i="100"/>
  <c r="M79" i="100"/>
  <c r="M78" i="100"/>
  <c r="M77" i="100"/>
  <c r="M76" i="100"/>
  <c r="M75" i="100"/>
  <c r="M74" i="100"/>
  <c r="M73" i="100"/>
  <c r="M72" i="100"/>
  <c r="M71" i="100"/>
  <c r="M70" i="100"/>
  <c r="M69" i="100"/>
  <c r="M68" i="100"/>
  <c r="M67" i="100"/>
  <c r="M66" i="100"/>
  <c r="M65" i="100"/>
  <c r="M64" i="100"/>
  <c r="M63" i="100"/>
  <c r="M62" i="100"/>
  <c r="M61" i="100"/>
  <c r="M60" i="100"/>
  <c r="M59" i="100"/>
  <c r="M58" i="100"/>
  <c r="M57" i="100"/>
  <c r="M56" i="100"/>
  <c r="G482" i="100" l="1"/>
  <c r="M377" i="100" l="1"/>
  <c r="L489" i="100" l="1"/>
  <c r="G489" i="100" s="1"/>
  <c r="K357" i="100"/>
  <c r="N678" i="100" l="1"/>
  <c r="M678" i="100"/>
  <c r="L678" i="100"/>
  <c r="G678" i="100" s="1"/>
  <c r="K678" i="100"/>
  <c r="J678" i="100"/>
  <c r="E678" i="100"/>
  <c r="Q678" i="100" s="1"/>
  <c r="N677" i="100"/>
  <c r="M677" i="100"/>
  <c r="L677" i="100"/>
  <c r="G677" i="100" s="1"/>
  <c r="K677" i="100"/>
  <c r="J677" i="100"/>
  <c r="E677" i="100"/>
  <c r="Q677" i="100" s="1"/>
  <c r="N676" i="100"/>
  <c r="M676" i="100"/>
  <c r="L676" i="100"/>
  <c r="G676" i="100" s="1"/>
  <c r="K676" i="100"/>
  <c r="J676" i="100"/>
  <c r="E676" i="100"/>
  <c r="Q676" i="100" s="1"/>
  <c r="N675" i="100"/>
  <c r="M675" i="100"/>
  <c r="L675" i="100"/>
  <c r="G675" i="100" s="1"/>
  <c r="K675" i="100"/>
  <c r="J675" i="100"/>
  <c r="E675" i="100"/>
  <c r="Q675" i="100" s="1"/>
  <c r="N674" i="100"/>
  <c r="M674" i="100"/>
  <c r="L674" i="100"/>
  <c r="G674" i="100" s="1"/>
  <c r="K674" i="100"/>
  <c r="J674" i="100"/>
  <c r="E674" i="100"/>
  <c r="Q674" i="100" s="1"/>
  <c r="N673" i="100"/>
  <c r="M673" i="100"/>
  <c r="L673" i="100"/>
  <c r="G673" i="100" s="1"/>
  <c r="K673" i="100"/>
  <c r="J673" i="100"/>
  <c r="E673" i="100"/>
  <c r="Q673" i="100" s="1"/>
  <c r="N672" i="100"/>
  <c r="M672" i="100"/>
  <c r="L672" i="100"/>
  <c r="G672" i="100" s="1"/>
  <c r="K672" i="100"/>
  <c r="J672" i="100"/>
  <c r="E672" i="100"/>
  <c r="Q672" i="100" s="1"/>
  <c r="N671" i="100"/>
  <c r="M671" i="100"/>
  <c r="L671" i="100"/>
  <c r="G671" i="100" s="1"/>
  <c r="K671" i="100"/>
  <c r="J671" i="100"/>
  <c r="E671" i="100"/>
  <c r="Q671" i="100" s="1"/>
  <c r="N670" i="100"/>
  <c r="M670" i="100"/>
  <c r="L670" i="100"/>
  <c r="G670" i="100" s="1"/>
  <c r="K670" i="100"/>
  <c r="J670" i="100"/>
  <c r="E670" i="100"/>
  <c r="Q670" i="100" s="1"/>
  <c r="N669" i="100"/>
  <c r="M669" i="100"/>
  <c r="L669" i="100"/>
  <c r="G669" i="100" s="1"/>
  <c r="K669" i="100"/>
  <c r="J669" i="100"/>
  <c r="E669" i="100"/>
  <c r="Q669" i="100" s="1"/>
  <c r="N668" i="100"/>
  <c r="M668" i="100"/>
  <c r="L668" i="100"/>
  <c r="G668" i="100" s="1"/>
  <c r="K668" i="100"/>
  <c r="J668" i="100"/>
  <c r="E668" i="100"/>
  <c r="Q668" i="100" s="1"/>
  <c r="N667" i="100"/>
  <c r="M667" i="100"/>
  <c r="L667" i="100"/>
  <c r="G667" i="100" s="1"/>
  <c r="K667" i="100"/>
  <c r="J667" i="100"/>
  <c r="E667" i="100"/>
  <c r="Q667" i="100" s="1"/>
  <c r="N666" i="100"/>
  <c r="M666" i="100"/>
  <c r="L666" i="100"/>
  <c r="G666" i="100" s="1"/>
  <c r="K666" i="100"/>
  <c r="J666" i="100"/>
  <c r="E666" i="100"/>
  <c r="Q666" i="100" s="1"/>
  <c r="N665" i="100"/>
  <c r="M665" i="100"/>
  <c r="L665" i="100"/>
  <c r="G665" i="100" s="1"/>
  <c r="K665" i="100"/>
  <c r="J665" i="100"/>
  <c r="E665" i="100"/>
  <c r="Q665" i="100" s="1"/>
  <c r="N664" i="100"/>
  <c r="M664" i="100"/>
  <c r="L664" i="100"/>
  <c r="G664" i="100" s="1"/>
  <c r="K664" i="100"/>
  <c r="J664" i="100"/>
  <c r="E664" i="100"/>
  <c r="Q664" i="100" s="1"/>
  <c r="N663" i="100"/>
  <c r="M663" i="100"/>
  <c r="L663" i="100"/>
  <c r="G663" i="100" s="1"/>
  <c r="K663" i="100"/>
  <c r="J663" i="100"/>
  <c r="E663" i="100"/>
  <c r="Q663" i="100" s="1"/>
  <c r="N662" i="100"/>
  <c r="M662" i="100"/>
  <c r="L662" i="100"/>
  <c r="G662" i="100" s="1"/>
  <c r="K662" i="100"/>
  <c r="J662" i="100"/>
  <c r="E662" i="100"/>
  <c r="Q662" i="100" s="1"/>
  <c r="N661" i="100"/>
  <c r="M661" i="100"/>
  <c r="L661" i="100"/>
  <c r="G661" i="100" s="1"/>
  <c r="K661" i="100"/>
  <c r="J661" i="100"/>
  <c r="E661" i="100"/>
  <c r="Q661" i="100" s="1"/>
  <c r="N660" i="100"/>
  <c r="M660" i="100"/>
  <c r="L660" i="100"/>
  <c r="G660" i="100" s="1"/>
  <c r="K660" i="100"/>
  <c r="J660" i="100"/>
  <c r="E660" i="100"/>
  <c r="Q660" i="100" s="1"/>
  <c r="N659" i="100"/>
  <c r="M659" i="100"/>
  <c r="L659" i="100"/>
  <c r="G659" i="100" s="1"/>
  <c r="K659" i="100"/>
  <c r="J659" i="100"/>
  <c r="E659" i="100"/>
  <c r="Q659" i="100" s="1"/>
  <c r="N658" i="100"/>
  <c r="M658" i="100"/>
  <c r="L658" i="100"/>
  <c r="G658" i="100" s="1"/>
  <c r="K658" i="100"/>
  <c r="J658" i="100"/>
  <c r="E658" i="100"/>
  <c r="Q658" i="100" s="1"/>
  <c r="N657" i="100"/>
  <c r="M657" i="100"/>
  <c r="L657" i="100"/>
  <c r="G657" i="100" s="1"/>
  <c r="K657" i="100"/>
  <c r="J657" i="100"/>
  <c r="E657" i="100"/>
  <c r="Q657" i="100" s="1"/>
  <c r="N656" i="100"/>
  <c r="M656" i="100"/>
  <c r="L656" i="100"/>
  <c r="G656" i="100" s="1"/>
  <c r="K656" i="100"/>
  <c r="J656" i="100"/>
  <c r="E656" i="100"/>
  <c r="Q656" i="100" s="1"/>
  <c r="N655" i="100"/>
  <c r="M655" i="100"/>
  <c r="L655" i="100"/>
  <c r="G655" i="100" s="1"/>
  <c r="K655" i="100"/>
  <c r="J655" i="100"/>
  <c r="E655" i="100"/>
  <c r="Q655" i="100" s="1"/>
  <c r="N654" i="100"/>
  <c r="M654" i="100"/>
  <c r="L654" i="100"/>
  <c r="G654" i="100" s="1"/>
  <c r="K654" i="100"/>
  <c r="J654" i="100"/>
  <c r="E654" i="100"/>
  <c r="Q654" i="100" s="1"/>
  <c r="N653" i="100"/>
  <c r="M653" i="100"/>
  <c r="L653" i="100"/>
  <c r="G653" i="100" s="1"/>
  <c r="K653" i="100"/>
  <c r="J653" i="100"/>
  <c r="E653" i="100"/>
  <c r="Q653" i="100" s="1"/>
  <c r="N652" i="100"/>
  <c r="M652" i="100"/>
  <c r="L652" i="100"/>
  <c r="G652" i="100" s="1"/>
  <c r="K652" i="100"/>
  <c r="J652" i="100"/>
  <c r="E652" i="100"/>
  <c r="Q652" i="100" s="1"/>
  <c r="N651" i="100"/>
  <c r="M651" i="100"/>
  <c r="L651" i="100"/>
  <c r="G651" i="100" s="1"/>
  <c r="K651" i="100"/>
  <c r="J651" i="100"/>
  <c r="E651" i="100"/>
  <c r="Q651" i="100" s="1"/>
  <c r="N650" i="100"/>
  <c r="M650" i="100"/>
  <c r="L650" i="100"/>
  <c r="G650" i="100" s="1"/>
  <c r="K650" i="100"/>
  <c r="J650" i="100"/>
  <c r="E650" i="100"/>
  <c r="Q650" i="100" s="1"/>
  <c r="N649" i="100"/>
  <c r="M649" i="100"/>
  <c r="L649" i="100"/>
  <c r="G649" i="100" s="1"/>
  <c r="K649" i="100"/>
  <c r="J649" i="100"/>
  <c r="E649" i="100"/>
  <c r="Q649" i="100" s="1"/>
  <c r="N648" i="100"/>
  <c r="M648" i="100"/>
  <c r="L648" i="100"/>
  <c r="G648" i="100" s="1"/>
  <c r="K648" i="100"/>
  <c r="J648" i="100"/>
  <c r="E648" i="100"/>
  <c r="Q648" i="100" s="1"/>
  <c r="N647" i="100"/>
  <c r="M647" i="100"/>
  <c r="L647" i="100"/>
  <c r="G647" i="100" s="1"/>
  <c r="K647" i="100"/>
  <c r="J647" i="100"/>
  <c r="E647" i="100"/>
  <c r="Q647" i="100" s="1"/>
  <c r="N646" i="100"/>
  <c r="L646" i="100"/>
  <c r="K646" i="100"/>
  <c r="J646" i="100"/>
  <c r="E646" i="100"/>
  <c r="Q646" i="100" s="1"/>
  <c r="N645" i="100"/>
  <c r="L645" i="100"/>
  <c r="K645" i="100"/>
  <c r="J645" i="100"/>
  <c r="E645" i="100"/>
  <c r="Q645" i="100" s="1"/>
  <c r="N644" i="100"/>
  <c r="L644" i="100"/>
  <c r="K644" i="100"/>
  <c r="J644" i="100"/>
  <c r="E644" i="100"/>
  <c r="Q644" i="100" s="1"/>
  <c r="N643" i="100"/>
  <c r="L643" i="100"/>
  <c r="G643" i="100" s="1"/>
  <c r="K643" i="100"/>
  <c r="J643" i="100"/>
  <c r="E643" i="100"/>
  <c r="Q643" i="100" s="1"/>
  <c r="N642" i="100"/>
  <c r="L642" i="100"/>
  <c r="G642" i="100" s="1"/>
  <c r="K642" i="100"/>
  <c r="J642" i="100"/>
  <c r="E642" i="100"/>
  <c r="Q642" i="100" s="1"/>
  <c r="N641" i="100"/>
  <c r="L641" i="100"/>
  <c r="K641" i="100"/>
  <c r="J641" i="100"/>
  <c r="E641" i="100"/>
  <c r="Q641" i="100" s="1"/>
  <c r="N640" i="100"/>
  <c r="L640" i="100"/>
  <c r="K640" i="100"/>
  <c r="J640" i="100"/>
  <c r="E640" i="100"/>
  <c r="Q640" i="100" s="1"/>
  <c r="N639" i="100"/>
  <c r="L639" i="100"/>
  <c r="K639" i="100"/>
  <c r="J639" i="100"/>
  <c r="E639" i="100"/>
  <c r="Q639" i="100" s="1"/>
  <c r="N638" i="100"/>
  <c r="L638" i="100"/>
  <c r="K638" i="100"/>
  <c r="J638" i="100"/>
  <c r="E638" i="100"/>
  <c r="Q638" i="100" s="1"/>
  <c r="N637" i="100"/>
  <c r="L637" i="100"/>
  <c r="K637" i="100"/>
  <c r="J637" i="100"/>
  <c r="E637" i="100"/>
  <c r="Q637" i="100" s="1"/>
  <c r="N636" i="100"/>
  <c r="L636" i="100"/>
  <c r="K636" i="100"/>
  <c r="J636" i="100"/>
  <c r="E636" i="100"/>
  <c r="Q636" i="100" s="1"/>
  <c r="N635" i="100"/>
  <c r="M635" i="100"/>
  <c r="L635" i="100"/>
  <c r="G635" i="100" s="1"/>
  <c r="K635" i="100"/>
  <c r="J635" i="100"/>
  <c r="E635" i="100"/>
  <c r="Q635" i="100" s="1"/>
  <c r="N634" i="100"/>
  <c r="M634" i="100"/>
  <c r="L634" i="100"/>
  <c r="G634" i="100" s="1"/>
  <c r="K634" i="100"/>
  <c r="J634" i="100"/>
  <c r="E634" i="100"/>
  <c r="Q634" i="100" s="1"/>
  <c r="N633" i="100"/>
  <c r="M633" i="100"/>
  <c r="L633" i="100"/>
  <c r="G633" i="100" s="1"/>
  <c r="K633" i="100"/>
  <c r="J633" i="100"/>
  <c r="E633" i="100"/>
  <c r="Q633" i="100" s="1"/>
  <c r="N632" i="100"/>
  <c r="M632" i="100"/>
  <c r="L632" i="100"/>
  <c r="G632" i="100" s="1"/>
  <c r="K632" i="100"/>
  <c r="J632" i="100"/>
  <c r="E632" i="100"/>
  <c r="Q632" i="100" s="1"/>
  <c r="N631" i="100"/>
  <c r="M631" i="100"/>
  <c r="L631" i="100"/>
  <c r="G631" i="100" s="1"/>
  <c r="K631" i="100"/>
  <c r="J631" i="100"/>
  <c r="E631" i="100"/>
  <c r="Q631" i="100" s="1"/>
  <c r="N630" i="100"/>
  <c r="M630" i="100"/>
  <c r="L630" i="100"/>
  <c r="G630" i="100" s="1"/>
  <c r="K630" i="100"/>
  <c r="J630" i="100"/>
  <c r="E630" i="100"/>
  <c r="Q630" i="100" s="1"/>
  <c r="N629" i="100"/>
  <c r="M629" i="100"/>
  <c r="L629" i="100"/>
  <c r="G629" i="100" s="1"/>
  <c r="K629" i="100"/>
  <c r="J629" i="100"/>
  <c r="E629" i="100"/>
  <c r="Q629" i="100" s="1"/>
  <c r="N628" i="100"/>
  <c r="M628" i="100"/>
  <c r="L628" i="100"/>
  <c r="G628" i="100" s="1"/>
  <c r="K628" i="100"/>
  <c r="J628" i="100"/>
  <c r="E628" i="100"/>
  <c r="Q628" i="100" s="1"/>
  <c r="N627" i="100"/>
  <c r="M627" i="100"/>
  <c r="L627" i="100"/>
  <c r="G627" i="100" s="1"/>
  <c r="K627" i="100"/>
  <c r="J627" i="100"/>
  <c r="E627" i="100"/>
  <c r="Q627" i="100" s="1"/>
  <c r="N626" i="100"/>
  <c r="M626" i="100"/>
  <c r="L626" i="100"/>
  <c r="G626" i="100" s="1"/>
  <c r="K626" i="100"/>
  <c r="J626" i="100"/>
  <c r="E626" i="100"/>
  <c r="Q626" i="100" s="1"/>
  <c r="N625" i="100"/>
  <c r="M625" i="100"/>
  <c r="L625" i="100"/>
  <c r="G625" i="100" s="1"/>
  <c r="K625" i="100"/>
  <c r="J625" i="100"/>
  <c r="E625" i="100"/>
  <c r="Q625" i="100" s="1"/>
  <c r="N624" i="100"/>
  <c r="L624" i="100"/>
  <c r="K624" i="100"/>
  <c r="J624" i="100"/>
  <c r="E624" i="100"/>
  <c r="Q624" i="100" s="1"/>
  <c r="N623" i="100"/>
  <c r="L623" i="100"/>
  <c r="G623" i="100" s="1"/>
  <c r="K623" i="100"/>
  <c r="J623" i="100"/>
  <c r="E623" i="100"/>
  <c r="Q623" i="100" s="1"/>
  <c r="N622" i="100"/>
  <c r="L622" i="100"/>
  <c r="G622" i="100" s="1"/>
  <c r="K622" i="100"/>
  <c r="J622" i="100"/>
  <c r="E622" i="100"/>
  <c r="Q622" i="100" s="1"/>
  <c r="N621" i="100"/>
  <c r="M621" i="100"/>
  <c r="L621" i="100"/>
  <c r="G621" i="100" s="1"/>
  <c r="K621" i="100"/>
  <c r="J621" i="100"/>
  <c r="E621" i="100"/>
  <c r="Q621" i="100" s="1"/>
  <c r="N620" i="100"/>
  <c r="M620" i="100"/>
  <c r="L620" i="100"/>
  <c r="G620" i="100" s="1"/>
  <c r="K620" i="100"/>
  <c r="J620" i="100"/>
  <c r="E620" i="100"/>
  <c r="Q620" i="100" s="1"/>
  <c r="N619" i="100"/>
  <c r="L619" i="100"/>
  <c r="G619" i="100" s="1"/>
  <c r="K619" i="100"/>
  <c r="J619" i="100"/>
  <c r="E619" i="100"/>
  <c r="Q619" i="100" s="1"/>
  <c r="N618" i="100"/>
  <c r="M618" i="100"/>
  <c r="L618" i="100"/>
  <c r="G618" i="100" s="1"/>
  <c r="K618" i="100"/>
  <c r="J618" i="100"/>
  <c r="E618" i="100"/>
  <c r="Q618" i="100" s="1"/>
  <c r="N617" i="100"/>
  <c r="M617" i="100"/>
  <c r="L617" i="100"/>
  <c r="G617" i="100" s="1"/>
  <c r="K617" i="100"/>
  <c r="J617" i="100"/>
  <c r="E617" i="100"/>
  <c r="Q617" i="100" s="1"/>
  <c r="N616" i="100"/>
  <c r="M616" i="100"/>
  <c r="L616" i="100"/>
  <c r="G616" i="100" s="1"/>
  <c r="K616" i="100"/>
  <c r="J616" i="100"/>
  <c r="E616" i="100"/>
  <c r="Q616" i="100" s="1"/>
  <c r="N615" i="100"/>
  <c r="M615" i="100"/>
  <c r="L615" i="100"/>
  <c r="G615" i="100" s="1"/>
  <c r="K615" i="100"/>
  <c r="J615" i="100"/>
  <c r="E615" i="100"/>
  <c r="Q615" i="100" s="1"/>
  <c r="N614" i="100"/>
  <c r="M614" i="100"/>
  <c r="L614" i="100"/>
  <c r="G614" i="100" s="1"/>
  <c r="K614" i="100"/>
  <c r="J614" i="100"/>
  <c r="E614" i="100"/>
  <c r="Q614" i="100" s="1"/>
  <c r="N613" i="100"/>
  <c r="M613" i="100"/>
  <c r="L613" i="100"/>
  <c r="G613" i="100" s="1"/>
  <c r="K613" i="100"/>
  <c r="J613" i="100"/>
  <c r="E613" i="100"/>
  <c r="Q613" i="100" s="1"/>
  <c r="N612" i="100"/>
  <c r="M612" i="100"/>
  <c r="L612" i="100"/>
  <c r="G612" i="100" s="1"/>
  <c r="K612" i="100"/>
  <c r="J612" i="100"/>
  <c r="E612" i="100"/>
  <c r="Q612" i="100" s="1"/>
  <c r="N611" i="100"/>
  <c r="M611" i="100"/>
  <c r="L611" i="100"/>
  <c r="G611" i="100" s="1"/>
  <c r="K611" i="100"/>
  <c r="J611" i="100"/>
  <c r="E611" i="100"/>
  <c r="Q611" i="100" s="1"/>
  <c r="N610" i="100"/>
  <c r="M610" i="100"/>
  <c r="L610" i="100"/>
  <c r="G610" i="100" s="1"/>
  <c r="K610" i="100"/>
  <c r="J610" i="100"/>
  <c r="E610" i="100"/>
  <c r="Q610" i="100" s="1"/>
  <c r="N609" i="100"/>
  <c r="M609" i="100"/>
  <c r="L609" i="100"/>
  <c r="G609" i="100" s="1"/>
  <c r="K609" i="100"/>
  <c r="J609" i="100"/>
  <c r="E609" i="100"/>
  <c r="Q609" i="100" s="1"/>
  <c r="N608" i="100"/>
  <c r="M608" i="100"/>
  <c r="L608" i="100"/>
  <c r="G608" i="100" s="1"/>
  <c r="K608" i="100"/>
  <c r="J608" i="100"/>
  <c r="E608" i="100"/>
  <c r="Q608" i="100" s="1"/>
  <c r="N607" i="100"/>
  <c r="M607" i="100"/>
  <c r="L607" i="100"/>
  <c r="G607" i="100" s="1"/>
  <c r="K607" i="100"/>
  <c r="J607" i="100"/>
  <c r="E607" i="100"/>
  <c r="Q607" i="100" s="1"/>
  <c r="N606" i="100"/>
  <c r="M606" i="100"/>
  <c r="L606" i="100"/>
  <c r="G606" i="100" s="1"/>
  <c r="K606" i="100"/>
  <c r="J606" i="100"/>
  <c r="E606" i="100"/>
  <c r="Q606" i="100" s="1"/>
  <c r="N605" i="100"/>
  <c r="M605" i="100"/>
  <c r="L605" i="100"/>
  <c r="G605" i="100" s="1"/>
  <c r="K605" i="100"/>
  <c r="J605" i="100"/>
  <c r="E605" i="100"/>
  <c r="Q605" i="100" s="1"/>
  <c r="N604" i="100"/>
  <c r="M604" i="100"/>
  <c r="L604" i="100"/>
  <c r="G604" i="100" s="1"/>
  <c r="K604" i="100"/>
  <c r="J604" i="100"/>
  <c r="E604" i="100"/>
  <c r="Q604" i="100" s="1"/>
  <c r="N603" i="100"/>
  <c r="M603" i="100"/>
  <c r="L603" i="100"/>
  <c r="G603" i="100" s="1"/>
  <c r="K603" i="100"/>
  <c r="J603" i="100"/>
  <c r="E603" i="100"/>
  <c r="Q603" i="100" s="1"/>
  <c r="N602" i="100"/>
  <c r="M602" i="100"/>
  <c r="L602" i="100"/>
  <c r="G602" i="100" s="1"/>
  <c r="K602" i="100"/>
  <c r="J602" i="100"/>
  <c r="E602" i="100"/>
  <c r="Q602" i="100" s="1"/>
  <c r="N601" i="100"/>
  <c r="M601" i="100"/>
  <c r="L601" i="100"/>
  <c r="G601" i="100" s="1"/>
  <c r="K601" i="100"/>
  <c r="J601" i="100"/>
  <c r="E601" i="100"/>
  <c r="Q601" i="100" s="1"/>
  <c r="N600" i="100"/>
  <c r="M600" i="100"/>
  <c r="L600" i="100"/>
  <c r="G600" i="100" s="1"/>
  <c r="K600" i="100"/>
  <c r="J600" i="100"/>
  <c r="E600" i="100"/>
  <c r="Q600" i="100" s="1"/>
  <c r="N599" i="100"/>
  <c r="M599" i="100"/>
  <c r="L599" i="100"/>
  <c r="G599" i="100" s="1"/>
  <c r="K599" i="100"/>
  <c r="J599" i="100"/>
  <c r="E599" i="100"/>
  <c r="Q599" i="100" s="1"/>
  <c r="N598" i="100"/>
  <c r="M598" i="100"/>
  <c r="L598" i="100"/>
  <c r="G598" i="100" s="1"/>
  <c r="K598" i="100"/>
  <c r="J598" i="100"/>
  <c r="E598" i="100"/>
  <c r="Q598" i="100" s="1"/>
  <c r="N597" i="100"/>
  <c r="M597" i="100"/>
  <c r="L597" i="100"/>
  <c r="G597" i="100" s="1"/>
  <c r="K597" i="100"/>
  <c r="J597" i="100"/>
  <c r="E597" i="100"/>
  <c r="Q597" i="100" s="1"/>
  <c r="N596" i="100"/>
  <c r="M596" i="100"/>
  <c r="L596" i="100"/>
  <c r="G596" i="100" s="1"/>
  <c r="K596" i="100"/>
  <c r="J596" i="100"/>
  <c r="E596" i="100"/>
  <c r="Q596" i="100" s="1"/>
  <c r="N595" i="100"/>
  <c r="M595" i="100"/>
  <c r="L595" i="100"/>
  <c r="G595" i="100" s="1"/>
  <c r="K595" i="100"/>
  <c r="J595" i="100"/>
  <c r="E595" i="100"/>
  <c r="Q595" i="100" s="1"/>
  <c r="N594" i="100"/>
  <c r="M594" i="100"/>
  <c r="L594" i="100"/>
  <c r="G594" i="100" s="1"/>
  <c r="K594" i="100"/>
  <c r="J594" i="100"/>
  <c r="E594" i="100"/>
  <c r="Q594" i="100" s="1"/>
  <c r="N593" i="100"/>
  <c r="M593" i="100"/>
  <c r="L593" i="100"/>
  <c r="G593" i="100" s="1"/>
  <c r="K593" i="100"/>
  <c r="J593" i="100"/>
  <c r="E593" i="100"/>
  <c r="Q593" i="100" s="1"/>
  <c r="N592" i="100"/>
  <c r="M592" i="100"/>
  <c r="L592" i="100"/>
  <c r="G592" i="100" s="1"/>
  <c r="K592" i="100"/>
  <c r="J592" i="100"/>
  <c r="E592" i="100"/>
  <c r="Q592" i="100" s="1"/>
  <c r="N591" i="100"/>
  <c r="M591" i="100"/>
  <c r="L591" i="100"/>
  <c r="G591" i="100" s="1"/>
  <c r="K591" i="100"/>
  <c r="J591" i="100"/>
  <c r="E591" i="100"/>
  <c r="Q591" i="100" s="1"/>
  <c r="N590" i="100"/>
  <c r="M590" i="100"/>
  <c r="L590" i="100"/>
  <c r="G590" i="100" s="1"/>
  <c r="K590" i="100"/>
  <c r="J590" i="100"/>
  <c r="E590" i="100"/>
  <c r="Q590" i="100" s="1"/>
  <c r="N589" i="100"/>
  <c r="M589" i="100"/>
  <c r="L589" i="100"/>
  <c r="G589" i="100" s="1"/>
  <c r="K589" i="100"/>
  <c r="J589" i="100"/>
  <c r="E589" i="100"/>
  <c r="Q589" i="100" s="1"/>
  <c r="N588" i="100"/>
  <c r="M588" i="100"/>
  <c r="L588" i="100"/>
  <c r="G588" i="100" s="1"/>
  <c r="K588" i="100"/>
  <c r="J588" i="100"/>
  <c r="E588" i="100"/>
  <c r="Q588" i="100" s="1"/>
  <c r="N587" i="100"/>
  <c r="M587" i="100"/>
  <c r="L587" i="100"/>
  <c r="G587" i="100" s="1"/>
  <c r="K587" i="100"/>
  <c r="J587" i="100"/>
  <c r="E587" i="100"/>
  <c r="Q587" i="100" s="1"/>
  <c r="N586" i="100"/>
  <c r="M586" i="100"/>
  <c r="L586" i="100"/>
  <c r="G586" i="100" s="1"/>
  <c r="K586" i="100"/>
  <c r="J586" i="100"/>
  <c r="E586" i="100"/>
  <c r="Q586" i="100" s="1"/>
  <c r="N585" i="100"/>
  <c r="M585" i="100"/>
  <c r="L585" i="100"/>
  <c r="G585" i="100" s="1"/>
  <c r="K585" i="100"/>
  <c r="J585" i="100"/>
  <c r="E585" i="100"/>
  <c r="Q585" i="100" s="1"/>
  <c r="N584" i="100"/>
  <c r="M584" i="100"/>
  <c r="L584" i="100"/>
  <c r="G584" i="100" s="1"/>
  <c r="K584" i="100"/>
  <c r="J584" i="100"/>
  <c r="E584" i="100"/>
  <c r="Q584" i="100" s="1"/>
  <c r="N583" i="100"/>
  <c r="M583" i="100"/>
  <c r="L583" i="100"/>
  <c r="G583" i="100" s="1"/>
  <c r="K583" i="100"/>
  <c r="J583" i="100"/>
  <c r="E583" i="100"/>
  <c r="Q583" i="100" s="1"/>
  <c r="N582" i="100"/>
  <c r="M582" i="100"/>
  <c r="L582" i="100"/>
  <c r="G582" i="100" s="1"/>
  <c r="K582" i="100"/>
  <c r="J582" i="100"/>
  <c r="E582" i="100"/>
  <c r="Q582" i="100" s="1"/>
  <c r="N581" i="100"/>
  <c r="M581" i="100"/>
  <c r="L581" i="100"/>
  <c r="G581" i="100" s="1"/>
  <c r="K581" i="100"/>
  <c r="J581" i="100"/>
  <c r="E581" i="100"/>
  <c r="Q581" i="100" s="1"/>
  <c r="N580" i="100"/>
  <c r="M580" i="100"/>
  <c r="L580" i="100"/>
  <c r="G580" i="100" s="1"/>
  <c r="K580" i="100"/>
  <c r="J580" i="100"/>
  <c r="E580" i="100"/>
  <c r="Q580" i="100" s="1"/>
  <c r="N579" i="100"/>
  <c r="M579" i="100"/>
  <c r="L579" i="100"/>
  <c r="G579" i="100" s="1"/>
  <c r="K579" i="100"/>
  <c r="J579" i="100"/>
  <c r="E579" i="100"/>
  <c r="Q579" i="100" s="1"/>
  <c r="N578" i="100"/>
  <c r="M578" i="100"/>
  <c r="L578" i="100"/>
  <c r="G578" i="100" s="1"/>
  <c r="K578" i="100"/>
  <c r="J578" i="100"/>
  <c r="E578" i="100"/>
  <c r="Q578" i="100" s="1"/>
  <c r="N577" i="100"/>
  <c r="M577" i="100"/>
  <c r="L577" i="100"/>
  <c r="G577" i="100" s="1"/>
  <c r="K577" i="100"/>
  <c r="J577" i="100"/>
  <c r="E577" i="100"/>
  <c r="Q577" i="100" s="1"/>
  <c r="N576" i="100"/>
  <c r="M576" i="100"/>
  <c r="L576" i="100"/>
  <c r="G576" i="100" s="1"/>
  <c r="K576" i="100"/>
  <c r="J576" i="100"/>
  <c r="E576" i="100"/>
  <c r="Q576" i="100" s="1"/>
  <c r="N575" i="100"/>
  <c r="M575" i="100"/>
  <c r="L575" i="100"/>
  <c r="G575" i="100" s="1"/>
  <c r="K575" i="100"/>
  <c r="J575" i="100"/>
  <c r="E575" i="100"/>
  <c r="Q575" i="100" s="1"/>
  <c r="N574" i="100"/>
  <c r="M574" i="100"/>
  <c r="L574" i="100"/>
  <c r="G574" i="100" s="1"/>
  <c r="K574" i="100"/>
  <c r="J574" i="100"/>
  <c r="E574" i="100"/>
  <c r="Q574" i="100" s="1"/>
  <c r="N573" i="100"/>
  <c r="M573" i="100"/>
  <c r="L573" i="100"/>
  <c r="G573" i="100" s="1"/>
  <c r="K573" i="100"/>
  <c r="J573" i="100"/>
  <c r="E573" i="100"/>
  <c r="Q573" i="100" s="1"/>
  <c r="N572" i="100"/>
  <c r="M572" i="100"/>
  <c r="L572" i="100"/>
  <c r="G572" i="100" s="1"/>
  <c r="K572" i="100"/>
  <c r="J572" i="100"/>
  <c r="E572" i="100"/>
  <c r="Q572" i="100" s="1"/>
  <c r="N571" i="100"/>
  <c r="M571" i="100"/>
  <c r="L571" i="100"/>
  <c r="G571" i="100" s="1"/>
  <c r="K571" i="100"/>
  <c r="J571" i="100"/>
  <c r="E571" i="100"/>
  <c r="Q571" i="100" s="1"/>
  <c r="N570" i="100"/>
  <c r="M570" i="100"/>
  <c r="L570" i="100"/>
  <c r="G570" i="100" s="1"/>
  <c r="K570" i="100"/>
  <c r="J570" i="100"/>
  <c r="E570" i="100"/>
  <c r="Q570" i="100" s="1"/>
  <c r="N569" i="100"/>
  <c r="M569" i="100"/>
  <c r="L569" i="100"/>
  <c r="G569" i="100" s="1"/>
  <c r="K569" i="100"/>
  <c r="J569" i="100"/>
  <c r="E569" i="100"/>
  <c r="Q569" i="100" s="1"/>
  <c r="N568" i="100"/>
  <c r="M568" i="100"/>
  <c r="L568" i="100"/>
  <c r="G568" i="100" s="1"/>
  <c r="K568" i="100"/>
  <c r="J568" i="100"/>
  <c r="E568" i="100"/>
  <c r="Q568" i="100" s="1"/>
  <c r="N567" i="100"/>
  <c r="M567" i="100"/>
  <c r="L567" i="100"/>
  <c r="G567" i="100" s="1"/>
  <c r="K567" i="100"/>
  <c r="J567" i="100"/>
  <c r="E567" i="100"/>
  <c r="Q567" i="100" s="1"/>
  <c r="N566" i="100"/>
  <c r="M566" i="100"/>
  <c r="L566" i="100"/>
  <c r="G566" i="100" s="1"/>
  <c r="K566" i="100"/>
  <c r="J566" i="100"/>
  <c r="E566" i="100"/>
  <c r="Q566" i="100" s="1"/>
  <c r="N565" i="100"/>
  <c r="M565" i="100"/>
  <c r="L565" i="100"/>
  <c r="G565" i="100" s="1"/>
  <c r="K565" i="100"/>
  <c r="J565" i="100"/>
  <c r="E565" i="100"/>
  <c r="Q565" i="100" s="1"/>
  <c r="N564" i="100"/>
  <c r="M564" i="100"/>
  <c r="L564" i="100"/>
  <c r="G564" i="100" s="1"/>
  <c r="K564" i="100"/>
  <c r="J564" i="100"/>
  <c r="E564" i="100"/>
  <c r="Q564" i="100" s="1"/>
  <c r="N563" i="100"/>
  <c r="M563" i="100"/>
  <c r="L563" i="100"/>
  <c r="G563" i="100" s="1"/>
  <c r="K563" i="100"/>
  <c r="J563" i="100"/>
  <c r="E563" i="100"/>
  <c r="Q563" i="100" s="1"/>
  <c r="N562" i="100"/>
  <c r="M562" i="100"/>
  <c r="L562" i="100"/>
  <c r="G562" i="100" s="1"/>
  <c r="K562" i="100"/>
  <c r="J562" i="100"/>
  <c r="E562" i="100"/>
  <c r="Q562" i="100" s="1"/>
  <c r="N561" i="100"/>
  <c r="M561" i="100"/>
  <c r="L561" i="100"/>
  <c r="G561" i="100" s="1"/>
  <c r="K561" i="100"/>
  <c r="J561" i="100"/>
  <c r="E561" i="100"/>
  <c r="Q561" i="100" s="1"/>
  <c r="N560" i="100"/>
  <c r="M560" i="100"/>
  <c r="L560" i="100"/>
  <c r="G560" i="100" s="1"/>
  <c r="K560" i="100"/>
  <c r="J560" i="100"/>
  <c r="E560" i="100"/>
  <c r="Q560" i="100" s="1"/>
  <c r="N559" i="100"/>
  <c r="M559" i="100"/>
  <c r="L559" i="100"/>
  <c r="G559" i="100" s="1"/>
  <c r="K559" i="100"/>
  <c r="J559" i="100"/>
  <c r="E559" i="100"/>
  <c r="Q559" i="100" s="1"/>
  <c r="N558" i="100"/>
  <c r="M558" i="100"/>
  <c r="L558" i="100"/>
  <c r="G558" i="100" s="1"/>
  <c r="K558" i="100"/>
  <c r="J558" i="100"/>
  <c r="E558" i="100"/>
  <c r="Q558" i="100" s="1"/>
  <c r="N557" i="100"/>
  <c r="L557" i="100"/>
  <c r="K557" i="100"/>
  <c r="J557" i="100"/>
  <c r="E557" i="100"/>
  <c r="Q557" i="100" s="1"/>
  <c r="N556" i="100"/>
  <c r="L556" i="100"/>
  <c r="K556" i="100"/>
  <c r="J556" i="100"/>
  <c r="E556" i="100"/>
  <c r="Q556" i="100" s="1"/>
  <c r="N555" i="100"/>
  <c r="M555" i="100"/>
  <c r="L555" i="100"/>
  <c r="G555" i="100" s="1"/>
  <c r="K555" i="100"/>
  <c r="J555" i="100"/>
  <c r="E555" i="100"/>
  <c r="Q555" i="100" s="1"/>
  <c r="N554" i="100"/>
  <c r="M554" i="100"/>
  <c r="L554" i="100"/>
  <c r="G554" i="100" s="1"/>
  <c r="K554" i="100"/>
  <c r="J554" i="100"/>
  <c r="E554" i="100"/>
  <c r="Q554" i="100" s="1"/>
  <c r="N553" i="100"/>
  <c r="L553" i="100"/>
  <c r="K553" i="100"/>
  <c r="J553" i="100"/>
  <c r="E553" i="100"/>
  <c r="Q553" i="100" s="1"/>
  <c r="N552" i="100"/>
  <c r="L552" i="100"/>
  <c r="K552" i="100"/>
  <c r="J552" i="100"/>
  <c r="E552" i="100"/>
  <c r="Q552" i="100" s="1"/>
  <c r="N551" i="100"/>
  <c r="L551" i="100"/>
  <c r="K551" i="100"/>
  <c r="J551" i="100"/>
  <c r="E551" i="100"/>
  <c r="Q551" i="100" s="1"/>
  <c r="N550" i="100"/>
  <c r="L550" i="100"/>
  <c r="K550" i="100"/>
  <c r="J550" i="100"/>
  <c r="E550" i="100"/>
  <c r="Q550" i="100" s="1"/>
  <c r="N549" i="100"/>
  <c r="L549" i="100"/>
  <c r="K549" i="100"/>
  <c r="J549" i="100"/>
  <c r="E549" i="100"/>
  <c r="Q549" i="100" s="1"/>
  <c r="N548" i="100"/>
  <c r="L548" i="100"/>
  <c r="K548" i="100"/>
  <c r="J548" i="100"/>
  <c r="E548" i="100"/>
  <c r="Q548" i="100" s="1"/>
  <c r="N547" i="100"/>
  <c r="L547" i="100"/>
  <c r="K547" i="100"/>
  <c r="J547" i="100"/>
  <c r="E547" i="100"/>
  <c r="Q547" i="100" s="1"/>
  <c r="N546" i="100"/>
  <c r="L546" i="100"/>
  <c r="K546" i="100"/>
  <c r="J546" i="100"/>
  <c r="E546" i="100"/>
  <c r="Q546" i="100" s="1"/>
  <c r="N545" i="100"/>
  <c r="M545" i="100"/>
  <c r="L545" i="100"/>
  <c r="G545" i="100" s="1"/>
  <c r="K545" i="100"/>
  <c r="J545" i="100"/>
  <c r="E545" i="100"/>
  <c r="Q545" i="100" s="1"/>
  <c r="N544" i="100"/>
  <c r="M544" i="100"/>
  <c r="L544" i="100"/>
  <c r="G544" i="100" s="1"/>
  <c r="K544" i="100"/>
  <c r="J544" i="100"/>
  <c r="E544" i="100"/>
  <c r="Q544" i="100" s="1"/>
  <c r="N543" i="100"/>
  <c r="M543" i="100"/>
  <c r="L543" i="100"/>
  <c r="G543" i="100" s="1"/>
  <c r="K543" i="100"/>
  <c r="J543" i="100"/>
  <c r="E543" i="100"/>
  <c r="Q543" i="100" s="1"/>
  <c r="N542" i="100"/>
  <c r="M542" i="100"/>
  <c r="L542" i="100"/>
  <c r="G542" i="100" s="1"/>
  <c r="K542" i="100"/>
  <c r="J542" i="100"/>
  <c r="E542" i="100"/>
  <c r="Q542" i="100" s="1"/>
  <c r="N541" i="100"/>
  <c r="M541" i="100"/>
  <c r="L541" i="100"/>
  <c r="G541" i="100" s="1"/>
  <c r="K541" i="100"/>
  <c r="J541" i="100"/>
  <c r="E541" i="100"/>
  <c r="Q541" i="100" s="1"/>
  <c r="N540" i="100"/>
  <c r="M540" i="100"/>
  <c r="L540" i="100"/>
  <c r="G540" i="100" s="1"/>
  <c r="K540" i="100"/>
  <c r="J540" i="100"/>
  <c r="E540" i="100"/>
  <c r="Q540" i="100" s="1"/>
  <c r="N539" i="100"/>
  <c r="M539" i="100"/>
  <c r="L539" i="100"/>
  <c r="G539" i="100" s="1"/>
  <c r="K539" i="100"/>
  <c r="J539" i="100"/>
  <c r="E539" i="100"/>
  <c r="Q539" i="100" s="1"/>
  <c r="N538" i="100"/>
  <c r="M538" i="100"/>
  <c r="L538" i="100"/>
  <c r="G538" i="100" s="1"/>
  <c r="K538" i="100"/>
  <c r="J538" i="100"/>
  <c r="E538" i="100"/>
  <c r="Q538" i="100" s="1"/>
  <c r="N537" i="100"/>
  <c r="M537" i="100"/>
  <c r="L537" i="100"/>
  <c r="G537" i="100" s="1"/>
  <c r="K537" i="100"/>
  <c r="J537" i="100"/>
  <c r="E537" i="100"/>
  <c r="Q537" i="100" s="1"/>
  <c r="N536" i="100"/>
  <c r="M536" i="100"/>
  <c r="L536" i="100"/>
  <c r="G536" i="100" s="1"/>
  <c r="K536" i="100"/>
  <c r="J536" i="100"/>
  <c r="E536" i="100"/>
  <c r="Q536" i="100" s="1"/>
  <c r="N535" i="100"/>
  <c r="M535" i="100"/>
  <c r="L535" i="100"/>
  <c r="G535" i="100" s="1"/>
  <c r="K535" i="100"/>
  <c r="J535" i="100"/>
  <c r="E535" i="100"/>
  <c r="Q535" i="100" s="1"/>
  <c r="N534" i="100"/>
  <c r="M534" i="100"/>
  <c r="L534" i="100"/>
  <c r="G534" i="100" s="1"/>
  <c r="K534" i="100"/>
  <c r="J534" i="100"/>
  <c r="E534" i="100"/>
  <c r="Q534" i="100" s="1"/>
  <c r="N533" i="100"/>
  <c r="M533" i="100"/>
  <c r="L533" i="100"/>
  <c r="G533" i="100" s="1"/>
  <c r="K533" i="100"/>
  <c r="J533" i="100"/>
  <c r="E533" i="100"/>
  <c r="Q533" i="100" s="1"/>
  <c r="N532" i="100"/>
  <c r="M532" i="100"/>
  <c r="L532" i="100"/>
  <c r="G532" i="100" s="1"/>
  <c r="K532" i="100"/>
  <c r="J532" i="100"/>
  <c r="E532" i="100"/>
  <c r="Q532" i="100" s="1"/>
  <c r="N531" i="100"/>
  <c r="M531" i="100"/>
  <c r="L531" i="100"/>
  <c r="G531" i="100" s="1"/>
  <c r="K531" i="100"/>
  <c r="J531" i="100"/>
  <c r="E531" i="100"/>
  <c r="Q531" i="100" s="1"/>
  <c r="N530" i="100"/>
  <c r="M530" i="100"/>
  <c r="L530" i="100"/>
  <c r="G530" i="100" s="1"/>
  <c r="K530" i="100"/>
  <c r="J530" i="100"/>
  <c r="E530" i="100"/>
  <c r="Q530" i="100" s="1"/>
  <c r="N529" i="100"/>
  <c r="M529" i="100"/>
  <c r="L529" i="100"/>
  <c r="G529" i="100" s="1"/>
  <c r="K529" i="100"/>
  <c r="J529" i="100"/>
  <c r="E529" i="100"/>
  <c r="Q529" i="100" s="1"/>
  <c r="N528" i="100"/>
  <c r="M528" i="100"/>
  <c r="L528" i="100"/>
  <c r="G528" i="100" s="1"/>
  <c r="K528" i="100"/>
  <c r="J528" i="100"/>
  <c r="E528" i="100"/>
  <c r="Q528" i="100" s="1"/>
  <c r="N527" i="100"/>
  <c r="M527" i="100"/>
  <c r="L527" i="100"/>
  <c r="G527" i="100" s="1"/>
  <c r="K527" i="100"/>
  <c r="J527" i="100"/>
  <c r="E527" i="100"/>
  <c r="Q527" i="100" s="1"/>
  <c r="N526" i="100"/>
  <c r="M526" i="100"/>
  <c r="L526" i="100"/>
  <c r="G526" i="100" s="1"/>
  <c r="K526" i="100"/>
  <c r="J526" i="100"/>
  <c r="E526" i="100"/>
  <c r="Q526" i="100" s="1"/>
  <c r="N525" i="100"/>
  <c r="M525" i="100"/>
  <c r="L525" i="100"/>
  <c r="G525" i="100" s="1"/>
  <c r="K525" i="100"/>
  <c r="J525" i="100"/>
  <c r="E525" i="100"/>
  <c r="Q525" i="100" s="1"/>
  <c r="N524" i="100"/>
  <c r="L524" i="100"/>
  <c r="G524" i="100" s="1"/>
  <c r="K524" i="100"/>
  <c r="J524" i="100"/>
  <c r="E524" i="100"/>
  <c r="Q524" i="100" s="1"/>
  <c r="N523" i="100"/>
  <c r="M523" i="100"/>
  <c r="L523" i="100"/>
  <c r="G523" i="100" s="1"/>
  <c r="K523" i="100"/>
  <c r="J523" i="100"/>
  <c r="E523" i="100"/>
  <c r="Q523" i="100" s="1"/>
  <c r="N522" i="100"/>
  <c r="M522" i="100"/>
  <c r="L522" i="100"/>
  <c r="G522" i="100" s="1"/>
  <c r="K522" i="100"/>
  <c r="J522" i="100"/>
  <c r="E522" i="100"/>
  <c r="Q522" i="100" s="1"/>
  <c r="N521" i="100"/>
  <c r="M521" i="100"/>
  <c r="L521" i="100"/>
  <c r="G521" i="100" s="1"/>
  <c r="K521" i="100"/>
  <c r="J521" i="100"/>
  <c r="E521" i="100"/>
  <c r="Q521" i="100" s="1"/>
  <c r="N520" i="100"/>
  <c r="M520" i="100"/>
  <c r="L520" i="100"/>
  <c r="G520" i="100" s="1"/>
  <c r="K520" i="100"/>
  <c r="J520" i="100"/>
  <c r="E520" i="100"/>
  <c r="Q520" i="100" s="1"/>
  <c r="N519" i="100"/>
  <c r="M519" i="100"/>
  <c r="L519" i="100"/>
  <c r="G519" i="100" s="1"/>
  <c r="K519" i="100"/>
  <c r="J519" i="100"/>
  <c r="E519" i="100"/>
  <c r="Q519" i="100" s="1"/>
  <c r="N518" i="100"/>
  <c r="M518" i="100"/>
  <c r="L518" i="100"/>
  <c r="G518" i="100" s="1"/>
  <c r="K518" i="100"/>
  <c r="J518" i="100"/>
  <c r="E518" i="100"/>
  <c r="Q518" i="100" s="1"/>
  <c r="N517" i="100"/>
  <c r="M517" i="100"/>
  <c r="L517" i="100"/>
  <c r="G517" i="100" s="1"/>
  <c r="K517" i="100"/>
  <c r="J517" i="100"/>
  <c r="E517" i="100"/>
  <c r="Q517" i="100" s="1"/>
  <c r="N516" i="100"/>
  <c r="M516" i="100"/>
  <c r="L516" i="100"/>
  <c r="G516" i="100" s="1"/>
  <c r="K516" i="100"/>
  <c r="J516" i="100"/>
  <c r="E516" i="100"/>
  <c r="Q516" i="100" s="1"/>
  <c r="N515" i="100"/>
  <c r="M515" i="100"/>
  <c r="L515" i="100"/>
  <c r="G515" i="100" s="1"/>
  <c r="K515" i="100"/>
  <c r="J515" i="100"/>
  <c r="E515" i="100"/>
  <c r="Q515" i="100" s="1"/>
  <c r="N514" i="100"/>
  <c r="L514" i="100"/>
  <c r="G514" i="100" s="1"/>
  <c r="K514" i="100"/>
  <c r="J514" i="100"/>
  <c r="E514" i="100"/>
  <c r="Q514" i="100" s="1"/>
  <c r="N513" i="100"/>
  <c r="L513" i="100"/>
  <c r="K513" i="100"/>
  <c r="J513" i="100"/>
  <c r="E513" i="100"/>
  <c r="Q513" i="100" s="1"/>
  <c r="N512" i="100"/>
  <c r="L512" i="100"/>
  <c r="K512" i="100"/>
  <c r="J512" i="100"/>
  <c r="E512" i="100"/>
  <c r="Q512" i="100" s="1"/>
  <c r="N511" i="100"/>
  <c r="L511" i="100"/>
  <c r="G511" i="100" s="1"/>
  <c r="K511" i="100"/>
  <c r="J511" i="100"/>
  <c r="E511" i="100"/>
  <c r="Q511" i="100" s="1"/>
  <c r="N510" i="100"/>
  <c r="L510" i="100"/>
  <c r="K510" i="100"/>
  <c r="J510" i="100"/>
  <c r="E510" i="100"/>
  <c r="Q510" i="100" s="1"/>
  <c r="N509" i="100"/>
  <c r="L509" i="100"/>
  <c r="G509" i="100" s="1"/>
  <c r="K509" i="100"/>
  <c r="J509" i="100"/>
  <c r="E509" i="100"/>
  <c r="Q509" i="100" s="1"/>
  <c r="N508" i="100"/>
  <c r="L508" i="100"/>
  <c r="K508" i="100"/>
  <c r="J508" i="100"/>
  <c r="E508" i="100"/>
  <c r="Q508" i="100" s="1"/>
  <c r="N507" i="100"/>
  <c r="L507" i="100"/>
  <c r="K507" i="100"/>
  <c r="J507" i="100"/>
  <c r="E507" i="100"/>
  <c r="Q507" i="100" s="1"/>
  <c r="N506" i="100"/>
  <c r="L506" i="100"/>
  <c r="K506" i="100"/>
  <c r="J506" i="100"/>
  <c r="E506" i="100"/>
  <c r="Q506" i="100" s="1"/>
  <c r="N505" i="100"/>
  <c r="L505" i="100"/>
  <c r="K505" i="100"/>
  <c r="J505" i="100"/>
  <c r="E505" i="100"/>
  <c r="Q505" i="100" s="1"/>
  <c r="N504" i="100"/>
  <c r="L504" i="100"/>
  <c r="K504" i="100"/>
  <c r="J504" i="100"/>
  <c r="E504" i="100"/>
  <c r="Q504" i="100" s="1"/>
  <c r="N503" i="100"/>
  <c r="L503" i="100"/>
  <c r="G503" i="100" s="1"/>
  <c r="K503" i="100"/>
  <c r="J503" i="100"/>
  <c r="E503" i="100"/>
  <c r="Q503" i="100" s="1"/>
  <c r="N502" i="100"/>
  <c r="L502" i="100"/>
  <c r="G502" i="100" s="1"/>
  <c r="K502" i="100"/>
  <c r="J502" i="100"/>
  <c r="E502" i="100"/>
  <c r="Q502" i="100" s="1"/>
  <c r="N501" i="100"/>
  <c r="L501" i="100"/>
  <c r="G501" i="100" s="1"/>
  <c r="K501" i="100"/>
  <c r="J501" i="100"/>
  <c r="E501" i="100"/>
  <c r="Q501" i="100" s="1"/>
  <c r="N500" i="100"/>
  <c r="L500" i="100"/>
  <c r="G500" i="100" s="1"/>
  <c r="K500" i="100"/>
  <c r="J500" i="100"/>
  <c r="E500" i="100"/>
  <c r="Q500" i="100" s="1"/>
  <c r="N499" i="100"/>
  <c r="M499" i="100"/>
  <c r="L499" i="100"/>
  <c r="G499" i="100" s="1"/>
  <c r="K499" i="100"/>
  <c r="J499" i="100"/>
  <c r="E499" i="100"/>
  <c r="Q499" i="100" s="1"/>
  <c r="N498" i="100"/>
  <c r="M498" i="100"/>
  <c r="L498" i="100"/>
  <c r="G498" i="100" s="1"/>
  <c r="K498" i="100"/>
  <c r="J498" i="100"/>
  <c r="E498" i="100"/>
  <c r="Q498" i="100" s="1"/>
  <c r="N497" i="100"/>
  <c r="M497" i="100"/>
  <c r="L497" i="100"/>
  <c r="G497" i="100" s="1"/>
  <c r="K497" i="100"/>
  <c r="J497" i="100"/>
  <c r="E497" i="100"/>
  <c r="Q497" i="100" s="1"/>
  <c r="N496" i="100"/>
  <c r="L496" i="100"/>
  <c r="G496" i="100" s="1"/>
  <c r="K496" i="100"/>
  <c r="J496" i="100"/>
  <c r="E496" i="100"/>
  <c r="Q496" i="100" s="1"/>
  <c r="N495" i="100"/>
  <c r="L495" i="100"/>
  <c r="G495" i="100" s="1"/>
  <c r="K495" i="100"/>
  <c r="J495" i="100"/>
  <c r="E495" i="100"/>
  <c r="Q495" i="100" s="1"/>
  <c r="N494" i="100"/>
  <c r="L494" i="100"/>
  <c r="G494" i="100" s="1"/>
  <c r="K494" i="100"/>
  <c r="J494" i="100"/>
  <c r="E494" i="100"/>
  <c r="Q494" i="100" s="1"/>
  <c r="N493" i="100"/>
  <c r="L493" i="100"/>
  <c r="G493" i="100" s="1"/>
  <c r="K493" i="100"/>
  <c r="J493" i="100"/>
  <c r="E493" i="100"/>
  <c r="Q493" i="100" s="1"/>
  <c r="N492" i="100"/>
  <c r="L492" i="100"/>
  <c r="G492" i="100" s="1"/>
  <c r="K492" i="100"/>
  <c r="J492" i="100"/>
  <c r="E492" i="100"/>
  <c r="Q492" i="100" s="1"/>
  <c r="N491" i="100"/>
  <c r="L491" i="100"/>
  <c r="G491" i="100" s="1"/>
  <c r="K491" i="100"/>
  <c r="J491" i="100"/>
  <c r="E491" i="100"/>
  <c r="Q491" i="100" s="1"/>
  <c r="N490" i="100"/>
  <c r="M490" i="100"/>
  <c r="L490" i="100"/>
  <c r="G490" i="100" s="1"/>
  <c r="K490" i="100"/>
  <c r="J490" i="100"/>
  <c r="E490" i="100"/>
  <c r="Q490" i="100" s="1"/>
  <c r="N489" i="100"/>
  <c r="K489" i="100"/>
  <c r="J489" i="100"/>
  <c r="E489" i="100"/>
  <c r="Q489" i="100" s="1"/>
  <c r="N488" i="100"/>
  <c r="L488" i="100"/>
  <c r="K488" i="100"/>
  <c r="J488" i="100"/>
  <c r="E488" i="100"/>
  <c r="Q488" i="100" s="1"/>
  <c r="N487" i="100"/>
  <c r="M487" i="100"/>
  <c r="L487" i="100"/>
  <c r="G487" i="100" s="1"/>
  <c r="K487" i="100"/>
  <c r="J487" i="100"/>
  <c r="E487" i="100"/>
  <c r="Q487" i="100" s="1"/>
  <c r="N486" i="100"/>
  <c r="M486" i="100"/>
  <c r="L486" i="100"/>
  <c r="G486" i="100" s="1"/>
  <c r="K486" i="100"/>
  <c r="J486" i="100"/>
  <c r="E486" i="100"/>
  <c r="Q486" i="100" s="1"/>
  <c r="N485" i="100"/>
  <c r="M485" i="100"/>
  <c r="L485" i="100"/>
  <c r="G485" i="100" s="1"/>
  <c r="K485" i="100"/>
  <c r="J485" i="100"/>
  <c r="E485" i="100"/>
  <c r="Q485" i="100" s="1"/>
  <c r="N484" i="100"/>
  <c r="M484" i="100"/>
  <c r="L484" i="100"/>
  <c r="G484" i="100" s="1"/>
  <c r="K484" i="100"/>
  <c r="J484" i="100"/>
  <c r="E484" i="100"/>
  <c r="Q484" i="100" s="1"/>
  <c r="N483" i="100"/>
  <c r="M483" i="100"/>
  <c r="L483" i="100"/>
  <c r="G483" i="100" s="1"/>
  <c r="K483" i="100"/>
  <c r="J483" i="100"/>
  <c r="E483" i="100"/>
  <c r="Q483" i="100" s="1"/>
  <c r="N482" i="100"/>
  <c r="M482" i="100"/>
  <c r="K482" i="100"/>
  <c r="J482" i="100"/>
  <c r="E482" i="100"/>
  <c r="Q482" i="100" s="1"/>
  <c r="N481" i="100"/>
  <c r="L481" i="100"/>
  <c r="K481" i="100"/>
  <c r="J481" i="100"/>
  <c r="E481" i="100"/>
  <c r="Q481" i="100" s="1"/>
  <c r="N480" i="100"/>
  <c r="M480" i="100"/>
  <c r="L480" i="100"/>
  <c r="G480" i="100" s="1"/>
  <c r="K480" i="100"/>
  <c r="J480" i="100"/>
  <c r="E480" i="100"/>
  <c r="Q480" i="100" s="1"/>
  <c r="N479" i="100"/>
  <c r="L479" i="100"/>
  <c r="K479" i="100"/>
  <c r="J479" i="100"/>
  <c r="E479" i="100"/>
  <c r="Q479" i="100" s="1"/>
  <c r="N478" i="100"/>
  <c r="M478" i="100"/>
  <c r="L478" i="100"/>
  <c r="G478" i="100" s="1"/>
  <c r="K478" i="100"/>
  <c r="J478" i="100"/>
  <c r="E478" i="100"/>
  <c r="Q478" i="100" s="1"/>
  <c r="N477" i="100"/>
  <c r="M477" i="100"/>
  <c r="L477" i="100"/>
  <c r="G477" i="100" s="1"/>
  <c r="K477" i="100"/>
  <c r="J477" i="100"/>
  <c r="E477" i="100"/>
  <c r="Q477" i="100" s="1"/>
  <c r="N476" i="100"/>
  <c r="L476" i="100"/>
  <c r="K476" i="100"/>
  <c r="J476" i="100"/>
  <c r="E476" i="100"/>
  <c r="Q476" i="100" s="1"/>
  <c r="N475" i="100"/>
  <c r="L475" i="100"/>
  <c r="K475" i="100"/>
  <c r="J475" i="100"/>
  <c r="E475" i="100"/>
  <c r="Q475" i="100" s="1"/>
  <c r="N474" i="100"/>
  <c r="L474" i="100"/>
  <c r="K474" i="100"/>
  <c r="J474" i="100"/>
  <c r="E474" i="100"/>
  <c r="Q474" i="100" s="1"/>
  <c r="N473" i="100"/>
  <c r="L473" i="100"/>
  <c r="K473" i="100"/>
  <c r="J473" i="100"/>
  <c r="E473" i="100"/>
  <c r="Q473" i="100" s="1"/>
  <c r="N472" i="100"/>
  <c r="M472" i="100"/>
  <c r="L472" i="100"/>
  <c r="G472" i="100" s="1"/>
  <c r="K472" i="100"/>
  <c r="J472" i="100"/>
  <c r="E472" i="100"/>
  <c r="Q472" i="100" s="1"/>
  <c r="N471" i="100"/>
  <c r="M471" i="100"/>
  <c r="L471" i="100"/>
  <c r="G471" i="100" s="1"/>
  <c r="K471" i="100"/>
  <c r="J471" i="100"/>
  <c r="E471" i="100"/>
  <c r="Q471" i="100" s="1"/>
  <c r="N470" i="100"/>
  <c r="M470" i="100"/>
  <c r="L470" i="100"/>
  <c r="G470" i="100" s="1"/>
  <c r="K470" i="100"/>
  <c r="J470" i="100"/>
  <c r="E470" i="100"/>
  <c r="Q470" i="100" s="1"/>
  <c r="N469" i="100"/>
  <c r="M469" i="100"/>
  <c r="L469" i="100"/>
  <c r="G469" i="100" s="1"/>
  <c r="K469" i="100"/>
  <c r="J469" i="100"/>
  <c r="E469" i="100"/>
  <c r="Q469" i="100" s="1"/>
  <c r="N468" i="100"/>
  <c r="L468" i="100"/>
  <c r="K468" i="100"/>
  <c r="J468" i="100"/>
  <c r="E468" i="100"/>
  <c r="Q468" i="100" s="1"/>
  <c r="N467" i="100"/>
  <c r="M467" i="100"/>
  <c r="L467" i="100"/>
  <c r="G467" i="100" s="1"/>
  <c r="K467" i="100"/>
  <c r="J467" i="100"/>
  <c r="E467" i="100"/>
  <c r="Q467" i="100" s="1"/>
  <c r="N466" i="100"/>
  <c r="M466" i="100"/>
  <c r="L466" i="100"/>
  <c r="G466" i="100" s="1"/>
  <c r="K466" i="100"/>
  <c r="J466" i="100"/>
  <c r="E466" i="100"/>
  <c r="Q466" i="100" s="1"/>
  <c r="N465" i="100"/>
  <c r="M465" i="100"/>
  <c r="L465" i="100"/>
  <c r="G465" i="100" s="1"/>
  <c r="K465" i="100"/>
  <c r="J465" i="100"/>
  <c r="E465" i="100"/>
  <c r="Q465" i="100" s="1"/>
  <c r="N464" i="100"/>
  <c r="M464" i="100"/>
  <c r="L464" i="100"/>
  <c r="G464" i="100" s="1"/>
  <c r="K464" i="100"/>
  <c r="J464" i="100"/>
  <c r="E464" i="100"/>
  <c r="Q464" i="100" s="1"/>
  <c r="N463" i="100"/>
  <c r="M463" i="100"/>
  <c r="L463" i="100"/>
  <c r="G463" i="100" s="1"/>
  <c r="K463" i="100"/>
  <c r="J463" i="100"/>
  <c r="E463" i="100"/>
  <c r="Q463" i="100" s="1"/>
  <c r="N462" i="100"/>
  <c r="M462" i="100"/>
  <c r="L462" i="100"/>
  <c r="G462" i="100" s="1"/>
  <c r="K462" i="100"/>
  <c r="J462" i="100"/>
  <c r="E462" i="100"/>
  <c r="Q462" i="100" s="1"/>
  <c r="N461" i="100"/>
  <c r="M461" i="100"/>
  <c r="L461" i="100"/>
  <c r="G461" i="100" s="1"/>
  <c r="K461" i="100"/>
  <c r="J461" i="100"/>
  <c r="E461" i="100"/>
  <c r="Q461" i="100" s="1"/>
  <c r="N460" i="100"/>
  <c r="M460" i="100"/>
  <c r="L460" i="100"/>
  <c r="G460" i="100" s="1"/>
  <c r="K460" i="100"/>
  <c r="J460" i="100"/>
  <c r="E460" i="100"/>
  <c r="Q460" i="100" s="1"/>
  <c r="N459" i="100"/>
  <c r="M459" i="100"/>
  <c r="L459" i="100"/>
  <c r="G459" i="100" s="1"/>
  <c r="K459" i="100"/>
  <c r="J459" i="100"/>
  <c r="E459" i="100"/>
  <c r="Q459" i="100" s="1"/>
  <c r="N458" i="100"/>
  <c r="M458" i="100"/>
  <c r="L458" i="100"/>
  <c r="G458" i="100" s="1"/>
  <c r="K458" i="100"/>
  <c r="J458" i="100"/>
  <c r="E458" i="100"/>
  <c r="Q458" i="100" s="1"/>
  <c r="N457" i="100"/>
  <c r="M457" i="100"/>
  <c r="L457" i="100"/>
  <c r="G457" i="100" s="1"/>
  <c r="K457" i="100"/>
  <c r="J457" i="100"/>
  <c r="E457" i="100"/>
  <c r="Q457" i="100" s="1"/>
  <c r="N456" i="100"/>
  <c r="M456" i="100"/>
  <c r="L456" i="100"/>
  <c r="G456" i="100" s="1"/>
  <c r="K456" i="100"/>
  <c r="J456" i="100"/>
  <c r="E456" i="100"/>
  <c r="Q456" i="100" s="1"/>
  <c r="N455" i="100"/>
  <c r="M455" i="100"/>
  <c r="L455" i="100"/>
  <c r="G455" i="100" s="1"/>
  <c r="K455" i="100"/>
  <c r="J455" i="100"/>
  <c r="E455" i="100"/>
  <c r="Q455" i="100" s="1"/>
  <c r="N454" i="100"/>
  <c r="M454" i="100"/>
  <c r="L454" i="100"/>
  <c r="G454" i="100" s="1"/>
  <c r="K454" i="100"/>
  <c r="J454" i="100"/>
  <c r="E454" i="100"/>
  <c r="Q454" i="100" s="1"/>
  <c r="N453" i="100"/>
  <c r="M453" i="100"/>
  <c r="L453" i="100"/>
  <c r="G453" i="100" s="1"/>
  <c r="K453" i="100"/>
  <c r="J453" i="100"/>
  <c r="E453" i="100"/>
  <c r="Q453" i="100" s="1"/>
  <c r="N452" i="100"/>
  <c r="M452" i="100"/>
  <c r="L452" i="100"/>
  <c r="G452" i="100" s="1"/>
  <c r="K452" i="100"/>
  <c r="J452" i="100"/>
  <c r="E452" i="100"/>
  <c r="Q452" i="100" s="1"/>
  <c r="N451" i="100"/>
  <c r="M451" i="100"/>
  <c r="L451" i="100"/>
  <c r="G451" i="100" s="1"/>
  <c r="K451" i="100"/>
  <c r="J451" i="100"/>
  <c r="E451" i="100"/>
  <c r="Q451" i="100" s="1"/>
  <c r="N450" i="100"/>
  <c r="M450" i="100"/>
  <c r="L450" i="100"/>
  <c r="G450" i="100" s="1"/>
  <c r="K450" i="100"/>
  <c r="J450" i="100"/>
  <c r="E450" i="100"/>
  <c r="Q450" i="100" s="1"/>
  <c r="N449" i="100"/>
  <c r="M449" i="100"/>
  <c r="L449" i="100"/>
  <c r="G449" i="100" s="1"/>
  <c r="K449" i="100"/>
  <c r="J449" i="100"/>
  <c r="E449" i="100"/>
  <c r="Q449" i="100" s="1"/>
  <c r="N448" i="100"/>
  <c r="M448" i="100"/>
  <c r="L448" i="100"/>
  <c r="G448" i="100" s="1"/>
  <c r="K448" i="100"/>
  <c r="J448" i="100"/>
  <c r="E448" i="100"/>
  <c r="Q448" i="100" s="1"/>
  <c r="N447" i="100"/>
  <c r="M447" i="100"/>
  <c r="L447" i="100"/>
  <c r="G447" i="100" s="1"/>
  <c r="K447" i="100"/>
  <c r="J447" i="100"/>
  <c r="E447" i="100"/>
  <c r="Q447" i="100" s="1"/>
  <c r="N446" i="100"/>
  <c r="L446" i="100"/>
  <c r="G446" i="100" s="1"/>
  <c r="K446" i="100"/>
  <c r="J446" i="100"/>
  <c r="E446" i="100"/>
  <c r="Q446" i="100" s="1"/>
  <c r="N445" i="100"/>
  <c r="L445" i="100"/>
  <c r="K445" i="100"/>
  <c r="J445" i="100"/>
  <c r="E445" i="100"/>
  <c r="Q445" i="100" s="1"/>
  <c r="N444" i="100"/>
  <c r="L444" i="100"/>
  <c r="K444" i="100"/>
  <c r="J444" i="100"/>
  <c r="E444" i="100"/>
  <c r="Q444" i="100" s="1"/>
  <c r="N443" i="100"/>
  <c r="L443" i="100"/>
  <c r="K443" i="100"/>
  <c r="J443" i="100"/>
  <c r="E443" i="100"/>
  <c r="Q443" i="100" s="1"/>
  <c r="N442" i="100"/>
  <c r="L442" i="100"/>
  <c r="K442" i="100"/>
  <c r="J442" i="100"/>
  <c r="E442" i="100"/>
  <c r="Q442" i="100" s="1"/>
  <c r="N441" i="100"/>
  <c r="L441" i="100"/>
  <c r="K441" i="100"/>
  <c r="J441" i="100"/>
  <c r="E441" i="100"/>
  <c r="Q441" i="100" s="1"/>
  <c r="N440" i="100"/>
  <c r="L440" i="100"/>
  <c r="K440" i="100"/>
  <c r="J440" i="100"/>
  <c r="E440" i="100"/>
  <c r="Q440" i="100" s="1"/>
  <c r="N439" i="100"/>
  <c r="L439" i="100"/>
  <c r="K439" i="100"/>
  <c r="J439" i="100"/>
  <c r="E439" i="100"/>
  <c r="Q439" i="100" s="1"/>
  <c r="N438" i="100"/>
  <c r="M438" i="100"/>
  <c r="L438" i="100"/>
  <c r="G438" i="100" s="1"/>
  <c r="K438" i="100"/>
  <c r="J438" i="100"/>
  <c r="E438" i="100"/>
  <c r="Q438" i="100" s="1"/>
  <c r="N437" i="100"/>
  <c r="M437" i="100"/>
  <c r="L437" i="100"/>
  <c r="G437" i="100" s="1"/>
  <c r="K437" i="100"/>
  <c r="J437" i="100"/>
  <c r="E437" i="100"/>
  <c r="Q437" i="100" s="1"/>
  <c r="N436" i="100"/>
  <c r="M436" i="100"/>
  <c r="L436" i="100"/>
  <c r="G436" i="100" s="1"/>
  <c r="K436" i="100"/>
  <c r="J436" i="100"/>
  <c r="E436" i="100"/>
  <c r="Q436" i="100" s="1"/>
  <c r="N435" i="100"/>
  <c r="M435" i="100"/>
  <c r="L435" i="100"/>
  <c r="G435" i="100" s="1"/>
  <c r="K435" i="100"/>
  <c r="J435" i="100"/>
  <c r="E435" i="100"/>
  <c r="Q435" i="100" s="1"/>
  <c r="N434" i="100"/>
  <c r="M434" i="100"/>
  <c r="L434" i="100"/>
  <c r="G434" i="100" s="1"/>
  <c r="K434" i="100"/>
  <c r="J434" i="100"/>
  <c r="E434" i="100"/>
  <c r="Q434" i="100" s="1"/>
  <c r="N433" i="100"/>
  <c r="M433" i="100"/>
  <c r="L433" i="100"/>
  <c r="G433" i="100" s="1"/>
  <c r="K433" i="100"/>
  <c r="J433" i="100"/>
  <c r="E433" i="100"/>
  <c r="Q433" i="100" s="1"/>
  <c r="N432" i="100"/>
  <c r="M432" i="100"/>
  <c r="L432" i="100"/>
  <c r="G432" i="100" s="1"/>
  <c r="K432" i="100"/>
  <c r="J432" i="100"/>
  <c r="E432" i="100"/>
  <c r="Q432" i="100" s="1"/>
  <c r="N431" i="100"/>
  <c r="M431" i="100"/>
  <c r="L431" i="100"/>
  <c r="G431" i="100" s="1"/>
  <c r="K431" i="100"/>
  <c r="J431" i="100"/>
  <c r="E431" i="100"/>
  <c r="Q431" i="100" s="1"/>
  <c r="N430" i="100"/>
  <c r="M430" i="100"/>
  <c r="L430" i="100"/>
  <c r="G430" i="100" s="1"/>
  <c r="K430" i="100"/>
  <c r="J430" i="100"/>
  <c r="E430" i="100"/>
  <c r="Q430" i="100" s="1"/>
  <c r="N429" i="100"/>
  <c r="M429" i="100"/>
  <c r="L429" i="100"/>
  <c r="G429" i="100" s="1"/>
  <c r="K429" i="100"/>
  <c r="J429" i="100"/>
  <c r="E429" i="100"/>
  <c r="Q429" i="100" s="1"/>
  <c r="N428" i="100"/>
  <c r="M428" i="100"/>
  <c r="L428" i="100"/>
  <c r="G428" i="100" s="1"/>
  <c r="K428" i="100"/>
  <c r="J428" i="100"/>
  <c r="E428" i="100"/>
  <c r="Q428" i="100" s="1"/>
  <c r="N427" i="100"/>
  <c r="M427" i="100"/>
  <c r="L427" i="100"/>
  <c r="G427" i="100" s="1"/>
  <c r="K427" i="100"/>
  <c r="J427" i="100"/>
  <c r="E427" i="100"/>
  <c r="Q427" i="100" s="1"/>
  <c r="N426" i="100"/>
  <c r="M426" i="100"/>
  <c r="L426" i="100"/>
  <c r="G426" i="100" s="1"/>
  <c r="K426" i="100"/>
  <c r="J426" i="100"/>
  <c r="E426" i="100"/>
  <c r="Q426" i="100" s="1"/>
  <c r="N425" i="100"/>
  <c r="M425" i="100"/>
  <c r="L425" i="100"/>
  <c r="G425" i="100" s="1"/>
  <c r="K425" i="100"/>
  <c r="J425" i="100"/>
  <c r="E425" i="100"/>
  <c r="Q425" i="100" s="1"/>
  <c r="N424" i="100"/>
  <c r="M424" i="100"/>
  <c r="L424" i="100"/>
  <c r="G424" i="100" s="1"/>
  <c r="K424" i="100"/>
  <c r="J424" i="100"/>
  <c r="E424" i="100"/>
  <c r="Q424" i="100" s="1"/>
  <c r="N423" i="100"/>
  <c r="M423" i="100"/>
  <c r="L423" i="100"/>
  <c r="G423" i="100" s="1"/>
  <c r="K423" i="100"/>
  <c r="J423" i="100"/>
  <c r="E423" i="100"/>
  <c r="Q423" i="100" s="1"/>
  <c r="N422" i="100"/>
  <c r="M422" i="100"/>
  <c r="L422" i="100"/>
  <c r="G422" i="100" s="1"/>
  <c r="K422" i="100"/>
  <c r="J422" i="100"/>
  <c r="E422" i="100"/>
  <c r="Q422" i="100" s="1"/>
  <c r="N421" i="100"/>
  <c r="M421" i="100"/>
  <c r="L421" i="100"/>
  <c r="G421" i="100" s="1"/>
  <c r="K421" i="100"/>
  <c r="J421" i="100"/>
  <c r="E421" i="100"/>
  <c r="Q421" i="100" s="1"/>
  <c r="N420" i="100"/>
  <c r="M420" i="100"/>
  <c r="L420" i="100"/>
  <c r="G420" i="100" s="1"/>
  <c r="K420" i="100"/>
  <c r="J420" i="100"/>
  <c r="E420" i="100"/>
  <c r="Q420" i="100" s="1"/>
  <c r="N419" i="100"/>
  <c r="M419" i="100"/>
  <c r="L419" i="100"/>
  <c r="G419" i="100" s="1"/>
  <c r="K419" i="100"/>
  <c r="J419" i="100"/>
  <c r="E419" i="100"/>
  <c r="Q419" i="100" s="1"/>
  <c r="N418" i="100"/>
  <c r="M418" i="100"/>
  <c r="L418" i="100"/>
  <c r="G418" i="100" s="1"/>
  <c r="K418" i="100"/>
  <c r="J418" i="100"/>
  <c r="E418" i="100"/>
  <c r="Q418" i="100" s="1"/>
  <c r="N417" i="100"/>
  <c r="M417" i="100"/>
  <c r="L417" i="100"/>
  <c r="G417" i="100" s="1"/>
  <c r="K417" i="100"/>
  <c r="J417" i="100"/>
  <c r="E417" i="100"/>
  <c r="Q417" i="100" s="1"/>
  <c r="N416" i="100"/>
  <c r="M416" i="100"/>
  <c r="L416" i="100"/>
  <c r="G416" i="100" s="1"/>
  <c r="K416" i="100"/>
  <c r="J416" i="100"/>
  <c r="E416" i="100"/>
  <c r="Q416" i="100" s="1"/>
  <c r="N415" i="100"/>
  <c r="M415" i="100"/>
  <c r="L415" i="100"/>
  <c r="G415" i="100" s="1"/>
  <c r="K415" i="100"/>
  <c r="J415" i="100"/>
  <c r="E415" i="100"/>
  <c r="Q415" i="100" s="1"/>
  <c r="N414" i="100"/>
  <c r="M414" i="100"/>
  <c r="L414" i="100"/>
  <c r="G414" i="100" s="1"/>
  <c r="K414" i="100"/>
  <c r="J414" i="100"/>
  <c r="E414" i="100"/>
  <c r="Q414" i="100" s="1"/>
  <c r="N413" i="100"/>
  <c r="M413" i="100"/>
  <c r="L413" i="100"/>
  <c r="G413" i="100" s="1"/>
  <c r="K413" i="100"/>
  <c r="J413" i="100"/>
  <c r="E413" i="100"/>
  <c r="Q413" i="100" s="1"/>
  <c r="N412" i="100"/>
  <c r="M412" i="100"/>
  <c r="L412" i="100"/>
  <c r="G412" i="100" s="1"/>
  <c r="K412" i="100"/>
  <c r="J412" i="100"/>
  <c r="E412" i="100"/>
  <c r="Q412" i="100" s="1"/>
  <c r="N411" i="100"/>
  <c r="M411" i="100"/>
  <c r="L411" i="100"/>
  <c r="G411" i="100" s="1"/>
  <c r="K411" i="100"/>
  <c r="J411" i="100"/>
  <c r="E411" i="100"/>
  <c r="Q411" i="100" s="1"/>
  <c r="N410" i="100"/>
  <c r="M410" i="100"/>
  <c r="L410" i="100"/>
  <c r="G410" i="100" s="1"/>
  <c r="K410" i="100"/>
  <c r="J410" i="100"/>
  <c r="E410" i="100"/>
  <c r="Q410" i="100" s="1"/>
  <c r="N409" i="100"/>
  <c r="M409" i="100"/>
  <c r="L409" i="100"/>
  <c r="G409" i="100" s="1"/>
  <c r="K409" i="100"/>
  <c r="J409" i="100"/>
  <c r="E409" i="100"/>
  <c r="Q409" i="100" s="1"/>
  <c r="N408" i="100"/>
  <c r="M408" i="100"/>
  <c r="L408" i="100"/>
  <c r="G408" i="100" s="1"/>
  <c r="K408" i="100"/>
  <c r="J408" i="100"/>
  <c r="E408" i="100"/>
  <c r="Q408" i="100" s="1"/>
  <c r="N407" i="100"/>
  <c r="M407" i="100"/>
  <c r="L407" i="100"/>
  <c r="G407" i="100" s="1"/>
  <c r="K407" i="100"/>
  <c r="J407" i="100"/>
  <c r="E407" i="100"/>
  <c r="Q407" i="100" s="1"/>
  <c r="N406" i="100"/>
  <c r="M406" i="100"/>
  <c r="L406" i="100"/>
  <c r="G406" i="100" s="1"/>
  <c r="K406" i="100"/>
  <c r="J406" i="100"/>
  <c r="E406" i="100"/>
  <c r="Q406" i="100" s="1"/>
  <c r="N405" i="100"/>
  <c r="M405" i="100"/>
  <c r="L405" i="100"/>
  <c r="G405" i="100" s="1"/>
  <c r="K405" i="100"/>
  <c r="J405" i="100"/>
  <c r="E405" i="100"/>
  <c r="Q405" i="100" s="1"/>
  <c r="N404" i="100"/>
  <c r="M404" i="100"/>
  <c r="L404" i="100"/>
  <c r="G404" i="100" s="1"/>
  <c r="K404" i="100"/>
  <c r="J404" i="100"/>
  <c r="E404" i="100"/>
  <c r="Q404" i="100" s="1"/>
  <c r="N403" i="100"/>
  <c r="M403" i="100"/>
  <c r="L403" i="100"/>
  <c r="G403" i="100" s="1"/>
  <c r="K403" i="100"/>
  <c r="J403" i="100"/>
  <c r="E403" i="100"/>
  <c r="Q403" i="100" s="1"/>
  <c r="N402" i="100"/>
  <c r="M402" i="100"/>
  <c r="L402" i="100"/>
  <c r="G402" i="100" s="1"/>
  <c r="K402" i="100"/>
  <c r="J402" i="100"/>
  <c r="E402" i="100"/>
  <c r="Q402" i="100" s="1"/>
  <c r="N401" i="100"/>
  <c r="M401" i="100"/>
  <c r="L401" i="100"/>
  <c r="G401" i="100" s="1"/>
  <c r="K401" i="100"/>
  <c r="J401" i="100"/>
  <c r="E401" i="100"/>
  <c r="Q401" i="100" s="1"/>
  <c r="N400" i="100"/>
  <c r="M400" i="100"/>
  <c r="L400" i="100"/>
  <c r="G400" i="100" s="1"/>
  <c r="K400" i="100"/>
  <c r="J400" i="100"/>
  <c r="E400" i="100"/>
  <c r="Q400" i="100" s="1"/>
  <c r="N399" i="100"/>
  <c r="M399" i="100"/>
  <c r="K399" i="100"/>
  <c r="J399" i="100"/>
  <c r="E399" i="100"/>
  <c r="Q399" i="100" s="1"/>
  <c r="N398" i="100"/>
  <c r="M398" i="100"/>
  <c r="L398" i="100"/>
  <c r="G398" i="100" s="1"/>
  <c r="K398" i="100"/>
  <c r="J398" i="100"/>
  <c r="E398" i="100"/>
  <c r="Q398" i="100" s="1"/>
  <c r="N397" i="100"/>
  <c r="M397" i="100"/>
  <c r="L397" i="100"/>
  <c r="G397" i="100" s="1"/>
  <c r="K397" i="100"/>
  <c r="J397" i="100"/>
  <c r="E397" i="100"/>
  <c r="Q397" i="100" s="1"/>
  <c r="N396" i="100"/>
  <c r="M396" i="100"/>
  <c r="L396" i="100"/>
  <c r="G396" i="100" s="1"/>
  <c r="K396" i="100"/>
  <c r="J396" i="100"/>
  <c r="E396" i="100"/>
  <c r="Q396" i="100" s="1"/>
  <c r="N395" i="100"/>
  <c r="M395" i="100"/>
  <c r="L395" i="100"/>
  <c r="G395" i="100" s="1"/>
  <c r="K395" i="100"/>
  <c r="J395" i="100"/>
  <c r="E395" i="100"/>
  <c r="Q395" i="100" s="1"/>
  <c r="N394" i="100"/>
  <c r="M394" i="100"/>
  <c r="L394" i="100"/>
  <c r="G394" i="100" s="1"/>
  <c r="K394" i="100"/>
  <c r="J394" i="100"/>
  <c r="E394" i="100"/>
  <c r="Q394" i="100" s="1"/>
  <c r="N393" i="100"/>
  <c r="M393" i="100"/>
  <c r="L393" i="100"/>
  <c r="G393" i="100" s="1"/>
  <c r="K393" i="100"/>
  <c r="J393" i="100"/>
  <c r="E393" i="100"/>
  <c r="Q393" i="100" s="1"/>
  <c r="N392" i="100"/>
  <c r="M392" i="100"/>
  <c r="L392" i="100"/>
  <c r="G392" i="100" s="1"/>
  <c r="K392" i="100"/>
  <c r="J392" i="100"/>
  <c r="E392" i="100"/>
  <c r="Q392" i="100" s="1"/>
  <c r="N391" i="100"/>
  <c r="M391" i="100"/>
  <c r="L391" i="100"/>
  <c r="G391" i="100" s="1"/>
  <c r="K391" i="100"/>
  <c r="J391" i="100"/>
  <c r="E391" i="100"/>
  <c r="Q391" i="100" s="1"/>
  <c r="N390" i="100"/>
  <c r="L390" i="100"/>
  <c r="G390" i="100" s="1"/>
  <c r="K390" i="100"/>
  <c r="J390" i="100"/>
  <c r="E390" i="100"/>
  <c r="Q390" i="100" s="1"/>
  <c r="N389" i="100"/>
  <c r="M389" i="100"/>
  <c r="L389" i="100"/>
  <c r="G389" i="100" s="1"/>
  <c r="K389" i="100"/>
  <c r="J389" i="100"/>
  <c r="E389" i="100"/>
  <c r="Q389" i="100" s="1"/>
  <c r="N388" i="100"/>
  <c r="M388" i="100"/>
  <c r="L388" i="100"/>
  <c r="G388" i="100" s="1"/>
  <c r="K388" i="100"/>
  <c r="J388" i="100"/>
  <c r="E388" i="100"/>
  <c r="Q388" i="100" s="1"/>
  <c r="N387" i="100"/>
  <c r="M387" i="100"/>
  <c r="L387" i="100"/>
  <c r="G387" i="100" s="1"/>
  <c r="K387" i="100"/>
  <c r="J387" i="100"/>
  <c r="E387" i="100"/>
  <c r="Q387" i="100" s="1"/>
  <c r="N386" i="100"/>
  <c r="M386" i="100"/>
  <c r="L386" i="100"/>
  <c r="G386" i="100" s="1"/>
  <c r="K386" i="100"/>
  <c r="J386" i="100"/>
  <c r="E386" i="100"/>
  <c r="Q386" i="100" s="1"/>
  <c r="N385" i="100"/>
  <c r="M385" i="100"/>
  <c r="L385" i="100"/>
  <c r="G385" i="100" s="1"/>
  <c r="K385" i="100"/>
  <c r="J385" i="100"/>
  <c r="E385" i="100"/>
  <c r="Q385" i="100" s="1"/>
  <c r="N384" i="100"/>
  <c r="M384" i="100"/>
  <c r="L384" i="100"/>
  <c r="G384" i="100" s="1"/>
  <c r="K384" i="100"/>
  <c r="J384" i="100"/>
  <c r="E384" i="100"/>
  <c r="Q384" i="100" s="1"/>
  <c r="N383" i="100"/>
  <c r="M383" i="100"/>
  <c r="L383" i="100"/>
  <c r="G383" i="100" s="1"/>
  <c r="K383" i="100"/>
  <c r="J383" i="100"/>
  <c r="E383" i="100"/>
  <c r="Q383" i="100" s="1"/>
  <c r="N382" i="100"/>
  <c r="M382" i="100"/>
  <c r="L382" i="100"/>
  <c r="G382" i="100" s="1"/>
  <c r="K382" i="100"/>
  <c r="J382" i="100"/>
  <c r="E382" i="100"/>
  <c r="Q382" i="100" s="1"/>
  <c r="N381" i="100"/>
  <c r="M381" i="100"/>
  <c r="L381" i="100"/>
  <c r="G381" i="100" s="1"/>
  <c r="K381" i="100"/>
  <c r="J381" i="100"/>
  <c r="E381" i="100"/>
  <c r="Q381" i="100" s="1"/>
  <c r="N380" i="100"/>
  <c r="M380" i="100"/>
  <c r="L380" i="100"/>
  <c r="G380" i="100" s="1"/>
  <c r="K380" i="100"/>
  <c r="J380" i="100"/>
  <c r="E380" i="100"/>
  <c r="Q380" i="100" s="1"/>
  <c r="N379" i="100"/>
  <c r="M379" i="100"/>
  <c r="L379" i="100"/>
  <c r="G379" i="100" s="1"/>
  <c r="K379" i="100"/>
  <c r="J379" i="100"/>
  <c r="E379" i="100"/>
  <c r="Q379" i="100" s="1"/>
  <c r="N378" i="100"/>
  <c r="M378" i="100"/>
  <c r="L378" i="100"/>
  <c r="G378" i="100" s="1"/>
  <c r="K378" i="100"/>
  <c r="J378" i="100"/>
  <c r="E378" i="100"/>
  <c r="Q378" i="100" s="1"/>
  <c r="N377" i="100"/>
  <c r="L377" i="100"/>
  <c r="G377" i="100" s="1"/>
  <c r="K377" i="100"/>
  <c r="J377" i="100"/>
  <c r="E377" i="100"/>
  <c r="Q377" i="100" s="1"/>
  <c r="N376" i="100"/>
  <c r="M376" i="100"/>
  <c r="L376" i="100"/>
  <c r="G376" i="100" s="1"/>
  <c r="K376" i="100"/>
  <c r="J376" i="100"/>
  <c r="E376" i="100"/>
  <c r="Q376" i="100" s="1"/>
  <c r="N375" i="100"/>
  <c r="M375" i="100"/>
  <c r="L375" i="100"/>
  <c r="G375" i="100" s="1"/>
  <c r="K375" i="100"/>
  <c r="J375" i="100"/>
  <c r="E375" i="100"/>
  <c r="Q375" i="100" s="1"/>
  <c r="N374" i="100"/>
  <c r="M374" i="100"/>
  <c r="L374" i="100"/>
  <c r="G374" i="100" s="1"/>
  <c r="K374" i="100"/>
  <c r="J374" i="100"/>
  <c r="E374" i="100"/>
  <c r="Q374" i="100" s="1"/>
  <c r="N373" i="100"/>
  <c r="M373" i="100"/>
  <c r="L373" i="100"/>
  <c r="G373" i="100" s="1"/>
  <c r="K373" i="100"/>
  <c r="J373" i="100"/>
  <c r="E373" i="100"/>
  <c r="Q373" i="100" s="1"/>
  <c r="N372" i="100"/>
  <c r="M372" i="100"/>
  <c r="L372" i="100"/>
  <c r="G372" i="100" s="1"/>
  <c r="K372" i="100"/>
  <c r="J372" i="100"/>
  <c r="E372" i="100"/>
  <c r="Q372" i="100" s="1"/>
  <c r="N371" i="100"/>
  <c r="M371" i="100"/>
  <c r="L371" i="100"/>
  <c r="G371" i="100" s="1"/>
  <c r="K371" i="100"/>
  <c r="J371" i="100"/>
  <c r="E371" i="100"/>
  <c r="Q371" i="100" s="1"/>
  <c r="N370" i="100"/>
  <c r="M370" i="100"/>
  <c r="L370" i="100"/>
  <c r="G370" i="100" s="1"/>
  <c r="K370" i="100"/>
  <c r="J370" i="100"/>
  <c r="E370" i="100"/>
  <c r="Q370" i="100" s="1"/>
  <c r="N369" i="100"/>
  <c r="M369" i="100"/>
  <c r="L369" i="100"/>
  <c r="G369" i="100" s="1"/>
  <c r="K369" i="100"/>
  <c r="J369" i="100"/>
  <c r="E369" i="100"/>
  <c r="Q369" i="100" s="1"/>
  <c r="N368" i="100"/>
  <c r="M368" i="100"/>
  <c r="L368" i="100"/>
  <c r="G368" i="100" s="1"/>
  <c r="K368" i="100"/>
  <c r="J368" i="100"/>
  <c r="E368" i="100"/>
  <c r="Q368" i="100" s="1"/>
  <c r="N367" i="100"/>
  <c r="M367" i="100"/>
  <c r="L367" i="100"/>
  <c r="G367" i="100" s="1"/>
  <c r="K367" i="100"/>
  <c r="J367" i="100"/>
  <c r="E367" i="100"/>
  <c r="Q367" i="100" s="1"/>
  <c r="N366" i="100"/>
  <c r="M366" i="100"/>
  <c r="L366" i="100"/>
  <c r="G366" i="100" s="1"/>
  <c r="K366" i="100"/>
  <c r="J366" i="100"/>
  <c r="E366" i="100"/>
  <c r="Q366" i="100" s="1"/>
  <c r="N365" i="100"/>
  <c r="L365" i="100"/>
  <c r="G365" i="100" s="1"/>
  <c r="K365" i="100"/>
  <c r="J365" i="100"/>
  <c r="E365" i="100"/>
  <c r="Q365" i="100" s="1"/>
  <c r="N364" i="100"/>
  <c r="L364" i="100"/>
  <c r="G364" i="100" s="1"/>
  <c r="K364" i="100"/>
  <c r="J364" i="100"/>
  <c r="E364" i="100"/>
  <c r="Q364" i="100" s="1"/>
  <c r="N363" i="100"/>
  <c r="M363" i="100"/>
  <c r="L363" i="100"/>
  <c r="G363" i="100" s="1"/>
  <c r="K363" i="100"/>
  <c r="J363" i="100"/>
  <c r="E363" i="100"/>
  <c r="Q363" i="100" s="1"/>
  <c r="N362" i="100"/>
  <c r="M362" i="100"/>
  <c r="L362" i="100"/>
  <c r="G362" i="100" s="1"/>
  <c r="K362" i="100"/>
  <c r="J362" i="100"/>
  <c r="E362" i="100"/>
  <c r="Q362" i="100" s="1"/>
  <c r="N361" i="100"/>
  <c r="M361" i="100"/>
  <c r="L361" i="100"/>
  <c r="G361" i="100" s="1"/>
  <c r="K361" i="100"/>
  <c r="J361" i="100"/>
  <c r="E361" i="100"/>
  <c r="Q361" i="100" s="1"/>
  <c r="N360" i="100"/>
  <c r="M360" i="100"/>
  <c r="L360" i="100"/>
  <c r="G360" i="100" s="1"/>
  <c r="K360" i="100"/>
  <c r="J360" i="100"/>
  <c r="E360" i="100"/>
  <c r="Q360" i="100" s="1"/>
  <c r="N359" i="100"/>
  <c r="M359" i="100"/>
  <c r="L359" i="100"/>
  <c r="G359" i="100" s="1"/>
  <c r="K359" i="100"/>
  <c r="J359" i="100"/>
  <c r="E359" i="100"/>
  <c r="Q359" i="100" s="1"/>
  <c r="N358" i="100"/>
  <c r="M358" i="100"/>
  <c r="L358" i="100"/>
  <c r="G358" i="100" s="1"/>
  <c r="K358" i="100"/>
  <c r="J358" i="100"/>
  <c r="E358" i="100"/>
  <c r="Q358" i="100" s="1"/>
  <c r="N357" i="100"/>
  <c r="M357" i="100"/>
  <c r="L357" i="100"/>
  <c r="G357" i="100" s="1"/>
  <c r="J357" i="100"/>
  <c r="E357" i="100"/>
  <c r="Q357" i="100" s="1"/>
  <c r="N356" i="100"/>
  <c r="M356" i="100"/>
  <c r="L356" i="100"/>
  <c r="G356" i="100" s="1"/>
  <c r="K356" i="100"/>
  <c r="J356" i="100"/>
  <c r="E356" i="100"/>
  <c r="Q356" i="100" s="1"/>
  <c r="N355" i="100"/>
  <c r="L355" i="100"/>
  <c r="G355" i="100" s="1"/>
  <c r="K355" i="100"/>
  <c r="J355" i="100"/>
  <c r="E355" i="100"/>
  <c r="Q355" i="100" s="1"/>
  <c r="N354" i="100"/>
  <c r="L354" i="100"/>
  <c r="G354" i="100" s="1"/>
  <c r="K354" i="100"/>
  <c r="J354" i="100"/>
  <c r="E354" i="100"/>
  <c r="Q354" i="100" s="1"/>
  <c r="N353" i="100"/>
  <c r="M353" i="100"/>
  <c r="L353" i="100"/>
  <c r="G353" i="100" s="1"/>
  <c r="K353" i="100"/>
  <c r="J353" i="100"/>
  <c r="E353" i="100"/>
  <c r="Q353" i="100" s="1"/>
  <c r="N352" i="100"/>
  <c r="M352" i="100"/>
  <c r="L352" i="100"/>
  <c r="G352" i="100" s="1"/>
  <c r="K352" i="100"/>
  <c r="J352" i="100"/>
  <c r="E352" i="100"/>
  <c r="Q352" i="100" s="1"/>
  <c r="N351" i="100"/>
  <c r="L351" i="100"/>
  <c r="G351" i="100" s="1"/>
  <c r="K351" i="100"/>
  <c r="J351" i="100"/>
  <c r="E351" i="100"/>
  <c r="Q351" i="100" s="1"/>
  <c r="N350" i="100"/>
  <c r="M350" i="100"/>
  <c r="L350" i="100"/>
  <c r="G350" i="100" s="1"/>
  <c r="K350" i="100"/>
  <c r="J350" i="100"/>
  <c r="E350" i="100"/>
  <c r="Q350" i="100" s="1"/>
  <c r="N349" i="100"/>
  <c r="M349" i="100"/>
  <c r="L349" i="100"/>
  <c r="G349" i="100" s="1"/>
  <c r="K349" i="100"/>
  <c r="J349" i="100"/>
  <c r="E349" i="100"/>
  <c r="Q349" i="100" s="1"/>
  <c r="N348" i="100"/>
  <c r="M348" i="100"/>
  <c r="L348" i="100"/>
  <c r="G348" i="100" s="1"/>
  <c r="K348" i="100"/>
  <c r="J348" i="100"/>
  <c r="E348" i="100"/>
  <c r="Q348" i="100" s="1"/>
  <c r="N347" i="100"/>
  <c r="M347" i="100"/>
  <c r="L347" i="100"/>
  <c r="G347" i="100" s="1"/>
  <c r="K347" i="100"/>
  <c r="J347" i="100"/>
  <c r="E347" i="100"/>
  <c r="Q347" i="100" s="1"/>
  <c r="N346" i="100"/>
  <c r="M346" i="100"/>
  <c r="L346" i="100"/>
  <c r="G346" i="100" s="1"/>
  <c r="K346" i="100"/>
  <c r="J346" i="100"/>
  <c r="E346" i="100"/>
  <c r="Q346" i="100" s="1"/>
  <c r="N345" i="100"/>
  <c r="M345" i="100"/>
  <c r="L345" i="100"/>
  <c r="G345" i="100" s="1"/>
  <c r="K345" i="100"/>
  <c r="J345" i="100"/>
  <c r="E345" i="100"/>
  <c r="Q345" i="100" s="1"/>
  <c r="N344" i="100"/>
  <c r="M344" i="100"/>
  <c r="L344" i="100"/>
  <c r="G344" i="100" s="1"/>
  <c r="K344" i="100"/>
  <c r="J344" i="100"/>
  <c r="E344" i="100"/>
  <c r="Q344" i="100" s="1"/>
  <c r="N343" i="100"/>
  <c r="M343" i="100"/>
  <c r="L343" i="100"/>
  <c r="G343" i="100" s="1"/>
  <c r="K343" i="100"/>
  <c r="J343" i="100"/>
  <c r="E343" i="100"/>
  <c r="Q343" i="100" s="1"/>
  <c r="N342" i="100"/>
  <c r="M342" i="100"/>
  <c r="L342" i="100"/>
  <c r="G342" i="100" s="1"/>
  <c r="K342" i="100"/>
  <c r="J342" i="100"/>
  <c r="E342" i="100"/>
  <c r="Q342" i="100" s="1"/>
  <c r="N341" i="100"/>
  <c r="M341" i="100"/>
  <c r="L341" i="100"/>
  <c r="G341" i="100" s="1"/>
  <c r="K341" i="100"/>
  <c r="J341" i="100"/>
  <c r="E341" i="100"/>
  <c r="Q341" i="100" s="1"/>
  <c r="N340" i="100"/>
  <c r="M340" i="100"/>
  <c r="L340" i="100"/>
  <c r="G340" i="100" s="1"/>
  <c r="K340" i="100"/>
  <c r="J340" i="100"/>
  <c r="E340" i="100"/>
  <c r="Q340" i="100" s="1"/>
  <c r="N339" i="100"/>
  <c r="M339" i="100"/>
  <c r="L339" i="100"/>
  <c r="G339" i="100" s="1"/>
  <c r="K339" i="100"/>
  <c r="J339" i="100"/>
  <c r="E339" i="100"/>
  <c r="Q339" i="100" s="1"/>
  <c r="N338" i="100"/>
  <c r="M338" i="100"/>
  <c r="L338" i="100"/>
  <c r="G338" i="100" s="1"/>
  <c r="K338" i="100"/>
  <c r="J338" i="100"/>
  <c r="E338" i="100"/>
  <c r="Q338" i="100" s="1"/>
  <c r="N337" i="100"/>
  <c r="M337" i="100"/>
  <c r="L337" i="100"/>
  <c r="G337" i="100" s="1"/>
  <c r="K337" i="100"/>
  <c r="J337" i="100"/>
  <c r="E337" i="100"/>
  <c r="Q337" i="100" s="1"/>
  <c r="N336" i="100"/>
  <c r="M336" i="100"/>
  <c r="L336" i="100"/>
  <c r="G336" i="100" s="1"/>
  <c r="K336" i="100"/>
  <c r="J336" i="100"/>
  <c r="E336" i="100"/>
  <c r="Q336" i="100" s="1"/>
  <c r="N335" i="100"/>
  <c r="M335" i="100"/>
  <c r="L335" i="100"/>
  <c r="G335" i="100" s="1"/>
  <c r="K335" i="100"/>
  <c r="J335" i="100"/>
  <c r="E335" i="100"/>
  <c r="Q335" i="100" s="1"/>
  <c r="N334" i="100"/>
  <c r="M334" i="100"/>
  <c r="L334" i="100"/>
  <c r="G334" i="100" s="1"/>
  <c r="K334" i="100"/>
  <c r="J334" i="100"/>
  <c r="E334" i="100"/>
  <c r="Q334" i="100" s="1"/>
  <c r="N333" i="100"/>
  <c r="M333" i="100"/>
  <c r="L333" i="100"/>
  <c r="G333" i="100" s="1"/>
  <c r="K333" i="100"/>
  <c r="J333" i="100"/>
  <c r="E333" i="100"/>
  <c r="Q333" i="100" s="1"/>
  <c r="N332" i="100"/>
  <c r="M332" i="100"/>
  <c r="L332" i="100"/>
  <c r="G332" i="100" s="1"/>
  <c r="K332" i="100"/>
  <c r="J332" i="100"/>
  <c r="E332" i="100"/>
  <c r="Q332" i="100" s="1"/>
  <c r="N331" i="100"/>
  <c r="M331" i="100"/>
  <c r="L331" i="100"/>
  <c r="G331" i="100" s="1"/>
  <c r="K331" i="100"/>
  <c r="J331" i="100"/>
  <c r="E331" i="100"/>
  <c r="Q331" i="100" s="1"/>
  <c r="N330" i="100"/>
  <c r="M330" i="100"/>
  <c r="L330" i="100"/>
  <c r="G330" i="100" s="1"/>
  <c r="K330" i="100"/>
  <c r="J330" i="100"/>
  <c r="E330" i="100"/>
  <c r="Q330" i="100" s="1"/>
  <c r="N329" i="100"/>
  <c r="M329" i="100"/>
  <c r="L329" i="100"/>
  <c r="G329" i="100" s="1"/>
  <c r="K329" i="100"/>
  <c r="J329" i="100"/>
  <c r="E329" i="100"/>
  <c r="Q329" i="100" s="1"/>
  <c r="N328" i="100"/>
  <c r="M328" i="100"/>
  <c r="L328" i="100"/>
  <c r="G328" i="100" s="1"/>
  <c r="K328" i="100"/>
  <c r="J328" i="100"/>
  <c r="E328" i="100"/>
  <c r="Q328" i="100" s="1"/>
  <c r="N327" i="100"/>
  <c r="M327" i="100"/>
  <c r="L327" i="100"/>
  <c r="G327" i="100" s="1"/>
  <c r="K327" i="100"/>
  <c r="J327" i="100"/>
  <c r="E327" i="100"/>
  <c r="Q327" i="100" s="1"/>
  <c r="N326" i="100"/>
  <c r="M326" i="100"/>
  <c r="L326" i="100"/>
  <c r="G326" i="100" s="1"/>
  <c r="K326" i="100"/>
  <c r="J326" i="100"/>
  <c r="E326" i="100"/>
  <c r="Q326" i="100" s="1"/>
  <c r="N325" i="100"/>
  <c r="M325" i="100"/>
  <c r="L325" i="100"/>
  <c r="G325" i="100" s="1"/>
  <c r="K325" i="100"/>
  <c r="J325" i="100"/>
  <c r="E325" i="100"/>
  <c r="Q325" i="100" s="1"/>
  <c r="N324" i="100"/>
  <c r="M324" i="100"/>
  <c r="L324" i="100"/>
  <c r="G324" i="100" s="1"/>
  <c r="K324" i="100"/>
  <c r="J324" i="100"/>
  <c r="E324" i="100"/>
  <c r="Q324" i="100" s="1"/>
  <c r="N323" i="100"/>
  <c r="M323" i="100"/>
  <c r="L323" i="100"/>
  <c r="G323" i="100" s="1"/>
  <c r="K323" i="100"/>
  <c r="J323" i="100"/>
  <c r="E323" i="100"/>
  <c r="Q323" i="100" s="1"/>
  <c r="N322" i="100"/>
  <c r="M322" i="100"/>
  <c r="L322" i="100"/>
  <c r="G322" i="100" s="1"/>
  <c r="K322" i="100"/>
  <c r="J322" i="100"/>
  <c r="E322" i="100"/>
  <c r="Q322" i="100" s="1"/>
  <c r="N321" i="100"/>
  <c r="M321" i="100"/>
  <c r="L321" i="100"/>
  <c r="G321" i="100" s="1"/>
  <c r="K321" i="100"/>
  <c r="J321" i="100"/>
  <c r="E321" i="100"/>
  <c r="Q321" i="100" s="1"/>
  <c r="N320" i="100"/>
  <c r="M320" i="100"/>
  <c r="L320" i="100"/>
  <c r="G320" i="100" s="1"/>
  <c r="K320" i="100"/>
  <c r="J320" i="100"/>
  <c r="E320" i="100"/>
  <c r="Q320" i="100" s="1"/>
  <c r="N319" i="100"/>
  <c r="M319" i="100"/>
  <c r="L319" i="100"/>
  <c r="G319" i="100" s="1"/>
  <c r="K319" i="100"/>
  <c r="J319" i="100"/>
  <c r="E319" i="100"/>
  <c r="Q319" i="100" s="1"/>
  <c r="N318" i="100"/>
  <c r="M318" i="100"/>
  <c r="L318" i="100"/>
  <c r="G318" i="100" s="1"/>
  <c r="K318" i="100"/>
  <c r="J318" i="100"/>
  <c r="E318" i="100"/>
  <c r="Q318" i="100" s="1"/>
  <c r="N317" i="100"/>
  <c r="M317" i="100"/>
  <c r="L317" i="100"/>
  <c r="G317" i="100" s="1"/>
  <c r="K317" i="100"/>
  <c r="J317" i="100"/>
  <c r="E317" i="100"/>
  <c r="Q317" i="100" s="1"/>
  <c r="N316" i="100"/>
  <c r="M316" i="100"/>
  <c r="L316" i="100"/>
  <c r="G316" i="100" s="1"/>
  <c r="K316" i="100"/>
  <c r="J316" i="100"/>
  <c r="E316" i="100"/>
  <c r="Q316" i="100" s="1"/>
  <c r="N315" i="100"/>
  <c r="M315" i="100"/>
  <c r="L315" i="100"/>
  <c r="G315" i="100" s="1"/>
  <c r="K315" i="100"/>
  <c r="J315" i="100"/>
  <c r="E315" i="100"/>
  <c r="Q315" i="100" s="1"/>
  <c r="N314" i="100"/>
  <c r="M314" i="100"/>
  <c r="L314" i="100"/>
  <c r="G314" i="100" s="1"/>
  <c r="K314" i="100"/>
  <c r="J314" i="100"/>
  <c r="E314" i="100"/>
  <c r="Q314" i="100" s="1"/>
  <c r="N313" i="100"/>
  <c r="M313" i="100"/>
  <c r="L313" i="100"/>
  <c r="G313" i="100" s="1"/>
  <c r="K313" i="100"/>
  <c r="J313" i="100"/>
  <c r="E313" i="100"/>
  <c r="Q313" i="100" s="1"/>
  <c r="N312" i="100"/>
  <c r="M312" i="100"/>
  <c r="L312" i="100"/>
  <c r="G312" i="100" s="1"/>
  <c r="K312" i="100"/>
  <c r="J312" i="100"/>
  <c r="E312" i="100"/>
  <c r="Q312" i="100" s="1"/>
  <c r="N311" i="100"/>
  <c r="M311" i="100"/>
  <c r="L311" i="100"/>
  <c r="G311" i="100" s="1"/>
  <c r="K311" i="100"/>
  <c r="J311" i="100"/>
  <c r="E311" i="100"/>
  <c r="Q311" i="100" s="1"/>
  <c r="N310" i="100"/>
  <c r="M310" i="100"/>
  <c r="L310" i="100"/>
  <c r="G310" i="100" s="1"/>
  <c r="K310" i="100"/>
  <c r="J310" i="100"/>
  <c r="E310" i="100"/>
  <c r="Q310" i="100" s="1"/>
  <c r="N309" i="100"/>
  <c r="M309" i="100"/>
  <c r="L309" i="100"/>
  <c r="G309" i="100" s="1"/>
  <c r="K309" i="100"/>
  <c r="J309" i="100"/>
  <c r="E309" i="100"/>
  <c r="Q309" i="100" s="1"/>
  <c r="N308" i="100"/>
  <c r="M308" i="100"/>
  <c r="L308" i="100"/>
  <c r="G308" i="100" s="1"/>
  <c r="K308" i="100"/>
  <c r="J308" i="100"/>
  <c r="E308" i="100"/>
  <c r="Q308" i="100" s="1"/>
  <c r="N307" i="100"/>
  <c r="M307" i="100"/>
  <c r="L307" i="100"/>
  <c r="G307" i="100" s="1"/>
  <c r="K307" i="100"/>
  <c r="J307" i="100"/>
  <c r="E307" i="100"/>
  <c r="Q307" i="100" s="1"/>
  <c r="N306" i="100"/>
  <c r="M306" i="100"/>
  <c r="L306" i="100"/>
  <c r="G306" i="100" s="1"/>
  <c r="K306" i="100"/>
  <c r="J306" i="100"/>
  <c r="E306" i="100"/>
  <c r="Q306" i="100" s="1"/>
  <c r="N305" i="100"/>
  <c r="M305" i="100"/>
  <c r="L305" i="100"/>
  <c r="G305" i="100" s="1"/>
  <c r="K305" i="100"/>
  <c r="J305" i="100"/>
  <c r="E305" i="100"/>
  <c r="Q305" i="100" s="1"/>
  <c r="N304" i="100"/>
  <c r="M304" i="100"/>
  <c r="L304" i="100"/>
  <c r="G304" i="100" s="1"/>
  <c r="K304" i="100"/>
  <c r="J304" i="100"/>
  <c r="E304" i="100"/>
  <c r="Q304" i="100" s="1"/>
  <c r="N303" i="100"/>
  <c r="M303" i="100"/>
  <c r="L303" i="100"/>
  <c r="G303" i="100" s="1"/>
  <c r="K303" i="100"/>
  <c r="J303" i="100"/>
  <c r="E303" i="100"/>
  <c r="Q303" i="100" s="1"/>
  <c r="N302" i="100"/>
  <c r="M302" i="100"/>
  <c r="L302" i="100"/>
  <c r="G302" i="100" s="1"/>
  <c r="K302" i="100"/>
  <c r="J302" i="100"/>
  <c r="E302" i="100"/>
  <c r="Q302" i="100" s="1"/>
  <c r="N301" i="100"/>
  <c r="M301" i="100"/>
  <c r="L301" i="100"/>
  <c r="G301" i="100" s="1"/>
  <c r="K301" i="100"/>
  <c r="J301" i="100"/>
  <c r="E301" i="100"/>
  <c r="Q301" i="100" s="1"/>
  <c r="N300" i="100"/>
  <c r="M300" i="100"/>
  <c r="L300" i="100"/>
  <c r="G300" i="100" s="1"/>
  <c r="K300" i="100"/>
  <c r="J300" i="100"/>
  <c r="E300" i="100"/>
  <c r="Q300" i="100" s="1"/>
  <c r="N299" i="100"/>
  <c r="M299" i="100"/>
  <c r="L299" i="100"/>
  <c r="G299" i="100" s="1"/>
  <c r="K299" i="100"/>
  <c r="J299" i="100"/>
  <c r="E299" i="100"/>
  <c r="Q299" i="100" s="1"/>
  <c r="N298" i="100"/>
  <c r="M298" i="100"/>
  <c r="L298" i="100"/>
  <c r="G298" i="100" s="1"/>
  <c r="K298" i="100"/>
  <c r="J298" i="100"/>
  <c r="E298" i="100"/>
  <c r="Q298" i="100" s="1"/>
  <c r="N297" i="100"/>
  <c r="M297" i="100"/>
  <c r="L297" i="100"/>
  <c r="G297" i="100" s="1"/>
  <c r="K297" i="100"/>
  <c r="J297" i="100"/>
  <c r="E297" i="100"/>
  <c r="Q297" i="100" s="1"/>
  <c r="N296" i="100"/>
  <c r="M296" i="100"/>
  <c r="L296" i="100"/>
  <c r="G296" i="100" s="1"/>
  <c r="K296" i="100"/>
  <c r="J296" i="100"/>
  <c r="E296" i="100"/>
  <c r="Q296" i="100" s="1"/>
  <c r="N295" i="100"/>
  <c r="M295" i="100"/>
  <c r="L295" i="100"/>
  <c r="G295" i="100" s="1"/>
  <c r="K295" i="100"/>
  <c r="J295" i="100"/>
  <c r="E295" i="100"/>
  <c r="Q295" i="100" s="1"/>
  <c r="N294" i="100"/>
  <c r="M294" i="100"/>
  <c r="L294" i="100"/>
  <c r="G294" i="100" s="1"/>
  <c r="K294" i="100"/>
  <c r="J294" i="100"/>
  <c r="E294" i="100"/>
  <c r="Q294" i="100" s="1"/>
  <c r="N293" i="100"/>
  <c r="M293" i="100"/>
  <c r="L293" i="100"/>
  <c r="G293" i="100" s="1"/>
  <c r="K293" i="100"/>
  <c r="J293" i="100"/>
  <c r="E293" i="100"/>
  <c r="Q293" i="100" s="1"/>
  <c r="N292" i="100"/>
  <c r="M292" i="100"/>
  <c r="L292" i="100"/>
  <c r="G292" i="100" s="1"/>
  <c r="K292" i="100"/>
  <c r="J292" i="100"/>
  <c r="E292" i="100"/>
  <c r="Q292" i="100" s="1"/>
  <c r="N291" i="100"/>
  <c r="M291" i="100"/>
  <c r="L291" i="100"/>
  <c r="G291" i="100" s="1"/>
  <c r="K291" i="100"/>
  <c r="J291" i="100"/>
  <c r="E291" i="100"/>
  <c r="Q291" i="100" s="1"/>
  <c r="N290" i="100"/>
  <c r="M290" i="100"/>
  <c r="L290" i="100"/>
  <c r="G290" i="100" s="1"/>
  <c r="K290" i="100"/>
  <c r="J290" i="100"/>
  <c r="E290" i="100"/>
  <c r="Q290" i="100" s="1"/>
  <c r="N289" i="100"/>
  <c r="M289" i="100"/>
  <c r="L289" i="100"/>
  <c r="G289" i="100" s="1"/>
  <c r="K289" i="100"/>
  <c r="J289" i="100"/>
  <c r="E289" i="100"/>
  <c r="Q289" i="100" s="1"/>
  <c r="N288" i="100"/>
  <c r="M288" i="100"/>
  <c r="L288" i="100"/>
  <c r="G288" i="100" s="1"/>
  <c r="K288" i="100"/>
  <c r="J288" i="100"/>
  <c r="E288" i="100"/>
  <c r="Q288" i="100" s="1"/>
  <c r="N287" i="100"/>
  <c r="M287" i="100"/>
  <c r="L287" i="100"/>
  <c r="G287" i="100" s="1"/>
  <c r="K287" i="100"/>
  <c r="J287" i="100"/>
  <c r="E287" i="100"/>
  <c r="Q287" i="100" s="1"/>
  <c r="N286" i="100"/>
  <c r="M286" i="100"/>
  <c r="L286" i="100"/>
  <c r="G286" i="100" s="1"/>
  <c r="K286" i="100"/>
  <c r="J286" i="100"/>
  <c r="E286" i="100"/>
  <c r="Q286" i="100" s="1"/>
  <c r="N285" i="100"/>
  <c r="M285" i="100"/>
  <c r="L285" i="100"/>
  <c r="G285" i="100" s="1"/>
  <c r="K285" i="100"/>
  <c r="J285" i="100"/>
  <c r="E285" i="100"/>
  <c r="Q285" i="100" s="1"/>
  <c r="N284" i="100"/>
  <c r="M284" i="100"/>
  <c r="L284" i="100"/>
  <c r="G284" i="100" s="1"/>
  <c r="K284" i="100"/>
  <c r="J284" i="100"/>
  <c r="E284" i="100"/>
  <c r="Q284" i="100" s="1"/>
  <c r="N283" i="100"/>
  <c r="M283" i="100"/>
  <c r="L283" i="100"/>
  <c r="G283" i="100" s="1"/>
  <c r="K283" i="100"/>
  <c r="J283" i="100"/>
  <c r="E283" i="100"/>
  <c r="Q283" i="100" s="1"/>
  <c r="N282" i="100"/>
  <c r="M282" i="100"/>
  <c r="L282" i="100"/>
  <c r="G282" i="100" s="1"/>
  <c r="K282" i="100"/>
  <c r="J282" i="100"/>
  <c r="E282" i="100"/>
  <c r="Q282" i="100" s="1"/>
  <c r="N281" i="100"/>
  <c r="M281" i="100"/>
  <c r="L281" i="100"/>
  <c r="G281" i="100" s="1"/>
  <c r="K281" i="100"/>
  <c r="J281" i="100"/>
  <c r="E281" i="100"/>
  <c r="Q281" i="100" s="1"/>
  <c r="N280" i="100"/>
  <c r="M280" i="100"/>
  <c r="L280" i="100"/>
  <c r="G280" i="100" s="1"/>
  <c r="K280" i="100"/>
  <c r="J280" i="100"/>
  <c r="E280" i="100"/>
  <c r="Q280" i="100" s="1"/>
  <c r="N279" i="100"/>
  <c r="M279" i="100"/>
  <c r="L279" i="100"/>
  <c r="G279" i="100" s="1"/>
  <c r="K279" i="100"/>
  <c r="J279" i="100"/>
  <c r="E279" i="100"/>
  <c r="Q279" i="100" s="1"/>
  <c r="N278" i="100"/>
  <c r="M278" i="100"/>
  <c r="L278" i="100"/>
  <c r="G278" i="100" s="1"/>
  <c r="K278" i="100"/>
  <c r="J278" i="100"/>
  <c r="E278" i="100"/>
  <c r="Q278" i="100" s="1"/>
  <c r="N277" i="100"/>
  <c r="M277" i="100"/>
  <c r="L277" i="100"/>
  <c r="G277" i="100" s="1"/>
  <c r="K277" i="100"/>
  <c r="J277" i="100"/>
  <c r="E277" i="100"/>
  <c r="Q277" i="100" s="1"/>
  <c r="N276" i="100"/>
  <c r="M276" i="100"/>
  <c r="L276" i="100"/>
  <c r="G276" i="100" s="1"/>
  <c r="K276" i="100"/>
  <c r="J276" i="100"/>
  <c r="E276" i="100"/>
  <c r="Q276" i="100" s="1"/>
  <c r="N275" i="100"/>
  <c r="M275" i="100"/>
  <c r="L275" i="100"/>
  <c r="G275" i="100" s="1"/>
  <c r="K275" i="100"/>
  <c r="J275" i="100"/>
  <c r="E275" i="100"/>
  <c r="Q275" i="100" s="1"/>
  <c r="N274" i="100"/>
  <c r="L274" i="100"/>
  <c r="G274" i="100" s="1"/>
  <c r="K274" i="100"/>
  <c r="J274" i="100"/>
  <c r="E274" i="100"/>
  <c r="Q274" i="100" s="1"/>
  <c r="N273" i="100"/>
  <c r="M273" i="100"/>
  <c r="L273" i="100"/>
  <c r="G273" i="100" s="1"/>
  <c r="K273" i="100"/>
  <c r="J273" i="100"/>
  <c r="E273" i="100"/>
  <c r="Q273" i="100" s="1"/>
  <c r="N272" i="100"/>
  <c r="M272" i="100"/>
  <c r="L272" i="100"/>
  <c r="G272" i="100" s="1"/>
  <c r="K272" i="100"/>
  <c r="J272" i="100"/>
  <c r="E272" i="100"/>
  <c r="Q272" i="100" s="1"/>
  <c r="N271" i="100"/>
  <c r="M271" i="100"/>
  <c r="L271" i="100"/>
  <c r="G271" i="100" s="1"/>
  <c r="K271" i="100"/>
  <c r="J271" i="100"/>
  <c r="E271" i="100"/>
  <c r="Q271" i="100" s="1"/>
  <c r="N270" i="100"/>
  <c r="M270" i="100"/>
  <c r="L270" i="100"/>
  <c r="G270" i="100" s="1"/>
  <c r="K270" i="100"/>
  <c r="J270" i="100"/>
  <c r="E270" i="100"/>
  <c r="Q270" i="100" s="1"/>
  <c r="N269" i="100"/>
  <c r="M269" i="100"/>
  <c r="L269" i="100"/>
  <c r="G269" i="100" s="1"/>
  <c r="K269" i="100"/>
  <c r="J269" i="100"/>
  <c r="E269" i="100"/>
  <c r="Q269" i="100" s="1"/>
  <c r="N268" i="100"/>
  <c r="M268" i="100"/>
  <c r="L268" i="100"/>
  <c r="G268" i="100" s="1"/>
  <c r="K268" i="100"/>
  <c r="J268" i="100"/>
  <c r="E268" i="100"/>
  <c r="Q268" i="100" s="1"/>
  <c r="N267" i="100"/>
  <c r="M267" i="100"/>
  <c r="L267" i="100"/>
  <c r="G267" i="100" s="1"/>
  <c r="K267" i="100"/>
  <c r="J267" i="100"/>
  <c r="E267" i="100"/>
  <c r="Q267" i="100" s="1"/>
  <c r="N266" i="100"/>
  <c r="M266" i="100"/>
  <c r="L266" i="100"/>
  <c r="G266" i="100" s="1"/>
  <c r="K266" i="100"/>
  <c r="J266" i="100"/>
  <c r="E266" i="100"/>
  <c r="Q266" i="100" s="1"/>
  <c r="N265" i="100"/>
  <c r="M265" i="100"/>
  <c r="L265" i="100"/>
  <c r="G265" i="100" s="1"/>
  <c r="K265" i="100"/>
  <c r="J265" i="100"/>
  <c r="E265" i="100"/>
  <c r="Q265" i="100" s="1"/>
  <c r="N264" i="100"/>
  <c r="M264" i="100"/>
  <c r="L264" i="100"/>
  <c r="G264" i="100" s="1"/>
  <c r="K264" i="100"/>
  <c r="J264" i="100"/>
  <c r="E264" i="100"/>
  <c r="Q264" i="100" s="1"/>
  <c r="N263" i="100"/>
  <c r="M263" i="100"/>
  <c r="L263" i="100"/>
  <c r="G263" i="100" s="1"/>
  <c r="K263" i="100"/>
  <c r="J263" i="100"/>
  <c r="E263" i="100"/>
  <c r="Q263" i="100" s="1"/>
  <c r="N262" i="100"/>
  <c r="M262" i="100"/>
  <c r="L262" i="100"/>
  <c r="G262" i="100" s="1"/>
  <c r="K262" i="100"/>
  <c r="J262" i="100"/>
  <c r="E262" i="100"/>
  <c r="Q262" i="100" s="1"/>
  <c r="N261" i="100"/>
  <c r="M261" i="100"/>
  <c r="L261" i="100"/>
  <c r="G261" i="100" s="1"/>
  <c r="K261" i="100"/>
  <c r="J261" i="100"/>
  <c r="E261" i="100"/>
  <c r="Q261" i="100" s="1"/>
  <c r="N260" i="100"/>
  <c r="M260" i="100"/>
  <c r="L260" i="100"/>
  <c r="G260" i="100" s="1"/>
  <c r="K260" i="100"/>
  <c r="J260" i="100"/>
  <c r="E260" i="100"/>
  <c r="Q260" i="100" s="1"/>
  <c r="N259" i="100"/>
  <c r="M259" i="100"/>
  <c r="L259" i="100"/>
  <c r="G259" i="100" s="1"/>
  <c r="K259" i="100"/>
  <c r="J259" i="100"/>
  <c r="E259" i="100"/>
  <c r="Q259" i="100" s="1"/>
  <c r="N258" i="100"/>
  <c r="M258" i="100"/>
  <c r="L258" i="100"/>
  <c r="G258" i="100" s="1"/>
  <c r="K258" i="100"/>
  <c r="J258" i="100"/>
  <c r="E258" i="100"/>
  <c r="Q258" i="100" s="1"/>
  <c r="N257" i="100"/>
  <c r="M257" i="100"/>
  <c r="L257" i="100"/>
  <c r="G257" i="100" s="1"/>
  <c r="K257" i="100"/>
  <c r="J257" i="100"/>
  <c r="E257" i="100"/>
  <c r="Q257" i="100" s="1"/>
  <c r="N256" i="100"/>
  <c r="M256" i="100"/>
  <c r="L256" i="100"/>
  <c r="G256" i="100" s="1"/>
  <c r="K256" i="100"/>
  <c r="J256" i="100"/>
  <c r="E256" i="100"/>
  <c r="Q256" i="100" s="1"/>
  <c r="N255" i="100"/>
  <c r="M255" i="100"/>
  <c r="L255" i="100"/>
  <c r="G255" i="100" s="1"/>
  <c r="K255" i="100"/>
  <c r="J255" i="100"/>
  <c r="E255" i="100"/>
  <c r="Q255" i="100" s="1"/>
  <c r="N254" i="100"/>
  <c r="M254" i="100"/>
  <c r="L254" i="100"/>
  <c r="G254" i="100" s="1"/>
  <c r="K254" i="100"/>
  <c r="J254" i="100"/>
  <c r="E254" i="100"/>
  <c r="Q254" i="100" s="1"/>
  <c r="N253" i="100"/>
  <c r="M253" i="100"/>
  <c r="L253" i="100"/>
  <c r="G253" i="100" s="1"/>
  <c r="K253" i="100"/>
  <c r="J253" i="100"/>
  <c r="E253" i="100"/>
  <c r="Q253" i="100" s="1"/>
  <c r="N252" i="100"/>
  <c r="M252" i="100"/>
  <c r="L252" i="100"/>
  <c r="G252" i="100" s="1"/>
  <c r="K252" i="100"/>
  <c r="J252" i="100"/>
  <c r="E252" i="100"/>
  <c r="Q252" i="100" s="1"/>
  <c r="N251" i="100"/>
  <c r="M251" i="100"/>
  <c r="L251" i="100"/>
  <c r="G251" i="100" s="1"/>
  <c r="K251" i="100"/>
  <c r="J251" i="100"/>
  <c r="E251" i="100"/>
  <c r="Q251" i="100" s="1"/>
  <c r="N250" i="100"/>
  <c r="M250" i="100"/>
  <c r="L250" i="100"/>
  <c r="G250" i="100" s="1"/>
  <c r="K250" i="100"/>
  <c r="J250" i="100"/>
  <c r="E250" i="100"/>
  <c r="Q250" i="100" s="1"/>
  <c r="N249" i="100"/>
  <c r="M249" i="100"/>
  <c r="L249" i="100"/>
  <c r="G249" i="100" s="1"/>
  <c r="K249" i="100"/>
  <c r="J249" i="100"/>
  <c r="E249" i="100"/>
  <c r="Q249" i="100" s="1"/>
  <c r="N248" i="100"/>
  <c r="L248" i="100"/>
  <c r="G248" i="100" s="1"/>
  <c r="K248" i="100"/>
  <c r="J248" i="100"/>
  <c r="E248" i="100"/>
  <c r="Q248" i="100" s="1"/>
  <c r="N247" i="100"/>
  <c r="L247" i="100"/>
  <c r="G247" i="100" s="1"/>
  <c r="K247" i="100"/>
  <c r="J247" i="100"/>
  <c r="E247" i="100"/>
  <c r="Q247" i="100" s="1"/>
  <c r="N246" i="100"/>
  <c r="L246" i="100"/>
  <c r="G246" i="100" s="1"/>
  <c r="K246" i="100"/>
  <c r="J246" i="100"/>
  <c r="E246" i="100"/>
  <c r="Q246" i="100" s="1"/>
  <c r="N245" i="100"/>
  <c r="L245" i="100"/>
  <c r="G245" i="100" s="1"/>
  <c r="K245" i="100"/>
  <c r="J245" i="100"/>
  <c r="E245" i="100"/>
  <c r="Q245" i="100" s="1"/>
  <c r="N244" i="100"/>
  <c r="L244" i="100"/>
  <c r="G244" i="100" s="1"/>
  <c r="K244" i="100"/>
  <c r="J244" i="100"/>
  <c r="E244" i="100"/>
  <c r="Q244" i="100" s="1"/>
  <c r="N243" i="100"/>
  <c r="L243" i="100"/>
  <c r="G243" i="100" s="1"/>
  <c r="K243" i="100"/>
  <c r="J243" i="100"/>
  <c r="E243" i="100"/>
  <c r="Q243" i="100" s="1"/>
  <c r="N242" i="100"/>
  <c r="L242" i="100"/>
  <c r="G242" i="100" s="1"/>
  <c r="K242" i="100"/>
  <c r="J242" i="100"/>
  <c r="E242" i="100"/>
  <c r="Q242" i="100" s="1"/>
  <c r="N241" i="100"/>
  <c r="L241" i="100"/>
  <c r="G241" i="100" s="1"/>
  <c r="K241" i="100"/>
  <c r="J241" i="100"/>
  <c r="E241" i="100"/>
  <c r="Q241" i="100" s="1"/>
  <c r="N240" i="100"/>
  <c r="L240" i="100"/>
  <c r="G240" i="100" s="1"/>
  <c r="K240" i="100"/>
  <c r="J240" i="100"/>
  <c r="E240" i="100"/>
  <c r="Q240" i="100" s="1"/>
  <c r="N239" i="100"/>
  <c r="L239" i="100"/>
  <c r="G239" i="100" s="1"/>
  <c r="K239" i="100"/>
  <c r="J239" i="100"/>
  <c r="E239" i="100"/>
  <c r="Q239" i="100" s="1"/>
  <c r="N238" i="100"/>
  <c r="L238" i="100"/>
  <c r="G238" i="100" s="1"/>
  <c r="K238" i="100"/>
  <c r="J238" i="100"/>
  <c r="E238" i="100"/>
  <c r="Q238" i="100" s="1"/>
  <c r="N237" i="100"/>
  <c r="L237" i="100"/>
  <c r="G237" i="100" s="1"/>
  <c r="K237" i="100"/>
  <c r="J237" i="100"/>
  <c r="E237" i="100"/>
  <c r="Q237" i="100" s="1"/>
  <c r="N236" i="100"/>
  <c r="L236" i="100"/>
  <c r="G236" i="100" s="1"/>
  <c r="K236" i="100"/>
  <c r="J236" i="100"/>
  <c r="E236" i="100"/>
  <c r="Q236" i="100" s="1"/>
  <c r="N235" i="100"/>
  <c r="L235" i="100"/>
  <c r="G235" i="100" s="1"/>
  <c r="K235" i="100"/>
  <c r="J235" i="100"/>
  <c r="E235" i="100"/>
  <c r="Q235" i="100" s="1"/>
  <c r="N234" i="100"/>
  <c r="L234" i="100"/>
  <c r="G234" i="100" s="1"/>
  <c r="K234" i="100"/>
  <c r="J234" i="100"/>
  <c r="E234" i="100"/>
  <c r="Q234" i="100" s="1"/>
  <c r="N233" i="100"/>
  <c r="L233" i="100"/>
  <c r="G233" i="100" s="1"/>
  <c r="K233" i="100"/>
  <c r="J233" i="100"/>
  <c r="E233" i="100"/>
  <c r="Q233" i="100" s="1"/>
  <c r="N232" i="100"/>
  <c r="L232" i="100"/>
  <c r="G232" i="100" s="1"/>
  <c r="K232" i="100"/>
  <c r="J232" i="100"/>
  <c r="E232" i="100"/>
  <c r="Q232" i="100" s="1"/>
  <c r="N231" i="100"/>
  <c r="L231" i="100"/>
  <c r="G231" i="100" s="1"/>
  <c r="K231" i="100"/>
  <c r="J231" i="100"/>
  <c r="E231" i="100"/>
  <c r="Q231" i="100" s="1"/>
  <c r="N230" i="100"/>
  <c r="L230" i="100"/>
  <c r="G230" i="100" s="1"/>
  <c r="K230" i="100"/>
  <c r="J230" i="100"/>
  <c r="E230" i="100"/>
  <c r="Q230" i="100" s="1"/>
  <c r="N229" i="100"/>
  <c r="L229" i="100"/>
  <c r="G229" i="100" s="1"/>
  <c r="K229" i="100"/>
  <c r="J229" i="100"/>
  <c r="E229" i="100"/>
  <c r="Q229" i="100" s="1"/>
  <c r="N228" i="100"/>
  <c r="L228" i="100"/>
  <c r="G228" i="100" s="1"/>
  <c r="K228" i="100"/>
  <c r="J228" i="100"/>
  <c r="E228" i="100"/>
  <c r="Q228" i="100" s="1"/>
  <c r="N227" i="100"/>
  <c r="L227" i="100"/>
  <c r="G227" i="100" s="1"/>
  <c r="K227" i="100"/>
  <c r="J227" i="100"/>
  <c r="E227" i="100"/>
  <c r="Q227" i="100" s="1"/>
  <c r="N226" i="100"/>
  <c r="L226" i="100"/>
  <c r="G226" i="100" s="1"/>
  <c r="K226" i="100"/>
  <c r="J226" i="100"/>
  <c r="E226" i="100"/>
  <c r="Q226" i="100" s="1"/>
  <c r="N225" i="100"/>
  <c r="M225" i="100"/>
  <c r="L225" i="100"/>
  <c r="G225" i="100" s="1"/>
  <c r="K225" i="100"/>
  <c r="J225" i="100"/>
  <c r="E225" i="100"/>
  <c r="Q225" i="100" s="1"/>
  <c r="N224" i="100"/>
  <c r="M224" i="100"/>
  <c r="L224" i="100"/>
  <c r="G224" i="100" s="1"/>
  <c r="K224" i="100"/>
  <c r="J224" i="100"/>
  <c r="E224" i="100"/>
  <c r="Q224" i="100" s="1"/>
  <c r="N223" i="100"/>
  <c r="M223" i="100"/>
  <c r="L223" i="100"/>
  <c r="G223" i="100" s="1"/>
  <c r="K223" i="100"/>
  <c r="J223" i="100"/>
  <c r="E223" i="100"/>
  <c r="Q223" i="100" s="1"/>
  <c r="N222" i="100"/>
  <c r="M222" i="100"/>
  <c r="L222" i="100"/>
  <c r="G222" i="100" s="1"/>
  <c r="K222" i="100"/>
  <c r="J222" i="100"/>
  <c r="E222" i="100"/>
  <c r="Q222" i="100" s="1"/>
  <c r="N221" i="100"/>
  <c r="M221" i="100"/>
  <c r="L221" i="100"/>
  <c r="G221" i="100" s="1"/>
  <c r="K221" i="100"/>
  <c r="J221" i="100"/>
  <c r="E221" i="100"/>
  <c r="Q221" i="100" s="1"/>
  <c r="N220" i="100"/>
  <c r="M220" i="100"/>
  <c r="L220" i="100"/>
  <c r="G220" i="100" s="1"/>
  <c r="K220" i="100"/>
  <c r="J220" i="100"/>
  <c r="E220" i="100"/>
  <c r="Q220" i="100" s="1"/>
  <c r="N219" i="100"/>
  <c r="M219" i="100"/>
  <c r="L219" i="100"/>
  <c r="G219" i="100" s="1"/>
  <c r="K219" i="100"/>
  <c r="J219" i="100"/>
  <c r="E219" i="100"/>
  <c r="Q219" i="100" s="1"/>
  <c r="N218" i="100"/>
  <c r="M218" i="100"/>
  <c r="L218" i="100"/>
  <c r="G218" i="100" s="1"/>
  <c r="K218" i="100"/>
  <c r="J218" i="100"/>
  <c r="E218" i="100"/>
  <c r="Q218" i="100" s="1"/>
  <c r="N217" i="100"/>
  <c r="M217" i="100"/>
  <c r="L217" i="100"/>
  <c r="G217" i="100" s="1"/>
  <c r="K217" i="100"/>
  <c r="J217" i="100"/>
  <c r="E217" i="100"/>
  <c r="Q217" i="100" s="1"/>
  <c r="N216" i="100"/>
  <c r="M216" i="100"/>
  <c r="L216" i="100"/>
  <c r="G216" i="100" s="1"/>
  <c r="K216" i="100"/>
  <c r="J216" i="100"/>
  <c r="E216" i="100"/>
  <c r="Q216" i="100" s="1"/>
  <c r="N215" i="100"/>
  <c r="M215" i="100"/>
  <c r="L215" i="100"/>
  <c r="G215" i="100" s="1"/>
  <c r="K215" i="100"/>
  <c r="J215" i="100"/>
  <c r="E215" i="100"/>
  <c r="Q215" i="100" s="1"/>
  <c r="N214" i="100"/>
  <c r="M214" i="100"/>
  <c r="L214" i="100"/>
  <c r="G214" i="100" s="1"/>
  <c r="K214" i="100"/>
  <c r="J214" i="100"/>
  <c r="E214" i="100"/>
  <c r="Q214" i="100" s="1"/>
  <c r="N213" i="100"/>
  <c r="M213" i="100"/>
  <c r="L213" i="100"/>
  <c r="G213" i="100" s="1"/>
  <c r="K213" i="100"/>
  <c r="J213" i="100"/>
  <c r="E213" i="100"/>
  <c r="Q213" i="100" s="1"/>
  <c r="N212" i="100"/>
  <c r="M212" i="100"/>
  <c r="L212" i="100"/>
  <c r="G212" i="100" s="1"/>
  <c r="K212" i="100"/>
  <c r="J212" i="100"/>
  <c r="E212" i="100"/>
  <c r="Q212" i="100" s="1"/>
  <c r="N211" i="100"/>
  <c r="M211" i="100"/>
  <c r="L211" i="100"/>
  <c r="G211" i="100" s="1"/>
  <c r="K211" i="100"/>
  <c r="J211" i="100"/>
  <c r="E211" i="100"/>
  <c r="Q211" i="100" s="1"/>
  <c r="N210" i="100"/>
  <c r="M210" i="100"/>
  <c r="L210" i="100"/>
  <c r="G210" i="100" s="1"/>
  <c r="K210" i="100"/>
  <c r="J210" i="100"/>
  <c r="E210" i="100"/>
  <c r="Q210" i="100" s="1"/>
  <c r="N209" i="100"/>
  <c r="M209" i="100"/>
  <c r="L209" i="100"/>
  <c r="G209" i="100" s="1"/>
  <c r="K209" i="100"/>
  <c r="J209" i="100"/>
  <c r="E209" i="100"/>
  <c r="Q209" i="100" s="1"/>
  <c r="N208" i="100"/>
  <c r="M208" i="100"/>
  <c r="L208" i="100"/>
  <c r="G208" i="100" s="1"/>
  <c r="K208" i="100"/>
  <c r="J208" i="100"/>
  <c r="E208" i="100"/>
  <c r="Q208" i="100" s="1"/>
  <c r="N207" i="100"/>
  <c r="M207" i="100"/>
  <c r="L207" i="100"/>
  <c r="G207" i="100" s="1"/>
  <c r="K207" i="100"/>
  <c r="J207" i="100"/>
  <c r="E207" i="100"/>
  <c r="Q207" i="100" s="1"/>
  <c r="N206" i="100"/>
  <c r="M206" i="100"/>
  <c r="L206" i="100"/>
  <c r="G206" i="100" s="1"/>
  <c r="K206" i="100"/>
  <c r="J206" i="100"/>
  <c r="E206" i="100"/>
  <c r="Q206" i="100" s="1"/>
  <c r="N205" i="100"/>
  <c r="M205" i="100"/>
  <c r="L205" i="100"/>
  <c r="G205" i="100" s="1"/>
  <c r="K205" i="100"/>
  <c r="J205" i="100"/>
  <c r="E205" i="100"/>
  <c r="Q205" i="100" s="1"/>
  <c r="N204" i="100"/>
  <c r="M204" i="100"/>
  <c r="L204" i="100"/>
  <c r="G204" i="100" s="1"/>
  <c r="K204" i="100"/>
  <c r="J204" i="100"/>
  <c r="E204" i="100"/>
  <c r="Q204" i="100" s="1"/>
  <c r="N203" i="100"/>
  <c r="M203" i="100"/>
  <c r="L203" i="100"/>
  <c r="G203" i="100" s="1"/>
  <c r="K203" i="100"/>
  <c r="J203" i="100"/>
  <c r="E203" i="100"/>
  <c r="Q203" i="100" s="1"/>
  <c r="N202" i="100"/>
  <c r="M202" i="100"/>
  <c r="L202" i="100"/>
  <c r="G202" i="100" s="1"/>
  <c r="K202" i="100"/>
  <c r="J202" i="100"/>
  <c r="E202" i="100"/>
  <c r="Q202" i="100" s="1"/>
  <c r="N201" i="100"/>
  <c r="M201" i="100"/>
  <c r="L201" i="100"/>
  <c r="G201" i="100" s="1"/>
  <c r="K201" i="100"/>
  <c r="J201" i="100"/>
  <c r="E201" i="100"/>
  <c r="Q201" i="100" s="1"/>
  <c r="N200" i="100"/>
  <c r="M200" i="100"/>
  <c r="L200" i="100"/>
  <c r="G200" i="100" s="1"/>
  <c r="K200" i="100"/>
  <c r="J200" i="100"/>
  <c r="E200" i="100"/>
  <c r="Q200" i="100" s="1"/>
  <c r="N199" i="100"/>
  <c r="M199" i="100"/>
  <c r="L199" i="100"/>
  <c r="G199" i="100" s="1"/>
  <c r="K199" i="100"/>
  <c r="J199" i="100"/>
  <c r="E199" i="100"/>
  <c r="Q199" i="100" s="1"/>
  <c r="N198" i="100"/>
  <c r="M198" i="100"/>
  <c r="L198" i="100"/>
  <c r="G198" i="100" s="1"/>
  <c r="K198" i="100"/>
  <c r="J198" i="100"/>
  <c r="E198" i="100"/>
  <c r="Q198" i="100" s="1"/>
  <c r="N197" i="100"/>
  <c r="M197" i="100"/>
  <c r="L197" i="100"/>
  <c r="G197" i="100" s="1"/>
  <c r="K197" i="100"/>
  <c r="J197" i="100"/>
  <c r="E197" i="100"/>
  <c r="Q197" i="100" s="1"/>
  <c r="N196" i="100"/>
  <c r="M196" i="100"/>
  <c r="L196" i="100"/>
  <c r="G196" i="100" s="1"/>
  <c r="K196" i="100"/>
  <c r="J196" i="100"/>
  <c r="E196" i="100"/>
  <c r="Q196" i="100" s="1"/>
  <c r="N195" i="100"/>
  <c r="M195" i="100"/>
  <c r="L195" i="100"/>
  <c r="G195" i="100" s="1"/>
  <c r="K195" i="100"/>
  <c r="J195" i="100"/>
  <c r="E195" i="100"/>
  <c r="Q195" i="100" s="1"/>
  <c r="N194" i="100"/>
  <c r="M194" i="100"/>
  <c r="L194" i="100"/>
  <c r="G194" i="100" s="1"/>
  <c r="K194" i="100"/>
  <c r="J194" i="100"/>
  <c r="E194" i="100"/>
  <c r="Q194" i="100" s="1"/>
  <c r="N193" i="100"/>
  <c r="M193" i="100"/>
  <c r="L193" i="100"/>
  <c r="G193" i="100" s="1"/>
  <c r="K193" i="100"/>
  <c r="J193" i="100"/>
  <c r="E193" i="100"/>
  <c r="Q193" i="100" s="1"/>
  <c r="N192" i="100"/>
  <c r="M192" i="100"/>
  <c r="L192" i="100"/>
  <c r="G192" i="100" s="1"/>
  <c r="K192" i="100"/>
  <c r="J192" i="100"/>
  <c r="E192" i="100"/>
  <c r="Q192" i="100" s="1"/>
  <c r="N191" i="100"/>
  <c r="M191" i="100"/>
  <c r="L191" i="100"/>
  <c r="G191" i="100" s="1"/>
  <c r="K191" i="100"/>
  <c r="J191" i="100"/>
  <c r="E191" i="100"/>
  <c r="Q191" i="100" s="1"/>
  <c r="N190" i="100"/>
  <c r="M190" i="100"/>
  <c r="L190" i="100"/>
  <c r="G190" i="100" s="1"/>
  <c r="K190" i="100"/>
  <c r="J190" i="100"/>
  <c r="E190" i="100"/>
  <c r="Q190" i="100" s="1"/>
  <c r="N189" i="100"/>
  <c r="M189" i="100"/>
  <c r="L189" i="100"/>
  <c r="G189" i="100" s="1"/>
  <c r="K189" i="100"/>
  <c r="J189" i="100"/>
  <c r="E189" i="100"/>
  <c r="Q189" i="100" s="1"/>
  <c r="N188" i="100"/>
  <c r="M188" i="100"/>
  <c r="L188" i="100"/>
  <c r="G188" i="100" s="1"/>
  <c r="K188" i="100"/>
  <c r="J188" i="100"/>
  <c r="E188" i="100"/>
  <c r="Q188" i="100" s="1"/>
  <c r="N187" i="100"/>
  <c r="M187" i="100"/>
  <c r="L187" i="100"/>
  <c r="G187" i="100" s="1"/>
  <c r="K187" i="100"/>
  <c r="J187" i="100"/>
  <c r="E187" i="100"/>
  <c r="Q187" i="100" s="1"/>
  <c r="N186" i="100"/>
  <c r="M186" i="100"/>
  <c r="L186" i="100"/>
  <c r="G186" i="100" s="1"/>
  <c r="K186" i="100"/>
  <c r="J186" i="100"/>
  <c r="E186" i="100"/>
  <c r="Q186" i="100" s="1"/>
  <c r="N185" i="100"/>
  <c r="M185" i="100"/>
  <c r="L185" i="100"/>
  <c r="G185" i="100" s="1"/>
  <c r="K185" i="100"/>
  <c r="J185" i="100"/>
  <c r="E185" i="100"/>
  <c r="Q185" i="100" s="1"/>
  <c r="N184" i="100"/>
  <c r="M184" i="100"/>
  <c r="L184" i="100"/>
  <c r="G184" i="100" s="1"/>
  <c r="K184" i="100"/>
  <c r="J184" i="100"/>
  <c r="E184" i="100"/>
  <c r="Q184" i="100" s="1"/>
  <c r="N183" i="100"/>
  <c r="M183" i="100"/>
  <c r="L183" i="100"/>
  <c r="G183" i="100" s="1"/>
  <c r="K183" i="100"/>
  <c r="J183" i="100"/>
  <c r="E183" i="100"/>
  <c r="Q183" i="100" s="1"/>
  <c r="N182" i="100"/>
  <c r="M182" i="100"/>
  <c r="L182" i="100"/>
  <c r="G182" i="100" s="1"/>
  <c r="K182" i="100"/>
  <c r="J182" i="100"/>
  <c r="E182" i="100"/>
  <c r="Q182" i="100" s="1"/>
  <c r="N181" i="100"/>
  <c r="M181" i="100"/>
  <c r="L181" i="100"/>
  <c r="G181" i="100" s="1"/>
  <c r="K181" i="100"/>
  <c r="J181" i="100"/>
  <c r="E181" i="100"/>
  <c r="Q181" i="100" s="1"/>
  <c r="N180" i="100"/>
  <c r="M180" i="100"/>
  <c r="L180" i="100"/>
  <c r="G180" i="100" s="1"/>
  <c r="K180" i="100"/>
  <c r="J180" i="100"/>
  <c r="E180" i="100"/>
  <c r="Q180" i="100" s="1"/>
  <c r="N179" i="100"/>
  <c r="M179" i="100"/>
  <c r="L179" i="100"/>
  <c r="G179" i="100" s="1"/>
  <c r="K179" i="100"/>
  <c r="J179" i="100"/>
  <c r="E179" i="100"/>
  <c r="Q179" i="100" s="1"/>
  <c r="N178" i="100"/>
  <c r="M178" i="100"/>
  <c r="L178" i="100"/>
  <c r="G178" i="100" s="1"/>
  <c r="K178" i="100"/>
  <c r="J178" i="100"/>
  <c r="E178" i="100"/>
  <c r="Q178" i="100" s="1"/>
  <c r="N177" i="100"/>
  <c r="M177" i="100"/>
  <c r="L177" i="100"/>
  <c r="G177" i="100" s="1"/>
  <c r="K177" i="100"/>
  <c r="J177" i="100"/>
  <c r="E177" i="100"/>
  <c r="Q177" i="100" s="1"/>
  <c r="N176" i="100"/>
  <c r="M176" i="100"/>
  <c r="L176" i="100"/>
  <c r="G176" i="100" s="1"/>
  <c r="K176" i="100"/>
  <c r="J176" i="100"/>
  <c r="E176" i="100"/>
  <c r="Q176" i="100" s="1"/>
  <c r="N175" i="100"/>
  <c r="M175" i="100"/>
  <c r="L175" i="100"/>
  <c r="G175" i="100" s="1"/>
  <c r="K175" i="100"/>
  <c r="J175" i="100"/>
  <c r="E175" i="100"/>
  <c r="Q175" i="100" s="1"/>
  <c r="N174" i="100"/>
  <c r="M174" i="100"/>
  <c r="L174" i="100"/>
  <c r="G174" i="100" s="1"/>
  <c r="K174" i="100"/>
  <c r="J174" i="100"/>
  <c r="E174" i="100"/>
  <c r="Q174" i="100" s="1"/>
  <c r="N173" i="100"/>
  <c r="M173" i="100"/>
  <c r="L173" i="100"/>
  <c r="G173" i="100" s="1"/>
  <c r="K173" i="100"/>
  <c r="J173" i="100"/>
  <c r="E173" i="100"/>
  <c r="Q173" i="100" s="1"/>
  <c r="N172" i="100"/>
  <c r="M172" i="100"/>
  <c r="L172" i="100"/>
  <c r="G172" i="100" s="1"/>
  <c r="K172" i="100"/>
  <c r="J172" i="100"/>
  <c r="E172" i="100"/>
  <c r="Q172" i="100" s="1"/>
  <c r="N171" i="100"/>
  <c r="M171" i="100"/>
  <c r="L171" i="100"/>
  <c r="G171" i="100" s="1"/>
  <c r="K171" i="100"/>
  <c r="J171" i="100"/>
  <c r="E171" i="100"/>
  <c r="Q171" i="100" s="1"/>
  <c r="N170" i="100"/>
  <c r="M170" i="100"/>
  <c r="L170" i="100"/>
  <c r="G170" i="100" s="1"/>
  <c r="K170" i="100"/>
  <c r="J170" i="100"/>
  <c r="E170" i="100"/>
  <c r="Q170" i="100" s="1"/>
  <c r="N169" i="100"/>
  <c r="M169" i="100"/>
  <c r="L169" i="100"/>
  <c r="G169" i="100" s="1"/>
  <c r="K169" i="100"/>
  <c r="J169" i="100"/>
  <c r="E169" i="100"/>
  <c r="Q169" i="100" s="1"/>
  <c r="N168" i="100"/>
  <c r="M168" i="100"/>
  <c r="L168" i="100"/>
  <c r="G168" i="100" s="1"/>
  <c r="K168" i="100"/>
  <c r="J168" i="100"/>
  <c r="E168" i="100"/>
  <c r="Q168" i="100" s="1"/>
  <c r="N167" i="100"/>
  <c r="M167" i="100"/>
  <c r="L167" i="100"/>
  <c r="G167" i="100" s="1"/>
  <c r="K167" i="100"/>
  <c r="J167" i="100"/>
  <c r="E167" i="100"/>
  <c r="Q167" i="100" s="1"/>
  <c r="N166" i="100"/>
  <c r="M166" i="100"/>
  <c r="L166" i="100"/>
  <c r="G166" i="100" s="1"/>
  <c r="K166" i="100"/>
  <c r="J166" i="100"/>
  <c r="E166" i="100"/>
  <c r="Q166" i="100" s="1"/>
  <c r="N165" i="100"/>
  <c r="M165" i="100"/>
  <c r="L165" i="100"/>
  <c r="G165" i="100" s="1"/>
  <c r="K165" i="100"/>
  <c r="J165" i="100"/>
  <c r="E165" i="100"/>
  <c r="Q165" i="100" s="1"/>
  <c r="N164" i="100"/>
  <c r="M164" i="100"/>
  <c r="L164" i="100"/>
  <c r="G164" i="100" s="1"/>
  <c r="K164" i="100"/>
  <c r="J164" i="100"/>
  <c r="E164" i="100"/>
  <c r="Q164" i="100" s="1"/>
  <c r="N163" i="100"/>
  <c r="M163" i="100"/>
  <c r="L163" i="100"/>
  <c r="G163" i="100" s="1"/>
  <c r="K163" i="100"/>
  <c r="J163" i="100"/>
  <c r="E163" i="100"/>
  <c r="Q163" i="100" s="1"/>
  <c r="N162" i="100"/>
  <c r="M162" i="100"/>
  <c r="L162" i="100"/>
  <c r="G162" i="100" s="1"/>
  <c r="K162" i="100"/>
  <c r="J162" i="100"/>
  <c r="E162" i="100"/>
  <c r="Q162" i="100" s="1"/>
  <c r="N161" i="100"/>
  <c r="M161" i="100"/>
  <c r="L161" i="100"/>
  <c r="G161" i="100" s="1"/>
  <c r="K161" i="100"/>
  <c r="J161" i="100"/>
  <c r="E161" i="100"/>
  <c r="Q161" i="100" s="1"/>
  <c r="N160" i="100"/>
  <c r="M160" i="100"/>
  <c r="L160" i="100"/>
  <c r="G160" i="100" s="1"/>
  <c r="K160" i="100"/>
  <c r="J160" i="100"/>
  <c r="E160" i="100"/>
  <c r="Q160" i="100" s="1"/>
  <c r="N159" i="100"/>
  <c r="M159" i="100"/>
  <c r="L159" i="100"/>
  <c r="G159" i="100" s="1"/>
  <c r="K159" i="100"/>
  <c r="J159" i="100"/>
  <c r="E159" i="100"/>
  <c r="Q159" i="100" s="1"/>
  <c r="N158" i="100"/>
  <c r="M158" i="100"/>
  <c r="L158" i="100"/>
  <c r="G158" i="100" s="1"/>
  <c r="K158" i="100"/>
  <c r="J158" i="100"/>
  <c r="E158" i="100"/>
  <c r="Q158" i="100" s="1"/>
  <c r="N157" i="100"/>
  <c r="M157" i="100"/>
  <c r="L157" i="100"/>
  <c r="G157" i="100" s="1"/>
  <c r="K157" i="100"/>
  <c r="J157" i="100"/>
  <c r="E157" i="100"/>
  <c r="Q157" i="100" s="1"/>
  <c r="N156" i="100"/>
  <c r="M156" i="100"/>
  <c r="L156" i="100"/>
  <c r="G156" i="100" s="1"/>
  <c r="K156" i="100"/>
  <c r="J156" i="100"/>
  <c r="E156" i="100"/>
  <c r="Q156" i="100" s="1"/>
  <c r="N155" i="100"/>
  <c r="L155" i="100"/>
  <c r="G155" i="100" s="1"/>
  <c r="K155" i="100"/>
  <c r="J155" i="100"/>
  <c r="E155" i="100"/>
  <c r="Q155" i="100" s="1"/>
  <c r="N154" i="100"/>
  <c r="M154" i="100"/>
  <c r="L154" i="100"/>
  <c r="G154" i="100" s="1"/>
  <c r="K154" i="100"/>
  <c r="J154" i="100"/>
  <c r="E154" i="100"/>
  <c r="Q154" i="100" s="1"/>
  <c r="N153" i="100"/>
  <c r="M153" i="100"/>
  <c r="L153" i="100"/>
  <c r="G153" i="100" s="1"/>
  <c r="K153" i="100"/>
  <c r="J153" i="100"/>
  <c r="E153" i="100"/>
  <c r="Q153" i="100" s="1"/>
  <c r="N152" i="100"/>
  <c r="M152" i="100"/>
  <c r="L152" i="100"/>
  <c r="G152" i="100" s="1"/>
  <c r="K152" i="100"/>
  <c r="J152" i="100"/>
  <c r="E152" i="100"/>
  <c r="Q152" i="100" s="1"/>
  <c r="N151" i="100"/>
  <c r="M151" i="100"/>
  <c r="L151" i="100"/>
  <c r="G151" i="100" s="1"/>
  <c r="K151" i="100"/>
  <c r="J151" i="100"/>
  <c r="E151" i="100"/>
  <c r="Q151" i="100" s="1"/>
  <c r="N150" i="100"/>
  <c r="M150" i="100"/>
  <c r="L150" i="100"/>
  <c r="G150" i="100" s="1"/>
  <c r="K150" i="100"/>
  <c r="J150" i="100"/>
  <c r="E150" i="100"/>
  <c r="Q150" i="100" s="1"/>
  <c r="N149" i="100"/>
  <c r="M149" i="100"/>
  <c r="L149" i="100"/>
  <c r="G149" i="100" s="1"/>
  <c r="K149" i="100"/>
  <c r="J149" i="100"/>
  <c r="E149" i="100"/>
  <c r="Q149" i="100" s="1"/>
  <c r="N148" i="100"/>
  <c r="M148" i="100"/>
  <c r="L148" i="100"/>
  <c r="G148" i="100" s="1"/>
  <c r="K148" i="100"/>
  <c r="J148" i="100"/>
  <c r="E148" i="100"/>
  <c r="Q148" i="100" s="1"/>
  <c r="N147" i="100"/>
  <c r="M147" i="100"/>
  <c r="L147" i="100"/>
  <c r="G147" i="100" s="1"/>
  <c r="K147" i="100"/>
  <c r="J147" i="100"/>
  <c r="E147" i="100"/>
  <c r="Q147" i="100" s="1"/>
  <c r="N146" i="100"/>
  <c r="M146" i="100"/>
  <c r="L146" i="100"/>
  <c r="G146" i="100" s="1"/>
  <c r="K146" i="100"/>
  <c r="J146" i="100"/>
  <c r="E146" i="100"/>
  <c r="Q146" i="100" s="1"/>
  <c r="N145" i="100"/>
  <c r="L145" i="100"/>
  <c r="G145" i="100" s="1"/>
  <c r="K145" i="100"/>
  <c r="J145" i="100"/>
  <c r="E145" i="100"/>
  <c r="Q145" i="100" s="1"/>
  <c r="N144" i="100"/>
  <c r="M144" i="100"/>
  <c r="L144" i="100"/>
  <c r="G144" i="100" s="1"/>
  <c r="K144" i="100"/>
  <c r="J144" i="100"/>
  <c r="E144" i="100"/>
  <c r="Q144" i="100" s="1"/>
  <c r="N143" i="100"/>
  <c r="M143" i="100"/>
  <c r="L143" i="100"/>
  <c r="G143" i="100" s="1"/>
  <c r="K143" i="100"/>
  <c r="J143" i="100"/>
  <c r="E143" i="100"/>
  <c r="Q143" i="100" s="1"/>
  <c r="N142" i="100"/>
  <c r="M142" i="100"/>
  <c r="L142" i="100"/>
  <c r="G142" i="100" s="1"/>
  <c r="K142" i="100"/>
  <c r="J142" i="100"/>
  <c r="E142" i="100"/>
  <c r="Q142" i="100" s="1"/>
  <c r="N141" i="100"/>
  <c r="M141" i="100"/>
  <c r="L141" i="100"/>
  <c r="G141" i="100" s="1"/>
  <c r="K141" i="100"/>
  <c r="J141" i="100"/>
  <c r="E141" i="100"/>
  <c r="Q141" i="100" s="1"/>
  <c r="N140" i="100"/>
  <c r="M140" i="100"/>
  <c r="L140" i="100"/>
  <c r="G140" i="100" s="1"/>
  <c r="K140" i="100"/>
  <c r="J140" i="100"/>
  <c r="E140" i="100"/>
  <c r="Q140" i="100" s="1"/>
  <c r="N139" i="100"/>
  <c r="M139" i="100"/>
  <c r="L139" i="100"/>
  <c r="G139" i="100" s="1"/>
  <c r="K139" i="100"/>
  <c r="J139" i="100"/>
  <c r="E139" i="100"/>
  <c r="Q139" i="100" s="1"/>
  <c r="N138" i="100"/>
  <c r="M138" i="100"/>
  <c r="L138" i="100"/>
  <c r="G138" i="100" s="1"/>
  <c r="K138" i="100"/>
  <c r="J138" i="100"/>
  <c r="E138" i="100"/>
  <c r="Q138" i="100" s="1"/>
  <c r="N137" i="100"/>
  <c r="M137" i="100"/>
  <c r="L137" i="100"/>
  <c r="G137" i="100" s="1"/>
  <c r="K137" i="100"/>
  <c r="J137" i="100"/>
  <c r="E137" i="100"/>
  <c r="Q137" i="100" s="1"/>
  <c r="N136" i="100"/>
  <c r="M136" i="100"/>
  <c r="L136" i="100"/>
  <c r="G136" i="100" s="1"/>
  <c r="K136" i="100"/>
  <c r="J136" i="100"/>
  <c r="E136" i="100"/>
  <c r="Q136" i="100" s="1"/>
  <c r="N135" i="100"/>
  <c r="M135" i="100"/>
  <c r="L135" i="100"/>
  <c r="G135" i="100" s="1"/>
  <c r="K135" i="100"/>
  <c r="J135" i="100"/>
  <c r="E135" i="100"/>
  <c r="Q135" i="100" s="1"/>
  <c r="N134" i="100"/>
  <c r="M134" i="100"/>
  <c r="L134" i="100"/>
  <c r="G134" i="100" s="1"/>
  <c r="K134" i="100"/>
  <c r="J134" i="100"/>
  <c r="E134" i="100"/>
  <c r="Q134" i="100" s="1"/>
  <c r="N133" i="100"/>
  <c r="M133" i="100"/>
  <c r="L133" i="100"/>
  <c r="G133" i="100" s="1"/>
  <c r="K133" i="100"/>
  <c r="J133" i="100"/>
  <c r="E133" i="100"/>
  <c r="Q133" i="100" s="1"/>
  <c r="N132" i="100"/>
  <c r="M132" i="100"/>
  <c r="L132" i="100"/>
  <c r="G132" i="100" s="1"/>
  <c r="K132" i="100"/>
  <c r="J132" i="100"/>
  <c r="E132" i="100"/>
  <c r="Q132" i="100" s="1"/>
  <c r="N131" i="100"/>
  <c r="M131" i="100"/>
  <c r="L131" i="100"/>
  <c r="G131" i="100" s="1"/>
  <c r="K131" i="100"/>
  <c r="J131" i="100"/>
  <c r="E131" i="100"/>
  <c r="Q131" i="100" s="1"/>
  <c r="N130" i="100"/>
  <c r="M130" i="100"/>
  <c r="L130" i="100"/>
  <c r="G130" i="100" s="1"/>
  <c r="K130" i="100"/>
  <c r="J130" i="100"/>
  <c r="E130" i="100"/>
  <c r="Q130" i="100" s="1"/>
  <c r="N129" i="100"/>
  <c r="M129" i="100"/>
  <c r="L129" i="100"/>
  <c r="G129" i="100" s="1"/>
  <c r="K129" i="100"/>
  <c r="J129" i="100"/>
  <c r="E129" i="100"/>
  <c r="Q129" i="100" s="1"/>
  <c r="N128" i="100"/>
  <c r="M128" i="100"/>
  <c r="L128" i="100"/>
  <c r="G128" i="100" s="1"/>
  <c r="K128" i="100"/>
  <c r="J128" i="100"/>
  <c r="E128" i="100"/>
  <c r="Q128" i="100" s="1"/>
  <c r="N127" i="100"/>
  <c r="M127" i="100"/>
  <c r="L127" i="100"/>
  <c r="G127" i="100" s="1"/>
  <c r="K127" i="100"/>
  <c r="J127" i="100"/>
  <c r="E127" i="100"/>
  <c r="Q127" i="100" s="1"/>
  <c r="N126" i="100"/>
  <c r="M126" i="100"/>
  <c r="L126" i="100"/>
  <c r="G126" i="100" s="1"/>
  <c r="K126" i="100"/>
  <c r="J126" i="100"/>
  <c r="E126" i="100"/>
  <c r="Q126" i="100" s="1"/>
  <c r="N125" i="100"/>
  <c r="M125" i="100"/>
  <c r="L125" i="100"/>
  <c r="G125" i="100" s="1"/>
  <c r="K125" i="100"/>
  <c r="J125" i="100"/>
  <c r="E125" i="100"/>
  <c r="Q125" i="100" s="1"/>
  <c r="N124" i="100"/>
  <c r="M124" i="100"/>
  <c r="L124" i="100"/>
  <c r="G124" i="100" s="1"/>
  <c r="K124" i="100"/>
  <c r="J124" i="100"/>
  <c r="E124" i="100"/>
  <c r="Q124" i="100" s="1"/>
  <c r="N123" i="100"/>
  <c r="M123" i="100"/>
  <c r="L123" i="100"/>
  <c r="G123" i="100" s="1"/>
  <c r="K123" i="100"/>
  <c r="J123" i="100"/>
  <c r="E123" i="100"/>
  <c r="Q123" i="100" s="1"/>
  <c r="N122" i="100"/>
  <c r="M122" i="100"/>
  <c r="L122" i="100"/>
  <c r="G122" i="100" s="1"/>
  <c r="K122" i="100"/>
  <c r="J122" i="100"/>
  <c r="E122" i="100"/>
  <c r="Q122" i="100" s="1"/>
  <c r="N121" i="100"/>
  <c r="M121" i="100"/>
  <c r="L121" i="100"/>
  <c r="G121" i="100" s="1"/>
  <c r="K121" i="100"/>
  <c r="J121" i="100"/>
  <c r="E121" i="100"/>
  <c r="Q121" i="100" s="1"/>
  <c r="N120" i="100"/>
  <c r="M120" i="100"/>
  <c r="L120" i="100"/>
  <c r="G120" i="100" s="1"/>
  <c r="K120" i="100"/>
  <c r="J120" i="100"/>
  <c r="E120" i="100"/>
  <c r="Q120" i="100" s="1"/>
  <c r="N119" i="100"/>
  <c r="M119" i="100"/>
  <c r="L119" i="100"/>
  <c r="G119" i="100" s="1"/>
  <c r="K119" i="100"/>
  <c r="J119" i="100"/>
  <c r="E119" i="100"/>
  <c r="Q119" i="100" s="1"/>
  <c r="N118" i="100"/>
  <c r="M118" i="100"/>
  <c r="L118" i="100"/>
  <c r="G118" i="100" s="1"/>
  <c r="K118" i="100"/>
  <c r="J118" i="100"/>
  <c r="E118" i="100"/>
  <c r="Q118" i="100" s="1"/>
  <c r="N117" i="100"/>
  <c r="L117" i="100"/>
  <c r="G117" i="100" s="1"/>
  <c r="K117" i="100"/>
  <c r="J117" i="100"/>
  <c r="E117" i="100"/>
  <c r="Q117" i="100" s="1"/>
  <c r="N116" i="100"/>
  <c r="L116" i="100"/>
  <c r="G116" i="100" s="1"/>
  <c r="K116" i="100"/>
  <c r="J116" i="100"/>
  <c r="E116" i="100"/>
  <c r="Q116" i="100" s="1"/>
  <c r="N115" i="100"/>
  <c r="L115" i="100"/>
  <c r="G115" i="100" s="1"/>
  <c r="K115" i="100"/>
  <c r="J115" i="100"/>
  <c r="E115" i="100"/>
  <c r="Q115" i="100" s="1"/>
  <c r="N114" i="100"/>
  <c r="L114" i="100"/>
  <c r="G114" i="100" s="1"/>
  <c r="K114" i="100"/>
  <c r="J114" i="100"/>
  <c r="E114" i="100"/>
  <c r="Q114" i="100" s="1"/>
  <c r="N113" i="100"/>
  <c r="L113" i="100"/>
  <c r="G113" i="100" s="1"/>
  <c r="K113" i="100"/>
  <c r="J113" i="100"/>
  <c r="E113" i="100"/>
  <c r="Q113" i="100" s="1"/>
  <c r="N112" i="100"/>
  <c r="L112" i="100"/>
  <c r="G112" i="100" s="1"/>
  <c r="K112" i="100"/>
  <c r="J112" i="100"/>
  <c r="E112" i="100"/>
  <c r="Q112" i="100" s="1"/>
  <c r="N111" i="100"/>
  <c r="L111" i="100"/>
  <c r="G111" i="100" s="1"/>
  <c r="K111" i="100"/>
  <c r="J111" i="100"/>
  <c r="E111" i="100"/>
  <c r="Q111" i="100" s="1"/>
  <c r="N110" i="100"/>
  <c r="L110" i="100"/>
  <c r="G110" i="100" s="1"/>
  <c r="K110" i="100"/>
  <c r="J110" i="100"/>
  <c r="E110" i="100"/>
  <c r="Q110" i="100" s="1"/>
  <c r="N109" i="100"/>
  <c r="L109" i="100"/>
  <c r="G109" i="100" s="1"/>
  <c r="K109" i="100"/>
  <c r="J109" i="100"/>
  <c r="E109" i="100"/>
  <c r="Q109" i="100" s="1"/>
  <c r="N108" i="100"/>
  <c r="L108" i="100"/>
  <c r="G108" i="100" s="1"/>
  <c r="K108" i="100"/>
  <c r="J108" i="100"/>
  <c r="E108" i="100"/>
  <c r="Q108" i="100" s="1"/>
  <c r="N107" i="100"/>
  <c r="L107" i="100"/>
  <c r="G107" i="100" s="1"/>
  <c r="K107" i="100"/>
  <c r="J107" i="100"/>
  <c r="E107" i="100"/>
  <c r="Q107" i="100" s="1"/>
  <c r="N106" i="100"/>
  <c r="L106" i="100"/>
  <c r="G106" i="100" s="1"/>
  <c r="K106" i="100"/>
  <c r="J106" i="100"/>
  <c r="E106" i="100"/>
  <c r="Q106" i="100" s="1"/>
  <c r="N105" i="100"/>
  <c r="L105" i="100"/>
  <c r="G105" i="100" s="1"/>
  <c r="K105" i="100"/>
  <c r="J105" i="100"/>
  <c r="E105" i="100"/>
  <c r="Q105" i="100" s="1"/>
  <c r="N104" i="100"/>
  <c r="L104" i="100"/>
  <c r="G104" i="100" s="1"/>
  <c r="K104" i="100"/>
  <c r="J104" i="100"/>
  <c r="E104" i="100"/>
  <c r="Q104" i="100" s="1"/>
  <c r="N103" i="100"/>
  <c r="L103" i="100"/>
  <c r="G103" i="100" s="1"/>
  <c r="K103" i="100"/>
  <c r="J103" i="100"/>
  <c r="E103" i="100"/>
  <c r="Q103" i="100" s="1"/>
  <c r="N102" i="100"/>
  <c r="L102" i="100"/>
  <c r="G102" i="100" s="1"/>
  <c r="K102" i="100"/>
  <c r="J102" i="100"/>
  <c r="E102" i="100"/>
  <c r="Q102" i="100" s="1"/>
  <c r="N101" i="100"/>
  <c r="L101" i="100"/>
  <c r="G101" i="100" s="1"/>
  <c r="K101" i="100"/>
  <c r="J101" i="100"/>
  <c r="E101" i="100"/>
  <c r="Q101" i="100" s="1"/>
  <c r="N100" i="100"/>
  <c r="L100" i="100"/>
  <c r="G100" i="100" s="1"/>
  <c r="K100" i="100"/>
  <c r="J100" i="100"/>
  <c r="E100" i="100"/>
  <c r="Q100" i="100" s="1"/>
  <c r="N99" i="100"/>
  <c r="L99" i="100"/>
  <c r="G99" i="100" s="1"/>
  <c r="K99" i="100"/>
  <c r="J99" i="100"/>
  <c r="E99" i="100"/>
  <c r="Q99" i="100" s="1"/>
  <c r="N98" i="100"/>
  <c r="L98" i="100"/>
  <c r="G98" i="100" s="1"/>
  <c r="K98" i="100"/>
  <c r="J98" i="100"/>
  <c r="E98" i="100"/>
  <c r="Q98" i="100" s="1"/>
  <c r="N97" i="100"/>
  <c r="L97" i="100"/>
  <c r="G97" i="100" s="1"/>
  <c r="K97" i="100"/>
  <c r="J97" i="100"/>
  <c r="E97" i="100"/>
  <c r="Q97" i="100" s="1"/>
  <c r="N96" i="100"/>
  <c r="L96" i="100"/>
  <c r="G96" i="100" s="1"/>
  <c r="K96" i="100"/>
  <c r="J96" i="100"/>
  <c r="E96" i="100"/>
  <c r="Q96" i="100" s="1"/>
  <c r="N95" i="100"/>
  <c r="L95" i="100"/>
  <c r="G95" i="100" s="1"/>
  <c r="K95" i="100"/>
  <c r="J95" i="100"/>
  <c r="E95" i="100"/>
  <c r="Q95" i="100" s="1"/>
  <c r="N94" i="100"/>
  <c r="L94" i="100"/>
  <c r="G94" i="100" s="1"/>
  <c r="K94" i="100"/>
  <c r="J94" i="100"/>
  <c r="E94" i="100"/>
  <c r="Q94" i="100" s="1"/>
  <c r="N93" i="100"/>
  <c r="L93" i="100"/>
  <c r="G93" i="100" s="1"/>
  <c r="K93" i="100"/>
  <c r="J93" i="100"/>
  <c r="E93" i="100"/>
  <c r="Q93" i="100" s="1"/>
  <c r="N92" i="100"/>
  <c r="L92" i="100"/>
  <c r="G92" i="100" s="1"/>
  <c r="K92" i="100"/>
  <c r="J92" i="100"/>
  <c r="E92" i="100"/>
  <c r="Q92" i="100" s="1"/>
  <c r="N91" i="100"/>
  <c r="L91" i="100"/>
  <c r="G91" i="100" s="1"/>
  <c r="K91" i="100"/>
  <c r="J91" i="100"/>
  <c r="E91" i="100"/>
  <c r="Q91" i="100" s="1"/>
  <c r="N90" i="100"/>
  <c r="L90" i="100"/>
  <c r="G90" i="100" s="1"/>
  <c r="K90" i="100"/>
  <c r="J90" i="100"/>
  <c r="E90" i="100"/>
  <c r="Q90" i="100" s="1"/>
  <c r="N89" i="100"/>
  <c r="L89" i="100"/>
  <c r="G89" i="100" s="1"/>
  <c r="K89" i="100"/>
  <c r="J89" i="100"/>
  <c r="E89" i="100"/>
  <c r="Q89" i="100" s="1"/>
  <c r="N88" i="100"/>
  <c r="L88" i="100"/>
  <c r="G88" i="100" s="1"/>
  <c r="K88" i="100"/>
  <c r="J88" i="100"/>
  <c r="E88" i="100"/>
  <c r="Q88" i="100" s="1"/>
  <c r="N87" i="100"/>
  <c r="L87" i="100"/>
  <c r="G87" i="100" s="1"/>
  <c r="K87" i="100"/>
  <c r="J87" i="100"/>
  <c r="E87" i="100"/>
  <c r="Q87" i="100" s="1"/>
  <c r="N86" i="100"/>
  <c r="L86" i="100"/>
  <c r="G86" i="100" s="1"/>
  <c r="K86" i="100"/>
  <c r="J86" i="100"/>
  <c r="E86" i="100"/>
  <c r="Q86" i="100" s="1"/>
  <c r="N85" i="100"/>
  <c r="L85" i="100"/>
  <c r="G85" i="100" s="1"/>
  <c r="K85" i="100"/>
  <c r="J85" i="100"/>
  <c r="E85" i="100"/>
  <c r="Q85" i="100" s="1"/>
  <c r="N84" i="100"/>
  <c r="L84" i="100"/>
  <c r="G84" i="100" s="1"/>
  <c r="K84" i="100"/>
  <c r="J84" i="100"/>
  <c r="E84" i="100"/>
  <c r="Q84" i="100" s="1"/>
  <c r="N83" i="100"/>
  <c r="L83" i="100"/>
  <c r="G83" i="100" s="1"/>
  <c r="K83" i="100"/>
  <c r="J83" i="100"/>
  <c r="E83" i="100"/>
  <c r="Q83" i="100" s="1"/>
  <c r="N82" i="100"/>
  <c r="L82" i="100"/>
  <c r="G82" i="100" s="1"/>
  <c r="K82" i="100"/>
  <c r="J82" i="100"/>
  <c r="E82" i="100"/>
  <c r="Q82" i="100" s="1"/>
  <c r="N81" i="100"/>
  <c r="L81" i="100"/>
  <c r="G81" i="100" s="1"/>
  <c r="K81" i="100"/>
  <c r="J81" i="100"/>
  <c r="E81" i="100"/>
  <c r="Q81" i="100" s="1"/>
  <c r="N80" i="100"/>
  <c r="L80" i="100"/>
  <c r="G80" i="100" s="1"/>
  <c r="K80" i="100"/>
  <c r="J80" i="100"/>
  <c r="E80" i="100"/>
  <c r="Q80" i="100" s="1"/>
  <c r="N79" i="100"/>
  <c r="L79" i="100"/>
  <c r="G79" i="100" s="1"/>
  <c r="K79" i="100"/>
  <c r="J79" i="100"/>
  <c r="E79" i="100"/>
  <c r="Q79" i="100" s="1"/>
  <c r="N78" i="100"/>
  <c r="L78" i="100"/>
  <c r="G78" i="100" s="1"/>
  <c r="K78" i="100"/>
  <c r="J78" i="100"/>
  <c r="E78" i="100"/>
  <c r="Q78" i="100" s="1"/>
  <c r="N77" i="100"/>
  <c r="L77" i="100"/>
  <c r="G77" i="100" s="1"/>
  <c r="K77" i="100"/>
  <c r="J77" i="100"/>
  <c r="E77" i="100"/>
  <c r="Q77" i="100" s="1"/>
  <c r="N76" i="100"/>
  <c r="L76" i="100"/>
  <c r="G76" i="100" s="1"/>
  <c r="K76" i="100"/>
  <c r="J76" i="100"/>
  <c r="E76" i="100"/>
  <c r="Q76" i="100" s="1"/>
  <c r="N75" i="100"/>
  <c r="L75" i="100"/>
  <c r="G75" i="100" s="1"/>
  <c r="K75" i="100"/>
  <c r="J75" i="100"/>
  <c r="E75" i="100"/>
  <c r="Q75" i="100" s="1"/>
  <c r="N74" i="100"/>
  <c r="L74" i="100"/>
  <c r="G74" i="100" s="1"/>
  <c r="K74" i="100"/>
  <c r="J74" i="100"/>
  <c r="E74" i="100"/>
  <c r="Q74" i="100" s="1"/>
  <c r="N73" i="100"/>
  <c r="L73" i="100"/>
  <c r="G73" i="100" s="1"/>
  <c r="K73" i="100"/>
  <c r="J73" i="100"/>
  <c r="E73" i="100"/>
  <c r="Q73" i="100" s="1"/>
  <c r="N72" i="100"/>
  <c r="L72" i="100"/>
  <c r="G72" i="100" s="1"/>
  <c r="K72" i="100"/>
  <c r="J72" i="100"/>
  <c r="E72" i="100"/>
  <c r="Q72" i="100" s="1"/>
  <c r="N71" i="100"/>
  <c r="L71" i="100"/>
  <c r="G71" i="100" s="1"/>
  <c r="K71" i="100"/>
  <c r="J71" i="100"/>
  <c r="E71" i="100"/>
  <c r="Q71" i="100" s="1"/>
  <c r="N70" i="100"/>
  <c r="L70" i="100"/>
  <c r="G70" i="100" s="1"/>
  <c r="K70" i="100"/>
  <c r="J70" i="100"/>
  <c r="E70" i="100"/>
  <c r="Q70" i="100" s="1"/>
  <c r="N69" i="100"/>
  <c r="L69" i="100"/>
  <c r="G69" i="100" s="1"/>
  <c r="K69" i="100"/>
  <c r="J69" i="100"/>
  <c r="E69" i="100"/>
  <c r="Q69" i="100" s="1"/>
  <c r="N68" i="100"/>
  <c r="L68" i="100"/>
  <c r="G68" i="100" s="1"/>
  <c r="K68" i="100"/>
  <c r="J68" i="100"/>
  <c r="E68" i="100"/>
  <c r="Q68" i="100" s="1"/>
  <c r="N67" i="100"/>
  <c r="L67" i="100"/>
  <c r="G67" i="100" s="1"/>
  <c r="K67" i="100"/>
  <c r="J67" i="100"/>
  <c r="E67" i="100"/>
  <c r="Q67" i="100" s="1"/>
  <c r="N66" i="100"/>
  <c r="L66" i="100"/>
  <c r="G66" i="100" s="1"/>
  <c r="K66" i="100"/>
  <c r="J66" i="100"/>
  <c r="E66" i="100"/>
  <c r="Q66" i="100" s="1"/>
  <c r="N65" i="100"/>
  <c r="L65" i="100"/>
  <c r="G65" i="100" s="1"/>
  <c r="K65" i="100"/>
  <c r="J65" i="100"/>
  <c r="E65" i="100"/>
  <c r="Q65" i="100" s="1"/>
  <c r="N64" i="100"/>
  <c r="L64" i="100"/>
  <c r="G64" i="100" s="1"/>
  <c r="K64" i="100"/>
  <c r="J64" i="100"/>
  <c r="E64" i="100"/>
  <c r="Q64" i="100" s="1"/>
  <c r="N63" i="100"/>
  <c r="L63" i="100"/>
  <c r="G63" i="100" s="1"/>
  <c r="K63" i="100"/>
  <c r="J63" i="100"/>
  <c r="E63" i="100"/>
  <c r="Q63" i="100" s="1"/>
  <c r="N62" i="100"/>
  <c r="L62" i="100"/>
  <c r="G62" i="100" s="1"/>
  <c r="K62" i="100"/>
  <c r="J62" i="100"/>
  <c r="E62" i="100"/>
  <c r="Q62" i="100" s="1"/>
  <c r="N61" i="100"/>
  <c r="L61" i="100"/>
  <c r="G61" i="100" s="1"/>
  <c r="K61" i="100"/>
  <c r="J61" i="100"/>
  <c r="E61" i="100"/>
  <c r="Q61" i="100" s="1"/>
  <c r="N60" i="100"/>
  <c r="L60" i="100"/>
  <c r="G60" i="100" s="1"/>
  <c r="K60" i="100"/>
  <c r="J60" i="100"/>
  <c r="E60" i="100"/>
  <c r="Q60" i="100" s="1"/>
  <c r="N59" i="100"/>
  <c r="L59" i="100"/>
  <c r="G59" i="100" s="1"/>
  <c r="K59" i="100"/>
  <c r="J59" i="100"/>
  <c r="E59" i="100"/>
  <c r="Q59" i="100" s="1"/>
  <c r="N58" i="100"/>
  <c r="L58" i="100"/>
  <c r="G58" i="100" s="1"/>
  <c r="K58" i="100"/>
  <c r="J58" i="100"/>
  <c r="E58" i="100"/>
  <c r="Q58" i="100" s="1"/>
  <c r="N57" i="100"/>
  <c r="L57" i="100"/>
  <c r="G57" i="100" s="1"/>
  <c r="K57" i="100"/>
  <c r="J57" i="100"/>
  <c r="E57" i="100"/>
  <c r="Q57" i="100" s="1"/>
  <c r="N56" i="100"/>
  <c r="L56" i="100"/>
  <c r="G56" i="100" s="1"/>
  <c r="K56" i="100"/>
  <c r="J56" i="100"/>
  <c r="E56" i="100"/>
  <c r="Q56" i="100" s="1"/>
  <c r="N55" i="100"/>
  <c r="M55" i="100"/>
  <c r="L55" i="100"/>
  <c r="G55" i="100" s="1"/>
  <c r="K55" i="100"/>
  <c r="J55" i="100"/>
  <c r="E55" i="100"/>
  <c r="Q55" i="100" s="1"/>
  <c r="N54" i="100"/>
  <c r="M54" i="100"/>
  <c r="L54" i="100"/>
  <c r="G54" i="100" s="1"/>
  <c r="K54" i="100"/>
  <c r="J54" i="100"/>
  <c r="E54" i="100"/>
  <c r="Q54" i="100" s="1"/>
  <c r="N53" i="100"/>
  <c r="M53" i="100"/>
  <c r="L53" i="100"/>
  <c r="G53" i="100" s="1"/>
  <c r="K53" i="100"/>
  <c r="J53" i="100"/>
  <c r="E53" i="100"/>
  <c r="Q53" i="100" s="1"/>
  <c r="N52" i="100"/>
  <c r="M52" i="100"/>
  <c r="L52" i="100"/>
  <c r="G52" i="100" s="1"/>
  <c r="K52" i="100"/>
  <c r="J52" i="100"/>
  <c r="E52" i="100"/>
  <c r="Q52" i="100" s="1"/>
  <c r="N51" i="100"/>
  <c r="M51" i="100"/>
  <c r="L51" i="100"/>
  <c r="G51" i="100" s="1"/>
  <c r="K51" i="100"/>
  <c r="J51" i="100"/>
  <c r="E51" i="100"/>
  <c r="Q51" i="100" s="1"/>
  <c r="N50" i="100"/>
  <c r="M50" i="100"/>
  <c r="L50" i="100"/>
  <c r="G50" i="100" s="1"/>
  <c r="K50" i="100"/>
  <c r="J50" i="100"/>
  <c r="E50" i="100"/>
  <c r="Q50" i="100" s="1"/>
  <c r="N49" i="100"/>
  <c r="M49" i="100"/>
  <c r="L49" i="100"/>
  <c r="G49" i="100" s="1"/>
  <c r="K49" i="100"/>
  <c r="J49" i="100"/>
  <c r="E49" i="100"/>
  <c r="Q49" i="100" s="1"/>
  <c r="N48" i="100"/>
  <c r="M48" i="100"/>
  <c r="L48" i="100"/>
  <c r="G48" i="100" s="1"/>
  <c r="K48" i="100"/>
  <c r="J48" i="100"/>
  <c r="E48" i="100"/>
  <c r="Q48" i="100" s="1"/>
  <c r="N47" i="100"/>
  <c r="M47" i="100"/>
  <c r="L47" i="100"/>
  <c r="G47" i="100" s="1"/>
  <c r="K47" i="100"/>
  <c r="J47" i="100"/>
  <c r="E47" i="100"/>
  <c r="Q47" i="100" s="1"/>
  <c r="N46" i="100"/>
  <c r="M46" i="100"/>
  <c r="L46" i="100"/>
  <c r="G46" i="100" s="1"/>
  <c r="K46" i="100"/>
  <c r="J46" i="100"/>
  <c r="E46" i="100"/>
  <c r="Q46" i="100" s="1"/>
  <c r="N45" i="100"/>
  <c r="M45" i="100"/>
  <c r="L45" i="100"/>
  <c r="G45" i="100" s="1"/>
  <c r="K45" i="100"/>
  <c r="J45" i="100"/>
  <c r="E45" i="100"/>
  <c r="Q45" i="100" s="1"/>
  <c r="N44" i="100"/>
  <c r="M44" i="100"/>
  <c r="L44" i="100"/>
  <c r="G44" i="100" s="1"/>
  <c r="K44" i="100"/>
  <c r="J44" i="100"/>
  <c r="E44" i="100"/>
  <c r="Q44" i="100" s="1"/>
  <c r="N43" i="100"/>
  <c r="M43" i="100"/>
  <c r="L43" i="100"/>
  <c r="G43" i="100" s="1"/>
  <c r="K43" i="100"/>
  <c r="J43" i="100"/>
  <c r="E43" i="100"/>
  <c r="Q43" i="100" s="1"/>
  <c r="N42" i="100"/>
  <c r="M42" i="100"/>
  <c r="L42" i="100"/>
  <c r="G42" i="100" s="1"/>
  <c r="K42" i="100"/>
  <c r="J42" i="100"/>
  <c r="E42" i="100"/>
  <c r="Q42" i="100" s="1"/>
  <c r="N41" i="100"/>
  <c r="M41" i="100"/>
  <c r="L41" i="100"/>
  <c r="G41" i="100" s="1"/>
  <c r="K41" i="100"/>
  <c r="J41" i="100"/>
  <c r="E41" i="100"/>
  <c r="Q41" i="100" s="1"/>
  <c r="N40" i="100"/>
  <c r="M40" i="100"/>
  <c r="L40" i="100"/>
  <c r="G40" i="100" s="1"/>
  <c r="K40" i="100"/>
  <c r="J40" i="100"/>
  <c r="E40" i="100"/>
  <c r="Q40" i="100" s="1"/>
  <c r="N39" i="100"/>
  <c r="M39" i="100"/>
  <c r="L39" i="100"/>
  <c r="G39" i="100" s="1"/>
  <c r="K39" i="100"/>
  <c r="J39" i="100"/>
  <c r="E39" i="100"/>
  <c r="Q39" i="100" s="1"/>
  <c r="N38" i="100"/>
  <c r="M38" i="100"/>
  <c r="L38" i="100"/>
  <c r="G38" i="100" s="1"/>
  <c r="K38" i="100"/>
  <c r="J38" i="100"/>
  <c r="E38" i="100"/>
  <c r="Q38" i="100" s="1"/>
  <c r="N37" i="100"/>
  <c r="M37" i="100"/>
  <c r="L37" i="100"/>
  <c r="G37" i="100" s="1"/>
  <c r="K37" i="100"/>
  <c r="J37" i="100"/>
  <c r="E37" i="100"/>
  <c r="Q37" i="100" s="1"/>
  <c r="N36" i="100"/>
  <c r="M36" i="100"/>
  <c r="L36" i="100"/>
  <c r="G36" i="100" s="1"/>
  <c r="K36" i="100"/>
  <c r="J36" i="100"/>
  <c r="E36" i="100"/>
  <c r="Q36" i="100" s="1"/>
  <c r="N35" i="100"/>
  <c r="M35" i="100"/>
  <c r="L35" i="100"/>
  <c r="G35" i="100" s="1"/>
  <c r="K35" i="100"/>
  <c r="J35" i="100"/>
  <c r="E35" i="100"/>
  <c r="Q35" i="100" s="1"/>
  <c r="N34" i="100"/>
  <c r="M34" i="100"/>
  <c r="L34" i="100"/>
  <c r="G34" i="100" s="1"/>
  <c r="K34" i="100"/>
  <c r="J34" i="100"/>
  <c r="E34" i="100"/>
  <c r="Q34" i="100" s="1"/>
  <c r="N33" i="100"/>
  <c r="M33" i="100"/>
  <c r="L33" i="100"/>
  <c r="G33" i="100" s="1"/>
  <c r="K33" i="100"/>
  <c r="J33" i="100"/>
  <c r="E33" i="100"/>
  <c r="Q33" i="100" s="1"/>
  <c r="N32" i="100"/>
  <c r="M32" i="100"/>
  <c r="L32" i="100"/>
  <c r="G32" i="100" s="1"/>
  <c r="K32" i="100"/>
  <c r="J32" i="100"/>
  <c r="E32" i="100"/>
  <c r="Q32" i="100" s="1"/>
  <c r="N31" i="100"/>
  <c r="M31" i="100"/>
  <c r="L31" i="100"/>
  <c r="G31" i="100" s="1"/>
  <c r="K31" i="100"/>
  <c r="J31" i="100"/>
  <c r="E31" i="100"/>
  <c r="Q31" i="100" s="1"/>
  <c r="N30" i="100"/>
  <c r="M30" i="100"/>
  <c r="L30" i="100"/>
  <c r="G30" i="100" s="1"/>
  <c r="K30" i="100"/>
  <c r="J30" i="100"/>
  <c r="E30" i="100"/>
  <c r="Q30" i="100" s="1"/>
  <c r="N29" i="100"/>
  <c r="M29" i="100"/>
  <c r="L29" i="100"/>
  <c r="G29" i="100" s="1"/>
  <c r="K29" i="100"/>
  <c r="J29" i="100"/>
  <c r="E29" i="100"/>
  <c r="Q29" i="100" s="1"/>
  <c r="N28" i="100"/>
  <c r="M28" i="100"/>
  <c r="L28" i="100"/>
  <c r="G28" i="100" s="1"/>
  <c r="K28" i="100"/>
  <c r="J28" i="100"/>
  <c r="E28" i="100"/>
  <c r="Q28" i="100" s="1"/>
  <c r="N27" i="100"/>
  <c r="M27" i="100"/>
  <c r="L27" i="100"/>
  <c r="G27" i="100" s="1"/>
  <c r="K27" i="100"/>
  <c r="J27" i="100"/>
  <c r="E27" i="100"/>
  <c r="Q27" i="100" s="1"/>
  <c r="N26" i="100"/>
  <c r="M26" i="100"/>
  <c r="L26" i="100"/>
  <c r="G26" i="100" s="1"/>
  <c r="K26" i="100"/>
  <c r="J26" i="100"/>
  <c r="E26" i="100"/>
  <c r="Q26" i="100" s="1"/>
  <c r="N25" i="100"/>
  <c r="M25" i="100"/>
  <c r="L25" i="100"/>
  <c r="G25" i="100" s="1"/>
  <c r="K25" i="100"/>
  <c r="J25" i="100"/>
  <c r="E25" i="100"/>
  <c r="Q25" i="100" s="1"/>
  <c r="N24" i="100"/>
  <c r="M24" i="100"/>
  <c r="L24" i="100"/>
  <c r="G24" i="100" s="1"/>
  <c r="K24" i="100"/>
  <c r="J24" i="100"/>
  <c r="E24" i="100"/>
  <c r="Q24" i="100" s="1"/>
  <c r="N23" i="100"/>
  <c r="M23" i="100"/>
  <c r="L23" i="100"/>
  <c r="G23" i="100" s="1"/>
  <c r="K23" i="100"/>
  <c r="J23" i="100"/>
  <c r="E23" i="100"/>
  <c r="Q23" i="100" s="1"/>
  <c r="N22" i="100"/>
  <c r="M22" i="100"/>
  <c r="L22" i="100"/>
  <c r="G22" i="100" s="1"/>
  <c r="K22" i="100"/>
  <c r="J22" i="100"/>
  <c r="E22" i="100"/>
  <c r="Q22" i="100" s="1"/>
  <c r="N21" i="100"/>
  <c r="M21" i="100"/>
  <c r="L21" i="100"/>
  <c r="G21" i="100" s="1"/>
  <c r="K21" i="100"/>
  <c r="J21" i="100"/>
  <c r="E21" i="100"/>
  <c r="Q21" i="100" s="1"/>
  <c r="N20" i="100"/>
  <c r="M20" i="100"/>
  <c r="L20" i="100"/>
  <c r="G20" i="100" s="1"/>
  <c r="K20" i="100"/>
  <c r="J20" i="100"/>
  <c r="E20" i="100"/>
  <c r="Q20" i="100" s="1"/>
  <c r="N19" i="100"/>
  <c r="M19" i="100"/>
  <c r="L19" i="100"/>
  <c r="G19" i="100" s="1"/>
  <c r="K19" i="100"/>
  <c r="J19" i="100"/>
  <c r="E19" i="100"/>
  <c r="Q19" i="100" s="1"/>
  <c r="N18" i="100"/>
  <c r="M18" i="100"/>
  <c r="L18" i="100"/>
  <c r="G18" i="100" s="1"/>
  <c r="K18" i="100"/>
  <c r="J18" i="100"/>
  <c r="E18" i="100"/>
  <c r="Q18" i="100" s="1"/>
  <c r="N17" i="100"/>
  <c r="M17" i="100"/>
  <c r="L17" i="100"/>
  <c r="G17" i="100" s="1"/>
  <c r="K17" i="100"/>
  <c r="J17" i="100"/>
  <c r="E17" i="100"/>
  <c r="Q17" i="100" s="1"/>
  <c r="N16" i="100"/>
  <c r="M16" i="100"/>
  <c r="L16" i="100"/>
  <c r="G16" i="100" s="1"/>
  <c r="K16" i="100"/>
  <c r="J16" i="100"/>
  <c r="E16" i="100"/>
  <c r="Q16" i="100" s="1"/>
  <c r="N15" i="100"/>
  <c r="M15" i="100"/>
  <c r="L15" i="100"/>
  <c r="G15" i="100" s="1"/>
  <c r="K15" i="100"/>
  <c r="J15" i="100"/>
  <c r="E15" i="100"/>
  <c r="Q15" i="100" s="1"/>
  <c r="N14" i="100"/>
  <c r="M14" i="100"/>
  <c r="L14" i="100"/>
  <c r="G14" i="100" s="1"/>
  <c r="K14" i="100"/>
  <c r="J14" i="100"/>
  <c r="E14" i="100"/>
  <c r="Q14" i="100" s="1"/>
  <c r="N13" i="100"/>
  <c r="M13" i="100"/>
  <c r="L13" i="100"/>
  <c r="G13" i="100" s="1"/>
  <c r="K13" i="100"/>
  <c r="J13" i="100"/>
  <c r="E13" i="100"/>
  <c r="Q13" i="100" s="1"/>
  <c r="N12" i="100"/>
  <c r="M12" i="100"/>
  <c r="L12" i="100"/>
  <c r="G12" i="100" s="1"/>
  <c r="K12" i="100"/>
  <c r="J12" i="100"/>
  <c r="E12" i="100"/>
  <c r="Q12" i="100" s="1"/>
  <c r="N11" i="100"/>
  <c r="M11" i="100"/>
  <c r="L11" i="100"/>
  <c r="G11" i="100" s="1"/>
  <c r="K11" i="100"/>
  <c r="J11" i="100"/>
  <c r="E11" i="100"/>
  <c r="Q11" i="100" s="1"/>
  <c r="N10" i="100"/>
  <c r="M10" i="100"/>
  <c r="L10" i="100"/>
  <c r="G10" i="100" s="1"/>
  <c r="K10" i="100"/>
  <c r="J10" i="100"/>
  <c r="E10" i="100"/>
  <c r="Q10" i="100" s="1"/>
  <c r="N9" i="100"/>
  <c r="M9" i="100"/>
  <c r="L9" i="100"/>
  <c r="G9" i="100" s="1"/>
  <c r="K9" i="100"/>
  <c r="J9" i="100"/>
  <c r="E9" i="100"/>
  <c r="Q9" i="100" s="1"/>
  <c r="N8" i="100"/>
  <c r="M8" i="100"/>
  <c r="L8" i="100"/>
  <c r="G8" i="100" s="1"/>
  <c r="K8" i="100"/>
  <c r="J8" i="100"/>
  <c r="E8" i="100"/>
  <c r="Q8" i="100" s="1"/>
  <c r="N7" i="100"/>
  <c r="M7" i="100"/>
  <c r="L7" i="100"/>
  <c r="G7" i="100" s="1"/>
  <c r="K7" i="100"/>
  <c r="J7" i="100"/>
  <c r="E7" i="100"/>
  <c r="Q7" i="100" s="1"/>
  <c r="N6" i="100"/>
  <c r="M6" i="100"/>
  <c r="L6" i="100"/>
  <c r="G6" i="100" s="1"/>
  <c r="K6" i="100"/>
  <c r="J6" i="100"/>
  <c r="E6" i="100"/>
  <c r="N5" i="100"/>
  <c r="M5" i="100"/>
  <c r="L5" i="100"/>
  <c r="K5" i="100"/>
  <c r="J5" i="100"/>
  <c r="E5" i="100"/>
  <c r="P5" i="100" s="1"/>
  <c r="J4" i="100"/>
  <c r="O3" i="100"/>
  <c r="J3" i="100"/>
  <c r="O2" i="100"/>
  <c r="J2" i="100"/>
  <c r="G548" i="100" l="1"/>
  <c r="M548" i="100"/>
  <c r="G550" i="100"/>
  <c r="M550" i="100"/>
  <c r="G547" i="100"/>
  <c r="M547" i="100"/>
  <c r="G552" i="100"/>
  <c r="M552" i="100"/>
  <c r="G549" i="100"/>
  <c r="M549" i="100"/>
  <c r="G551" i="100"/>
  <c r="M551" i="100"/>
  <c r="G546" i="100"/>
  <c r="M546" i="100"/>
  <c r="G640" i="100"/>
  <c r="M640" i="100"/>
  <c r="G444" i="100"/>
  <c r="M444" i="100"/>
  <c r="G504" i="100"/>
  <c r="M504" i="100"/>
  <c r="G512" i="100"/>
  <c r="M512" i="100"/>
  <c r="G441" i="100"/>
  <c r="M441" i="100"/>
  <c r="G476" i="100"/>
  <c r="M476" i="100"/>
  <c r="G553" i="100"/>
  <c r="M553" i="100"/>
  <c r="G637" i="100"/>
  <c r="M637" i="100"/>
  <c r="G645" i="100"/>
  <c r="M645" i="100"/>
  <c r="G473" i="100"/>
  <c r="M473" i="100"/>
  <c r="G479" i="100"/>
  <c r="M479" i="100"/>
  <c r="G506" i="100"/>
  <c r="M506" i="100"/>
  <c r="G556" i="100"/>
  <c r="M556" i="100"/>
  <c r="G439" i="100"/>
  <c r="M439" i="100"/>
  <c r="G443" i="100"/>
  <c r="M443" i="100"/>
  <c r="G639" i="100"/>
  <c r="M639" i="100"/>
  <c r="G474" i="100"/>
  <c r="M474" i="100"/>
  <c r="G440" i="100"/>
  <c r="M440" i="100"/>
  <c r="G475" i="100"/>
  <c r="M475" i="100"/>
  <c r="G508" i="100"/>
  <c r="M508" i="100"/>
  <c r="G636" i="100"/>
  <c r="M636" i="100"/>
  <c r="G644" i="100"/>
  <c r="M644" i="100"/>
  <c r="G445" i="100"/>
  <c r="M445" i="100"/>
  <c r="G468" i="100"/>
  <c r="M468" i="100"/>
  <c r="G481" i="100"/>
  <c r="M481" i="100"/>
  <c r="G488" i="100"/>
  <c r="M488" i="100"/>
  <c r="G505" i="100"/>
  <c r="M505" i="100"/>
  <c r="G513" i="100"/>
  <c r="M513" i="100"/>
  <c r="G624" i="100"/>
  <c r="M624" i="100"/>
  <c r="G641" i="100"/>
  <c r="M641" i="100"/>
  <c r="G442" i="100"/>
  <c r="M442" i="100"/>
  <c r="G510" i="100"/>
  <c r="M510" i="100"/>
  <c r="G638" i="100"/>
  <c r="M638" i="100"/>
  <c r="G646" i="100"/>
  <c r="M646" i="100"/>
  <c r="G507" i="100"/>
  <c r="M507" i="100"/>
  <c r="G557" i="100"/>
  <c r="M557" i="100"/>
  <c r="P352" i="100"/>
  <c r="P381" i="100"/>
  <c r="P385" i="100"/>
  <c r="P389" i="100"/>
  <c r="P400" i="100"/>
  <c r="P404" i="100"/>
  <c r="P408" i="100"/>
  <c r="P412" i="100"/>
  <c r="P416" i="100"/>
  <c r="P420" i="100"/>
  <c r="P424" i="100"/>
  <c r="P428" i="100"/>
  <c r="P432" i="100"/>
  <c r="P436" i="100"/>
  <c r="P445" i="100"/>
  <c r="P448" i="100"/>
  <c r="P452" i="100"/>
  <c r="P456" i="100"/>
  <c r="P460" i="100"/>
  <c r="P464" i="100"/>
  <c r="P468" i="100"/>
  <c r="P481" i="100"/>
  <c r="P494" i="100"/>
  <c r="P503" i="100"/>
  <c r="P511" i="100"/>
  <c r="P517" i="100"/>
  <c r="P521" i="100"/>
  <c r="P548" i="100"/>
  <c r="P552" i="100"/>
  <c r="P622" i="100"/>
  <c r="F639" i="100"/>
  <c r="P639" i="100"/>
  <c r="P647" i="100"/>
  <c r="P651" i="100"/>
  <c r="P655" i="100"/>
  <c r="P659" i="100"/>
  <c r="P663" i="100"/>
  <c r="P667" i="100"/>
  <c r="P671" i="100"/>
  <c r="P675" i="100"/>
  <c r="P8" i="100"/>
  <c r="P12" i="100"/>
  <c r="P16" i="100"/>
  <c r="P20" i="100"/>
  <c r="P24" i="100"/>
  <c r="P28" i="100"/>
  <c r="P32" i="100"/>
  <c r="P36" i="100"/>
  <c r="P40" i="100"/>
  <c r="P44" i="100"/>
  <c r="P48" i="100"/>
  <c r="P52" i="100"/>
  <c r="P56" i="100"/>
  <c r="P60" i="100"/>
  <c r="P64" i="100"/>
  <c r="P68" i="100"/>
  <c r="P72" i="100"/>
  <c r="P76" i="100"/>
  <c r="P80" i="100"/>
  <c r="P84" i="100"/>
  <c r="P88" i="100"/>
  <c r="P92" i="100"/>
  <c r="P96" i="100"/>
  <c r="P100" i="100"/>
  <c r="P104" i="100"/>
  <c r="P108" i="100"/>
  <c r="P112" i="100"/>
  <c r="P116" i="100"/>
  <c r="P120" i="100"/>
  <c r="P124" i="100"/>
  <c r="P128" i="100"/>
  <c r="P132" i="100"/>
  <c r="P136" i="100"/>
  <c r="P140" i="100"/>
  <c r="P144" i="100"/>
  <c r="P148" i="100"/>
  <c r="P152" i="100"/>
  <c r="P156" i="100"/>
  <c r="P160" i="100"/>
  <c r="P164" i="100"/>
  <c r="P168" i="100"/>
  <c r="P172" i="100"/>
  <c r="P176" i="100"/>
  <c r="P180" i="100"/>
  <c r="P184" i="100"/>
  <c r="P188" i="100"/>
  <c r="P192" i="100"/>
  <c r="P196" i="100"/>
  <c r="P200" i="100"/>
  <c r="P204" i="100"/>
  <c r="P208" i="100"/>
  <c r="P212" i="100"/>
  <c r="P216" i="100"/>
  <c r="P220" i="100"/>
  <c r="P224" i="100"/>
  <c r="P228" i="100"/>
  <c r="P232" i="100"/>
  <c r="P236" i="100"/>
  <c r="P240" i="100"/>
  <c r="P244" i="100"/>
  <c r="P248" i="100"/>
  <c r="P252" i="100"/>
  <c r="P256" i="100"/>
  <c r="F260" i="100"/>
  <c r="P260" i="100"/>
  <c r="P264" i="100"/>
  <c r="P268" i="100"/>
  <c r="P272" i="100"/>
  <c r="P276" i="100"/>
  <c r="P280" i="100"/>
  <c r="P284" i="100"/>
  <c r="P288" i="100"/>
  <c r="P292" i="100"/>
  <c r="P296" i="100"/>
  <c r="P300" i="100"/>
  <c r="P304" i="100"/>
  <c r="P308" i="100"/>
  <c r="P312" i="100"/>
  <c r="P316" i="100"/>
  <c r="P320" i="100"/>
  <c r="P324" i="100"/>
  <c r="P328" i="100"/>
  <c r="P332" i="100"/>
  <c r="P336" i="100"/>
  <c r="P340" i="100"/>
  <c r="P344" i="100"/>
  <c r="P348" i="100"/>
  <c r="P355" i="100"/>
  <c r="P358" i="100"/>
  <c r="P362" i="100"/>
  <c r="P369" i="100"/>
  <c r="P373" i="100"/>
  <c r="P377" i="100"/>
  <c r="P392" i="100"/>
  <c r="P396" i="100"/>
  <c r="P442" i="100"/>
  <c r="P471" i="100"/>
  <c r="P477" i="100"/>
  <c r="P484" i="100"/>
  <c r="P488" i="100"/>
  <c r="P491" i="100"/>
  <c r="P500" i="100"/>
  <c r="P508" i="100"/>
  <c r="P528" i="100"/>
  <c r="P532" i="100"/>
  <c r="P536" i="100"/>
  <c r="P540" i="100"/>
  <c r="P544" i="100"/>
  <c r="P555" i="100"/>
  <c r="P558" i="100"/>
  <c r="P562" i="100"/>
  <c r="P566" i="100"/>
  <c r="P570" i="100"/>
  <c r="P574" i="100"/>
  <c r="P578" i="100"/>
  <c r="P582" i="100"/>
  <c r="P586" i="100"/>
  <c r="P590" i="100"/>
  <c r="P594" i="100"/>
  <c r="P598" i="100"/>
  <c r="P602" i="100"/>
  <c r="P606" i="100"/>
  <c r="P610" i="100"/>
  <c r="P614" i="100"/>
  <c r="P618" i="100"/>
  <c r="P628" i="100"/>
  <c r="P632" i="100"/>
  <c r="P636" i="100"/>
  <c r="P644" i="100"/>
  <c r="P365" i="100"/>
  <c r="P380" i="100"/>
  <c r="P384" i="100"/>
  <c r="P388" i="100"/>
  <c r="P403" i="100"/>
  <c r="P407" i="100"/>
  <c r="P411" i="100"/>
  <c r="P415" i="100"/>
  <c r="P419" i="100"/>
  <c r="P423" i="100"/>
  <c r="P427" i="100"/>
  <c r="P431" i="100"/>
  <c r="P435" i="100"/>
  <c r="P439" i="100"/>
  <c r="P447" i="100"/>
  <c r="P451" i="100"/>
  <c r="P455" i="100"/>
  <c r="P459" i="100"/>
  <c r="P463" i="100"/>
  <c r="P467" i="100"/>
  <c r="P474" i="100"/>
  <c r="P480" i="100"/>
  <c r="P496" i="100"/>
  <c r="P505" i="100"/>
  <c r="P513" i="100"/>
  <c r="P516" i="100"/>
  <c r="P520" i="100"/>
  <c r="P524" i="100"/>
  <c r="P547" i="100"/>
  <c r="P551" i="100"/>
  <c r="P621" i="100"/>
  <c r="P624" i="100"/>
  <c r="P641" i="100"/>
  <c r="P650" i="100"/>
  <c r="P654" i="100"/>
  <c r="P658" i="100"/>
  <c r="P662" i="100"/>
  <c r="P666" i="100"/>
  <c r="P670" i="100"/>
  <c r="P674" i="100"/>
  <c r="P678" i="100"/>
  <c r="P7" i="100"/>
  <c r="P11" i="100"/>
  <c r="P15" i="100"/>
  <c r="P19" i="100"/>
  <c r="P23" i="100"/>
  <c r="P27" i="100"/>
  <c r="P31" i="100"/>
  <c r="P35" i="100"/>
  <c r="P39" i="100"/>
  <c r="P43" i="100"/>
  <c r="P47" i="100"/>
  <c r="P51" i="100"/>
  <c r="P55" i="100"/>
  <c r="P59" i="100"/>
  <c r="P63" i="100"/>
  <c r="P67" i="100"/>
  <c r="P71" i="100"/>
  <c r="P75" i="100"/>
  <c r="P79" i="100"/>
  <c r="P83" i="100"/>
  <c r="P87" i="100"/>
  <c r="P91" i="100"/>
  <c r="P95" i="100"/>
  <c r="P99" i="100"/>
  <c r="P103" i="100"/>
  <c r="P107" i="100"/>
  <c r="P111" i="100"/>
  <c r="P115" i="100"/>
  <c r="P119" i="100"/>
  <c r="P123" i="100"/>
  <c r="P127" i="100"/>
  <c r="P131" i="100"/>
  <c r="P135" i="100"/>
  <c r="P139" i="100"/>
  <c r="P143" i="100"/>
  <c r="P147" i="100"/>
  <c r="P151" i="100"/>
  <c r="P155" i="100"/>
  <c r="P159" i="100"/>
  <c r="P163" i="100"/>
  <c r="P167" i="100"/>
  <c r="P171" i="100"/>
  <c r="P175" i="100"/>
  <c r="P179" i="100"/>
  <c r="P183" i="100"/>
  <c r="P187" i="100"/>
  <c r="P191" i="100"/>
  <c r="P195" i="100"/>
  <c r="P199" i="100"/>
  <c r="P203" i="100"/>
  <c r="P207" i="100"/>
  <c r="P211" i="100"/>
  <c r="P215" i="100"/>
  <c r="P219" i="100"/>
  <c r="P223" i="100"/>
  <c r="P227" i="100"/>
  <c r="P231" i="100"/>
  <c r="P235" i="100"/>
  <c r="P239" i="100"/>
  <c r="P243" i="100"/>
  <c r="P247" i="100"/>
  <c r="P251" i="100"/>
  <c r="P255" i="100"/>
  <c r="F259" i="100"/>
  <c r="P259" i="100"/>
  <c r="P263" i="100"/>
  <c r="P267" i="100"/>
  <c r="P271" i="100"/>
  <c r="P275" i="100"/>
  <c r="P279" i="100"/>
  <c r="P283" i="100"/>
  <c r="P287" i="100"/>
  <c r="P291" i="100"/>
  <c r="P295" i="100"/>
  <c r="P299" i="100"/>
  <c r="P303" i="100"/>
  <c r="P307" i="100"/>
  <c r="P311" i="100"/>
  <c r="P315" i="100"/>
  <c r="P319" i="100"/>
  <c r="P323" i="100"/>
  <c r="P327" i="100"/>
  <c r="P331" i="100"/>
  <c r="P335" i="100"/>
  <c r="P339" i="100"/>
  <c r="P343" i="100"/>
  <c r="P347" i="100"/>
  <c r="P351" i="100"/>
  <c r="P361" i="100"/>
  <c r="P368" i="100"/>
  <c r="P372" i="100"/>
  <c r="P376" i="100"/>
  <c r="P391" i="100"/>
  <c r="P395" i="100"/>
  <c r="P399" i="100"/>
  <c r="P444" i="100"/>
  <c r="P470" i="100"/>
  <c r="P483" i="100"/>
  <c r="P487" i="100"/>
  <c r="P490" i="100"/>
  <c r="F493" i="100"/>
  <c r="P493" i="100"/>
  <c r="P499" i="100"/>
  <c r="P502" i="100"/>
  <c r="P510" i="100"/>
  <c r="P527" i="100"/>
  <c r="P531" i="100"/>
  <c r="P535" i="100"/>
  <c r="P539" i="100"/>
  <c r="P543" i="100"/>
  <c r="P554" i="100"/>
  <c r="P561" i="100"/>
  <c r="P565" i="100"/>
  <c r="P569" i="100"/>
  <c r="P573" i="100"/>
  <c r="P577" i="100"/>
  <c r="P581" i="100"/>
  <c r="P585" i="100"/>
  <c r="P589" i="100"/>
  <c r="P593" i="100"/>
  <c r="P597" i="100"/>
  <c r="P601" i="100"/>
  <c r="P605" i="100"/>
  <c r="P609" i="100"/>
  <c r="P613" i="100"/>
  <c r="P617" i="100"/>
  <c r="P627" i="100"/>
  <c r="P631" i="100"/>
  <c r="P635" i="100"/>
  <c r="P638" i="100"/>
  <c r="P646" i="100"/>
  <c r="P357" i="100"/>
  <c r="P383" i="100"/>
  <c r="P410" i="100"/>
  <c r="P418" i="100"/>
  <c r="P422" i="100"/>
  <c r="P426" i="100"/>
  <c r="P430" i="100"/>
  <c r="P434" i="100"/>
  <c r="P438" i="100"/>
  <c r="P441" i="100"/>
  <c r="P450" i="100"/>
  <c r="P454" i="100"/>
  <c r="P458" i="100"/>
  <c r="P462" i="100"/>
  <c r="P466" i="100"/>
  <c r="P476" i="100"/>
  <c r="P507" i="100"/>
  <c r="P515" i="100"/>
  <c r="P519" i="100"/>
  <c r="P523" i="100"/>
  <c r="P550" i="100"/>
  <c r="P557" i="100"/>
  <c r="P620" i="100"/>
  <c r="P643" i="100"/>
  <c r="P649" i="100"/>
  <c r="P653" i="100"/>
  <c r="P657" i="100"/>
  <c r="P661" i="100"/>
  <c r="P665" i="100"/>
  <c r="P669" i="100"/>
  <c r="P673" i="100"/>
  <c r="P677" i="100"/>
  <c r="P354" i="100"/>
  <c r="P379" i="100"/>
  <c r="P387" i="100"/>
  <c r="P402" i="100"/>
  <c r="P406" i="100"/>
  <c r="P414" i="100"/>
  <c r="Q6" i="100"/>
  <c r="P6" i="100"/>
  <c r="P10" i="100"/>
  <c r="P14" i="100"/>
  <c r="P18" i="100"/>
  <c r="P22" i="100"/>
  <c r="P26" i="100"/>
  <c r="P30" i="100"/>
  <c r="P34" i="100"/>
  <c r="P38" i="100"/>
  <c r="P42" i="100"/>
  <c r="P46" i="100"/>
  <c r="P50" i="100"/>
  <c r="P54" i="100"/>
  <c r="P58" i="100"/>
  <c r="P62" i="100"/>
  <c r="P66" i="100"/>
  <c r="P70" i="100"/>
  <c r="P74" i="100"/>
  <c r="P78" i="100"/>
  <c r="P82" i="100"/>
  <c r="P86" i="100"/>
  <c r="F90" i="100"/>
  <c r="P90" i="100"/>
  <c r="P94" i="100"/>
  <c r="P98" i="100"/>
  <c r="P102" i="100"/>
  <c r="P106" i="100"/>
  <c r="P110" i="100"/>
  <c r="P114" i="100"/>
  <c r="P118" i="100"/>
  <c r="P122" i="100"/>
  <c r="P126" i="100"/>
  <c r="P130" i="100"/>
  <c r="P134" i="100"/>
  <c r="P138" i="100"/>
  <c r="P142" i="100"/>
  <c r="P146" i="100"/>
  <c r="P150" i="100"/>
  <c r="P154" i="100"/>
  <c r="P158" i="100"/>
  <c r="P162" i="100"/>
  <c r="P166" i="100"/>
  <c r="P170" i="100"/>
  <c r="P174" i="100"/>
  <c r="P178" i="100"/>
  <c r="P182" i="100"/>
  <c r="P186" i="100"/>
  <c r="P190" i="100"/>
  <c r="P194" i="100"/>
  <c r="P198" i="100"/>
  <c r="P202" i="100"/>
  <c r="P206" i="100"/>
  <c r="P210" i="100"/>
  <c r="P214" i="100"/>
  <c r="P218" i="100"/>
  <c r="P222" i="100"/>
  <c r="P226" i="100"/>
  <c r="P230" i="100"/>
  <c r="P234" i="100"/>
  <c r="P238" i="100"/>
  <c r="P242" i="100"/>
  <c r="P246" i="100"/>
  <c r="P250" i="100"/>
  <c r="P254" i="100"/>
  <c r="P258" i="100"/>
  <c r="P262" i="100"/>
  <c r="P266" i="100"/>
  <c r="P270" i="100"/>
  <c r="P274" i="100"/>
  <c r="P278" i="100"/>
  <c r="P282" i="100"/>
  <c r="P286" i="100"/>
  <c r="P290" i="100"/>
  <c r="P294" i="100"/>
  <c r="P298" i="100"/>
  <c r="P302" i="100"/>
  <c r="P306" i="100"/>
  <c r="P310" i="100"/>
  <c r="P314" i="100"/>
  <c r="P318" i="100"/>
  <c r="P322" i="100"/>
  <c r="P326" i="100"/>
  <c r="P330" i="100"/>
  <c r="P334" i="100"/>
  <c r="P338" i="100"/>
  <c r="P342" i="100"/>
  <c r="P346" i="100"/>
  <c r="P350" i="100"/>
  <c r="P360" i="100"/>
  <c r="P364" i="100"/>
  <c r="P367" i="100"/>
  <c r="P371" i="100"/>
  <c r="P375" i="100"/>
  <c r="P394" i="100"/>
  <c r="P398" i="100"/>
  <c r="P446" i="100"/>
  <c r="P469" i="100"/>
  <c r="P473" i="100"/>
  <c r="P479" i="100"/>
  <c r="F482" i="100"/>
  <c r="P482" i="100"/>
  <c r="P486" i="100"/>
  <c r="P495" i="100"/>
  <c r="P498" i="100"/>
  <c r="P504" i="100"/>
  <c r="P512" i="100"/>
  <c r="P526" i="100"/>
  <c r="P530" i="100"/>
  <c r="P534" i="100"/>
  <c r="P538" i="100"/>
  <c r="P542" i="100"/>
  <c r="P546" i="100"/>
  <c r="P560" i="100"/>
  <c r="P564" i="100"/>
  <c r="P568" i="100"/>
  <c r="P572" i="100"/>
  <c r="P576" i="100"/>
  <c r="P580" i="100"/>
  <c r="P584" i="100"/>
  <c r="P588" i="100"/>
  <c r="P592" i="100"/>
  <c r="P596" i="100"/>
  <c r="P600" i="100"/>
  <c r="P604" i="100"/>
  <c r="P608" i="100"/>
  <c r="P612" i="100"/>
  <c r="P616" i="100"/>
  <c r="P623" i="100"/>
  <c r="P626" i="100"/>
  <c r="P630" i="100"/>
  <c r="P634" i="100"/>
  <c r="P640" i="100"/>
  <c r="P353" i="100"/>
  <c r="P356" i="100"/>
  <c r="P378" i="100"/>
  <c r="P382" i="100"/>
  <c r="P386" i="100"/>
  <c r="P390" i="100"/>
  <c r="P401" i="100"/>
  <c r="P405" i="100"/>
  <c r="P409" i="100"/>
  <c r="P413" i="100"/>
  <c r="P417" i="100"/>
  <c r="P421" i="100"/>
  <c r="P425" i="100"/>
  <c r="P429" i="100"/>
  <c r="P433" i="100"/>
  <c r="P437" i="100"/>
  <c r="P443" i="100"/>
  <c r="P449" i="100"/>
  <c r="P453" i="100"/>
  <c r="P457" i="100"/>
  <c r="P461" i="100"/>
  <c r="P465" i="100"/>
  <c r="P489" i="100"/>
  <c r="P492" i="100"/>
  <c r="P501" i="100"/>
  <c r="P509" i="100"/>
  <c r="P518" i="100"/>
  <c r="P522" i="100"/>
  <c r="P549" i="100"/>
  <c r="P553" i="100"/>
  <c r="P637" i="100"/>
  <c r="P645" i="100"/>
  <c r="P648" i="100"/>
  <c r="P652" i="100"/>
  <c r="P656" i="100"/>
  <c r="P660" i="100"/>
  <c r="F664" i="100"/>
  <c r="P664" i="100"/>
  <c r="P668" i="100"/>
  <c r="P672" i="100"/>
  <c r="P676" i="100"/>
  <c r="P9" i="100"/>
  <c r="P13" i="100"/>
  <c r="P17" i="100"/>
  <c r="P21" i="100"/>
  <c r="P25" i="100"/>
  <c r="P29" i="100"/>
  <c r="P33" i="100"/>
  <c r="P37" i="100"/>
  <c r="P41" i="100"/>
  <c r="P45" i="100"/>
  <c r="P49" i="100"/>
  <c r="P53" i="100"/>
  <c r="P57" i="100"/>
  <c r="P61" i="100"/>
  <c r="P65" i="100"/>
  <c r="P69" i="100"/>
  <c r="P73" i="100"/>
  <c r="P77" i="100"/>
  <c r="P81" i="100"/>
  <c r="P85" i="100"/>
  <c r="P89" i="100"/>
  <c r="P93" i="100"/>
  <c r="P97" i="100"/>
  <c r="P101" i="100"/>
  <c r="P105" i="100"/>
  <c r="P109" i="100"/>
  <c r="P113" i="100"/>
  <c r="P117" i="100"/>
  <c r="P121" i="100"/>
  <c r="P125" i="100"/>
  <c r="P129" i="100"/>
  <c r="P133" i="100"/>
  <c r="P137" i="100"/>
  <c r="P141" i="100"/>
  <c r="P145" i="100"/>
  <c r="P149" i="100"/>
  <c r="P153" i="100"/>
  <c r="P157" i="100"/>
  <c r="P161" i="100"/>
  <c r="P165" i="100"/>
  <c r="P169" i="100"/>
  <c r="P173" i="100"/>
  <c r="P177" i="100"/>
  <c r="P181" i="100"/>
  <c r="P185" i="100"/>
  <c r="P189" i="100"/>
  <c r="P193" i="100"/>
  <c r="P197" i="100"/>
  <c r="P201" i="100"/>
  <c r="P205" i="100"/>
  <c r="P209" i="100"/>
  <c r="P213" i="100"/>
  <c r="P217" i="100"/>
  <c r="P221" i="100"/>
  <c r="P225" i="100"/>
  <c r="P229" i="100"/>
  <c r="P233" i="100"/>
  <c r="P237" i="100"/>
  <c r="P241" i="100"/>
  <c r="P245" i="100"/>
  <c r="P249" i="100"/>
  <c r="P253" i="100"/>
  <c r="P257" i="100"/>
  <c r="P261" i="100"/>
  <c r="P265" i="100"/>
  <c r="P269" i="100"/>
  <c r="P273" i="100"/>
  <c r="P277" i="100"/>
  <c r="P281" i="100"/>
  <c r="P285" i="100"/>
  <c r="P289" i="100"/>
  <c r="P293" i="100"/>
  <c r="P297" i="100"/>
  <c r="P301" i="100"/>
  <c r="P305" i="100"/>
  <c r="P309" i="100"/>
  <c r="P313" i="100"/>
  <c r="P317" i="100"/>
  <c r="P321" i="100"/>
  <c r="P325" i="100"/>
  <c r="P329" i="100"/>
  <c r="P333" i="100"/>
  <c r="P337" i="100"/>
  <c r="P341" i="100"/>
  <c r="P345" i="100"/>
  <c r="P349" i="100"/>
  <c r="P359" i="100"/>
  <c r="P363" i="100"/>
  <c r="P366" i="100"/>
  <c r="P370" i="100"/>
  <c r="P374" i="100"/>
  <c r="P393" i="100"/>
  <c r="P397" i="100"/>
  <c r="P440" i="100"/>
  <c r="P472" i="100"/>
  <c r="P475" i="100"/>
  <c r="P478" i="100"/>
  <c r="P485" i="100"/>
  <c r="F497" i="100"/>
  <c r="P497" i="100"/>
  <c r="P506" i="100"/>
  <c r="P514" i="100"/>
  <c r="P525" i="100"/>
  <c r="P529" i="100"/>
  <c r="P533" i="100"/>
  <c r="P537" i="100"/>
  <c r="P541" i="100"/>
  <c r="P545" i="100"/>
  <c r="P556" i="100"/>
  <c r="P559" i="100"/>
  <c r="P563" i="100"/>
  <c r="P567" i="100"/>
  <c r="P571" i="100"/>
  <c r="P575" i="100"/>
  <c r="P579" i="100"/>
  <c r="P583" i="100"/>
  <c r="P587" i="100"/>
  <c r="P591" i="100"/>
  <c r="P595" i="100"/>
  <c r="P599" i="100"/>
  <c r="P603" i="100"/>
  <c r="P607" i="100"/>
  <c r="P611" i="100"/>
  <c r="P615" i="100"/>
  <c r="P619" i="100"/>
  <c r="P625" i="100"/>
  <c r="P629" i="100"/>
  <c r="P633" i="100"/>
  <c r="P642" i="100"/>
  <c r="G5" i="100"/>
  <c r="F674" i="100"/>
  <c r="F678" i="100"/>
  <c r="F673" i="100"/>
  <c r="F672" i="100"/>
  <c r="F479" i="100"/>
  <c r="F661" i="100"/>
  <c r="F669" i="100"/>
  <c r="F23" i="100"/>
  <c r="F185" i="100"/>
  <c r="F230" i="100"/>
  <c r="F344" i="100"/>
  <c r="F222" i="100"/>
  <c r="F228" i="100"/>
  <c r="F246" i="100"/>
  <c r="F427" i="100"/>
  <c r="F168" i="100"/>
  <c r="F193" i="100"/>
  <c r="F11" i="100"/>
  <c r="F137" i="100"/>
  <c r="F182" i="100"/>
  <c r="F443" i="100"/>
  <c r="F210" i="100"/>
  <c r="F278" i="100"/>
  <c r="F415" i="100"/>
  <c r="F7" i="100"/>
  <c r="F43" i="100"/>
  <c r="F52" i="100"/>
  <c r="F190" i="100"/>
  <c r="F502" i="100"/>
  <c r="F485" i="100"/>
  <c r="F129" i="100"/>
  <c r="F161" i="100"/>
  <c r="F209" i="100"/>
  <c r="F252" i="100"/>
  <c r="F298" i="100"/>
  <c r="F318" i="100"/>
  <c r="F408" i="100"/>
  <c r="F484" i="100"/>
  <c r="F238" i="100"/>
  <c r="F93" i="100"/>
  <c r="F173" i="100"/>
  <c r="F196" i="100"/>
  <c r="F336" i="100"/>
  <c r="F352" i="100"/>
  <c r="F486" i="100"/>
  <c r="F213" i="100"/>
  <c r="F355" i="100"/>
  <c r="F105" i="100"/>
  <c r="F188" i="100"/>
  <c r="F242" i="100"/>
  <c r="F302" i="100"/>
  <c r="F392" i="100"/>
  <c r="F455" i="100"/>
  <c r="F553" i="100"/>
  <c r="F607" i="100"/>
  <c r="F21" i="100"/>
  <c r="F32" i="100"/>
  <c r="F39" i="100"/>
  <c r="F101" i="100"/>
  <c r="F121" i="100"/>
  <c r="F200" i="100"/>
  <c r="F206" i="100"/>
  <c r="F212" i="100"/>
  <c r="F218" i="100"/>
  <c r="F224" i="100"/>
  <c r="F226" i="100"/>
  <c r="F240" i="100"/>
  <c r="F334" i="100"/>
  <c r="F359" i="100"/>
  <c r="F580" i="100"/>
  <c r="F591" i="100"/>
  <c r="F16" i="100"/>
  <c r="F27" i="100"/>
  <c r="F37" i="100"/>
  <c r="F180" i="100"/>
  <c r="F234" i="100"/>
  <c r="F248" i="100"/>
  <c r="F487" i="100"/>
  <c r="F521" i="100"/>
  <c r="F527" i="100"/>
  <c r="F585" i="100"/>
  <c r="F596" i="100"/>
  <c r="F125" i="100"/>
  <c r="F153" i="100"/>
  <c r="F176" i="100"/>
  <c r="F255" i="100"/>
  <c r="F332" i="100"/>
  <c r="F346" i="100"/>
  <c r="F511" i="100"/>
  <c r="F532" i="100"/>
  <c r="F657" i="100"/>
  <c r="F668" i="100"/>
  <c r="F202" i="100"/>
  <c r="F194" i="100"/>
  <c r="F501" i="100"/>
  <c r="F51" i="100"/>
  <c r="F141" i="100"/>
  <c r="F165" i="100"/>
  <c r="F198" i="100"/>
  <c r="F214" i="100"/>
  <c r="F229" i="100"/>
  <c r="F250" i="100"/>
  <c r="F266" i="100"/>
  <c r="F306" i="100"/>
  <c r="F349" i="100"/>
  <c r="F380" i="100"/>
  <c r="F435" i="100"/>
  <c r="F481" i="100"/>
  <c r="F495" i="100"/>
  <c r="F72" i="100"/>
  <c r="F197" i="100"/>
  <c r="F201" i="100"/>
  <c r="F249" i="100"/>
  <c r="F471" i="100"/>
  <c r="F494" i="100"/>
  <c r="F548" i="100"/>
  <c r="F12" i="100"/>
  <c r="F28" i="100"/>
  <c r="F44" i="100"/>
  <c r="F47" i="100"/>
  <c r="F56" i="100"/>
  <c r="F68" i="100"/>
  <c r="F80" i="100"/>
  <c r="F113" i="100"/>
  <c r="F149" i="100"/>
  <c r="F160" i="100"/>
  <c r="F208" i="100"/>
  <c r="F225" i="100"/>
  <c r="F244" i="100"/>
  <c r="F245" i="100"/>
  <c r="F264" i="100"/>
  <c r="F364" i="100"/>
  <c r="F396" i="100"/>
  <c r="F233" i="100"/>
  <c r="F290" i="100"/>
  <c r="F152" i="100"/>
  <c r="F232" i="100"/>
  <c r="F181" i="100"/>
  <c r="F184" i="100"/>
  <c r="F241" i="100"/>
  <c r="F314" i="100"/>
  <c r="F330" i="100"/>
  <c r="F217" i="100"/>
  <c r="F340" i="100"/>
  <c r="F17" i="100"/>
  <c r="F117" i="100"/>
  <c r="F169" i="100"/>
  <c r="F216" i="100"/>
  <c r="F157" i="100"/>
  <c r="F205" i="100"/>
  <c r="F221" i="100"/>
  <c r="F237" i="100"/>
  <c r="F263" i="100"/>
  <c r="F328" i="100"/>
  <c r="F347" i="100"/>
  <c r="F492" i="100"/>
  <c r="F612" i="100"/>
  <c r="F623" i="100"/>
  <c r="F404" i="100"/>
  <c r="F33" i="100"/>
  <c r="F133" i="100"/>
  <c r="F164" i="100"/>
  <c r="F338" i="100"/>
  <c r="F350" i="100"/>
  <c r="F76" i="100"/>
  <c r="F91" i="100"/>
  <c r="F109" i="100"/>
  <c r="F145" i="100"/>
  <c r="F156" i="100"/>
  <c r="F172" i="100"/>
  <c r="F177" i="100"/>
  <c r="F186" i="100"/>
  <c r="F189" i="100"/>
  <c r="F192" i="100"/>
  <c r="F204" i="100"/>
  <c r="F220" i="100"/>
  <c r="F236" i="100"/>
  <c r="F254" i="100"/>
  <c r="F282" i="100"/>
  <c r="F326" i="100"/>
  <c r="F342" i="100"/>
  <c r="F368" i="100"/>
  <c r="F372" i="100"/>
  <c r="F388" i="100"/>
  <c r="F431" i="100"/>
  <c r="F451" i="100"/>
  <c r="F463" i="100"/>
  <c r="F569" i="100"/>
  <c r="F628" i="100"/>
  <c r="F644" i="100"/>
  <c r="F665" i="100"/>
  <c r="F516" i="100"/>
  <c r="F676" i="100"/>
  <c r="F286" i="100"/>
  <c r="F384" i="100"/>
  <c r="F447" i="100"/>
  <c r="F491" i="100"/>
  <c r="F500" i="100"/>
  <c r="F537" i="100"/>
  <c r="F294" i="100"/>
  <c r="F310" i="100"/>
  <c r="F361" i="100"/>
  <c r="F459" i="100"/>
  <c r="F467" i="100"/>
  <c r="F490" i="100"/>
  <c r="F499" i="100"/>
  <c r="F543" i="100"/>
  <c r="F601" i="100"/>
  <c r="F617" i="100"/>
  <c r="F633" i="100"/>
  <c r="F258" i="100"/>
  <c r="F268" i="100"/>
  <c r="F270" i="100"/>
  <c r="F272" i="100"/>
  <c r="F322" i="100"/>
  <c r="F354" i="100"/>
  <c r="F357" i="100"/>
  <c r="F376" i="100"/>
  <c r="F400" i="100"/>
  <c r="F419" i="100"/>
  <c r="F423" i="100"/>
  <c r="F439" i="100"/>
  <c r="F475" i="100"/>
  <c r="F483" i="100"/>
  <c r="F489" i="100"/>
  <c r="F498" i="100"/>
  <c r="F505" i="100"/>
  <c r="F564" i="100"/>
  <c r="F575" i="100"/>
  <c r="F652" i="100"/>
  <c r="F660" i="100"/>
  <c r="F656" i="100"/>
  <c r="F5" i="100"/>
  <c r="Q5" i="100"/>
  <c r="F49" i="100"/>
  <c r="F50" i="100"/>
  <c r="F61" i="100"/>
  <c r="F62" i="100"/>
  <c r="F63" i="100"/>
  <c r="F84" i="100"/>
  <c r="F6" i="100"/>
  <c r="F22" i="100"/>
  <c r="F38" i="100"/>
  <c r="F64" i="100"/>
  <c r="F67" i="100"/>
  <c r="F85" i="100"/>
  <c r="F327" i="100"/>
  <c r="F370" i="100"/>
  <c r="F65" i="100"/>
  <c r="F71" i="100"/>
  <c r="F81" i="100"/>
  <c r="F325" i="100"/>
  <c r="F97" i="100"/>
  <c r="F454" i="100"/>
  <c r="F69" i="100"/>
  <c r="F77" i="100"/>
  <c r="F8" i="100"/>
  <c r="F13" i="100"/>
  <c r="F19" i="100"/>
  <c r="F24" i="100"/>
  <c r="F29" i="100"/>
  <c r="F35" i="100"/>
  <c r="F40" i="100"/>
  <c r="F45" i="100"/>
  <c r="F46" i="100"/>
  <c r="F53" i="100"/>
  <c r="F54" i="100"/>
  <c r="F55" i="100"/>
  <c r="F73" i="100"/>
  <c r="F34" i="100"/>
  <c r="F14" i="100"/>
  <c r="F30" i="100"/>
  <c r="F393" i="100"/>
  <c r="F402" i="100"/>
  <c r="F18" i="100"/>
  <c r="F9" i="100"/>
  <c r="F15" i="100"/>
  <c r="F20" i="100"/>
  <c r="F25" i="100"/>
  <c r="F31" i="100"/>
  <c r="F36" i="100"/>
  <c r="F41" i="100"/>
  <c r="F57" i="100"/>
  <c r="F58" i="100"/>
  <c r="F59" i="100"/>
  <c r="F10" i="100"/>
  <c r="F26" i="100"/>
  <c r="F42" i="100"/>
  <c r="F48" i="100"/>
  <c r="F60" i="100"/>
  <c r="F88" i="100"/>
  <c r="F379" i="100"/>
  <c r="F257" i="100"/>
  <c r="F275" i="100"/>
  <c r="F276" i="100"/>
  <c r="F277" i="100"/>
  <c r="F345" i="100"/>
  <c r="F360" i="100"/>
  <c r="F365" i="100"/>
  <c r="F374" i="100"/>
  <c r="F383" i="100"/>
  <c r="F397" i="100"/>
  <c r="F406" i="100"/>
  <c r="F433" i="100"/>
  <c r="F75" i="100"/>
  <c r="F79" i="100"/>
  <c r="F83" i="100"/>
  <c r="F87" i="100"/>
  <c r="F92" i="100"/>
  <c r="F96" i="100"/>
  <c r="F100" i="100"/>
  <c r="F104" i="100"/>
  <c r="F108" i="100"/>
  <c r="F112" i="100"/>
  <c r="F116" i="100"/>
  <c r="F120" i="100"/>
  <c r="F124" i="100"/>
  <c r="F128" i="100"/>
  <c r="F132" i="100"/>
  <c r="F136" i="100"/>
  <c r="F140" i="100"/>
  <c r="F144" i="100"/>
  <c r="F148" i="100"/>
  <c r="F348" i="100"/>
  <c r="F351" i="100"/>
  <c r="F353" i="100"/>
  <c r="F362" i="100"/>
  <c r="F371" i="100"/>
  <c r="F385" i="100"/>
  <c r="F394" i="100"/>
  <c r="F403" i="100"/>
  <c r="F432" i="100"/>
  <c r="F478" i="100"/>
  <c r="F253" i="100"/>
  <c r="F269" i="100"/>
  <c r="F279" i="100"/>
  <c r="F280" i="100"/>
  <c r="F281" i="100"/>
  <c r="F356" i="100"/>
  <c r="F373" i="100"/>
  <c r="F382" i="100"/>
  <c r="F391" i="100"/>
  <c r="F405" i="100"/>
  <c r="F418" i="100"/>
  <c r="F265" i="100"/>
  <c r="F271" i="100"/>
  <c r="F283" i="100"/>
  <c r="F284" i="100"/>
  <c r="F285" i="100"/>
  <c r="F321" i="100"/>
  <c r="F323" i="100"/>
  <c r="F329" i="100"/>
  <c r="F331" i="100"/>
  <c r="F367" i="100"/>
  <c r="F381" i="100"/>
  <c r="F390" i="100"/>
  <c r="F399" i="100"/>
  <c r="F411" i="100"/>
  <c r="F417" i="100"/>
  <c r="F89" i="100"/>
  <c r="F94" i="100"/>
  <c r="F98" i="100"/>
  <c r="F102" i="100"/>
  <c r="F106" i="100"/>
  <c r="F110" i="100"/>
  <c r="F114" i="100"/>
  <c r="F118" i="100"/>
  <c r="F122" i="100"/>
  <c r="F126" i="100"/>
  <c r="F130" i="100"/>
  <c r="F134" i="100"/>
  <c r="F138" i="100"/>
  <c r="F142" i="100"/>
  <c r="F146" i="100"/>
  <c r="F150" i="100"/>
  <c r="F154" i="100"/>
  <c r="F158" i="100"/>
  <c r="F162" i="100"/>
  <c r="F166" i="100"/>
  <c r="F170" i="100"/>
  <c r="F174" i="100"/>
  <c r="F178" i="100"/>
  <c r="F287" i="100"/>
  <c r="F288" i="100"/>
  <c r="F289" i="100"/>
  <c r="F293" i="100"/>
  <c r="F297" i="100"/>
  <c r="F301" i="100"/>
  <c r="F305" i="100"/>
  <c r="F309" i="100"/>
  <c r="F313" i="100"/>
  <c r="F317" i="100"/>
  <c r="F319" i="100"/>
  <c r="F333" i="100"/>
  <c r="F335" i="100"/>
  <c r="F369" i="100"/>
  <c r="F378" i="100"/>
  <c r="F387" i="100"/>
  <c r="F401" i="100"/>
  <c r="F410" i="100"/>
  <c r="F416" i="100"/>
  <c r="F462" i="100"/>
  <c r="F261" i="100"/>
  <c r="F273" i="100"/>
  <c r="F291" i="100"/>
  <c r="F295" i="100"/>
  <c r="F299" i="100"/>
  <c r="F303" i="100"/>
  <c r="F307" i="100"/>
  <c r="F311" i="100"/>
  <c r="F315" i="100"/>
  <c r="F337" i="100"/>
  <c r="F339" i="100"/>
  <c r="F366" i="100"/>
  <c r="F375" i="100"/>
  <c r="F389" i="100"/>
  <c r="F398" i="100"/>
  <c r="F407" i="100"/>
  <c r="F434" i="100"/>
  <c r="F66" i="100"/>
  <c r="F70" i="100"/>
  <c r="F74" i="100"/>
  <c r="F78" i="100"/>
  <c r="F82" i="100"/>
  <c r="F86" i="100"/>
  <c r="F95" i="100"/>
  <c r="F99" i="100"/>
  <c r="F103" i="100"/>
  <c r="F107" i="100"/>
  <c r="F111" i="100"/>
  <c r="F115" i="100"/>
  <c r="F119" i="100"/>
  <c r="F123" i="100"/>
  <c r="F127" i="100"/>
  <c r="F131" i="100"/>
  <c r="F135" i="100"/>
  <c r="F139" i="100"/>
  <c r="F143" i="100"/>
  <c r="F147" i="100"/>
  <c r="F151" i="100"/>
  <c r="F155" i="100"/>
  <c r="F159" i="100"/>
  <c r="F163" i="100"/>
  <c r="F167" i="100"/>
  <c r="F171" i="100"/>
  <c r="F175" i="100"/>
  <c r="F179" i="100"/>
  <c r="F183" i="100"/>
  <c r="F187" i="100"/>
  <c r="F191" i="100"/>
  <c r="F195" i="100"/>
  <c r="F199" i="100"/>
  <c r="F203" i="100"/>
  <c r="F207" i="100"/>
  <c r="F211" i="100"/>
  <c r="F215" i="100"/>
  <c r="F219" i="100"/>
  <c r="F223" i="100"/>
  <c r="F227" i="100"/>
  <c r="F231" i="100"/>
  <c r="F235" i="100"/>
  <c r="F239" i="100"/>
  <c r="F243" i="100"/>
  <c r="F247" i="100"/>
  <c r="F251" i="100"/>
  <c r="F256" i="100"/>
  <c r="F262" i="100"/>
  <c r="F267" i="100"/>
  <c r="F274" i="100"/>
  <c r="F341" i="100"/>
  <c r="F343" i="100"/>
  <c r="F363" i="100"/>
  <c r="F377" i="100"/>
  <c r="F386" i="100"/>
  <c r="F395" i="100"/>
  <c r="F409" i="100"/>
  <c r="F470" i="100"/>
  <c r="F488" i="100"/>
  <c r="F510" i="100"/>
  <c r="F525" i="100"/>
  <c r="F540" i="100"/>
  <c r="F436" i="100"/>
  <c r="F437" i="100"/>
  <c r="F438" i="100"/>
  <c r="F509" i="100"/>
  <c r="F524" i="100"/>
  <c r="F539" i="100"/>
  <c r="F555" i="100"/>
  <c r="F603" i="100"/>
  <c r="F358" i="100"/>
  <c r="F412" i="100"/>
  <c r="F413" i="100"/>
  <c r="F414" i="100"/>
  <c r="F440" i="100"/>
  <c r="F441" i="100"/>
  <c r="F442" i="100"/>
  <c r="F444" i="100"/>
  <c r="F445" i="100"/>
  <c r="F446" i="100"/>
  <c r="F448" i="100"/>
  <c r="F449" i="100"/>
  <c r="F450" i="100"/>
  <c r="F466" i="100"/>
  <c r="F508" i="100"/>
  <c r="F523" i="100"/>
  <c r="F480" i="100"/>
  <c r="F507" i="100"/>
  <c r="F561" i="100"/>
  <c r="F581" i="100"/>
  <c r="F560" i="100"/>
  <c r="F420" i="100"/>
  <c r="F421" i="100"/>
  <c r="F422" i="100"/>
  <c r="F496" i="100"/>
  <c r="F424" i="100"/>
  <c r="F425" i="100"/>
  <c r="F426" i="100"/>
  <c r="F458" i="100"/>
  <c r="F474" i="100"/>
  <c r="F542" i="100"/>
  <c r="F292" i="100"/>
  <c r="F296" i="100"/>
  <c r="F300" i="100"/>
  <c r="F304" i="100"/>
  <c r="F308" i="100"/>
  <c r="F312" i="100"/>
  <c r="F316" i="100"/>
  <c r="F320" i="100"/>
  <c r="F324" i="100"/>
  <c r="F428" i="100"/>
  <c r="F429" i="100"/>
  <c r="F430" i="100"/>
  <c r="F526" i="100"/>
  <c r="F541" i="100"/>
  <c r="F556" i="100"/>
  <c r="F597" i="100"/>
  <c r="F506" i="100"/>
  <c r="F512" i="100"/>
  <c r="F513" i="100"/>
  <c r="F514" i="100"/>
  <c r="F517" i="100"/>
  <c r="F518" i="100"/>
  <c r="F522" i="100"/>
  <c r="F528" i="100"/>
  <c r="F529" i="100"/>
  <c r="F530" i="100"/>
  <c r="F533" i="100"/>
  <c r="F534" i="100"/>
  <c r="F538" i="100"/>
  <c r="F544" i="100"/>
  <c r="F545" i="100"/>
  <c r="F546" i="100"/>
  <c r="F549" i="100"/>
  <c r="F550" i="100"/>
  <c r="F554" i="100"/>
  <c r="F571" i="100"/>
  <c r="F608" i="100"/>
  <c r="F618" i="100"/>
  <c r="F629" i="100"/>
  <c r="F570" i="100"/>
  <c r="F640" i="100"/>
  <c r="F635" i="100"/>
  <c r="F592" i="100"/>
  <c r="F602" i="100"/>
  <c r="F452" i="100"/>
  <c r="F456" i="100"/>
  <c r="F460" i="100"/>
  <c r="F464" i="100"/>
  <c r="F468" i="100"/>
  <c r="F472" i="100"/>
  <c r="F476" i="100"/>
  <c r="F613" i="100"/>
  <c r="F624" i="100"/>
  <c r="F634" i="100"/>
  <c r="F565" i="100"/>
  <c r="F587" i="100"/>
  <c r="F453" i="100"/>
  <c r="F457" i="100"/>
  <c r="F461" i="100"/>
  <c r="F465" i="100"/>
  <c r="F469" i="100"/>
  <c r="F473" i="100"/>
  <c r="F477" i="100"/>
  <c r="F503" i="100"/>
  <c r="F504" i="100"/>
  <c r="F515" i="100"/>
  <c r="F519" i="100"/>
  <c r="F520" i="100"/>
  <c r="F531" i="100"/>
  <c r="F535" i="100"/>
  <c r="F536" i="100"/>
  <c r="F547" i="100"/>
  <c r="F551" i="100"/>
  <c r="F552" i="100"/>
  <c r="F558" i="100"/>
  <c r="F559" i="100"/>
  <c r="F576" i="100"/>
  <c r="F586" i="100"/>
  <c r="F619" i="100"/>
  <c r="F557" i="100"/>
  <c r="F563" i="100"/>
  <c r="F568" i="100"/>
  <c r="F573" i="100"/>
  <c r="F579" i="100"/>
  <c r="F584" i="100"/>
  <c r="F589" i="100"/>
  <c r="F595" i="100"/>
  <c r="F600" i="100"/>
  <c r="F605" i="100"/>
  <c r="F611" i="100"/>
  <c r="F616" i="100"/>
  <c r="F621" i="100"/>
  <c r="F627" i="100"/>
  <c r="F632" i="100"/>
  <c r="F637" i="100"/>
  <c r="F643" i="100"/>
  <c r="F648" i="100"/>
  <c r="F574" i="100"/>
  <c r="F590" i="100"/>
  <c r="F606" i="100"/>
  <c r="F622" i="100"/>
  <c r="F638" i="100"/>
  <c r="F645" i="100"/>
  <c r="F566" i="100"/>
  <c r="F582" i="100"/>
  <c r="F598" i="100"/>
  <c r="F614" i="100"/>
  <c r="F630" i="100"/>
  <c r="F646" i="100"/>
  <c r="F567" i="100"/>
  <c r="F572" i="100"/>
  <c r="F577" i="100"/>
  <c r="F583" i="100"/>
  <c r="F588" i="100"/>
  <c r="F593" i="100"/>
  <c r="F599" i="100"/>
  <c r="F604" i="100"/>
  <c r="F609" i="100"/>
  <c r="F615" i="100"/>
  <c r="F620" i="100"/>
  <c r="F625" i="100"/>
  <c r="F631" i="100"/>
  <c r="F636" i="100"/>
  <c r="F641" i="100"/>
  <c r="F647" i="100"/>
  <c r="F562" i="100"/>
  <c r="F578" i="100"/>
  <c r="F594" i="100"/>
  <c r="F610" i="100"/>
  <c r="F626" i="100"/>
  <c r="F642" i="100"/>
  <c r="F651" i="100"/>
  <c r="F655" i="100"/>
  <c r="F659" i="100"/>
  <c r="F663" i="100"/>
  <c r="F667" i="100"/>
  <c r="F671" i="100"/>
  <c r="F675" i="100"/>
  <c r="F649" i="100"/>
  <c r="F653" i="100"/>
  <c r="F677" i="100"/>
  <c r="F650" i="100"/>
  <c r="F654" i="100"/>
  <c r="F658" i="100"/>
  <c r="F662" i="100"/>
  <c r="F666" i="100"/>
  <c r="F670" i="100"/>
  <c r="N41" i="98" l="1"/>
  <c r="N40" i="98"/>
  <c r="K40" i="98"/>
  <c r="G40" i="98"/>
  <c r="D40" i="98"/>
  <c r="W39" i="98"/>
  <c r="V39" i="98"/>
  <c r="S39" i="98"/>
  <c r="R39" i="98"/>
  <c r="Q39" i="98"/>
  <c r="P39" i="98"/>
  <c r="P41" i="98" s="1"/>
  <c r="O39" i="98"/>
  <c r="O41" i="98" s="1"/>
  <c r="N39" i="98"/>
  <c r="M39" i="98"/>
  <c r="M41" i="98" s="1"/>
  <c r="L39" i="98"/>
  <c r="L41" i="98" s="1"/>
  <c r="K39" i="98"/>
  <c r="J39" i="98"/>
  <c r="J41" i="98" s="1"/>
  <c r="I39" i="98"/>
  <c r="I41" i="98" s="1"/>
  <c r="H39" i="98"/>
  <c r="H41" i="98" s="1"/>
  <c r="G39" i="98"/>
  <c r="G41" i="98" s="1"/>
  <c r="F39" i="98"/>
  <c r="F41" i="98" s="1"/>
  <c r="E39" i="98"/>
  <c r="E41" i="98" s="1"/>
  <c r="C39" i="98"/>
  <c r="X38" i="98"/>
  <c r="AF37" i="98"/>
  <c r="AF43" i="98" s="1"/>
  <c r="T37" i="98"/>
  <c r="T39" i="98" s="1"/>
  <c r="T41" i="98" s="1"/>
  <c r="X36" i="98"/>
  <c r="X35" i="98"/>
  <c r="X34" i="98"/>
  <c r="X33" i="98"/>
  <c r="X32" i="98"/>
  <c r="X31" i="98"/>
  <c r="X30" i="98"/>
  <c r="AI29" i="98"/>
  <c r="G29" i="98"/>
  <c r="X29" i="98" s="1"/>
  <c r="AI28" i="98"/>
  <c r="D28" i="98"/>
  <c r="D39" i="98" s="1"/>
  <c r="D41" i="98" s="1"/>
  <c r="T25" i="98"/>
  <c r="S25" i="98"/>
  <c r="R25" i="98"/>
  <c r="Q25" i="98"/>
  <c r="P25" i="98"/>
  <c r="N25" i="98"/>
  <c r="K25" i="98"/>
  <c r="G25" i="98"/>
  <c r="D25" i="98"/>
  <c r="X24" i="98"/>
  <c r="X23" i="98"/>
  <c r="X22" i="98"/>
  <c r="X21" i="98"/>
  <c r="X20" i="98"/>
  <c r="X19" i="98"/>
  <c r="X18" i="98"/>
  <c r="X17" i="98"/>
  <c r="X16" i="98"/>
  <c r="X15" i="98"/>
  <c r="X14" i="98"/>
  <c r="X13" i="98"/>
  <c r="D5" i="98"/>
  <c r="X1" i="98"/>
  <c r="C1" i="98"/>
  <c r="E57" i="97"/>
  <c r="L38" i="97"/>
  <c r="D36" i="97"/>
  <c r="L35" i="97"/>
  <c r="D35" i="97"/>
  <c r="L34" i="97"/>
  <c r="D34" i="97"/>
  <c r="E29" i="97"/>
  <c r="D23" i="97"/>
  <c r="I14" i="97" s="1"/>
  <c r="D22" i="97"/>
  <c r="I13" i="97" s="1"/>
  <c r="L21" i="97"/>
  <c r="D21" i="97"/>
  <c r="I12" i="97" s="1"/>
  <c r="D9" i="97"/>
  <c r="D8" i="97"/>
  <c r="G5" i="97"/>
  <c r="K41" i="98" l="1"/>
  <c r="X25" i="98"/>
  <c r="D58" i="97"/>
  <c r="L39" i="97"/>
  <c r="X37" i="98"/>
  <c r="X28" i="98"/>
  <c r="X39" i="98" s="1"/>
  <c r="I9" i="97"/>
  <c r="I16" i="97" s="1"/>
  <c r="I10" i="97"/>
  <c r="X41" i="98" l="1"/>
  <c r="Z39" i="98"/>
  <c r="D59" i="97"/>
  <c r="I397" i="96" l="1"/>
  <c r="I398" i="96"/>
  <c r="I5" i="96" l="1"/>
  <c r="I287" i="96"/>
  <c r="J12" i="96" l="1"/>
  <c r="K12" i="96"/>
  <c r="L12" i="96"/>
  <c r="G12" i="96" s="1"/>
  <c r="M12" i="96"/>
  <c r="N12" i="96"/>
  <c r="J13" i="96"/>
  <c r="K13" i="96"/>
  <c r="L13" i="96"/>
  <c r="G13" i="96" s="1"/>
  <c r="M13" i="96"/>
  <c r="N13" i="96"/>
  <c r="J14" i="96"/>
  <c r="K14" i="96"/>
  <c r="L14" i="96"/>
  <c r="G14" i="96" s="1"/>
  <c r="M14" i="96"/>
  <c r="N14" i="96"/>
  <c r="J15" i="96"/>
  <c r="K15" i="96"/>
  <c r="L15" i="96"/>
  <c r="G15" i="96" s="1"/>
  <c r="M15" i="96"/>
  <c r="N15" i="96"/>
  <c r="J16" i="96"/>
  <c r="K16" i="96"/>
  <c r="L16" i="96"/>
  <c r="G16" i="96" s="1"/>
  <c r="M16" i="96"/>
  <c r="N16" i="96"/>
  <c r="J17" i="96"/>
  <c r="K17" i="96"/>
  <c r="L17" i="96"/>
  <c r="G17" i="96" s="1"/>
  <c r="M17" i="96"/>
  <c r="N17" i="96"/>
  <c r="J18" i="96"/>
  <c r="K18" i="96"/>
  <c r="L18" i="96"/>
  <c r="G18" i="96" s="1"/>
  <c r="M18" i="96"/>
  <c r="N18" i="96"/>
  <c r="J19" i="96"/>
  <c r="K19" i="96"/>
  <c r="L19" i="96"/>
  <c r="G19" i="96" s="1"/>
  <c r="M19" i="96"/>
  <c r="N19" i="96"/>
  <c r="J20" i="96"/>
  <c r="K20" i="96"/>
  <c r="L20" i="96"/>
  <c r="G20" i="96" s="1"/>
  <c r="M20" i="96"/>
  <c r="N20" i="96"/>
  <c r="J21" i="96"/>
  <c r="K21" i="96"/>
  <c r="L21" i="96"/>
  <c r="G21" i="96" s="1"/>
  <c r="M21" i="96"/>
  <c r="N21" i="96"/>
  <c r="J22" i="96"/>
  <c r="K22" i="96"/>
  <c r="L22" i="96"/>
  <c r="G22" i="96" s="1"/>
  <c r="M22" i="96"/>
  <c r="N22" i="96"/>
  <c r="J23" i="96"/>
  <c r="K23" i="96"/>
  <c r="L23" i="96"/>
  <c r="G23" i="96" s="1"/>
  <c r="M23" i="96"/>
  <c r="N23" i="96"/>
  <c r="J24" i="96"/>
  <c r="K24" i="96"/>
  <c r="L24" i="96"/>
  <c r="G24" i="96" s="1"/>
  <c r="M24" i="96"/>
  <c r="N24" i="96"/>
  <c r="J25" i="96"/>
  <c r="K25" i="96"/>
  <c r="L25" i="96"/>
  <c r="G25" i="96" s="1"/>
  <c r="M25" i="96"/>
  <c r="N25" i="96"/>
  <c r="J26" i="96"/>
  <c r="K26" i="96"/>
  <c r="L26" i="96"/>
  <c r="G26" i="96" s="1"/>
  <c r="M26" i="96"/>
  <c r="N26" i="96"/>
  <c r="J27" i="96"/>
  <c r="K27" i="96"/>
  <c r="L27" i="96"/>
  <c r="G27" i="96" s="1"/>
  <c r="M27" i="96"/>
  <c r="N27" i="96"/>
  <c r="J28" i="96"/>
  <c r="K28" i="96"/>
  <c r="L28" i="96"/>
  <c r="G28" i="96" s="1"/>
  <c r="M28" i="96"/>
  <c r="N28" i="96"/>
  <c r="J29" i="96"/>
  <c r="K29" i="96"/>
  <c r="L29" i="96"/>
  <c r="G29" i="96" s="1"/>
  <c r="M29" i="96"/>
  <c r="N29" i="96"/>
  <c r="J30" i="96"/>
  <c r="K30" i="96"/>
  <c r="L30" i="96"/>
  <c r="G30" i="96" s="1"/>
  <c r="M30" i="96"/>
  <c r="N30" i="96"/>
  <c r="J31" i="96"/>
  <c r="K31" i="96"/>
  <c r="L31" i="96"/>
  <c r="G31" i="96" s="1"/>
  <c r="M31" i="96"/>
  <c r="N31" i="96"/>
  <c r="J32" i="96"/>
  <c r="K32" i="96"/>
  <c r="L32" i="96"/>
  <c r="G32" i="96" s="1"/>
  <c r="M32" i="96"/>
  <c r="N32" i="96"/>
  <c r="J33" i="96"/>
  <c r="K33" i="96"/>
  <c r="L33" i="96"/>
  <c r="G33" i="96" s="1"/>
  <c r="M33" i="96"/>
  <c r="N33" i="96"/>
  <c r="J34" i="96"/>
  <c r="K34" i="96"/>
  <c r="L34" i="96"/>
  <c r="G34" i="96" s="1"/>
  <c r="M34" i="96"/>
  <c r="N34" i="96"/>
  <c r="J35" i="96"/>
  <c r="K35" i="96"/>
  <c r="L35" i="96"/>
  <c r="G35" i="96" s="1"/>
  <c r="M35" i="96"/>
  <c r="N35" i="96"/>
  <c r="J36" i="96"/>
  <c r="K36" i="96"/>
  <c r="L36" i="96"/>
  <c r="G36" i="96" s="1"/>
  <c r="M36" i="96"/>
  <c r="N36" i="96"/>
  <c r="J37" i="96"/>
  <c r="K37" i="96"/>
  <c r="L37" i="96"/>
  <c r="G37" i="96" s="1"/>
  <c r="M37" i="96"/>
  <c r="N37" i="96"/>
  <c r="J38" i="96"/>
  <c r="K38" i="96"/>
  <c r="L38" i="96"/>
  <c r="G38" i="96" s="1"/>
  <c r="M38" i="96"/>
  <c r="N38" i="96"/>
  <c r="J39" i="96"/>
  <c r="K39" i="96"/>
  <c r="L39" i="96"/>
  <c r="G39" i="96" s="1"/>
  <c r="M39" i="96"/>
  <c r="N39" i="96"/>
  <c r="J40" i="96"/>
  <c r="K40" i="96"/>
  <c r="L40" i="96"/>
  <c r="G40" i="96" s="1"/>
  <c r="M40" i="96"/>
  <c r="N40" i="96"/>
  <c r="J41" i="96"/>
  <c r="K41" i="96"/>
  <c r="L41" i="96"/>
  <c r="G41" i="96" s="1"/>
  <c r="M41" i="96"/>
  <c r="N41" i="96"/>
  <c r="J42" i="96"/>
  <c r="K42" i="96"/>
  <c r="L42" i="96"/>
  <c r="G42" i="96" s="1"/>
  <c r="M42" i="96"/>
  <c r="N42" i="96"/>
  <c r="J43" i="96"/>
  <c r="K43" i="96"/>
  <c r="L43" i="96"/>
  <c r="G43" i="96" s="1"/>
  <c r="M43" i="96"/>
  <c r="N43" i="96"/>
  <c r="J44" i="96"/>
  <c r="K44" i="96"/>
  <c r="L44" i="96"/>
  <c r="G44" i="96" s="1"/>
  <c r="M44" i="96"/>
  <c r="N44" i="96"/>
  <c r="J45" i="96"/>
  <c r="K45" i="96"/>
  <c r="L45" i="96"/>
  <c r="G45" i="96" s="1"/>
  <c r="M45" i="96"/>
  <c r="N45" i="96"/>
  <c r="J46" i="96"/>
  <c r="K46" i="96"/>
  <c r="L46" i="96"/>
  <c r="G46" i="96" s="1"/>
  <c r="M46" i="96"/>
  <c r="N46" i="96"/>
  <c r="J47" i="96"/>
  <c r="K47" i="96"/>
  <c r="L47" i="96"/>
  <c r="G47" i="96" s="1"/>
  <c r="M47" i="96"/>
  <c r="N47" i="96"/>
  <c r="J48" i="96"/>
  <c r="K48" i="96"/>
  <c r="L48" i="96"/>
  <c r="G48" i="96" s="1"/>
  <c r="M48" i="96"/>
  <c r="N48" i="96"/>
  <c r="J49" i="96"/>
  <c r="K49" i="96"/>
  <c r="L49" i="96"/>
  <c r="G49" i="96" s="1"/>
  <c r="M49" i="96"/>
  <c r="N49" i="96"/>
  <c r="J50" i="96"/>
  <c r="K50" i="96"/>
  <c r="L50" i="96"/>
  <c r="G50" i="96" s="1"/>
  <c r="M50" i="96"/>
  <c r="N50" i="96"/>
  <c r="J51" i="96"/>
  <c r="K51" i="96"/>
  <c r="L51" i="96"/>
  <c r="G51" i="96" s="1"/>
  <c r="M51" i="96"/>
  <c r="N51" i="96"/>
  <c r="J52" i="96"/>
  <c r="K52" i="96"/>
  <c r="L52" i="96"/>
  <c r="G52" i="96" s="1"/>
  <c r="M52" i="96"/>
  <c r="N52" i="96"/>
  <c r="J53" i="96"/>
  <c r="K53" i="96"/>
  <c r="L53" i="96"/>
  <c r="G53" i="96" s="1"/>
  <c r="M53" i="96"/>
  <c r="N53" i="96"/>
  <c r="J54" i="96"/>
  <c r="K54" i="96"/>
  <c r="L54" i="96"/>
  <c r="G54" i="96" s="1"/>
  <c r="M54" i="96"/>
  <c r="N54" i="96"/>
  <c r="J55" i="96"/>
  <c r="K55" i="96"/>
  <c r="L55" i="96"/>
  <c r="G55" i="96" s="1"/>
  <c r="M55" i="96"/>
  <c r="N55" i="96"/>
  <c r="J56" i="96"/>
  <c r="K56" i="96"/>
  <c r="L56" i="96"/>
  <c r="G56" i="96" s="1"/>
  <c r="M56" i="96"/>
  <c r="N56" i="96"/>
  <c r="J57" i="96"/>
  <c r="K57" i="96"/>
  <c r="L57" i="96"/>
  <c r="G57" i="96" s="1"/>
  <c r="M57" i="96"/>
  <c r="N57" i="96"/>
  <c r="J58" i="96"/>
  <c r="K58" i="96"/>
  <c r="L58" i="96"/>
  <c r="G58" i="96" s="1"/>
  <c r="M58" i="96"/>
  <c r="N58" i="96"/>
  <c r="J59" i="96"/>
  <c r="K59" i="96"/>
  <c r="L59" i="96"/>
  <c r="G59" i="96" s="1"/>
  <c r="M59" i="96"/>
  <c r="N59" i="96"/>
  <c r="J60" i="96"/>
  <c r="K60" i="96"/>
  <c r="L60" i="96"/>
  <c r="G60" i="96" s="1"/>
  <c r="M60" i="96"/>
  <c r="N60" i="96"/>
  <c r="J61" i="96"/>
  <c r="K61" i="96"/>
  <c r="L61" i="96"/>
  <c r="G61" i="96" s="1"/>
  <c r="M61" i="96"/>
  <c r="N61" i="96"/>
  <c r="J62" i="96"/>
  <c r="K62" i="96"/>
  <c r="L62" i="96"/>
  <c r="G62" i="96" s="1"/>
  <c r="M62" i="96"/>
  <c r="N62" i="96"/>
  <c r="J63" i="96"/>
  <c r="K63" i="96"/>
  <c r="L63" i="96"/>
  <c r="G63" i="96" s="1"/>
  <c r="M63" i="96"/>
  <c r="N63" i="96"/>
  <c r="J64" i="96"/>
  <c r="K64" i="96"/>
  <c r="L64" i="96"/>
  <c r="G64" i="96" s="1"/>
  <c r="M64" i="96"/>
  <c r="N64" i="96"/>
  <c r="J65" i="96"/>
  <c r="K65" i="96"/>
  <c r="L65" i="96"/>
  <c r="G65" i="96" s="1"/>
  <c r="M65" i="96"/>
  <c r="N65" i="96"/>
  <c r="J66" i="96"/>
  <c r="K66" i="96"/>
  <c r="L66" i="96"/>
  <c r="G66" i="96" s="1"/>
  <c r="M66" i="96"/>
  <c r="N66" i="96"/>
  <c r="J67" i="96"/>
  <c r="K67" i="96"/>
  <c r="L67" i="96"/>
  <c r="G67" i="96" s="1"/>
  <c r="M67" i="96"/>
  <c r="N67" i="96"/>
  <c r="J68" i="96"/>
  <c r="K68" i="96"/>
  <c r="L68" i="96"/>
  <c r="G68" i="96" s="1"/>
  <c r="M68" i="96"/>
  <c r="N68" i="96"/>
  <c r="J69" i="96"/>
  <c r="K69" i="96"/>
  <c r="L69" i="96"/>
  <c r="G69" i="96" s="1"/>
  <c r="M69" i="96"/>
  <c r="N69" i="96"/>
  <c r="J70" i="96"/>
  <c r="K70" i="96"/>
  <c r="L70" i="96"/>
  <c r="G70" i="96" s="1"/>
  <c r="M70" i="96"/>
  <c r="N70" i="96"/>
  <c r="J71" i="96"/>
  <c r="K71" i="96"/>
  <c r="L71" i="96"/>
  <c r="G71" i="96" s="1"/>
  <c r="M71" i="96"/>
  <c r="N71" i="96"/>
  <c r="J72" i="96"/>
  <c r="K72" i="96"/>
  <c r="L72" i="96"/>
  <c r="G72" i="96" s="1"/>
  <c r="M72" i="96"/>
  <c r="N72" i="96"/>
  <c r="J73" i="96"/>
  <c r="K73" i="96"/>
  <c r="L73" i="96"/>
  <c r="G73" i="96" s="1"/>
  <c r="M73" i="96"/>
  <c r="N73" i="96"/>
  <c r="J74" i="96"/>
  <c r="K74" i="96"/>
  <c r="L74" i="96"/>
  <c r="G74" i="96" s="1"/>
  <c r="M74" i="96"/>
  <c r="N74" i="96"/>
  <c r="J75" i="96"/>
  <c r="K75" i="96"/>
  <c r="L75" i="96"/>
  <c r="G75" i="96" s="1"/>
  <c r="M75" i="96"/>
  <c r="N75" i="96"/>
  <c r="J76" i="96"/>
  <c r="K76" i="96"/>
  <c r="L76" i="96"/>
  <c r="G76" i="96" s="1"/>
  <c r="M76" i="96"/>
  <c r="N76" i="96"/>
  <c r="J77" i="96"/>
  <c r="K77" i="96"/>
  <c r="L77" i="96"/>
  <c r="G77" i="96" s="1"/>
  <c r="M77" i="96"/>
  <c r="N77" i="96"/>
  <c r="J78" i="96"/>
  <c r="K78" i="96"/>
  <c r="L78" i="96"/>
  <c r="G78" i="96" s="1"/>
  <c r="M78" i="96"/>
  <c r="N78" i="96"/>
  <c r="J79" i="96"/>
  <c r="K79" i="96"/>
  <c r="L79" i="96"/>
  <c r="G79" i="96" s="1"/>
  <c r="M79" i="96"/>
  <c r="N79" i="96"/>
  <c r="J80" i="96"/>
  <c r="K80" i="96"/>
  <c r="L80" i="96"/>
  <c r="G80" i="96" s="1"/>
  <c r="M80" i="96"/>
  <c r="N80" i="96"/>
  <c r="J81" i="96"/>
  <c r="K81" i="96"/>
  <c r="L81" i="96"/>
  <c r="G81" i="96" s="1"/>
  <c r="M81" i="96"/>
  <c r="N81" i="96"/>
  <c r="J82" i="96"/>
  <c r="K82" i="96"/>
  <c r="L82" i="96"/>
  <c r="G82" i="96" s="1"/>
  <c r="M82" i="96"/>
  <c r="N82" i="96"/>
  <c r="J83" i="96"/>
  <c r="K83" i="96"/>
  <c r="L83" i="96"/>
  <c r="G83" i="96" s="1"/>
  <c r="M83" i="96"/>
  <c r="N83" i="96"/>
  <c r="J84" i="96"/>
  <c r="K84" i="96"/>
  <c r="L84" i="96"/>
  <c r="G84" i="96" s="1"/>
  <c r="M84" i="96"/>
  <c r="N84" i="96"/>
  <c r="J85" i="96"/>
  <c r="K85" i="96"/>
  <c r="L85" i="96"/>
  <c r="G85" i="96" s="1"/>
  <c r="M85" i="96"/>
  <c r="N85" i="96"/>
  <c r="J86" i="96"/>
  <c r="K86" i="96"/>
  <c r="L86" i="96"/>
  <c r="G86" i="96" s="1"/>
  <c r="M86" i="96"/>
  <c r="N86" i="96"/>
  <c r="J87" i="96"/>
  <c r="K87" i="96"/>
  <c r="L87" i="96"/>
  <c r="G87" i="96" s="1"/>
  <c r="M87" i="96"/>
  <c r="N87" i="96"/>
  <c r="J88" i="96"/>
  <c r="K88" i="96"/>
  <c r="L88" i="96"/>
  <c r="G88" i="96" s="1"/>
  <c r="M88" i="96"/>
  <c r="N88" i="96"/>
  <c r="J89" i="96"/>
  <c r="K89" i="96"/>
  <c r="L89" i="96"/>
  <c r="G89" i="96" s="1"/>
  <c r="M89" i="96"/>
  <c r="N89" i="96"/>
  <c r="J90" i="96"/>
  <c r="K90" i="96"/>
  <c r="L90" i="96"/>
  <c r="G90" i="96" s="1"/>
  <c r="M90" i="96"/>
  <c r="N90" i="96"/>
  <c r="J91" i="96"/>
  <c r="K91" i="96"/>
  <c r="L91" i="96"/>
  <c r="G91" i="96" s="1"/>
  <c r="M91" i="96"/>
  <c r="N91" i="96"/>
  <c r="J92" i="96"/>
  <c r="K92" i="96"/>
  <c r="L92" i="96"/>
  <c r="M92" i="96"/>
  <c r="N92" i="96"/>
  <c r="J93" i="96"/>
  <c r="K93" i="96"/>
  <c r="L93" i="96"/>
  <c r="M93" i="96"/>
  <c r="N93" i="96"/>
  <c r="J94" i="96"/>
  <c r="K94" i="96"/>
  <c r="L94" i="96"/>
  <c r="G94" i="96" s="1"/>
  <c r="M94" i="96"/>
  <c r="N94" i="96"/>
  <c r="J95" i="96"/>
  <c r="K95" i="96"/>
  <c r="L95" i="96"/>
  <c r="G95" i="96" s="1"/>
  <c r="M95" i="96"/>
  <c r="N95" i="96"/>
  <c r="J96" i="96"/>
  <c r="K96" i="96"/>
  <c r="L96" i="96"/>
  <c r="G96" i="96" s="1"/>
  <c r="M96" i="96"/>
  <c r="N96" i="96"/>
  <c r="J97" i="96"/>
  <c r="K97" i="96"/>
  <c r="L97" i="96"/>
  <c r="G97" i="96" s="1"/>
  <c r="M97" i="96"/>
  <c r="N97" i="96"/>
  <c r="J98" i="96"/>
  <c r="K98" i="96"/>
  <c r="L98" i="96"/>
  <c r="G98" i="96" s="1"/>
  <c r="M98" i="96"/>
  <c r="N98" i="96"/>
  <c r="J99" i="96"/>
  <c r="K99" i="96"/>
  <c r="L99" i="96"/>
  <c r="G99" i="96" s="1"/>
  <c r="M99" i="96"/>
  <c r="N99" i="96"/>
  <c r="J100" i="96"/>
  <c r="K100" i="96"/>
  <c r="L100" i="96"/>
  <c r="G100" i="96" s="1"/>
  <c r="M100" i="96"/>
  <c r="N100" i="96"/>
  <c r="J101" i="96"/>
  <c r="K101" i="96"/>
  <c r="L101" i="96"/>
  <c r="G101" i="96" s="1"/>
  <c r="M101" i="96"/>
  <c r="N101" i="96"/>
  <c r="J102" i="96"/>
  <c r="K102" i="96"/>
  <c r="L102" i="96"/>
  <c r="G102" i="96" s="1"/>
  <c r="M102" i="96"/>
  <c r="N102" i="96"/>
  <c r="J103" i="96"/>
  <c r="K103" i="96"/>
  <c r="L103" i="96"/>
  <c r="G103" i="96" s="1"/>
  <c r="M103" i="96"/>
  <c r="N103" i="96"/>
  <c r="J104" i="96"/>
  <c r="K104" i="96"/>
  <c r="L104" i="96"/>
  <c r="G104" i="96" s="1"/>
  <c r="M104" i="96"/>
  <c r="N104" i="96"/>
  <c r="J105" i="96"/>
  <c r="K105" i="96"/>
  <c r="L105" i="96"/>
  <c r="G105" i="96" s="1"/>
  <c r="M105" i="96"/>
  <c r="N105" i="96"/>
  <c r="J106" i="96"/>
  <c r="K106" i="96"/>
  <c r="L106" i="96"/>
  <c r="G106" i="96" s="1"/>
  <c r="M106" i="96"/>
  <c r="N106" i="96"/>
  <c r="J107" i="96"/>
  <c r="K107" i="96"/>
  <c r="L107" i="96"/>
  <c r="G107" i="96" s="1"/>
  <c r="M107" i="96"/>
  <c r="N107" i="96"/>
  <c r="J108" i="96"/>
  <c r="K108" i="96"/>
  <c r="L108" i="96"/>
  <c r="G108" i="96" s="1"/>
  <c r="M108" i="96"/>
  <c r="N108" i="96"/>
  <c r="J109" i="96"/>
  <c r="K109" i="96"/>
  <c r="L109" i="96"/>
  <c r="G109" i="96" s="1"/>
  <c r="M109" i="96"/>
  <c r="N109" i="96"/>
  <c r="J110" i="96"/>
  <c r="K110" i="96"/>
  <c r="L110" i="96"/>
  <c r="G110" i="96" s="1"/>
  <c r="M110" i="96"/>
  <c r="N110" i="96"/>
  <c r="J111" i="96"/>
  <c r="K111" i="96"/>
  <c r="L111" i="96"/>
  <c r="G111" i="96" s="1"/>
  <c r="M111" i="96"/>
  <c r="N111" i="96"/>
  <c r="J112" i="96"/>
  <c r="K112" i="96"/>
  <c r="L112" i="96"/>
  <c r="G112" i="96" s="1"/>
  <c r="M112" i="96"/>
  <c r="N112" i="96"/>
  <c r="J113" i="96"/>
  <c r="K113" i="96"/>
  <c r="L113" i="96"/>
  <c r="G113" i="96" s="1"/>
  <c r="M113" i="96"/>
  <c r="N113" i="96"/>
  <c r="J114" i="96"/>
  <c r="K114" i="96"/>
  <c r="L114" i="96"/>
  <c r="G114" i="96" s="1"/>
  <c r="M114" i="96"/>
  <c r="N114" i="96"/>
  <c r="J115" i="96"/>
  <c r="K115" i="96"/>
  <c r="L115" i="96"/>
  <c r="G115" i="96" s="1"/>
  <c r="M115" i="96"/>
  <c r="N115" i="96"/>
  <c r="J116" i="96"/>
  <c r="K116" i="96"/>
  <c r="L116" i="96"/>
  <c r="G116" i="96" s="1"/>
  <c r="M116" i="96"/>
  <c r="N116" i="96"/>
  <c r="J117" i="96"/>
  <c r="K117" i="96"/>
  <c r="L117" i="96"/>
  <c r="G117" i="96" s="1"/>
  <c r="M117" i="96"/>
  <c r="N117" i="96"/>
  <c r="J118" i="96"/>
  <c r="K118" i="96"/>
  <c r="L118" i="96"/>
  <c r="G118" i="96" s="1"/>
  <c r="M118" i="96"/>
  <c r="N118" i="96"/>
  <c r="J119" i="96"/>
  <c r="K119" i="96"/>
  <c r="L119" i="96"/>
  <c r="G119" i="96" s="1"/>
  <c r="M119" i="96"/>
  <c r="N119" i="96"/>
  <c r="J120" i="96"/>
  <c r="K120" i="96"/>
  <c r="L120" i="96"/>
  <c r="G120" i="96" s="1"/>
  <c r="M120" i="96"/>
  <c r="N120" i="96"/>
  <c r="J121" i="96"/>
  <c r="K121" i="96"/>
  <c r="L121" i="96"/>
  <c r="G121" i="96" s="1"/>
  <c r="M121" i="96"/>
  <c r="N121" i="96"/>
  <c r="J122" i="96"/>
  <c r="K122" i="96"/>
  <c r="L122" i="96"/>
  <c r="G122" i="96" s="1"/>
  <c r="M122" i="96"/>
  <c r="N122" i="96"/>
  <c r="J123" i="96"/>
  <c r="K123" i="96"/>
  <c r="L123" i="96"/>
  <c r="G123" i="96" s="1"/>
  <c r="M123" i="96"/>
  <c r="N123" i="96"/>
  <c r="J124" i="96"/>
  <c r="K124" i="96"/>
  <c r="L124" i="96"/>
  <c r="G124" i="96" s="1"/>
  <c r="M124" i="96"/>
  <c r="N124" i="96"/>
  <c r="J125" i="96"/>
  <c r="K125" i="96"/>
  <c r="L125" i="96"/>
  <c r="G125" i="96" s="1"/>
  <c r="M125" i="96"/>
  <c r="N125" i="96"/>
  <c r="J126" i="96"/>
  <c r="K126" i="96"/>
  <c r="L126" i="96"/>
  <c r="G126" i="96" s="1"/>
  <c r="M126" i="96"/>
  <c r="N126" i="96"/>
  <c r="J127" i="96"/>
  <c r="K127" i="96"/>
  <c r="L127" i="96"/>
  <c r="G127" i="96" s="1"/>
  <c r="M127" i="96"/>
  <c r="N127" i="96"/>
  <c r="J128" i="96"/>
  <c r="K128" i="96"/>
  <c r="L128" i="96"/>
  <c r="G128" i="96" s="1"/>
  <c r="M128" i="96"/>
  <c r="N128" i="96"/>
  <c r="J129" i="96"/>
  <c r="K129" i="96"/>
  <c r="L129" i="96"/>
  <c r="G129" i="96" s="1"/>
  <c r="M129" i="96"/>
  <c r="N129" i="96"/>
  <c r="J130" i="96"/>
  <c r="K130" i="96"/>
  <c r="L130" i="96"/>
  <c r="G130" i="96" s="1"/>
  <c r="M130" i="96"/>
  <c r="N130" i="96"/>
  <c r="J131" i="96"/>
  <c r="K131" i="96"/>
  <c r="L131" i="96"/>
  <c r="G131" i="96" s="1"/>
  <c r="M131" i="96"/>
  <c r="N131" i="96"/>
  <c r="J132" i="96"/>
  <c r="K132" i="96"/>
  <c r="L132" i="96"/>
  <c r="G132" i="96" s="1"/>
  <c r="M132" i="96"/>
  <c r="N132" i="96"/>
  <c r="J133" i="96"/>
  <c r="K133" i="96"/>
  <c r="L133" i="96"/>
  <c r="G133" i="96" s="1"/>
  <c r="M133" i="96"/>
  <c r="N133" i="96"/>
  <c r="J134" i="96"/>
  <c r="K134" i="96"/>
  <c r="L134" i="96"/>
  <c r="G134" i="96" s="1"/>
  <c r="M134" i="96"/>
  <c r="N134" i="96"/>
  <c r="J135" i="96"/>
  <c r="K135" i="96"/>
  <c r="L135" i="96"/>
  <c r="G135" i="96" s="1"/>
  <c r="M135" i="96"/>
  <c r="N135" i="96"/>
  <c r="J136" i="96"/>
  <c r="K136" i="96"/>
  <c r="L136" i="96"/>
  <c r="G136" i="96" s="1"/>
  <c r="M136" i="96"/>
  <c r="N136" i="96"/>
  <c r="J137" i="96"/>
  <c r="K137" i="96"/>
  <c r="L137" i="96"/>
  <c r="G137" i="96" s="1"/>
  <c r="M137" i="96"/>
  <c r="N137" i="96"/>
  <c r="J138" i="96"/>
  <c r="K138" i="96"/>
  <c r="L138" i="96"/>
  <c r="G138" i="96" s="1"/>
  <c r="M138" i="96"/>
  <c r="N138" i="96"/>
  <c r="J139" i="96"/>
  <c r="K139" i="96"/>
  <c r="L139" i="96"/>
  <c r="G139" i="96" s="1"/>
  <c r="M139" i="96"/>
  <c r="N139" i="96"/>
  <c r="J140" i="96"/>
  <c r="K140" i="96"/>
  <c r="L140" i="96"/>
  <c r="G140" i="96" s="1"/>
  <c r="M140" i="96"/>
  <c r="N140" i="96"/>
  <c r="J141" i="96"/>
  <c r="K141" i="96"/>
  <c r="L141" i="96"/>
  <c r="G141" i="96" s="1"/>
  <c r="M141" i="96"/>
  <c r="N141" i="96"/>
  <c r="J142" i="96"/>
  <c r="K142" i="96"/>
  <c r="L142" i="96"/>
  <c r="G142" i="96" s="1"/>
  <c r="M142" i="96"/>
  <c r="N142" i="96"/>
  <c r="J143" i="96"/>
  <c r="K143" i="96"/>
  <c r="L143" i="96"/>
  <c r="G143" i="96" s="1"/>
  <c r="M143" i="96"/>
  <c r="N143" i="96"/>
  <c r="J144" i="96"/>
  <c r="K144" i="96"/>
  <c r="L144" i="96"/>
  <c r="G144" i="96" s="1"/>
  <c r="M144" i="96"/>
  <c r="N144" i="96"/>
  <c r="J145" i="96"/>
  <c r="K145" i="96"/>
  <c r="L145" i="96"/>
  <c r="G145" i="96" s="1"/>
  <c r="M145" i="96"/>
  <c r="N145" i="96"/>
  <c r="J146" i="96"/>
  <c r="K146" i="96"/>
  <c r="L146" i="96"/>
  <c r="G146" i="96" s="1"/>
  <c r="M146" i="96"/>
  <c r="N146" i="96"/>
  <c r="J147" i="96"/>
  <c r="K147" i="96"/>
  <c r="L147" i="96"/>
  <c r="G147" i="96" s="1"/>
  <c r="M147" i="96"/>
  <c r="N147" i="96"/>
  <c r="J148" i="96"/>
  <c r="K148" i="96"/>
  <c r="L148" i="96"/>
  <c r="G148" i="96" s="1"/>
  <c r="M148" i="96"/>
  <c r="N148" i="96"/>
  <c r="J149" i="96"/>
  <c r="K149" i="96"/>
  <c r="L149" i="96"/>
  <c r="G149" i="96" s="1"/>
  <c r="M149" i="96"/>
  <c r="N149" i="96"/>
  <c r="J150" i="96"/>
  <c r="K150" i="96"/>
  <c r="L150" i="96"/>
  <c r="G150" i="96" s="1"/>
  <c r="M150" i="96"/>
  <c r="N150" i="96"/>
  <c r="J151" i="96"/>
  <c r="K151" i="96"/>
  <c r="L151" i="96"/>
  <c r="G151" i="96" s="1"/>
  <c r="M151" i="96"/>
  <c r="N151" i="96"/>
  <c r="J152" i="96"/>
  <c r="K152" i="96"/>
  <c r="L152" i="96"/>
  <c r="G152" i="96" s="1"/>
  <c r="M152" i="96"/>
  <c r="N152" i="96"/>
  <c r="J153" i="96"/>
  <c r="K153" i="96"/>
  <c r="L153" i="96"/>
  <c r="G153" i="96" s="1"/>
  <c r="M153" i="96"/>
  <c r="N153" i="96"/>
  <c r="J154" i="96"/>
  <c r="K154" i="96"/>
  <c r="L154" i="96"/>
  <c r="G154" i="96" s="1"/>
  <c r="M154" i="96"/>
  <c r="N154" i="96"/>
  <c r="J155" i="96"/>
  <c r="K155" i="96"/>
  <c r="L155" i="96"/>
  <c r="G155" i="96" s="1"/>
  <c r="M155" i="96"/>
  <c r="N155" i="96"/>
  <c r="J156" i="96"/>
  <c r="K156" i="96"/>
  <c r="L156" i="96"/>
  <c r="G156" i="96" s="1"/>
  <c r="M156" i="96"/>
  <c r="N156" i="96"/>
  <c r="J157" i="96"/>
  <c r="K157" i="96"/>
  <c r="L157" i="96"/>
  <c r="G157" i="96" s="1"/>
  <c r="M157" i="96"/>
  <c r="N157" i="96"/>
  <c r="J158" i="96"/>
  <c r="K158" i="96"/>
  <c r="L158" i="96"/>
  <c r="G158" i="96" s="1"/>
  <c r="M158" i="96"/>
  <c r="N158" i="96"/>
  <c r="J159" i="96"/>
  <c r="K159" i="96"/>
  <c r="L159" i="96"/>
  <c r="G159" i="96" s="1"/>
  <c r="M159" i="96"/>
  <c r="N159" i="96"/>
  <c r="J160" i="96"/>
  <c r="K160" i="96"/>
  <c r="L160" i="96"/>
  <c r="G160" i="96" s="1"/>
  <c r="M160" i="96"/>
  <c r="N160" i="96"/>
  <c r="J161" i="96"/>
  <c r="K161" i="96"/>
  <c r="L161" i="96"/>
  <c r="G161" i="96" s="1"/>
  <c r="M161" i="96"/>
  <c r="N161" i="96"/>
  <c r="J162" i="96"/>
  <c r="K162" i="96"/>
  <c r="L162" i="96"/>
  <c r="G162" i="96" s="1"/>
  <c r="M162" i="96"/>
  <c r="N162" i="96"/>
  <c r="J163" i="96"/>
  <c r="K163" i="96"/>
  <c r="L163" i="96"/>
  <c r="G163" i="96" s="1"/>
  <c r="M163" i="96"/>
  <c r="N163" i="96"/>
  <c r="J164" i="96"/>
  <c r="K164" i="96"/>
  <c r="L164" i="96"/>
  <c r="G164" i="96" s="1"/>
  <c r="M164" i="96"/>
  <c r="N164" i="96"/>
  <c r="J165" i="96"/>
  <c r="K165" i="96"/>
  <c r="L165" i="96"/>
  <c r="G165" i="96" s="1"/>
  <c r="M165" i="96"/>
  <c r="N165" i="96"/>
  <c r="J166" i="96"/>
  <c r="K166" i="96"/>
  <c r="L166" i="96"/>
  <c r="G166" i="96" s="1"/>
  <c r="M166" i="96"/>
  <c r="N166" i="96"/>
  <c r="J167" i="96"/>
  <c r="K167" i="96"/>
  <c r="L167" i="96"/>
  <c r="G167" i="96" s="1"/>
  <c r="M167" i="96"/>
  <c r="N167" i="96"/>
  <c r="J168" i="96"/>
  <c r="K168" i="96"/>
  <c r="L168" i="96"/>
  <c r="G168" i="96" s="1"/>
  <c r="M168" i="96"/>
  <c r="N168" i="96"/>
  <c r="J169" i="96"/>
  <c r="K169" i="96"/>
  <c r="L169" i="96"/>
  <c r="G169" i="96" s="1"/>
  <c r="M169" i="96"/>
  <c r="N169" i="96"/>
  <c r="J170" i="96"/>
  <c r="K170" i="96"/>
  <c r="L170" i="96"/>
  <c r="G170" i="96" s="1"/>
  <c r="M170" i="96"/>
  <c r="N170" i="96"/>
  <c r="J171" i="96"/>
  <c r="K171" i="96"/>
  <c r="L171" i="96"/>
  <c r="G171" i="96" s="1"/>
  <c r="M171" i="96"/>
  <c r="N171" i="96"/>
  <c r="J172" i="96"/>
  <c r="K172" i="96"/>
  <c r="L172" i="96"/>
  <c r="G172" i="96" s="1"/>
  <c r="M172" i="96"/>
  <c r="N172" i="96"/>
  <c r="J173" i="96"/>
  <c r="K173" i="96"/>
  <c r="L173" i="96"/>
  <c r="G173" i="96" s="1"/>
  <c r="M173" i="96"/>
  <c r="N173" i="96"/>
  <c r="J174" i="96"/>
  <c r="K174" i="96"/>
  <c r="L174" i="96"/>
  <c r="G174" i="96" s="1"/>
  <c r="M174" i="96"/>
  <c r="N174" i="96"/>
  <c r="J175" i="96"/>
  <c r="K175" i="96"/>
  <c r="L175" i="96"/>
  <c r="G175" i="96" s="1"/>
  <c r="M175" i="96"/>
  <c r="N175" i="96"/>
  <c r="J176" i="96"/>
  <c r="K176" i="96"/>
  <c r="L176" i="96"/>
  <c r="G176" i="96" s="1"/>
  <c r="M176" i="96"/>
  <c r="N176" i="96"/>
  <c r="J177" i="96"/>
  <c r="K177" i="96"/>
  <c r="L177" i="96"/>
  <c r="G177" i="96" s="1"/>
  <c r="M177" i="96"/>
  <c r="N177" i="96"/>
  <c r="J178" i="96"/>
  <c r="K178" i="96"/>
  <c r="L178" i="96"/>
  <c r="G178" i="96" s="1"/>
  <c r="M178" i="96"/>
  <c r="N178" i="96"/>
  <c r="J179" i="96"/>
  <c r="K179" i="96"/>
  <c r="L179" i="96"/>
  <c r="G179" i="96" s="1"/>
  <c r="M179" i="96"/>
  <c r="N179" i="96"/>
  <c r="J180" i="96"/>
  <c r="K180" i="96"/>
  <c r="L180" i="96"/>
  <c r="G180" i="96" s="1"/>
  <c r="M180" i="96"/>
  <c r="N180" i="96"/>
  <c r="J181" i="96"/>
  <c r="K181" i="96"/>
  <c r="L181" i="96"/>
  <c r="G181" i="96" s="1"/>
  <c r="M181" i="96"/>
  <c r="N181" i="96"/>
  <c r="J182" i="96"/>
  <c r="K182" i="96"/>
  <c r="L182" i="96"/>
  <c r="G182" i="96" s="1"/>
  <c r="M182" i="96"/>
  <c r="N182" i="96"/>
  <c r="J183" i="96"/>
  <c r="K183" i="96"/>
  <c r="L183" i="96"/>
  <c r="G183" i="96" s="1"/>
  <c r="M183" i="96"/>
  <c r="N183" i="96"/>
  <c r="J184" i="96"/>
  <c r="K184" i="96"/>
  <c r="L184" i="96"/>
  <c r="G184" i="96" s="1"/>
  <c r="M184" i="96"/>
  <c r="N184" i="96"/>
  <c r="J185" i="96"/>
  <c r="K185" i="96"/>
  <c r="L185" i="96"/>
  <c r="G185" i="96" s="1"/>
  <c r="M185" i="96"/>
  <c r="N185" i="96"/>
  <c r="J186" i="96"/>
  <c r="K186" i="96"/>
  <c r="L186" i="96"/>
  <c r="G186" i="96" s="1"/>
  <c r="M186" i="96"/>
  <c r="N186" i="96"/>
  <c r="J187" i="96"/>
  <c r="K187" i="96"/>
  <c r="L187" i="96"/>
  <c r="G187" i="96" s="1"/>
  <c r="M187" i="96"/>
  <c r="N187" i="96"/>
  <c r="J188" i="96"/>
  <c r="K188" i="96"/>
  <c r="L188" i="96"/>
  <c r="G188" i="96" s="1"/>
  <c r="M188" i="96"/>
  <c r="N188" i="96"/>
  <c r="J189" i="96"/>
  <c r="K189" i="96"/>
  <c r="L189" i="96"/>
  <c r="G189" i="96" s="1"/>
  <c r="M189" i="96"/>
  <c r="N189" i="96"/>
  <c r="J190" i="96"/>
  <c r="K190" i="96"/>
  <c r="L190" i="96"/>
  <c r="G190" i="96" s="1"/>
  <c r="M190" i="96"/>
  <c r="N190" i="96"/>
  <c r="J191" i="96"/>
  <c r="K191" i="96"/>
  <c r="L191" i="96"/>
  <c r="G191" i="96" s="1"/>
  <c r="M191" i="96"/>
  <c r="N191" i="96"/>
  <c r="J192" i="96"/>
  <c r="K192" i="96"/>
  <c r="L192" i="96"/>
  <c r="G192" i="96" s="1"/>
  <c r="M192" i="96"/>
  <c r="N192" i="96"/>
  <c r="J193" i="96"/>
  <c r="K193" i="96"/>
  <c r="L193" i="96"/>
  <c r="G193" i="96" s="1"/>
  <c r="M193" i="96"/>
  <c r="N193" i="96"/>
  <c r="J194" i="96"/>
  <c r="K194" i="96"/>
  <c r="L194" i="96"/>
  <c r="G194" i="96" s="1"/>
  <c r="M194" i="96"/>
  <c r="N194" i="96"/>
  <c r="J195" i="96"/>
  <c r="K195" i="96"/>
  <c r="L195" i="96"/>
  <c r="G195" i="96" s="1"/>
  <c r="M195" i="96"/>
  <c r="N195" i="96"/>
  <c r="J196" i="96"/>
  <c r="K196" i="96"/>
  <c r="L196" i="96"/>
  <c r="G196" i="96" s="1"/>
  <c r="M196" i="96"/>
  <c r="N196" i="96"/>
  <c r="J197" i="96"/>
  <c r="K197" i="96"/>
  <c r="L197" i="96"/>
  <c r="G197" i="96" s="1"/>
  <c r="M197" i="96"/>
  <c r="N197" i="96"/>
  <c r="J198" i="96"/>
  <c r="K198" i="96"/>
  <c r="L198" i="96"/>
  <c r="G198" i="96" s="1"/>
  <c r="M198" i="96"/>
  <c r="N198" i="96"/>
  <c r="J199" i="96"/>
  <c r="K199" i="96"/>
  <c r="L199" i="96"/>
  <c r="G199" i="96" s="1"/>
  <c r="M199" i="96"/>
  <c r="N199" i="96"/>
  <c r="J200" i="96"/>
  <c r="K200" i="96"/>
  <c r="L200" i="96"/>
  <c r="G200" i="96" s="1"/>
  <c r="M200" i="96"/>
  <c r="N200" i="96"/>
  <c r="J201" i="96"/>
  <c r="K201" i="96"/>
  <c r="L201" i="96"/>
  <c r="G201" i="96" s="1"/>
  <c r="M201" i="96"/>
  <c r="N201" i="96"/>
  <c r="J202" i="96"/>
  <c r="K202" i="96"/>
  <c r="L202" i="96"/>
  <c r="G202" i="96" s="1"/>
  <c r="M202" i="96"/>
  <c r="N202" i="96"/>
  <c r="J203" i="96"/>
  <c r="K203" i="96"/>
  <c r="L203" i="96"/>
  <c r="G203" i="96" s="1"/>
  <c r="M203" i="96"/>
  <c r="N203" i="96"/>
  <c r="J204" i="96"/>
  <c r="K204" i="96"/>
  <c r="L204" i="96"/>
  <c r="G204" i="96" s="1"/>
  <c r="M204" i="96"/>
  <c r="N204" i="96"/>
  <c r="J205" i="96"/>
  <c r="K205" i="96"/>
  <c r="L205" i="96"/>
  <c r="G205" i="96" s="1"/>
  <c r="M205" i="96"/>
  <c r="N205" i="96"/>
  <c r="J206" i="96"/>
  <c r="K206" i="96"/>
  <c r="L206" i="96"/>
  <c r="G206" i="96" s="1"/>
  <c r="M206" i="96"/>
  <c r="N206" i="96"/>
  <c r="J207" i="96"/>
  <c r="K207" i="96"/>
  <c r="L207" i="96"/>
  <c r="G207" i="96" s="1"/>
  <c r="M207" i="96"/>
  <c r="N207" i="96"/>
  <c r="J208" i="96"/>
  <c r="K208" i="96"/>
  <c r="L208" i="96"/>
  <c r="G208" i="96" s="1"/>
  <c r="M208" i="96"/>
  <c r="N208" i="96"/>
  <c r="J209" i="96"/>
  <c r="K209" i="96"/>
  <c r="L209" i="96"/>
  <c r="G209" i="96" s="1"/>
  <c r="M209" i="96"/>
  <c r="N209" i="96"/>
  <c r="J210" i="96"/>
  <c r="K210" i="96"/>
  <c r="L210" i="96"/>
  <c r="G210" i="96" s="1"/>
  <c r="M210" i="96"/>
  <c r="N210" i="96"/>
  <c r="J211" i="96"/>
  <c r="K211" i="96"/>
  <c r="L211" i="96"/>
  <c r="G211" i="96" s="1"/>
  <c r="M211" i="96"/>
  <c r="N211" i="96"/>
  <c r="J212" i="96"/>
  <c r="K212" i="96"/>
  <c r="L212" i="96"/>
  <c r="G212" i="96" s="1"/>
  <c r="M212" i="96"/>
  <c r="N212" i="96"/>
  <c r="J213" i="96"/>
  <c r="K213" i="96"/>
  <c r="L213" i="96"/>
  <c r="G213" i="96" s="1"/>
  <c r="M213" i="96"/>
  <c r="N213" i="96"/>
  <c r="J214" i="96"/>
  <c r="K214" i="96"/>
  <c r="L214" i="96"/>
  <c r="G214" i="96" s="1"/>
  <c r="M214" i="96"/>
  <c r="N214" i="96"/>
  <c r="J215" i="96"/>
  <c r="K215" i="96"/>
  <c r="L215" i="96"/>
  <c r="G215" i="96" s="1"/>
  <c r="M215" i="96"/>
  <c r="N215" i="96"/>
  <c r="J216" i="96"/>
  <c r="K216" i="96"/>
  <c r="L216" i="96"/>
  <c r="G216" i="96" s="1"/>
  <c r="M216" i="96"/>
  <c r="N216" i="96"/>
  <c r="J217" i="96"/>
  <c r="K217" i="96"/>
  <c r="L217" i="96"/>
  <c r="G217" i="96" s="1"/>
  <c r="M217" i="96"/>
  <c r="N217" i="96"/>
  <c r="J218" i="96"/>
  <c r="K218" i="96"/>
  <c r="L218" i="96"/>
  <c r="G218" i="96" s="1"/>
  <c r="M218" i="96"/>
  <c r="N218" i="96"/>
  <c r="J219" i="96"/>
  <c r="K219" i="96"/>
  <c r="L219" i="96"/>
  <c r="G219" i="96" s="1"/>
  <c r="M219" i="96"/>
  <c r="N219" i="96"/>
  <c r="J220" i="96"/>
  <c r="K220" i="96"/>
  <c r="L220" i="96"/>
  <c r="G220" i="96" s="1"/>
  <c r="M220" i="96"/>
  <c r="N220" i="96"/>
  <c r="J221" i="96"/>
  <c r="K221" i="96"/>
  <c r="L221" i="96"/>
  <c r="G221" i="96" s="1"/>
  <c r="M221" i="96"/>
  <c r="N221" i="96"/>
  <c r="J222" i="96"/>
  <c r="K222" i="96"/>
  <c r="L222" i="96"/>
  <c r="G222" i="96" s="1"/>
  <c r="M222" i="96"/>
  <c r="N222" i="96"/>
  <c r="J223" i="96"/>
  <c r="K223" i="96"/>
  <c r="L223" i="96"/>
  <c r="G223" i="96" s="1"/>
  <c r="M223" i="96"/>
  <c r="N223" i="96"/>
  <c r="J224" i="96"/>
  <c r="K224" i="96"/>
  <c r="L224" i="96"/>
  <c r="G224" i="96" s="1"/>
  <c r="M224" i="96"/>
  <c r="N224" i="96"/>
  <c r="J225" i="96"/>
  <c r="K225" i="96"/>
  <c r="L225" i="96"/>
  <c r="G225" i="96" s="1"/>
  <c r="M225" i="96"/>
  <c r="N225" i="96"/>
  <c r="J226" i="96"/>
  <c r="K226" i="96"/>
  <c r="L226" i="96"/>
  <c r="G226" i="96" s="1"/>
  <c r="M226" i="96"/>
  <c r="N226" i="96"/>
  <c r="J227" i="96"/>
  <c r="K227" i="96"/>
  <c r="L227" i="96"/>
  <c r="G227" i="96" s="1"/>
  <c r="M227" i="96"/>
  <c r="N227" i="96"/>
  <c r="J228" i="96"/>
  <c r="K228" i="96"/>
  <c r="L228" i="96"/>
  <c r="G228" i="96" s="1"/>
  <c r="M228" i="96"/>
  <c r="N228" i="96"/>
  <c r="J229" i="96"/>
  <c r="K229" i="96"/>
  <c r="L229" i="96"/>
  <c r="G229" i="96" s="1"/>
  <c r="M229" i="96"/>
  <c r="N229" i="96"/>
  <c r="J230" i="96"/>
  <c r="K230" i="96"/>
  <c r="L230" i="96"/>
  <c r="G230" i="96" s="1"/>
  <c r="M230" i="96"/>
  <c r="N230" i="96"/>
  <c r="J231" i="96"/>
  <c r="K231" i="96"/>
  <c r="L231" i="96"/>
  <c r="G231" i="96" s="1"/>
  <c r="M231" i="96"/>
  <c r="N231" i="96"/>
  <c r="J232" i="96"/>
  <c r="K232" i="96"/>
  <c r="L232" i="96"/>
  <c r="G232" i="96" s="1"/>
  <c r="M232" i="96"/>
  <c r="N232" i="96"/>
  <c r="J233" i="96"/>
  <c r="K233" i="96"/>
  <c r="L233" i="96"/>
  <c r="G233" i="96" s="1"/>
  <c r="M233" i="96"/>
  <c r="N233" i="96"/>
  <c r="J234" i="96"/>
  <c r="K234" i="96"/>
  <c r="L234" i="96"/>
  <c r="G234" i="96" s="1"/>
  <c r="M234" i="96"/>
  <c r="N234" i="96"/>
  <c r="J235" i="96"/>
  <c r="K235" i="96"/>
  <c r="L235" i="96"/>
  <c r="G235" i="96" s="1"/>
  <c r="M235" i="96"/>
  <c r="N235" i="96"/>
  <c r="J236" i="96"/>
  <c r="K236" i="96"/>
  <c r="L236" i="96"/>
  <c r="G236" i="96" s="1"/>
  <c r="M236" i="96"/>
  <c r="N236" i="96"/>
  <c r="J237" i="96"/>
  <c r="K237" i="96"/>
  <c r="L237" i="96"/>
  <c r="G237" i="96" s="1"/>
  <c r="M237" i="96"/>
  <c r="N237" i="96"/>
  <c r="J238" i="96"/>
  <c r="K238" i="96"/>
  <c r="L238" i="96"/>
  <c r="G238" i="96" s="1"/>
  <c r="M238" i="96"/>
  <c r="N238" i="96"/>
  <c r="J239" i="96"/>
  <c r="K239" i="96"/>
  <c r="L239" i="96"/>
  <c r="G239" i="96" s="1"/>
  <c r="M239" i="96"/>
  <c r="N239" i="96"/>
  <c r="J240" i="96"/>
  <c r="K240" i="96"/>
  <c r="L240" i="96"/>
  <c r="G240" i="96" s="1"/>
  <c r="M240" i="96"/>
  <c r="N240" i="96"/>
  <c r="J241" i="96"/>
  <c r="K241" i="96"/>
  <c r="L241" i="96"/>
  <c r="G241" i="96" s="1"/>
  <c r="M241" i="96"/>
  <c r="N241" i="96"/>
  <c r="J242" i="96"/>
  <c r="K242" i="96"/>
  <c r="L242" i="96"/>
  <c r="G242" i="96" s="1"/>
  <c r="M242" i="96"/>
  <c r="N242" i="96"/>
  <c r="J243" i="96"/>
  <c r="K243" i="96"/>
  <c r="L243" i="96"/>
  <c r="G243" i="96" s="1"/>
  <c r="M243" i="96"/>
  <c r="N243" i="96"/>
  <c r="J244" i="96"/>
  <c r="K244" i="96"/>
  <c r="L244" i="96"/>
  <c r="G244" i="96" s="1"/>
  <c r="M244" i="96"/>
  <c r="N244" i="96"/>
  <c r="J245" i="96"/>
  <c r="K245" i="96"/>
  <c r="L245" i="96"/>
  <c r="G245" i="96" s="1"/>
  <c r="M245" i="96"/>
  <c r="N245" i="96"/>
  <c r="J246" i="96"/>
  <c r="K246" i="96"/>
  <c r="L246" i="96"/>
  <c r="G246" i="96" s="1"/>
  <c r="M246" i="96"/>
  <c r="N246" i="96"/>
  <c r="J247" i="96"/>
  <c r="K247" i="96"/>
  <c r="L247" i="96"/>
  <c r="G247" i="96" s="1"/>
  <c r="M247" i="96"/>
  <c r="N247" i="96"/>
  <c r="J248" i="96"/>
  <c r="K248" i="96"/>
  <c r="L248" i="96"/>
  <c r="G248" i="96" s="1"/>
  <c r="M248" i="96"/>
  <c r="N248" i="96"/>
  <c r="J249" i="96"/>
  <c r="K249" i="96"/>
  <c r="L249" i="96"/>
  <c r="G249" i="96" s="1"/>
  <c r="M249" i="96"/>
  <c r="N249" i="96"/>
  <c r="J250" i="96"/>
  <c r="K250" i="96"/>
  <c r="L250" i="96"/>
  <c r="G250" i="96" s="1"/>
  <c r="M250" i="96"/>
  <c r="N250" i="96"/>
  <c r="J251" i="96"/>
  <c r="K251" i="96"/>
  <c r="L251" i="96"/>
  <c r="G251" i="96" s="1"/>
  <c r="M251" i="96"/>
  <c r="N251" i="96"/>
  <c r="J252" i="96"/>
  <c r="K252" i="96"/>
  <c r="L252" i="96"/>
  <c r="G252" i="96" s="1"/>
  <c r="M252" i="96"/>
  <c r="N252" i="96"/>
  <c r="J253" i="96"/>
  <c r="K253" i="96"/>
  <c r="L253" i="96"/>
  <c r="G253" i="96" s="1"/>
  <c r="M253" i="96"/>
  <c r="N253" i="96"/>
  <c r="J254" i="96"/>
  <c r="K254" i="96"/>
  <c r="L254" i="96"/>
  <c r="G254" i="96" s="1"/>
  <c r="M254" i="96"/>
  <c r="N254" i="96"/>
  <c r="J255" i="96"/>
  <c r="K255" i="96"/>
  <c r="L255" i="96"/>
  <c r="G255" i="96" s="1"/>
  <c r="M255" i="96"/>
  <c r="N255" i="96"/>
  <c r="J256" i="96"/>
  <c r="K256" i="96"/>
  <c r="L256" i="96"/>
  <c r="G256" i="96" s="1"/>
  <c r="M256" i="96"/>
  <c r="N256" i="96"/>
  <c r="J257" i="96"/>
  <c r="K257" i="96"/>
  <c r="L257" i="96"/>
  <c r="G257" i="96" s="1"/>
  <c r="M257" i="96"/>
  <c r="N257" i="96"/>
  <c r="J258" i="96"/>
  <c r="K258" i="96"/>
  <c r="L258" i="96"/>
  <c r="G258" i="96" s="1"/>
  <c r="M258" i="96"/>
  <c r="N258" i="96"/>
  <c r="J259" i="96"/>
  <c r="K259" i="96"/>
  <c r="L259" i="96"/>
  <c r="G259" i="96" s="1"/>
  <c r="M259" i="96"/>
  <c r="N259" i="96"/>
  <c r="J260" i="96"/>
  <c r="K260" i="96"/>
  <c r="L260" i="96"/>
  <c r="G260" i="96" s="1"/>
  <c r="M260" i="96"/>
  <c r="N260" i="96"/>
  <c r="J261" i="96"/>
  <c r="K261" i="96"/>
  <c r="L261" i="96"/>
  <c r="G261" i="96" s="1"/>
  <c r="M261" i="96"/>
  <c r="N261" i="96"/>
  <c r="J262" i="96"/>
  <c r="K262" i="96"/>
  <c r="L262" i="96"/>
  <c r="G262" i="96" s="1"/>
  <c r="M262" i="96"/>
  <c r="N262" i="96"/>
  <c r="J263" i="96"/>
  <c r="K263" i="96"/>
  <c r="L263" i="96"/>
  <c r="G263" i="96" s="1"/>
  <c r="M263" i="96"/>
  <c r="N263" i="96"/>
  <c r="J264" i="96"/>
  <c r="K264" i="96"/>
  <c r="L264" i="96"/>
  <c r="G264" i="96" s="1"/>
  <c r="M264" i="96"/>
  <c r="N264" i="96"/>
  <c r="J265" i="96"/>
  <c r="K265" i="96"/>
  <c r="L265" i="96"/>
  <c r="G265" i="96" s="1"/>
  <c r="M265" i="96"/>
  <c r="N265" i="96"/>
  <c r="J266" i="96"/>
  <c r="K266" i="96"/>
  <c r="L266" i="96"/>
  <c r="G266" i="96" s="1"/>
  <c r="M266" i="96"/>
  <c r="N266" i="96"/>
  <c r="J267" i="96"/>
  <c r="K267" i="96"/>
  <c r="L267" i="96"/>
  <c r="G267" i="96" s="1"/>
  <c r="M267" i="96"/>
  <c r="N267" i="96"/>
  <c r="J268" i="96"/>
  <c r="K268" i="96"/>
  <c r="L268" i="96"/>
  <c r="G268" i="96" s="1"/>
  <c r="M268" i="96"/>
  <c r="N268" i="96"/>
  <c r="J269" i="96"/>
  <c r="K269" i="96"/>
  <c r="L269" i="96"/>
  <c r="G269" i="96" s="1"/>
  <c r="M269" i="96"/>
  <c r="N269" i="96"/>
  <c r="J270" i="96"/>
  <c r="K270" i="96"/>
  <c r="L270" i="96"/>
  <c r="G270" i="96" s="1"/>
  <c r="M270" i="96"/>
  <c r="N270" i="96"/>
  <c r="J271" i="96"/>
  <c r="K271" i="96"/>
  <c r="L271" i="96"/>
  <c r="G271" i="96" s="1"/>
  <c r="M271" i="96"/>
  <c r="N271" i="96"/>
  <c r="J272" i="96"/>
  <c r="K272" i="96"/>
  <c r="L272" i="96"/>
  <c r="G272" i="96" s="1"/>
  <c r="M272" i="96"/>
  <c r="N272" i="96"/>
  <c r="J273" i="96"/>
  <c r="K273" i="96"/>
  <c r="L273" i="96"/>
  <c r="G273" i="96" s="1"/>
  <c r="M273" i="96"/>
  <c r="N273" i="96"/>
  <c r="J274" i="96"/>
  <c r="K274" i="96"/>
  <c r="L274" i="96"/>
  <c r="G274" i="96" s="1"/>
  <c r="M274" i="96"/>
  <c r="N274" i="96"/>
  <c r="J275" i="96"/>
  <c r="K275" i="96"/>
  <c r="L275" i="96"/>
  <c r="G275" i="96" s="1"/>
  <c r="M275" i="96"/>
  <c r="N275" i="96"/>
  <c r="J276" i="96"/>
  <c r="K276" i="96"/>
  <c r="L276" i="96"/>
  <c r="G276" i="96" s="1"/>
  <c r="M276" i="96"/>
  <c r="N276" i="96"/>
  <c r="J277" i="96"/>
  <c r="K277" i="96"/>
  <c r="L277" i="96"/>
  <c r="G277" i="96" s="1"/>
  <c r="M277" i="96"/>
  <c r="N277" i="96"/>
  <c r="J278" i="96"/>
  <c r="K278" i="96"/>
  <c r="L278" i="96"/>
  <c r="G278" i="96" s="1"/>
  <c r="M278" i="96"/>
  <c r="N278" i="96"/>
  <c r="J279" i="96"/>
  <c r="K279" i="96"/>
  <c r="L279" i="96"/>
  <c r="G279" i="96" s="1"/>
  <c r="M279" i="96"/>
  <c r="N279" i="96"/>
  <c r="J280" i="96"/>
  <c r="K280" i="96"/>
  <c r="L280" i="96"/>
  <c r="G280" i="96" s="1"/>
  <c r="M280" i="96"/>
  <c r="N280" i="96"/>
  <c r="J281" i="96"/>
  <c r="K281" i="96"/>
  <c r="L281" i="96"/>
  <c r="G281" i="96" s="1"/>
  <c r="M281" i="96"/>
  <c r="N281" i="96"/>
  <c r="J282" i="96"/>
  <c r="K282" i="96"/>
  <c r="L282" i="96"/>
  <c r="G282" i="96" s="1"/>
  <c r="M282" i="96"/>
  <c r="N282" i="96"/>
  <c r="J283" i="96"/>
  <c r="K283" i="96"/>
  <c r="L283" i="96"/>
  <c r="G283" i="96" s="1"/>
  <c r="M283" i="96"/>
  <c r="N283" i="96"/>
  <c r="J284" i="96"/>
  <c r="K284" i="96"/>
  <c r="L284" i="96"/>
  <c r="G284" i="96" s="1"/>
  <c r="M284" i="96"/>
  <c r="N284" i="96"/>
  <c r="J285" i="96"/>
  <c r="K285" i="96"/>
  <c r="L285" i="96"/>
  <c r="G285" i="96" s="1"/>
  <c r="M285" i="96"/>
  <c r="N285" i="96"/>
  <c r="J286" i="96"/>
  <c r="K286" i="96"/>
  <c r="L286" i="96"/>
  <c r="G286" i="96" s="1"/>
  <c r="M286" i="96"/>
  <c r="N286" i="96"/>
  <c r="J287" i="96"/>
  <c r="K287" i="96"/>
  <c r="L287" i="96"/>
  <c r="G287" i="96" s="1"/>
  <c r="M287" i="96"/>
  <c r="N287" i="96"/>
  <c r="J288" i="96"/>
  <c r="K288" i="96"/>
  <c r="L288" i="96"/>
  <c r="G288" i="96" s="1"/>
  <c r="M288" i="96"/>
  <c r="N288" i="96"/>
  <c r="J289" i="96"/>
  <c r="K289" i="96"/>
  <c r="L289" i="96"/>
  <c r="G289" i="96" s="1"/>
  <c r="M289" i="96"/>
  <c r="N289" i="96"/>
  <c r="J290" i="96"/>
  <c r="K290" i="96"/>
  <c r="L290" i="96"/>
  <c r="G290" i="96" s="1"/>
  <c r="M290" i="96"/>
  <c r="N290" i="96"/>
  <c r="J291" i="96"/>
  <c r="K291" i="96"/>
  <c r="L291" i="96"/>
  <c r="G291" i="96" s="1"/>
  <c r="M291" i="96"/>
  <c r="N291" i="96"/>
  <c r="J292" i="96"/>
  <c r="K292" i="96"/>
  <c r="L292" i="96"/>
  <c r="G292" i="96" s="1"/>
  <c r="M292" i="96"/>
  <c r="N292" i="96"/>
  <c r="J293" i="96"/>
  <c r="K293" i="96"/>
  <c r="L293" i="96"/>
  <c r="G293" i="96" s="1"/>
  <c r="M293" i="96"/>
  <c r="N293" i="96"/>
  <c r="J294" i="96"/>
  <c r="K294" i="96"/>
  <c r="L294" i="96"/>
  <c r="G294" i="96" s="1"/>
  <c r="M294" i="96"/>
  <c r="N294" i="96"/>
  <c r="J295" i="96"/>
  <c r="K295" i="96"/>
  <c r="L295" i="96"/>
  <c r="G295" i="96" s="1"/>
  <c r="M295" i="96"/>
  <c r="N295" i="96"/>
  <c r="J296" i="96"/>
  <c r="K296" i="96"/>
  <c r="L296" i="96"/>
  <c r="G296" i="96" s="1"/>
  <c r="M296" i="96"/>
  <c r="N296" i="96"/>
  <c r="J297" i="96"/>
  <c r="K297" i="96"/>
  <c r="L297" i="96"/>
  <c r="G297" i="96" s="1"/>
  <c r="M297" i="96"/>
  <c r="N297" i="96"/>
  <c r="J298" i="96"/>
  <c r="K298" i="96"/>
  <c r="L298" i="96"/>
  <c r="G298" i="96" s="1"/>
  <c r="M298" i="96"/>
  <c r="N298" i="96"/>
  <c r="J299" i="96"/>
  <c r="K299" i="96"/>
  <c r="L299" i="96"/>
  <c r="G299" i="96" s="1"/>
  <c r="M299" i="96"/>
  <c r="N299" i="96"/>
  <c r="J300" i="96"/>
  <c r="K300" i="96"/>
  <c r="L300" i="96"/>
  <c r="G300" i="96" s="1"/>
  <c r="M300" i="96"/>
  <c r="N300" i="96"/>
  <c r="J301" i="96"/>
  <c r="K301" i="96"/>
  <c r="L301" i="96"/>
  <c r="G301" i="96" s="1"/>
  <c r="M301" i="96"/>
  <c r="N301" i="96"/>
  <c r="J302" i="96"/>
  <c r="K302" i="96"/>
  <c r="L302" i="96"/>
  <c r="G302" i="96" s="1"/>
  <c r="M302" i="96"/>
  <c r="N302" i="96"/>
  <c r="J303" i="96"/>
  <c r="K303" i="96"/>
  <c r="L303" i="96"/>
  <c r="G303" i="96" s="1"/>
  <c r="M303" i="96"/>
  <c r="N303" i="96"/>
  <c r="J304" i="96"/>
  <c r="K304" i="96"/>
  <c r="L304" i="96"/>
  <c r="G304" i="96" s="1"/>
  <c r="M304" i="96"/>
  <c r="N304" i="96"/>
  <c r="J305" i="96"/>
  <c r="K305" i="96"/>
  <c r="L305" i="96"/>
  <c r="G305" i="96" s="1"/>
  <c r="M305" i="96"/>
  <c r="N305" i="96"/>
  <c r="J306" i="96"/>
  <c r="K306" i="96"/>
  <c r="L306" i="96"/>
  <c r="G306" i="96" s="1"/>
  <c r="M306" i="96"/>
  <c r="N306" i="96"/>
  <c r="J307" i="96"/>
  <c r="K307" i="96"/>
  <c r="L307" i="96"/>
  <c r="G307" i="96" s="1"/>
  <c r="M307" i="96"/>
  <c r="N307" i="96"/>
  <c r="J308" i="96"/>
  <c r="K308" i="96"/>
  <c r="L308" i="96"/>
  <c r="G308" i="96" s="1"/>
  <c r="M308" i="96"/>
  <c r="N308" i="96"/>
  <c r="J309" i="96"/>
  <c r="K309" i="96"/>
  <c r="L309" i="96"/>
  <c r="G309" i="96" s="1"/>
  <c r="M309" i="96"/>
  <c r="N309" i="96"/>
  <c r="J310" i="96"/>
  <c r="K310" i="96"/>
  <c r="L310" i="96"/>
  <c r="G310" i="96" s="1"/>
  <c r="M310" i="96"/>
  <c r="N310" i="96"/>
  <c r="J311" i="96"/>
  <c r="K311" i="96"/>
  <c r="L311" i="96"/>
  <c r="G311" i="96" s="1"/>
  <c r="M311" i="96"/>
  <c r="N311" i="96"/>
  <c r="J312" i="96"/>
  <c r="K312" i="96"/>
  <c r="L312" i="96"/>
  <c r="G312" i="96" s="1"/>
  <c r="M312" i="96"/>
  <c r="N312" i="96"/>
  <c r="J313" i="96"/>
  <c r="K313" i="96"/>
  <c r="L313" i="96"/>
  <c r="G313" i="96" s="1"/>
  <c r="M313" i="96"/>
  <c r="N313" i="96"/>
  <c r="J314" i="96"/>
  <c r="K314" i="96"/>
  <c r="L314" i="96"/>
  <c r="G314" i="96" s="1"/>
  <c r="M314" i="96"/>
  <c r="N314" i="96"/>
  <c r="J315" i="96"/>
  <c r="K315" i="96"/>
  <c r="L315" i="96"/>
  <c r="G315" i="96" s="1"/>
  <c r="M315" i="96"/>
  <c r="N315" i="96"/>
  <c r="J316" i="96"/>
  <c r="K316" i="96"/>
  <c r="L316" i="96"/>
  <c r="G316" i="96" s="1"/>
  <c r="M316" i="96"/>
  <c r="N316" i="96"/>
  <c r="J317" i="96"/>
  <c r="K317" i="96"/>
  <c r="L317" i="96"/>
  <c r="G317" i="96" s="1"/>
  <c r="M317" i="96"/>
  <c r="N317" i="96"/>
  <c r="J318" i="96"/>
  <c r="K318" i="96"/>
  <c r="L318" i="96"/>
  <c r="G318" i="96" s="1"/>
  <c r="M318" i="96"/>
  <c r="N318" i="96"/>
  <c r="J319" i="96"/>
  <c r="K319" i="96"/>
  <c r="L319" i="96"/>
  <c r="G319" i="96" s="1"/>
  <c r="M319" i="96"/>
  <c r="N319" i="96"/>
  <c r="J320" i="96"/>
  <c r="K320" i="96"/>
  <c r="L320" i="96"/>
  <c r="G320" i="96" s="1"/>
  <c r="M320" i="96"/>
  <c r="N320" i="96"/>
  <c r="J321" i="96"/>
  <c r="K321" i="96"/>
  <c r="L321" i="96"/>
  <c r="G321" i="96" s="1"/>
  <c r="M321" i="96"/>
  <c r="N321" i="96"/>
  <c r="J322" i="96"/>
  <c r="K322" i="96"/>
  <c r="L322" i="96"/>
  <c r="G322" i="96" s="1"/>
  <c r="M322" i="96"/>
  <c r="N322" i="96"/>
  <c r="J323" i="96"/>
  <c r="K323" i="96"/>
  <c r="L323" i="96"/>
  <c r="M323" i="96"/>
  <c r="N323" i="96"/>
  <c r="J324" i="96"/>
  <c r="K324" i="96"/>
  <c r="L324" i="96"/>
  <c r="M324" i="96"/>
  <c r="N324" i="96"/>
  <c r="J325" i="96"/>
  <c r="K325" i="96"/>
  <c r="L325" i="96"/>
  <c r="M325" i="96"/>
  <c r="N325" i="96"/>
  <c r="J326" i="96"/>
  <c r="K326" i="96"/>
  <c r="L326" i="96"/>
  <c r="M326" i="96"/>
  <c r="N326" i="96"/>
  <c r="J327" i="96"/>
  <c r="K327" i="96"/>
  <c r="L327" i="96"/>
  <c r="M327" i="96"/>
  <c r="N327" i="96"/>
  <c r="J328" i="96"/>
  <c r="K328" i="96"/>
  <c r="L328" i="96"/>
  <c r="M328" i="96"/>
  <c r="N328" i="96"/>
  <c r="J329" i="96"/>
  <c r="K329" i="96"/>
  <c r="L329" i="96"/>
  <c r="M329" i="96"/>
  <c r="N329" i="96"/>
  <c r="J330" i="96"/>
  <c r="K330" i="96"/>
  <c r="L330" i="96"/>
  <c r="M330" i="96"/>
  <c r="N330" i="96"/>
  <c r="J331" i="96"/>
  <c r="K331" i="96"/>
  <c r="L331" i="96"/>
  <c r="M331" i="96"/>
  <c r="N331" i="96"/>
  <c r="J332" i="96"/>
  <c r="K332" i="96"/>
  <c r="L332" i="96"/>
  <c r="M332" i="96"/>
  <c r="N332" i="96"/>
  <c r="J333" i="96"/>
  <c r="K333" i="96"/>
  <c r="L333" i="96"/>
  <c r="M333" i="96"/>
  <c r="N333" i="96"/>
  <c r="J334" i="96"/>
  <c r="K334" i="96"/>
  <c r="L334" i="96"/>
  <c r="M334" i="96"/>
  <c r="N334" i="96"/>
  <c r="J335" i="96"/>
  <c r="K335" i="96"/>
  <c r="L335" i="96"/>
  <c r="M335" i="96"/>
  <c r="N335" i="96"/>
  <c r="J336" i="96"/>
  <c r="K336" i="96"/>
  <c r="L336" i="96"/>
  <c r="M336" i="96"/>
  <c r="N336" i="96"/>
  <c r="J337" i="96"/>
  <c r="K337" i="96"/>
  <c r="L337" i="96"/>
  <c r="M337" i="96"/>
  <c r="N337" i="96"/>
  <c r="J338" i="96"/>
  <c r="K338" i="96"/>
  <c r="L338" i="96"/>
  <c r="M338" i="96"/>
  <c r="N338" i="96"/>
  <c r="J339" i="96"/>
  <c r="K339" i="96"/>
  <c r="L339" i="96"/>
  <c r="M339" i="96"/>
  <c r="N339" i="96"/>
  <c r="J340" i="96"/>
  <c r="K340" i="96"/>
  <c r="L340" i="96"/>
  <c r="M340" i="96"/>
  <c r="N340" i="96"/>
  <c r="J341" i="96"/>
  <c r="K341" i="96"/>
  <c r="L341" i="96"/>
  <c r="M341" i="96"/>
  <c r="N341" i="96"/>
  <c r="J342" i="96"/>
  <c r="K342" i="96"/>
  <c r="L342" i="96"/>
  <c r="M342" i="96"/>
  <c r="N342" i="96"/>
  <c r="J343" i="96"/>
  <c r="K343" i="96"/>
  <c r="L343" i="96"/>
  <c r="M343" i="96"/>
  <c r="N343" i="96"/>
  <c r="J344" i="96"/>
  <c r="K344" i="96"/>
  <c r="L344" i="96"/>
  <c r="M344" i="96"/>
  <c r="N344" i="96"/>
  <c r="J345" i="96"/>
  <c r="K345" i="96"/>
  <c r="L345" i="96"/>
  <c r="M345" i="96"/>
  <c r="N345" i="96"/>
  <c r="J346" i="96"/>
  <c r="K346" i="96"/>
  <c r="L346" i="96"/>
  <c r="M346" i="96"/>
  <c r="N346" i="96"/>
  <c r="J347" i="96"/>
  <c r="K347" i="96"/>
  <c r="L347" i="96"/>
  <c r="M347" i="96"/>
  <c r="N347" i="96"/>
  <c r="J348" i="96"/>
  <c r="K348" i="96"/>
  <c r="L348" i="96"/>
  <c r="M348" i="96"/>
  <c r="N348" i="96"/>
  <c r="J349" i="96"/>
  <c r="K349" i="96"/>
  <c r="L349" i="96"/>
  <c r="M349" i="96"/>
  <c r="N349" i="96"/>
  <c r="J350" i="96"/>
  <c r="K350" i="96"/>
  <c r="L350" i="96"/>
  <c r="M350" i="96"/>
  <c r="N350" i="96"/>
  <c r="J351" i="96"/>
  <c r="K351" i="96"/>
  <c r="L351" i="96"/>
  <c r="M351" i="96"/>
  <c r="N351" i="96"/>
  <c r="J352" i="96"/>
  <c r="K352" i="96"/>
  <c r="L352" i="96"/>
  <c r="M352" i="96"/>
  <c r="N352" i="96"/>
  <c r="J353" i="96"/>
  <c r="K353" i="96"/>
  <c r="L353" i="96"/>
  <c r="M353" i="96"/>
  <c r="N353" i="96"/>
  <c r="J354" i="96"/>
  <c r="K354" i="96"/>
  <c r="L354" i="96"/>
  <c r="M354" i="96"/>
  <c r="N354" i="96"/>
  <c r="J355" i="96"/>
  <c r="K355" i="96"/>
  <c r="L355" i="96"/>
  <c r="M355" i="96"/>
  <c r="N355" i="96"/>
  <c r="J356" i="96"/>
  <c r="K356" i="96"/>
  <c r="L356" i="96"/>
  <c r="M356" i="96"/>
  <c r="N356" i="96"/>
  <c r="J357" i="96"/>
  <c r="K357" i="96"/>
  <c r="L357" i="96"/>
  <c r="M357" i="96"/>
  <c r="N357" i="96"/>
  <c r="J358" i="96"/>
  <c r="K358" i="96"/>
  <c r="L358" i="96"/>
  <c r="M358" i="96"/>
  <c r="N358" i="96"/>
  <c r="J359" i="96"/>
  <c r="K359" i="96"/>
  <c r="L359" i="96"/>
  <c r="M359" i="96"/>
  <c r="N359" i="96"/>
  <c r="J360" i="96"/>
  <c r="K360" i="96"/>
  <c r="L360" i="96"/>
  <c r="M360" i="96"/>
  <c r="N360" i="96"/>
  <c r="J361" i="96"/>
  <c r="K361" i="96"/>
  <c r="L361" i="96"/>
  <c r="M361" i="96"/>
  <c r="N361" i="96"/>
  <c r="J362" i="96"/>
  <c r="K362" i="96"/>
  <c r="L362" i="96"/>
  <c r="M362" i="96"/>
  <c r="N362" i="96"/>
  <c r="J363" i="96"/>
  <c r="K363" i="96"/>
  <c r="L363" i="96"/>
  <c r="M363" i="96"/>
  <c r="N363" i="96"/>
  <c r="J364" i="96"/>
  <c r="K364" i="96"/>
  <c r="L364" i="96"/>
  <c r="M364" i="96"/>
  <c r="N364" i="96"/>
  <c r="J365" i="96"/>
  <c r="K365" i="96"/>
  <c r="L365" i="96"/>
  <c r="M365" i="96"/>
  <c r="N365" i="96"/>
  <c r="J366" i="96"/>
  <c r="K366" i="96"/>
  <c r="L366" i="96"/>
  <c r="M366" i="96"/>
  <c r="N366" i="96"/>
  <c r="J367" i="96"/>
  <c r="K367" i="96"/>
  <c r="L367" i="96"/>
  <c r="M367" i="96"/>
  <c r="N367" i="96"/>
  <c r="J368" i="96"/>
  <c r="K368" i="96"/>
  <c r="L368" i="96"/>
  <c r="M368" i="96"/>
  <c r="N368" i="96"/>
  <c r="J369" i="96"/>
  <c r="K369" i="96"/>
  <c r="L369" i="96"/>
  <c r="M369" i="96"/>
  <c r="N369" i="96"/>
  <c r="J370" i="96"/>
  <c r="K370" i="96"/>
  <c r="L370" i="96"/>
  <c r="M370" i="96"/>
  <c r="N370" i="96"/>
  <c r="J371" i="96"/>
  <c r="K371" i="96"/>
  <c r="L371" i="96"/>
  <c r="M371" i="96"/>
  <c r="N371" i="96"/>
  <c r="J372" i="96"/>
  <c r="K372" i="96"/>
  <c r="L372" i="96"/>
  <c r="M372" i="96"/>
  <c r="N372" i="96"/>
  <c r="J373" i="96"/>
  <c r="K373" i="96"/>
  <c r="L373" i="96"/>
  <c r="M373" i="96"/>
  <c r="N373" i="96"/>
  <c r="J374" i="96"/>
  <c r="K374" i="96"/>
  <c r="L374" i="96"/>
  <c r="M374" i="96"/>
  <c r="N374" i="96"/>
  <c r="J375" i="96"/>
  <c r="K375" i="96"/>
  <c r="L375" i="96"/>
  <c r="M375" i="96"/>
  <c r="N375" i="96"/>
  <c r="J376" i="96"/>
  <c r="K376" i="96"/>
  <c r="L376" i="96"/>
  <c r="M376" i="96"/>
  <c r="N376" i="96"/>
  <c r="J377" i="96"/>
  <c r="K377" i="96"/>
  <c r="L377" i="96"/>
  <c r="M377" i="96"/>
  <c r="N377" i="96"/>
  <c r="J378" i="96"/>
  <c r="K378" i="96"/>
  <c r="L378" i="96"/>
  <c r="M378" i="96"/>
  <c r="N378" i="96"/>
  <c r="J379" i="96"/>
  <c r="K379" i="96"/>
  <c r="L379" i="96"/>
  <c r="M379" i="96"/>
  <c r="N379" i="96"/>
  <c r="J380" i="96"/>
  <c r="K380" i="96"/>
  <c r="L380" i="96"/>
  <c r="M380" i="96"/>
  <c r="N380" i="96"/>
  <c r="J381" i="96"/>
  <c r="K381" i="96"/>
  <c r="L381" i="96"/>
  <c r="M381" i="96"/>
  <c r="N381" i="96"/>
  <c r="J382" i="96"/>
  <c r="K382" i="96"/>
  <c r="L382" i="96"/>
  <c r="M382" i="96"/>
  <c r="N382" i="96"/>
  <c r="J383" i="96"/>
  <c r="K383" i="96"/>
  <c r="L383" i="96"/>
  <c r="M383" i="96"/>
  <c r="N383" i="96"/>
  <c r="J384" i="96"/>
  <c r="K384" i="96"/>
  <c r="L384" i="96"/>
  <c r="M384" i="96"/>
  <c r="N384" i="96"/>
  <c r="J385" i="96"/>
  <c r="K385" i="96"/>
  <c r="L385" i="96"/>
  <c r="M385" i="96"/>
  <c r="N385" i="96"/>
  <c r="J386" i="96"/>
  <c r="K386" i="96"/>
  <c r="L386" i="96"/>
  <c r="M386" i="96"/>
  <c r="N386" i="96"/>
  <c r="J387" i="96"/>
  <c r="K387" i="96"/>
  <c r="L387" i="96"/>
  <c r="M387" i="96"/>
  <c r="N387" i="96"/>
  <c r="J388" i="96"/>
  <c r="K388" i="96"/>
  <c r="L388" i="96"/>
  <c r="M388" i="96"/>
  <c r="N388" i="96"/>
  <c r="J389" i="96"/>
  <c r="K389" i="96"/>
  <c r="L389" i="96"/>
  <c r="M389" i="96"/>
  <c r="N389" i="96"/>
  <c r="J390" i="96"/>
  <c r="K390" i="96"/>
  <c r="L390" i="96"/>
  <c r="M390" i="96"/>
  <c r="N390" i="96"/>
  <c r="J391" i="96"/>
  <c r="K391" i="96"/>
  <c r="L391" i="96"/>
  <c r="M391" i="96"/>
  <c r="N391" i="96"/>
  <c r="J392" i="96"/>
  <c r="K392" i="96"/>
  <c r="L392" i="96"/>
  <c r="M392" i="96"/>
  <c r="N392" i="96"/>
  <c r="J393" i="96"/>
  <c r="K393" i="96"/>
  <c r="L393" i="96"/>
  <c r="M393" i="96"/>
  <c r="N393" i="96"/>
  <c r="J394" i="96"/>
  <c r="K394" i="96"/>
  <c r="L394" i="96"/>
  <c r="M394" i="96"/>
  <c r="N394" i="96"/>
  <c r="J395" i="96"/>
  <c r="K395" i="96"/>
  <c r="L395" i="96"/>
  <c r="M395" i="96"/>
  <c r="N395" i="96"/>
  <c r="J396" i="96"/>
  <c r="K396" i="96"/>
  <c r="L396" i="96"/>
  <c r="M396" i="96"/>
  <c r="N396" i="96"/>
  <c r="J397" i="96"/>
  <c r="K397" i="96"/>
  <c r="L397" i="96"/>
  <c r="G397" i="96" s="1"/>
  <c r="M397" i="96"/>
  <c r="N397" i="96"/>
  <c r="J398" i="96"/>
  <c r="K398" i="96"/>
  <c r="L398" i="96"/>
  <c r="G398" i="96" s="1"/>
  <c r="M398" i="96"/>
  <c r="N398" i="96"/>
  <c r="J399" i="96"/>
  <c r="K399" i="96"/>
  <c r="L399" i="96"/>
  <c r="G399" i="96" s="1"/>
  <c r="M399" i="96"/>
  <c r="N399" i="96"/>
  <c r="J400" i="96"/>
  <c r="K400" i="96"/>
  <c r="L400" i="96"/>
  <c r="G400" i="96" s="1"/>
  <c r="M400" i="96"/>
  <c r="N400" i="96"/>
  <c r="J401" i="96"/>
  <c r="K401" i="96"/>
  <c r="L401" i="96"/>
  <c r="G401" i="96" s="1"/>
  <c r="M401" i="96"/>
  <c r="N401" i="96"/>
  <c r="J402" i="96"/>
  <c r="K402" i="96"/>
  <c r="L402" i="96"/>
  <c r="G402" i="96" s="1"/>
  <c r="M402" i="96"/>
  <c r="N402" i="96"/>
  <c r="J403" i="96"/>
  <c r="K403" i="96"/>
  <c r="L403" i="96"/>
  <c r="G403" i="96" s="1"/>
  <c r="M403" i="96"/>
  <c r="N403" i="96"/>
  <c r="J404" i="96"/>
  <c r="K404" i="96"/>
  <c r="L404" i="96"/>
  <c r="G404" i="96" s="1"/>
  <c r="M404" i="96"/>
  <c r="N404" i="96"/>
  <c r="J405" i="96"/>
  <c r="K405" i="96"/>
  <c r="L405" i="96"/>
  <c r="G405" i="96" s="1"/>
  <c r="M405" i="96"/>
  <c r="N405" i="96"/>
  <c r="J406" i="96"/>
  <c r="K406" i="96"/>
  <c r="L406" i="96"/>
  <c r="G406" i="96" s="1"/>
  <c r="M406" i="96"/>
  <c r="N406" i="96"/>
  <c r="J407" i="96"/>
  <c r="K407" i="96"/>
  <c r="L407" i="96"/>
  <c r="G407" i="96" s="1"/>
  <c r="M407" i="96"/>
  <c r="N407" i="96"/>
  <c r="J408" i="96"/>
  <c r="K408" i="96"/>
  <c r="L408" i="96"/>
  <c r="G408" i="96" s="1"/>
  <c r="M408" i="96"/>
  <c r="N408" i="96"/>
  <c r="J409" i="96"/>
  <c r="K409" i="96"/>
  <c r="L409" i="96"/>
  <c r="G409" i="96" s="1"/>
  <c r="M409" i="96"/>
  <c r="N409" i="96"/>
  <c r="J410" i="96"/>
  <c r="K410" i="96"/>
  <c r="L410" i="96"/>
  <c r="G410" i="96" s="1"/>
  <c r="M410" i="96"/>
  <c r="N410" i="96"/>
  <c r="J411" i="96"/>
  <c r="K411" i="96"/>
  <c r="L411" i="96"/>
  <c r="G411" i="96" s="1"/>
  <c r="M411" i="96"/>
  <c r="N411" i="96"/>
  <c r="J412" i="96"/>
  <c r="K412" i="96"/>
  <c r="L412" i="96"/>
  <c r="G412" i="96" s="1"/>
  <c r="M412" i="96"/>
  <c r="N412" i="96"/>
  <c r="J413" i="96"/>
  <c r="K413" i="96"/>
  <c r="L413" i="96"/>
  <c r="G413" i="96" s="1"/>
  <c r="M413" i="96"/>
  <c r="N413" i="96"/>
  <c r="J414" i="96"/>
  <c r="K414" i="96"/>
  <c r="L414" i="96"/>
  <c r="G414" i="96" s="1"/>
  <c r="M414" i="96"/>
  <c r="N414" i="96"/>
  <c r="J415" i="96"/>
  <c r="K415" i="96"/>
  <c r="L415" i="96"/>
  <c r="G415" i="96" s="1"/>
  <c r="M415" i="96"/>
  <c r="N415" i="96"/>
  <c r="J416" i="96"/>
  <c r="K416" i="96"/>
  <c r="L416" i="96"/>
  <c r="G416" i="96" s="1"/>
  <c r="M416" i="96"/>
  <c r="N416" i="96"/>
  <c r="J417" i="96"/>
  <c r="K417" i="96"/>
  <c r="L417" i="96"/>
  <c r="G417" i="96" s="1"/>
  <c r="M417" i="96"/>
  <c r="N417" i="96"/>
  <c r="J418" i="96"/>
  <c r="K418" i="96"/>
  <c r="L418" i="96"/>
  <c r="G418" i="96" s="1"/>
  <c r="M418" i="96"/>
  <c r="N418" i="96"/>
  <c r="J419" i="96"/>
  <c r="K419" i="96"/>
  <c r="L419" i="96"/>
  <c r="G419" i="96" s="1"/>
  <c r="M419" i="96"/>
  <c r="N419" i="96"/>
  <c r="J420" i="96"/>
  <c r="K420" i="96"/>
  <c r="L420" i="96"/>
  <c r="G420" i="96" s="1"/>
  <c r="M420" i="96"/>
  <c r="N420" i="96"/>
  <c r="J421" i="96"/>
  <c r="K421" i="96"/>
  <c r="L421" i="96"/>
  <c r="G421" i="96" s="1"/>
  <c r="M421" i="96"/>
  <c r="N421" i="96"/>
  <c r="J422" i="96"/>
  <c r="K422" i="96"/>
  <c r="L422" i="96"/>
  <c r="G422" i="96" s="1"/>
  <c r="M422" i="96"/>
  <c r="N422" i="96"/>
  <c r="J423" i="96"/>
  <c r="K423" i="96"/>
  <c r="L423" i="96"/>
  <c r="G423" i="96" s="1"/>
  <c r="M423" i="96"/>
  <c r="N423" i="96"/>
  <c r="J424" i="96"/>
  <c r="K424" i="96"/>
  <c r="L424" i="96"/>
  <c r="G424" i="96" s="1"/>
  <c r="M424" i="96"/>
  <c r="N424" i="96"/>
  <c r="J425" i="96"/>
  <c r="K425" i="96"/>
  <c r="L425" i="96"/>
  <c r="G425" i="96" s="1"/>
  <c r="M425" i="96"/>
  <c r="N425" i="96"/>
  <c r="J426" i="96"/>
  <c r="K426" i="96"/>
  <c r="L426" i="96"/>
  <c r="G426" i="96" s="1"/>
  <c r="M426" i="96"/>
  <c r="N426" i="96"/>
  <c r="J427" i="96"/>
  <c r="K427" i="96"/>
  <c r="L427" i="96"/>
  <c r="G427" i="96" s="1"/>
  <c r="M427" i="96"/>
  <c r="N427" i="96"/>
  <c r="J428" i="96"/>
  <c r="K428" i="96"/>
  <c r="L428" i="96"/>
  <c r="G428" i="96" s="1"/>
  <c r="M428" i="96"/>
  <c r="N428" i="96"/>
  <c r="J429" i="96"/>
  <c r="K429" i="96"/>
  <c r="L429" i="96"/>
  <c r="G429" i="96" s="1"/>
  <c r="M429" i="96"/>
  <c r="N429" i="96"/>
  <c r="J430" i="96"/>
  <c r="K430" i="96"/>
  <c r="L430" i="96"/>
  <c r="G430" i="96" s="1"/>
  <c r="M430" i="96"/>
  <c r="N430" i="96"/>
  <c r="J431" i="96"/>
  <c r="K431" i="96"/>
  <c r="L431" i="96"/>
  <c r="G431" i="96" s="1"/>
  <c r="M431" i="96"/>
  <c r="N431" i="96"/>
  <c r="J432" i="96"/>
  <c r="K432" i="96"/>
  <c r="L432" i="96"/>
  <c r="G432" i="96" s="1"/>
  <c r="M432" i="96"/>
  <c r="N432" i="96"/>
  <c r="J433" i="96"/>
  <c r="K433" i="96"/>
  <c r="L433" i="96"/>
  <c r="G433" i="96" s="1"/>
  <c r="M433" i="96"/>
  <c r="N433" i="96"/>
  <c r="J434" i="96"/>
  <c r="K434" i="96"/>
  <c r="L434" i="96"/>
  <c r="G434" i="96" s="1"/>
  <c r="M434" i="96"/>
  <c r="N434" i="96"/>
  <c r="J435" i="96"/>
  <c r="K435" i="96"/>
  <c r="L435" i="96"/>
  <c r="G435" i="96" s="1"/>
  <c r="M435" i="96"/>
  <c r="N435" i="96"/>
  <c r="J436" i="96"/>
  <c r="K436" i="96"/>
  <c r="L436" i="96"/>
  <c r="G436" i="96" s="1"/>
  <c r="M436" i="96"/>
  <c r="N436" i="96"/>
  <c r="J437" i="96"/>
  <c r="K437" i="96"/>
  <c r="L437" i="96"/>
  <c r="G437" i="96" s="1"/>
  <c r="M437" i="96"/>
  <c r="N437" i="96"/>
  <c r="J438" i="96"/>
  <c r="K438" i="96"/>
  <c r="L438" i="96"/>
  <c r="G438" i="96" s="1"/>
  <c r="M438" i="96"/>
  <c r="N438" i="96"/>
  <c r="J439" i="96"/>
  <c r="K439" i="96"/>
  <c r="L439" i="96"/>
  <c r="G439" i="96" s="1"/>
  <c r="M439" i="96"/>
  <c r="N439" i="96"/>
  <c r="J440" i="96"/>
  <c r="K440" i="96"/>
  <c r="L440" i="96"/>
  <c r="G440" i="96" s="1"/>
  <c r="M440" i="96"/>
  <c r="N440" i="96"/>
  <c r="J441" i="96"/>
  <c r="K441" i="96"/>
  <c r="L441" i="96"/>
  <c r="G441" i="96" s="1"/>
  <c r="M441" i="96"/>
  <c r="N441" i="96"/>
  <c r="J442" i="96"/>
  <c r="K442" i="96"/>
  <c r="L442" i="96"/>
  <c r="G442" i="96" s="1"/>
  <c r="M442" i="96"/>
  <c r="N442" i="96"/>
  <c r="J443" i="96"/>
  <c r="K443" i="96"/>
  <c r="L443" i="96"/>
  <c r="G443" i="96" s="1"/>
  <c r="M443" i="96"/>
  <c r="N443" i="96"/>
  <c r="J444" i="96"/>
  <c r="K444" i="96"/>
  <c r="L444" i="96"/>
  <c r="G444" i="96" s="1"/>
  <c r="M444" i="96"/>
  <c r="N444" i="96"/>
  <c r="J445" i="96"/>
  <c r="K445" i="96"/>
  <c r="L445" i="96"/>
  <c r="G445" i="96" s="1"/>
  <c r="M445" i="96"/>
  <c r="N445" i="96"/>
  <c r="J446" i="96"/>
  <c r="K446" i="96"/>
  <c r="L446" i="96"/>
  <c r="G446" i="96" s="1"/>
  <c r="M446" i="96"/>
  <c r="N446" i="96"/>
  <c r="J447" i="96"/>
  <c r="K447" i="96"/>
  <c r="L447" i="96"/>
  <c r="G447" i="96" s="1"/>
  <c r="M447" i="96"/>
  <c r="N447" i="96"/>
  <c r="J448" i="96"/>
  <c r="K448" i="96"/>
  <c r="L448" i="96"/>
  <c r="G448" i="96" s="1"/>
  <c r="M448" i="96"/>
  <c r="N448" i="96"/>
  <c r="J449" i="96"/>
  <c r="K449" i="96"/>
  <c r="L449" i="96"/>
  <c r="G449" i="96" s="1"/>
  <c r="M449" i="96"/>
  <c r="N449" i="96"/>
  <c r="J450" i="96"/>
  <c r="K450" i="96"/>
  <c r="L450" i="96"/>
  <c r="G450" i="96" s="1"/>
  <c r="M450" i="96"/>
  <c r="N450" i="96"/>
  <c r="J451" i="96"/>
  <c r="K451" i="96"/>
  <c r="L451" i="96"/>
  <c r="G451" i="96" s="1"/>
  <c r="M451" i="96"/>
  <c r="N451" i="96"/>
  <c r="J452" i="96"/>
  <c r="K452" i="96"/>
  <c r="L452" i="96"/>
  <c r="G452" i="96" s="1"/>
  <c r="M452" i="96"/>
  <c r="N452" i="96"/>
  <c r="J453" i="96"/>
  <c r="K453" i="96"/>
  <c r="L453" i="96"/>
  <c r="G453" i="96" s="1"/>
  <c r="M453" i="96"/>
  <c r="N453" i="96"/>
  <c r="J454" i="96"/>
  <c r="K454" i="96"/>
  <c r="L454" i="96"/>
  <c r="G454" i="96" s="1"/>
  <c r="M454" i="96"/>
  <c r="N454" i="96"/>
  <c r="J455" i="96"/>
  <c r="K455" i="96"/>
  <c r="L455" i="96"/>
  <c r="G455" i="96" s="1"/>
  <c r="M455" i="96"/>
  <c r="N455" i="96"/>
  <c r="J456" i="96"/>
  <c r="K456" i="96"/>
  <c r="L456" i="96"/>
  <c r="G456" i="96" s="1"/>
  <c r="M456" i="96"/>
  <c r="N456" i="96"/>
  <c r="J457" i="96"/>
  <c r="K457" i="96"/>
  <c r="L457" i="96"/>
  <c r="G457" i="96" s="1"/>
  <c r="M457" i="96"/>
  <c r="N457" i="96"/>
  <c r="J458" i="96"/>
  <c r="K458" i="96"/>
  <c r="L458" i="96"/>
  <c r="G458" i="96" s="1"/>
  <c r="M458" i="96"/>
  <c r="N458" i="96"/>
  <c r="J459" i="96"/>
  <c r="K459" i="96"/>
  <c r="L459" i="96"/>
  <c r="G459" i="96" s="1"/>
  <c r="M459" i="96"/>
  <c r="N459" i="96"/>
  <c r="J460" i="96"/>
  <c r="K460" i="96"/>
  <c r="L460" i="96"/>
  <c r="G460" i="96" s="1"/>
  <c r="M460" i="96"/>
  <c r="N460" i="96"/>
  <c r="J461" i="96"/>
  <c r="K461" i="96"/>
  <c r="L461" i="96"/>
  <c r="G461" i="96" s="1"/>
  <c r="M461" i="96"/>
  <c r="N461" i="96"/>
  <c r="J462" i="96"/>
  <c r="K462" i="96"/>
  <c r="L462" i="96"/>
  <c r="G462" i="96" s="1"/>
  <c r="M462" i="96"/>
  <c r="N462" i="96"/>
  <c r="J463" i="96"/>
  <c r="K463" i="96"/>
  <c r="L463" i="96"/>
  <c r="G463" i="96" s="1"/>
  <c r="M463" i="96"/>
  <c r="N463" i="96"/>
  <c r="J464" i="96"/>
  <c r="K464" i="96"/>
  <c r="L464" i="96"/>
  <c r="G464" i="96" s="1"/>
  <c r="M464" i="96"/>
  <c r="N464" i="96"/>
  <c r="J465" i="96"/>
  <c r="K465" i="96"/>
  <c r="L465" i="96"/>
  <c r="G465" i="96" s="1"/>
  <c r="M465" i="96"/>
  <c r="N465" i="96"/>
  <c r="J466" i="96"/>
  <c r="K466" i="96"/>
  <c r="L466" i="96"/>
  <c r="G466" i="96" s="1"/>
  <c r="M466" i="96"/>
  <c r="N466" i="96"/>
  <c r="J467" i="96"/>
  <c r="K467" i="96"/>
  <c r="M467" i="96"/>
  <c r="N467" i="96"/>
  <c r="J468" i="96"/>
  <c r="K468" i="96"/>
  <c r="L468" i="96"/>
  <c r="G468" i="96" s="1"/>
  <c r="M468" i="96"/>
  <c r="N468" i="96"/>
  <c r="J469" i="96"/>
  <c r="K469" i="96"/>
  <c r="L469" i="96"/>
  <c r="G469" i="96" s="1"/>
  <c r="M469" i="96"/>
  <c r="N469" i="96"/>
  <c r="J470" i="96"/>
  <c r="K470" i="96"/>
  <c r="L470" i="96"/>
  <c r="G470" i="96" s="1"/>
  <c r="M470" i="96"/>
  <c r="N470" i="96"/>
  <c r="J471" i="96"/>
  <c r="K471" i="96"/>
  <c r="L471" i="96"/>
  <c r="G471" i="96" s="1"/>
  <c r="M471" i="96"/>
  <c r="N471" i="96"/>
  <c r="J472" i="96"/>
  <c r="K472" i="96"/>
  <c r="L472" i="96"/>
  <c r="G472" i="96" s="1"/>
  <c r="M472" i="96"/>
  <c r="N472" i="96"/>
  <c r="J473" i="96"/>
  <c r="K473" i="96"/>
  <c r="L473" i="96"/>
  <c r="G473" i="96" s="1"/>
  <c r="M473" i="96"/>
  <c r="N473" i="96"/>
  <c r="J474" i="96"/>
  <c r="K474" i="96"/>
  <c r="L474" i="96"/>
  <c r="G474" i="96" s="1"/>
  <c r="M474" i="96"/>
  <c r="N474" i="96"/>
  <c r="J475" i="96"/>
  <c r="K475" i="96"/>
  <c r="L475" i="96"/>
  <c r="G475" i="96" s="1"/>
  <c r="M475" i="96"/>
  <c r="N475" i="96"/>
  <c r="J476" i="96"/>
  <c r="K476" i="96"/>
  <c r="L476" i="96"/>
  <c r="G476" i="96" s="1"/>
  <c r="M476" i="96"/>
  <c r="N476" i="96"/>
  <c r="J477" i="96"/>
  <c r="K477" i="96"/>
  <c r="L477" i="96"/>
  <c r="G477" i="96" s="1"/>
  <c r="M477" i="96"/>
  <c r="N477" i="96"/>
  <c r="J478" i="96"/>
  <c r="K478" i="96"/>
  <c r="L478" i="96"/>
  <c r="G478" i="96" s="1"/>
  <c r="M478" i="96"/>
  <c r="N478" i="96"/>
  <c r="J479" i="96"/>
  <c r="K479" i="96"/>
  <c r="L479" i="96"/>
  <c r="G479" i="96" s="1"/>
  <c r="M479" i="96"/>
  <c r="N479" i="96"/>
  <c r="J480" i="96"/>
  <c r="K480" i="96"/>
  <c r="L480" i="96"/>
  <c r="G480" i="96" s="1"/>
  <c r="M480" i="96"/>
  <c r="N480" i="96"/>
  <c r="J481" i="96"/>
  <c r="K481" i="96"/>
  <c r="L481" i="96"/>
  <c r="G481" i="96" s="1"/>
  <c r="M481" i="96"/>
  <c r="N481" i="96"/>
  <c r="J482" i="96"/>
  <c r="K482" i="96"/>
  <c r="L482" i="96"/>
  <c r="G482" i="96" s="1"/>
  <c r="M482" i="96"/>
  <c r="N482" i="96"/>
  <c r="J483" i="96"/>
  <c r="K483" i="96"/>
  <c r="L483" i="96"/>
  <c r="G483" i="96" s="1"/>
  <c r="M483" i="96"/>
  <c r="N483" i="96"/>
  <c r="J484" i="96"/>
  <c r="K484" i="96"/>
  <c r="L484" i="96"/>
  <c r="G484" i="96" s="1"/>
  <c r="M484" i="96"/>
  <c r="N484" i="96"/>
  <c r="J485" i="96"/>
  <c r="K485" i="96"/>
  <c r="L485" i="96"/>
  <c r="G485" i="96" s="1"/>
  <c r="M485" i="96"/>
  <c r="N485" i="96"/>
  <c r="J486" i="96"/>
  <c r="K486" i="96"/>
  <c r="L486" i="96"/>
  <c r="G486" i="96" s="1"/>
  <c r="M486" i="96"/>
  <c r="N486" i="96"/>
  <c r="J487" i="96"/>
  <c r="K487" i="96"/>
  <c r="L487" i="96"/>
  <c r="G487" i="96" s="1"/>
  <c r="M487" i="96"/>
  <c r="N487" i="96"/>
  <c r="J488" i="96"/>
  <c r="K488" i="96"/>
  <c r="L488" i="96"/>
  <c r="G488" i="96" s="1"/>
  <c r="M488" i="96"/>
  <c r="N488" i="96"/>
  <c r="J489" i="96"/>
  <c r="K489" i="96"/>
  <c r="L489" i="96"/>
  <c r="G489" i="96" s="1"/>
  <c r="M489" i="96"/>
  <c r="N489" i="96"/>
  <c r="J490" i="96"/>
  <c r="K490" i="96"/>
  <c r="L490" i="96"/>
  <c r="G490" i="96" s="1"/>
  <c r="M490" i="96"/>
  <c r="N490" i="96"/>
  <c r="J491" i="96"/>
  <c r="K491" i="96"/>
  <c r="L491" i="96"/>
  <c r="G491" i="96" s="1"/>
  <c r="M491" i="96"/>
  <c r="N491" i="96"/>
  <c r="J492" i="96"/>
  <c r="K492" i="96"/>
  <c r="L492" i="96"/>
  <c r="G492" i="96" s="1"/>
  <c r="M492" i="96"/>
  <c r="N492" i="96"/>
  <c r="J493" i="96"/>
  <c r="K493" i="96"/>
  <c r="L493" i="96"/>
  <c r="G493" i="96" s="1"/>
  <c r="M493" i="96"/>
  <c r="N493" i="96"/>
  <c r="J494" i="96"/>
  <c r="K494" i="96"/>
  <c r="L494" i="96"/>
  <c r="G494" i="96" s="1"/>
  <c r="M494" i="96"/>
  <c r="N494" i="96"/>
  <c r="J495" i="96"/>
  <c r="K495" i="96"/>
  <c r="L495" i="96"/>
  <c r="G495" i="96" s="1"/>
  <c r="M495" i="96"/>
  <c r="N495" i="96"/>
  <c r="J496" i="96"/>
  <c r="K496" i="96"/>
  <c r="L496" i="96"/>
  <c r="G496" i="96" s="1"/>
  <c r="M496" i="96"/>
  <c r="N496" i="96"/>
  <c r="J497" i="96"/>
  <c r="K497" i="96"/>
  <c r="L497" i="96"/>
  <c r="G497" i="96" s="1"/>
  <c r="M497" i="96"/>
  <c r="N497" i="96"/>
  <c r="J498" i="96"/>
  <c r="K498" i="96"/>
  <c r="L498" i="96"/>
  <c r="G498" i="96" s="1"/>
  <c r="M498" i="96"/>
  <c r="N498" i="96"/>
  <c r="J499" i="96"/>
  <c r="K499" i="96"/>
  <c r="L499" i="96"/>
  <c r="G499" i="96" s="1"/>
  <c r="M499" i="96"/>
  <c r="N499" i="96"/>
  <c r="J500" i="96"/>
  <c r="K500" i="96"/>
  <c r="L500" i="96"/>
  <c r="G500" i="96" s="1"/>
  <c r="M500" i="96"/>
  <c r="N500" i="96"/>
  <c r="J501" i="96"/>
  <c r="K501" i="96"/>
  <c r="L501" i="96"/>
  <c r="G501" i="96" s="1"/>
  <c r="M501" i="96"/>
  <c r="N501" i="96"/>
  <c r="J502" i="96"/>
  <c r="K502" i="96"/>
  <c r="L502" i="96"/>
  <c r="G502" i="96" s="1"/>
  <c r="M502" i="96"/>
  <c r="N502" i="96"/>
  <c r="J503" i="96"/>
  <c r="K503" i="96"/>
  <c r="L503" i="96"/>
  <c r="G503" i="96" s="1"/>
  <c r="M503" i="96"/>
  <c r="N503" i="96"/>
  <c r="J504" i="96"/>
  <c r="K504" i="96"/>
  <c r="L504" i="96"/>
  <c r="G504" i="96" s="1"/>
  <c r="M504" i="96"/>
  <c r="N504" i="96"/>
  <c r="J505" i="96"/>
  <c r="K505" i="96"/>
  <c r="L505" i="96"/>
  <c r="G505" i="96" s="1"/>
  <c r="M505" i="96"/>
  <c r="N505" i="96"/>
  <c r="J506" i="96"/>
  <c r="K506" i="96"/>
  <c r="L506" i="96"/>
  <c r="G506" i="96" s="1"/>
  <c r="M506" i="96"/>
  <c r="N506" i="96"/>
  <c r="J507" i="96"/>
  <c r="K507" i="96"/>
  <c r="L507" i="96"/>
  <c r="G507" i="96" s="1"/>
  <c r="M507" i="96"/>
  <c r="N507" i="96"/>
  <c r="J508" i="96"/>
  <c r="K508" i="96"/>
  <c r="L508" i="96"/>
  <c r="G508" i="96" s="1"/>
  <c r="M508" i="96"/>
  <c r="N508" i="96"/>
  <c r="J509" i="96"/>
  <c r="K509" i="96"/>
  <c r="L509" i="96"/>
  <c r="G509" i="96" s="1"/>
  <c r="M509" i="96"/>
  <c r="N509" i="96"/>
  <c r="J510" i="96"/>
  <c r="K510" i="96"/>
  <c r="L510" i="96"/>
  <c r="G510" i="96" s="1"/>
  <c r="M510" i="96"/>
  <c r="N510" i="96"/>
  <c r="J511" i="96"/>
  <c r="K511" i="96"/>
  <c r="L511" i="96"/>
  <c r="G511" i="96" s="1"/>
  <c r="M511" i="96"/>
  <c r="N511" i="96"/>
  <c r="J512" i="96"/>
  <c r="K512" i="96"/>
  <c r="L512" i="96"/>
  <c r="G512" i="96" s="1"/>
  <c r="M512" i="96"/>
  <c r="N512" i="96"/>
  <c r="J513" i="96"/>
  <c r="K513" i="96"/>
  <c r="L513" i="96"/>
  <c r="G513" i="96" s="1"/>
  <c r="M513" i="96"/>
  <c r="N513" i="96"/>
  <c r="J514" i="96"/>
  <c r="K514" i="96"/>
  <c r="L514" i="96"/>
  <c r="G514" i="96" s="1"/>
  <c r="M514" i="96"/>
  <c r="N514" i="96"/>
  <c r="J515" i="96"/>
  <c r="K515" i="96"/>
  <c r="L515" i="96"/>
  <c r="G515" i="96" s="1"/>
  <c r="M515" i="96"/>
  <c r="N515" i="96"/>
  <c r="J516" i="96"/>
  <c r="K516" i="96"/>
  <c r="L516" i="96"/>
  <c r="G516" i="96" s="1"/>
  <c r="M516" i="96"/>
  <c r="N516" i="96"/>
  <c r="J517" i="96"/>
  <c r="K517" i="96"/>
  <c r="L517" i="96"/>
  <c r="G517" i="96" s="1"/>
  <c r="M517" i="96"/>
  <c r="N517" i="96"/>
  <c r="J518" i="96"/>
  <c r="K518" i="96"/>
  <c r="L518" i="96"/>
  <c r="G518" i="96" s="1"/>
  <c r="M518" i="96"/>
  <c r="N518" i="96"/>
  <c r="J519" i="96"/>
  <c r="K519" i="96"/>
  <c r="L519" i="96"/>
  <c r="G519" i="96" s="1"/>
  <c r="M519" i="96"/>
  <c r="N519" i="96"/>
  <c r="J520" i="96"/>
  <c r="K520" i="96"/>
  <c r="L520" i="96"/>
  <c r="G520" i="96" s="1"/>
  <c r="M520" i="96"/>
  <c r="N520" i="96"/>
  <c r="J521" i="96"/>
  <c r="K521" i="96"/>
  <c r="L521" i="96"/>
  <c r="G521" i="96" s="1"/>
  <c r="M521" i="96"/>
  <c r="N521" i="96"/>
  <c r="J522" i="96"/>
  <c r="K522" i="96"/>
  <c r="L522" i="96"/>
  <c r="G522" i="96" s="1"/>
  <c r="M522" i="96"/>
  <c r="N522" i="96"/>
  <c r="J523" i="96"/>
  <c r="K523" i="96"/>
  <c r="L523" i="96"/>
  <c r="G523" i="96" s="1"/>
  <c r="M523" i="96"/>
  <c r="N523" i="96"/>
  <c r="J524" i="96"/>
  <c r="K524" i="96"/>
  <c r="L524" i="96"/>
  <c r="G524" i="96" s="1"/>
  <c r="M524" i="96"/>
  <c r="N524" i="96"/>
  <c r="J525" i="96"/>
  <c r="K525" i="96"/>
  <c r="L525" i="96"/>
  <c r="G525" i="96" s="1"/>
  <c r="M525" i="96"/>
  <c r="N525" i="96"/>
  <c r="J526" i="96"/>
  <c r="K526" i="96"/>
  <c r="L526" i="96"/>
  <c r="G526" i="96" s="1"/>
  <c r="M526" i="96"/>
  <c r="N526" i="96"/>
  <c r="J527" i="96"/>
  <c r="K527" i="96"/>
  <c r="L527" i="96"/>
  <c r="G527" i="96" s="1"/>
  <c r="M527" i="96"/>
  <c r="N527" i="96"/>
  <c r="J528" i="96"/>
  <c r="K528" i="96"/>
  <c r="L528" i="96"/>
  <c r="G528" i="96" s="1"/>
  <c r="M528" i="96"/>
  <c r="N528" i="96"/>
  <c r="J529" i="96"/>
  <c r="K529" i="96"/>
  <c r="L529" i="96"/>
  <c r="G529" i="96" s="1"/>
  <c r="M529" i="96"/>
  <c r="N529" i="96"/>
  <c r="J530" i="96"/>
  <c r="K530" i="96"/>
  <c r="L530" i="96"/>
  <c r="G530" i="96" s="1"/>
  <c r="M530" i="96"/>
  <c r="N530" i="96"/>
  <c r="J531" i="96"/>
  <c r="K531" i="96"/>
  <c r="L531" i="96"/>
  <c r="G531" i="96" s="1"/>
  <c r="M531" i="96"/>
  <c r="N531" i="96"/>
  <c r="J532" i="96"/>
  <c r="K532" i="96"/>
  <c r="L532" i="96"/>
  <c r="G532" i="96" s="1"/>
  <c r="M532" i="96"/>
  <c r="N532" i="96"/>
  <c r="J533" i="96"/>
  <c r="K533" i="96"/>
  <c r="L533" i="96"/>
  <c r="G533" i="96" s="1"/>
  <c r="M533" i="96"/>
  <c r="N533" i="96"/>
  <c r="J534" i="96"/>
  <c r="K534" i="96"/>
  <c r="L534" i="96"/>
  <c r="G534" i="96" s="1"/>
  <c r="M534" i="96"/>
  <c r="N534" i="96"/>
  <c r="J535" i="96"/>
  <c r="K535" i="96"/>
  <c r="L535" i="96"/>
  <c r="G535" i="96" s="1"/>
  <c r="M535" i="96"/>
  <c r="N535" i="96"/>
  <c r="J536" i="96"/>
  <c r="K536" i="96"/>
  <c r="L536" i="96"/>
  <c r="G536" i="96" s="1"/>
  <c r="M536" i="96"/>
  <c r="N536" i="96"/>
  <c r="J537" i="96"/>
  <c r="K537" i="96"/>
  <c r="L537" i="96"/>
  <c r="G537" i="96" s="1"/>
  <c r="M537" i="96"/>
  <c r="N537" i="96"/>
  <c r="J538" i="96"/>
  <c r="K538" i="96"/>
  <c r="L538" i="96"/>
  <c r="G538" i="96" s="1"/>
  <c r="M538" i="96"/>
  <c r="N538" i="96"/>
  <c r="J539" i="96"/>
  <c r="K539" i="96"/>
  <c r="L539" i="96"/>
  <c r="G539" i="96" s="1"/>
  <c r="M539" i="96"/>
  <c r="N539" i="96"/>
  <c r="J540" i="96"/>
  <c r="K540" i="96"/>
  <c r="L540" i="96"/>
  <c r="G540" i="96" s="1"/>
  <c r="M540" i="96"/>
  <c r="N540" i="96"/>
  <c r="J541" i="96"/>
  <c r="K541" i="96"/>
  <c r="L541" i="96"/>
  <c r="G541" i="96" s="1"/>
  <c r="M541" i="96"/>
  <c r="N541" i="96"/>
  <c r="J542" i="96"/>
  <c r="K542" i="96"/>
  <c r="L542" i="96"/>
  <c r="G542" i="96" s="1"/>
  <c r="M542" i="96"/>
  <c r="N542" i="96"/>
  <c r="J543" i="96"/>
  <c r="K543" i="96"/>
  <c r="L543" i="96"/>
  <c r="G543" i="96" s="1"/>
  <c r="M543" i="96"/>
  <c r="N543" i="96"/>
  <c r="J544" i="96"/>
  <c r="K544" i="96"/>
  <c r="L544" i="96"/>
  <c r="G544" i="96" s="1"/>
  <c r="M544" i="96"/>
  <c r="N544" i="96"/>
  <c r="J545" i="96"/>
  <c r="K545" i="96"/>
  <c r="L545" i="96"/>
  <c r="G545" i="96" s="1"/>
  <c r="M545" i="96"/>
  <c r="N545" i="96"/>
  <c r="J546" i="96"/>
  <c r="K546" i="96"/>
  <c r="L546" i="96"/>
  <c r="G546" i="96" s="1"/>
  <c r="M546" i="96"/>
  <c r="N546" i="96"/>
  <c r="J547" i="96"/>
  <c r="K547" i="96"/>
  <c r="L547" i="96"/>
  <c r="G547" i="96" s="1"/>
  <c r="M547" i="96"/>
  <c r="N547" i="96"/>
  <c r="J548" i="96"/>
  <c r="K548" i="96"/>
  <c r="L548" i="96"/>
  <c r="G548" i="96" s="1"/>
  <c r="M548" i="96"/>
  <c r="N548" i="96"/>
  <c r="J549" i="96"/>
  <c r="K549" i="96"/>
  <c r="L549" i="96"/>
  <c r="G549" i="96" s="1"/>
  <c r="M549" i="96"/>
  <c r="N549" i="96"/>
  <c r="J550" i="96"/>
  <c r="K550" i="96"/>
  <c r="L550" i="96"/>
  <c r="G550" i="96" s="1"/>
  <c r="M550" i="96"/>
  <c r="N550" i="96"/>
  <c r="J551" i="96"/>
  <c r="K551" i="96"/>
  <c r="L551" i="96"/>
  <c r="G551" i="96" s="1"/>
  <c r="M551" i="96"/>
  <c r="N551" i="96"/>
  <c r="J552" i="96"/>
  <c r="K552" i="96"/>
  <c r="L552" i="96"/>
  <c r="G552" i="96" s="1"/>
  <c r="M552" i="96"/>
  <c r="N552" i="96"/>
  <c r="J553" i="96"/>
  <c r="K553" i="96"/>
  <c r="L553" i="96"/>
  <c r="G553" i="96" s="1"/>
  <c r="M553" i="96"/>
  <c r="N553" i="96"/>
  <c r="J554" i="96"/>
  <c r="K554" i="96"/>
  <c r="L554" i="96"/>
  <c r="G554" i="96" s="1"/>
  <c r="M554" i="96"/>
  <c r="N554" i="96"/>
  <c r="J555" i="96"/>
  <c r="K555" i="96"/>
  <c r="L555" i="96"/>
  <c r="G555" i="96" s="1"/>
  <c r="M555" i="96"/>
  <c r="N555" i="96"/>
  <c r="J556" i="96"/>
  <c r="K556" i="96"/>
  <c r="L556" i="96"/>
  <c r="G556" i="96" s="1"/>
  <c r="M556" i="96"/>
  <c r="N556" i="96"/>
  <c r="J557" i="96"/>
  <c r="K557" i="96"/>
  <c r="L557" i="96"/>
  <c r="G557" i="96" s="1"/>
  <c r="M557" i="96"/>
  <c r="N557" i="96"/>
  <c r="J558" i="96"/>
  <c r="K558" i="96"/>
  <c r="L558" i="96"/>
  <c r="G558" i="96" s="1"/>
  <c r="M558" i="96"/>
  <c r="N558" i="96"/>
  <c r="J559" i="96"/>
  <c r="K559" i="96"/>
  <c r="L559" i="96"/>
  <c r="G559" i="96" s="1"/>
  <c r="M559" i="96"/>
  <c r="N559" i="96"/>
  <c r="J560" i="96"/>
  <c r="K560" i="96"/>
  <c r="L560" i="96"/>
  <c r="G560" i="96" s="1"/>
  <c r="M560" i="96"/>
  <c r="N560" i="96"/>
  <c r="J561" i="96"/>
  <c r="K561" i="96"/>
  <c r="L561" i="96"/>
  <c r="G561" i="96" s="1"/>
  <c r="M561" i="96"/>
  <c r="N561" i="96"/>
  <c r="J562" i="96"/>
  <c r="K562" i="96"/>
  <c r="L562" i="96"/>
  <c r="G562" i="96" s="1"/>
  <c r="M562" i="96"/>
  <c r="N562" i="96"/>
  <c r="J563" i="96"/>
  <c r="K563" i="96"/>
  <c r="L563" i="96"/>
  <c r="G563" i="96" s="1"/>
  <c r="M563" i="96"/>
  <c r="N563" i="96"/>
  <c r="J564" i="96"/>
  <c r="K564" i="96"/>
  <c r="L564" i="96"/>
  <c r="G564" i="96" s="1"/>
  <c r="M564" i="96"/>
  <c r="N564" i="96"/>
  <c r="J565" i="96"/>
  <c r="K565" i="96"/>
  <c r="L565" i="96"/>
  <c r="G565" i="96" s="1"/>
  <c r="M565" i="96"/>
  <c r="N565" i="96"/>
  <c r="J566" i="96"/>
  <c r="K566" i="96"/>
  <c r="L566" i="96"/>
  <c r="G566" i="96" s="1"/>
  <c r="M566" i="96"/>
  <c r="N566" i="96"/>
  <c r="J567" i="96"/>
  <c r="K567" i="96"/>
  <c r="L567" i="96"/>
  <c r="G567" i="96" s="1"/>
  <c r="M567" i="96"/>
  <c r="N567" i="96"/>
  <c r="J568" i="96"/>
  <c r="K568" i="96"/>
  <c r="L568" i="96"/>
  <c r="G568" i="96" s="1"/>
  <c r="M568" i="96"/>
  <c r="N568" i="96"/>
  <c r="J569" i="96"/>
  <c r="K569" i="96"/>
  <c r="L569" i="96"/>
  <c r="G569" i="96" s="1"/>
  <c r="M569" i="96"/>
  <c r="N569" i="96"/>
  <c r="J570" i="96"/>
  <c r="K570" i="96"/>
  <c r="L570" i="96"/>
  <c r="G570" i="96" s="1"/>
  <c r="M570" i="96"/>
  <c r="N570" i="96"/>
  <c r="J571" i="96"/>
  <c r="K571" i="96"/>
  <c r="L571" i="96"/>
  <c r="G571" i="96" s="1"/>
  <c r="M571" i="96"/>
  <c r="N571" i="96"/>
  <c r="J572" i="96"/>
  <c r="K572" i="96"/>
  <c r="L572" i="96"/>
  <c r="G572" i="96" s="1"/>
  <c r="M572" i="96"/>
  <c r="N572" i="96"/>
  <c r="J573" i="96"/>
  <c r="K573" i="96"/>
  <c r="L573" i="96"/>
  <c r="G573" i="96" s="1"/>
  <c r="M573" i="96"/>
  <c r="N573" i="96"/>
  <c r="J574" i="96"/>
  <c r="K574" i="96"/>
  <c r="L574" i="96"/>
  <c r="G574" i="96" s="1"/>
  <c r="M574" i="96"/>
  <c r="N574" i="96"/>
  <c r="J575" i="96"/>
  <c r="K575" i="96"/>
  <c r="L575" i="96"/>
  <c r="G575" i="96" s="1"/>
  <c r="M575" i="96"/>
  <c r="N575" i="96"/>
  <c r="J576" i="96"/>
  <c r="K576" i="96"/>
  <c r="L576" i="96"/>
  <c r="G576" i="96" s="1"/>
  <c r="M576" i="96"/>
  <c r="N576" i="96"/>
  <c r="J577" i="96"/>
  <c r="K577" i="96"/>
  <c r="L577" i="96"/>
  <c r="G577" i="96" s="1"/>
  <c r="M577" i="96"/>
  <c r="N577" i="96"/>
  <c r="J578" i="96"/>
  <c r="K578" i="96"/>
  <c r="L578" i="96"/>
  <c r="G578" i="96" s="1"/>
  <c r="M578" i="96"/>
  <c r="N578" i="96"/>
  <c r="J579" i="96"/>
  <c r="K579" i="96"/>
  <c r="L579" i="96"/>
  <c r="G579" i="96" s="1"/>
  <c r="M579" i="96"/>
  <c r="N579" i="96"/>
  <c r="J580" i="96"/>
  <c r="K580" i="96"/>
  <c r="L580" i="96"/>
  <c r="G580" i="96" s="1"/>
  <c r="M580" i="96"/>
  <c r="N580" i="96"/>
  <c r="J581" i="96"/>
  <c r="K581" i="96"/>
  <c r="L581" i="96"/>
  <c r="G581" i="96" s="1"/>
  <c r="M581" i="96"/>
  <c r="N581" i="96"/>
  <c r="J582" i="96"/>
  <c r="K582" i="96"/>
  <c r="L582" i="96"/>
  <c r="G582" i="96" s="1"/>
  <c r="M582" i="96"/>
  <c r="N582" i="96"/>
  <c r="J583" i="96"/>
  <c r="K583" i="96"/>
  <c r="L583" i="96"/>
  <c r="G583" i="96" s="1"/>
  <c r="M583" i="96"/>
  <c r="N583" i="96"/>
  <c r="J584" i="96"/>
  <c r="K584" i="96"/>
  <c r="L584" i="96"/>
  <c r="G584" i="96" s="1"/>
  <c r="M584" i="96"/>
  <c r="N584" i="96"/>
  <c r="J585" i="96"/>
  <c r="K585" i="96"/>
  <c r="L585" i="96"/>
  <c r="G585" i="96" s="1"/>
  <c r="M585" i="96"/>
  <c r="N585" i="96"/>
  <c r="J586" i="96"/>
  <c r="K586" i="96"/>
  <c r="L586" i="96"/>
  <c r="G586" i="96" s="1"/>
  <c r="M586" i="96"/>
  <c r="N586" i="96"/>
  <c r="J587" i="96"/>
  <c r="K587" i="96"/>
  <c r="L587" i="96"/>
  <c r="G587" i="96" s="1"/>
  <c r="M587" i="96"/>
  <c r="N587" i="96"/>
  <c r="J588" i="96"/>
  <c r="K588" i="96"/>
  <c r="L588" i="96"/>
  <c r="G588" i="96" s="1"/>
  <c r="M588" i="96"/>
  <c r="N588" i="96"/>
  <c r="J589" i="96"/>
  <c r="K589" i="96"/>
  <c r="L589" i="96"/>
  <c r="G589" i="96" s="1"/>
  <c r="M589" i="96"/>
  <c r="N589" i="96"/>
  <c r="J590" i="96"/>
  <c r="K590" i="96"/>
  <c r="L590" i="96"/>
  <c r="G590" i="96" s="1"/>
  <c r="M590" i="96"/>
  <c r="N590" i="96"/>
  <c r="J591" i="96"/>
  <c r="K591" i="96"/>
  <c r="L591" i="96"/>
  <c r="G591" i="96" s="1"/>
  <c r="M591" i="96"/>
  <c r="N591" i="96"/>
  <c r="J592" i="96"/>
  <c r="K592" i="96"/>
  <c r="L592" i="96"/>
  <c r="G592" i="96" s="1"/>
  <c r="M592" i="96"/>
  <c r="N592" i="96"/>
  <c r="J593" i="96"/>
  <c r="K593" i="96"/>
  <c r="L593" i="96"/>
  <c r="G593" i="96" s="1"/>
  <c r="M593" i="96"/>
  <c r="N593" i="96"/>
  <c r="J594" i="96"/>
  <c r="K594" i="96"/>
  <c r="L594" i="96"/>
  <c r="G594" i="96" s="1"/>
  <c r="M594" i="96"/>
  <c r="N594" i="96"/>
  <c r="J595" i="96"/>
  <c r="K595" i="96"/>
  <c r="L595" i="96"/>
  <c r="G595" i="96" s="1"/>
  <c r="M595" i="96"/>
  <c r="N595" i="96"/>
  <c r="J596" i="96"/>
  <c r="K596" i="96"/>
  <c r="L596" i="96"/>
  <c r="G596" i="96" s="1"/>
  <c r="M596" i="96"/>
  <c r="N596" i="96"/>
  <c r="J597" i="96"/>
  <c r="K597" i="96"/>
  <c r="L597" i="96"/>
  <c r="G597" i="96" s="1"/>
  <c r="M597" i="96"/>
  <c r="N597" i="96"/>
  <c r="J598" i="96"/>
  <c r="K598" i="96"/>
  <c r="L598" i="96"/>
  <c r="G598" i="96" s="1"/>
  <c r="M598" i="96"/>
  <c r="N598" i="96"/>
  <c r="J599" i="96"/>
  <c r="K599" i="96"/>
  <c r="L599" i="96"/>
  <c r="G599" i="96" s="1"/>
  <c r="M599" i="96"/>
  <c r="N599" i="96"/>
  <c r="J600" i="96"/>
  <c r="K600" i="96"/>
  <c r="L600" i="96"/>
  <c r="G600" i="96" s="1"/>
  <c r="M600" i="96"/>
  <c r="N600" i="96"/>
  <c r="J601" i="96"/>
  <c r="K601" i="96"/>
  <c r="L601" i="96"/>
  <c r="G601" i="96" s="1"/>
  <c r="M601" i="96"/>
  <c r="N601" i="96"/>
  <c r="J602" i="96"/>
  <c r="K602" i="96"/>
  <c r="L602" i="96"/>
  <c r="G602" i="96" s="1"/>
  <c r="M602" i="96"/>
  <c r="N602" i="96"/>
  <c r="J603" i="96"/>
  <c r="K603" i="96"/>
  <c r="L603" i="96"/>
  <c r="G603" i="96" s="1"/>
  <c r="M603" i="96"/>
  <c r="N603" i="96"/>
  <c r="J604" i="96"/>
  <c r="K604" i="96"/>
  <c r="L604" i="96"/>
  <c r="G604" i="96" s="1"/>
  <c r="M604" i="96"/>
  <c r="N604" i="96"/>
  <c r="J605" i="96"/>
  <c r="K605" i="96"/>
  <c r="L605" i="96"/>
  <c r="G605" i="96" s="1"/>
  <c r="M605" i="96"/>
  <c r="N605" i="96"/>
  <c r="J606" i="96"/>
  <c r="K606" i="96"/>
  <c r="L606" i="96"/>
  <c r="G606" i="96" s="1"/>
  <c r="M606" i="96"/>
  <c r="N606" i="96"/>
  <c r="J607" i="96"/>
  <c r="K607" i="96"/>
  <c r="L607" i="96"/>
  <c r="G607" i="96" s="1"/>
  <c r="M607" i="96"/>
  <c r="N607" i="96"/>
  <c r="J608" i="96"/>
  <c r="K608" i="96"/>
  <c r="L608" i="96"/>
  <c r="G608" i="96" s="1"/>
  <c r="M608" i="96"/>
  <c r="N608" i="96"/>
  <c r="J609" i="96"/>
  <c r="K609" i="96"/>
  <c r="L609" i="96"/>
  <c r="G609" i="96" s="1"/>
  <c r="M609" i="96"/>
  <c r="N609" i="96"/>
  <c r="J610" i="96"/>
  <c r="K610" i="96"/>
  <c r="L610" i="96"/>
  <c r="G610" i="96" s="1"/>
  <c r="M610" i="96"/>
  <c r="N610" i="96"/>
  <c r="J611" i="96"/>
  <c r="K611" i="96"/>
  <c r="L611" i="96"/>
  <c r="G611" i="96" s="1"/>
  <c r="M611" i="96"/>
  <c r="N611" i="96"/>
  <c r="J612" i="96"/>
  <c r="K612" i="96"/>
  <c r="L612" i="96"/>
  <c r="G612" i="96" s="1"/>
  <c r="M612" i="96"/>
  <c r="N612" i="96"/>
  <c r="J613" i="96"/>
  <c r="K613" i="96"/>
  <c r="L613" i="96"/>
  <c r="G613" i="96" s="1"/>
  <c r="M613" i="96"/>
  <c r="N613" i="96"/>
  <c r="J614" i="96"/>
  <c r="K614" i="96"/>
  <c r="L614" i="96"/>
  <c r="G614" i="96" s="1"/>
  <c r="M614" i="96"/>
  <c r="N614" i="96"/>
  <c r="J615" i="96"/>
  <c r="K615" i="96"/>
  <c r="L615" i="96"/>
  <c r="G615" i="96" s="1"/>
  <c r="M615" i="96"/>
  <c r="N615" i="96"/>
  <c r="J616" i="96"/>
  <c r="K616" i="96"/>
  <c r="L616" i="96"/>
  <c r="G616" i="96" s="1"/>
  <c r="M616" i="96"/>
  <c r="N616" i="96"/>
  <c r="J617" i="96"/>
  <c r="K617" i="96"/>
  <c r="L617" i="96"/>
  <c r="G617" i="96" s="1"/>
  <c r="M617" i="96"/>
  <c r="N617" i="96"/>
  <c r="J618" i="96"/>
  <c r="K618" i="96"/>
  <c r="L618" i="96"/>
  <c r="G618" i="96" s="1"/>
  <c r="M618" i="96"/>
  <c r="N618" i="96"/>
  <c r="J619" i="96"/>
  <c r="K619" i="96"/>
  <c r="L619" i="96"/>
  <c r="G619" i="96" s="1"/>
  <c r="M619" i="96"/>
  <c r="N619" i="96"/>
  <c r="J620" i="96"/>
  <c r="K620" i="96"/>
  <c r="L620" i="96"/>
  <c r="G620" i="96" s="1"/>
  <c r="M620" i="96"/>
  <c r="N620" i="96"/>
  <c r="J621" i="96"/>
  <c r="K621" i="96"/>
  <c r="L621" i="96"/>
  <c r="G621" i="96" s="1"/>
  <c r="M621" i="96"/>
  <c r="N621" i="96"/>
  <c r="J622" i="96"/>
  <c r="K622" i="96"/>
  <c r="L622" i="96"/>
  <c r="G622" i="96" s="1"/>
  <c r="M622" i="96"/>
  <c r="N622" i="96"/>
  <c r="J623" i="96"/>
  <c r="K623" i="96"/>
  <c r="L623" i="96"/>
  <c r="G623" i="96" s="1"/>
  <c r="M623" i="96"/>
  <c r="N623" i="96"/>
  <c r="J624" i="96"/>
  <c r="K624" i="96"/>
  <c r="L624" i="96"/>
  <c r="G624" i="96" s="1"/>
  <c r="M624" i="96"/>
  <c r="N624" i="96"/>
  <c r="J625" i="96"/>
  <c r="K625" i="96"/>
  <c r="L625" i="96"/>
  <c r="G625" i="96" s="1"/>
  <c r="M625" i="96"/>
  <c r="N625" i="96"/>
  <c r="J626" i="96"/>
  <c r="K626" i="96"/>
  <c r="L626" i="96"/>
  <c r="G626" i="96" s="1"/>
  <c r="M626" i="96"/>
  <c r="N626" i="96"/>
  <c r="J627" i="96"/>
  <c r="K627" i="96"/>
  <c r="L627" i="96"/>
  <c r="G627" i="96" s="1"/>
  <c r="M627" i="96"/>
  <c r="N627" i="96"/>
  <c r="J628" i="96"/>
  <c r="K628" i="96"/>
  <c r="L628" i="96"/>
  <c r="G628" i="96" s="1"/>
  <c r="M628" i="96"/>
  <c r="N628" i="96"/>
  <c r="J629" i="96"/>
  <c r="K629" i="96"/>
  <c r="L629" i="96"/>
  <c r="G629" i="96" s="1"/>
  <c r="M629" i="96"/>
  <c r="N629" i="96"/>
  <c r="J630" i="96"/>
  <c r="K630" i="96"/>
  <c r="L630" i="96"/>
  <c r="G630" i="96" s="1"/>
  <c r="M630" i="96"/>
  <c r="N630" i="96"/>
  <c r="J631" i="96"/>
  <c r="K631" i="96"/>
  <c r="L631" i="96"/>
  <c r="G631" i="96" s="1"/>
  <c r="M631" i="96"/>
  <c r="N631" i="96"/>
  <c r="J632" i="96"/>
  <c r="K632" i="96"/>
  <c r="L632" i="96"/>
  <c r="G632" i="96" s="1"/>
  <c r="M632" i="96"/>
  <c r="N632" i="96"/>
  <c r="J633" i="96"/>
  <c r="K633" i="96"/>
  <c r="L633" i="96"/>
  <c r="G633" i="96" s="1"/>
  <c r="M633" i="96"/>
  <c r="N633" i="96"/>
  <c r="J634" i="96"/>
  <c r="K634" i="96"/>
  <c r="L634" i="96"/>
  <c r="G634" i="96" s="1"/>
  <c r="M634" i="96"/>
  <c r="N634" i="96"/>
  <c r="J635" i="96"/>
  <c r="K635" i="96"/>
  <c r="L635" i="96"/>
  <c r="G635" i="96" s="1"/>
  <c r="M635" i="96"/>
  <c r="N635" i="96"/>
  <c r="J636" i="96"/>
  <c r="K636" i="96"/>
  <c r="L636" i="96"/>
  <c r="G636" i="96" s="1"/>
  <c r="M636" i="96"/>
  <c r="N636" i="96"/>
  <c r="J637" i="96"/>
  <c r="K637" i="96"/>
  <c r="L637" i="96"/>
  <c r="G637" i="96" s="1"/>
  <c r="M637" i="96"/>
  <c r="N637" i="96"/>
  <c r="J638" i="96"/>
  <c r="K638" i="96"/>
  <c r="L638" i="96"/>
  <c r="G638" i="96" s="1"/>
  <c r="M638" i="96"/>
  <c r="N638" i="96"/>
  <c r="J639" i="96"/>
  <c r="K639" i="96"/>
  <c r="L639" i="96"/>
  <c r="G639" i="96" s="1"/>
  <c r="M639" i="96"/>
  <c r="N639" i="96"/>
  <c r="J640" i="96"/>
  <c r="K640" i="96"/>
  <c r="L640" i="96"/>
  <c r="G640" i="96" s="1"/>
  <c r="M640" i="96"/>
  <c r="N640" i="96"/>
  <c r="J641" i="96"/>
  <c r="K641" i="96"/>
  <c r="L641" i="96"/>
  <c r="G641" i="96" s="1"/>
  <c r="M641" i="96"/>
  <c r="N641" i="96"/>
  <c r="J642" i="96"/>
  <c r="K642" i="96"/>
  <c r="L642" i="96"/>
  <c r="G642" i="96" s="1"/>
  <c r="M642" i="96"/>
  <c r="N642" i="96"/>
  <c r="J643" i="96"/>
  <c r="K643" i="96"/>
  <c r="L643" i="96"/>
  <c r="G643" i="96" s="1"/>
  <c r="M643" i="96"/>
  <c r="N643" i="96"/>
  <c r="J644" i="96"/>
  <c r="K644" i="96"/>
  <c r="L644" i="96"/>
  <c r="G644" i="96" s="1"/>
  <c r="M644" i="96"/>
  <c r="N644" i="96"/>
  <c r="J645" i="96"/>
  <c r="K645" i="96"/>
  <c r="L645" i="96"/>
  <c r="G645" i="96" s="1"/>
  <c r="M645" i="96"/>
  <c r="N645" i="96"/>
  <c r="J646" i="96"/>
  <c r="K646" i="96"/>
  <c r="L646" i="96"/>
  <c r="G646" i="96" s="1"/>
  <c r="M646" i="96"/>
  <c r="N646" i="96"/>
  <c r="J647" i="96"/>
  <c r="K647" i="96"/>
  <c r="L647" i="96"/>
  <c r="G647" i="96" s="1"/>
  <c r="M647" i="96"/>
  <c r="N647" i="96"/>
  <c r="J648" i="96"/>
  <c r="K648" i="96"/>
  <c r="L648" i="96"/>
  <c r="G648" i="96" s="1"/>
  <c r="M648" i="96"/>
  <c r="N648" i="96"/>
  <c r="J649" i="96"/>
  <c r="K649" i="96"/>
  <c r="L649" i="96"/>
  <c r="G649" i="96" s="1"/>
  <c r="M649" i="96"/>
  <c r="N649" i="96"/>
  <c r="J650" i="96"/>
  <c r="K650" i="96"/>
  <c r="L650" i="96"/>
  <c r="G650" i="96" s="1"/>
  <c r="M650" i="96"/>
  <c r="N650" i="96"/>
  <c r="J651" i="96"/>
  <c r="K651" i="96"/>
  <c r="L651" i="96"/>
  <c r="G651" i="96" s="1"/>
  <c r="M651" i="96"/>
  <c r="N651" i="96"/>
  <c r="J652" i="96"/>
  <c r="K652" i="96"/>
  <c r="L652" i="96"/>
  <c r="G652" i="96" s="1"/>
  <c r="M652" i="96"/>
  <c r="N652" i="96"/>
  <c r="J653" i="96"/>
  <c r="K653" i="96"/>
  <c r="L653" i="96"/>
  <c r="G653" i="96" s="1"/>
  <c r="M653" i="96"/>
  <c r="N653" i="96"/>
  <c r="J654" i="96"/>
  <c r="K654" i="96"/>
  <c r="L654" i="96"/>
  <c r="G654" i="96" s="1"/>
  <c r="M654" i="96"/>
  <c r="N654" i="96"/>
  <c r="J655" i="96"/>
  <c r="K655" i="96"/>
  <c r="L655" i="96"/>
  <c r="G655" i="96" s="1"/>
  <c r="M655" i="96"/>
  <c r="N655" i="96"/>
  <c r="J656" i="96"/>
  <c r="K656" i="96"/>
  <c r="L656" i="96"/>
  <c r="G656" i="96" s="1"/>
  <c r="M656" i="96"/>
  <c r="N656" i="96"/>
  <c r="J657" i="96"/>
  <c r="K657" i="96"/>
  <c r="L657" i="96"/>
  <c r="G657" i="96" s="1"/>
  <c r="M657" i="96"/>
  <c r="N657" i="96"/>
  <c r="J658" i="96"/>
  <c r="K658" i="96"/>
  <c r="L658" i="96"/>
  <c r="G658" i="96" s="1"/>
  <c r="M658" i="96"/>
  <c r="N658" i="96"/>
  <c r="J659" i="96"/>
  <c r="K659" i="96"/>
  <c r="L659" i="96"/>
  <c r="G659" i="96" s="1"/>
  <c r="M659" i="96"/>
  <c r="N659" i="96"/>
  <c r="J660" i="96"/>
  <c r="K660" i="96"/>
  <c r="L660" i="96"/>
  <c r="G660" i="96" s="1"/>
  <c r="M660" i="96"/>
  <c r="N660" i="96"/>
  <c r="J661" i="96"/>
  <c r="K661" i="96"/>
  <c r="L661" i="96"/>
  <c r="G661" i="96" s="1"/>
  <c r="M661" i="96"/>
  <c r="N661" i="96"/>
  <c r="J662" i="96"/>
  <c r="K662" i="96"/>
  <c r="L662" i="96"/>
  <c r="G662" i="96" s="1"/>
  <c r="M662" i="96"/>
  <c r="N662" i="96"/>
  <c r="J663" i="96"/>
  <c r="K663" i="96"/>
  <c r="L663" i="96"/>
  <c r="G663" i="96" s="1"/>
  <c r="M663" i="96"/>
  <c r="N663" i="96"/>
  <c r="J664" i="96"/>
  <c r="K664" i="96"/>
  <c r="L664" i="96"/>
  <c r="G664" i="96" s="1"/>
  <c r="M664" i="96"/>
  <c r="N664" i="96"/>
  <c r="J665" i="96"/>
  <c r="K665" i="96"/>
  <c r="L665" i="96"/>
  <c r="G665" i="96" s="1"/>
  <c r="M665" i="96"/>
  <c r="N665" i="96"/>
  <c r="J666" i="96"/>
  <c r="K666" i="96"/>
  <c r="L666" i="96"/>
  <c r="G666" i="96" s="1"/>
  <c r="M666" i="96"/>
  <c r="N666" i="96"/>
  <c r="J667" i="96"/>
  <c r="K667" i="96"/>
  <c r="L667" i="96"/>
  <c r="G667" i="96" s="1"/>
  <c r="M667" i="96"/>
  <c r="N667" i="96"/>
  <c r="J668" i="96"/>
  <c r="K668" i="96"/>
  <c r="L668" i="96"/>
  <c r="G668" i="96" s="1"/>
  <c r="M668" i="96"/>
  <c r="N668" i="96"/>
  <c r="J669" i="96"/>
  <c r="K669" i="96"/>
  <c r="L669" i="96"/>
  <c r="G669" i="96" s="1"/>
  <c r="M669" i="96"/>
  <c r="N669" i="96"/>
  <c r="J670" i="96"/>
  <c r="K670" i="96"/>
  <c r="L670" i="96"/>
  <c r="G670" i="96" s="1"/>
  <c r="M670" i="96"/>
  <c r="N670" i="96"/>
  <c r="J671" i="96"/>
  <c r="K671" i="96"/>
  <c r="L671" i="96"/>
  <c r="G671" i="96" s="1"/>
  <c r="M671" i="96"/>
  <c r="N671" i="96"/>
  <c r="J672" i="96"/>
  <c r="K672" i="96"/>
  <c r="L672" i="96"/>
  <c r="G672" i="96" s="1"/>
  <c r="M672" i="96"/>
  <c r="N672" i="96"/>
  <c r="J673" i="96"/>
  <c r="K673" i="96"/>
  <c r="L673" i="96"/>
  <c r="G673" i="96" s="1"/>
  <c r="M673" i="96"/>
  <c r="N673" i="96"/>
  <c r="J674" i="96"/>
  <c r="K674" i="96"/>
  <c r="L674" i="96"/>
  <c r="G674" i="96" s="1"/>
  <c r="M674" i="96"/>
  <c r="N674" i="96"/>
  <c r="J675" i="96"/>
  <c r="K675" i="96"/>
  <c r="L675" i="96"/>
  <c r="G675" i="96" s="1"/>
  <c r="M675" i="96"/>
  <c r="N675" i="96"/>
  <c r="J676" i="96"/>
  <c r="K676" i="96"/>
  <c r="L676" i="96"/>
  <c r="G676" i="96" s="1"/>
  <c r="M676" i="96"/>
  <c r="N676" i="96"/>
  <c r="J677" i="96"/>
  <c r="K677" i="96"/>
  <c r="L677" i="96"/>
  <c r="G677" i="96" s="1"/>
  <c r="M677" i="96"/>
  <c r="N677" i="96"/>
  <c r="J678" i="96"/>
  <c r="K678" i="96"/>
  <c r="L678" i="96"/>
  <c r="G678" i="96" s="1"/>
  <c r="M678" i="96"/>
  <c r="N678" i="96"/>
  <c r="J679" i="96"/>
  <c r="K679" i="96"/>
  <c r="L679" i="96"/>
  <c r="G679" i="96" s="1"/>
  <c r="M679" i="96"/>
  <c r="N679" i="96"/>
  <c r="J680" i="96"/>
  <c r="K680" i="96"/>
  <c r="L680" i="96"/>
  <c r="G680" i="96" s="1"/>
  <c r="M680" i="96"/>
  <c r="N680" i="96"/>
  <c r="J681" i="96"/>
  <c r="K681" i="96"/>
  <c r="L681" i="96"/>
  <c r="G681" i="96" s="1"/>
  <c r="M681" i="96"/>
  <c r="N681" i="96"/>
  <c r="J682" i="96"/>
  <c r="K682" i="96"/>
  <c r="L682" i="96"/>
  <c r="G682" i="96" s="1"/>
  <c r="M682" i="96"/>
  <c r="N682" i="96"/>
  <c r="J683" i="96"/>
  <c r="K683" i="96"/>
  <c r="L683" i="96"/>
  <c r="G683" i="96" s="1"/>
  <c r="M683" i="96"/>
  <c r="N683" i="96"/>
  <c r="J684" i="96"/>
  <c r="K684" i="96"/>
  <c r="L684" i="96"/>
  <c r="G684" i="96" s="1"/>
  <c r="M684" i="96"/>
  <c r="N684" i="96"/>
  <c r="J685" i="96"/>
  <c r="K685" i="96"/>
  <c r="L685" i="96"/>
  <c r="G685" i="96" s="1"/>
  <c r="M685" i="96"/>
  <c r="N685" i="96"/>
  <c r="J686" i="96"/>
  <c r="K686" i="96"/>
  <c r="L686" i="96"/>
  <c r="G686" i="96" s="1"/>
  <c r="M686" i="96"/>
  <c r="N686" i="96"/>
  <c r="J687" i="96"/>
  <c r="K687" i="96"/>
  <c r="L687" i="96"/>
  <c r="G687" i="96" s="1"/>
  <c r="M687" i="96"/>
  <c r="N687" i="96"/>
  <c r="J688" i="96"/>
  <c r="K688" i="96"/>
  <c r="L688" i="96"/>
  <c r="G688" i="96" s="1"/>
  <c r="M688" i="96"/>
  <c r="N688" i="96"/>
  <c r="J689" i="96"/>
  <c r="K689" i="96"/>
  <c r="L689" i="96"/>
  <c r="G689" i="96" s="1"/>
  <c r="M689" i="96"/>
  <c r="N689" i="96"/>
  <c r="J690" i="96"/>
  <c r="K690" i="96"/>
  <c r="L690" i="96"/>
  <c r="G690" i="96" s="1"/>
  <c r="M690" i="96"/>
  <c r="N690" i="96"/>
  <c r="E7" i="96"/>
  <c r="E8" i="96"/>
  <c r="E9" i="96"/>
  <c r="E10" i="96"/>
  <c r="E11" i="96"/>
  <c r="E12" i="96"/>
  <c r="E13" i="96"/>
  <c r="E14" i="96"/>
  <c r="E15" i="96"/>
  <c r="E16" i="96"/>
  <c r="E17" i="96"/>
  <c r="E18" i="96"/>
  <c r="E19" i="96"/>
  <c r="E20" i="96"/>
  <c r="E21" i="96"/>
  <c r="E22" i="96"/>
  <c r="Q22" i="96" s="1"/>
  <c r="E23" i="96"/>
  <c r="E24" i="96"/>
  <c r="Q24" i="96" s="1"/>
  <c r="E25" i="96"/>
  <c r="E26" i="96"/>
  <c r="E27" i="96"/>
  <c r="E28" i="96"/>
  <c r="E29" i="96"/>
  <c r="E30" i="96"/>
  <c r="Q30" i="96" s="1"/>
  <c r="E31" i="96"/>
  <c r="E32" i="96"/>
  <c r="Q32" i="96" s="1"/>
  <c r="E33" i="96"/>
  <c r="E34" i="96"/>
  <c r="E35" i="96"/>
  <c r="E36" i="96"/>
  <c r="E37" i="96"/>
  <c r="E38" i="96"/>
  <c r="Q38" i="96" s="1"/>
  <c r="E39" i="96"/>
  <c r="E40" i="96"/>
  <c r="Q40" i="96" s="1"/>
  <c r="E41" i="96"/>
  <c r="E42" i="96"/>
  <c r="E43" i="96"/>
  <c r="E44" i="96"/>
  <c r="E45" i="96"/>
  <c r="E46" i="96"/>
  <c r="E47" i="96"/>
  <c r="Q47" i="96" s="1"/>
  <c r="E48" i="96"/>
  <c r="E49" i="96"/>
  <c r="Q49" i="96" s="1"/>
  <c r="E50" i="96"/>
  <c r="E51" i="96"/>
  <c r="E52" i="96"/>
  <c r="E53" i="96"/>
  <c r="E54" i="96"/>
  <c r="E55" i="96"/>
  <c r="Q55" i="96" s="1"/>
  <c r="E56" i="96"/>
  <c r="E57" i="96"/>
  <c r="Q57" i="96" s="1"/>
  <c r="E58" i="96"/>
  <c r="E59" i="96"/>
  <c r="E60" i="96"/>
  <c r="E61" i="96"/>
  <c r="E62" i="96"/>
  <c r="E63" i="96"/>
  <c r="Q63" i="96" s="1"/>
  <c r="E64" i="96"/>
  <c r="E65" i="96"/>
  <c r="Q65" i="96" s="1"/>
  <c r="E66" i="96"/>
  <c r="E67" i="96"/>
  <c r="E68" i="96"/>
  <c r="E69" i="96"/>
  <c r="E70" i="96"/>
  <c r="E71" i="96"/>
  <c r="Q71" i="96" s="1"/>
  <c r="E72" i="96"/>
  <c r="E73" i="96"/>
  <c r="Q73" i="96" s="1"/>
  <c r="E74" i="96"/>
  <c r="E75" i="96"/>
  <c r="E76" i="96"/>
  <c r="E77" i="96"/>
  <c r="E78" i="96"/>
  <c r="E79" i="96"/>
  <c r="Q79" i="96" s="1"/>
  <c r="E80" i="96"/>
  <c r="E81" i="96"/>
  <c r="Q81" i="96" s="1"/>
  <c r="E82" i="96"/>
  <c r="E83" i="96"/>
  <c r="E84" i="96"/>
  <c r="E85" i="96"/>
  <c r="E86" i="96"/>
  <c r="E87" i="96"/>
  <c r="Q87" i="96" s="1"/>
  <c r="E88" i="96"/>
  <c r="E89" i="96"/>
  <c r="Q89" i="96" s="1"/>
  <c r="E90" i="96"/>
  <c r="E91" i="96"/>
  <c r="E92" i="96"/>
  <c r="E93" i="96"/>
  <c r="E94" i="96"/>
  <c r="E95" i="96"/>
  <c r="Q95" i="96" s="1"/>
  <c r="E96" i="96"/>
  <c r="E97" i="96"/>
  <c r="Q97" i="96" s="1"/>
  <c r="E98" i="96"/>
  <c r="E99" i="96"/>
  <c r="E100" i="96"/>
  <c r="E101" i="96"/>
  <c r="E102" i="96"/>
  <c r="E103" i="96"/>
  <c r="Q103" i="96" s="1"/>
  <c r="E104" i="96"/>
  <c r="E105" i="96"/>
  <c r="Q105" i="96" s="1"/>
  <c r="E106" i="96"/>
  <c r="E107" i="96"/>
  <c r="E108" i="96"/>
  <c r="E109" i="96"/>
  <c r="E110" i="96"/>
  <c r="E111" i="96"/>
  <c r="Q111" i="96" s="1"/>
  <c r="E112" i="96"/>
  <c r="E113" i="96"/>
  <c r="Q113" i="96" s="1"/>
  <c r="E114" i="96"/>
  <c r="E115" i="96"/>
  <c r="E116" i="96"/>
  <c r="E117" i="96"/>
  <c r="E118" i="96"/>
  <c r="E119" i="96"/>
  <c r="Q119" i="96" s="1"/>
  <c r="E120" i="96"/>
  <c r="E121" i="96"/>
  <c r="Q121" i="96" s="1"/>
  <c r="E122" i="96"/>
  <c r="E123" i="96"/>
  <c r="E124" i="96"/>
  <c r="E125" i="96"/>
  <c r="E126" i="96"/>
  <c r="E127" i="96"/>
  <c r="Q127" i="96" s="1"/>
  <c r="E128" i="96"/>
  <c r="E129" i="96"/>
  <c r="Q129" i="96" s="1"/>
  <c r="E130" i="96"/>
  <c r="E131" i="96"/>
  <c r="E132" i="96"/>
  <c r="E133" i="96"/>
  <c r="E134" i="96"/>
  <c r="E135" i="96"/>
  <c r="Q135" i="96" s="1"/>
  <c r="E136" i="96"/>
  <c r="E137" i="96"/>
  <c r="Q137" i="96" s="1"/>
  <c r="E138" i="96"/>
  <c r="E139" i="96"/>
  <c r="E140" i="96"/>
  <c r="E141" i="96"/>
  <c r="E142" i="96"/>
  <c r="E143" i="96"/>
  <c r="Q143" i="96" s="1"/>
  <c r="E144" i="96"/>
  <c r="E145" i="96"/>
  <c r="Q145" i="96" s="1"/>
  <c r="E146" i="96"/>
  <c r="E147" i="96"/>
  <c r="E148" i="96"/>
  <c r="E149" i="96"/>
  <c r="E150" i="96"/>
  <c r="E151" i="96"/>
  <c r="Q151" i="96" s="1"/>
  <c r="E152" i="96"/>
  <c r="E153" i="96"/>
  <c r="Q153" i="96" s="1"/>
  <c r="E154" i="96"/>
  <c r="E155" i="96"/>
  <c r="E156" i="96"/>
  <c r="E157" i="96"/>
  <c r="E158" i="96"/>
  <c r="E159" i="96"/>
  <c r="Q159" i="96" s="1"/>
  <c r="E160" i="96"/>
  <c r="E161" i="96"/>
  <c r="Q161" i="96" s="1"/>
  <c r="E162" i="96"/>
  <c r="E163" i="96"/>
  <c r="E164" i="96"/>
  <c r="E165" i="96"/>
  <c r="E166" i="96"/>
  <c r="E167" i="96"/>
  <c r="Q167" i="96" s="1"/>
  <c r="E168" i="96"/>
  <c r="E169" i="96"/>
  <c r="Q169" i="96" s="1"/>
  <c r="E170" i="96"/>
  <c r="E171" i="96"/>
  <c r="E172" i="96"/>
  <c r="E173" i="96"/>
  <c r="E174" i="96"/>
  <c r="E175" i="96"/>
  <c r="Q175" i="96" s="1"/>
  <c r="E176" i="96"/>
  <c r="E177" i="96"/>
  <c r="Q177" i="96" s="1"/>
  <c r="E178" i="96"/>
  <c r="E179" i="96"/>
  <c r="E180" i="96"/>
  <c r="E181" i="96"/>
  <c r="E182" i="96"/>
  <c r="E183" i="96"/>
  <c r="Q183" i="96" s="1"/>
  <c r="E184" i="96"/>
  <c r="E185" i="96"/>
  <c r="Q185" i="96" s="1"/>
  <c r="E186" i="96"/>
  <c r="E187" i="96"/>
  <c r="E188" i="96"/>
  <c r="E189" i="96"/>
  <c r="E190" i="96"/>
  <c r="E191" i="96"/>
  <c r="Q191" i="96" s="1"/>
  <c r="E192" i="96"/>
  <c r="E193" i="96"/>
  <c r="Q193" i="96" s="1"/>
  <c r="E194" i="96"/>
  <c r="E195" i="96"/>
  <c r="E196" i="96"/>
  <c r="E197" i="96"/>
  <c r="E198" i="96"/>
  <c r="E199" i="96"/>
  <c r="Q199" i="96" s="1"/>
  <c r="E200" i="96"/>
  <c r="E201" i="96"/>
  <c r="Q201" i="96" s="1"/>
  <c r="E202" i="96"/>
  <c r="E203" i="96"/>
  <c r="E204" i="96"/>
  <c r="E205" i="96"/>
  <c r="E206" i="96"/>
  <c r="E207" i="96"/>
  <c r="Q207" i="96" s="1"/>
  <c r="E208" i="96"/>
  <c r="E209" i="96"/>
  <c r="Q209" i="96" s="1"/>
  <c r="E210" i="96"/>
  <c r="E211" i="96"/>
  <c r="E212" i="96"/>
  <c r="E213" i="96"/>
  <c r="E214" i="96"/>
  <c r="E215" i="96"/>
  <c r="Q215" i="96" s="1"/>
  <c r="E216" i="96"/>
  <c r="E217" i="96"/>
  <c r="Q217" i="96" s="1"/>
  <c r="E218" i="96"/>
  <c r="E219" i="96"/>
  <c r="E220" i="96"/>
  <c r="E221" i="96"/>
  <c r="E222" i="96"/>
  <c r="E223" i="96"/>
  <c r="Q223" i="96" s="1"/>
  <c r="E224" i="96"/>
  <c r="E225" i="96"/>
  <c r="Q225" i="96" s="1"/>
  <c r="E226" i="96"/>
  <c r="E227" i="96"/>
  <c r="E228" i="96"/>
  <c r="E229" i="96"/>
  <c r="E230" i="96"/>
  <c r="E231" i="96"/>
  <c r="Q231" i="96" s="1"/>
  <c r="E232" i="96"/>
  <c r="E233" i="96"/>
  <c r="Q233" i="96" s="1"/>
  <c r="E234" i="96"/>
  <c r="E235" i="96"/>
  <c r="E236" i="96"/>
  <c r="E237" i="96"/>
  <c r="E238" i="96"/>
  <c r="E239" i="96"/>
  <c r="Q239" i="96" s="1"/>
  <c r="E240" i="96"/>
  <c r="E241" i="96"/>
  <c r="Q241" i="96" s="1"/>
  <c r="E242" i="96"/>
  <c r="E243" i="96"/>
  <c r="E244" i="96"/>
  <c r="E245" i="96"/>
  <c r="E246" i="96"/>
  <c r="E247" i="96"/>
  <c r="Q247" i="96" s="1"/>
  <c r="E248" i="96"/>
  <c r="E249" i="96"/>
  <c r="Q249" i="96" s="1"/>
  <c r="E250" i="96"/>
  <c r="E251" i="96"/>
  <c r="E252" i="96"/>
  <c r="E253" i="96"/>
  <c r="E254" i="96"/>
  <c r="E255" i="96"/>
  <c r="Q255" i="96" s="1"/>
  <c r="E256" i="96"/>
  <c r="E257" i="96"/>
  <c r="Q257" i="96" s="1"/>
  <c r="E258" i="96"/>
  <c r="E259" i="96"/>
  <c r="E260" i="96"/>
  <c r="E261" i="96"/>
  <c r="E262" i="96"/>
  <c r="E263" i="96"/>
  <c r="Q263" i="96" s="1"/>
  <c r="E264" i="96"/>
  <c r="E265" i="96"/>
  <c r="E266" i="96"/>
  <c r="E267" i="96"/>
  <c r="E268" i="96"/>
  <c r="E269" i="96"/>
  <c r="E270" i="96"/>
  <c r="E271" i="96"/>
  <c r="Q271" i="96" s="1"/>
  <c r="E272" i="96"/>
  <c r="E273" i="96"/>
  <c r="Q273" i="96" s="1"/>
  <c r="E274" i="96"/>
  <c r="E275" i="96"/>
  <c r="E276" i="96"/>
  <c r="E277" i="96"/>
  <c r="E278" i="96"/>
  <c r="E279" i="96"/>
  <c r="Q279" i="96" s="1"/>
  <c r="E280" i="96"/>
  <c r="E281" i="96"/>
  <c r="Q281" i="96" s="1"/>
  <c r="E282" i="96"/>
  <c r="E283" i="96"/>
  <c r="E284" i="96"/>
  <c r="E285" i="96"/>
  <c r="E286" i="96"/>
  <c r="E287" i="96"/>
  <c r="Q287" i="96" s="1"/>
  <c r="E288" i="96"/>
  <c r="E289" i="96"/>
  <c r="Q289" i="96" s="1"/>
  <c r="E290" i="96"/>
  <c r="E291" i="96"/>
  <c r="E292" i="96"/>
  <c r="E293" i="96"/>
  <c r="E294" i="96"/>
  <c r="E295" i="96"/>
  <c r="Q295" i="96" s="1"/>
  <c r="E296" i="96"/>
  <c r="E297" i="96"/>
  <c r="Q297" i="96" s="1"/>
  <c r="E298" i="96"/>
  <c r="E299" i="96"/>
  <c r="E300" i="96"/>
  <c r="E301" i="96"/>
  <c r="E302" i="96"/>
  <c r="E303" i="96"/>
  <c r="Q303" i="96" s="1"/>
  <c r="E304" i="96"/>
  <c r="E305" i="96"/>
  <c r="Q305" i="96" s="1"/>
  <c r="E306" i="96"/>
  <c r="E307" i="96"/>
  <c r="E308" i="96"/>
  <c r="E309" i="96"/>
  <c r="E310" i="96"/>
  <c r="E311" i="96"/>
  <c r="Q311" i="96" s="1"/>
  <c r="E312" i="96"/>
  <c r="E313" i="96"/>
  <c r="Q313" i="96" s="1"/>
  <c r="E314" i="96"/>
  <c r="E315" i="96"/>
  <c r="E316" i="96"/>
  <c r="E317" i="96"/>
  <c r="E318" i="96"/>
  <c r="E319" i="96"/>
  <c r="Q319" i="96" s="1"/>
  <c r="E320" i="96"/>
  <c r="E321" i="96"/>
  <c r="Q321" i="96" s="1"/>
  <c r="E322" i="96"/>
  <c r="E323" i="96"/>
  <c r="E324" i="96"/>
  <c r="E325" i="96"/>
  <c r="E326" i="96"/>
  <c r="E327" i="96"/>
  <c r="Q327" i="96" s="1"/>
  <c r="E328" i="96"/>
  <c r="E329" i="96"/>
  <c r="Q329" i="96" s="1"/>
  <c r="E330" i="96"/>
  <c r="E331" i="96"/>
  <c r="E332" i="96"/>
  <c r="E333" i="96"/>
  <c r="E334" i="96"/>
  <c r="E335" i="96"/>
  <c r="Q335" i="96" s="1"/>
  <c r="E336" i="96"/>
  <c r="E337" i="96"/>
  <c r="Q337" i="96" s="1"/>
  <c r="E338" i="96"/>
  <c r="E339" i="96"/>
  <c r="E340" i="96"/>
  <c r="E341" i="96"/>
  <c r="E342" i="96"/>
  <c r="E343" i="96"/>
  <c r="Q343" i="96" s="1"/>
  <c r="E344" i="96"/>
  <c r="E345" i="96"/>
  <c r="Q345" i="96" s="1"/>
  <c r="E346" i="96"/>
  <c r="E347" i="96"/>
  <c r="E348" i="96"/>
  <c r="E349" i="96"/>
  <c r="E350" i="96"/>
  <c r="E351" i="96"/>
  <c r="Q351" i="96" s="1"/>
  <c r="E352" i="96"/>
  <c r="E353" i="96"/>
  <c r="Q353" i="96" s="1"/>
  <c r="E354" i="96"/>
  <c r="E355" i="96"/>
  <c r="E356" i="96"/>
  <c r="E357" i="96"/>
  <c r="E358" i="96"/>
  <c r="E359" i="96"/>
  <c r="Q359" i="96" s="1"/>
  <c r="E360" i="96"/>
  <c r="E361" i="96"/>
  <c r="Q361" i="96" s="1"/>
  <c r="E362" i="96"/>
  <c r="E363" i="96"/>
  <c r="E364" i="96"/>
  <c r="E365" i="96"/>
  <c r="E366" i="96"/>
  <c r="E367" i="96"/>
  <c r="Q367" i="96" s="1"/>
  <c r="E368" i="96"/>
  <c r="Q368" i="96" s="1"/>
  <c r="E369" i="96"/>
  <c r="Q369" i="96" s="1"/>
  <c r="E370" i="96"/>
  <c r="Q370" i="96" s="1"/>
  <c r="E371" i="96"/>
  <c r="E372" i="96"/>
  <c r="E373" i="96"/>
  <c r="E374" i="96"/>
  <c r="E375" i="96"/>
  <c r="Q375" i="96" s="1"/>
  <c r="E376" i="96"/>
  <c r="Q376" i="96" s="1"/>
  <c r="E377" i="96"/>
  <c r="Q377" i="96" s="1"/>
  <c r="E378" i="96"/>
  <c r="Q378" i="96" s="1"/>
  <c r="E379" i="96"/>
  <c r="E380" i="96"/>
  <c r="E381" i="96"/>
  <c r="E382" i="96"/>
  <c r="Q382" i="96" s="1"/>
  <c r="E383" i="96"/>
  <c r="Q383" i="96" s="1"/>
  <c r="E384" i="96"/>
  <c r="Q384" i="96" s="1"/>
  <c r="E385" i="96"/>
  <c r="Q385" i="96" s="1"/>
  <c r="E386" i="96"/>
  <c r="Q386" i="96" s="1"/>
  <c r="E387" i="96"/>
  <c r="E388" i="96"/>
  <c r="E389" i="96"/>
  <c r="E390" i="96"/>
  <c r="Q390" i="96" s="1"/>
  <c r="E391" i="96"/>
  <c r="Q391" i="96" s="1"/>
  <c r="E392" i="96"/>
  <c r="Q392" i="96" s="1"/>
  <c r="E393" i="96"/>
  <c r="Q393" i="96" s="1"/>
  <c r="E394" i="96"/>
  <c r="Q394" i="96" s="1"/>
  <c r="E395" i="96"/>
  <c r="E396" i="96"/>
  <c r="E397" i="96"/>
  <c r="E398" i="96"/>
  <c r="Q398" i="96" s="1"/>
  <c r="E399" i="96"/>
  <c r="Q399" i="96" s="1"/>
  <c r="E400" i="96"/>
  <c r="Q400" i="96" s="1"/>
  <c r="E401" i="96"/>
  <c r="Q401" i="96" s="1"/>
  <c r="E402" i="96"/>
  <c r="Q402" i="96" s="1"/>
  <c r="E403" i="96"/>
  <c r="E404" i="96"/>
  <c r="E405" i="96"/>
  <c r="E406" i="96"/>
  <c r="Q406" i="96" s="1"/>
  <c r="E407" i="96"/>
  <c r="Q407" i="96" s="1"/>
  <c r="E408" i="96"/>
  <c r="Q408" i="96" s="1"/>
  <c r="E409" i="96"/>
  <c r="Q409" i="96" s="1"/>
  <c r="E410" i="96"/>
  <c r="Q410" i="96" s="1"/>
  <c r="E411" i="96"/>
  <c r="E412" i="96"/>
  <c r="E413" i="96"/>
  <c r="E414" i="96"/>
  <c r="Q414" i="96" s="1"/>
  <c r="E415" i="96"/>
  <c r="Q415" i="96" s="1"/>
  <c r="E416" i="96"/>
  <c r="Q416" i="96" s="1"/>
  <c r="E417" i="96"/>
  <c r="Q417" i="96" s="1"/>
  <c r="E418" i="96"/>
  <c r="Q418" i="96" s="1"/>
  <c r="E419" i="96"/>
  <c r="E420" i="96"/>
  <c r="E421" i="96"/>
  <c r="E422" i="96"/>
  <c r="Q422" i="96" s="1"/>
  <c r="E423" i="96"/>
  <c r="Q423" i="96" s="1"/>
  <c r="E424" i="96"/>
  <c r="Q424" i="96" s="1"/>
  <c r="E425" i="96"/>
  <c r="Q425" i="96" s="1"/>
  <c r="E426" i="96"/>
  <c r="Q426" i="96" s="1"/>
  <c r="E427" i="96"/>
  <c r="E428" i="96"/>
  <c r="E429" i="96"/>
  <c r="E430" i="96"/>
  <c r="Q430" i="96" s="1"/>
  <c r="E431" i="96"/>
  <c r="Q431" i="96" s="1"/>
  <c r="E432" i="96"/>
  <c r="Q432" i="96" s="1"/>
  <c r="E433" i="96"/>
  <c r="Q433" i="96" s="1"/>
  <c r="E434" i="96"/>
  <c r="Q434" i="96" s="1"/>
  <c r="E435" i="96"/>
  <c r="E436" i="96"/>
  <c r="E437" i="96"/>
  <c r="E438" i="96"/>
  <c r="Q438" i="96" s="1"/>
  <c r="E439" i="96"/>
  <c r="Q439" i="96" s="1"/>
  <c r="E440" i="96"/>
  <c r="Q440" i="96" s="1"/>
  <c r="E441" i="96"/>
  <c r="Q441" i="96" s="1"/>
  <c r="E442" i="96"/>
  <c r="Q442" i="96" s="1"/>
  <c r="E443" i="96"/>
  <c r="E444" i="96"/>
  <c r="E445" i="96"/>
  <c r="E446" i="96"/>
  <c r="Q446" i="96" s="1"/>
  <c r="E447" i="96"/>
  <c r="Q447" i="96" s="1"/>
  <c r="E448" i="96"/>
  <c r="Q448" i="96" s="1"/>
  <c r="E449" i="96"/>
  <c r="Q449" i="96" s="1"/>
  <c r="E450" i="96"/>
  <c r="Q450" i="96" s="1"/>
  <c r="E451" i="96"/>
  <c r="E452" i="96"/>
  <c r="E453" i="96"/>
  <c r="Q453" i="96" s="1"/>
  <c r="E454" i="96"/>
  <c r="Q454" i="96" s="1"/>
  <c r="E455" i="96"/>
  <c r="Q455" i="96" s="1"/>
  <c r="E456" i="96"/>
  <c r="Q456" i="96" s="1"/>
  <c r="E457" i="96"/>
  <c r="Q457" i="96" s="1"/>
  <c r="E458" i="96"/>
  <c r="Q458" i="96" s="1"/>
  <c r="E459" i="96"/>
  <c r="E460" i="96"/>
  <c r="E461" i="96"/>
  <c r="Q461" i="96" s="1"/>
  <c r="E462" i="96"/>
  <c r="Q462" i="96" s="1"/>
  <c r="E463" i="96"/>
  <c r="Q463" i="96" s="1"/>
  <c r="E464" i="96"/>
  <c r="Q464" i="96" s="1"/>
  <c r="E465" i="96"/>
  <c r="Q465" i="96" s="1"/>
  <c r="E466" i="96"/>
  <c r="Q466" i="96" s="1"/>
  <c r="E467" i="96"/>
  <c r="E468" i="96"/>
  <c r="E469" i="96"/>
  <c r="Q469" i="96" s="1"/>
  <c r="E470" i="96"/>
  <c r="Q470" i="96" s="1"/>
  <c r="E471" i="96"/>
  <c r="Q471" i="96" s="1"/>
  <c r="E472" i="96"/>
  <c r="Q472" i="96" s="1"/>
  <c r="E473" i="96"/>
  <c r="Q473" i="96" s="1"/>
  <c r="E474" i="96"/>
  <c r="Q474" i="96" s="1"/>
  <c r="E475" i="96"/>
  <c r="E476" i="96"/>
  <c r="E477" i="96"/>
  <c r="Q477" i="96" s="1"/>
  <c r="E478" i="96"/>
  <c r="Q478" i="96" s="1"/>
  <c r="E479" i="96"/>
  <c r="Q479" i="96" s="1"/>
  <c r="E480" i="96"/>
  <c r="Q480" i="96" s="1"/>
  <c r="E481" i="96"/>
  <c r="Q481" i="96" s="1"/>
  <c r="E482" i="96"/>
  <c r="Q482" i="96" s="1"/>
  <c r="E483" i="96"/>
  <c r="E484" i="96"/>
  <c r="E485" i="96"/>
  <c r="Q485" i="96" s="1"/>
  <c r="E486" i="96"/>
  <c r="Q486" i="96" s="1"/>
  <c r="E487" i="96"/>
  <c r="Q487" i="96" s="1"/>
  <c r="E488" i="96"/>
  <c r="Q488" i="96" s="1"/>
  <c r="E489" i="96"/>
  <c r="Q489" i="96" s="1"/>
  <c r="E490" i="96"/>
  <c r="Q490" i="96" s="1"/>
  <c r="E491" i="96"/>
  <c r="E492" i="96"/>
  <c r="E493" i="96"/>
  <c r="E494" i="96"/>
  <c r="Q494" i="96" s="1"/>
  <c r="E495" i="96"/>
  <c r="Q495" i="96" s="1"/>
  <c r="E496" i="96"/>
  <c r="Q496" i="96" s="1"/>
  <c r="E497" i="96"/>
  <c r="Q497" i="96" s="1"/>
  <c r="E498" i="96"/>
  <c r="Q498" i="96" s="1"/>
  <c r="E499" i="96"/>
  <c r="E500" i="96"/>
  <c r="E501" i="96"/>
  <c r="E502" i="96"/>
  <c r="Q502" i="96" s="1"/>
  <c r="E503" i="96"/>
  <c r="Q503" i="96" s="1"/>
  <c r="E504" i="96"/>
  <c r="Q504" i="96" s="1"/>
  <c r="E505" i="96"/>
  <c r="Q505" i="96" s="1"/>
  <c r="E506" i="96"/>
  <c r="Q506" i="96" s="1"/>
  <c r="E507" i="96"/>
  <c r="E508" i="96"/>
  <c r="E509" i="96"/>
  <c r="E510" i="96"/>
  <c r="Q510" i="96" s="1"/>
  <c r="E511" i="96"/>
  <c r="Q511" i="96" s="1"/>
  <c r="E512" i="96"/>
  <c r="Q512" i="96" s="1"/>
  <c r="E513" i="96"/>
  <c r="Q513" i="96" s="1"/>
  <c r="E514" i="96"/>
  <c r="Q514" i="96" s="1"/>
  <c r="E515" i="96"/>
  <c r="E516" i="96"/>
  <c r="E517" i="96"/>
  <c r="E518" i="96"/>
  <c r="Q518" i="96" s="1"/>
  <c r="E519" i="96"/>
  <c r="Q519" i="96" s="1"/>
  <c r="E520" i="96"/>
  <c r="Q520" i="96" s="1"/>
  <c r="E521" i="96"/>
  <c r="Q521" i="96" s="1"/>
  <c r="E522" i="96"/>
  <c r="Q522" i="96" s="1"/>
  <c r="E523" i="96"/>
  <c r="E524" i="96"/>
  <c r="E525" i="96"/>
  <c r="E526" i="96"/>
  <c r="Q526" i="96" s="1"/>
  <c r="E527" i="96"/>
  <c r="Q527" i="96" s="1"/>
  <c r="E528" i="96"/>
  <c r="Q528" i="96" s="1"/>
  <c r="E529" i="96"/>
  <c r="Q529" i="96" s="1"/>
  <c r="E530" i="96"/>
  <c r="Q530" i="96" s="1"/>
  <c r="E531" i="96"/>
  <c r="E532" i="96"/>
  <c r="E533" i="96"/>
  <c r="E534" i="96"/>
  <c r="Q534" i="96" s="1"/>
  <c r="E535" i="96"/>
  <c r="Q535" i="96" s="1"/>
  <c r="E536" i="96"/>
  <c r="Q536" i="96" s="1"/>
  <c r="E537" i="96"/>
  <c r="Q537" i="96" s="1"/>
  <c r="E538" i="96"/>
  <c r="Q538" i="96" s="1"/>
  <c r="E539" i="96"/>
  <c r="E540" i="96"/>
  <c r="E541" i="96"/>
  <c r="E542" i="96"/>
  <c r="Q542" i="96" s="1"/>
  <c r="E543" i="96"/>
  <c r="Q543" i="96" s="1"/>
  <c r="E544" i="96"/>
  <c r="Q544" i="96" s="1"/>
  <c r="E545" i="96"/>
  <c r="Q545" i="96" s="1"/>
  <c r="E546" i="96"/>
  <c r="Q546" i="96" s="1"/>
  <c r="E547" i="96"/>
  <c r="E548" i="96"/>
  <c r="E549" i="96"/>
  <c r="E550" i="96"/>
  <c r="Q550" i="96" s="1"/>
  <c r="E551" i="96"/>
  <c r="Q551" i="96" s="1"/>
  <c r="E552" i="96"/>
  <c r="Q552" i="96" s="1"/>
  <c r="E553" i="96"/>
  <c r="Q553" i="96" s="1"/>
  <c r="E554" i="96"/>
  <c r="Q554" i="96" s="1"/>
  <c r="E555" i="96"/>
  <c r="E556" i="96"/>
  <c r="E557" i="96"/>
  <c r="E558" i="96"/>
  <c r="Q558" i="96" s="1"/>
  <c r="E559" i="96"/>
  <c r="Q559" i="96" s="1"/>
  <c r="E560" i="96"/>
  <c r="Q560" i="96" s="1"/>
  <c r="E561" i="96"/>
  <c r="Q561" i="96" s="1"/>
  <c r="E562" i="96"/>
  <c r="Q562" i="96" s="1"/>
  <c r="E563" i="96"/>
  <c r="E564" i="96"/>
  <c r="E565" i="96"/>
  <c r="E566" i="96"/>
  <c r="Q566" i="96" s="1"/>
  <c r="E567" i="96"/>
  <c r="Q567" i="96" s="1"/>
  <c r="E568" i="96"/>
  <c r="Q568" i="96" s="1"/>
  <c r="E569" i="96"/>
  <c r="Q569" i="96" s="1"/>
  <c r="E570" i="96"/>
  <c r="Q570" i="96" s="1"/>
  <c r="E571" i="96"/>
  <c r="E572" i="96"/>
  <c r="E573" i="96"/>
  <c r="E574" i="96"/>
  <c r="Q574" i="96" s="1"/>
  <c r="E575" i="96"/>
  <c r="Q575" i="96" s="1"/>
  <c r="E576" i="96"/>
  <c r="Q576" i="96" s="1"/>
  <c r="E577" i="96"/>
  <c r="Q577" i="96" s="1"/>
  <c r="E578" i="96"/>
  <c r="Q578" i="96" s="1"/>
  <c r="E579" i="96"/>
  <c r="E580" i="96"/>
  <c r="E581" i="96"/>
  <c r="E582" i="96"/>
  <c r="Q582" i="96" s="1"/>
  <c r="E583" i="96"/>
  <c r="Q583" i="96" s="1"/>
  <c r="E584" i="96"/>
  <c r="Q584" i="96" s="1"/>
  <c r="E585" i="96"/>
  <c r="Q585" i="96" s="1"/>
  <c r="E586" i="96"/>
  <c r="Q586" i="96" s="1"/>
  <c r="E587" i="96"/>
  <c r="E588" i="96"/>
  <c r="E589" i="96"/>
  <c r="E590" i="96"/>
  <c r="Q590" i="96" s="1"/>
  <c r="E591" i="96"/>
  <c r="Q591" i="96" s="1"/>
  <c r="E592" i="96"/>
  <c r="Q592" i="96" s="1"/>
  <c r="E593" i="96"/>
  <c r="Q593" i="96" s="1"/>
  <c r="E594" i="96"/>
  <c r="Q594" i="96" s="1"/>
  <c r="E595" i="96"/>
  <c r="E596" i="96"/>
  <c r="E597" i="96"/>
  <c r="E598" i="96"/>
  <c r="Q598" i="96" s="1"/>
  <c r="E599" i="96"/>
  <c r="Q599" i="96" s="1"/>
  <c r="E600" i="96"/>
  <c r="Q600" i="96" s="1"/>
  <c r="E601" i="96"/>
  <c r="Q601" i="96" s="1"/>
  <c r="E602" i="96"/>
  <c r="Q602" i="96" s="1"/>
  <c r="E603" i="96"/>
  <c r="E604" i="96"/>
  <c r="E605" i="96"/>
  <c r="E606" i="96"/>
  <c r="Q606" i="96" s="1"/>
  <c r="E607" i="96"/>
  <c r="Q607" i="96" s="1"/>
  <c r="E608" i="96"/>
  <c r="Q608" i="96" s="1"/>
  <c r="E609" i="96"/>
  <c r="Q609" i="96" s="1"/>
  <c r="E610" i="96"/>
  <c r="Q610" i="96" s="1"/>
  <c r="E611" i="96"/>
  <c r="E612" i="96"/>
  <c r="E613" i="96"/>
  <c r="E614" i="96"/>
  <c r="Q614" i="96" s="1"/>
  <c r="E615" i="96"/>
  <c r="Q615" i="96" s="1"/>
  <c r="E616" i="96"/>
  <c r="Q616" i="96" s="1"/>
  <c r="E617" i="96"/>
  <c r="Q617" i="96" s="1"/>
  <c r="E618" i="96"/>
  <c r="Q618" i="96" s="1"/>
  <c r="E619" i="96"/>
  <c r="E620" i="96"/>
  <c r="E621" i="96"/>
  <c r="E622" i="96"/>
  <c r="Q622" i="96" s="1"/>
  <c r="E623" i="96"/>
  <c r="Q623" i="96" s="1"/>
  <c r="E624" i="96"/>
  <c r="Q624" i="96" s="1"/>
  <c r="E625" i="96"/>
  <c r="Q625" i="96" s="1"/>
  <c r="E626" i="96"/>
  <c r="Q626" i="96" s="1"/>
  <c r="E627" i="96"/>
  <c r="E628" i="96"/>
  <c r="E629" i="96"/>
  <c r="E630" i="96"/>
  <c r="Q630" i="96" s="1"/>
  <c r="E631" i="96"/>
  <c r="Q631" i="96" s="1"/>
  <c r="E632" i="96"/>
  <c r="Q632" i="96" s="1"/>
  <c r="E633" i="96"/>
  <c r="Q633" i="96" s="1"/>
  <c r="E634" i="96"/>
  <c r="Q634" i="96" s="1"/>
  <c r="E635" i="96"/>
  <c r="E636" i="96"/>
  <c r="E637" i="96"/>
  <c r="E638" i="96"/>
  <c r="Q638" i="96" s="1"/>
  <c r="E639" i="96"/>
  <c r="Q639" i="96" s="1"/>
  <c r="E640" i="96"/>
  <c r="Q640" i="96" s="1"/>
  <c r="E641" i="96"/>
  <c r="Q641" i="96" s="1"/>
  <c r="E642" i="96"/>
  <c r="Q642" i="96" s="1"/>
  <c r="E643" i="96"/>
  <c r="E644" i="96"/>
  <c r="E645" i="96"/>
  <c r="E646" i="96"/>
  <c r="Q646" i="96" s="1"/>
  <c r="E647" i="96"/>
  <c r="Q647" i="96" s="1"/>
  <c r="E648" i="96"/>
  <c r="Q648" i="96" s="1"/>
  <c r="E649" i="96"/>
  <c r="Q649" i="96" s="1"/>
  <c r="E650" i="96"/>
  <c r="Q650" i="96" s="1"/>
  <c r="E651" i="96"/>
  <c r="E652" i="96"/>
  <c r="E653" i="96"/>
  <c r="E654" i="96"/>
  <c r="Q654" i="96" s="1"/>
  <c r="E655" i="96"/>
  <c r="Q655" i="96" s="1"/>
  <c r="E656" i="96"/>
  <c r="Q656" i="96" s="1"/>
  <c r="E657" i="96"/>
  <c r="Q657" i="96" s="1"/>
  <c r="E658" i="96"/>
  <c r="Q658" i="96" s="1"/>
  <c r="E659" i="96"/>
  <c r="E660" i="96"/>
  <c r="E661" i="96"/>
  <c r="E662" i="96"/>
  <c r="Q662" i="96" s="1"/>
  <c r="E663" i="96"/>
  <c r="Q663" i="96" s="1"/>
  <c r="E664" i="96"/>
  <c r="Q664" i="96" s="1"/>
  <c r="E665" i="96"/>
  <c r="Q665" i="96" s="1"/>
  <c r="E666" i="96"/>
  <c r="Q666" i="96" s="1"/>
  <c r="E667" i="96"/>
  <c r="E668" i="96"/>
  <c r="E669" i="96"/>
  <c r="E670" i="96"/>
  <c r="Q670" i="96" s="1"/>
  <c r="E671" i="96"/>
  <c r="Q671" i="96" s="1"/>
  <c r="E672" i="96"/>
  <c r="Q672" i="96" s="1"/>
  <c r="E673" i="96"/>
  <c r="Q673" i="96" s="1"/>
  <c r="E674" i="96"/>
  <c r="Q674" i="96" s="1"/>
  <c r="E675" i="96"/>
  <c r="E676" i="96"/>
  <c r="E677" i="96"/>
  <c r="E678" i="96"/>
  <c r="Q678" i="96" s="1"/>
  <c r="E679" i="96"/>
  <c r="Q679" i="96" s="1"/>
  <c r="E680" i="96"/>
  <c r="Q680" i="96" s="1"/>
  <c r="E681" i="96"/>
  <c r="Q681" i="96" s="1"/>
  <c r="E682" i="96"/>
  <c r="Q682" i="96" s="1"/>
  <c r="E683" i="96"/>
  <c r="E684" i="96"/>
  <c r="E685" i="96"/>
  <c r="E686" i="96"/>
  <c r="Q686" i="96" s="1"/>
  <c r="E687" i="96"/>
  <c r="Q687" i="96" s="1"/>
  <c r="E688" i="96"/>
  <c r="Q688" i="96" s="1"/>
  <c r="E689" i="96"/>
  <c r="Q689" i="96" s="1"/>
  <c r="E690" i="96"/>
  <c r="Q690" i="96" s="1"/>
  <c r="J5" i="96"/>
  <c r="N11" i="96"/>
  <c r="M11" i="96"/>
  <c r="L11" i="96"/>
  <c r="G11" i="96" s="1"/>
  <c r="K11" i="96"/>
  <c r="J11" i="96"/>
  <c r="N10" i="96"/>
  <c r="M10" i="96"/>
  <c r="L10" i="96"/>
  <c r="G10" i="96" s="1"/>
  <c r="K10" i="96"/>
  <c r="J10" i="96"/>
  <c r="N9" i="96"/>
  <c r="M9" i="96"/>
  <c r="L9" i="96"/>
  <c r="G9" i="96" s="1"/>
  <c r="K9" i="96"/>
  <c r="J9" i="96"/>
  <c r="N8" i="96"/>
  <c r="M8" i="96"/>
  <c r="L8" i="96"/>
  <c r="G8" i="96" s="1"/>
  <c r="K8" i="96"/>
  <c r="J8" i="96"/>
  <c r="N7" i="96"/>
  <c r="M7" i="96"/>
  <c r="L7" i="96"/>
  <c r="G7" i="96" s="1"/>
  <c r="K7" i="96"/>
  <c r="J7" i="96"/>
  <c r="N6" i="96"/>
  <c r="M6" i="96"/>
  <c r="L6" i="96"/>
  <c r="G6" i="96" s="1"/>
  <c r="K6" i="96"/>
  <c r="J6" i="96"/>
  <c r="E6" i="96"/>
  <c r="N5" i="96"/>
  <c r="M5" i="96"/>
  <c r="L5" i="96"/>
  <c r="K5" i="96"/>
  <c r="E5" i="96"/>
  <c r="J4" i="96"/>
  <c r="J3" i="96"/>
  <c r="J2" i="96"/>
  <c r="J3" i="91"/>
  <c r="J2" i="91"/>
  <c r="S18" i="97" l="1"/>
  <c r="S22" i="97"/>
  <c r="S15" i="97"/>
  <c r="S20" i="97"/>
  <c r="S23" i="97"/>
  <c r="S16" i="97"/>
  <c r="S26" i="97"/>
  <c r="D55" i="97" s="1"/>
  <c r="D57" i="97" s="1"/>
  <c r="S19" i="97"/>
  <c r="S17" i="97"/>
  <c r="S21" i="97"/>
  <c r="P677" i="96"/>
  <c r="Q677" i="96"/>
  <c r="P613" i="96"/>
  <c r="Q613" i="96"/>
  <c r="P549" i="96"/>
  <c r="Q549" i="96"/>
  <c r="P405" i="96"/>
  <c r="Q405" i="96"/>
  <c r="P341" i="96"/>
  <c r="Q341" i="96"/>
  <c r="P285" i="96"/>
  <c r="Q285" i="96"/>
  <c r="P213" i="96"/>
  <c r="Q213" i="96"/>
  <c r="P133" i="96"/>
  <c r="Q133" i="96"/>
  <c r="P644" i="96"/>
  <c r="Q644" i="96"/>
  <c r="P596" i="96"/>
  <c r="Q596" i="96"/>
  <c r="P540" i="96"/>
  <c r="Q540" i="96"/>
  <c r="P484" i="96"/>
  <c r="Q484" i="96"/>
  <c r="P428" i="96"/>
  <c r="Q428" i="96"/>
  <c r="P372" i="96"/>
  <c r="Q372" i="96"/>
  <c r="P316" i="96"/>
  <c r="Q316" i="96"/>
  <c r="P236" i="96"/>
  <c r="Q236" i="96"/>
  <c r="P172" i="96"/>
  <c r="Q172" i="96"/>
  <c r="P116" i="96"/>
  <c r="Q116" i="96"/>
  <c r="P52" i="96"/>
  <c r="Q52" i="96"/>
  <c r="P685" i="96"/>
  <c r="Q685" i="96"/>
  <c r="P621" i="96"/>
  <c r="Q621" i="96"/>
  <c r="P541" i="96"/>
  <c r="Q541" i="96"/>
  <c r="P389" i="96"/>
  <c r="Q389" i="96"/>
  <c r="P325" i="96"/>
  <c r="Q325" i="96"/>
  <c r="P261" i="96"/>
  <c r="Q261" i="96"/>
  <c r="P197" i="96"/>
  <c r="Q197" i="96"/>
  <c r="P141" i="96"/>
  <c r="Q141" i="96"/>
  <c r="P85" i="96"/>
  <c r="Q85" i="96"/>
  <c r="P45" i="96"/>
  <c r="Q45" i="96"/>
  <c r="P636" i="96"/>
  <c r="Q636" i="96"/>
  <c r="P588" i="96"/>
  <c r="Q588" i="96"/>
  <c r="P532" i="96"/>
  <c r="Q532" i="96"/>
  <c r="P476" i="96"/>
  <c r="Q476" i="96"/>
  <c r="P420" i="96"/>
  <c r="Q420" i="96"/>
  <c r="P364" i="96"/>
  <c r="Q364" i="96"/>
  <c r="P308" i="96"/>
  <c r="Q308" i="96"/>
  <c r="P260" i="96"/>
  <c r="Q260" i="96"/>
  <c r="P204" i="96"/>
  <c r="Q204" i="96"/>
  <c r="P148" i="96"/>
  <c r="Q148" i="96"/>
  <c r="P92" i="96"/>
  <c r="Q92" i="96"/>
  <c r="P44" i="96"/>
  <c r="Q44" i="96"/>
  <c r="P643" i="96"/>
  <c r="Q643" i="96"/>
  <c r="P587" i="96"/>
  <c r="Q587" i="96"/>
  <c r="P539" i="96"/>
  <c r="Q539" i="96"/>
  <c r="P491" i="96"/>
  <c r="Q491" i="96"/>
  <c r="P443" i="96"/>
  <c r="Q443" i="96"/>
  <c r="P395" i="96"/>
  <c r="Q395" i="96"/>
  <c r="P347" i="96"/>
  <c r="Q347" i="96"/>
  <c r="P299" i="96"/>
  <c r="Q299" i="96"/>
  <c r="P251" i="96"/>
  <c r="Q251" i="96"/>
  <c r="P195" i="96"/>
  <c r="Q195" i="96"/>
  <c r="P147" i="96"/>
  <c r="Q147" i="96"/>
  <c r="P91" i="96"/>
  <c r="Q91" i="96"/>
  <c r="P19" i="96"/>
  <c r="Q19" i="96"/>
  <c r="P669" i="96"/>
  <c r="Q669" i="96"/>
  <c r="P605" i="96"/>
  <c r="Q605" i="96"/>
  <c r="P557" i="96"/>
  <c r="Q557" i="96"/>
  <c r="P509" i="96"/>
  <c r="Q509" i="96"/>
  <c r="P445" i="96"/>
  <c r="Q445" i="96"/>
  <c r="P381" i="96"/>
  <c r="Q381" i="96"/>
  <c r="P317" i="96"/>
  <c r="Q317" i="96"/>
  <c r="P253" i="96"/>
  <c r="Q253" i="96"/>
  <c r="P189" i="96"/>
  <c r="Q189" i="96"/>
  <c r="P117" i="96"/>
  <c r="Q117" i="96"/>
  <c r="P652" i="96"/>
  <c r="Q652" i="96"/>
  <c r="P580" i="96"/>
  <c r="Q580" i="96"/>
  <c r="P524" i="96"/>
  <c r="Q524" i="96"/>
  <c r="P468" i="96"/>
  <c r="Q468" i="96"/>
  <c r="P412" i="96"/>
  <c r="Q412" i="96"/>
  <c r="P356" i="96"/>
  <c r="Q356" i="96"/>
  <c r="P300" i="96"/>
  <c r="Q300" i="96"/>
  <c r="F252" i="96"/>
  <c r="Q252" i="96"/>
  <c r="P188" i="96"/>
  <c r="Q188" i="96"/>
  <c r="P108" i="96"/>
  <c r="Q108" i="96"/>
  <c r="P659" i="96"/>
  <c r="Q659" i="96"/>
  <c r="P611" i="96"/>
  <c r="Q611" i="96"/>
  <c r="P563" i="96"/>
  <c r="Q563" i="96"/>
  <c r="P515" i="96"/>
  <c r="Q515" i="96"/>
  <c r="P459" i="96"/>
  <c r="Q459" i="96"/>
  <c r="P411" i="96"/>
  <c r="Q411" i="96"/>
  <c r="P363" i="96"/>
  <c r="Q363" i="96"/>
  <c r="P315" i="96"/>
  <c r="Q315" i="96"/>
  <c r="P267" i="96"/>
  <c r="Q267" i="96"/>
  <c r="P219" i="96"/>
  <c r="Q219" i="96"/>
  <c r="P171" i="96"/>
  <c r="Q171" i="96"/>
  <c r="P123" i="96"/>
  <c r="Q123" i="96"/>
  <c r="P75" i="96"/>
  <c r="Q75" i="96"/>
  <c r="P35" i="96"/>
  <c r="Q35" i="96"/>
  <c r="P338" i="96"/>
  <c r="Q338" i="96"/>
  <c r="P298" i="96"/>
  <c r="Q298" i="96"/>
  <c r="F258" i="96"/>
  <c r="Q258" i="96"/>
  <c r="P218" i="96"/>
  <c r="Q218" i="96"/>
  <c r="P178" i="96"/>
  <c r="Q178" i="96"/>
  <c r="P130" i="96"/>
  <c r="Q130" i="96"/>
  <c r="P106" i="96"/>
  <c r="Q106" i="96"/>
  <c r="P66" i="96"/>
  <c r="Q66" i="96"/>
  <c r="P34" i="96"/>
  <c r="Q34" i="96"/>
  <c r="P10" i="96"/>
  <c r="Q10" i="96"/>
  <c r="P629" i="96"/>
  <c r="Q629" i="96"/>
  <c r="P565" i="96"/>
  <c r="Q565" i="96"/>
  <c r="P421" i="96"/>
  <c r="Q421" i="96"/>
  <c r="P357" i="96"/>
  <c r="Q357" i="96"/>
  <c r="P301" i="96"/>
  <c r="Q301" i="96"/>
  <c r="P237" i="96"/>
  <c r="Q237" i="96"/>
  <c r="P173" i="96"/>
  <c r="Q173" i="96"/>
  <c r="P109" i="96"/>
  <c r="Q109" i="96"/>
  <c r="P61" i="96"/>
  <c r="Q61" i="96"/>
  <c r="P21" i="96"/>
  <c r="Q21" i="96"/>
  <c r="P676" i="96"/>
  <c r="Q676" i="96"/>
  <c r="P612" i="96"/>
  <c r="Q612" i="96"/>
  <c r="P548" i="96"/>
  <c r="Q548" i="96"/>
  <c r="P492" i="96"/>
  <c r="Q492" i="96"/>
  <c r="P436" i="96"/>
  <c r="Q436" i="96"/>
  <c r="P380" i="96"/>
  <c r="Q380" i="96"/>
  <c r="P324" i="96"/>
  <c r="Q324" i="96"/>
  <c r="P268" i="96"/>
  <c r="Q268" i="96"/>
  <c r="P212" i="96"/>
  <c r="Q212" i="96"/>
  <c r="P156" i="96"/>
  <c r="Q156" i="96"/>
  <c r="P100" i="96"/>
  <c r="Q100" i="96"/>
  <c r="P60" i="96"/>
  <c r="Q60" i="96"/>
  <c r="P20" i="96"/>
  <c r="Q20" i="96"/>
  <c r="P651" i="96"/>
  <c r="Q651" i="96"/>
  <c r="P603" i="96"/>
  <c r="Q603" i="96"/>
  <c r="P555" i="96"/>
  <c r="Q555" i="96"/>
  <c r="P499" i="96"/>
  <c r="Q499" i="96"/>
  <c r="P451" i="96"/>
  <c r="Q451" i="96"/>
  <c r="P403" i="96"/>
  <c r="Q403" i="96"/>
  <c r="P355" i="96"/>
  <c r="Q355" i="96"/>
  <c r="P307" i="96"/>
  <c r="Q307" i="96"/>
  <c r="P259" i="96"/>
  <c r="Q259" i="96"/>
  <c r="P211" i="96"/>
  <c r="Q211" i="96"/>
  <c r="P163" i="96"/>
  <c r="Q163" i="96"/>
  <c r="P115" i="96"/>
  <c r="Q115" i="96"/>
  <c r="P67" i="96"/>
  <c r="Q67" i="96"/>
  <c r="P43" i="96"/>
  <c r="Q43" i="96"/>
  <c r="F11" i="96"/>
  <c r="Q11" i="96"/>
  <c r="P354" i="96"/>
  <c r="Q354" i="96"/>
  <c r="P306" i="96"/>
  <c r="Q306" i="96"/>
  <c r="P266" i="96"/>
  <c r="Q266" i="96"/>
  <c r="P226" i="96"/>
  <c r="Q226" i="96"/>
  <c r="P186" i="96"/>
  <c r="Q186" i="96"/>
  <c r="P146" i="96"/>
  <c r="Q146" i="96"/>
  <c r="P90" i="96"/>
  <c r="Q90" i="96"/>
  <c r="P26" i="96"/>
  <c r="Q26" i="96"/>
  <c r="F265" i="96"/>
  <c r="Q265" i="96"/>
  <c r="P41" i="96"/>
  <c r="Q41" i="96"/>
  <c r="P33" i="96"/>
  <c r="Q33" i="96"/>
  <c r="P25" i="96"/>
  <c r="Q25" i="96"/>
  <c r="P17" i="96"/>
  <c r="Q17" i="96"/>
  <c r="P9" i="96"/>
  <c r="Q9" i="96"/>
  <c r="P653" i="96"/>
  <c r="Q653" i="96"/>
  <c r="P589" i="96"/>
  <c r="Q589" i="96"/>
  <c r="P525" i="96"/>
  <c r="Q525" i="96"/>
  <c r="P501" i="96"/>
  <c r="Q501" i="96"/>
  <c r="P437" i="96"/>
  <c r="Q437" i="96"/>
  <c r="P365" i="96"/>
  <c r="Q365" i="96"/>
  <c r="P293" i="96"/>
  <c r="Q293" i="96"/>
  <c r="P229" i="96"/>
  <c r="Q229" i="96"/>
  <c r="P165" i="96"/>
  <c r="Q165" i="96"/>
  <c r="P101" i="96"/>
  <c r="Q101" i="96"/>
  <c r="P53" i="96"/>
  <c r="Q53" i="96"/>
  <c r="P13" i="96"/>
  <c r="Q13" i="96"/>
  <c r="P668" i="96"/>
  <c r="Q668" i="96"/>
  <c r="P620" i="96"/>
  <c r="Q620" i="96"/>
  <c r="P564" i="96"/>
  <c r="Q564" i="96"/>
  <c r="P500" i="96"/>
  <c r="Q500" i="96"/>
  <c r="P444" i="96"/>
  <c r="Q444" i="96"/>
  <c r="P388" i="96"/>
  <c r="Q388" i="96"/>
  <c r="P332" i="96"/>
  <c r="Q332" i="96"/>
  <c r="P276" i="96"/>
  <c r="Q276" i="96"/>
  <c r="P220" i="96"/>
  <c r="Q220" i="96"/>
  <c r="P164" i="96"/>
  <c r="Q164" i="96"/>
  <c r="P140" i="96"/>
  <c r="Q140" i="96"/>
  <c r="P84" i="96"/>
  <c r="Q84" i="96"/>
  <c r="P36" i="96"/>
  <c r="Q36" i="96"/>
  <c r="P12" i="96"/>
  <c r="Q12" i="96"/>
  <c r="P683" i="96"/>
  <c r="Q683" i="96"/>
  <c r="P635" i="96"/>
  <c r="Q635" i="96"/>
  <c r="P595" i="96"/>
  <c r="Q595" i="96"/>
  <c r="P547" i="96"/>
  <c r="Q547" i="96"/>
  <c r="P507" i="96"/>
  <c r="Q507" i="96"/>
  <c r="P467" i="96"/>
  <c r="Q467" i="96"/>
  <c r="P419" i="96"/>
  <c r="Q419" i="96"/>
  <c r="P371" i="96"/>
  <c r="Q371" i="96"/>
  <c r="P323" i="96"/>
  <c r="Q323" i="96"/>
  <c r="P275" i="96"/>
  <c r="Q275" i="96"/>
  <c r="P227" i="96"/>
  <c r="Q227" i="96"/>
  <c r="P179" i="96"/>
  <c r="Q179" i="96"/>
  <c r="P131" i="96"/>
  <c r="Q131" i="96"/>
  <c r="P83" i="96"/>
  <c r="Q83" i="96"/>
  <c r="P6" i="96"/>
  <c r="Q6" i="96"/>
  <c r="P346" i="96"/>
  <c r="Q346" i="96"/>
  <c r="P314" i="96"/>
  <c r="Q314" i="96"/>
  <c r="P274" i="96"/>
  <c r="Q274" i="96"/>
  <c r="P234" i="96"/>
  <c r="Q234" i="96"/>
  <c r="P194" i="96"/>
  <c r="Q194" i="96"/>
  <c r="P162" i="96"/>
  <c r="Q162" i="96"/>
  <c r="P122" i="96"/>
  <c r="Q122" i="96"/>
  <c r="P74" i="96"/>
  <c r="Q74" i="96"/>
  <c r="P42" i="96"/>
  <c r="Q42" i="96"/>
  <c r="P360" i="96"/>
  <c r="Q360" i="96"/>
  <c r="P352" i="96"/>
  <c r="Q352" i="96"/>
  <c r="P344" i="96"/>
  <c r="Q344" i="96"/>
  <c r="P336" i="96"/>
  <c r="Q336" i="96"/>
  <c r="P328" i="96"/>
  <c r="Q328" i="96"/>
  <c r="P320" i="96"/>
  <c r="Q320" i="96"/>
  <c r="P312" i="96"/>
  <c r="Q312" i="96"/>
  <c r="P304" i="96"/>
  <c r="Q304" i="96"/>
  <c r="P296" i="96"/>
  <c r="Q296" i="96"/>
  <c r="P288" i="96"/>
  <c r="Q288" i="96"/>
  <c r="P280" i="96"/>
  <c r="Q280" i="96"/>
  <c r="P272" i="96"/>
  <c r="Q272" i="96"/>
  <c r="P264" i="96"/>
  <c r="Q264" i="96"/>
  <c r="P256" i="96"/>
  <c r="Q256" i="96"/>
  <c r="P248" i="96"/>
  <c r="Q248" i="96"/>
  <c r="P240" i="96"/>
  <c r="Q240" i="96"/>
  <c r="P232" i="96"/>
  <c r="Q232" i="96"/>
  <c r="P224" i="96"/>
  <c r="Q224" i="96"/>
  <c r="P216" i="96"/>
  <c r="Q216" i="96"/>
  <c r="P208" i="96"/>
  <c r="Q208" i="96"/>
  <c r="P200" i="96"/>
  <c r="Q200" i="96"/>
  <c r="P192" i="96"/>
  <c r="Q192" i="96"/>
  <c r="P184" i="96"/>
  <c r="Q184" i="96"/>
  <c r="P176" i="96"/>
  <c r="Q176" i="96"/>
  <c r="P168" i="96"/>
  <c r="Q168" i="96"/>
  <c r="P160" i="96"/>
  <c r="Q160" i="96"/>
  <c r="P152" i="96"/>
  <c r="Q152" i="96"/>
  <c r="P144" i="96"/>
  <c r="Q144" i="96"/>
  <c r="P136" i="96"/>
  <c r="Q136" i="96"/>
  <c r="P128" i="96"/>
  <c r="Q128" i="96"/>
  <c r="P120" i="96"/>
  <c r="Q120" i="96"/>
  <c r="P112" i="96"/>
  <c r="Q112" i="96"/>
  <c r="P104" i="96"/>
  <c r="Q104" i="96"/>
  <c r="P96" i="96"/>
  <c r="Q96" i="96"/>
  <c r="P88" i="96"/>
  <c r="Q88" i="96"/>
  <c r="P80" i="96"/>
  <c r="Q80" i="96"/>
  <c r="P72" i="96"/>
  <c r="Q72" i="96"/>
  <c r="P64" i="96"/>
  <c r="Q64" i="96"/>
  <c r="P56" i="96"/>
  <c r="Q56" i="96"/>
  <c r="P48" i="96"/>
  <c r="Q48" i="96"/>
  <c r="P16" i="96"/>
  <c r="Q16" i="96"/>
  <c r="P8" i="96"/>
  <c r="Q8" i="96"/>
  <c r="P645" i="96"/>
  <c r="Q645" i="96"/>
  <c r="P581" i="96"/>
  <c r="Q581" i="96"/>
  <c r="P517" i="96"/>
  <c r="Q517" i="96"/>
  <c r="P397" i="96"/>
  <c r="Q397" i="96"/>
  <c r="P333" i="96"/>
  <c r="Q333" i="96"/>
  <c r="P269" i="96"/>
  <c r="Q269" i="96"/>
  <c r="P221" i="96"/>
  <c r="Q221" i="96"/>
  <c r="P157" i="96"/>
  <c r="Q157" i="96"/>
  <c r="P77" i="96"/>
  <c r="Q77" i="96"/>
  <c r="P684" i="96"/>
  <c r="Q684" i="96"/>
  <c r="P628" i="96"/>
  <c r="Q628" i="96"/>
  <c r="P572" i="96"/>
  <c r="Q572" i="96"/>
  <c r="P516" i="96"/>
  <c r="Q516" i="96"/>
  <c r="P460" i="96"/>
  <c r="Q460" i="96"/>
  <c r="P404" i="96"/>
  <c r="Q404" i="96"/>
  <c r="P348" i="96"/>
  <c r="Q348" i="96"/>
  <c r="P292" i="96"/>
  <c r="Q292" i="96"/>
  <c r="P244" i="96"/>
  <c r="Q244" i="96"/>
  <c r="P196" i="96"/>
  <c r="Q196" i="96"/>
  <c r="P132" i="96"/>
  <c r="Q132" i="96"/>
  <c r="P76" i="96"/>
  <c r="Q76" i="96"/>
  <c r="P28" i="96"/>
  <c r="Q28" i="96"/>
  <c r="P667" i="96"/>
  <c r="Q667" i="96"/>
  <c r="P619" i="96"/>
  <c r="Q619" i="96"/>
  <c r="P571" i="96"/>
  <c r="Q571" i="96"/>
  <c r="P531" i="96"/>
  <c r="Q531" i="96"/>
  <c r="P483" i="96"/>
  <c r="Q483" i="96"/>
  <c r="P435" i="96"/>
  <c r="Q435" i="96"/>
  <c r="P379" i="96"/>
  <c r="Q379" i="96"/>
  <c r="P331" i="96"/>
  <c r="Q331" i="96"/>
  <c r="P283" i="96"/>
  <c r="Q283" i="96"/>
  <c r="P235" i="96"/>
  <c r="Q235" i="96"/>
  <c r="P187" i="96"/>
  <c r="Q187" i="96"/>
  <c r="P139" i="96"/>
  <c r="Q139" i="96"/>
  <c r="P99" i="96"/>
  <c r="Q99" i="96"/>
  <c r="P51" i="96"/>
  <c r="Q51" i="96"/>
  <c r="P330" i="96"/>
  <c r="Q330" i="96"/>
  <c r="P290" i="96"/>
  <c r="Q290" i="96"/>
  <c r="P250" i="96"/>
  <c r="Q250" i="96"/>
  <c r="P210" i="96"/>
  <c r="Q210" i="96"/>
  <c r="P170" i="96"/>
  <c r="Q170" i="96"/>
  <c r="P138" i="96"/>
  <c r="Q138" i="96"/>
  <c r="P98" i="96"/>
  <c r="Q98" i="96"/>
  <c r="P58" i="96"/>
  <c r="Q58" i="96"/>
  <c r="P5" i="96"/>
  <c r="Q5" i="96"/>
  <c r="P39" i="96"/>
  <c r="Q39" i="96"/>
  <c r="P31" i="96"/>
  <c r="Q31" i="96"/>
  <c r="P23" i="96"/>
  <c r="Q23" i="96"/>
  <c r="P15" i="96"/>
  <c r="Q15" i="96"/>
  <c r="P7" i="96"/>
  <c r="Q7" i="96"/>
  <c r="P661" i="96"/>
  <c r="Q661" i="96"/>
  <c r="P597" i="96"/>
  <c r="Q597" i="96"/>
  <c r="P533" i="96"/>
  <c r="Q533" i="96"/>
  <c r="P493" i="96"/>
  <c r="Q493" i="96"/>
  <c r="P429" i="96"/>
  <c r="Q429" i="96"/>
  <c r="P373" i="96"/>
  <c r="Q373" i="96"/>
  <c r="P309" i="96"/>
  <c r="Q309" i="96"/>
  <c r="P245" i="96"/>
  <c r="Q245" i="96"/>
  <c r="P181" i="96"/>
  <c r="Q181" i="96"/>
  <c r="P125" i="96"/>
  <c r="Q125" i="96"/>
  <c r="P69" i="96"/>
  <c r="Q69" i="96"/>
  <c r="P29" i="96"/>
  <c r="Q29" i="96"/>
  <c r="P660" i="96"/>
  <c r="Q660" i="96"/>
  <c r="P604" i="96"/>
  <c r="Q604" i="96"/>
  <c r="P556" i="96"/>
  <c r="Q556" i="96"/>
  <c r="P508" i="96"/>
  <c r="Q508" i="96"/>
  <c r="P452" i="96"/>
  <c r="Q452" i="96"/>
  <c r="P396" i="96"/>
  <c r="Q396" i="96"/>
  <c r="P340" i="96"/>
  <c r="Q340" i="96"/>
  <c r="P284" i="96"/>
  <c r="Q284" i="96"/>
  <c r="P228" i="96"/>
  <c r="Q228" i="96"/>
  <c r="P180" i="96"/>
  <c r="Q180" i="96"/>
  <c r="P124" i="96"/>
  <c r="Q124" i="96"/>
  <c r="P68" i="96"/>
  <c r="Q68" i="96"/>
  <c r="P675" i="96"/>
  <c r="Q675" i="96"/>
  <c r="P627" i="96"/>
  <c r="Q627" i="96"/>
  <c r="P579" i="96"/>
  <c r="Q579" i="96"/>
  <c r="P523" i="96"/>
  <c r="Q523" i="96"/>
  <c r="P475" i="96"/>
  <c r="Q475" i="96"/>
  <c r="P427" i="96"/>
  <c r="Q427" i="96"/>
  <c r="P387" i="96"/>
  <c r="Q387" i="96"/>
  <c r="P339" i="96"/>
  <c r="Q339" i="96"/>
  <c r="P291" i="96"/>
  <c r="Q291" i="96"/>
  <c r="F243" i="96"/>
  <c r="Q243" i="96"/>
  <c r="P203" i="96"/>
  <c r="Q203" i="96"/>
  <c r="P155" i="96"/>
  <c r="Q155" i="96"/>
  <c r="P107" i="96"/>
  <c r="Q107" i="96"/>
  <c r="P59" i="96"/>
  <c r="Q59" i="96"/>
  <c r="P27" i="96"/>
  <c r="Q27" i="96"/>
  <c r="P362" i="96"/>
  <c r="Q362" i="96"/>
  <c r="P322" i="96"/>
  <c r="Q322" i="96"/>
  <c r="P282" i="96"/>
  <c r="Q282" i="96"/>
  <c r="P242" i="96"/>
  <c r="Q242" i="96"/>
  <c r="P202" i="96"/>
  <c r="Q202" i="96"/>
  <c r="P154" i="96"/>
  <c r="Q154" i="96"/>
  <c r="P114" i="96"/>
  <c r="Q114" i="96"/>
  <c r="P82" i="96"/>
  <c r="Q82" i="96"/>
  <c r="P50" i="96"/>
  <c r="Q50" i="96"/>
  <c r="P18" i="96"/>
  <c r="Q18" i="96"/>
  <c r="P374" i="96"/>
  <c r="Q374" i="96"/>
  <c r="P366" i="96"/>
  <c r="Q366" i="96"/>
  <c r="P358" i="96"/>
  <c r="Q358" i="96"/>
  <c r="P350" i="96"/>
  <c r="Q350" i="96"/>
  <c r="P342" i="96"/>
  <c r="Q342" i="96"/>
  <c r="P334" i="96"/>
  <c r="Q334" i="96"/>
  <c r="P326" i="96"/>
  <c r="Q326" i="96"/>
  <c r="P318" i="96"/>
  <c r="Q318" i="96"/>
  <c r="P310" i="96"/>
  <c r="Q310" i="96"/>
  <c r="P302" i="96"/>
  <c r="Q302" i="96"/>
  <c r="P294" i="96"/>
  <c r="Q294" i="96"/>
  <c r="P286" i="96"/>
  <c r="Q286" i="96"/>
  <c r="P278" i="96"/>
  <c r="Q278" i="96"/>
  <c r="P270" i="96"/>
  <c r="Q270" i="96"/>
  <c r="P262" i="96"/>
  <c r="Q262" i="96"/>
  <c r="P254" i="96"/>
  <c r="Q254" i="96"/>
  <c r="P246" i="96"/>
  <c r="Q246" i="96"/>
  <c r="P238" i="96"/>
  <c r="Q238" i="96"/>
  <c r="P230" i="96"/>
  <c r="Q230" i="96"/>
  <c r="P222" i="96"/>
  <c r="Q222" i="96"/>
  <c r="P214" i="96"/>
  <c r="Q214" i="96"/>
  <c r="P206" i="96"/>
  <c r="Q206" i="96"/>
  <c r="P198" i="96"/>
  <c r="Q198" i="96"/>
  <c r="F190" i="96"/>
  <c r="Q190" i="96"/>
  <c r="F182" i="96"/>
  <c r="Q182" i="96"/>
  <c r="F174" i="96"/>
  <c r="Q174" i="96"/>
  <c r="P166" i="96"/>
  <c r="Q166" i="96"/>
  <c r="P158" i="96"/>
  <c r="Q158" i="96"/>
  <c r="P150" i="96"/>
  <c r="Q150" i="96"/>
  <c r="P142" i="96"/>
  <c r="Q142" i="96"/>
  <c r="P134" i="96"/>
  <c r="Q134" i="96"/>
  <c r="P126" i="96"/>
  <c r="Q126" i="96"/>
  <c r="P118" i="96"/>
  <c r="Q118" i="96"/>
  <c r="P110" i="96"/>
  <c r="Q110" i="96"/>
  <c r="F102" i="96"/>
  <c r="Q102" i="96"/>
  <c r="P94" i="96"/>
  <c r="Q94" i="96"/>
  <c r="P86" i="96"/>
  <c r="Q86" i="96"/>
  <c r="P78" i="96"/>
  <c r="Q78" i="96"/>
  <c r="P70" i="96"/>
  <c r="Q70" i="96"/>
  <c r="P62" i="96"/>
  <c r="Q62" i="96"/>
  <c r="P54" i="96"/>
  <c r="Q54" i="96"/>
  <c r="P46" i="96"/>
  <c r="Q46" i="96"/>
  <c r="P14" i="96"/>
  <c r="Q14" i="96"/>
  <c r="P637" i="96"/>
  <c r="Q637" i="96"/>
  <c r="P573" i="96"/>
  <c r="Q573" i="96"/>
  <c r="P413" i="96"/>
  <c r="Q413" i="96"/>
  <c r="P349" i="96"/>
  <c r="Q349" i="96"/>
  <c r="P277" i="96"/>
  <c r="Q277" i="96"/>
  <c r="P205" i="96"/>
  <c r="Q205" i="96"/>
  <c r="P149" i="96"/>
  <c r="Q149" i="96"/>
  <c r="P93" i="96"/>
  <c r="Q93" i="96"/>
  <c r="P37" i="96"/>
  <c r="Q37" i="96"/>
  <c r="F6" i="96"/>
  <c r="F14" i="96"/>
  <c r="F23" i="96"/>
  <c r="F34" i="96"/>
  <c r="F45" i="96"/>
  <c r="F56" i="96"/>
  <c r="F67" i="96"/>
  <c r="F77" i="96"/>
  <c r="F88" i="96"/>
  <c r="F99" i="96"/>
  <c r="F109" i="96"/>
  <c r="F120" i="96"/>
  <c r="F131" i="96"/>
  <c r="F141" i="96"/>
  <c r="F152" i="96"/>
  <c r="F163" i="96"/>
  <c r="F173" i="96"/>
  <c r="F184" i="96"/>
  <c r="F195" i="96"/>
  <c r="F205" i="96"/>
  <c r="F216" i="96"/>
  <c r="F227" i="96"/>
  <c r="F237" i="96"/>
  <c r="F248" i="96"/>
  <c r="F259" i="96"/>
  <c r="F269" i="96"/>
  <c r="F280" i="96"/>
  <c r="F291" i="96"/>
  <c r="F301" i="96"/>
  <c r="F312" i="96"/>
  <c r="F323" i="96"/>
  <c r="F333" i="96"/>
  <c r="F344" i="96"/>
  <c r="F355" i="96"/>
  <c r="F365" i="96"/>
  <c r="F381" i="96"/>
  <c r="F404" i="96"/>
  <c r="F427" i="96"/>
  <c r="F445" i="96"/>
  <c r="F668" i="96"/>
  <c r="F645" i="96"/>
  <c r="F627" i="96"/>
  <c r="F604" i="96"/>
  <c r="F581" i="96"/>
  <c r="F563" i="96"/>
  <c r="F540" i="96"/>
  <c r="F517" i="96"/>
  <c r="F499" i="96"/>
  <c r="F468" i="96"/>
  <c r="F7" i="96"/>
  <c r="F15" i="96"/>
  <c r="F25" i="96"/>
  <c r="F35" i="96"/>
  <c r="F46" i="96"/>
  <c r="F58" i="96"/>
  <c r="F68" i="96"/>
  <c r="F78" i="96"/>
  <c r="F90" i="96"/>
  <c r="F100" i="96"/>
  <c r="F110" i="96"/>
  <c r="F122" i="96"/>
  <c r="F132" i="96"/>
  <c r="F142" i="96"/>
  <c r="F154" i="96"/>
  <c r="F164" i="96"/>
  <c r="F186" i="96"/>
  <c r="F196" i="96"/>
  <c r="F206" i="96"/>
  <c r="F218" i="96"/>
  <c r="F228" i="96"/>
  <c r="F238" i="96"/>
  <c r="F250" i="96"/>
  <c r="F260" i="96"/>
  <c r="F270" i="96"/>
  <c r="F282" i="96"/>
  <c r="F292" i="96"/>
  <c r="F302" i="96"/>
  <c r="F314" i="96"/>
  <c r="F324" i="96"/>
  <c r="F334" i="96"/>
  <c r="F346" i="96"/>
  <c r="F356" i="96"/>
  <c r="F366" i="96"/>
  <c r="F387" i="96"/>
  <c r="F405" i="96"/>
  <c r="F428" i="96"/>
  <c r="F685" i="96"/>
  <c r="F667" i="96"/>
  <c r="F644" i="96"/>
  <c r="F621" i="96"/>
  <c r="F603" i="96"/>
  <c r="F580" i="96"/>
  <c r="F557" i="96"/>
  <c r="F539" i="96"/>
  <c r="F516" i="96"/>
  <c r="F493" i="96"/>
  <c r="F467" i="96"/>
  <c r="F8" i="96"/>
  <c r="F16" i="96"/>
  <c r="F26" i="96"/>
  <c r="F36" i="96"/>
  <c r="F48" i="96"/>
  <c r="F59" i="96"/>
  <c r="F69" i="96"/>
  <c r="F80" i="96"/>
  <c r="F91" i="96"/>
  <c r="F101" i="96"/>
  <c r="F112" i="96"/>
  <c r="F123" i="96"/>
  <c r="F133" i="96"/>
  <c r="F144" i="96"/>
  <c r="F155" i="96"/>
  <c r="F165" i="96"/>
  <c r="F176" i="96"/>
  <c r="F187" i="96"/>
  <c r="F197" i="96"/>
  <c r="F208" i="96"/>
  <c r="F219" i="96"/>
  <c r="F229" i="96"/>
  <c r="F240" i="96"/>
  <c r="F251" i="96"/>
  <c r="F261" i="96"/>
  <c r="F272" i="96"/>
  <c r="F283" i="96"/>
  <c r="F293" i="96"/>
  <c r="F304" i="96"/>
  <c r="F315" i="96"/>
  <c r="F325" i="96"/>
  <c r="F336" i="96"/>
  <c r="F347" i="96"/>
  <c r="F357" i="96"/>
  <c r="F371" i="96"/>
  <c r="F388" i="96"/>
  <c r="F411" i="96"/>
  <c r="F429" i="96"/>
  <c r="F684" i="96"/>
  <c r="F661" i="96"/>
  <c r="F643" i="96"/>
  <c r="F620" i="96"/>
  <c r="F597" i="96"/>
  <c r="F579" i="96"/>
  <c r="F556" i="96"/>
  <c r="F533" i="96"/>
  <c r="F515" i="96"/>
  <c r="F492" i="96"/>
  <c r="F460" i="96"/>
  <c r="P682" i="96"/>
  <c r="F682" i="96"/>
  <c r="P650" i="96"/>
  <c r="F650" i="96"/>
  <c r="P618" i="96"/>
  <c r="F618" i="96"/>
  <c r="P586" i="96"/>
  <c r="F586" i="96"/>
  <c r="P554" i="96"/>
  <c r="F554" i="96"/>
  <c r="P522" i="96"/>
  <c r="F522" i="96"/>
  <c r="P498" i="96"/>
  <c r="F498" i="96"/>
  <c r="P466" i="96"/>
  <c r="F466" i="96"/>
  <c r="P434" i="96"/>
  <c r="F434" i="96"/>
  <c r="P402" i="96"/>
  <c r="F402" i="96"/>
  <c r="P11" i="96"/>
  <c r="P665" i="96"/>
  <c r="F665" i="96"/>
  <c r="P633" i="96"/>
  <c r="F633" i="96"/>
  <c r="P593" i="96"/>
  <c r="F593" i="96"/>
  <c r="P569" i="96"/>
  <c r="F569" i="96"/>
  <c r="P537" i="96"/>
  <c r="F537" i="96"/>
  <c r="P505" i="96"/>
  <c r="F505" i="96"/>
  <c r="P473" i="96"/>
  <c r="F473" i="96"/>
  <c r="P441" i="96"/>
  <c r="F441" i="96"/>
  <c r="P409" i="96"/>
  <c r="F409" i="96"/>
  <c r="P377" i="96"/>
  <c r="F377" i="96"/>
  <c r="P345" i="96"/>
  <c r="F345" i="96"/>
  <c r="P313" i="96"/>
  <c r="F313" i="96"/>
  <c r="P233" i="96"/>
  <c r="F233" i="96"/>
  <c r="P201" i="96"/>
  <c r="F201" i="96"/>
  <c r="P169" i="96"/>
  <c r="F169" i="96"/>
  <c r="P137" i="96"/>
  <c r="F137" i="96"/>
  <c r="P105" i="96"/>
  <c r="F105" i="96"/>
  <c r="P81" i="96"/>
  <c r="F81" i="96"/>
  <c r="P680" i="96"/>
  <c r="F680" i="96"/>
  <c r="P656" i="96"/>
  <c r="F656" i="96"/>
  <c r="P640" i="96"/>
  <c r="F640" i="96"/>
  <c r="P616" i="96"/>
  <c r="F616" i="96"/>
  <c r="P600" i="96"/>
  <c r="F600" i="96"/>
  <c r="P584" i="96"/>
  <c r="F584" i="96"/>
  <c r="P568" i="96"/>
  <c r="F568" i="96"/>
  <c r="P552" i="96"/>
  <c r="F552" i="96"/>
  <c r="P528" i="96"/>
  <c r="F528" i="96"/>
  <c r="P512" i="96"/>
  <c r="F512" i="96"/>
  <c r="P496" i="96"/>
  <c r="F496" i="96"/>
  <c r="P480" i="96"/>
  <c r="F480" i="96"/>
  <c r="P464" i="96"/>
  <c r="F464" i="96"/>
  <c r="P448" i="96"/>
  <c r="F448" i="96"/>
  <c r="P432" i="96"/>
  <c r="F432" i="96"/>
  <c r="P416" i="96"/>
  <c r="F416" i="96"/>
  <c r="P408" i="96"/>
  <c r="F408" i="96"/>
  <c r="P392" i="96"/>
  <c r="F392" i="96"/>
  <c r="P376" i="96"/>
  <c r="F376" i="96"/>
  <c r="P32" i="96"/>
  <c r="F32" i="96"/>
  <c r="P671" i="96"/>
  <c r="F671" i="96"/>
  <c r="P647" i="96"/>
  <c r="F647" i="96"/>
  <c r="P623" i="96"/>
  <c r="F623" i="96"/>
  <c r="P599" i="96"/>
  <c r="F599" i="96"/>
  <c r="P575" i="96"/>
  <c r="F575" i="96"/>
  <c r="P551" i="96"/>
  <c r="F551" i="96"/>
  <c r="P527" i="96"/>
  <c r="F527" i="96"/>
  <c r="P503" i="96"/>
  <c r="F503" i="96"/>
  <c r="P479" i="96"/>
  <c r="F479" i="96"/>
  <c r="P447" i="96"/>
  <c r="F447" i="96"/>
  <c r="P423" i="96"/>
  <c r="F423" i="96"/>
  <c r="P399" i="96"/>
  <c r="F399" i="96"/>
  <c r="P375" i="96"/>
  <c r="F375" i="96"/>
  <c r="P351" i="96"/>
  <c r="F351" i="96"/>
  <c r="P327" i="96"/>
  <c r="F327" i="96"/>
  <c r="P303" i="96"/>
  <c r="F303" i="96"/>
  <c r="P287" i="96"/>
  <c r="F287" i="96"/>
  <c r="P255" i="96"/>
  <c r="F255" i="96"/>
  <c r="P239" i="96"/>
  <c r="F239" i="96"/>
  <c r="P223" i="96"/>
  <c r="F223" i="96"/>
  <c r="P199" i="96"/>
  <c r="F199" i="96"/>
  <c r="P183" i="96"/>
  <c r="F183" i="96"/>
  <c r="P167" i="96"/>
  <c r="F167" i="96"/>
  <c r="P143" i="96"/>
  <c r="F143" i="96"/>
  <c r="P127" i="96"/>
  <c r="F127" i="96"/>
  <c r="P111" i="96"/>
  <c r="F111" i="96"/>
  <c r="P79" i="96"/>
  <c r="F79" i="96"/>
  <c r="P63" i="96"/>
  <c r="F63" i="96"/>
  <c r="F9" i="96"/>
  <c r="F17" i="96"/>
  <c r="F27" i="96"/>
  <c r="F37" i="96"/>
  <c r="F50" i="96"/>
  <c r="F60" i="96"/>
  <c r="F70" i="96"/>
  <c r="F82" i="96"/>
  <c r="F92" i="96"/>
  <c r="F114" i="96"/>
  <c r="F124" i="96"/>
  <c r="F134" i="96"/>
  <c r="F146" i="96"/>
  <c r="F156" i="96"/>
  <c r="F166" i="96"/>
  <c r="F178" i="96"/>
  <c r="F188" i="96"/>
  <c r="F198" i="96"/>
  <c r="F210" i="96"/>
  <c r="F220" i="96"/>
  <c r="F230" i="96"/>
  <c r="F242" i="96"/>
  <c r="F262" i="96"/>
  <c r="F274" i="96"/>
  <c r="F284" i="96"/>
  <c r="F294" i="96"/>
  <c r="F306" i="96"/>
  <c r="F316" i="96"/>
  <c r="F326" i="96"/>
  <c r="F338" i="96"/>
  <c r="F348" i="96"/>
  <c r="F358" i="96"/>
  <c r="F372" i="96"/>
  <c r="F389" i="96"/>
  <c r="F412" i="96"/>
  <c r="F435" i="96"/>
  <c r="F683" i="96"/>
  <c r="F660" i="96"/>
  <c r="F637" i="96"/>
  <c r="F619" i="96"/>
  <c r="F596" i="96"/>
  <c r="F573" i="96"/>
  <c r="F555" i="96"/>
  <c r="F532" i="96"/>
  <c r="F509" i="96"/>
  <c r="F491" i="96"/>
  <c r="F459" i="96"/>
  <c r="P666" i="96"/>
  <c r="F666" i="96"/>
  <c r="P634" i="96"/>
  <c r="F634" i="96"/>
  <c r="P610" i="96"/>
  <c r="F610" i="96"/>
  <c r="P578" i="96"/>
  <c r="F578" i="96"/>
  <c r="P546" i="96"/>
  <c r="F546" i="96"/>
  <c r="P514" i="96"/>
  <c r="F514" i="96"/>
  <c r="P482" i="96"/>
  <c r="F482" i="96"/>
  <c r="P450" i="96"/>
  <c r="F450" i="96"/>
  <c r="P418" i="96"/>
  <c r="F418" i="96"/>
  <c r="P386" i="96"/>
  <c r="F386" i="96"/>
  <c r="P681" i="96"/>
  <c r="F681" i="96"/>
  <c r="P649" i="96"/>
  <c r="F649" i="96"/>
  <c r="P617" i="96"/>
  <c r="F617" i="96"/>
  <c r="P585" i="96"/>
  <c r="F585" i="96"/>
  <c r="P553" i="96"/>
  <c r="F553" i="96"/>
  <c r="P521" i="96"/>
  <c r="F521" i="96"/>
  <c r="P489" i="96"/>
  <c r="F489" i="96"/>
  <c r="P457" i="96"/>
  <c r="F457" i="96"/>
  <c r="P417" i="96"/>
  <c r="F417" i="96"/>
  <c r="P385" i="96"/>
  <c r="F385" i="96"/>
  <c r="P353" i="96"/>
  <c r="F353" i="96"/>
  <c r="P321" i="96"/>
  <c r="F321" i="96"/>
  <c r="P289" i="96"/>
  <c r="F289" i="96"/>
  <c r="P257" i="96"/>
  <c r="F257" i="96"/>
  <c r="P225" i="96"/>
  <c r="F225" i="96"/>
  <c r="P193" i="96"/>
  <c r="F193" i="96"/>
  <c r="P161" i="96"/>
  <c r="F161" i="96"/>
  <c r="P129" i="96"/>
  <c r="F129" i="96"/>
  <c r="P97" i="96"/>
  <c r="F97" i="96"/>
  <c r="P65" i="96"/>
  <c r="F65" i="96"/>
  <c r="P49" i="96"/>
  <c r="F49" i="96"/>
  <c r="P672" i="96"/>
  <c r="F672" i="96"/>
  <c r="P648" i="96"/>
  <c r="F648" i="96"/>
  <c r="P624" i="96"/>
  <c r="F624" i="96"/>
  <c r="P608" i="96"/>
  <c r="F608" i="96"/>
  <c r="P592" i="96"/>
  <c r="F592" i="96"/>
  <c r="P576" i="96"/>
  <c r="F576" i="96"/>
  <c r="P560" i="96"/>
  <c r="F560" i="96"/>
  <c r="P536" i="96"/>
  <c r="F536" i="96"/>
  <c r="P520" i="96"/>
  <c r="F520" i="96"/>
  <c r="P504" i="96"/>
  <c r="F504" i="96"/>
  <c r="P488" i="96"/>
  <c r="F488" i="96"/>
  <c r="P472" i="96"/>
  <c r="F472" i="96"/>
  <c r="P456" i="96"/>
  <c r="F456" i="96"/>
  <c r="P440" i="96"/>
  <c r="F440" i="96"/>
  <c r="P424" i="96"/>
  <c r="F424" i="96"/>
  <c r="P400" i="96"/>
  <c r="F400" i="96"/>
  <c r="P384" i="96"/>
  <c r="F384" i="96"/>
  <c r="P368" i="96"/>
  <c r="F368" i="96"/>
  <c r="P40" i="96"/>
  <c r="F40" i="96"/>
  <c r="P24" i="96"/>
  <c r="F24" i="96"/>
  <c r="P687" i="96"/>
  <c r="F687" i="96"/>
  <c r="P663" i="96"/>
  <c r="F663" i="96"/>
  <c r="P639" i="96"/>
  <c r="F639" i="96"/>
  <c r="P615" i="96"/>
  <c r="F615" i="96"/>
  <c r="P591" i="96"/>
  <c r="F591" i="96"/>
  <c r="P567" i="96"/>
  <c r="F567" i="96"/>
  <c r="P543" i="96"/>
  <c r="F543" i="96"/>
  <c r="P519" i="96"/>
  <c r="F519" i="96"/>
  <c r="P495" i="96"/>
  <c r="F495" i="96"/>
  <c r="P471" i="96"/>
  <c r="F471" i="96"/>
  <c r="P455" i="96"/>
  <c r="F455" i="96"/>
  <c r="P431" i="96"/>
  <c r="F431" i="96"/>
  <c r="P407" i="96"/>
  <c r="F407" i="96"/>
  <c r="P383" i="96"/>
  <c r="F383" i="96"/>
  <c r="P359" i="96"/>
  <c r="F359" i="96"/>
  <c r="P335" i="96"/>
  <c r="F335" i="96"/>
  <c r="P311" i="96"/>
  <c r="F311" i="96"/>
  <c r="P271" i="96"/>
  <c r="F271" i="96"/>
  <c r="P215" i="96"/>
  <c r="F215" i="96"/>
  <c r="P151" i="96"/>
  <c r="F151" i="96"/>
  <c r="P87" i="96"/>
  <c r="F87" i="96"/>
  <c r="P47" i="96"/>
  <c r="F47" i="96"/>
  <c r="G5" i="96"/>
  <c r="P686" i="96"/>
  <c r="F686" i="96"/>
  <c r="P670" i="96"/>
  <c r="F670" i="96"/>
  <c r="P646" i="96"/>
  <c r="F646" i="96"/>
  <c r="P630" i="96"/>
  <c r="F630" i="96"/>
  <c r="P614" i="96"/>
  <c r="F614" i="96"/>
  <c r="P598" i="96"/>
  <c r="F598" i="96"/>
  <c r="P582" i="96"/>
  <c r="F582" i="96"/>
  <c r="P566" i="96"/>
  <c r="F566" i="96"/>
  <c r="P550" i="96"/>
  <c r="F550" i="96"/>
  <c r="P534" i="96"/>
  <c r="F534" i="96"/>
  <c r="P518" i="96"/>
  <c r="F518" i="96"/>
  <c r="P502" i="96"/>
  <c r="F502" i="96"/>
  <c r="P486" i="96"/>
  <c r="F486" i="96"/>
  <c r="P470" i="96"/>
  <c r="F470" i="96"/>
  <c r="P454" i="96"/>
  <c r="F454" i="96"/>
  <c r="P438" i="96"/>
  <c r="F438" i="96"/>
  <c r="P422" i="96"/>
  <c r="F422" i="96"/>
  <c r="P406" i="96"/>
  <c r="F406" i="96"/>
  <c r="P390" i="96"/>
  <c r="F390" i="96"/>
  <c r="P382" i="96"/>
  <c r="F382" i="96"/>
  <c r="P38" i="96"/>
  <c r="F38" i="96"/>
  <c r="P22" i="96"/>
  <c r="F22" i="96"/>
  <c r="F10" i="96"/>
  <c r="F18" i="96"/>
  <c r="F28" i="96"/>
  <c r="F39" i="96"/>
  <c r="F51" i="96"/>
  <c r="F61" i="96"/>
  <c r="F72" i="96"/>
  <c r="F83" i="96"/>
  <c r="F93" i="96"/>
  <c r="F104" i="96"/>
  <c r="F115" i="96"/>
  <c r="F125" i="96"/>
  <c r="F136" i="96"/>
  <c r="F147" i="96"/>
  <c r="F157" i="96"/>
  <c r="F168" i="96"/>
  <c r="F179" i="96"/>
  <c r="F189" i="96"/>
  <c r="F200" i="96"/>
  <c r="F211" i="96"/>
  <c r="F221" i="96"/>
  <c r="F232" i="96"/>
  <c r="F253" i="96"/>
  <c r="F264" i="96"/>
  <c r="F275" i="96"/>
  <c r="F285" i="96"/>
  <c r="F296" i="96"/>
  <c r="F307" i="96"/>
  <c r="F317" i="96"/>
  <c r="F328" i="96"/>
  <c r="F339" i="96"/>
  <c r="F349" i="96"/>
  <c r="F360" i="96"/>
  <c r="F373" i="96"/>
  <c r="F395" i="96"/>
  <c r="F413" i="96"/>
  <c r="F436" i="96"/>
  <c r="F677" i="96"/>
  <c r="F659" i="96"/>
  <c r="F636" i="96"/>
  <c r="F613" i="96"/>
  <c r="F595" i="96"/>
  <c r="F572" i="96"/>
  <c r="F549" i="96"/>
  <c r="F531" i="96"/>
  <c r="F508" i="96"/>
  <c r="F484" i="96"/>
  <c r="F452" i="96"/>
  <c r="P674" i="96"/>
  <c r="F674" i="96"/>
  <c r="P642" i="96"/>
  <c r="F642" i="96"/>
  <c r="P602" i="96"/>
  <c r="F602" i="96"/>
  <c r="P570" i="96"/>
  <c r="F570" i="96"/>
  <c r="P538" i="96"/>
  <c r="F538" i="96"/>
  <c r="P506" i="96"/>
  <c r="F506" i="96"/>
  <c r="P474" i="96"/>
  <c r="F474" i="96"/>
  <c r="P442" i="96"/>
  <c r="F442" i="96"/>
  <c r="P410" i="96"/>
  <c r="F410" i="96"/>
  <c r="P378" i="96"/>
  <c r="F378" i="96"/>
  <c r="P673" i="96"/>
  <c r="F673" i="96"/>
  <c r="P641" i="96"/>
  <c r="F641" i="96"/>
  <c r="P609" i="96"/>
  <c r="F609" i="96"/>
  <c r="P561" i="96"/>
  <c r="F561" i="96"/>
  <c r="P529" i="96"/>
  <c r="F529" i="96"/>
  <c r="P497" i="96"/>
  <c r="F497" i="96"/>
  <c r="P465" i="96"/>
  <c r="F465" i="96"/>
  <c r="P433" i="96"/>
  <c r="F433" i="96"/>
  <c r="P401" i="96"/>
  <c r="F401" i="96"/>
  <c r="P369" i="96"/>
  <c r="F369" i="96"/>
  <c r="P337" i="96"/>
  <c r="F337" i="96"/>
  <c r="P305" i="96"/>
  <c r="F305" i="96"/>
  <c r="P281" i="96"/>
  <c r="F281" i="96"/>
  <c r="P249" i="96"/>
  <c r="F249" i="96"/>
  <c r="P209" i="96"/>
  <c r="F209" i="96"/>
  <c r="P177" i="96"/>
  <c r="F177" i="96"/>
  <c r="P145" i="96"/>
  <c r="F145" i="96"/>
  <c r="P113" i="96"/>
  <c r="F113" i="96"/>
  <c r="P73" i="96"/>
  <c r="F73" i="96"/>
  <c r="P688" i="96"/>
  <c r="F688" i="96"/>
  <c r="P664" i="96"/>
  <c r="F664" i="96"/>
  <c r="P632" i="96"/>
  <c r="F632" i="96"/>
  <c r="P544" i="96"/>
  <c r="F544" i="96"/>
  <c r="P679" i="96"/>
  <c r="F679" i="96"/>
  <c r="P655" i="96"/>
  <c r="F655" i="96"/>
  <c r="P631" i="96"/>
  <c r="F631" i="96"/>
  <c r="P607" i="96"/>
  <c r="F607" i="96"/>
  <c r="P583" i="96"/>
  <c r="F583" i="96"/>
  <c r="P559" i="96"/>
  <c r="F559" i="96"/>
  <c r="P535" i="96"/>
  <c r="F535" i="96"/>
  <c r="P511" i="96"/>
  <c r="F511" i="96"/>
  <c r="P487" i="96"/>
  <c r="F487" i="96"/>
  <c r="P463" i="96"/>
  <c r="F463" i="96"/>
  <c r="P439" i="96"/>
  <c r="F439" i="96"/>
  <c r="P415" i="96"/>
  <c r="F415" i="96"/>
  <c r="P391" i="96"/>
  <c r="F391" i="96"/>
  <c r="P367" i="96"/>
  <c r="F367" i="96"/>
  <c r="P343" i="96"/>
  <c r="F343" i="96"/>
  <c r="P319" i="96"/>
  <c r="F319" i="96"/>
  <c r="P295" i="96"/>
  <c r="F295" i="96"/>
  <c r="P279" i="96"/>
  <c r="F279" i="96"/>
  <c r="P263" i="96"/>
  <c r="F263" i="96"/>
  <c r="P247" i="96"/>
  <c r="F247" i="96"/>
  <c r="P231" i="96"/>
  <c r="F231" i="96"/>
  <c r="P207" i="96"/>
  <c r="F207" i="96"/>
  <c r="P191" i="96"/>
  <c r="F191" i="96"/>
  <c r="P175" i="96"/>
  <c r="F175" i="96"/>
  <c r="P159" i="96"/>
  <c r="F159" i="96"/>
  <c r="P135" i="96"/>
  <c r="F135" i="96"/>
  <c r="P119" i="96"/>
  <c r="F119" i="96"/>
  <c r="P103" i="96"/>
  <c r="F103" i="96"/>
  <c r="P95" i="96"/>
  <c r="F95" i="96"/>
  <c r="P71" i="96"/>
  <c r="F71" i="96"/>
  <c r="P55" i="96"/>
  <c r="F55" i="96"/>
  <c r="P678" i="96"/>
  <c r="F678" i="96"/>
  <c r="P662" i="96"/>
  <c r="F662" i="96"/>
  <c r="P654" i="96"/>
  <c r="F654" i="96"/>
  <c r="P638" i="96"/>
  <c r="F638" i="96"/>
  <c r="P622" i="96"/>
  <c r="F622" i="96"/>
  <c r="P606" i="96"/>
  <c r="F606" i="96"/>
  <c r="P590" i="96"/>
  <c r="F590" i="96"/>
  <c r="P574" i="96"/>
  <c r="F574" i="96"/>
  <c r="P558" i="96"/>
  <c r="F558" i="96"/>
  <c r="P542" i="96"/>
  <c r="F542" i="96"/>
  <c r="P526" i="96"/>
  <c r="F526" i="96"/>
  <c r="P510" i="96"/>
  <c r="F510" i="96"/>
  <c r="P494" i="96"/>
  <c r="F494" i="96"/>
  <c r="P478" i="96"/>
  <c r="F478" i="96"/>
  <c r="P462" i="96"/>
  <c r="F462" i="96"/>
  <c r="P446" i="96"/>
  <c r="F446" i="96"/>
  <c r="P430" i="96"/>
  <c r="F430" i="96"/>
  <c r="P414" i="96"/>
  <c r="F414" i="96"/>
  <c r="P398" i="96"/>
  <c r="F398" i="96"/>
  <c r="P30" i="96"/>
  <c r="F30" i="96"/>
  <c r="P485" i="96"/>
  <c r="F485" i="96"/>
  <c r="P477" i="96"/>
  <c r="F477" i="96"/>
  <c r="P469" i="96"/>
  <c r="F469" i="96"/>
  <c r="P461" i="96"/>
  <c r="F461" i="96"/>
  <c r="P453" i="96"/>
  <c r="F453" i="96"/>
  <c r="F19" i="96"/>
  <c r="F29" i="96"/>
  <c r="F41" i="96"/>
  <c r="F52" i="96"/>
  <c r="F62" i="96"/>
  <c r="F74" i="96"/>
  <c r="F84" i="96"/>
  <c r="F94" i="96"/>
  <c r="F106" i="96"/>
  <c r="F116" i="96"/>
  <c r="F126" i="96"/>
  <c r="F138" i="96"/>
  <c r="F148" i="96"/>
  <c r="F158" i="96"/>
  <c r="F170" i="96"/>
  <c r="F180" i="96"/>
  <c r="F202" i="96"/>
  <c r="F212" i="96"/>
  <c r="F222" i="96"/>
  <c r="F234" i="96"/>
  <c r="F244" i="96"/>
  <c r="F254" i="96"/>
  <c r="F266" i="96"/>
  <c r="F276" i="96"/>
  <c r="F286" i="96"/>
  <c r="F298" i="96"/>
  <c r="F308" i="96"/>
  <c r="F318" i="96"/>
  <c r="F330" i="96"/>
  <c r="F340" i="96"/>
  <c r="F350" i="96"/>
  <c r="F362" i="96"/>
  <c r="F374" i="96"/>
  <c r="F396" i="96"/>
  <c r="F419" i="96"/>
  <c r="F437" i="96"/>
  <c r="F676" i="96"/>
  <c r="F653" i="96"/>
  <c r="F635" i="96"/>
  <c r="F612" i="96"/>
  <c r="F589" i="96"/>
  <c r="F571" i="96"/>
  <c r="F548" i="96"/>
  <c r="F525" i="96"/>
  <c r="F507" i="96"/>
  <c r="F483" i="96"/>
  <c r="F451" i="96"/>
  <c r="P690" i="96"/>
  <c r="F690" i="96"/>
  <c r="P658" i="96"/>
  <c r="F658" i="96"/>
  <c r="P626" i="96"/>
  <c r="F626" i="96"/>
  <c r="P594" i="96"/>
  <c r="F594" i="96"/>
  <c r="P562" i="96"/>
  <c r="F562" i="96"/>
  <c r="P530" i="96"/>
  <c r="F530" i="96"/>
  <c r="P490" i="96"/>
  <c r="F490" i="96"/>
  <c r="P458" i="96"/>
  <c r="F458" i="96"/>
  <c r="P426" i="96"/>
  <c r="F426" i="96"/>
  <c r="P394" i="96"/>
  <c r="F394" i="96"/>
  <c r="P370" i="96"/>
  <c r="F370" i="96"/>
  <c r="P689" i="96"/>
  <c r="F689" i="96"/>
  <c r="P657" i="96"/>
  <c r="F657" i="96"/>
  <c r="P625" i="96"/>
  <c r="F625" i="96"/>
  <c r="P601" i="96"/>
  <c r="F601" i="96"/>
  <c r="P577" i="96"/>
  <c r="F577" i="96"/>
  <c r="P545" i="96"/>
  <c r="F545" i="96"/>
  <c r="P513" i="96"/>
  <c r="F513" i="96"/>
  <c r="P481" i="96"/>
  <c r="F481" i="96"/>
  <c r="P449" i="96"/>
  <c r="F449" i="96"/>
  <c r="P425" i="96"/>
  <c r="F425" i="96"/>
  <c r="P393" i="96"/>
  <c r="F393" i="96"/>
  <c r="P361" i="96"/>
  <c r="F361" i="96"/>
  <c r="P329" i="96"/>
  <c r="F329" i="96"/>
  <c r="P297" i="96"/>
  <c r="F297" i="96"/>
  <c r="P273" i="96"/>
  <c r="F273" i="96"/>
  <c r="P241" i="96"/>
  <c r="F241" i="96"/>
  <c r="P217" i="96"/>
  <c r="F217" i="96"/>
  <c r="P185" i="96"/>
  <c r="F185" i="96"/>
  <c r="P153" i="96"/>
  <c r="F153" i="96"/>
  <c r="P121" i="96"/>
  <c r="F121" i="96"/>
  <c r="P89" i="96"/>
  <c r="F89" i="96"/>
  <c r="P57" i="96"/>
  <c r="F57" i="96"/>
  <c r="F12" i="96"/>
  <c r="F20" i="96"/>
  <c r="F31" i="96"/>
  <c r="F43" i="96"/>
  <c r="F53" i="96"/>
  <c r="F64" i="96"/>
  <c r="F75" i="96"/>
  <c r="F85" i="96"/>
  <c r="F96" i="96"/>
  <c r="F107" i="96"/>
  <c r="F117" i="96"/>
  <c r="F128" i="96"/>
  <c r="F139" i="96"/>
  <c r="F149" i="96"/>
  <c r="F160" i="96"/>
  <c r="F171" i="96"/>
  <c r="F181" i="96"/>
  <c r="F192" i="96"/>
  <c r="F203" i="96"/>
  <c r="F213" i="96"/>
  <c r="F224" i="96"/>
  <c r="F235" i="96"/>
  <c r="F245" i="96"/>
  <c r="F256" i="96"/>
  <c r="F267" i="96"/>
  <c r="F277" i="96"/>
  <c r="F288" i="96"/>
  <c r="F299" i="96"/>
  <c r="F309" i="96"/>
  <c r="F320" i="96"/>
  <c r="F331" i="96"/>
  <c r="F341" i="96"/>
  <c r="F352" i="96"/>
  <c r="F363" i="96"/>
  <c r="F379" i="96"/>
  <c r="F397" i="96"/>
  <c r="F420" i="96"/>
  <c r="F443" i="96"/>
  <c r="F675" i="96"/>
  <c r="F652" i="96"/>
  <c r="F629" i="96"/>
  <c r="F611" i="96"/>
  <c r="F588" i="96"/>
  <c r="F565" i="96"/>
  <c r="F547" i="96"/>
  <c r="F524" i="96"/>
  <c r="F501" i="96"/>
  <c r="F476" i="96"/>
  <c r="F5" i="96"/>
  <c r="F13" i="96"/>
  <c r="F21" i="96"/>
  <c r="F33" i="96"/>
  <c r="F44" i="96"/>
  <c r="F54" i="96"/>
  <c r="F66" i="96"/>
  <c r="F76" i="96"/>
  <c r="F86" i="96"/>
  <c r="F98" i="96"/>
  <c r="F108" i="96"/>
  <c r="F118" i="96"/>
  <c r="F130" i="96"/>
  <c r="F140" i="96"/>
  <c r="F150" i="96"/>
  <c r="F162" i="96"/>
  <c r="F172" i="96"/>
  <c r="F194" i="96"/>
  <c r="F204" i="96"/>
  <c r="F214" i="96"/>
  <c r="F226" i="96"/>
  <c r="F236" i="96"/>
  <c r="F246" i="96"/>
  <c r="F268" i="96"/>
  <c r="F278" i="96"/>
  <c r="F290" i="96"/>
  <c r="F300" i="96"/>
  <c r="F310" i="96"/>
  <c r="F322" i="96"/>
  <c r="F332" i="96"/>
  <c r="F342" i="96"/>
  <c r="F354" i="96"/>
  <c r="F364" i="96"/>
  <c r="F380" i="96"/>
  <c r="F403" i="96"/>
  <c r="F421" i="96"/>
  <c r="F444" i="96"/>
  <c r="F669" i="96"/>
  <c r="F651" i="96"/>
  <c r="F628" i="96"/>
  <c r="F605" i="96"/>
  <c r="F587" i="96"/>
  <c r="F564" i="96"/>
  <c r="F541" i="96"/>
  <c r="F523" i="96"/>
  <c r="F500" i="96"/>
  <c r="F475" i="96"/>
  <c r="F42" i="96"/>
  <c r="P102" i="96"/>
  <c r="P252" i="96"/>
  <c r="P182" i="96"/>
  <c r="P243" i="96"/>
  <c r="P174" i="96"/>
  <c r="P258" i="96"/>
  <c r="P265" i="96"/>
  <c r="P190" i="96"/>
  <c r="S24" i="97" l="1"/>
  <c r="D27" i="97" s="1"/>
  <c r="I18" i="97" l="1"/>
  <c r="I19" i="97" s="1"/>
  <c r="D29" i="97"/>
  <c r="E5" i="91" l="1"/>
  <c r="E6" i="91"/>
  <c r="E7" i="91"/>
  <c r="E8" i="91"/>
  <c r="E9" i="91"/>
  <c r="E10" i="91"/>
  <c r="E11" i="91"/>
  <c r="E12" i="91"/>
  <c r="E13" i="91"/>
  <c r="E14" i="91"/>
  <c r="E15" i="91"/>
  <c r="E16" i="91"/>
  <c r="E17" i="91"/>
  <c r="E18" i="91"/>
  <c r="E19" i="91"/>
  <c r="E20" i="91"/>
  <c r="E21" i="91"/>
  <c r="E22" i="91"/>
  <c r="E23" i="91"/>
  <c r="E24" i="91"/>
  <c r="E25" i="91"/>
  <c r="E26" i="91"/>
  <c r="E27" i="91"/>
  <c r="E28" i="91"/>
  <c r="E29" i="91"/>
  <c r="E30" i="91"/>
  <c r="E31" i="91"/>
  <c r="E32" i="91"/>
  <c r="E33" i="91"/>
  <c r="E34" i="91"/>
  <c r="E35" i="91"/>
  <c r="E36" i="91"/>
  <c r="E37" i="91"/>
  <c r="E38" i="91"/>
  <c r="E39" i="91"/>
  <c r="E40" i="91"/>
  <c r="E41" i="91"/>
  <c r="E42" i="91"/>
  <c r="E43" i="91"/>
  <c r="E44" i="91"/>
  <c r="E45" i="91"/>
  <c r="E46" i="91"/>
  <c r="E47" i="91"/>
  <c r="E48" i="91"/>
  <c r="E49" i="91"/>
  <c r="E50" i="91"/>
  <c r="E51" i="91"/>
  <c r="E52" i="91"/>
  <c r="E53" i="91"/>
  <c r="E54" i="91"/>
  <c r="E55" i="91"/>
  <c r="E56" i="91"/>
  <c r="E57" i="91"/>
  <c r="E58" i="91"/>
  <c r="E59" i="91"/>
  <c r="E60" i="91"/>
  <c r="E61" i="91"/>
  <c r="E62" i="91"/>
  <c r="E63" i="91"/>
  <c r="E64" i="91"/>
  <c r="E65" i="91"/>
  <c r="E66" i="91"/>
  <c r="E67" i="91"/>
  <c r="E68" i="91"/>
  <c r="E69" i="91"/>
  <c r="E70" i="91"/>
  <c r="E71" i="91"/>
  <c r="E72" i="91"/>
  <c r="E73" i="91"/>
  <c r="E74" i="91"/>
  <c r="E75" i="91"/>
  <c r="E76" i="91"/>
  <c r="E77" i="91"/>
  <c r="E78" i="91"/>
  <c r="E79" i="91"/>
  <c r="E80" i="91"/>
  <c r="E81" i="91"/>
  <c r="E82" i="91"/>
  <c r="E83" i="91"/>
  <c r="E84" i="91"/>
  <c r="E85" i="91"/>
  <c r="E86" i="91"/>
  <c r="E87" i="91"/>
  <c r="E88" i="91"/>
  <c r="E89" i="91"/>
  <c r="E90" i="91"/>
  <c r="E91" i="91"/>
  <c r="E92" i="91"/>
  <c r="E93" i="91"/>
  <c r="E94" i="91"/>
  <c r="E95" i="91"/>
  <c r="E96" i="91"/>
  <c r="E97" i="91"/>
  <c r="E98" i="91"/>
  <c r="E99" i="91"/>
  <c r="E100" i="91"/>
  <c r="E101" i="91"/>
  <c r="E102" i="91"/>
  <c r="E103" i="91"/>
  <c r="E104" i="91"/>
  <c r="E105" i="91"/>
  <c r="E106" i="91"/>
  <c r="E107" i="91"/>
  <c r="E108" i="91"/>
  <c r="E109" i="91"/>
  <c r="E110" i="91"/>
  <c r="E111" i="91"/>
  <c r="E112" i="91"/>
  <c r="E113" i="91"/>
  <c r="E114" i="91"/>
  <c r="E115" i="91"/>
  <c r="E116" i="91"/>
  <c r="E117" i="91"/>
  <c r="E118" i="91"/>
  <c r="E119" i="91"/>
  <c r="E120" i="91"/>
  <c r="E121" i="91"/>
  <c r="E122" i="91"/>
  <c r="E123" i="91"/>
  <c r="E124" i="91"/>
  <c r="E125" i="91"/>
  <c r="E126" i="91"/>
  <c r="E127" i="91"/>
  <c r="E128" i="91"/>
  <c r="E129" i="91"/>
  <c r="E130" i="91"/>
  <c r="E131" i="91"/>
  <c r="E132" i="91"/>
  <c r="E133" i="91"/>
  <c r="E134" i="91"/>
  <c r="E135" i="91"/>
  <c r="E136" i="91"/>
  <c r="E137" i="91"/>
  <c r="E138" i="91"/>
  <c r="E139" i="91"/>
  <c r="E140" i="91"/>
  <c r="E141" i="91"/>
  <c r="E142" i="91"/>
  <c r="E143" i="91"/>
  <c r="E144" i="91"/>
  <c r="E145" i="91"/>
  <c r="E146" i="91"/>
  <c r="E147" i="91"/>
  <c r="E148" i="91"/>
  <c r="E149" i="91"/>
  <c r="E150" i="91"/>
  <c r="E151" i="91"/>
  <c r="E152" i="91"/>
  <c r="E153" i="91"/>
  <c r="E154" i="91"/>
  <c r="E155" i="91"/>
  <c r="E156" i="91"/>
  <c r="E157" i="91"/>
  <c r="E158" i="91"/>
  <c r="E159" i="91"/>
  <c r="E160" i="91"/>
  <c r="E161" i="91"/>
  <c r="E162" i="91"/>
  <c r="E163" i="91"/>
  <c r="E164" i="91"/>
  <c r="E165" i="91"/>
  <c r="E166" i="91"/>
  <c r="E167" i="91"/>
  <c r="E168" i="91"/>
  <c r="E169" i="91"/>
  <c r="E170" i="91"/>
  <c r="E171" i="91"/>
  <c r="E172" i="91"/>
  <c r="E173" i="91"/>
  <c r="E174" i="91"/>
  <c r="E175" i="91"/>
  <c r="E176" i="91"/>
  <c r="E177" i="91"/>
  <c r="E178" i="91"/>
  <c r="E179" i="91"/>
  <c r="E180" i="91"/>
  <c r="E181" i="91"/>
  <c r="E182" i="91"/>
  <c r="E183" i="91"/>
  <c r="E184" i="91"/>
  <c r="E185" i="91"/>
  <c r="E186" i="91"/>
  <c r="E187" i="91"/>
  <c r="E188" i="91"/>
  <c r="E189" i="91"/>
  <c r="E190" i="91"/>
  <c r="E191" i="91"/>
  <c r="E192" i="91"/>
  <c r="E193" i="91"/>
  <c r="E194" i="91"/>
  <c r="E195" i="91"/>
  <c r="E196" i="91"/>
  <c r="E197" i="91"/>
  <c r="E198" i="91"/>
  <c r="E199" i="91"/>
  <c r="E200" i="91"/>
  <c r="E201" i="91"/>
  <c r="E202" i="91"/>
  <c r="E203" i="91"/>
  <c r="E204" i="91"/>
  <c r="E205" i="91"/>
  <c r="E206" i="91"/>
  <c r="E207" i="91"/>
  <c r="E208" i="91"/>
  <c r="E209" i="91"/>
  <c r="E210" i="91"/>
  <c r="E211" i="91"/>
  <c r="E212" i="91"/>
  <c r="E213" i="91"/>
  <c r="E214" i="91"/>
  <c r="E215" i="91"/>
  <c r="E216" i="91"/>
  <c r="E217" i="91"/>
  <c r="E218" i="91"/>
  <c r="E219" i="91"/>
  <c r="E220" i="91"/>
  <c r="E221" i="91"/>
  <c r="E222" i="91"/>
  <c r="E223" i="91"/>
  <c r="E224" i="91"/>
  <c r="E225" i="91"/>
  <c r="E226" i="91"/>
  <c r="E227" i="91"/>
  <c r="E228" i="91"/>
  <c r="E229" i="91"/>
  <c r="E230" i="91"/>
  <c r="E231" i="91"/>
  <c r="E232" i="91"/>
  <c r="E233" i="91"/>
  <c r="E234" i="91"/>
  <c r="E235" i="91"/>
  <c r="E236" i="91"/>
  <c r="E237" i="91"/>
  <c r="E238" i="91"/>
  <c r="E239" i="91"/>
  <c r="E240" i="91"/>
  <c r="E241" i="91"/>
  <c r="E242" i="91"/>
  <c r="E243" i="91"/>
  <c r="E244" i="91"/>
  <c r="E245" i="91"/>
  <c r="E246" i="91"/>
  <c r="E247" i="91"/>
  <c r="E248" i="91"/>
  <c r="E249" i="91"/>
  <c r="E250" i="91"/>
  <c r="E251" i="91"/>
  <c r="E252" i="91"/>
  <c r="E253" i="91"/>
  <c r="E254" i="91"/>
  <c r="E255" i="91"/>
  <c r="E256" i="91"/>
  <c r="E257" i="91"/>
  <c r="E258" i="91"/>
  <c r="E259" i="91"/>
  <c r="E260" i="91"/>
  <c r="E261" i="91"/>
  <c r="E262" i="91"/>
  <c r="E263" i="91"/>
  <c r="E264" i="91"/>
  <c r="E265" i="91"/>
  <c r="E266" i="91"/>
  <c r="E267" i="91"/>
  <c r="E268" i="91"/>
  <c r="E269" i="91"/>
  <c r="E270" i="91"/>
  <c r="E271" i="91"/>
  <c r="E272" i="91"/>
  <c r="E273" i="91"/>
  <c r="E274" i="91"/>
  <c r="E275" i="91"/>
  <c r="E276" i="91"/>
  <c r="E277" i="91"/>
  <c r="E278" i="91"/>
  <c r="E279" i="91"/>
  <c r="E280" i="91"/>
  <c r="E281" i="91"/>
  <c r="E282" i="91"/>
  <c r="E283" i="91"/>
  <c r="E284" i="91"/>
  <c r="E285" i="91"/>
  <c r="E286" i="91"/>
  <c r="E287" i="91"/>
  <c r="E288" i="91"/>
  <c r="E289" i="91"/>
  <c r="E290" i="91"/>
  <c r="E291" i="91"/>
  <c r="E292" i="91"/>
  <c r="E293" i="91"/>
  <c r="E294" i="91"/>
  <c r="E295" i="91"/>
  <c r="E296" i="91"/>
  <c r="E297" i="91"/>
  <c r="E298" i="91"/>
  <c r="E299" i="91"/>
  <c r="E300" i="91"/>
  <c r="E301" i="91"/>
  <c r="E302" i="91"/>
  <c r="E303" i="91"/>
  <c r="E304" i="91"/>
  <c r="E305" i="91"/>
  <c r="E306" i="91"/>
  <c r="E307" i="91"/>
  <c r="E308" i="91"/>
  <c r="E309" i="91"/>
  <c r="E310" i="91"/>
  <c r="E311" i="91"/>
  <c r="E312" i="91"/>
  <c r="E313" i="91"/>
  <c r="E314" i="91"/>
  <c r="E315" i="91"/>
  <c r="E316" i="91"/>
  <c r="E317" i="91"/>
  <c r="E318" i="91"/>
  <c r="E319" i="91"/>
  <c r="E320" i="91"/>
  <c r="E321" i="91"/>
  <c r="E322" i="91"/>
  <c r="E323" i="91"/>
  <c r="E324" i="91"/>
  <c r="E325" i="91"/>
  <c r="E326" i="91"/>
  <c r="E327" i="91"/>
  <c r="E328" i="91"/>
  <c r="E329" i="91"/>
  <c r="E330" i="91"/>
  <c r="E331" i="91"/>
  <c r="E332" i="91"/>
  <c r="E333" i="91"/>
  <c r="E334" i="91"/>
  <c r="E335" i="91"/>
  <c r="E336" i="91"/>
  <c r="E337" i="91"/>
  <c r="E338" i="91"/>
  <c r="E339" i="91"/>
  <c r="E340" i="91"/>
  <c r="E341" i="91"/>
  <c r="E342" i="91"/>
  <c r="E343" i="91"/>
  <c r="E344" i="91"/>
  <c r="E345" i="91"/>
  <c r="E346" i="91"/>
  <c r="E347" i="91"/>
  <c r="E348" i="91"/>
  <c r="E349" i="91"/>
  <c r="E350" i="91"/>
  <c r="E351" i="91"/>
  <c r="E352" i="91"/>
  <c r="E353" i="91"/>
  <c r="E354" i="91"/>
  <c r="E355" i="91"/>
  <c r="E356" i="91"/>
  <c r="E357" i="91"/>
  <c r="E358" i="91"/>
  <c r="E359" i="91"/>
  <c r="E360" i="91"/>
  <c r="E361" i="91"/>
  <c r="E362" i="91"/>
  <c r="E363" i="91"/>
  <c r="E364" i="91"/>
  <c r="E365" i="91"/>
  <c r="E366" i="91"/>
  <c r="E367" i="91"/>
  <c r="E368" i="91"/>
  <c r="E369" i="91"/>
  <c r="E370" i="91"/>
  <c r="E371" i="91"/>
  <c r="E372" i="91"/>
  <c r="E373" i="91"/>
  <c r="E374" i="91"/>
  <c r="E375" i="91"/>
  <c r="E376" i="91"/>
  <c r="E377" i="91"/>
  <c r="E378" i="91"/>
  <c r="E379" i="91"/>
  <c r="E380" i="91"/>
  <c r="E381" i="91"/>
  <c r="E382" i="91"/>
  <c r="E383" i="91"/>
  <c r="E384" i="91"/>
  <c r="E385" i="91"/>
  <c r="E386" i="91"/>
  <c r="E387" i="91"/>
  <c r="E388" i="91"/>
  <c r="E389" i="91"/>
  <c r="E390" i="91"/>
  <c r="E391" i="91"/>
  <c r="E392" i="91"/>
  <c r="E393" i="91"/>
  <c r="E394" i="91"/>
  <c r="E395" i="91"/>
  <c r="E396" i="91"/>
  <c r="E397" i="91"/>
  <c r="E398" i="91"/>
  <c r="E399" i="91"/>
  <c r="E400" i="91"/>
  <c r="E401" i="91"/>
  <c r="E402" i="91"/>
  <c r="E403" i="91"/>
  <c r="E404" i="91"/>
  <c r="E405" i="91"/>
  <c r="E406" i="91"/>
  <c r="E407" i="91"/>
  <c r="E408" i="91"/>
  <c r="E409" i="91"/>
  <c r="E410" i="91"/>
  <c r="E411" i="91"/>
  <c r="E412" i="91"/>
  <c r="E413" i="91"/>
  <c r="E414" i="91"/>
  <c r="E415" i="91"/>
  <c r="E416" i="91"/>
  <c r="E417" i="91"/>
  <c r="E418" i="91"/>
  <c r="E419" i="91"/>
  <c r="E420" i="91"/>
  <c r="E421" i="91"/>
  <c r="E422" i="91"/>
  <c r="E423" i="91"/>
  <c r="E424" i="91"/>
  <c r="E425" i="91"/>
  <c r="E426" i="91"/>
  <c r="E427" i="91"/>
  <c r="E428" i="91"/>
  <c r="E429" i="91"/>
  <c r="E430" i="91"/>
  <c r="E431" i="91"/>
  <c r="E432" i="91"/>
  <c r="E433" i="91"/>
  <c r="E434" i="91"/>
  <c r="E435" i="91"/>
  <c r="E436" i="91"/>
  <c r="E437" i="91"/>
  <c r="E438" i="91"/>
  <c r="E439" i="91"/>
  <c r="E440" i="91"/>
  <c r="E441" i="91"/>
  <c r="E442" i="91"/>
  <c r="E443" i="91"/>
  <c r="E444" i="91"/>
  <c r="E445" i="91"/>
  <c r="E446" i="91"/>
  <c r="E447" i="91"/>
  <c r="E448" i="91"/>
  <c r="E449" i="91"/>
  <c r="E450" i="91"/>
  <c r="E451" i="91"/>
  <c r="E452" i="91"/>
  <c r="E453" i="91"/>
  <c r="E454" i="91"/>
  <c r="E455" i="91"/>
  <c r="E456" i="91"/>
  <c r="E457" i="91"/>
  <c r="E458" i="91"/>
  <c r="E459" i="91"/>
  <c r="E460" i="91"/>
  <c r="E461" i="91"/>
  <c r="E462" i="91"/>
  <c r="E463" i="91"/>
  <c r="E464" i="91"/>
  <c r="E465" i="91"/>
  <c r="E466" i="91"/>
  <c r="E467" i="91"/>
  <c r="E468" i="91"/>
  <c r="E469" i="91"/>
  <c r="E470" i="91"/>
  <c r="E471" i="91"/>
  <c r="E472" i="91"/>
  <c r="E473" i="91"/>
  <c r="E474" i="91"/>
  <c r="E475" i="91"/>
  <c r="E476" i="91"/>
  <c r="E477" i="91"/>
  <c r="E478" i="91"/>
  <c r="E479" i="91"/>
  <c r="E480" i="91"/>
  <c r="E481" i="91"/>
  <c r="E482" i="91"/>
  <c r="E483" i="91"/>
  <c r="E484" i="91"/>
  <c r="E485" i="91"/>
  <c r="E486" i="91"/>
  <c r="E487" i="91"/>
  <c r="E488" i="91"/>
  <c r="E489" i="91"/>
  <c r="E490" i="91"/>
  <c r="E491" i="91"/>
  <c r="E492" i="91"/>
  <c r="E493" i="91"/>
  <c r="E494" i="91"/>
  <c r="E495" i="91"/>
  <c r="E496" i="91"/>
  <c r="E497" i="91"/>
  <c r="E498" i="91"/>
  <c r="E499" i="91"/>
  <c r="E500" i="91"/>
  <c r="E501" i="91"/>
  <c r="E502" i="91"/>
  <c r="E503" i="91"/>
  <c r="E504" i="91"/>
  <c r="E505" i="91"/>
  <c r="E506" i="91"/>
  <c r="E507" i="91"/>
  <c r="E508" i="91"/>
  <c r="E509" i="91"/>
  <c r="E510" i="91"/>
  <c r="E511" i="91"/>
  <c r="E512" i="91"/>
  <c r="E513" i="91"/>
  <c r="E514" i="91"/>
  <c r="E515" i="91"/>
  <c r="E516" i="91"/>
  <c r="E517" i="91"/>
  <c r="E518" i="91"/>
  <c r="E519" i="91"/>
  <c r="E520" i="91"/>
  <c r="E521" i="91"/>
  <c r="E522" i="91"/>
  <c r="E523" i="91"/>
  <c r="E524" i="91"/>
  <c r="E525" i="91"/>
  <c r="E526" i="91"/>
  <c r="E527" i="91"/>
  <c r="E528" i="91"/>
  <c r="E529" i="91"/>
  <c r="E530" i="91"/>
  <c r="E531" i="91"/>
  <c r="E532" i="91"/>
  <c r="E533" i="91"/>
  <c r="E534" i="91"/>
  <c r="E535" i="91"/>
  <c r="E536" i="91"/>
  <c r="E537" i="91"/>
  <c r="E538" i="91"/>
  <c r="E539" i="91"/>
  <c r="E540" i="91"/>
  <c r="E541" i="91"/>
  <c r="E542" i="91"/>
  <c r="E543" i="91"/>
  <c r="E544" i="91"/>
  <c r="E545" i="91"/>
  <c r="E546" i="91"/>
  <c r="E547" i="91"/>
  <c r="E548" i="91"/>
  <c r="E549" i="91"/>
  <c r="E550" i="91"/>
  <c r="E551" i="91"/>
  <c r="E552" i="91"/>
  <c r="E553" i="91"/>
  <c r="E554" i="91"/>
  <c r="E555" i="91"/>
  <c r="E556" i="91"/>
  <c r="E557" i="91"/>
  <c r="E558" i="91"/>
  <c r="E559" i="91"/>
  <c r="E560" i="91"/>
  <c r="E561" i="91"/>
  <c r="E562" i="91"/>
  <c r="E563" i="91"/>
  <c r="E564" i="91"/>
  <c r="E565" i="91"/>
  <c r="E566" i="91"/>
  <c r="E567" i="91"/>
  <c r="E568" i="91"/>
  <c r="E569" i="91"/>
  <c r="E570" i="91"/>
  <c r="E571" i="91"/>
  <c r="E572" i="91"/>
  <c r="E573" i="91"/>
  <c r="E574" i="91"/>
  <c r="E575" i="91"/>
  <c r="E576" i="91"/>
  <c r="E577" i="91"/>
  <c r="E578" i="91"/>
  <c r="E579" i="91"/>
  <c r="E580" i="91"/>
  <c r="E581" i="91"/>
  <c r="E582" i="91"/>
  <c r="E583" i="91"/>
  <c r="E584" i="91"/>
  <c r="E585" i="91"/>
  <c r="E586" i="91"/>
  <c r="E587" i="91"/>
  <c r="E588" i="91"/>
  <c r="E589" i="91"/>
  <c r="E590" i="91"/>
  <c r="E591" i="91"/>
  <c r="E592" i="91"/>
  <c r="E593" i="91"/>
  <c r="E594" i="91"/>
  <c r="E595" i="91"/>
  <c r="E596" i="91"/>
  <c r="E597" i="91"/>
  <c r="E598" i="91"/>
  <c r="E599" i="91"/>
  <c r="E600" i="91"/>
  <c r="E601" i="91"/>
  <c r="E602" i="91"/>
  <c r="E603" i="91"/>
  <c r="E604" i="91"/>
  <c r="E605" i="91"/>
  <c r="E606" i="91"/>
  <c r="E607" i="91"/>
  <c r="E608" i="91"/>
  <c r="E609" i="91"/>
  <c r="E610" i="91"/>
  <c r="E611" i="91"/>
  <c r="E612" i="91"/>
  <c r="E613" i="91"/>
  <c r="E614" i="91"/>
  <c r="E615" i="91"/>
  <c r="M461" i="91" l="1"/>
  <c r="M414" i="91"/>
  <c r="J4" i="91"/>
  <c r="J5" i="91"/>
  <c r="J6" i="91"/>
  <c r="J7" i="91"/>
  <c r="J8" i="91"/>
  <c r="J9" i="91"/>
  <c r="J10" i="91"/>
  <c r="J11" i="91"/>
  <c r="J12" i="91"/>
  <c r="J13" i="91"/>
  <c r="J14" i="91"/>
  <c r="J15" i="91"/>
  <c r="J16" i="91"/>
  <c r="J17" i="91"/>
  <c r="J18" i="91"/>
  <c r="J19" i="91"/>
  <c r="J20" i="91"/>
  <c r="J21" i="91"/>
  <c r="J22" i="91"/>
  <c r="J23" i="91"/>
  <c r="J24" i="91"/>
  <c r="J25" i="91"/>
  <c r="J26" i="91"/>
  <c r="J27" i="91"/>
  <c r="J28" i="91"/>
  <c r="J29" i="91"/>
  <c r="J30" i="91"/>
  <c r="J31" i="91"/>
  <c r="J32" i="91"/>
  <c r="J33" i="91"/>
  <c r="J34" i="91"/>
  <c r="J35" i="91"/>
  <c r="J36" i="91"/>
  <c r="J37" i="91"/>
  <c r="J38" i="91"/>
  <c r="J39" i="91"/>
  <c r="J40" i="91"/>
  <c r="J41" i="91"/>
  <c r="J42" i="91"/>
  <c r="J43" i="91"/>
  <c r="J44" i="91"/>
  <c r="J45" i="91"/>
  <c r="J46" i="91"/>
  <c r="J47" i="91"/>
  <c r="J48" i="91"/>
  <c r="J49" i="91"/>
  <c r="J50" i="91"/>
  <c r="J51" i="91"/>
  <c r="J52" i="91"/>
  <c r="J53" i="91"/>
  <c r="J54" i="91"/>
  <c r="J55" i="91"/>
  <c r="J56" i="91"/>
  <c r="J57" i="91"/>
  <c r="J58" i="91"/>
  <c r="J59" i="91"/>
  <c r="J60" i="91"/>
  <c r="J61" i="91"/>
  <c r="J62" i="91"/>
  <c r="J63" i="91"/>
  <c r="J64" i="91"/>
  <c r="J65" i="91"/>
  <c r="J66" i="91"/>
  <c r="J67" i="91"/>
  <c r="J68" i="91"/>
  <c r="J69" i="91"/>
  <c r="J70" i="91"/>
  <c r="J71" i="91"/>
  <c r="J72" i="91"/>
  <c r="J73" i="91"/>
  <c r="J74" i="91"/>
  <c r="J75" i="91"/>
  <c r="J76" i="91"/>
  <c r="J77" i="91"/>
  <c r="J78" i="91"/>
  <c r="J79" i="91"/>
  <c r="J80" i="91"/>
  <c r="J81" i="91"/>
  <c r="J82" i="91"/>
  <c r="J83" i="91"/>
  <c r="J84" i="91"/>
  <c r="J85" i="91"/>
  <c r="J86" i="91"/>
  <c r="J87" i="91"/>
  <c r="J88" i="91"/>
  <c r="J89" i="91"/>
  <c r="J90" i="91"/>
  <c r="J91" i="91"/>
  <c r="J92" i="91"/>
  <c r="J93" i="91"/>
  <c r="J94" i="91"/>
  <c r="J95" i="91"/>
  <c r="J96" i="91"/>
  <c r="J97" i="91"/>
  <c r="J98" i="91"/>
  <c r="J99" i="91"/>
  <c r="J100" i="91"/>
  <c r="J101" i="91"/>
  <c r="J102" i="91"/>
  <c r="J103" i="91"/>
  <c r="J104" i="91"/>
  <c r="J105" i="91"/>
  <c r="J106" i="91"/>
  <c r="J107" i="91"/>
  <c r="J108" i="91"/>
  <c r="J109" i="91"/>
  <c r="J110" i="91"/>
  <c r="J111" i="91"/>
  <c r="J112" i="91"/>
  <c r="J113" i="91"/>
  <c r="J114" i="91"/>
  <c r="J115" i="91"/>
  <c r="J116" i="91"/>
  <c r="J117" i="91"/>
  <c r="J118" i="91"/>
  <c r="J119" i="91"/>
  <c r="J120" i="91"/>
  <c r="J121" i="91"/>
  <c r="J122" i="91"/>
  <c r="J123" i="91"/>
  <c r="J124" i="91"/>
  <c r="J125" i="91"/>
  <c r="J126" i="91"/>
  <c r="J127" i="91"/>
  <c r="J128" i="91"/>
  <c r="J129" i="91"/>
  <c r="J130" i="91"/>
  <c r="J131" i="91"/>
  <c r="J132" i="91"/>
  <c r="J133" i="91"/>
  <c r="J134" i="91"/>
  <c r="J135" i="91"/>
  <c r="J136" i="91"/>
  <c r="J137" i="91"/>
  <c r="J138" i="91"/>
  <c r="J139" i="91"/>
  <c r="J140" i="91"/>
  <c r="J141" i="91"/>
  <c r="J142" i="91"/>
  <c r="J143" i="91"/>
  <c r="J144" i="91"/>
  <c r="J145" i="91"/>
  <c r="J146" i="91"/>
  <c r="J147" i="91"/>
  <c r="J148" i="91"/>
  <c r="J149" i="91"/>
  <c r="J150" i="91"/>
  <c r="J151" i="91"/>
  <c r="J152" i="91"/>
  <c r="J153" i="91"/>
  <c r="J154" i="91"/>
  <c r="J155" i="91"/>
  <c r="J156" i="91"/>
  <c r="J157" i="91"/>
  <c r="J158" i="91"/>
  <c r="J159" i="91"/>
  <c r="J160" i="91"/>
  <c r="J161" i="91"/>
  <c r="J162" i="91"/>
  <c r="J163" i="91"/>
  <c r="J164" i="91"/>
  <c r="J213" i="91"/>
  <c r="J169" i="91"/>
  <c r="J170" i="91"/>
  <c r="J171" i="91"/>
  <c r="J172" i="91"/>
  <c r="J173" i="91"/>
  <c r="J174" i="91"/>
  <c r="J175" i="91"/>
  <c r="J176" i="91"/>
  <c r="J177" i="91"/>
  <c r="J178" i="91"/>
  <c r="J179" i="91"/>
  <c r="J180" i="91"/>
  <c r="J181" i="91"/>
  <c r="J182" i="91"/>
  <c r="J183" i="91"/>
  <c r="J184" i="91"/>
  <c r="J185" i="91"/>
  <c r="J186" i="91"/>
  <c r="J187" i="91"/>
  <c r="J188" i="91"/>
  <c r="J189" i="91"/>
  <c r="J190" i="91"/>
  <c r="J191" i="91"/>
  <c r="J192" i="91"/>
  <c r="J209" i="91"/>
  <c r="J204" i="91"/>
  <c r="J211" i="91"/>
  <c r="J217" i="91"/>
  <c r="J202" i="91"/>
  <c r="J203" i="91"/>
  <c r="J216" i="91"/>
  <c r="J229" i="91"/>
  <c r="J198" i="91"/>
  <c r="J240" i="91"/>
  <c r="J241" i="91"/>
  <c r="J214" i="91"/>
  <c r="J195" i="91"/>
  <c r="J225" i="91"/>
  <c r="J228" i="91"/>
  <c r="J199" i="91"/>
  <c r="J194" i="91"/>
  <c r="J206" i="91"/>
  <c r="J207" i="91"/>
  <c r="J233" i="91"/>
  <c r="J215" i="91"/>
  <c r="J220" i="91"/>
  <c r="J224" i="91"/>
  <c r="J212" i="91"/>
  <c r="J201" i="91"/>
  <c r="J234" i="91"/>
  <c r="J210" i="91"/>
  <c r="J193" i="91"/>
  <c r="J196" i="91"/>
  <c r="J236" i="91"/>
  <c r="J237" i="91"/>
  <c r="J238" i="91"/>
  <c r="J166" i="91"/>
  <c r="J205" i="91"/>
  <c r="J226" i="91"/>
  <c r="J222" i="91"/>
  <c r="J208" i="91"/>
  <c r="J223" i="91"/>
  <c r="J232" i="91"/>
  <c r="J231" i="91"/>
  <c r="J218" i="91"/>
  <c r="J227" i="91"/>
  <c r="J221" i="91"/>
  <c r="J165" i="91"/>
  <c r="J197" i="91"/>
  <c r="J168" i="91"/>
  <c r="J200" i="91"/>
  <c r="J230" i="91"/>
  <c r="J235" i="91"/>
  <c r="J239" i="91"/>
  <c r="J167" i="91"/>
  <c r="J219" i="91"/>
  <c r="J242" i="91"/>
  <c r="J243" i="91"/>
  <c r="J244" i="91"/>
  <c r="J245" i="91"/>
  <c r="J246" i="91"/>
  <c r="J247" i="91"/>
  <c r="J248" i="91"/>
  <c r="J249" i="91"/>
  <c r="J250" i="91"/>
  <c r="J251" i="91"/>
  <c r="J252" i="91"/>
  <c r="J253" i="91"/>
  <c r="J254" i="91"/>
  <c r="J255" i="91"/>
  <c r="J256" i="91"/>
  <c r="J257" i="91"/>
  <c r="J258" i="91"/>
  <c r="J259" i="91"/>
  <c r="J260" i="91"/>
  <c r="J261" i="91"/>
  <c r="J262" i="91"/>
  <c r="J263" i="91"/>
  <c r="J264" i="91"/>
  <c r="J265" i="91"/>
  <c r="J266" i="91"/>
  <c r="J267" i="91"/>
  <c r="J268" i="91"/>
  <c r="J269" i="91"/>
  <c r="J270" i="91"/>
  <c r="J271" i="91"/>
  <c r="J272" i="91"/>
  <c r="J273" i="91"/>
  <c r="J274" i="91"/>
  <c r="J275" i="91"/>
  <c r="J276" i="91"/>
  <c r="J277" i="91"/>
  <c r="J278" i="91"/>
  <c r="J279" i="91"/>
  <c r="J280" i="91"/>
  <c r="J281" i="91"/>
  <c r="J282" i="91"/>
  <c r="J283" i="91"/>
  <c r="J284" i="91"/>
  <c r="J285" i="91"/>
  <c r="J286" i="91"/>
  <c r="J287" i="91"/>
  <c r="J288" i="91"/>
  <c r="J289" i="91"/>
  <c r="J290" i="91"/>
  <c r="J291" i="91"/>
  <c r="J292" i="91"/>
  <c r="J293" i="91"/>
  <c r="J294" i="91"/>
  <c r="J295" i="91"/>
  <c r="J296" i="91"/>
  <c r="J297" i="91"/>
  <c r="J298" i="91"/>
  <c r="J299" i="91"/>
  <c r="J300" i="91"/>
  <c r="J301" i="91"/>
  <c r="J302" i="91"/>
  <c r="J303" i="91"/>
  <c r="J304" i="91"/>
  <c r="J305" i="91"/>
  <c r="J306" i="91"/>
  <c r="J307" i="91"/>
  <c r="J308" i="91"/>
  <c r="J309" i="91"/>
  <c r="J310" i="91"/>
  <c r="J311" i="91"/>
  <c r="J312" i="91"/>
  <c r="J313" i="91"/>
  <c r="J314" i="91"/>
  <c r="J315" i="91"/>
  <c r="J316" i="91"/>
  <c r="J317" i="91"/>
  <c r="J318" i="91"/>
  <c r="J319" i="91"/>
  <c r="J320" i="91"/>
  <c r="J321" i="91"/>
  <c r="J322" i="91"/>
  <c r="J323" i="91"/>
  <c r="J324" i="91"/>
  <c r="J325" i="91"/>
  <c r="J326" i="91"/>
  <c r="J327" i="91"/>
  <c r="J328" i="91"/>
  <c r="J329" i="91"/>
  <c r="J330" i="91"/>
  <c r="J331" i="91"/>
  <c r="J332" i="91"/>
  <c r="J333" i="91"/>
  <c r="J334" i="91"/>
  <c r="J335" i="91"/>
  <c r="J336" i="91"/>
  <c r="J337" i="91"/>
  <c r="J338" i="91"/>
  <c r="J339" i="91"/>
  <c r="J340" i="91"/>
  <c r="J341" i="91"/>
  <c r="J342" i="91"/>
  <c r="J343" i="91"/>
  <c r="J344" i="91"/>
  <c r="J345" i="91"/>
  <c r="J346" i="91"/>
  <c r="J347" i="91"/>
  <c r="J348" i="91"/>
  <c r="J349" i="91"/>
  <c r="J350" i="91"/>
  <c r="J351" i="91"/>
  <c r="J352" i="91"/>
  <c r="J353" i="91"/>
  <c r="J354" i="91"/>
  <c r="J355" i="91"/>
  <c r="J356" i="91"/>
  <c r="J357" i="91"/>
  <c r="J358" i="91"/>
  <c r="J359" i="91"/>
  <c r="J360" i="91"/>
  <c r="J361" i="91"/>
  <c r="J362" i="91"/>
  <c r="J363" i="91"/>
  <c r="J364" i="91"/>
  <c r="J365" i="91"/>
  <c r="J366" i="91"/>
  <c r="J367" i="91"/>
  <c r="J368" i="91"/>
  <c r="J369" i="91"/>
  <c r="J370" i="91"/>
  <c r="J371" i="91"/>
  <c r="J372" i="91"/>
  <c r="J373" i="91"/>
  <c r="J374" i="91"/>
  <c r="J375" i="91"/>
  <c r="J376" i="91"/>
  <c r="J377" i="91"/>
  <c r="J378" i="91"/>
  <c r="J379" i="91"/>
  <c r="J380" i="91"/>
  <c r="J381" i="91"/>
  <c r="J382" i="91"/>
  <c r="J383" i="91"/>
  <c r="J384" i="91"/>
  <c r="J385" i="91"/>
  <c r="J386" i="91"/>
  <c r="J387" i="91"/>
  <c r="J388" i="91"/>
  <c r="J389" i="91"/>
  <c r="J390" i="91"/>
  <c r="J391" i="91"/>
  <c r="J392" i="91"/>
  <c r="J393" i="91"/>
  <c r="J394" i="91"/>
  <c r="J395" i="91"/>
  <c r="J396" i="91"/>
  <c r="J397" i="91"/>
  <c r="J398" i="91"/>
  <c r="J399" i="91"/>
  <c r="J400" i="91"/>
  <c r="J401" i="91"/>
  <c r="J402" i="91"/>
  <c r="J403" i="91"/>
  <c r="J404" i="91"/>
  <c r="J405" i="91"/>
  <c r="J406" i="91"/>
  <c r="J407" i="91"/>
  <c r="J408" i="91"/>
  <c r="J409" i="91"/>
  <c r="J410" i="91"/>
  <c r="J411" i="91"/>
  <c r="J412" i="91"/>
  <c r="J413" i="91"/>
  <c r="J414" i="91"/>
  <c r="J415" i="91"/>
  <c r="J416" i="91"/>
  <c r="J417" i="91"/>
  <c r="J418" i="91"/>
  <c r="J419" i="91"/>
  <c r="J420" i="91"/>
  <c r="J421" i="91"/>
  <c r="J422" i="91"/>
  <c r="J423" i="91"/>
  <c r="J424" i="91"/>
  <c r="J425" i="91"/>
  <c r="J426" i="91"/>
  <c r="J427" i="91"/>
  <c r="J428" i="91"/>
  <c r="J429" i="91"/>
  <c r="J430" i="91"/>
  <c r="J431" i="91"/>
  <c r="J432" i="91"/>
  <c r="J433" i="91"/>
  <c r="J434" i="91"/>
  <c r="J435" i="91"/>
  <c r="J436" i="91"/>
  <c r="J437" i="91"/>
  <c r="J438" i="91"/>
  <c r="J439" i="91"/>
  <c r="J440" i="91"/>
  <c r="J441" i="91"/>
  <c r="J442" i="91"/>
  <c r="J443" i="91"/>
  <c r="J444" i="91"/>
  <c r="J445" i="91"/>
  <c r="J446" i="91"/>
  <c r="J447" i="91"/>
  <c r="J448" i="91"/>
  <c r="J449" i="91"/>
  <c r="J450" i="91"/>
  <c r="J451" i="91"/>
  <c r="J452" i="91"/>
  <c r="J453" i="91"/>
  <c r="J454" i="91"/>
  <c r="J455" i="91"/>
  <c r="J456" i="91"/>
  <c r="J457" i="91"/>
  <c r="J458" i="91"/>
  <c r="J459" i="91"/>
  <c r="J460" i="91"/>
  <c r="J461" i="91"/>
  <c r="J462" i="91"/>
  <c r="J463" i="91"/>
  <c r="J464" i="91"/>
  <c r="J465" i="91"/>
  <c r="J466" i="91"/>
  <c r="J467" i="91"/>
  <c r="J468" i="91"/>
  <c r="J469" i="91"/>
  <c r="J470" i="91"/>
  <c r="J471" i="91"/>
  <c r="J472" i="91"/>
  <c r="J473" i="91"/>
  <c r="J474" i="91"/>
  <c r="J475" i="91"/>
  <c r="J476" i="91"/>
  <c r="J477" i="91"/>
  <c r="J478" i="91"/>
  <c r="J479" i="91"/>
  <c r="J480" i="91"/>
  <c r="J481" i="91"/>
  <c r="J482" i="91"/>
  <c r="J483" i="91"/>
  <c r="J484" i="91"/>
  <c r="J485" i="91"/>
  <c r="J486" i="91"/>
  <c r="J487" i="91"/>
  <c r="J488" i="91"/>
  <c r="J489" i="91"/>
  <c r="J490" i="91"/>
  <c r="J491" i="91"/>
  <c r="J492" i="91"/>
  <c r="J493" i="91"/>
  <c r="J494" i="91"/>
  <c r="J495" i="91"/>
  <c r="J496" i="91"/>
  <c r="J497" i="91"/>
  <c r="J498" i="91"/>
  <c r="J499" i="91"/>
  <c r="J500" i="91"/>
  <c r="J501" i="91"/>
  <c r="J502" i="91"/>
  <c r="J503" i="91"/>
  <c r="J504" i="91"/>
  <c r="J505" i="91"/>
  <c r="J506" i="91"/>
  <c r="J507" i="91"/>
  <c r="J508" i="91"/>
  <c r="J509" i="91"/>
  <c r="J510" i="91"/>
  <c r="J511" i="91"/>
  <c r="J512" i="91"/>
  <c r="J513" i="91"/>
  <c r="J514" i="91"/>
  <c r="J515" i="91"/>
  <c r="J516" i="91"/>
  <c r="J517" i="91"/>
  <c r="J518" i="91"/>
  <c r="J519" i="91"/>
  <c r="J520" i="91"/>
  <c r="J521" i="91"/>
  <c r="J522" i="91"/>
  <c r="J523" i="91"/>
  <c r="J524" i="91"/>
  <c r="J525" i="91"/>
  <c r="J526" i="91"/>
  <c r="J527" i="91"/>
  <c r="J528" i="91"/>
  <c r="J529" i="91"/>
  <c r="J530" i="91"/>
  <c r="J531" i="91"/>
  <c r="J532" i="91"/>
  <c r="J533" i="91"/>
  <c r="J534" i="91"/>
  <c r="J535" i="91"/>
  <c r="J536" i="91"/>
  <c r="J537" i="91"/>
  <c r="J538" i="91"/>
  <c r="J539" i="91"/>
  <c r="J540" i="91"/>
  <c r="J541" i="91"/>
  <c r="J542" i="91"/>
  <c r="J543" i="91"/>
  <c r="J544" i="91"/>
  <c r="J545" i="91"/>
  <c r="J546" i="91"/>
  <c r="J547" i="91"/>
  <c r="J548" i="91"/>
  <c r="J549" i="91"/>
  <c r="J550" i="91"/>
  <c r="J551" i="91"/>
  <c r="J552" i="91"/>
  <c r="J553" i="91"/>
  <c r="J554" i="91"/>
  <c r="J555" i="91"/>
  <c r="J556" i="91"/>
  <c r="J557" i="91"/>
  <c r="J558" i="91"/>
  <c r="J559" i="91"/>
  <c r="J560" i="91"/>
  <c r="J561" i="91"/>
  <c r="J562" i="91"/>
  <c r="J563" i="91"/>
  <c r="J564" i="91"/>
  <c r="J565" i="91"/>
  <c r="J566" i="91"/>
  <c r="J567" i="91"/>
  <c r="J568" i="91"/>
  <c r="J569" i="91"/>
  <c r="J570" i="91"/>
  <c r="J571" i="91"/>
  <c r="J572" i="91"/>
  <c r="J573" i="91"/>
  <c r="J574" i="91"/>
  <c r="J575" i="91"/>
  <c r="J576" i="91"/>
  <c r="J577" i="91"/>
  <c r="J578" i="91"/>
  <c r="J579" i="91"/>
  <c r="J580" i="91"/>
  <c r="J581" i="91"/>
  <c r="J582" i="91"/>
  <c r="J583" i="91"/>
  <c r="J584" i="91"/>
  <c r="J585" i="91"/>
  <c r="J586" i="91"/>
  <c r="J587" i="91"/>
  <c r="J588" i="91"/>
  <c r="J589" i="91"/>
  <c r="J590" i="91"/>
  <c r="J591" i="91"/>
  <c r="J592" i="91"/>
  <c r="J593" i="91"/>
  <c r="J594" i="91"/>
  <c r="J595" i="91"/>
  <c r="J596" i="91"/>
  <c r="J597" i="91"/>
  <c r="J598" i="91"/>
  <c r="J599" i="91"/>
  <c r="J600" i="91"/>
  <c r="J601" i="91"/>
  <c r="J602" i="91"/>
  <c r="J603" i="91"/>
  <c r="J604" i="91"/>
  <c r="J605" i="91"/>
  <c r="J606" i="91"/>
  <c r="J607" i="91"/>
  <c r="J608" i="91"/>
  <c r="J609" i="91"/>
  <c r="J610" i="91"/>
  <c r="J611" i="91"/>
  <c r="J612" i="91"/>
  <c r="J613" i="91"/>
  <c r="J614" i="91"/>
  <c r="J615" i="91"/>
  <c r="K305" i="91"/>
  <c r="L305" i="91"/>
  <c r="M305" i="91"/>
  <c r="N305" i="91"/>
  <c r="L456" i="91" l="1"/>
  <c r="K456" i="91"/>
  <c r="N15" i="91" l="1"/>
  <c r="N134" i="91"/>
  <c r="N215" i="91"/>
  <c r="N234" i="91"/>
  <c r="N193" i="91"/>
  <c r="N167" i="91"/>
  <c r="N402" i="91"/>
  <c r="N416" i="91"/>
  <c r="N118" i="91"/>
  <c r="L6" i="91"/>
  <c r="L7" i="91"/>
  <c r="L8" i="91"/>
  <c r="L9" i="91"/>
  <c r="L10" i="91"/>
  <c r="L11" i="91"/>
  <c r="L12" i="91"/>
  <c r="L13" i="91"/>
  <c r="L14" i="91"/>
  <c r="L15" i="91"/>
  <c r="L16" i="91"/>
  <c r="L17" i="91"/>
  <c r="L18" i="91"/>
  <c r="L19" i="91"/>
  <c r="L20" i="91"/>
  <c r="L21" i="91"/>
  <c r="L22" i="91"/>
  <c r="L23" i="91"/>
  <c r="L24" i="91"/>
  <c r="L25" i="91"/>
  <c r="L26" i="91"/>
  <c r="L27" i="91"/>
  <c r="L28" i="91"/>
  <c r="L29" i="91"/>
  <c r="L30" i="91"/>
  <c r="L31" i="91"/>
  <c r="L32" i="91"/>
  <c r="L33" i="91"/>
  <c r="L34" i="91"/>
  <c r="L35" i="91"/>
  <c r="L36" i="91"/>
  <c r="L37" i="91"/>
  <c r="L38" i="91"/>
  <c r="L39" i="91"/>
  <c r="L40" i="91"/>
  <c r="L41" i="91"/>
  <c r="L42" i="91"/>
  <c r="L43" i="91"/>
  <c r="L44" i="91"/>
  <c r="L45" i="91"/>
  <c r="L46" i="91"/>
  <c r="L47" i="91"/>
  <c r="L48" i="91"/>
  <c r="L49" i="91"/>
  <c r="L50" i="91"/>
  <c r="L51" i="91"/>
  <c r="L52" i="91"/>
  <c r="L53" i="91"/>
  <c r="L54" i="91"/>
  <c r="L55" i="91"/>
  <c r="L56" i="91"/>
  <c r="L57" i="91"/>
  <c r="L58" i="91"/>
  <c r="L59" i="91"/>
  <c r="L60" i="91"/>
  <c r="L61" i="91"/>
  <c r="L62" i="91"/>
  <c r="L63" i="91"/>
  <c r="L64" i="91"/>
  <c r="L65" i="91"/>
  <c r="L66" i="91"/>
  <c r="L67" i="91"/>
  <c r="L68" i="91"/>
  <c r="L69" i="91"/>
  <c r="L70" i="91"/>
  <c r="L71" i="91"/>
  <c r="L72" i="91"/>
  <c r="L73" i="91"/>
  <c r="L74" i="91"/>
  <c r="L75" i="91"/>
  <c r="L76" i="91"/>
  <c r="L77" i="91"/>
  <c r="L78" i="91"/>
  <c r="L79" i="91"/>
  <c r="L80" i="91"/>
  <c r="L81" i="91"/>
  <c r="L82" i="91"/>
  <c r="L83" i="91"/>
  <c r="L84" i="91"/>
  <c r="L85" i="91"/>
  <c r="L86" i="91"/>
  <c r="L87" i="91"/>
  <c r="L88" i="91"/>
  <c r="L89" i="91"/>
  <c r="L90" i="91"/>
  <c r="L91" i="91"/>
  <c r="L92" i="91"/>
  <c r="L93" i="91"/>
  <c r="L94" i="91"/>
  <c r="L95" i="91"/>
  <c r="L96" i="91"/>
  <c r="L97" i="91"/>
  <c r="L98" i="91"/>
  <c r="L99" i="91"/>
  <c r="L100" i="91"/>
  <c r="L101" i="91"/>
  <c r="L102" i="91"/>
  <c r="L103" i="91"/>
  <c r="L104" i="91"/>
  <c r="L105" i="91"/>
  <c r="L106" i="91"/>
  <c r="L107" i="91"/>
  <c r="L108" i="91"/>
  <c r="L109" i="91"/>
  <c r="L110" i="91"/>
  <c r="L111" i="91"/>
  <c r="L112" i="91"/>
  <c r="L113" i="91"/>
  <c r="L114" i="91"/>
  <c r="L115" i="91"/>
  <c r="L116" i="91"/>
  <c r="L117" i="91"/>
  <c r="L118" i="91"/>
  <c r="L119" i="91"/>
  <c r="L120" i="91"/>
  <c r="L121" i="91"/>
  <c r="L122" i="91"/>
  <c r="L123" i="91"/>
  <c r="L124" i="91"/>
  <c r="L125" i="91"/>
  <c r="L126" i="91"/>
  <c r="L127" i="91"/>
  <c r="L128" i="91"/>
  <c r="L129" i="91"/>
  <c r="L130" i="91"/>
  <c r="L131" i="91"/>
  <c r="L132" i="91"/>
  <c r="L133" i="91"/>
  <c r="L134" i="91"/>
  <c r="L135" i="91"/>
  <c r="L136" i="91"/>
  <c r="L137" i="91"/>
  <c r="L138" i="91"/>
  <c r="L139" i="91"/>
  <c r="L140" i="91"/>
  <c r="L141" i="91"/>
  <c r="L142" i="91"/>
  <c r="L143" i="91"/>
  <c r="L144" i="91"/>
  <c r="L145" i="91"/>
  <c r="L146" i="91"/>
  <c r="L147" i="91"/>
  <c r="L148" i="91"/>
  <c r="L149" i="91"/>
  <c r="L150" i="91"/>
  <c r="L151" i="91"/>
  <c r="L152" i="91"/>
  <c r="L153" i="91"/>
  <c r="L154" i="91"/>
  <c r="L155" i="91"/>
  <c r="L156" i="91"/>
  <c r="L157" i="91"/>
  <c r="L158" i="91"/>
  <c r="L159" i="91"/>
  <c r="L160" i="91"/>
  <c r="L161" i="91"/>
  <c r="L162" i="91"/>
  <c r="L163" i="91"/>
  <c r="L164" i="91"/>
  <c r="L213" i="91"/>
  <c r="L169" i="91"/>
  <c r="L170" i="91"/>
  <c r="L171" i="91"/>
  <c r="L172" i="91"/>
  <c r="L173" i="91"/>
  <c r="L174" i="91"/>
  <c r="L175" i="91"/>
  <c r="L176" i="91"/>
  <c r="L177" i="91"/>
  <c r="L178" i="91"/>
  <c r="L179" i="91"/>
  <c r="L180" i="91"/>
  <c r="L181" i="91"/>
  <c r="L182" i="91"/>
  <c r="L183" i="91"/>
  <c r="L184" i="91"/>
  <c r="L185" i="91"/>
  <c r="L186" i="91"/>
  <c r="L187" i="91"/>
  <c r="L188" i="91"/>
  <c r="L189" i="91"/>
  <c r="L190" i="91"/>
  <c r="L191" i="91"/>
  <c r="L192" i="91"/>
  <c r="L209" i="91"/>
  <c r="L204" i="91"/>
  <c r="L211" i="91"/>
  <c r="L217" i="91"/>
  <c r="L202" i="91"/>
  <c r="L203" i="91"/>
  <c r="L216" i="91"/>
  <c r="L229" i="91"/>
  <c r="L198" i="91"/>
  <c r="L240" i="91"/>
  <c r="L241" i="91"/>
  <c r="L214" i="91"/>
  <c r="L195" i="91"/>
  <c r="L225" i="91"/>
  <c r="L228" i="91"/>
  <c r="L199" i="91"/>
  <c r="L194" i="91"/>
  <c r="L206" i="91"/>
  <c r="L207" i="91"/>
  <c r="L233" i="91"/>
  <c r="L215" i="91"/>
  <c r="L220" i="91"/>
  <c r="L224" i="91"/>
  <c r="L212" i="91"/>
  <c r="L201" i="91"/>
  <c r="L234" i="91"/>
  <c r="L210" i="91"/>
  <c r="L193" i="91"/>
  <c r="L196" i="91"/>
  <c r="L236" i="91"/>
  <c r="L237" i="91"/>
  <c r="L238" i="91"/>
  <c r="L166" i="91"/>
  <c r="L205" i="91"/>
  <c r="L226" i="91"/>
  <c r="L222" i="91"/>
  <c r="L208" i="91"/>
  <c r="L223" i="91"/>
  <c r="L232" i="91"/>
  <c r="L231" i="91"/>
  <c r="L218" i="91"/>
  <c r="L227" i="91"/>
  <c r="L221" i="91"/>
  <c r="L165" i="91"/>
  <c r="L197" i="91"/>
  <c r="L168" i="91"/>
  <c r="L200" i="91"/>
  <c r="L230" i="91"/>
  <c r="L235" i="91"/>
  <c r="L239" i="91"/>
  <c r="L167" i="91"/>
  <c r="L219" i="91"/>
  <c r="L242" i="91"/>
  <c r="L243" i="91"/>
  <c r="L244" i="91"/>
  <c r="L245" i="91"/>
  <c r="L246" i="91"/>
  <c r="L247" i="91"/>
  <c r="L248" i="91"/>
  <c r="L249" i="91"/>
  <c r="L250" i="91"/>
  <c r="L251" i="91"/>
  <c r="L252" i="91"/>
  <c r="L253" i="91"/>
  <c r="L254" i="91"/>
  <c r="L255" i="91"/>
  <c r="L256" i="91"/>
  <c r="L257" i="91"/>
  <c r="L258" i="91"/>
  <c r="L259" i="91"/>
  <c r="L260" i="91"/>
  <c r="L261" i="91"/>
  <c r="L262" i="91"/>
  <c r="L263" i="91"/>
  <c r="L264" i="91"/>
  <c r="L265" i="91"/>
  <c r="L266" i="91"/>
  <c r="L267" i="91"/>
  <c r="L268" i="91"/>
  <c r="L269" i="91"/>
  <c r="L270" i="91"/>
  <c r="L271" i="91"/>
  <c r="L272" i="91"/>
  <c r="L273" i="91"/>
  <c r="L274" i="91"/>
  <c r="L275" i="91"/>
  <c r="L276" i="91"/>
  <c r="L277" i="91"/>
  <c r="L278" i="91"/>
  <c r="L279" i="91"/>
  <c r="L280" i="91"/>
  <c r="L281" i="91"/>
  <c r="L282" i="91"/>
  <c r="L283" i="91"/>
  <c r="L284" i="91"/>
  <c r="L285" i="91"/>
  <c r="L286" i="91"/>
  <c r="L287" i="91"/>
  <c r="L288" i="91"/>
  <c r="L289" i="91"/>
  <c r="L290" i="91"/>
  <c r="L291" i="91"/>
  <c r="L292" i="91"/>
  <c r="L293" i="91"/>
  <c r="L294" i="91"/>
  <c r="L295" i="91"/>
  <c r="L296" i="91"/>
  <c r="L297" i="91"/>
  <c r="L298" i="91"/>
  <c r="L299" i="91"/>
  <c r="L300" i="91"/>
  <c r="L301" i="91"/>
  <c r="L302" i="91"/>
  <c r="L303" i="91"/>
  <c r="L304" i="91"/>
  <c r="L306" i="91"/>
  <c r="L307" i="91"/>
  <c r="L308" i="91"/>
  <c r="L309" i="91"/>
  <c r="L310" i="91"/>
  <c r="L311" i="91"/>
  <c r="L312" i="91"/>
  <c r="L313" i="91"/>
  <c r="L314" i="91"/>
  <c r="L315" i="91"/>
  <c r="L316" i="91"/>
  <c r="L317" i="91"/>
  <c r="L318" i="91"/>
  <c r="L319" i="91"/>
  <c r="L321" i="91"/>
  <c r="L322" i="91"/>
  <c r="L325" i="91"/>
  <c r="L326" i="91"/>
  <c r="L327" i="91"/>
  <c r="L329" i="91"/>
  <c r="L330" i="91"/>
  <c r="L331" i="91"/>
  <c r="L332" i="91"/>
  <c r="L333" i="91"/>
  <c r="L334" i="91"/>
  <c r="L335" i="91"/>
  <c r="L336" i="91"/>
  <c r="L337" i="91"/>
  <c r="L338" i="91"/>
  <c r="L339" i="91"/>
  <c r="L340" i="91"/>
  <c r="L341" i="91"/>
  <c r="L342" i="91"/>
  <c r="L343" i="91"/>
  <c r="L344" i="91"/>
  <c r="L345" i="91"/>
  <c r="L346" i="91"/>
  <c r="L347" i="91"/>
  <c r="L348" i="91"/>
  <c r="L349" i="91"/>
  <c r="L350" i="91"/>
  <c r="L351" i="91"/>
  <c r="L352" i="91"/>
  <c r="L353" i="91"/>
  <c r="L354" i="91"/>
  <c r="L355" i="91"/>
  <c r="L356" i="91"/>
  <c r="L357" i="91"/>
  <c r="L358" i="91"/>
  <c r="L359" i="91"/>
  <c r="L360" i="91"/>
  <c r="L361" i="91"/>
  <c r="L362" i="91"/>
  <c r="L363" i="91"/>
  <c r="L364" i="91"/>
  <c r="L365" i="91"/>
  <c r="L366" i="91"/>
  <c r="L367" i="91"/>
  <c r="L368" i="91"/>
  <c r="L369" i="91"/>
  <c r="L370" i="91"/>
  <c r="L371" i="91"/>
  <c r="L372" i="91"/>
  <c r="L373" i="91"/>
  <c r="L374" i="91"/>
  <c r="L375" i="91"/>
  <c r="L376" i="91"/>
  <c r="L377" i="91"/>
  <c r="L378" i="91"/>
  <c r="L379" i="91"/>
  <c r="L380" i="91"/>
  <c r="L381" i="91"/>
  <c r="L382" i="91"/>
  <c r="L383" i="91"/>
  <c r="L384" i="91"/>
  <c r="L385" i="91"/>
  <c r="L386" i="91"/>
  <c r="L387" i="91"/>
  <c r="L388" i="91"/>
  <c r="L389" i="91"/>
  <c r="L390" i="91"/>
  <c r="L391" i="91"/>
  <c r="L392" i="91"/>
  <c r="L393" i="91"/>
  <c r="L394" i="91"/>
  <c r="L395" i="91"/>
  <c r="L396" i="91"/>
  <c r="L397" i="91"/>
  <c r="L398" i="91"/>
  <c r="L399" i="91"/>
  <c r="L400" i="91"/>
  <c r="L401" i="91"/>
  <c r="L402" i="91"/>
  <c r="L403" i="91"/>
  <c r="L404" i="91"/>
  <c r="L405" i="91"/>
  <c r="L406" i="91"/>
  <c r="L407" i="91"/>
  <c r="L408" i="91"/>
  <c r="L409" i="91"/>
  <c r="L410" i="91"/>
  <c r="L412" i="91"/>
  <c r="L413" i="91"/>
  <c r="L414" i="91"/>
  <c r="L415" i="91"/>
  <c r="L416" i="91"/>
  <c r="L417" i="91"/>
  <c r="L418" i="91"/>
  <c r="L419" i="91"/>
  <c r="L420" i="91"/>
  <c r="L421" i="91"/>
  <c r="L422" i="91"/>
  <c r="L423" i="91"/>
  <c r="L424" i="91"/>
  <c r="L425" i="91"/>
  <c r="L426" i="91"/>
  <c r="L427" i="91"/>
  <c r="L428" i="91"/>
  <c r="L429" i="91"/>
  <c r="L430" i="91"/>
  <c r="L431" i="91"/>
  <c r="L432" i="91"/>
  <c r="L433" i="91"/>
  <c r="L434" i="91"/>
  <c r="L435" i="91"/>
  <c r="L436" i="91"/>
  <c r="L440" i="91"/>
  <c r="L442" i="91"/>
  <c r="L443" i="91"/>
  <c r="L444" i="91"/>
  <c r="L445" i="91"/>
  <c r="L446" i="91"/>
  <c r="L447" i="91"/>
  <c r="L448" i="91"/>
  <c r="L449" i="91"/>
  <c r="L450" i="91"/>
  <c r="L451" i="91"/>
  <c r="L452" i="91"/>
  <c r="L453" i="91"/>
  <c r="L454" i="91"/>
  <c r="L455" i="91"/>
  <c r="L457" i="91"/>
  <c r="L458" i="91"/>
  <c r="L459" i="91"/>
  <c r="L460" i="91"/>
  <c r="L461" i="91"/>
  <c r="L462" i="91"/>
  <c r="L463" i="91"/>
  <c r="L464" i="91"/>
  <c r="L470" i="91"/>
  <c r="L472" i="91"/>
  <c r="L473" i="91"/>
  <c r="L474" i="91"/>
  <c r="L475" i="91"/>
  <c r="L476" i="91"/>
  <c r="L477" i="91"/>
  <c r="L478" i="91"/>
  <c r="L479" i="91"/>
  <c r="L480" i="91"/>
  <c r="L481" i="91"/>
  <c r="L482" i="91"/>
  <c r="L483" i="91"/>
  <c r="L484" i="91"/>
  <c r="L485" i="91"/>
  <c r="L486" i="91"/>
  <c r="L487" i="91"/>
  <c r="L488" i="91"/>
  <c r="L489" i="91"/>
  <c r="L490" i="91"/>
  <c r="L491" i="91"/>
  <c r="L492" i="91"/>
  <c r="L493" i="91"/>
  <c r="L494" i="91"/>
  <c r="L495" i="91"/>
  <c r="L496" i="91"/>
  <c r="L497" i="91"/>
  <c r="L498" i="91"/>
  <c r="L499" i="91"/>
  <c r="L500" i="91"/>
  <c r="L501" i="91"/>
  <c r="L502" i="91"/>
  <c r="L503" i="91"/>
  <c r="L504" i="91"/>
  <c r="L505" i="91"/>
  <c r="L506" i="91"/>
  <c r="L507" i="91"/>
  <c r="L508" i="91"/>
  <c r="L509" i="91"/>
  <c r="L510" i="91"/>
  <c r="L511" i="91"/>
  <c r="L512" i="91"/>
  <c r="L513" i="91"/>
  <c r="L514" i="91"/>
  <c r="L515" i="91"/>
  <c r="L516" i="91"/>
  <c r="L517" i="91"/>
  <c r="L518" i="91"/>
  <c r="L519" i="91"/>
  <c r="L520" i="91"/>
  <c r="L521" i="91"/>
  <c r="L522" i="91"/>
  <c r="L523" i="91"/>
  <c r="L524" i="91"/>
  <c r="L525" i="91"/>
  <c r="L526" i="91"/>
  <c r="L527" i="91"/>
  <c r="L528" i="91"/>
  <c r="L529" i="91"/>
  <c r="L530" i="91"/>
  <c r="L531" i="91"/>
  <c r="L532" i="91"/>
  <c r="L533" i="91"/>
  <c r="L534" i="91"/>
  <c r="L535" i="91"/>
  <c r="L536" i="91"/>
  <c r="L537" i="91"/>
  <c r="L538" i="91"/>
  <c r="L539" i="91"/>
  <c r="L540" i="91"/>
  <c r="L541" i="91"/>
  <c r="L542" i="91"/>
  <c r="L543" i="91"/>
  <c r="L544" i="91"/>
  <c r="L545" i="91"/>
  <c r="L546" i="91"/>
  <c r="L547" i="91"/>
  <c r="L548" i="91"/>
  <c r="L549" i="91"/>
  <c r="L550" i="91"/>
  <c r="L551" i="91"/>
  <c r="L552" i="91"/>
  <c r="L553" i="91"/>
  <c r="L554" i="91"/>
  <c r="L555" i="91"/>
  <c r="L556" i="91"/>
  <c r="L557" i="91"/>
  <c r="L558" i="91"/>
  <c r="L559" i="91"/>
  <c r="L560" i="91"/>
  <c r="L561" i="91"/>
  <c r="L562" i="91"/>
  <c r="L563" i="91"/>
  <c r="L564" i="91"/>
  <c r="L565" i="91"/>
  <c r="L566" i="91"/>
  <c r="L567" i="91"/>
  <c r="L568" i="91"/>
  <c r="L569" i="91"/>
  <c r="L570" i="91"/>
  <c r="L571" i="91"/>
  <c r="L572" i="91"/>
  <c r="L573" i="91"/>
  <c r="L574" i="91"/>
  <c r="L575" i="91"/>
  <c r="L576" i="91"/>
  <c r="L577" i="91"/>
  <c r="L578" i="91"/>
  <c r="L579" i="91"/>
  <c r="L580" i="91"/>
  <c r="L581" i="91"/>
  <c r="L582" i="91"/>
  <c r="L583" i="91"/>
  <c r="L584" i="91"/>
  <c r="L585" i="91"/>
  <c r="L586" i="91"/>
  <c r="L587" i="91"/>
  <c r="L588" i="91"/>
  <c r="L589" i="91"/>
  <c r="L590" i="91"/>
  <c r="L591" i="91"/>
  <c r="L592" i="91"/>
  <c r="L593" i="91"/>
  <c r="L594" i="91"/>
  <c r="L595" i="91"/>
  <c r="L596" i="91"/>
  <c r="L597" i="91"/>
  <c r="L598" i="91"/>
  <c r="L599" i="91"/>
  <c r="L600" i="91"/>
  <c r="L601" i="91"/>
  <c r="L602" i="91"/>
  <c r="L603" i="91"/>
  <c r="L604" i="91"/>
  <c r="L605" i="91"/>
  <c r="L606" i="91"/>
  <c r="L607" i="91"/>
  <c r="L608" i="91"/>
  <c r="L609" i="91"/>
  <c r="L610" i="91"/>
  <c r="L611" i="91"/>
  <c r="L612" i="91"/>
  <c r="L613" i="91"/>
  <c r="L614" i="91"/>
  <c r="L615" i="91"/>
  <c r="F92" i="91"/>
  <c r="F93" i="91"/>
  <c r="F94" i="91"/>
  <c r="F95" i="91"/>
  <c r="F96" i="91"/>
  <c r="F97" i="91"/>
  <c r="F98" i="91"/>
  <c r="F99" i="91"/>
  <c r="F100" i="91"/>
  <c r="F101" i="91"/>
  <c r="F102" i="91"/>
  <c r="F103" i="91"/>
  <c r="F104" i="91"/>
  <c r="F105" i="91"/>
  <c r="F106" i="91"/>
  <c r="F107" i="91"/>
  <c r="F108" i="91"/>
  <c r="F109" i="91"/>
  <c r="F110" i="91"/>
  <c r="F111" i="91"/>
  <c r="F112" i="91"/>
  <c r="F113" i="91"/>
  <c r="F114" i="91"/>
  <c r="F115" i="91"/>
  <c r="F116" i="91"/>
  <c r="F117" i="91"/>
  <c r="F118" i="91"/>
  <c r="F119" i="91"/>
  <c r="F120" i="91"/>
  <c r="F121" i="91"/>
  <c r="F122" i="91"/>
  <c r="F123" i="91"/>
  <c r="F124" i="91"/>
  <c r="F125" i="91"/>
  <c r="F126" i="91"/>
  <c r="F127" i="91"/>
  <c r="F128" i="91"/>
  <c r="F129" i="91"/>
  <c r="F130" i="91"/>
  <c r="F131" i="91"/>
  <c r="F132" i="91"/>
  <c r="F133" i="91"/>
  <c r="F134" i="91"/>
  <c r="F135" i="91"/>
  <c r="F136" i="91"/>
  <c r="F137" i="91"/>
  <c r="F138" i="91"/>
  <c r="F139" i="91"/>
  <c r="F140" i="91"/>
  <c r="F141" i="91"/>
  <c r="F142" i="91"/>
  <c r="F143" i="91"/>
  <c r="F144" i="91"/>
  <c r="F145" i="91"/>
  <c r="F146" i="91"/>
  <c r="F147" i="91"/>
  <c r="F148" i="91"/>
  <c r="F149" i="91"/>
  <c r="F150" i="91"/>
  <c r="F151" i="91"/>
  <c r="F152" i="91"/>
  <c r="F153" i="91"/>
  <c r="F154" i="91"/>
  <c r="F155" i="91"/>
  <c r="F156" i="91"/>
  <c r="F157" i="91"/>
  <c r="F158" i="91"/>
  <c r="F159" i="91"/>
  <c r="F160" i="91"/>
  <c r="F161" i="91"/>
  <c r="F162" i="91"/>
  <c r="F163" i="91"/>
  <c r="F164" i="91"/>
  <c r="F213" i="91"/>
  <c r="F169" i="91"/>
  <c r="F170" i="91"/>
  <c r="F171" i="91"/>
  <c r="F172" i="91"/>
  <c r="F173" i="91"/>
  <c r="F174" i="91"/>
  <c r="F175" i="91"/>
  <c r="F176" i="91"/>
  <c r="F177" i="91"/>
  <c r="F178" i="91"/>
  <c r="F179" i="91"/>
  <c r="F180" i="91"/>
  <c r="F181" i="91"/>
  <c r="F182" i="91"/>
  <c r="F183" i="91"/>
  <c r="F184" i="91"/>
  <c r="F185" i="91"/>
  <c r="F186" i="91"/>
  <c r="F187" i="91"/>
  <c r="F188" i="91"/>
  <c r="F189" i="91"/>
  <c r="F190" i="91"/>
  <c r="F191" i="91"/>
  <c r="F192" i="91"/>
  <c r="F209" i="91"/>
  <c r="F204" i="91"/>
  <c r="F211" i="91"/>
  <c r="F217" i="91"/>
  <c r="F202" i="91"/>
  <c r="F222" i="91"/>
  <c r="F219" i="91"/>
  <c r="F242" i="91"/>
  <c r="F243" i="91"/>
  <c r="F244" i="91"/>
  <c r="F245" i="91"/>
  <c r="F246" i="91"/>
  <c r="F247" i="91"/>
  <c r="F248" i="91"/>
  <c r="F249" i="91"/>
  <c r="F250" i="91"/>
  <c r="F251" i="91"/>
  <c r="F252" i="91"/>
  <c r="F253" i="91"/>
  <c r="F254" i="91"/>
  <c r="F255" i="91"/>
  <c r="F256" i="91"/>
  <c r="F257" i="91"/>
  <c r="F258" i="91"/>
  <c r="F259" i="91"/>
  <c r="F260" i="91"/>
  <c r="F261" i="91"/>
  <c r="F262" i="91"/>
  <c r="F263" i="91"/>
  <c r="F264" i="91"/>
  <c r="F265" i="91"/>
  <c r="F266" i="91"/>
  <c r="F267" i="91"/>
  <c r="F268" i="91"/>
  <c r="F269" i="91"/>
  <c r="F315" i="91"/>
  <c r="F316" i="91"/>
  <c r="F317" i="91"/>
  <c r="F318" i="91"/>
  <c r="F319" i="91"/>
  <c r="F320" i="91"/>
  <c r="F321" i="91"/>
  <c r="F322" i="91"/>
  <c r="F323" i="91"/>
  <c r="F324" i="91"/>
  <c r="F325" i="91"/>
  <c r="F326" i="91"/>
  <c r="F327" i="91"/>
  <c r="F328" i="91"/>
  <c r="F329" i="91"/>
  <c r="F330" i="91"/>
  <c r="F331" i="91"/>
  <c r="F332" i="91"/>
  <c r="F333" i="91"/>
  <c r="F334" i="91"/>
  <c r="F335" i="91"/>
  <c r="F336" i="91"/>
  <c r="F337" i="91"/>
  <c r="F338" i="91"/>
  <c r="F339" i="91"/>
  <c r="F340" i="91"/>
  <c r="F341" i="91"/>
  <c r="F342" i="91"/>
  <c r="F343" i="91"/>
  <c r="F344" i="91"/>
  <c r="F345" i="91"/>
  <c r="F346" i="91"/>
  <c r="F347" i="91"/>
  <c r="F348" i="91"/>
  <c r="F349" i="91"/>
  <c r="F350" i="91"/>
  <c r="F351" i="91"/>
  <c r="F352" i="91"/>
  <c r="F353" i="91"/>
  <c r="F354" i="91"/>
  <c r="F355" i="91"/>
  <c r="F356" i="91"/>
  <c r="F357" i="91"/>
  <c r="F358" i="91"/>
  <c r="F359" i="91"/>
  <c r="F360" i="91"/>
  <c r="F361" i="91"/>
  <c r="F362" i="91"/>
  <c r="F363" i="91"/>
  <c r="F364" i="91"/>
  <c r="F365" i="91"/>
  <c r="F366" i="91"/>
  <c r="F367" i="91"/>
  <c r="F368" i="91"/>
  <c r="F369" i="91"/>
  <c r="F370" i="91"/>
  <c r="F371" i="91"/>
  <c r="F372" i="91"/>
  <c r="F373" i="91"/>
  <c r="F374" i="91"/>
  <c r="F375" i="91"/>
  <c r="F376" i="91"/>
  <c r="F377" i="91"/>
  <c r="F378" i="91"/>
  <c r="F379" i="91"/>
  <c r="F380" i="91"/>
  <c r="F381" i="91"/>
  <c r="F382" i="91"/>
  <c r="F383" i="91"/>
  <c r="F384" i="91"/>
  <c r="F385" i="91"/>
  <c r="F386" i="91"/>
  <c r="F387" i="91"/>
  <c r="F388" i="91"/>
  <c r="P615" i="91" l="1"/>
  <c r="M615" i="91"/>
  <c r="K615" i="91"/>
  <c r="P614" i="91"/>
  <c r="M614" i="91"/>
  <c r="K614" i="91"/>
  <c r="P613" i="91"/>
  <c r="M613" i="91"/>
  <c r="K613" i="91"/>
  <c r="P612" i="91"/>
  <c r="M612" i="91"/>
  <c r="K612" i="91"/>
  <c r="P611" i="91"/>
  <c r="M611" i="91"/>
  <c r="K611" i="91"/>
  <c r="P610" i="91"/>
  <c r="M610" i="91"/>
  <c r="K610" i="91"/>
  <c r="P609" i="91"/>
  <c r="M609" i="91"/>
  <c r="K609" i="91"/>
  <c r="P608" i="91"/>
  <c r="M608" i="91"/>
  <c r="K608" i="91"/>
  <c r="P607" i="91"/>
  <c r="M607" i="91"/>
  <c r="K607" i="91"/>
  <c r="P606" i="91"/>
  <c r="M606" i="91"/>
  <c r="K606" i="91"/>
  <c r="P605" i="91"/>
  <c r="M605" i="91"/>
  <c r="K605" i="91"/>
  <c r="P604" i="91"/>
  <c r="M604" i="91"/>
  <c r="K604" i="91"/>
  <c r="P603" i="91"/>
  <c r="M603" i="91"/>
  <c r="K603" i="91"/>
  <c r="P602" i="91"/>
  <c r="M602" i="91"/>
  <c r="K602" i="91"/>
  <c r="P601" i="91"/>
  <c r="M601" i="91"/>
  <c r="K601" i="91"/>
  <c r="P600" i="91"/>
  <c r="M600" i="91"/>
  <c r="K600" i="91"/>
  <c r="P599" i="91"/>
  <c r="M599" i="91"/>
  <c r="K599" i="91"/>
  <c r="P598" i="91"/>
  <c r="M598" i="91"/>
  <c r="K598" i="91"/>
  <c r="P597" i="91"/>
  <c r="M597" i="91"/>
  <c r="K597" i="91"/>
  <c r="P596" i="91"/>
  <c r="M596" i="91"/>
  <c r="K596" i="91"/>
  <c r="P595" i="91"/>
  <c r="M595" i="91"/>
  <c r="K595" i="91"/>
  <c r="P594" i="91"/>
  <c r="M594" i="91"/>
  <c r="K594" i="91"/>
  <c r="P593" i="91"/>
  <c r="M593" i="91"/>
  <c r="K593" i="91"/>
  <c r="P592" i="91"/>
  <c r="M592" i="91"/>
  <c r="K592" i="91"/>
  <c r="P591" i="91"/>
  <c r="M591" i="91"/>
  <c r="K591" i="91"/>
  <c r="P590" i="91"/>
  <c r="M590" i="91"/>
  <c r="K590" i="91"/>
  <c r="P589" i="91"/>
  <c r="M589" i="91"/>
  <c r="K589" i="91"/>
  <c r="P588" i="91"/>
  <c r="M588" i="91"/>
  <c r="K588" i="91"/>
  <c r="P587" i="91"/>
  <c r="M587" i="91"/>
  <c r="K587" i="91"/>
  <c r="P586" i="91"/>
  <c r="M586" i="91"/>
  <c r="K586" i="91"/>
  <c r="P585" i="91"/>
  <c r="M585" i="91"/>
  <c r="K585" i="91"/>
  <c r="P584" i="91"/>
  <c r="M584" i="91"/>
  <c r="K584" i="91"/>
  <c r="P583" i="91"/>
  <c r="M583" i="91"/>
  <c r="K583" i="91"/>
  <c r="P582" i="91"/>
  <c r="M582" i="91"/>
  <c r="K582" i="91"/>
  <c r="P581" i="91"/>
  <c r="M581" i="91"/>
  <c r="K581" i="91"/>
  <c r="P580" i="91"/>
  <c r="M580" i="91"/>
  <c r="K580" i="91"/>
  <c r="P579" i="91"/>
  <c r="M579" i="91"/>
  <c r="K579" i="91"/>
  <c r="P578" i="91"/>
  <c r="M578" i="91"/>
  <c r="K578" i="91"/>
  <c r="P577" i="91"/>
  <c r="M577" i="91"/>
  <c r="K577" i="91"/>
  <c r="P576" i="91"/>
  <c r="M576" i="91"/>
  <c r="K576" i="91"/>
  <c r="P575" i="91"/>
  <c r="M575" i="91"/>
  <c r="K575" i="91"/>
  <c r="P574" i="91"/>
  <c r="M574" i="91"/>
  <c r="K574" i="91"/>
  <c r="P573" i="91"/>
  <c r="M573" i="91"/>
  <c r="K573" i="91"/>
  <c r="P572" i="91"/>
  <c r="M572" i="91"/>
  <c r="K572" i="91"/>
  <c r="P571" i="91"/>
  <c r="M571" i="91"/>
  <c r="K571" i="91"/>
  <c r="P570" i="91"/>
  <c r="M570" i="91"/>
  <c r="K570" i="91"/>
  <c r="P569" i="91"/>
  <c r="M569" i="91"/>
  <c r="K569" i="91"/>
  <c r="P568" i="91"/>
  <c r="M568" i="91"/>
  <c r="K568" i="91"/>
  <c r="P567" i="91"/>
  <c r="M567" i="91"/>
  <c r="K567" i="91"/>
  <c r="P566" i="91"/>
  <c r="M566" i="91"/>
  <c r="K566" i="91"/>
  <c r="P565" i="91"/>
  <c r="M565" i="91"/>
  <c r="K565" i="91"/>
  <c r="P564" i="91"/>
  <c r="M564" i="91"/>
  <c r="K564" i="91"/>
  <c r="P563" i="91"/>
  <c r="M563" i="91"/>
  <c r="K563" i="91"/>
  <c r="P562" i="91"/>
  <c r="M562" i="91"/>
  <c r="K562" i="91"/>
  <c r="P561" i="91"/>
  <c r="M561" i="91"/>
  <c r="K561" i="91"/>
  <c r="P560" i="91"/>
  <c r="M560" i="91"/>
  <c r="K560" i="91"/>
  <c r="P559" i="91"/>
  <c r="M559" i="91"/>
  <c r="K559" i="91"/>
  <c r="P558" i="91"/>
  <c r="M558" i="91"/>
  <c r="K558" i="91"/>
  <c r="P557" i="91"/>
  <c r="M557" i="91"/>
  <c r="K557" i="91"/>
  <c r="P556" i="91"/>
  <c r="M556" i="91"/>
  <c r="K556" i="91"/>
  <c r="P555" i="91"/>
  <c r="M555" i="91"/>
  <c r="K555" i="91"/>
  <c r="P554" i="91"/>
  <c r="M554" i="91"/>
  <c r="K554" i="91"/>
  <c r="P553" i="91"/>
  <c r="M553" i="91"/>
  <c r="K553" i="91"/>
  <c r="P552" i="91"/>
  <c r="M552" i="91"/>
  <c r="K552" i="91"/>
  <c r="P551" i="91"/>
  <c r="M551" i="91"/>
  <c r="K551" i="91"/>
  <c r="P550" i="91"/>
  <c r="M550" i="91"/>
  <c r="K550" i="91"/>
  <c r="P549" i="91"/>
  <c r="M549" i="91"/>
  <c r="K549" i="91"/>
  <c r="P548" i="91"/>
  <c r="M548" i="91"/>
  <c r="K548" i="91"/>
  <c r="P547" i="91"/>
  <c r="M547" i="91"/>
  <c r="K547" i="91"/>
  <c r="P546" i="91"/>
  <c r="M546" i="91"/>
  <c r="K546" i="91"/>
  <c r="P545" i="91"/>
  <c r="M545" i="91"/>
  <c r="K545" i="91"/>
  <c r="P544" i="91"/>
  <c r="M544" i="91"/>
  <c r="K544" i="91"/>
  <c r="P543" i="91"/>
  <c r="M543" i="91"/>
  <c r="K543" i="91"/>
  <c r="P542" i="91"/>
  <c r="M542" i="91"/>
  <c r="K542" i="91"/>
  <c r="P541" i="91"/>
  <c r="M541" i="91"/>
  <c r="K541" i="91"/>
  <c r="P540" i="91"/>
  <c r="M540" i="91"/>
  <c r="K540" i="91"/>
  <c r="P539" i="91"/>
  <c r="M539" i="91"/>
  <c r="K539" i="91"/>
  <c r="P538" i="91"/>
  <c r="M538" i="91"/>
  <c r="K538" i="91"/>
  <c r="P537" i="91"/>
  <c r="M537" i="91"/>
  <c r="K537" i="91"/>
  <c r="P536" i="91"/>
  <c r="M536" i="91"/>
  <c r="K536" i="91"/>
  <c r="P535" i="91"/>
  <c r="M535" i="91"/>
  <c r="K535" i="91"/>
  <c r="P534" i="91"/>
  <c r="M534" i="91"/>
  <c r="K534" i="91"/>
  <c r="P533" i="91"/>
  <c r="M533" i="91"/>
  <c r="K533" i="91"/>
  <c r="P532" i="91"/>
  <c r="M532" i="91"/>
  <c r="K532" i="91"/>
  <c r="P531" i="91"/>
  <c r="M531" i="91"/>
  <c r="K531" i="91"/>
  <c r="P530" i="91"/>
  <c r="M530" i="91"/>
  <c r="K530" i="91"/>
  <c r="P529" i="91"/>
  <c r="M529" i="91"/>
  <c r="K529" i="91"/>
  <c r="P528" i="91"/>
  <c r="M528" i="91"/>
  <c r="K528" i="91"/>
  <c r="P527" i="91"/>
  <c r="M527" i="91"/>
  <c r="K527" i="91"/>
  <c r="P526" i="91"/>
  <c r="M526" i="91"/>
  <c r="K526" i="91"/>
  <c r="P525" i="91"/>
  <c r="M525" i="91"/>
  <c r="K525" i="91"/>
  <c r="P524" i="91"/>
  <c r="M524" i="91"/>
  <c r="K524" i="91"/>
  <c r="P523" i="91"/>
  <c r="M523" i="91"/>
  <c r="K523" i="91"/>
  <c r="P522" i="91"/>
  <c r="M522" i="91"/>
  <c r="K522" i="91"/>
  <c r="P521" i="91"/>
  <c r="M521" i="91"/>
  <c r="K521" i="91"/>
  <c r="P520" i="91"/>
  <c r="M520" i="91"/>
  <c r="K520" i="91"/>
  <c r="P519" i="91"/>
  <c r="M519" i="91"/>
  <c r="K519" i="91"/>
  <c r="P518" i="91"/>
  <c r="M518" i="91"/>
  <c r="K518" i="91"/>
  <c r="P517" i="91"/>
  <c r="M517" i="91"/>
  <c r="K517" i="91"/>
  <c r="P516" i="91"/>
  <c r="M516" i="91"/>
  <c r="K516" i="91"/>
  <c r="P515" i="91"/>
  <c r="M515" i="91"/>
  <c r="K515" i="91"/>
  <c r="P514" i="91"/>
  <c r="M514" i="91"/>
  <c r="K514" i="91"/>
  <c r="P513" i="91"/>
  <c r="M513" i="91"/>
  <c r="K513" i="91"/>
  <c r="P512" i="91"/>
  <c r="M512" i="91"/>
  <c r="K512" i="91"/>
  <c r="P511" i="91"/>
  <c r="M511" i="91"/>
  <c r="K511" i="91"/>
  <c r="P510" i="91"/>
  <c r="M510" i="91"/>
  <c r="K510" i="91"/>
  <c r="P509" i="91"/>
  <c r="M509" i="91"/>
  <c r="K509" i="91"/>
  <c r="P508" i="91"/>
  <c r="M508" i="91"/>
  <c r="K508" i="91"/>
  <c r="P507" i="91"/>
  <c r="M507" i="91"/>
  <c r="K507" i="91"/>
  <c r="P506" i="91"/>
  <c r="M506" i="91"/>
  <c r="K506" i="91"/>
  <c r="P505" i="91"/>
  <c r="M505" i="91"/>
  <c r="K505" i="91"/>
  <c r="P504" i="91"/>
  <c r="M504" i="91"/>
  <c r="K504" i="91"/>
  <c r="P503" i="91"/>
  <c r="M503" i="91"/>
  <c r="K503" i="91"/>
  <c r="P502" i="91"/>
  <c r="M502" i="91"/>
  <c r="K502" i="91"/>
  <c r="P501" i="91"/>
  <c r="M501" i="91"/>
  <c r="K501" i="91"/>
  <c r="P500" i="91"/>
  <c r="M500" i="91"/>
  <c r="K500" i="91"/>
  <c r="P499" i="91"/>
  <c r="M499" i="91"/>
  <c r="K499" i="91"/>
  <c r="P498" i="91"/>
  <c r="M498" i="91"/>
  <c r="K498" i="91"/>
  <c r="P497" i="91"/>
  <c r="M497" i="91"/>
  <c r="K497" i="91"/>
  <c r="P496" i="91"/>
  <c r="M496" i="91"/>
  <c r="K496" i="91"/>
  <c r="P495" i="91"/>
  <c r="M495" i="91"/>
  <c r="K495" i="91"/>
  <c r="P494" i="91"/>
  <c r="M494" i="91"/>
  <c r="K494" i="91"/>
  <c r="P493" i="91"/>
  <c r="M493" i="91"/>
  <c r="K493" i="91"/>
  <c r="P492" i="91"/>
  <c r="M492" i="91"/>
  <c r="K492" i="91"/>
  <c r="P491" i="91"/>
  <c r="M491" i="91"/>
  <c r="K491" i="91"/>
  <c r="P490" i="91"/>
  <c r="M490" i="91"/>
  <c r="K490" i="91"/>
  <c r="P489" i="91"/>
  <c r="M489" i="91"/>
  <c r="K489" i="91"/>
  <c r="P488" i="91"/>
  <c r="M488" i="91"/>
  <c r="K488" i="91"/>
  <c r="P487" i="91"/>
  <c r="M487" i="91"/>
  <c r="K487" i="91"/>
  <c r="P486" i="91"/>
  <c r="M486" i="91"/>
  <c r="K486" i="91"/>
  <c r="P485" i="91"/>
  <c r="M485" i="91"/>
  <c r="K485" i="91"/>
  <c r="P484" i="91"/>
  <c r="M484" i="91"/>
  <c r="K484" i="91"/>
  <c r="P483" i="91"/>
  <c r="M483" i="91"/>
  <c r="K483" i="91"/>
  <c r="P482" i="91"/>
  <c r="M482" i="91"/>
  <c r="K482" i="91"/>
  <c r="P481" i="91"/>
  <c r="M481" i="91"/>
  <c r="K481" i="91"/>
  <c r="P480" i="91"/>
  <c r="M480" i="91"/>
  <c r="K480" i="91"/>
  <c r="P479" i="91"/>
  <c r="M479" i="91"/>
  <c r="K479" i="91"/>
  <c r="P478" i="91"/>
  <c r="M478" i="91"/>
  <c r="K478" i="91"/>
  <c r="P477" i="91"/>
  <c r="M477" i="91"/>
  <c r="K477" i="91"/>
  <c r="P476" i="91"/>
  <c r="M476" i="91"/>
  <c r="K476" i="91"/>
  <c r="P475" i="91"/>
  <c r="M475" i="91"/>
  <c r="K475" i="91"/>
  <c r="P474" i="91"/>
  <c r="M474" i="91"/>
  <c r="K474" i="91"/>
  <c r="P473" i="91"/>
  <c r="M473" i="91"/>
  <c r="K473" i="91"/>
  <c r="P472" i="91"/>
  <c r="M472" i="91"/>
  <c r="K472" i="91"/>
  <c r="P471" i="91"/>
  <c r="M471" i="91"/>
  <c r="K471" i="91"/>
  <c r="P470" i="91"/>
  <c r="M470" i="91"/>
  <c r="K470" i="91"/>
  <c r="P469" i="91"/>
  <c r="M469" i="91"/>
  <c r="P468" i="91"/>
  <c r="M468" i="91"/>
  <c r="P467" i="91"/>
  <c r="M467" i="91"/>
  <c r="P466" i="91"/>
  <c r="M466" i="91"/>
  <c r="P465" i="91"/>
  <c r="M465" i="91"/>
  <c r="K465" i="91"/>
  <c r="P464" i="91"/>
  <c r="M464" i="91"/>
  <c r="K464" i="91"/>
  <c r="P463" i="91"/>
  <c r="M463" i="91"/>
  <c r="K463" i="91"/>
  <c r="P462" i="91"/>
  <c r="M462" i="91"/>
  <c r="K462" i="91"/>
  <c r="P461" i="91"/>
  <c r="K461" i="91"/>
  <c r="P460" i="91"/>
  <c r="M460" i="91"/>
  <c r="K460" i="91"/>
  <c r="P459" i="91"/>
  <c r="M459" i="91"/>
  <c r="K459" i="91"/>
  <c r="P458" i="91"/>
  <c r="M458" i="91"/>
  <c r="K458" i="91"/>
  <c r="P457" i="91"/>
  <c r="M457" i="91"/>
  <c r="K457" i="91"/>
  <c r="P456" i="91"/>
  <c r="M456" i="91"/>
  <c r="P455" i="91"/>
  <c r="M455" i="91"/>
  <c r="K455" i="91"/>
  <c r="P454" i="91"/>
  <c r="M454" i="91"/>
  <c r="K454" i="91"/>
  <c r="P453" i="91"/>
  <c r="M453" i="91"/>
  <c r="K453" i="91"/>
  <c r="P452" i="91"/>
  <c r="M452" i="91"/>
  <c r="K452" i="91"/>
  <c r="P451" i="91"/>
  <c r="M451" i="91"/>
  <c r="K451" i="91"/>
  <c r="P450" i="91"/>
  <c r="M450" i="91"/>
  <c r="K450" i="91"/>
  <c r="P449" i="91"/>
  <c r="M449" i="91"/>
  <c r="K449" i="91"/>
  <c r="P448" i="91"/>
  <c r="M448" i="91"/>
  <c r="K448" i="91"/>
  <c r="P447" i="91"/>
  <c r="M447" i="91"/>
  <c r="K447" i="91"/>
  <c r="P446" i="91"/>
  <c r="M446" i="91"/>
  <c r="K446" i="91"/>
  <c r="P445" i="91"/>
  <c r="M445" i="91"/>
  <c r="K445" i="91"/>
  <c r="P444" i="91"/>
  <c r="M444" i="91"/>
  <c r="K444" i="91"/>
  <c r="P443" i="91"/>
  <c r="M443" i="91"/>
  <c r="K443" i="91"/>
  <c r="P442" i="91"/>
  <c r="M442" i="91"/>
  <c r="K442" i="91"/>
  <c r="P441" i="91"/>
  <c r="M441" i="91"/>
  <c r="K441" i="91"/>
  <c r="P440" i="91"/>
  <c r="M440" i="91"/>
  <c r="K440" i="91"/>
  <c r="P439" i="91"/>
  <c r="M439" i="91"/>
  <c r="K439" i="91"/>
  <c r="P438" i="91"/>
  <c r="M438" i="91"/>
  <c r="K438" i="91"/>
  <c r="P437" i="91"/>
  <c r="M437" i="91"/>
  <c r="K437" i="91"/>
  <c r="P436" i="91"/>
  <c r="M436" i="91"/>
  <c r="K436" i="91"/>
  <c r="P435" i="91"/>
  <c r="M435" i="91"/>
  <c r="K435" i="91"/>
  <c r="P434" i="91"/>
  <c r="M434" i="91"/>
  <c r="K434" i="91"/>
  <c r="P433" i="91"/>
  <c r="M433" i="91"/>
  <c r="K433" i="91"/>
  <c r="P432" i="91"/>
  <c r="M432" i="91"/>
  <c r="K432" i="91"/>
  <c r="P431" i="91"/>
  <c r="M431" i="91"/>
  <c r="K431" i="91"/>
  <c r="P430" i="91"/>
  <c r="M430" i="91"/>
  <c r="K430" i="91"/>
  <c r="P429" i="91"/>
  <c r="M429" i="91"/>
  <c r="K429" i="91"/>
  <c r="P428" i="91"/>
  <c r="M428" i="91"/>
  <c r="K428" i="91"/>
  <c r="P427" i="91"/>
  <c r="M427" i="91"/>
  <c r="K427" i="91"/>
  <c r="P426" i="91"/>
  <c r="M426" i="91"/>
  <c r="K426" i="91"/>
  <c r="P425" i="91"/>
  <c r="M425" i="91"/>
  <c r="K425" i="91"/>
  <c r="P424" i="91"/>
  <c r="M424" i="91"/>
  <c r="K424" i="91"/>
  <c r="P423" i="91"/>
  <c r="M423" i="91"/>
  <c r="K423" i="91"/>
  <c r="P422" i="91"/>
  <c r="M422" i="91"/>
  <c r="K422" i="91"/>
  <c r="P421" i="91"/>
  <c r="M421" i="91"/>
  <c r="K421" i="91"/>
  <c r="P420" i="91"/>
  <c r="M420" i="91"/>
  <c r="K420" i="91"/>
  <c r="P419" i="91"/>
  <c r="M419" i="91"/>
  <c r="K419" i="91"/>
  <c r="P418" i="91"/>
  <c r="M418" i="91"/>
  <c r="K418" i="91"/>
  <c r="P417" i="91"/>
  <c r="M417" i="91"/>
  <c r="K417" i="91"/>
  <c r="P416" i="91"/>
  <c r="M416" i="91"/>
  <c r="K416" i="91"/>
  <c r="P415" i="91"/>
  <c r="M415" i="91"/>
  <c r="K415" i="91"/>
  <c r="P414" i="91"/>
  <c r="K414" i="91"/>
  <c r="P413" i="91"/>
  <c r="M413" i="91"/>
  <c r="K413" i="91"/>
  <c r="P412" i="91"/>
  <c r="M412" i="91"/>
  <c r="K412" i="91"/>
  <c r="P411" i="91"/>
  <c r="M411" i="91"/>
  <c r="K411" i="91"/>
  <c r="P410" i="91"/>
  <c r="M410" i="91"/>
  <c r="K410" i="91"/>
  <c r="P409" i="91"/>
  <c r="M409" i="91"/>
  <c r="K409" i="91"/>
  <c r="P408" i="91"/>
  <c r="M408" i="91"/>
  <c r="K408" i="91"/>
  <c r="P407" i="91"/>
  <c r="M407" i="91"/>
  <c r="K407" i="91"/>
  <c r="P406" i="91"/>
  <c r="M406" i="91"/>
  <c r="K406" i="91"/>
  <c r="P405" i="91"/>
  <c r="M405" i="91"/>
  <c r="K405" i="91"/>
  <c r="P404" i="91"/>
  <c r="M404" i="91"/>
  <c r="K404" i="91"/>
  <c r="P403" i="91"/>
  <c r="M403" i="91"/>
  <c r="K403" i="91"/>
  <c r="P402" i="91"/>
  <c r="M402" i="91"/>
  <c r="K402" i="91"/>
  <c r="P401" i="91"/>
  <c r="M401" i="91"/>
  <c r="K401" i="91"/>
  <c r="P400" i="91"/>
  <c r="M400" i="91"/>
  <c r="K400" i="91"/>
  <c r="P399" i="91"/>
  <c r="M399" i="91"/>
  <c r="K399" i="91"/>
  <c r="P398" i="91"/>
  <c r="M398" i="91"/>
  <c r="K398" i="91"/>
  <c r="P397" i="91"/>
  <c r="M397" i="91"/>
  <c r="K397" i="91"/>
  <c r="P396" i="91"/>
  <c r="M396" i="91"/>
  <c r="K396" i="91"/>
  <c r="P395" i="91"/>
  <c r="M395" i="91"/>
  <c r="K395" i="91"/>
  <c r="P394" i="91"/>
  <c r="M394" i="91"/>
  <c r="K394" i="91"/>
  <c r="P393" i="91"/>
  <c r="M393" i="91"/>
  <c r="K393" i="91"/>
  <c r="P392" i="91"/>
  <c r="M392" i="91"/>
  <c r="K392" i="91"/>
  <c r="P391" i="91"/>
  <c r="M391" i="91"/>
  <c r="K391" i="91"/>
  <c r="P390" i="91"/>
  <c r="M390" i="91"/>
  <c r="K390" i="91"/>
  <c r="P389" i="91"/>
  <c r="M389" i="91"/>
  <c r="K389" i="91"/>
  <c r="P388" i="91"/>
  <c r="M388" i="91"/>
  <c r="K388" i="91"/>
  <c r="P387" i="91"/>
  <c r="M387" i="91"/>
  <c r="K387" i="91"/>
  <c r="P386" i="91"/>
  <c r="M386" i="91"/>
  <c r="K386" i="91"/>
  <c r="P385" i="91"/>
  <c r="M385" i="91"/>
  <c r="K385" i="91"/>
  <c r="P384" i="91"/>
  <c r="M384" i="91"/>
  <c r="K384" i="91"/>
  <c r="P383" i="91"/>
  <c r="M383" i="91"/>
  <c r="K383" i="91"/>
  <c r="P382" i="91"/>
  <c r="M382" i="91"/>
  <c r="K382" i="91"/>
  <c r="P381" i="91"/>
  <c r="M381" i="91"/>
  <c r="K381" i="91"/>
  <c r="P380" i="91"/>
  <c r="M380" i="91"/>
  <c r="K380" i="91"/>
  <c r="P379" i="91"/>
  <c r="M379" i="91"/>
  <c r="K379" i="91"/>
  <c r="P378" i="91"/>
  <c r="M378" i="91"/>
  <c r="K378" i="91"/>
  <c r="P377" i="91"/>
  <c r="M377" i="91"/>
  <c r="K377" i="91"/>
  <c r="P376" i="91"/>
  <c r="M376" i="91"/>
  <c r="K376" i="91"/>
  <c r="P375" i="91"/>
  <c r="M375" i="91"/>
  <c r="K375" i="91"/>
  <c r="P374" i="91"/>
  <c r="M374" i="91"/>
  <c r="K374" i="91"/>
  <c r="P373" i="91"/>
  <c r="M373" i="91"/>
  <c r="K373" i="91"/>
  <c r="P372" i="91"/>
  <c r="M372" i="91"/>
  <c r="K372" i="91"/>
  <c r="P371" i="91"/>
  <c r="M371" i="91"/>
  <c r="K371" i="91"/>
  <c r="P370" i="91"/>
  <c r="M370" i="91"/>
  <c r="K370" i="91"/>
  <c r="P369" i="91"/>
  <c r="M369" i="91"/>
  <c r="K369" i="91"/>
  <c r="P368" i="91"/>
  <c r="M368" i="91"/>
  <c r="K368" i="91"/>
  <c r="P367" i="91"/>
  <c r="M367" i="91"/>
  <c r="K367" i="91"/>
  <c r="P366" i="91"/>
  <c r="M366" i="91"/>
  <c r="K366" i="91"/>
  <c r="P365" i="91"/>
  <c r="M365" i="91"/>
  <c r="K365" i="91"/>
  <c r="P364" i="91"/>
  <c r="M364" i="91"/>
  <c r="K364" i="91"/>
  <c r="P363" i="91"/>
  <c r="M363" i="91"/>
  <c r="K363" i="91"/>
  <c r="P362" i="91"/>
  <c r="M362" i="91"/>
  <c r="K362" i="91"/>
  <c r="P361" i="91"/>
  <c r="M361" i="91"/>
  <c r="K361" i="91"/>
  <c r="P360" i="91"/>
  <c r="M360" i="91"/>
  <c r="K360" i="91"/>
  <c r="P359" i="91"/>
  <c r="M359" i="91"/>
  <c r="K359" i="91"/>
  <c r="P358" i="91"/>
  <c r="M358" i="91"/>
  <c r="K358" i="91"/>
  <c r="P357" i="91"/>
  <c r="M357" i="91"/>
  <c r="K357" i="91"/>
  <c r="P356" i="91"/>
  <c r="M356" i="91"/>
  <c r="K356" i="91"/>
  <c r="P355" i="91"/>
  <c r="M355" i="91"/>
  <c r="K355" i="91"/>
  <c r="P354" i="91"/>
  <c r="M354" i="91"/>
  <c r="K354" i="91"/>
  <c r="P353" i="91"/>
  <c r="M353" i="91"/>
  <c r="K353" i="91"/>
  <c r="P352" i="91"/>
  <c r="M352" i="91"/>
  <c r="K352" i="91"/>
  <c r="P351" i="91"/>
  <c r="M351" i="91"/>
  <c r="K351" i="91"/>
  <c r="P350" i="91"/>
  <c r="M350" i="91"/>
  <c r="K350" i="91"/>
  <c r="P349" i="91"/>
  <c r="M349" i="91"/>
  <c r="K349" i="91"/>
  <c r="P348" i="91"/>
  <c r="M348" i="91"/>
  <c r="K348" i="91"/>
  <c r="P347" i="91"/>
  <c r="M347" i="91"/>
  <c r="K347" i="91"/>
  <c r="P346" i="91"/>
  <c r="M346" i="91"/>
  <c r="K346" i="91"/>
  <c r="P345" i="91"/>
  <c r="M345" i="91"/>
  <c r="K345" i="91"/>
  <c r="P344" i="91"/>
  <c r="M344" i="91"/>
  <c r="K344" i="91"/>
  <c r="P343" i="91"/>
  <c r="M343" i="91"/>
  <c r="K343" i="91"/>
  <c r="P342" i="91"/>
  <c r="M342" i="91"/>
  <c r="K342" i="91"/>
  <c r="P341" i="91"/>
  <c r="M341" i="91"/>
  <c r="K341" i="91"/>
  <c r="P340" i="91"/>
  <c r="M340" i="91"/>
  <c r="K340" i="91"/>
  <c r="P339" i="91"/>
  <c r="M339" i="91"/>
  <c r="K339" i="91"/>
  <c r="P338" i="91"/>
  <c r="M338" i="91"/>
  <c r="K338" i="91"/>
  <c r="P337" i="91"/>
  <c r="M337" i="91"/>
  <c r="K337" i="91"/>
  <c r="P336" i="91"/>
  <c r="M336" i="91"/>
  <c r="K336" i="91"/>
  <c r="P335" i="91"/>
  <c r="M335" i="91"/>
  <c r="K335" i="91"/>
  <c r="P334" i="91"/>
  <c r="M334" i="91"/>
  <c r="K334" i="91"/>
  <c r="P333" i="91"/>
  <c r="M333" i="91"/>
  <c r="K333" i="91"/>
  <c r="P332" i="91"/>
  <c r="M332" i="91"/>
  <c r="K332" i="91"/>
  <c r="P331" i="91"/>
  <c r="M331" i="91"/>
  <c r="K331" i="91"/>
  <c r="P330" i="91"/>
  <c r="M330" i="91"/>
  <c r="K330" i="91"/>
  <c r="P329" i="91"/>
  <c r="M329" i="91"/>
  <c r="K329" i="91"/>
  <c r="P328" i="91"/>
  <c r="M328" i="91"/>
  <c r="K328" i="91"/>
  <c r="P327" i="91"/>
  <c r="M327" i="91"/>
  <c r="K327" i="91"/>
  <c r="P326" i="91"/>
  <c r="M326" i="91"/>
  <c r="K326" i="91"/>
  <c r="P325" i="91"/>
  <c r="M325" i="91"/>
  <c r="K325" i="91"/>
  <c r="P324" i="91"/>
  <c r="M324" i="91"/>
  <c r="K324" i="91"/>
  <c r="P323" i="91"/>
  <c r="M323" i="91"/>
  <c r="K323" i="91"/>
  <c r="P322" i="91"/>
  <c r="M322" i="91"/>
  <c r="K322" i="91"/>
  <c r="P321" i="91"/>
  <c r="M321" i="91"/>
  <c r="K321" i="91"/>
  <c r="P320" i="91"/>
  <c r="M320" i="91"/>
  <c r="K320" i="91"/>
  <c r="P319" i="91"/>
  <c r="M319" i="91"/>
  <c r="K319" i="91"/>
  <c r="P318" i="91"/>
  <c r="M318" i="91"/>
  <c r="K318" i="91"/>
  <c r="P317" i="91"/>
  <c r="M317" i="91"/>
  <c r="K317" i="91"/>
  <c r="P316" i="91"/>
  <c r="M316" i="91"/>
  <c r="K316" i="91"/>
  <c r="P315" i="91"/>
  <c r="M315" i="91"/>
  <c r="K315" i="91"/>
  <c r="P314" i="91"/>
  <c r="M314" i="91"/>
  <c r="K314" i="91"/>
  <c r="P313" i="91"/>
  <c r="M313" i="91"/>
  <c r="K313" i="91"/>
  <c r="P312" i="91"/>
  <c r="M312" i="91"/>
  <c r="K312" i="91"/>
  <c r="P311" i="91"/>
  <c r="M311" i="91"/>
  <c r="K311" i="91"/>
  <c r="P310" i="91"/>
  <c r="M310" i="91"/>
  <c r="K310" i="91"/>
  <c r="P309" i="91"/>
  <c r="M309" i="91"/>
  <c r="K309" i="91"/>
  <c r="P308" i="91"/>
  <c r="M308" i="91"/>
  <c r="K308" i="91"/>
  <c r="P307" i="91"/>
  <c r="M307" i="91"/>
  <c r="K307" i="91"/>
  <c r="P306" i="91"/>
  <c r="M306" i="91"/>
  <c r="K306" i="91"/>
  <c r="P305" i="91"/>
  <c r="P304" i="91"/>
  <c r="M304" i="91"/>
  <c r="K304" i="91"/>
  <c r="P303" i="91"/>
  <c r="M303" i="91"/>
  <c r="K303" i="91"/>
  <c r="P302" i="91"/>
  <c r="M302" i="91"/>
  <c r="K302" i="91"/>
  <c r="P301" i="91"/>
  <c r="M301" i="91"/>
  <c r="K301" i="91"/>
  <c r="P300" i="91"/>
  <c r="M300" i="91"/>
  <c r="K300" i="91"/>
  <c r="P299" i="91"/>
  <c r="M299" i="91"/>
  <c r="K299" i="91"/>
  <c r="P298" i="91"/>
  <c r="M298" i="91"/>
  <c r="K298" i="91"/>
  <c r="P297" i="91"/>
  <c r="M297" i="91"/>
  <c r="K297" i="91"/>
  <c r="P296" i="91"/>
  <c r="M296" i="91"/>
  <c r="K296" i="91"/>
  <c r="P295" i="91"/>
  <c r="M295" i="91"/>
  <c r="K295" i="91"/>
  <c r="P294" i="91"/>
  <c r="M294" i="91"/>
  <c r="K294" i="91"/>
  <c r="P293" i="91"/>
  <c r="M293" i="91"/>
  <c r="K293" i="91"/>
  <c r="P292" i="91"/>
  <c r="M292" i="91"/>
  <c r="K292" i="91"/>
  <c r="P291" i="91"/>
  <c r="M291" i="91"/>
  <c r="K291" i="91"/>
  <c r="P290" i="91"/>
  <c r="M290" i="91"/>
  <c r="K290" i="91"/>
  <c r="P289" i="91"/>
  <c r="M289" i="91"/>
  <c r="K289" i="91"/>
  <c r="P288" i="91"/>
  <c r="M288" i="91"/>
  <c r="K288" i="91"/>
  <c r="P287" i="91"/>
  <c r="M287" i="91"/>
  <c r="K287" i="91"/>
  <c r="P286" i="91"/>
  <c r="M286" i="91"/>
  <c r="K286" i="91"/>
  <c r="P285" i="91"/>
  <c r="M285" i="91"/>
  <c r="K285" i="91"/>
  <c r="P284" i="91"/>
  <c r="M284" i="91"/>
  <c r="K284" i="91"/>
  <c r="P283" i="91"/>
  <c r="M283" i="91"/>
  <c r="K283" i="91"/>
  <c r="P282" i="91"/>
  <c r="M282" i="91"/>
  <c r="K282" i="91"/>
  <c r="P281" i="91"/>
  <c r="M281" i="91"/>
  <c r="K281" i="91"/>
  <c r="P280" i="91"/>
  <c r="M280" i="91"/>
  <c r="K280" i="91"/>
  <c r="P279" i="91"/>
  <c r="M279" i="91"/>
  <c r="K279" i="91"/>
  <c r="P278" i="91"/>
  <c r="M278" i="91"/>
  <c r="K278" i="91"/>
  <c r="P277" i="91"/>
  <c r="M277" i="91"/>
  <c r="K277" i="91"/>
  <c r="P276" i="91"/>
  <c r="M276" i="91"/>
  <c r="K276" i="91"/>
  <c r="P275" i="91"/>
  <c r="M275" i="91"/>
  <c r="K275" i="91"/>
  <c r="P274" i="91"/>
  <c r="M274" i="91"/>
  <c r="K274" i="91"/>
  <c r="P273" i="91"/>
  <c r="M273" i="91"/>
  <c r="K273" i="91"/>
  <c r="P272" i="91"/>
  <c r="M272" i="91"/>
  <c r="K272" i="91"/>
  <c r="P271" i="91"/>
  <c r="M271" i="91"/>
  <c r="K271" i="91"/>
  <c r="P270" i="91"/>
  <c r="M270" i="91"/>
  <c r="K270" i="91"/>
  <c r="P269" i="91"/>
  <c r="M269" i="91"/>
  <c r="K269" i="91"/>
  <c r="P268" i="91"/>
  <c r="M268" i="91"/>
  <c r="K268" i="91"/>
  <c r="P267" i="91"/>
  <c r="M267" i="91"/>
  <c r="K267" i="91"/>
  <c r="P266" i="91"/>
  <c r="M266" i="91"/>
  <c r="K266" i="91"/>
  <c r="P265" i="91"/>
  <c r="M265" i="91"/>
  <c r="K265" i="91"/>
  <c r="P264" i="91"/>
  <c r="M264" i="91"/>
  <c r="K264" i="91"/>
  <c r="P263" i="91"/>
  <c r="M263" i="91"/>
  <c r="K263" i="91"/>
  <c r="P262" i="91"/>
  <c r="M262" i="91"/>
  <c r="K262" i="91"/>
  <c r="P261" i="91"/>
  <c r="M261" i="91"/>
  <c r="K261" i="91"/>
  <c r="P260" i="91"/>
  <c r="M260" i="91"/>
  <c r="K260" i="91"/>
  <c r="P259" i="91"/>
  <c r="M259" i="91"/>
  <c r="K259" i="91"/>
  <c r="P258" i="91"/>
  <c r="M258" i="91"/>
  <c r="K258" i="91"/>
  <c r="P257" i="91"/>
  <c r="M257" i="91"/>
  <c r="K257" i="91"/>
  <c r="P256" i="91"/>
  <c r="M256" i="91"/>
  <c r="K256" i="91"/>
  <c r="P255" i="91"/>
  <c r="M255" i="91"/>
  <c r="K255" i="91"/>
  <c r="P254" i="91"/>
  <c r="M254" i="91"/>
  <c r="K254" i="91"/>
  <c r="P253" i="91"/>
  <c r="M253" i="91"/>
  <c r="K253" i="91"/>
  <c r="P252" i="91"/>
  <c r="M252" i="91"/>
  <c r="K252" i="91"/>
  <c r="P251" i="91"/>
  <c r="M251" i="91"/>
  <c r="K251" i="91"/>
  <c r="P250" i="91"/>
  <c r="M250" i="91"/>
  <c r="K250" i="91"/>
  <c r="P249" i="91"/>
  <c r="M249" i="91"/>
  <c r="K249" i="91"/>
  <c r="P248" i="91"/>
  <c r="M248" i="91"/>
  <c r="K248" i="91"/>
  <c r="P247" i="91"/>
  <c r="M247" i="91"/>
  <c r="K247" i="91"/>
  <c r="P246" i="91"/>
  <c r="M246" i="91"/>
  <c r="K246" i="91"/>
  <c r="P245" i="91"/>
  <c r="M245" i="91"/>
  <c r="K245" i="91"/>
  <c r="P244" i="91"/>
  <c r="M244" i="91"/>
  <c r="K244" i="91"/>
  <c r="P243" i="91"/>
  <c r="M243" i="91"/>
  <c r="K243" i="91"/>
  <c r="P242" i="91"/>
  <c r="M242" i="91"/>
  <c r="K242" i="91"/>
  <c r="P219" i="91"/>
  <c r="M219" i="91"/>
  <c r="K219" i="91"/>
  <c r="P167" i="91"/>
  <c r="M167" i="91"/>
  <c r="K167" i="91"/>
  <c r="P239" i="91"/>
  <c r="M239" i="91"/>
  <c r="K239" i="91"/>
  <c r="P235" i="91"/>
  <c r="M235" i="91"/>
  <c r="K235" i="91"/>
  <c r="P230" i="91"/>
  <c r="M230" i="91"/>
  <c r="K230" i="91"/>
  <c r="P200" i="91"/>
  <c r="M200" i="91"/>
  <c r="K200" i="91"/>
  <c r="P168" i="91"/>
  <c r="M168" i="91"/>
  <c r="K168" i="91"/>
  <c r="P197" i="91"/>
  <c r="M197" i="91"/>
  <c r="K197" i="91"/>
  <c r="P165" i="91"/>
  <c r="M165" i="91"/>
  <c r="K165" i="91"/>
  <c r="P221" i="91"/>
  <c r="M221" i="91"/>
  <c r="K221" i="91"/>
  <c r="P227" i="91"/>
  <c r="M227" i="91"/>
  <c r="K227" i="91"/>
  <c r="P218" i="91"/>
  <c r="M218" i="91"/>
  <c r="K218" i="91"/>
  <c r="P231" i="91"/>
  <c r="M231" i="91"/>
  <c r="K231" i="91"/>
  <c r="P232" i="91"/>
  <c r="M232" i="91"/>
  <c r="K232" i="91"/>
  <c r="P223" i="91"/>
  <c r="M223" i="91"/>
  <c r="K223" i="91"/>
  <c r="P208" i="91"/>
  <c r="M208" i="91"/>
  <c r="K208" i="91"/>
  <c r="P222" i="91"/>
  <c r="M222" i="91"/>
  <c r="K222" i="91"/>
  <c r="P226" i="91"/>
  <c r="M226" i="91"/>
  <c r="K226" i="91"/>
  <c r="P205" i="91"/>
  <c r="M205" i="91"/>
  <c r="K205" i="91"/>
  <c r="P166" i="91"/>
  <c r="M166" i="91"/>
  <c r="K166" i="91"/>
  <c r="P238" i="91"/>
  <c r="M238" i="91"/>
  <c r="K238" i="91"/>
  <c r="P237" i="91"/>
  <c r="M237" i="91"/>
  <c r="K237" i="91"/>
  <c r="P236" i="91"/>
  <c r="M236" i="91"/>
  <c r="K236" i="91"/>
  <c r="P196" i="91"/>
  <c r="M196" i="91"/>
  <c r="K196" i="91"/>
  <c r="P193" i="91"/>
  <c r="M193" i="91"/>
  <c r="K193" i="91"/>
  <c r="P210" i="91"/>
  <c r="M210" i="91"/>
  <c r="K210" i="91"/>
  <c r="P234" i="91"/>
  <c r="M234" i="91"/>
  <c r="K234" i="91"/>
  <c r="P201" i="91"/>
  <c r="M201" i="91"/>
  <c r="K201" i="91"/>
  <c r="P212" i="91"/>
  <c r="M212" i="91"/>
  <c r="K212" i="91"/>
  <c r="P224" i="91"/>
  <c r="M224" i="91"/>
  <c r="K224" i="91"/>
  <c r="P220" i="91"/>
  <c r="M220" i="91"/>
  <c r="K220" i="91"/>
  <c r="P215" i="91"/>
  <c r="M215" i="91"/>
  <c r="K215" i="91"/>
  <c r="P233" i="91"/>
  <c r="M233" i="91"/>
  <c r="K233" i="91"/>
  <c r="P207" i="91"/>
  <c r="M207" i="91"/>
  <c r="K207" i="91"/>
  <c r="P206" i="91"/>
  <c r="M206" i="91"/>
  <c r="K206" i="91"/>
  <c r="P194" i="91"/>
  <c r="M194" i="91"/>
  <c r="K194" i="91"/>
  <c r="P199" i="91"/>
  <c r="M199" i="91"/>
  <c r="K199" i="91"/>
  <c r="P228" i="91"/>
  <c r="M228" i="91"/>
  <c r="K228" i="91"/>
  <c r="P225" i="91"/>
  <c r="M225" i="91"/>
  <c r="K225" i="91"/>
  <c r="P195" i="91"/>
  <c r="M195" i="91"/>
  <c r="K195" i="91"/>
  <c r="P214" i="91"/>
  <c r="M214" i="91"/>
  <c r="K214" i="91"/>
  <c r="P241" i="91"/>
  <c r="M241" i="91"/>
  <c r="K241" i="91"/>
  <c r="P240" i="91"/>
  <c r="M240" i="91"/>
  <c r="K240" i="91"/>
  <c r="P198" i="91"/>
  <c r="M198" i="91"/>
  <c r="K198" i="91"/>
  <c r="P229" i="91"/>
  <c r="M229" i="91"/>
  <c r="K229" i="91"/>
  <c r="P216" i="91"/>
  <c r="M216" i="91"/>
  <c r="K216" i="91"/>
  <c r="P203" i="91"/>
  <c r="M203" i="91"/>
  <c r="K203" i="91"/>
  <c r="P202" i="91"/>
  <c r="M202" i="91"/>
  <c r="K202" i="91"/>
  <c r="P217" i="91"/>
  <c r="M217" i="91"/>
  <c r="K217" i="91"/>
  <c r="P211" i="91"/>
  <c r="M211" i="91"/>
  <c r="K211" i="91"/>
  <c r="P204" i="91"/>
  <c r="M204" i="91"/>
  <c r="K204" i="91"/>
  <c r="P209" i="91"/>
  <c r="M209" i="91"/>
  <c r="K209" i="91"/>
  <c r="P192" i="91"/>
  <c r="M192" i="91"/>
  <c r="K192" i="91"/>
  <c r="P191" i="91"/>
  <c r="M191" i="91"/>
  <c r="K191" i="91"/>
  <c r="P190" i="91"/>
  <c r="M190" i="91"/>
  <c r="K190" i="91"/>
  <c r="P189" i="91"/>
  <c r="M189" i="91"/>
  <c r="K189" i="91"/>
  <c r="P188" i="91"/>
  <c r="M188" i="91"/>
  <c r="K188" i="91"/>
  <c r="P187" i="91"/>
  <c r="M187" i="91"/>
  <c r="K187" i="91"/>
  <c r="P186" i="91"/>
  <c r="M186" i="91"/>
  <c r="K186" i="91"/>
  <c r="P185" i="91"/>
  <c r="M185" i="91"/>
  <c r="K185" i="91"/>
  <c r="P184" i="91"/>
  <c r="M184" i="91"/>
  <c r="K184" i="91"/>
  <c r="P183" i="91"/>
  <c r="M183" i="91"/>
  <c r="K183" i="91"/>
  <c r="P182" i="91"/>
  <c r="M182" i="91"/>
  <c r="K182" i="91"/>
  <c r="P181" i="91"/>
  <c r="M181" i="91"/>
  <c r="K181" i="91"/>
  <c r="P180" i="91"/>
  <c r="M180" i="91"/>
  <c r="K180" i="91"/>
  <c r="P179" i="91"/>
  <c r="M179" i="91"/>
  <c r="K179" i="91"/>
  <c r="P178" i="91"/>
  <c r="M178" i="91"/>
  <c r="K178" i="91"/>
  <c r="P177" i="91"/>
  <c r="M177" i="91"/>
  <c r="K177" i="91"/>
  <c r="P176" i="91"/>
  <c r="M176" i="91"/>
  <c r="K176" i="91"/>
  <c r="P175" i="91"/>
  <c r="M175" i="91"/>
  <c r="K175" i="91"/>
  <c r="P174" i="91"/>
  <c r="M174" i="91"/>
  <c r="K174" i="91"/>
  <c r="P173" i="91"/>
  <c r="M173" i="91"/>
  <c r="K173" i="91"/>
  <c r="P172" i="91"/>
  <c r="M172" i="91"/>
  <c r="K172" i="91"/>
  <c r="P171" i="91"/>
  <c r="M171" i="91"/>
  <c r="K171" i="91"/>
  <c r="P170" i="91"/>
  <c r="M170" i="91"/>
  <c r="K170" i="91"/>
  <c r="P169" i="91"/>
  <c r="M169" i="91"/>
  <c r="K169" i="91"/>
  <c r="P213" i="91"/>
  <c r="M213" i="91"/>
  <c r="K213" i="91"/>
  <c r="P164" i="91"/>
  <c r="M164" i="91"/>
  <c r="K164" i="91"/>
  <c r="P163" i="91"/>
  <c r="M163" i="91"/>
  <c r="K163" i="91"/>
  <c r="P162" i="91"/>
  <c r="M162" i="91"/>
  <c r="K162" i="91"/>
  <c r="P161" i="91"/>
  <c r="M161" i="91"/>
  <c r="K161" i="91"/>
  <c r="P160" i="91"/>
  <c r="M160" i="91"/>
  <c r="K160" i="91"/>
  <c r="P159" i="91"/>
  <c r="M159" i="91"/>
  <c r="K159" i="91"/>
  <c r="P158" i="91"/>
  <c r="M158" i="91"/>
  <c r="K158" i="91"/>
  <c r="P157" i="91"/>
  <c r="M157" i="91"/>
  <c r="K157" i="91"/>
  <c r="P156" i="91"/>
  <c r="M156" i="91"/>
  <c r="K156" i="91"/>
  <c r="P155" i="91"/>
  <c r="M155" i="91"/>
  <c r="K155" i="91"/>
  <c r="P154" i="91"/>
  <c r="M154" i="91"/>
  <c r="K154" i="91"/>
  <c r="P153" i="91"/>
  <c r="M153" i="91"/>
  <c r="K153" i="91"/>
  <c r="P152" i="91"/>
  <c r="M152" i="91"/>
  <c r="K152" i="91"/>
  <c r="P151" i="91"/>
  <c r="M151" i="91"/>
  <c r="K151" i="91"/>
  <c r="P150" i="91"/>
  <c r="M150" i="91"/>
  <c r="K150" i="91"/>
  <c r="P149" i="91"/>
  <c r="M149" i="91"/>
  <c r="K149" i="91"/>
  <c r="P148" i="91"/>
  <c r="M148" i="91"/>
  <c r="K148" i="91"/>
  <c r="P147" i="91"/>
  <c r="M147" i="91"/>
  <c r="K147" i="91"/>
  <c r="P146" i="91"/>
  <c r="M146" i="91"/>
  <c r="K146" i="91"/>
  <c r="P145" i="91"/>
  <c r="M145" i="91"/>
  <c r="K145" i="91"/>
  <c r="P144" i="91"/>
  <c r="M144" i="91"/>
  <c r="K144" i="91"/>
  <c r="P143" i="91"/>
  <c r="M143" i="91"/>
  <c r="K143" i="91"/>
  <c r="P142" i="91"/>
  <c r="M142" i="91"/>
  <c r="K142" i="91"/>
  <c r="P141" i="91"/>
  <c r="M141" i="91"/>
  <c r="K141" i="91"/>
  <c r="P140" i="91"/>
  <c r="M140" i="91"/>
  <c r="K140" i="91"/>
  <c r="P139" i="91"/>
  <c r="M139" i="91"/>
  <c r="K139" i="91"/>
  <c r="P138" i="91"/>
  <c r="M138" i="91"/>
  <c r="K138" i="91"/>
  <c r="P137" i="91"/>
  <c r="M137" i="91"/>
  <c r="K137" i="91"/>
  <c r="P136" i="91"/>
  <c r="M136" i="91"/>
  <c r="K136" i="91"/>
  <c r="P135" i="91"/>
  <c r="M135" i="91"/>
  <c r="K135" i="91"/>
  <c r="P134" i="91"/>
  <c r="M134" i="91"/>
  <c r="K134" i="91"/>
  <c r="P133" i="91"/>
  <c r="M133" i="91"/>
  <c r="K133" i="91"/>
  <c r="P132" i="91"/>
  <c r="M132" i="91"/>
  <c r="K132" i="91"/>
  <c r="P131" i="91"/>
  <c r="M131" i="91"/>
  <c r="K131" i="91"/>
  <c r="P130" i="91"/>
  <c r="M130" i="91"/>
  <c r="K130" i="91"/>
  <c r="P129" i="91"/>
  <c r="M129" i="91"/>
  <c r="K129" i="91"/>
  <c r="P128" i="91"/>
  <c r="M128" i="91"/>
  <c r="K128" i="91"/>
  <c r="P127" i="91"/>
  <c r="M127" i="91"/>
  <c r="K127" i="91"/>
  <c r="P126" i="91"/>
  <c r="M126" i="91"/>
  <c r="K126" i="91"/>
  <c r="P125" i="91"/>
  <c r="M125" i="91"/>
  <c r="K125" i="91"/>
  <c r="P124" i="91"/>
  <c r="M124" i="91"/>
  <c r="K124" i="91"/>
  <c r="P123" i="91"/>
  <c r="M123" i="91"/>
  <c r="K123" i="91"/>
  <c r="P122" i="91"/>
  <c r="M122" i="91"/>
  <c r="K122" i="91"/>
  <c r="P121" i="91"/>
  <c r="M121" i="91"/>
  <c r="K121" i="91"/>
  <c r="P120" i="91"/>
  <c r="M120" i="91"/>
  <c r="K120" i="91"/>
  <c r="P119" i="91"/>
  <c r="M119" i="91"/>
  <c r="K119" i="91"/>
  <c r="P118" i="91"/>
  <c r="M118" i="91"/>
  <c r="K118" i="91"/>
  <c r="P117" i="91"/>
  <c r="M117" i="91"/>
  <c r="K117" i="91"/>
  <c r="P116" i="91"/>
  <c r="M116" i="91"/>
  <c r="K116" i="91"/>
  <c r="P115" i="91"/>
  <c r="M115" i="91"/>
  <c r="K115" i="91"/>
  <c r="P114" i="91"/>
  <c r="M114" i="91"/>
  <c r="K114" i="91"/>
  <c r="P113" i="91"/>
  <c r="M113" i="91"/>
  <c r="K113" i="91"/>
  <c r="P112" i="91"/>
  <c r="M112" i="91"/>
  <c r="K112" i="91"/>
  <c r="P111" i="91"/>
  <c r="M111" i="91"/>
  <c r="K111" i="91"/>
  <c r="P110" i="91"/>
  <c r="M110" i="91"/>
  <c r="K110" i="91"/>
  <c r="P109" i="91"/>
  <c r="M109" i="91"/>
  <c r="K109" i="91"/>
  <c r="P108" i="91"/>
  <c r="M108" i="91"/>
  <c r="K108" i="91"/>
  <c r="P107" i="91"/>
  <c r="M107" i="91"/>
  <c r="K107" i="91"/>
  <c r="P106" i="91"/>
  <c r="M106" i="91"/>
  <c r="K106" i="91"/>
  <c r="P105" i="91"/>
  <c r="M105" i="91"/>
  <c r="K105" i="91"/>
  <c r="P104" i="91"/>
  <c r="M104" i="91"/>
  <c r="K104" i="91"/>
  <c r="P103" i="91"/>
  <c r="M103" i="91"/>
  <c r="K103" i="91"/>
  <c r="P102" i="91"/>
  <c r="M102" i="91"/>
  <c r="K102" i="91"/>
  <c r="P101" i="91"/>
  <c r="M101" i="91"/>
  <c r="K101" i="91"/>
  <c r="P100" i="91"/>
  <c r="M100" i="91"/>
  <c r="K100" i="91"/>
  <c r="P99" i="91"/>
  <c r="M99" i="91"/>
  <c r="K99" i="91"/>
  <c r="P98" i="91"/>
  <c r="M98" i="91"/>
  <c r="K98" i="91"/>
  <c r="P97" i="91"/>
  <c r="M97" i="91"/>
  <c r="K97" i="91"/>
  <c r="P96" i="91"/>
  <c r="M96" i="91"/>
  <c r="K96" i="91"/>
  <c r="P95" i="91"/>
  <c r="M95" i="91"/>
  <c r="K95" i="91"/>
  <c r="P94" i="91"/>
  <c r="M94" i="91"/>
  <c r="K94" i="91"/>
  <c r="P93" i="91"/>
  <c r="M93" i="91"/>
  <c r="K93" i="91"/>
  <c r="P92" i="91"/>
  <c r="M92" i="91"/>
  <c r="K92" i="91"/>
  <c r="P91" i="91"/>
  <c r="M91" i="91"/>
  <c r="K91" i="91"/>
  <c r="P90" i="91"/>
  <c r="M90" i="91"/>
  <c r="K90" i="91"/>
  <c r="P89" i="91"/>
  <c r="M89" i="91"/>
  <c r="K89" i="91"/>
  <c r="P88" i="91"/>
  <c r="M88" i="91"/>
  <c r="K88" i="91"/>
  <c r="P87" i="91"/>
  <c r="M87" i="91"/>
  <c r="K87" i="91"/>
  <c r="P86" i="91"/>
  <c r="M86" i="91"/>
  <c r="K86" i="91"/>
  <c r="P85" i="91"/>
  <c r="M85" i="91"/>
  <c r="K85" i="91"/>
  <c r="P84" i="91"/>
  <c r="M84" i="91"/>
  <c r="K84" i="91"/>
  <c r="P83" i="91"/>
  <c r="M83" i="91"/>
  <c r="K83" i="91"/>
  <c r="P82" i="91"/>
  <c r="M82" i="91"/>
  <c r="K82" i="91"/>
  <c r="P81" i="91"/>
  <c r="M81" i="91"/>
  <c r="K81" i="91"/>
  <c r="P80" i="91"/>
  <c r="M80" i="91"/>
  <c r="K80" i="91"/>
  <c r="P79" i="91"/>
  <c r="M79" i="91"/>
  <c r="K79" i="91"/>
  <c r="P78" i="91"/>
  <c r="M78" i="91"/>
  <c r="K78" i="91"/>
  <c r="P77" i="91"/>
  <c r="M77" i="91"/>
  <c r="K77" i="91"/>
  <c r="P76" i="91"/>
  <c r="M76" i="91"/>
  <c r="K76" i="91"/>
  <c r="P75" i="91"/>
  <c r="M75" i="91"/>
  <c r="K75" i="91"/>
  <c r="P74" i="91"/>
  <c r="M74" i="91"/>
  <c r="K74" i="91"/>
  <c r="P73" i="91"/>
  <c r="M73" i="91"/>
  <c r="K73" i="91"/>
  <c r="P72" i="91"/>
  <c r="M72" i="91"/>
  <c r="K72" i="91"/>
  <c r="P71" i="91"/>
  <c r="M71" i="91"/>
  <c r="K71" i="91"/>
  <c r="P70" i="91"/>
  <c r="M70" i="91"/>
  <c r="K70" i="91"/>
  <c r="P69" i="91"/>
  <c r="M69" i="91"/>
  <c r="K69" i="91"/>
  <c r="P68" i="91"/>
  <c r="M68" i="91"/>
  <c r="K68" i="91"/>
  <c r="P67" i="91"/>
  <c r="M67" i="91"/>
  <c r="K67" i="91"/>
  <c r="P66" i="91"/>
  <c r="M66" i="91"/>
  <c r="K66" i="91"/>
  <c r="P65" i="91"/>
  <c r="M65" i="91"/>
  <c r="K65" i="91"/>
  <c r="P64" i="91"/>
  <c r="M64" i="91"/>
  <c r="K64" i="91"/>
  <c r="P63" i="91"/>
  <c r="M63" i="91"/>
  <c r="K63" i="91"/>
  <c r="P62" i="91"/>
  <c r="M62" i="91"/>
  <c r="K62" i="91"/>
  <c r="P61" i="91"/>
  <c r="M61" i="91"/>
  <c r="K61" i="91"/>
  <c r="P60" i="91"/>
  <c r="M60" i="91"/>
  <c r="K60" i="91"/>
  <c r="P59" i="91"/>
  <c r="M59" i="91"/>
  <c r="K59" i="91"/>
  <c r="P58" i="91"/>
  <c r="M58" i="91"/>
  <c r="K58" i="91"/>
  <c r="P57" i="91"/>
  <c r="M57" i="91"/>
  <c r="K57" i="91"/>
  <c r="P56" i="91"/>
  <c r="M56" i="91"/>
  <c r="K56" i="91"/>
  <c r="P55" i="91"/>
  <c r="M55" i="91"/>
  <c r="K55" i="91"/>
  <c r="P54" i="91"/>
  <c r="M54" i="91"/>
  <c r="K54" i="91"/>
  <c r="P53" i="91"/>
  <c r="M53" i="91"/>
  <c r="K53" i="91"/>
  <c r="P52" i="91"/>
  <c r="M52" i="91"/>
  <c r="K52" i="91"/>
  <c r="P51" i="91"/>
  <c r="M51" i="91"/>
  <c r="K51" i="91"/>
  <c r="P50" i="91"/>
  <c r="M50" i="91"/>
  <c r="K50" i="91"/>
  <c r="P49" i="91"/>
  <c r="M49" i="91"/>
  <c r="K49" i="91"/>
  <c r="P48" i="91"/>
  <c r="M48" i="91"/>
  <c r="K48" i="91"/>
  <c r="P47" i="91"/>
  <c r="M47" i="91"/>
  <c r="K47" i="91"/>
  <c r="P46" i="91"/>
  <c r="M46" i="91"/>
  <c r="K46" i="91"/>
  <c r="P45" i="91"/>
  <c r="M45" i="91"/>
  <c r="K45" i="91"/>
  <c r="P44" i="91"/>
  <c r="M44" i="91"/>
  <c r="K44" i="91"/>
  <c r="P43" i="91"/>
  <c r="M43" i="91"/>
  <c r="K43" i="91"/>
  <c r="P42" i="91"/>
  <c r="M42" i="91"/>
  <c r="K42" i="91"/>
  <c r="P41" i="91"/>
  <c r="M41" i="91"/>
  <c r="K41" i="91"/>
  <c r="P40" i="91"/>
  <c r="M40" i="91"/>
  <c r="K40" i="91"/>
  <c r="P39" i="91"/>
  <c r="M39" i="91"/>
  <c r="K39" i="91"/>
  <c r="P38" i="91"/>
  <c r="M38" i="91"/>
  <c r="K38" i="91"/>
  <c r="P37" i="91"/>
  <c r="M37" i="91"/>
  <c r="K37" i="91"/>
  <c r="P36" i="91"/>
  <c r="M36" i="91"/>
  <c r="K36" i="91"/>
  <c r="P35" i="91"/>
  <c r="M35" i="91"/>
  <c r="K35" i="91"/>
  <c r="P34" i="91"/>
  <c r="M34" i="91"/>
  <c r="K34" i="91"/>
  <c r="P33" i="91"/>
  <c r="M33" i="91"/>
  <c r="K33" i="91"/>
  <c r="P32" i="91"/>
  <c r="M32" i="91"/>
  <c r="K32" i="91"/>
  <c r="P31" i="91"/>
  <c r="M31" i="91"/>
  <c r="K31" i="91"/>
  <c r="P30" i="91"/>
  <c r="M30" i="91"/>
  <c r="K30" i="91"/>
  <c r="P29" i="91"/>
  <c r="M29" i="91"/>
  <c r="K29" i="91"/>
  <c r="P28" i="91"/>
  <c r="M28" i="91"/>
  <c r="K28" i="91"/>
  <c r="P27" i="91"/>
  <c r="M27" i="91"/>
  <c r="K27" i="91"/>
  <c r="P26" i="91"/>
  <c r="M26" i="91"/>
  <c r="K26" i="91"/>
  <c r="P25" i="91"/>
  <c r="M25" i="91"/>
  <c r="K25" i="91"/>
  <c r="P24" i="91"/>
  <c r="M24" i="91"/>
  <c r="K24" i="91"/>
  <c r="P23" i="91"/>
  <c r="M23" i="91"/>
  <c r="K23" i="91"/>
  <c r="P22" i="91"/>
  <c r="M22" i="91"/>
  <c r="K22" i="91"/>
  <c r="P21" i="91"/>
  <c r="M21" i="91"/>
  <c r="K21" i="91"/>
  <c r="P20" i="91"/>
  <c r="M20" i="91"/>
  <c r="K20" i="91"/>
  <c r="P19" i="91"/>
  <c r="M19" i="91"/>
  <c r="K19" i="91"/>
  <c r="P18" i="91"/>
  <c r="M18" i="91"/>
  <c r="K18" i="91"/>
  <c r="P17" i="91"/>
  <c r="M17" i="91"/>
  <c r="K17" i="91"/>
  <c r="P16" i="91"/>
  <c r="M16" i="91"/>
  <c r="K16" i="91"/>
  <c r="P15" i="91"/>
  <c r="M15" i="91"/>
  <c r="K15" i="91"/>
  <c r="P14" i="91"/>
  <c r="M14" i="91"/>
  <c r="K14" i="91"/>
  <c r="P13" i="91"/>
  <c r="M13" i="91"/>
  <c r="K13" i="91"/>
  <c r="P12" i="91"/>
  <c r="M12" i="91"/>
  <c r="K12" i="91"/>
  <c r="P11" i="91"/>
  <c r="M11" i="91"/>
  <c r="K11" i="91"/>
  <c r="P10" i="91"/>
  <c r="M10" i="91"/>
  <c r="K10" i="91"/>
  <c r="P9" i="91"/>
  <c r="M9" i="91"/>
  <c r="K9" i="91"/>
  <c r="P8" i="91"/>
  <c r="M8" i="91"/>
  <c r="K8" i="91"/>
  <c r="P7" i="91"/>
  <c r="M7" i="91"/>
  <c r="K7" i="91"/>
  <c r="P6" i="91"/>
  <c r="M6" i="91"/>
  <c r="K6" i="91"/>
  <c r="P5" i="91"/>
  <c r="M5" i="91"/>
  <c r="L5" i="91"/>
  <c r="K5" i="91"/>
  <c r="N6" i="91" l="1"/>
  <c r="N7" i="91"/>
  <c r="N8" i="91"/>
  <c r="N9" i="91"/>
  <c r="N10" i="91"/>
  <c r="N11" i="91"/>
  <c r="N12" i="91"/>
  <c r="N13" i="91"/>
  <c r="N14" i="91"/>
  <c r="N16" i="91"/>
  <c r="N17" i="91"/>
  <c r="N18" i="91"/>
  <c r="N19" i="91"/>
  <c r="N20" i="91"/>
  <c r="N21" i="91"/>
  <c r="N22" i="91"/>
  <c r="N23" i="91"/>
  <c r="N24" i="91"/>
  <c r="N25" i="91"/>
  <c r="N26" i="91"/>
  <c r="N27" i="91"/>
  <c r="N28" i="91"/>
  <c r="N29" i="91"/>
  <c r="N30" i="91"/>
  <c r="N31" i="91"/>
  <c r="N32" i="91"/>
  <c r="N33" i="91"/>
  <c r="N34" i="91"/>
  <c r="N35" i="91"/>
  <c r="N36" i="91"/>
  <c r="N37" i="91"/>
  <c r="N38" i="91"/>
  <c r="N39" i="91"/>
  <c r="N40" i="91"/>
  <c r="N41" i="91"/>
  <c r="N42" i="91"/>
  <c r="N43" i="91"/>
  <c r="N44" i="91"/>
  <c r="N45" i="91"/>
  <c r="N46" i="91"/>
  <c r="N47" i="91"/>
  <c r="N48" i="91"/>
  <c r="N49" i="91"/>
  <c r="N50" i="91"/>
  <c r="N51" i="91"/>
  <c r="N52" i="91"/>
  <c r="N53" i="91"/>
  <c r="N54" i="91"/>
  <c r="N55" i="91"/>
  <c r="N56" i="91"/>
  <c r="N57" i="91"/>
  <c r="N58" i="91"/>
  <c r="N59" i="91"/>
  <c r="N60" i="91"/>
  <c r="N61" i="91"/>
  <c r="N62" i="91"/>
  <c r="N63" i="91"/>
  <c r="N64" i="91"/>
  <c r="N65" i="91"/>
  <c r="N66" i="91"/>
  <c r="N67" i="91"/>
  <c r="N68" i="91"/>
  <c r="N69" i="91"/>
  <c r="N70" i="91"/>
  <c r="N71" i="91"/>
  <c r="N72" i="91"/>
  <c r="N73" i="91"/>
  <c r="N74" i="91"/>
  <c r="N75" i="91"/>
  <c r="N76" i="91"/>
  <c r="N77" i="91"/>
  <c r="N78" i="91"/>
  <c r="N79" i="91"/>
  <c r="N80" i="91"/>
  <c r="N81" i="91"/>
  <c r="N83" i="91"/>
  <c r="N84" i="91"/>
  <c r="N85" i="91"/>
  <c r="N86" i="91"/>
  <c r="N87" i="91"/>
  <c r="N89" i="91"/>
  <c r="N90" i="91"/>
  <c r="N82" i="91"/>
  <c r="N88" i="91"/>
  <c r="N91" i="91"/>
  <c r="N144" i="91"/>
  <c r="N145" i="91"/>
  <c r="N92" i="91"/>
  <c r="N95" i="91"/>
  <c r="N104" i="91"/>
  <c r="N161" i="91"/>
  <c r="N180" i="91"/>
  <c r="N93" i="91"/>
  <c r="N96" i="91"/>
  <c r="N101" i="91"/>
  <c r="N105" i="91"/>
  <c r="N109" i="91"/>
  <c r="N129" i="91"/>
  <c r="N154" i="91"/>
  <c r="N162" i="91"/>
  <c r="N175" i="91"/>
  <c r="N181" i="91"/>
  <c r="N190" i="91"/>
  <c r="N209" i="91"/>
  <c r="N97" i="91"/>
  <c r="N102" i="91"/>
  <c r="N106" i="91"/>
  <c r="N110" i="91"/>
  <c r="N114" i="91"/>
  <c r="N119" i="91"/>
  <c r="N122" i="91"/>
  <c r="N130" i="91"/>
  <c r="N140" i="91"/>
  <c r="N151" i="91"/>
  <c r="N155" i="91"/>
  <c r="N163" i="91"/>
  <c r="N169" i="91"/>
  <c r="N176" i="91"/>
  <c r="N182" i="91"/>
  <c r="N186" i="91"/>
  <c r="N191" i="91"/>
  <c r="N98" i="91"/>
  <c r="N103" i="91"/>
  <c r="N107" i="91"/>
  <c r="N111" i="91"/>
  <c r="N115" i="91"/>
  <c r="N123" i="91"/>
  <c r="N126" i="91"/>
  <c r="N131" i="91"/>
  <c r="N137" i="91"/>
  <c r="N141" i="91"/>
  <c r="N152" i="91"/>
  <c r="N156" i="91"/>
  <c r="N159" i="91"/>
  <c r="N164" i="91"/>
  <c r="N170" i="91"/>
  <c r="N177" i="91"/>
  <c r="N183" i="91"/>
  <c r="N187" i="91"/>
  <c r="N192" i="91"/>
  <c r="N211" i="91"/>
  <c r="N202" i="91"/>
  <c r="N94" i="91"/>
  <c r="N99" i="91"/>
  <c r="N108" i="91"/>
  <c r="N112" i="91"/>
  <c r="N116" i="91"/>
  <c r="N120" i="91"/>
  <c r="N124" i="91"/>
  <c r="N127" i="91"/>
  <c r="N132" i="91"/>
  <c r="N135" i="91"/>
  <c r="N138" i="91"/>
  <c r="N142" i="91"/>
  <c r="N146" i="91"/>
  <c r="N148" i="91"/>
  <c r="N153" i="91"/>
  <c r="N157" i="91"/>
  <c r="N160" i="91"/>
  <c r="N213" i="91"/>
  <c r="N171" i="91"/>
  <c r="N173" i="91"/>
  <c r="N178" i="91"/>
  <c r="N184" i="91"/>
  <c r="N188" i="91"/>
  <c r="N204" i="91"/>
  <c r="N217" i="91"/>
  <c r="N100" i="91"/>
  <c r="N113" i="91"/>
  <c r="N117" i="91"/>
  <c r="N121" i="91"/>
  <c r="N125" i="91"/>
  <c r="N128" i="91"/>
  <c r="N133" i="91"/>
  <c r="N136" i="91"/>
  <c r="N139" i="91"/>
  <c r="N143" i="91"/>
  <c r="N147" i="91"/>
  <c r="N149" i="91"/>
  <c r="N150" i="91"/>
  <c r="N158" i="91"/>
  <c r="N172" i="91"/>
  <c r="N174" i="91"/>
  <c r="N179" i="91"/>
  <c r="N185" i="91"/>
  <c r="N189" i="91"/>
  <c r="N203" i="91"/>
  <c r="N216" i="91"/>
  <c r="N229" i="91"/>
  <c r="N198" i="91"/>
  <c r="N240" i="91"/>
  <c r="N241" i="91"/>
  <c r="N214" i="91"/>
  <c r="N195" i="91"/>
  <c r="N225" i="91"/>
  <c r="N228" i="91"/>
  <c r="N199" i="91"/>
  <c r="N194" i="91"/>
  <c r="N206" i="91"/>
  <c r="N207" i="91"/>
  <c r="N233" i="91"/>
  <c r="N220" i="91"/>
  <c r="N224" i="91"/>
  <c r="N212" i="91"/>
  <c r="N201" i="91"/>
  <c r="N210" i="91"/>
  <c r="N196" i="91"/>
  <c r="N236" i="91"/>
  <c r="N237" i="91"/>
  <c r="N238" i="91"/>
  <c r="N166" i="91"/>
  <c r="N205" i="91"/>
  <c r="N226" i="91"/>
  <c r="N222" i="91"/>
  <c r="N208" i="91"/>
  <c r="N223" i="91"/>
  <c r="N232" i="91"/>
  <c r="N231" i="91"/>
  <c r="N218" i="91"/>
  <c r="N227" i="91"/>
  <c r="N221" i="91"/>
  <c r="N165" i="91"/>
  <c r="N197" i="91"/>
  <c r="N168" i="91"/>
  <c r="N200" i="91"/>
  <c r="N230" i="91"/>
  <c r="N235" i="91"/>
  <c r="N239" i="91"/>
  <c r="N219" i="91"/>
  <c r="N242" i="91"/>
  <c r="N243" i="91"/>
  <c r="N244" i="91"/>
  <c r="N245" i="91"/>
  <c r="N246" i="91"/>
  <c r="N247" i="91"/>
  <c r="N248" i="91"/>
  <c r="N249" i="91"/>
  <c r="N250" i="91"/>
  <c r="N251" i="91"/>
  <c r="N252" i="91"/>
  <c r="N253" i="91"/>
  <c r="N254" i="91"/>
  <c r="N255" i="91"/>
  <c r="N256" i="91"/>
  <c r="N257" i="91"/>
  <c r="N258" i="91"/>
  <c r="N259" i="91"/>
  <c r="N260" i="91"/>
  <c r="N261" i="91"/>
  <c r="N262" i="91"/>
  <c r="N263" i="91"/>
  <c r="N264" i="91"/>
  <c r="N265" i="91"/>
  <c r="N266" i="91"/>
  <c r="N267" i="91"/>
  <c r="N268" i="91"/>
  <c r="N269" i="91"/>
  <c r="N270" i="91"/>
  <c r="N271" i="91"/>
  <c r="N272" i="91"/>
  <c r="N273" i="91"/>
  <c r="N274" i="91"/>
  <c r="N275" i="91"/>
  <c r="N276" i="91"/>
  <c r="N277" i="91"/>
  <c r="N278" i="91"/>
  <c r="N279" i="91"/>
  <c r="N280" i="91"/>
  <c r="N281" i="91"/>
  <c r="N282" i="91"/>
  <c r="N283" i="91"/>
  <c r="N284" i="91"/>
  <c r="N285" i="91"/>
  <c r="N286" i="91"/>
  <c r="N287" i="91"/>
  <c r="N288" i="91"/>
  <c r="N289" i="91"/>
  <c r="N290" i="91"/>
  <c r="N291" i="91"/>
  <c r="N292" i="91"/>
  <c r="N293" i="91"/>
  <c r="N294" i="91"/>
  <c r="N295" i="91"/>
  <c r="N296" i="91"/>
  <c r="N297" i="91"/>
  <c r="N298" i="91"/>
  <c r="N299" i="91"/>
  <c r="N300" i="91"/>
  <c r="N301" i="91"/>
  <c r="N302" i="91"/>
  <c r="N303" i="91"/>
  <c r="N304" i="91"/>
  <c r="N306" i="91"/>
  <c r="N307" i="91"/>
  <c r="N308" i="91"/>
  <c r="N309" i="91"/>
  <c r="N310" i="91"/>
  <c r="N311" i="91"/>
  <c r="N312" i="91"/>
  <c r="N313" i="91"/>
  <c r="N314" i="91"/>
  <c r="N330" i="91"/>
  <c r="N331" i="91"/>
  <c r="N319" i="91"/>
  <c r="N339" i="91"/>
  <c r="N355" i="91"/>
  <c r="N315" i="91"/>
  <c r="N320" i="91"/>
  <c r="N328" i="91"/>
  <c r="N329" i="91"/>
  <c r="N333" i="91"/>
  <c r="N334" i="91"/>
  <c r="N335" i="91"/>
  <c r="N340" i="91"/>
  <c r="N349" i="91"/>
  <c r="N350" i="91"/>
  <c r="N351" i="91"/>
  <c r="N356" i="91"/>
  <c r="N316" i="91"/>
  <c r="N321" i="91"/>
  <c r="N336" i="91"/>
  <c r="N341" i="91"/>
  <c r="N352" i="91"/>
  <c r="N357" i="91"/>
  <c r="N317" i="91"/>
  <c r="N322" i="91"/>
  <c r="N324" i="91"/>
  <c r="N326" i="91"/>
  <c r="N337" i="91"/>
  <c r="N342" i="91"/>
  <c r="N345" i="91"/>
  <c r="N347" i="91"/>
  <c r="N353" i="91"/>
  <c r="N358" i="91"/>
  <c r="N318" i="91"/>
  <c r="N323" i="91"/>
  <c r="N325" i="91"/>
  <c r="N327" i="91"/>
  <c r="N332" i="91"/>
  <c r="N338" i="91"/>
  <c r="N343" i="91"/>
  <c r="N344" i="91"/>
  <c r="N346" i="91"/>
  <c r="N348" i="91"/>
  <c r="N354" i="91"/>
  <c r="N359" i="91"/>
  <c r="N363" i="91"/>
  <c r="N370" i="91"/>
  <c r="N377" i="91"/>
  <c r="N364" i="91"/>
  <c r="N367" i="91"/>
  <c r="N371" i="91"/>
  <c r="N374" i="91"/>
  <c r="N380" i="91"/>
  <c r="N361" i="91"/>
  <c r="N365" i="91"/>
  <c r="N368" i="91"/>
  <c r="N372" i="91"/>
  <c r="N375" i="91"/>
  <c r="N378" i="91"/>
  <c r="N381" i="91"/>
  <c r="N384" i="91"/>
  <c r="N387" i="91"/>
  <c r="N360" i="91"/>
  <c r="N362" i="91"/>
  <c r="N366" i="91"/>
  <c r="N369" i="91"/>
  <c r="N373" i="91"/>
  <c r="N376" i="91"/>
  <c r="N379" i="91"/>
  <c r="N382" i="91"/>
  <c r="N383" i="91"/>
  <c r="N385" i="91"/>
  <c r="N386" i="91"/>
  <c r="N388" i="91"/>
  <c r="N389" i="91"/>
  <c r="N390" i="91"/>
  <c r="N391" i="91"/>
  <c r="N392" i="91"/>
  <c r="N393" i="91"/>
  <c r="N394" i="91"/>
  <c r="N395" i="91"/>
  <c r="N396" i="91"/>
  <c r="N397" i="91"/>
  <c r="N398" i="91"/>
  <c r="N399" i="91"/>
  <c r="N400" i="91"/>
  <c r="N401" i="91"/>
  <c r="N403" i="91"/>
  <c r="N404" i="91"/>
  <c r="N405" i="91"/>
  <c r="N406" i="91"/>
  <c r="N407" i="91"/>
  <c r="N408" i="91"/>
  <c r="N409" i="91"/>
  <c r="N410" i="91"/>
  <c r="N411" i="91"/>
  <c r="N412" i="91"/>
  <c r="N413" i="91"/>
  <c r="N414" i="91"/>
  <c r="N415" i="91"/>
  <c r="N417" i="91"/>
  <c r="N418" i="91"/>
  <c r="N419" i="91"/>
  <c r="N420" i="91"/>
  <c r="N421" i="91"/>
  <c r="N422" i="91"/>
  <c r="N423" i="91"/>
  <c r="N424" i="91"/>
  <c r="N425" i="91"/>
  <c r="N426" i="91"/>
  <c r="N427" i="91"/>
  <c r="N428" i="91"/>
  <c r="N429" i="91"/>
  <c r="N430" i="91"/>
  <c r="N431" i="91"/>
  <c r="N432" i="91"/>
  <c r="N433" i="91"/>
  <c r="N434" i="91"/>
  <c r="N435" i="91"/>
  <c r="N436" i="91"/>
  <c r="N437" i="91"/>
  <c r="N438" i="91"/>
  <c r="N439" i="91"/>
  <c r="N440" i="91"/>
  <c r="N441" i="91"/>
  <c r="N442" i="91"/>
  <c r="N443" i="91"/>
  <c r="N444" i="91"/>
  <c r="N445" i="91"/>
  <c r="N446" i="91"/>
  <c r="N447" i="91"/>
  <c r="N448" i="91"/>
  <c r="N449" i="91"/>
  <c r="N450" i="91"/>
  <c r="N451" i="91"/>
  <c r="N452" i="91"/>
  <c r="N453" i="91"/>
  <c r="N454" i="91"/>
  <c r="N455" i="91"/>
  <c r="N456" i="91"/>
  <c r="N457" i="91"/>
  <c r="N458" i="91"/>
  <c r="N459" i="91"/>
  <c r="N460" i="91"/>
  <c r="N461" i="91"/>
  <c r="N462" i="91"/>
  <c r="N463" i="91"/>
  <c r="N464" i="91"/>
  <c r="N465" i="91"/>
  <c r="N466" i="91"/>
  <c r="N467" i="91"/>
  <c r="N468" i="91"/>
  <c r="N469" i="91"/>
  <c r="N470" i="91"/>
  <c r="N471" i="91"/>
  <c r="N472" i="91"/>
  <c r="N473" i="91"/>
  <c r="N474" i="91"/>
  <c r="N475" i="91"/>
  <c r="N476" i="91"/>
  <c r="N477" i="91"/>
  <c r="N478" i="91"/>
  <c r="N479" i="91"/>
  <c r="N480" i="91"/>
  <c r="N481" i="91"/>
  <c r="N482" i="91"/>
  <c r="N483" i="91"/>
  <c r="N484" i="91"/>
  <c r="N485" i="91"/>
  <c r="N486" i="91"/>
  <c r="N487" i="91"/>
  <c r="N488" i="91"/>
  <c r="N489" i="91"/>
  <c r="N490" i="91"/>
  <c r="N491" i="91"/>
  <c r="N492" i="91"/>
  <c r="N493" i="91"/>
  <c r="N494" i="91"/>
  <c r="N495" i="91"/>
  <c r="N496" i="91"/>
  <c r="N497" i="91"/>
  <c r="N498" i="91"/>
  <c r="N499" i="91"/>
  <c r="N500" i="91"/>
  <c r="N501" i="91"/>
  <c r="N502" i="91"/>
  <c r="N503" i="91"/>
  <c r="N504" i="91"/>
  <c r="N505" i="91"/>
  <c r="N506" i="91"/>
  <c r="N507" i="91"/>
  <c r="N508" i="91"/>
  <c r="N509" i="91"/>
  <c r="N510" i="91"/>
  <c r="N511" i="91"/>
  <c r="N512" i="91"/>
  <c r="N513" i="91"/>
  <c r="N514" i="91"/>
  <c r="N515" i="91"/>
  <c r="N516" i="91"/>
  <c r="N517" i="91"/>
  <c r="N518" i="91"/>
  <c r="N519" i="91"/>
  <c r="N520" i="91"/>
  <c r="N521" i="91"/>
  <c r="N522" i="91"/>
  <c r="N523" i="91"/>
  <c r="N524" i="91"/>
  <c r="N525" i="91"/>
  <c r="N526" i="91"/>
  <c r="N527" i="91"/>
  <c r="N528" i="91"/>
  <c r="N529" i="91"/>
  <c r="N530" i="91"/>
  <c r="N531" i="91"/>
  <c r="N532" i="91"/>
  <c r="N533" i="91"/>
  <c r="N534" i="91"/>
  <c r="N535" i="91"/>
  <c r="N536" i="91"/>
  <c r="N537" i="91"/>
  <c r="N538" i="91"/>
  <c r="N539" i="91"/>
  <c r="N540" i="91"/>
  <c r="N541" i="91"/>
  <c r="N542" i="91"/>
  <c r="N543" i="91"/>
  <c r="N544" i="91"/>
  <c r="N545" i="91"/>
  <c r="N546" i="91"/>
  <c r="N547" i="91"/>
  <c r="N548" i="91"/>
  <c r="N549" i="91"/>
  <c r="N550" i="91"/>
  <c r="N551" i="91"/>
  <c r="N552" i="91"/>
  <c r="N553" i="91"/>
  <c r="N554" i="91"/>
  <c r="N555" i="91"/>
  <c r="N556" i="91"/>
  <c r="N557" i="91"/>
  <c r="N558" i="91"/>
  <c r="N559" i="91"/>
  <c r="N560" i="91"/>
  <c r="N561" i="91"/>
  <c r="N562" i="91"/>
  <c r="N563" i="91"/>
  <c r="N564" i="91"/>
  <c r="N565" i="91"/>
  <c r="N566" i="91"/>
  <c r="N567" i="91"/>
  <c r="N568" i="91"/>
  <c r="N569" i="91"/>
  <c r="N570" i="91"/>
  <c r="N571" i="91"/>
  <c r="N572" i="91"/>
  <c r="N573" i="91"/>
  <c r="N574" i="91"/>
  <c r="N575" i="91"/>
  <c r="N576" i="91"/>
  <c r="N577" i="91"/>
  <c r="N578" i="91"/>
  <c r="N579" i="91"/>
  <c r="N580" i="91"/>
  <c r="N581" i="91"/>
  <c r="N582" i="91"/>
  <c r="N583" i="91"/>
  <c r="N584" i="91"/>
  <c r="N585" i="91"/>
  <c r="N586" i="91"/>
  <c r="N587" i="91"/>
  <c r="N588" i="91"/>
  <c r="N589" i="91"/>
  <c r="N590" i="91"/>
  <c r="N591" i="91"/>
  <c r="N592" i="91"/>
  <c r="N593" i="91"/>
  <c r="N594" i="91"/>
  <c r="N595" i="91"/>
  <c r="N596" i="91"/>
  <c r="N597" i="91"/>
  <c r="N598" i="91"/>
  <c r="N599" i="91"/>
  <c r="N600" i="91"/>
  <c r="N601" i="91"/>
  <c r="N602" i="91"/>
  <c r="N603" i="91"/>
  <c r="N604" i="91"/>
  <c r="N605" i="91"/>
  <c r="N606" i="91"/>
  <c r="N607" i="91"/>
  <c r="N608" i="91"/>
  <c r="N609" i="91"/>
  <c r="N610" i="91"/>
  <c r="N611" i="91"/>
  <c r="N612" i="91"/>
  <c r="N613" i="91"/>
  <c r="N614" i="91"/>
  <c r="N615" i="91"/>
  <c r="N5" i="91"/>
  <c r="L323" i="91"/>
  <c r="L324" i="91"/>
  <c r="L399" i="100" l="1"/>
  <c r="L411" i="91"/>
  <c r="L467" i="96"/>
  <c r="L328" i="91"/>
  <c r="L320" i="91"/>
  <c r="L438" i="91"/>
  <c r="L439" i="91"/>
  <c r="L437" i="91"/>
  <c r="L465" i="91"/>
  <c r="L441" i="91"/>
  <c r="L471" i="91"/>
  <c r="L469" i="91"/>
  <c r="L468" i="91"/>
  <c r="L467" i="91"/>
  <c r="L466" i="91"/>
  <c r="K468" i="91"/>
  <c r="K467" i="91"/>
  <c r="K466" i="91"/>
  <c r="K469" i="91"/>
  <c r="G399" i="100" l="1"/>
  <c r="G467"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Fernando Luis Olmedo Aveiro</author>
  </authors>
  <commentList>
    <comment ref="D8" authorId="0" shapeId="0" xr:uid="{E00BF309-056B-40EA-A654-71899433AC64}">
      <text>
        <r>
          <rPr>
            <b/>
            <sz val="9"/>
            <color indexed="81"/>
            <rFont val="Tahoma"/>
            <family val="2"/>
          </rPr>
          <t>Fernando Luis Olmedo Aveiro:</t>
        </r>
        <r>
          <rPr>
            <sz val="9"/>
            <color indexed="81"/>
            <rFont val="Tahoma"/>
            <family val="2"/>
          </rPr>
          <t xml:space="preserve">
Del calculo del inventario auxiliar</t>
        </r>
      </text>
    </comment>
    <comment ref="C15" authorId="0" shapeId="0" xr:uid="{FBDA666A-0728-4006-9323-AAD50D845366}">
      <text>
        <r>
          <rPr>
            <b/>
            <sz val="9"/>
            <color indexed="81"/>
            <rFont val="Tahoma"/>
            <family val="2"/>
          </rPr>
          <t>Fernando Luis Olmedo Aveiro:</t>
        </r>
        <r>
          <rPr>
            <sz val="9"/>
            <color indexed="81"/>
            <rFont val="Tahoma"/>
            <family val="2"/>
          </rPr>
          <t xml:space="preserve">
de la nota 40</t>
        </r>
      </text>
    </comment>
  </commentList>
</comments>
</file>

<file path=xl/sharedStrings.xml><?xml version="1.0" encoding="utf-8"?>
<sst xmlns="http://schemas.openxmlformats.org/spreadsheetml/2006/main" count="23357" uniqueCount="5943">
  <si>
    <t>Total</t>
  </si>
  <si>
    <t>La composición de la cuenta es la siguiente:</t>
  </si>
  <si>
    <t>Concepto</t>
  </si>
  <si>
    <t>Previsiones</t>
  </si>
  <si>
    <t>En Gestión de Cobro</t>
  </si>
  <si>
    <t>B. Total Cartera Vencida</t>
  </si>
  <si>
    <t>Observaciones</t>
  </si>
  <si>
    <t>Criterios de Clasificación utilizados</t>
  </si>
  <si>
    <t>El rubro de otros créditos se compone como sigue:</t>
  </si>
  <si>
    <t>Garantía de Alquiler</t>
  </si>
  <si>
    <t xml:space="preserve">Total </t>
  </si>
  <si>
    <t>Los bienes de cambio están compuestos de la siguiente manera:</t>
  </si>
  <si>
    <t>Impuestos diferidos</t>
  </si>
  <si>
    <t>INDICE</t>
  </si>
  <si>
    <t>Nota 1</t>
  </si>
  <si>
    <t>Nota 2</t>
  </si>
  <si>
    <t>Nota 3</t>
  </si>
  <si>
    <t>Nota 4</t>
  </si>
  <si>
    <t>Nota 5</t>
  </si>
  <si>
    <t>Nota 6</t>
  </si>
  <si>
    <t>Nota 7</t>
  </si>
  <si>
    <t>Nota 8</t>
  </si>
  <si>
    <t>Nota 9</t>
  </si>
  <si>
    <t>Nota 10</t>
  </si>
  <si>
    <t>Nota 11</t>
  </si>
  <si>
    <t>Nota 12</t>
  </si>
  <si>
    <t>Nota 13</t>
  </si>
  <si>
    <t>Nota 14</t>
  </si>
  <si>
    <t>Nota 15</t>
  </si>
  <si>
    <t>Nota 16</t>
  </si>
  <si>
    <t>Resumen de las principales políticas contables</t>
  </si>
  <si>
    <t>Otros créditos</t>
  </si>
  <si>
    <t>Patrimonio Neto</t>
  </si>
  <si>
    <t>d.   Efectivo y equivalentes de efectivo</t>
  </si>
  <si>
    <t>Reserva de revalúo</t>
  </si>
  <si>
    <t>Resultados acumulados</t>
  </si>
  <si>
    <t xml:space="preserve"> </t>
  </si>
  <si>
    <t>Impuesto a la renta</t>
  </si>
  <si>
    <t>Aporte para</t>
  </si>
  <si>
    <t>aumento de capital</t>
  </si>
  <si>
    <t>Flujo neto de efectivo de actividades operativas</t>
  </si>
  <si>
    <t>Flujo neto de efectivo de actividades de inversión</t>
  </si>
  <si>
    <t>EVPN</t>
  </si>
  <si>
    <t xml:space="preserve">Estado de Resultados </t>
  </si>
  <si>
    <t>Estado de Evolución del Patrimonio Neto</t>
  </si>
  <si>
    <t>Subtotal</t>
  </si>
  <si>
    <t>Ventas</t>
  </si>
  <si>
    <t>Corrientes</t>
  </si>
  <si>
    <t>(nuevas cuentas a incluir)</t>
  </si>
  <si>
    <t>Remuneraciones y cargas sociales a pagar</t>
  </si>
  <si>
    <t>Impuestos a pagar</t>
  </si>
  <si>
    <t>Provisiones</t>
  </si>
  <si>
    <t>Diferencia transitoria por conversión</t>
  </si>
  <si>
    <t>Interés minoritario</t>
  </si>
  <si>
    <t>Utilidad bruta</t>
  </si>
  <si>
    <t>Resultado extraordinario neto de impuesto a la renta</t>
  </si>
  <si>
    <t>Resultado sobre actividades discontinuadas neto de impuesto a la renta</t>
  </si>
  <si>
    <t>Resultado ordinario antes del impuesto a la renta</t>
  </si>
  <si>
    <t>Primas de emisión</t>
  </si>
  <si>
    <t>Reserva legal</t>
  </si>
  <si>
    <t>Reserva facultativa</t>
  </si>
  <si>
    <t>Revalúo de activos fijos</t>
  </si>
  <si>
    <t>Intereses pagados</t>
  </si>
  <si>
    <t>Dividendos pagados</t>
  </si>
  <si>
    <t>(Disminución) Incremento neto de efectivo</t>
  </si>
  <si>
    <t>Efectivo al principio del año</t>
  </si>
  <si>
    <t>Mercaderías</t>
  </si>
  <si>
    <t>Productos terminados</t>
  </si>
  <si>
    <t>Productos en proceso</t>
  </si>
  <si>
    <t>Materia prima</t>
  </si>
  <si>
    <t>Composición Cartera Vencida</t>
  </si>
  <si>
    <t>b.   Uso de estimaciones contables</t>
  </si>
  <si>
    <t>c.   Moneda extranjera</t>
  </si>
  <si>
    <t>Activos</t>
  </si>
  <si>
    <t>Indicar moneda</t>
  </si>
  <si>
    <t>Pasivos</t>
  </si>
  <si>
    <t>Inversiones temporales</t>
  </si>
  <si>
    <t>Cuentas por pagar comerciales</t>
  </si>
  <si>
    <t>Préstamos a corto plazo</t>
  </si>
  <si>
    <t>Total cuentas a pagar por comerciales</t>
  </si>
  <si>
    <t>Bonos bursátiles</t>
  </si>
  <si>
    <t>Vencimiento</t>
  </si>
  <si>
    <t>Tipo de garantía</t>
  </si>
  <si>
    <t>Tipo de Garantía</t>
  </si>
  <si>
    <t>Activos intangibles</t>
  </si>
  <si>
    <t>Inversiones</t>
  </si>
  <si>
    <t>Total general</t>
  </si>
  <si>
    <t>Goodwill</t>
  </si>
  <si>
    <t>BG</t>
  </si>
  <si>
    <t>Porción corriente de la deuda a largo plazo</t>
  </si>
  <si>
    <t>Préstamos bancarios</t>
  </si>
  <si>
    <t>Intereses bancarios a pagar</t>
  </si>
  <si>
    <t>Intereses bursatiles a pagar</t>
  </si>
  <si>
    <t>Sueldo y otras remuneraciones a pagar</t>
  </si>
  <si>
    <t>Aportes y retenciones a pagar</t>
  </si>
  <si>
    <t>Previsiones para contingencias/Indemnizaciones y despidos</t>
  </si>
  <si>
    <t>ER</t>
  </si>
  <si>
    <t>Costo de ventas</t>
  </si>
  <si>
    <t>Resultado operativo</t>
  </si>
  <si>
    <t>Resultado de inversiones en asociadas</t>
  </si>
  <si>
    <t>Resultado participación minoritaria</t>
  </si>
  <si>
    <t>La preparación de los presentes estados financieros requiere que la Gerencia de la sociedad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</si>
  <si>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Las diferencias de cambio originadas por fluctuaciones en los tipos de cambio producidos entre las fechas de concertación de las operaciones y su liquidación o valuación al cierre del ejercicio, son reconocidas en resultados.</t>
  </si>
  <si>
    <t>f. Previsión para cuentas de dudoso cobro/incobrables</t>
  </si>
  <si>
    <t>e.   Inversiones</t>
  </si>
  <si>
    <t>Los intangibles se exponen a su costo incurrido menos las correspondientes amortizaciones acumuladas al cierre del año.</t>
  </si>
  <si>
    <t>Los ingresos y egresos son reconocidos en función de su devengamiento.</t>
  </si>
  <si>
    <t>Simbología según ISO 4217</t>
  </si>
  <si>
    <t>Los siguientes bienes de propiedad de la Sociedad han sido hipotecados y prendados en garantía de obligaciones financieras.</t>
  </si>
  <si>
    <t>Tipo de Activo</t>
  </si>
  <si>
    <t>Datos  del activo gravado</t>
  </si>
  <si>
    <t>A favor de</t>
  </si>
  <si>
    <t xml:space="preserve">El rubro está compuesto de la siguiente forma: </t>
  </si>
  <si>
    <t>Gastos de Ventas</t>
  </si>
  <si>
    <t>Gastos Administrativos</t>
  </si>
  <si>
    <t>Movilidad y viáticos</t>
  </si>
  <si>
    <t>Gastos de alquiler</t>
  </si>
  <si>
    <t>Computación y redes</t>
  </si>
  <si>
    <t>Gastos por servicios</t>
  </si>
  <si>
    <t>Honorarios profesionales y asesoramiento</t>
  </si>
  <si>
    <t>Impuestos y tasas</t>
  </si>
  <si>
    <t>Gastos de reparación y mantenimiento</t>
  </si>
  <si>
    <t>Gastos del personal y capacitación</t>
  </si>
  <si>
    <t>Seguros pagados</t>
  </si>
  <si>
    <t>Otros gastos de operación</t>
  </si>
  <si>
    <t>Remuneraciones de administradores, directores, síndicos y consejo de vigilancia</t>
  </si>
  <si>
    <t>Gastos de Publicidad y Propaganda</t>
  </si>
  <si>
    <t>Intereses, multas y recargos impositivos</t>
  </si>
  <si>
    <t>Intereses a bancos e instituciones financieras</t>
  </si>
  <si>
    <t>a.   Bases de contabilización (Según NIF Bases de preparación de los Estados Financieros)</t>
  </si>
  <si>
    <t>Nota</t>
  </si>
  <si>
    <t>ACTIVOS</t>
  </si>
  <si>
    <t>Activos Corrientes</t>
  </si>
  <si>
    <t>Efectivo y equivalente de efectivo</t>
  </si>
  <si>
    <t>Cuentas por cobrar comerciales</t>
  </si>
  <si>
    <t>Inventarios</t>
  </si>
  <si>
    <t>Activos no Corrientes</t>
  </si>
  <si>
    <t>Adquisiciones</t>
  </si>
  <si>
    <t>Revalúo del año</t>
  </si>
  <si>
    <t>Valor de origen revaluado al final del año</t>
  </si>
  <si>
    <t>Depreciación acumulada revaluada al inicio del año</t>
  </si>
  <si>
    <t>Depreciación del año</t>
  </si>
  <si>
    <t>Revalúo depreciación acumulada del año</t>
  </si>
  <si>
    <t>Depreciación acumulada revaluada al final del año</t>
  </si>
  <si>
    <t>Instalaciones</t>
  </si>
  <si>
    <t>Rodados</t>
  </si>
  <si>
    <t>Equipos de computación</t>
  </si>
  <si>
    <t>En miles de guaraníes</t>
  </si>
  <si>
    <t>Activos disponibles para la venta</t>
  </si>
  <si>
    <t>Total Activos</t>
  </si>
  <si>
    <t>PASIVOS Y PATRIMONIO NETO</t>
  </si>
  <si>
    <t>Pasivos corrientes</t>
  </si>
  <si>
    <t>Total Pasivos Corrientes</t>
  </si>
  <si>
    <t>Otros pasivos corrientes</t>
  </si>
  <si>
    <t>Pasivos no corrientes</t>
  </si>
  <si>
    <t>Capital integrado</t>
  </si>
  <si>
    <t>Reservas facultatitvas</t>
  </si>
  <si>
    <t>Total Patrimonio Neto</t>
  </si>
  <si>
    <t>Total Pasivos y Patrimonio Neto</t>
  </si>
  <si>
    <t xml:space="preserve"> (En miles de guaraníes)</t>
  </si>
  <si>
    <t>Gastos de ventas</t>
  </si>
  <si>
    <t>Miles de guaraníes</t>
  </si>
  <si>
    <t xml:space="preserve">Gastos administrativos </t>
  </si>
  <si>
    <t>Existencia inicial del inventario</t>
  </si>
  <si>
    <t>+ Compra de bienes y servicios</t>
  </si>
  <si>
    <t>+ Costo de producción</t>
  </si>
  <si>
    <t>- Existencia final de inventario</t>
  </si>
  <si>
    <t>Total costo de ventas</t>
  </si>
  <si>
    <t xml:space="preserve">Utilidad/(Pérdida) neta del año </t>
  </si>
  <si>
    <t>(En miles de guaraníes)</t>
  </si>
  <si>
    <t>FLUJO DE EFECTIVO DE ACTIVIDADES OPERATIVAS</t>
  </si>
  <si>
    <t xml:space="preserve">FLUJO DE EFECTIVO DE ACTIVIDADES DE INVERSIÓN </t>
  </si>
  <si>
    <t>FLUJO DE EFECTIVO DE ACTIVIDADES DE FINANCIACIÓN</t>
  </si>
  <si>
    <t>Aporte de los propietarios</t>
  </si>
  <si>
    <t>Balance General</t>
  </si>
  <si>
    <t>Estado de Flujos de Efectivo</t>
  </si>
  <si>
    <t>EFE</t>
  </si>
  <si>
    <t>Se considerarán dentro del concepto de efectivo los saldos en efectivo, disponibilidades en cuentas bancarias y toda inversión de muy alta liquidez, con vencimiento originalmente pactado no superior a tres meses.</t>
  </si>
  <si>
    <t>Situación</t>
  </si>
  <si>
    <t>Deudores en gestión judicial</t>
  </si>
  <si>
    <t>Cheques rechazados</t>
  </si>
  <si>
    <t>Deudores por ventas locales</t>
  </si>
  <si>
    <t>Deudores por ventas en el exterior</t>
  </si>
  <si>
    <t>ESTADO DE RESULTADOS</t>
  </si>
  <si>
    <t>Comparativo con igual período del año anterior</t>
  </si>
  <si>
    <t>Comparativo con igual periodo del año anterior</t>
  </si>
  <si>
    <t>I.V.A. Crédito fiscal</t>
  </si>
  <si>
    <t xml:space="preserve">Anticipos a proveedores </t>
  </si>
  <si>
    <t>(-) Previsión para desvalorización y deterioro de inventario</t>
  </si>
  <si>
    <t>Total activos corrientes</t>
  </si>
  <si>
    <t>Total del resultado</t>
  </si>
  <si>
    <t>En miles de guaranies</t>
  </si>
  <si>
    <t>Total valuación patrimonial proporcional</t>
  </si>
  <si>
    <t>Totales</t>
  </si>
  <si>
    <t>Obs.:</t>
  </si>
  <si>
    <t>Incluir aclaraciones en los siguientes casos:</t>
  </si>
  <si>
    <t>Ver adicionalmente Norma de Información Financiera N° 11 Propiedades, planta y equipo</t>
  </si>
  <si>
    <t>1.      Cuando los bienes de uso tienen alguna restricción sobre su utilización, como por ejemplo cuando están garantizando obligaciones. En su caso también hacer referencia a la nota correspondiente.</t>
  </si>
  <si>
    <t>2.      Cuando exista alguna previsión por desvalorización (“deterioro”), detallando la evolución de la misma en el transcurso del año.</t>
  </si>
  <si>
    <t>3.      Si se están capitalizando intereses al costo de bienes de uso. En su caso deberá aclararse la tasa utilizada para la capitalización.</t>
  </si>
  <si>
    <t>Total activos no corrientes</t>
  </si>
  <si>
    <t>Moneda</t>
  </si>
  <si>
    <t>Total pasivos no corrientes</t>
  </si>
  <si>
    <t>Nota 31 - Resultado participación minoritaria</t>
  </si>
  <si>
    <t>- Impuesto a la renta</t>
  </si>
  <si>
    <t>Descripción de la naturaleza y del negocio de la Sociedad</t>
  </si>
  <si>
    <t>Propiedades, planta y equipo</t>
  </si>
  <si>
    <t>Nota 17</t>
  </si>
  <si>
    <t>Nota 18</t>
  </si>
  <si>
    <t>Nota 19</t>
  </si>
  <si>
    <t>Nota 20</t>
  </si>
  <si>
    <t>Otros pasivos  no corrientes</t>
  </si>
  <si>
    <t>Nota 21</t>
  </si>
  <si>
    <t>Nota 22</t>
  </si>
  <si>
    <t>Nota 23</t>
  </si>
  <si>
    <t>Nota 24</t>
  </si>
  <si>
    <t>Nota 25</t>
  </si>
  <si>
    <t>Nota 26</t>
  </si>
  <si>
    <t>Nota 27</t>
  </si>
  <si>
    <t>Nota 28</t>
  </si>
  <si>
    <t>Otros ingresos y gastos operativos</t>
  </si>
  <si>
    <t>Nota 29</t>
  </si>
  <si>
    <t>Nota 30</t>
  </si>
  <si>
    <t>Nota 31</t>
  </si>
  <si>
    <t>Nota 32</t>
  </si>
  <si>
    <t>Nota 33</t>
  </si>
  <si>
    <t>Nota 34</t>
  </si>
  <si>
    <t>Nota 35</t>
  </si>
  <si>
    <t>Utilidad/(Pérdida) neta del año</t>
  </si>
  <si>
    <t>REF.</t>
  </si>
  <si>
    <t>Activos gravados</t>
  </si>
  <si>
    <t>Nota 36</t>
  </si>
  <si>
    <t>Indice</t>
  </si>
  <si>
    <t>Contingencias y compromisos</t>
  </si>
  <si>
    <t>Nota 37</t>
  </si>
  <si>
    <t>Hechos posteriores</t>
  </si>
  <si>
    <t>Nota 38</t>
  </si>
  <si>
    <t>Nota 39</t>
  </si>
  <si>
    <t>El siguiente cuadro detalla las diferencias temporales a la tasa del impuesto a los efectos de determinación del impuesto diferido:</t>
  </si>
  <si>
    <t xml:space="preserve">Activos y pasivos impositivos diferidos: </t>
  </si>
  <si>
    <t>Caja y Bancos</t>
  </si>
  <si>
    <t>Previsión para deudores incobrables</t>
  </si>
  <si>
    <t>Bienes de uso</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</si>
  <si>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</si>
  <si>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</si>
  <si>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</si>
  <si>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</si>
  <si>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</si>
  <si>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</si>
  <si>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</si>
  <si>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Obs.: Cambios en políticas contables y su efecto sobre los estados financieros, como así también las modificaciones o ajustes de la información de ejercicios anteriores deben exponerse conforme a lo requerido por la Norma de Información Financiera N° 6 Utilidad o pérdida neta por el período, errores fundamentales y cambios en políticas contables</t>
  </si>
  <si>
    <t>Las notas que se acompañan forman parte integrante de estos estados.</t>
  </si>
  <si>
    <t>Inversión en asociadas</t>
  </si>
  <si>
    <t>Propiedades, planta y equipo/Bienes de uso, neto</t>
  </si>
  <si>
    <t>Total Pasivos</t>
  </si>
  <si>
    <t>Gastos financieros -  neto</t>
  </si>
  <si>
    <t>Ingresos financieros - neto</t>
  </si>
  <si>
    <t>Resultados ordinarios antes de impuesto a la renta y participación minoritaria</t>
  </si>
  <si>
    <t>Resultado neto de actividades ordinarias</t>
  </si>
  <si>
    <t>Impuesto diferido</t>
  </si>
  <si>
    <t>Ganancias reservadas</t>
  </si>
  <si>
    <t>Flujo neto de efectivo de actividades de financiamiento</t>
  </si>
  <si>
    <t>Informacion General</t>
  </si>
  <si>
    <t>Otras Notas de los Estados Financieros</t>
  </si>
  <si>
    <t>USD</t>
  </si>
  <si>
    <t>PYG</t>
  </si>
  <si>
    <t>Bancos Locales - Moneda extranjera Dólares</t>
  </si>
  <si>
    <t>Bancos Locales - Moneda local Guaraníes</t>
  </si>
  <si>
    <t>Inversiones en Titulos del Sistema Financiero Local - Moneda Extranjera Dólares</t>
  </si>
  <si>
    <t>Otras inversiones - Moneda Local Guaraníes</t>
  </si>
  <si>
    <t>Inversiones en Titulos del Sistema Financiero Local - Moneda Local Guaraníes</t>
  </si>
  <si>
    <t>Moneda Local Guaraníes</t>
  </si>
  <si>
    <t>Moneda Extranjera Dólares</t>
  </si>
  <si>
    <t>Moneda Extranjera otros</t>
  </si>
  <si>
    <t>Deudores - Entidad relacionada</t>
  </si>
  <si>
    <t>Otros</t>
  </si>
  <si>
    <t>Menos Previsiones</t>
  </si>
  <si>
    <t>Nombre de Sociedad</t>
  </si>
  <si>
    <t>RUC</t>
  </si>
  <si>
    <t>Enero</t>
  </si>
  <si>
    <t>Febrero</t>
  </si>
  <si>
    <t>Marzo</t>
  </si>
  <si>
    <t>Mayo</t>
  </si>
  <si>
    <t>Junio</t>
  </si>
  <si>
    <t>Agosto</t>
  </si>
  <si>
    <t>Septiembre</t>
  </si>
  <si>
    <t>Octubre</t>
  </si>
  <si>
    <t>Noviembre</t>
  </si>
  <si>
    <t>Diciembre</t>
  </si>
  <si>
    <t>Total Patrimonio neto</t>
  </si>
  <si>
    <t>Periodo</t>
  </si>
  <si>
    <t>Cantidad de acciones</t>
  </si>
  <si>
    <t>Total Inversión</t>
  </si>
  <si>
    <t>Participación sobre los votos (%)</t>
  </si>
  <si>
    <t>Participación sobre el Patrimonio Neto (%)</t>
  </si>
  <si>
    <t>Resultado sobre inversiones</t>
  </si>
  <si>
    <t>Total Inversión (miles de Gs)</t>
  </si>
  <si>
    <t>&lt;-- Indicar Monto</t>
  </si>
  <si>
    <t>Valor neto contable</t>
  </si>
  <si>
    <t>Indicación de Moneda</t>
  </si>
  <si>
    <t>AED</t>
  </si>
  <si>
    <t>Dírham de los Emiratos Árabes Unidos</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</si>
  <si>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</si>
  <si>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</si>
  <si>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</si>
  <si>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</si>
  <si>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</si>
  <si>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</si>
  <si>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</si>
  <si>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</si>
  <si>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</si>
  <si>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</si>
  <si>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</si>
  <si>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</si>
  <si>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</si>
  <si>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</si>
  <si>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</si>
  <si>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</si>
  <si>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</si>
  <si>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</si>
  <si>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</si>
  <si>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</si>
  <si>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</si>
  <si>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</si>
  <si>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</si>
  <si>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</si>
  <si>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</si>
  <si>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</si>
  <si>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</si>
  <si>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</si>
  <si>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</si>
  <si>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</si>
  <si>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</si>
  <si>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</si>
  <si>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</si>
  <si>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</si>
  <si>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</si>
  <si>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</si>
  <si>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</si>
  <si>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</si>
  <si>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</si>
  <si>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</si>
  <si>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</si>
  <si>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</si>
  <si>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</si>
  <si>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</si>
  <si>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</si>
  <si>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</si>
  <si>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</si>
  <si>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</si>
  <si>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</si>
  <si>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</si>
  <si>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</si>
  <si>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</si>
  <si>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</si>
  <si>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</si>
  <si>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</si>
  <si>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</si>
  <si>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</si>
  <si>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</si>
  <si>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</si>
  <si>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</si>
  <si>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</si>
  <si>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</si>
  <si>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</si>
  <si>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</si>
  <si>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</si>
  <si>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</si>
  <si>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</si>
  <si>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</si>
  <si>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</si>
  <si>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</si>
  <si>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</si>
  <si>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</si>
  <si>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</si>
  <si>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</si>
  <si>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</si>
  <si>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</si>
  <si>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</si>
  <si>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</si>
  <si>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</si>
  <si>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</si>
  <si>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</si>
  <si>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</si>
  <si>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</si>
  <si>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</si>
  <si>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</si>
  <si>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</si>
  <si>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</si>
  <si>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</si>
  <si>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</si>
  <si>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</si>
  <si>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</si>
  <si>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</si>
  <si>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</si>
  <si>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</si>
  <si>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</si>
  <si>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</si>
  <si>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</si>
  <si>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</si>
  <si>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</si>
  <si>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</si>
  <si>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</si>
  <si>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</si>
  <si>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Dólar neozelandés</t>
  </si>
  <si>
    <t>OMR</t>
  </si>
  <si>
    <t>PAB</t>
  </si>
  <si>
    <t>PEN</t>
  </si>
  <si>
    <t>PGK</t>
  </si>
  <si>
    <t>PHP</t>
  </si>
  <si>
    <t>PKR</t>
  </si>
  <si>
    <t>PLN</t>
  </si>
  <si>
    <t>QAR</t>
  </si>
  <si>
    <t>RON</t>
  </si>
  <si>
    <t>RSD</t>
  </si>
  <si>
    <t>RUB</t>
  </si>
  <si>
    <t>RWF</t>
  </si>
  <si>
    <t>SAR</t>
  </si>
  <si>
    <t>SBD</t>
  </si>
  <si>
    <t>SCR</t>
  </si>
  <si>
    <t>SDG</t>
  </si>
  <si>
    <t>SEK</t>
  </si>
  <si>
    <t>SGD</t>
  </si>
  <si>
    <t>SHP</t>
  </si>
  <si>
    <t>SLL</t>
  </si>
  <si>
    <t>SOS</t>
  </si>
  <si>
    <t>SRD</t>
  </si>
  <si>
    <t>STN</t>
  </si>
  <si>
    <t>SVC</t>
  </si>
  <si>
    <t>SYP</t>
  </si>
  <si>
    <t>SZL</t>
  </si>
  <si>
    <t>THB</t>
  </si>
  <si>
    <t>TJS</t>
  </si>
  <si>
    <t>TMT</t>
  </si>
  <si>
    <t>TND</t>
  </si>
  <si>
    <t>TOP</t>
  </si>
  <si>
    <t>TRY</t>
  </si>
  <si>
    <t>TTD</t>
  </si>
  <si>
    <t>TWD</t>
  </si>
  <si>
    <t>TZS</t>
  </si>
  <si>
    <t>UAH</t>
  </si>
  <si>
    <t>UGX</t>
  </si>
  <si>
    <t>Dólar estadounidense</t>
  </si>
  <si>
    <t>UYU</t>
  </si>
  <si>
    <t>UZS</t>
  </si>
  <si>
    <t>VND</t>
  </si>
  <si>
    <t>VUV</t>
  </si>
  <si>
    <t>WST</t>
  </si>
  <si>
    <t>XAF</t>
  </si>
  <si>
    <t>XCD</t>
  </si>
  <si>
    <t>XDR</t>
  </si>
  <si>
    <t>XOF</t>
  </si>
  <si>
    <t>XPF</t>
  </si>
  <si>
    <t>YER</t>
  </si>
  <si>
    <t>ZAR</t>
  </si>
  <si>
    <t>ZMW</t>
  </si>
  <si>
    <t>Afgani</t>
  </si>
  <si>
    <t>Lek</t>
  </si>
  <si>
    <t>Dram armenio</t>
  </si>
  <si>
    <t>Florín antillano neerlandés</t>
  </si>
  <si>
    <t>Kwanza</t>
  </si>
  <si>
    <t>Peso argentino</t>
  </si>
  <si>
    <t>Dólar australiano</t>
  </si>
  <si>
    <t>Florín arubeño</t>
  </si>
  <si>
    <t>Manat azerbaiyano</t>
  </si>
  <si>
    <t>Marco convertible</t>
  </si>
  <si>
    <t>Dólar de Barbados</t>
  </si>
  <si>
    <t>Taka</t>
  </si>
  <si>
    <t>Lev búlgaro</t>
  </si>
  <si>
    <t>Dinar bareiní</t>
  </si>
  <si>
    <t>Franco de Burundi</t>
  </si>
  <si>
    <t>Dólar bermudeño</t>
  </si>
  <si>
    <t>Dólar de Brunéi</t>
  </si>
  <si>
    <t>Boliviano</t>
  </si>
  <si>
    <t>BOV</t>
  </si>
  <si>
    <t>MVDOL</t>
  </si>
  <si>
    <t>Real brasileño</t>
  </si>
  <si>
    <t>Dólar bahameño</t>
  </si>
  <si>
    <t>Ngultrum</t>
  </si>
  <si>
    <t>Pula</t>
  </si>
  <si>
    <t>Rublo bielorruso</t>
  </si>
  <si>
    <t>Dólar beliceño</t>
  </si>
  <si>
    <t>Dólar canadiense</t>
  </si>
  <si>
    <t>Franco congoleño</t>
  </si>
  <si>
    <t>CHE</t>
  </si>
  <si>
    <t>Euro WIR</t>
  </si>
  <si>
    <t>Franco suizo</t>
  </si>
  <si>
    <t>CHW</t>
  </si>
  <si>
    <t>Franco WIR</t>
  </si>
  <si>
    <t>CLF</t>
  </si>
  <si>
    <t>Unidad de fomento</t>
  </si>
  <si>
    <t>Peso chileno</t>
  </si>
  <si>
    <t>Yuan chino</t>
  </si>
  <si>
    <t>Peso colombiano</t>
  </si>
  <si>
    <t>COU</t>
  </si>
  <si>
    <t>Unidad de valor real</t>
  </si>
  <si>
    <t>Colón costarricense</t>
  </si>
  <si>
    <t>Peso convertible</t>
  </si>
  <si>
    <t>Peso cubano</t>
  </si>
  <si>
    <t>Escudo caboverdiano</t>
  </si>
  <si>
    <t>Corona checa</t>
  </si>
  <si>
    <t>Franco yibutiano</t>
  </si>
  <si>
    <t>Corona danesa</t>
  </si>
  <si>
    <t>Peso dominicano</t>
  </si>
  <si>
    <t>Dinar argelino</t>
  </si>
  <si>
    <t>Libra egipcia</t>
  </si>
  <si>
    <t>Nakfa</t>
  </si>
  <si>
    <t>Birr etíope</t>
  </si>
  <si>
    <t>Euro</t>
  </si>
  <si>
    <t>Dólar fiyiano</t>
  </si>
  <si>
    <t>Libra malvinense</t>
  </si>
  <si>
    <t>Libra esterlina</t>
  </si>
  <si>
    <t>Lari</t>
  </si>
  <si>
    <t>Cedi ghanés</t>
  </si>
  <si>
    <t>Libra de Gibraltar</t>
  </si>
  <si>
    <t>Dalasi</t>
  </si>
  <si>
    <t>Franco guineano</t>
  </si>
  <si>
    <t>Quetzal</t>
  </si>
  <si>
    <t>Dólar guyanés</t>
  </si>
  <si>
    <t>Dólar de Hong Kong</t>
  </si>
  <si>
    <t>Lempira</t>
  </si>
  <si>
    <t>Kuna</t>
  </si>
  <si>
    <t>Gourde</t>
  </si>
  <si>
    <t>Forinto</t>
  </si>
  <si>
    <t>Rupia indonesia</t>
  </si>
  <si>
    <t>Nuevo shéquel israelí</t>
  </si>
  <si>
    <t>Rupia india</t>
  </si>
  <si>
    <t>Dinar iraquí</t>
  </si>
  <si>
    <t>Rial iraní</t>
  </si>
  <si>
    <t>Corona islandesa</t>
  </si>
  <si>
    <t>Dólar jamaiquino</t>
  </si>
  <si>
    <t>Dinar jordano</t>
  </si>
  <si>
    <t>Yen</t>
  </si>
  <si>
    <t>Chelín keniano</t>
  </si>
  <si>
    <t>Som</t>
  </si>
  <si>
    <t>Riel</t>
  </si>
  <si>
    <t>Franco comorense</t>
  </si>
  <si>
    <t>Won norcoreano</t>
  </si>
  <si>
    <t>Won</t>
  </si>
  <si>
    <t>Dinar kuwaití</t>
  </si>
  <si>
    <t>Dólar de las Islas Caimán</t>
  </si>
  <si>
    <t>Tenge</t>
  </si>
  <si>
    <t>Kip</t>
  </si>
  <si>
    <t>Libra libanesa</t>
  </si>
  <si>
    <t>Rupia de Sri Lanka</t>
  </si>
  <si>
    <t>Dólar liberiano</t>
  </si>
  <si>
    <t>Loti</t>
  </si>
  <si>
    <t>Dinar libio</t>
  </si>
  <si>
    <t>Dírham marroquí</t>
  </si>
  <si>
    <t>Leu moldavo</t>
  </si>
  <si>
    <t>Ariary malgache</t>
  </si>
  <si>
    <t>Denar</t>
  </si>
  <si>
    <t>Kyat</t>
  </si>
  <si>
    <t>Tugrik</t>
  </si>
  <si>
    <t>Pataca</t>
  </si>
  <si>
    <t>Uguiya</t>
  </si>
  <si>
    <t>Rupia de Mauricio</t>
  </si>
  <si>
    <t>Rufiyaa</t>
  </si>
  <si>
    <t>Kwacha</t>
  </si>
  <si>
    <t>Peso mexicano</t>
  </si>
  <si>
    <t>MXV</t>
  </si>
  <si>
    <t>Unidad de Inversión (UDI) mexicana</t>
  </si>
  <si>
    <t>Ringgit malayo</t>
  </si>
  <si>
    <t>Metical mozambiqueño</t>
  </si>
  <si>
    <t>Dólar namibio</t>
  </si>
  <si>
    <t>Naira</t>
  </si>
  <si>
    <t>Córdoba</t>
  </si>
  <si>
    <t>Corona noruega</t>
  </si>
  <si>
    <t>Rupia nepalí</t>
  </si>
  <si>
    <t>Rial omaní</t>
  </si>
  <si>
    <t>Balboa</t>
  </si>
  <si>
    <t>Sol</t>
  </si>
  <si>
    <t>Kina</t>
  </si>
  <si>
    <t>Peso filipino</t>
  </si>
  <si>
    <t>Rupia pakistaní</t>
  </si>
  <si>
    <t>Złoty</t>
  </si>
  <si>
    <t>Guaraní</t>
  </si>
  <si>
    <t>Riyal qatarí</t>
  </si>
  <si>
    <t>Leu rumano</t>
  </si>
  <si>
    <t>Dinar serbio</t>
  </si>
  <si>
    <t>Rublo ruso</t>
  </si>
  <si>
    <t>Franco ruandés</t>
  </si>
  <si>
    <t>Riyal saudí</t>
  </si>
  <si>
    <t>Dólar de las Islas Salomón</t>
  </si>
  <si>
    <t>Rupia seychelense</t>
  </si>
  <si>
    <t>Dinar sudanés</t>
  </si>
  <si>
    <t>Corona sueca</t>
  </si>
  <si>
    <t>Dólar de Singapur</t>
  </si>
  <si>
    <t>Libra de Santa Elena</t>
  </si>
  <si>
    <t>Leone</t>
  </si>
  <si>
    <t>Chelín somalí</t>
  </si>
  <si>
    <t>Dólar surinamés</t>
  </si>
  <si>
    <t>SSP</t>
  </si>
  <si>
    <t>Libra sursudanesa</t>
  </si>
  <si>
    <t>Dobra</t>
  </si>
  <si>
    <t>Colon Salvadoreño</t>
  </si>
  <si>
    <t>Libra siria</t>
  </si>
  <si>
    <t>Lilangeni</t>
  </si>
  <si>
    <t>Baht</t>
  </si>
  <si>
    <t>Somoni tayiko</t>
  </si>
  <si>
    <t>Manat turcomano</t>
  </si>
  <si>
    <t>Dinar tunecino</t>
  </si>
  <si>
    <t>Paʻanga</t>
  </si>
  <si>
    <t>Lira turca</t>
  </si>
  <si>
    <t>Dólar de Trinidad y Tobago</t>
  </si>
  <si>
    <t>Nuevo dólar taiwanés</t>
  </si>
  <si>
    <t>Chelín tanzano</t>
  </si>
  <si>
    <t>Grivna</t>
  </si>
  <si>
    <t>Chelín ugandés</t>
  </si>
  <si>
    <t>USN</t>
  </si>
  <si>
    <t>Dólar estadounidense (Siguiente día)</t>
  </si>
  <si>
    <t>UYI</t>
  </si>
  <si>
    <t>Peso en Unidades Indexadas (Uruguay)</t>
  </si>
  <si>
    <t>Peso uruguayo</t>
  </si>
  <si>
    <t>UYW</t>
  </si>
  <si>
    <t>Unidad Previsional</t>
  </si>
  <si>
    <t>Som uzbeko</t>
  </si>
  <si>
    <t>VES7​</t>
  </si>
  <si>
    <t>Bolívar soberano</t>
  </si>
  <si>
    <t>Dong vietnamita</t>
  </si>
  <si>
    <t>Vatu</t>
  </si>
  <si>
    <t>Tala</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</si>
  <si>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</si>
  <si>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</si>
  <si>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</si>
  <si>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</si>
  <si>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</si>
  <si>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</si>
  <si>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</si>
  <si>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</si>
  <si>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</si>
  <si>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</si>
  <si>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</si>
  <si>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</si>
  <si>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</si>
  <si>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Dólar del Caribe Oriental</t>
  </si>
  <si>
    <t>Derechos especiales de giro</t>
  </si>
  <si>
    <t>Franco CFA de África Occidental</t>
  </si>
  <si>
    <t>XPD</t>
  </si>
  <si>
    <t>Paladio (una onza troy)</t>
  </si>
  <si>
    <t>Franco CFP</t>
  </si>
  <si>
    <t>XPT</t>
  </si>
  <si>
    <t>Platino (una onza troy)</t>
  </si>
  <si>
    <t>XSU</t>
  </si>
  <si>
    <t>SUCRE</t>
  </si>
  <si>
    <t>XTS</t>
  </si>
  <si>
    <t>Reservado para pruebas</t>
  </si>
  <si>
    <t>XUA</t>
  </si>
  <si>
    <t>Unidad de cuenta BAD</t>
  </si>
  <si>
    <t>XXX</t>
  </si>
  <si>
    <t>Sin divisa</t>
  </si>
  <si>
    <t>Rial yemení</t>
  </si>
  <si>
    <t>Rand</t>
  </si>
  <si>
    <t>Kwacha zambiano</t>
  </si>
  <si>
    <t>ZWL</t>
  </si>
  <si>
    <t>Dólar zimbabuense</t>
  </si>
  <si>
    <t>No Corrientes</t>
  </si>
  <si>
    <t>Las cuentas por pagar comerciales se componen como sigue:</t>
  </si>
  <si>
    <t>Símbolo de Moneda</t>
  </si>
  <si>
    <t>Intereses a pagar</t>
  </si>
  <si>
    <t>Intereses préstamos entidades financieras a pagar</t>
  </si>
  <si>
    <t>(-) Intereses a Devengar</t>
  </si>
  <si>
    <t>Importe (miles de Gs)</t>
  </si>
  <si>
    <t>Monto Capital Social</t>
  </si>
  <si>
    <t>Valor Nominal de Acciones</t>
  </si>
  <si>
    <t>Cantidad de Acciones</t>
  </si>
  <si>
    <t>(a) Equivalentes al tipo de cambio referencial de la fecha de presentacion</t>
  </si>
  <si>
    <t xml:space="preserve">Presentadas en forma comparativa con el periodo terminado </t>
  </si>
  <si>
    <t>Linea de negocio 1</t>
  </si>
  <si>
    <t>Linea de negocio 2</t>
  </si>
  <si>
    <t>Conceptos</t>
  </si>
  <si>
    <t>Utilidad Neta</t>
  </si>
  <si>
    <t>Cantidad de Acciones Ordinarias en Circulación</t>
  </si>
  <si>
    <t>ESTADO DE EVOLUCIÓN DEL PATRIMONIO NETO</t>
  </si>
  <si>
    <t>ESTADO DE FLUJOS DE EFECTIVO (Método directo)</t>
  </si>
  <si>
    <t>Composición de la cartera de créditos por ventas</t>
  </si>
  <si>
    <t>Total de la cartera de créditos (A+B)</t>
  </si>
  <si>
    <t>(-) Total Previsiones</t>
  </si>
  <si>
    <t>Monto</t>
  </si>
  <si>
    <t>TOTAL  NETO DE LA CARTERA DE CRÉDITOS</t>
  </si>
  <si>
    <t>Las cuentas a cobrar comerciales a corto plazo se integran como sigue:</t>
  </si>
  <si>
    <t>Las cuentas a cobrar comerciales a largo plazo se integran como sigue:</t>
  </si>
  <si>
    <t>ACTIVO</t>
  </si>
  <si>
    <t>PASIVO</t>
  </si>
  <si>
    <t>Préstamos a largo plazo</t>
  </si>
  <si>
    <t>Otros pasivos</t>
  </si>
  <si>
    <t>Total pasivo</t>
  </si>
  <si>
    <t>Saldos y transacciones con partes relacionadas</t>
  </si>
  <si>
    <t>Nota 40</t>
  </si>
  <si>
    <t>Índice</t>
  </si>
  <si>
    <t>CREDICENTRO S.A.E.C.A.</t>
  </si>
  <si>
    <t>FECHA</t>
  </si>
  <si>
    <t>NIVEL</t>
  </si>
  <si>
    <t>RUB_OR</t>
  </si>
  <si>
    <t>COD_RUBRO</t>
  </si>
  <si>
    <t>RUBRO</t>
  </si>
  <si>
    <t>SALDO_ACTUAL_GS_9</t>
  </si>
  <si>
    <t>SALDO_ACTUAL_EQ_DOLAR_10</t>
  </si>
  <si>
    <t>SALDO_ACTUAL_EQ_GS_11</t>
  </si>
  <si>
    <t>TOTAL_12</t>
  </si>
  <si>
    <t>Activo</t>
  </si>
  <si>
    <t>0.11.1.10.101.1.02.001.99</t>
  </si>
  <si>
    <t>Moneda Local</t>
  </si>
  <si>
    <t>Moneda Extranjera - U$S</t>
  </si>
  <si>
    <t>0.11.1.10.101.1.02.506.01</t>
  </si>
  <si>
    <t>B.N.F. Cce Cta.Nº819127/3 (Gs.)</t>
  </si>
  <si>
    <t>0.11.1.20.109.1.02.002.99</t>
  </si>
  <si>
    <t>Bancos Privados del Pais</t>
  </si>
  <si>
    <t>Continental Acciones Cta. Cte. 16-573462-02 - Gs.</t>
  </si>
  <si>
    <t>0.11.1.20.109.1.04.002.01</t>
  </si>
  <si>
    <t>Itapua Cta. Cte. 10-700165-4 - Usd</t>
  </si>
  <si>
    <t>Itapua Cta. Cte. 10-601177-7 - Gs</t>
  </si>
  <si>
    <t>0.11.1.20.109.1.04.006.99</t>
  </si>
  <si>
    <t>Itau Cta. Cte. 1401284 Gs</t>
  </si>
  <si>
    <t>0.11.1.20.109.1.04.009.01</t>
  </si>
  <si>
    <t>Itau Cta. Cte. 50018954 Usd</t>
  </si>
  <si>
    <t>Continental Multiplaza Cta.Cte. 16-474663-01 Gs</t>
  </si>
  <si>
    <t>Continental Matriz Cta.Cte.16-747760-08 - Gs</t>
  </si>
  <si>
    <t>Continental Suc. C.D.E. Cta.Cte.16-776980-01 - Gs</t>
  </si>
  <si>
    <t>Continental Matriz Cta.Cte.16-756801-07 - Usd</t>
  </si>
  <si>
    <t>Continental Documenta Cta.Cte.16-327481-01 - Gs</t>
  </si>
  <si>
    <t>0.11.1.20.109.1.04.025.99</t>
  </si>
  <si>
    <t>Continental Practipago Cta.Ah.16-103302-01 - Gs</t>
  </si>
  <si>
    <t>0.11.1.20.109.1.04.026.99</t>
  </si>
  <si>
    <t>Solar Cta. Ah. 0181106 - Gs</t>
  </si>
  <si>
    <t>0.11.1.20.109.1.04.039.99</t>
  </si>
  <si>
    <t>Continental Tarjetas Cta.Cte.16-460821-08 - Gs</t>
  </si>
  <si>
    <t>Continental Suc. Acc Sur Cta.Cte. 16-819704-07 - Gs</t>
  </si>
  <si>
    <t>0.11.1.20.109.1.04.044.99</t>
  </si>
  <si>
    <t>Bancop Cta. Cte. 410029718 - Gs</t>
  </si>
  <si>
    <t>0.11.1.20.109.1.04.045.99</t>
  </si>
  <si>
    <t>Conti. Infonet Boca Cobranzas Cta.Cte.16-643821-09 - Gs</t>
  </si>
  <si>
    <t>Continental Administracion Cta.Cte.16-153863-08 - Gs</t>
  </si>
  <si>
    <t>0.11.1.20.109.1.04.049.99</t>
  </si>
  <si>
    <t>Continental Ext. Infonet Cta.Cte.16-643881-06 - Gs</t>
  </si>
  <si>
    <t>0.11.1.20.109.1.04.050.99</t>
  </si>
  <si>
    <t>Interfisa Cta. Cte. 5-0000201 - Gs</t>
  </si>
  <si>
    <t>0.11.1.20.109.1.04.051.99</t>
  </si>
  <si>
    <t>Continental Ext. Documenta Cta.Cte.16-643921-08 - Gs</t>
  </si>
  <si>
    <t>0.11.1.20.109.1.04.052.99</t>
  </si>
  <si>
    <t>Vision Cta. Cte. 900485680 - Gs</t>
  </si>
  <si>
    <t>0.11.1.20.109.1.04.053.99</t>
  </si>
  <si>
    <t>Cefisa Cta. Ahorro - Gs</t>
  </si>
  <si>
    <t>0.11.1.20.109.1.04.054.01</t>
  </si>
  <si>
    <t>Cefisa Cta. Ahorro - Usd</t>
  </si>
  <si>
    <t>0.11.1.20.109.1.04.055.01</t>
  </si>
  <si>
    <t>Interfisa Cta.Cte. 60000260 - Usd</t>
  </si>
  <si>
    <t>0.11.1.20.109.1.04.056.01</t>
  </si>
  <si>
    <t>Amambay Cta. Ah. 10155002066 - Usd</t>
  </si>
  <si>
    <t>0.11.1.20.109.1.04.057.01</t>
  </si>
  <si>
    <t>Rio Cta. Ah. 1270084238003 - Usd</t>
  </si>
  <si>
    <t>0.11.1.20.109.1.04.059.01</t>
  </si>
  <si>
    <t>Solar Cta. Ah. 0182874 - Usd</t>
  </si>
  <si>
    <t>0.11.1.20.109.1.04.060.01</t>
  </si>
  <si>
    <t>Bancop Cta. Usd 0410036188</t>
  </si>
  <si>
    <t>0.11.1.20.109.1.04.060.99</t>
  </si>
  <si>
    <t>Ficsa Cta.Ah. 0131000848 Gs</t>
  </si>
  <si>
    <t>0.11.1.20.109.1.04.061.01</t>
  </si>
  <si>
    <t>Gnb Cta. Cte. 12409384/002 Usd</t>
  </si>
  <si>
    <t>Gnb Cta. Cte. 12409384/001 - Gs</t>
  </si>
  <si>
    <t>0.11.1.20.109.1.04.063.01</t>
  </si>
  <si>
    <t>Finexpar Cta. Ah. 101.5500034/9 Usd</t>
  </si>
  <si>
    <t>0.11.1.20.109.1.04.063.99</t>
  </si>
  <si>
    <t>Finexpar Cta. Ah. 155000580 - Gs.</t>
  </si>
  <si>
    <t>0.11.1.20.109.1.04.064.99</t>
  </si>
  <si>
    <t>Amambay-Facturador Cta.Cte.100023512 Gs.</t>
  </si>
  <si>
    <t>0.11.1.20.109.1.04.065.99</t>
  </si>
  <si>
    <t>Conti-Documenta Emisor 16-283184-05 Gs</t>
  </si>
  <si>
    <t>0.11.1.20.109.1.04.066.99</t>
  </si>
  <si>
    <t>Amambay Cob Cta.Cte. 100023529 Gs</t>
  </si>
  <si>
    <t>0.11.1.20.109.1.04.069.99</t>
  </si>
  <si>
    <t>Finlatina Cta. Ah. 73569 Gs</t>
  </si>
  <si>
    <t>0.11.1.20.109.1.04.070.99</t>
  </si>
  <si>
    <t>Amambay Com Cta.Ah.155028524 Gs</t>
  </si>
  <si>
    <t>0.11.1.20.109.1.04.071.01</t>
  </si>
  <si>
    <t>Fin.Paraguayo Japonesa Cj.Ah. 178323 Usd</t>
  </si>
  <si>
    <t>0.11.1.20.109.1.04.071.99</t>
  </si>
  <si>
    <t>Fin.Paraguayo Japonesa Cta.Ah. 168435 - Gs</t>
  </si>
  <si>
    <t>0.11.1.20.109.1.04.072.99</t>
  </si>
  <si>
    <t>Basa Salarios Cta.Cte.100036129 Gs</t>
  </si>
  <si>
    <t>0.11.1.20.109.1.04.073.01</t>
  </si>
  <si>
    <t>Gnb Cta. Cte. 12409384/005 Usd</t>
  </si>
  <si>
    <t>Gnb Cta. Cte. 12409384/006  - Gs</t>
  </si>
  <si>
    <t>0.11.1.20.109.1.04.075.01</t>
  </si>
  <si>
    <t>Banco Rio Cta.Ah. 01-00000850-02 Usd</t>
  </si>
  <si>
    <t>0.11.1.20.109.1.04.075.99</t>
  </si>
  <si>
    <t>Banco Rio Cta.Ah. 01-00034299-02 Gs</t>
  </si>
  <si>
    <t>0.11.1.20.109.1.04.080.01</t>
  </si>
  <si>
    <t>Banco Itapua - Caja de Ahorro - Us$ Crediplus</t>
  </si>
  <si>
    <t>0.11.1.20.109.1.04.086.99</t>
  </si>
  <si>
    <t>Banco Rio 01-819400-01 Gs</t>
  </si>
  <si>
    <t>0.11.1.20.109.1.04.210.01</t>
  </si>
  <si>
    <t>El Comercio Cta.Ah.3745-02 - Usd</t>
  </si>
  <si>
    <t>Sudameris Bank Cta.Cte 3644093</t>
  </si>
  <si>
    <t>0.11.1.20.109.1.04.421.99</t>
  </si>
  <si>
    <t>0.13.7.10.131.7.04.000.01</t>
  </si>
  <si>
    <t>0.13.8.10.131.8.04.000.01</t>
  </si>
  <si>
    <t>0.13.7.10.131.7.04.000.99</t>
  </si>
  <si>
    <t>0.13.7.80.161.7.82.000.99</t>
  </si>
  <si>
    <t>Prod. Financ. Documentados - Residentes</t>
  </si>
  <si>
    <t>0.13.7.80.161.7.82.001.01</t>
  </si>
  <si>
    <t>0.13.8.80.161.8.82.001.01</t>
  </si>
  <si>
    <t>0.13.7.80.161.7.94.000.01</t>
  </si>
  <si>
    <t>(Prod.Financ.Docum.a Deveng-Resid)</t>
  </si>
  <si>
    <t>0.13.8.80.161.8.94.000.01</t>
  </si>
  <si>
    <t>0.13.7.80.161.7.94.000.99</t>
  </si>
  <si>
    <t>Residentes</t>
  </si>
  <si>
    <t>0.14.5.10.169.5.02.000.01</t>
  </si>
  <si>
    <t>Prest, Plazo Fijo -Resid. -Menores de 180 Dias</t>
  </si>
  <si>
    <t>0.14.7.10.169.7.02.000.01</t>
  </si>
  <si>
    <t>Prest, Plazo Fijo -Resid. -Menores de Tres Años</t>
  </si>
  <si>
    <t>0.14.8.10.169.8.02.000.01</t>
  </si>
  <si>
    <t>Prest, Plazo Fijo -Resid. -Mayores de Tres Años</t>
  </si>
  <si>
    <t>0.14.5.10.169.5.02.000.99</t>
  </si>
  <si>
    <t>0.14.6.10.169.6.02.000.99</t>
  </si>
  <si>
    <t>Prest, Plazo Fijo -Resid. -Menores de Un Año</t>
  </si>
  <si>
    <t>0.14.7.10.169.7.02.000.99</t>
  </si>
  <si>
    <t>0.14.8.10.169.8.02.000.99</t>
  </si>
  <si>
    <t>Prestamos Amortizables No Reajustables</t>
  </si>
  <si>
    <t>0.14.8.10.173.8.02.000.01</t>
  </si>
  <si>
    <t>Prest,Amortizables -Resid -Mayores de Tres Años</t>
  </si>
  <si>
    <t>0.14.4.10.173.4.02.000.99</t>
  </si>
  <si>
    <t>Prest,Amortizables -Resid -Menores de 90 Dias</t>
  </si>
  <si>
    <t>0.14.5.10.173.5.02.000.99</t>
  </si>
  <si>
    <t>Prest,Amortizables -Resid -Menores de 180 Dias</t>
  </si>
  <si>
    <t>0.14.6.10.173.6.02.000.99</t>
  </si>
  <si>
    <t>Prest,Amortizables -Resid -Menores de Un Año</t>
  </si>
  <si>
    <t>0.14.7.10.173.7.02.000.99</t>
  </si>
  <si>
    <t>Prest,Amortizables -Resid -Menores de Tres Años</t>
  </si>
  <si>
    <t>0.14.8.10.173.8.02.000.99</t>
  </si>
  <si>
    <t>Prestamos Al Personal -Menores de 180 Dias</t>
  </si>
  <si>
    <t>0.14.6.10.173.6.04.000.01</t>
  </si>
  <si>
    <t>Prestamos Al Personal -Menores de Un Año</t>
  </si>
  <si>
    <t>0.14.7.10.173.7.04.000.01</t>
  </si>
  <si>
    <t>Prestamos Al Personal -Menores de Tres Años</t>
  </si>
  <si>
    <t>0.14.8.10.173.8.04.000.01</t>
  </si>
  <si>
    <t>Prestamos Al Personal -Mayores de Tres Años</t>
  </si>
  <si>
    <t>0.14.4.10.173.4.04.000.99</t>
  </si>
  <si>
    <t>Prestamos Al Personal -Menores de 90 Dias</t>
  </si>
  <si>
    <t>0.14.5.10.173.5.04.000.99</t>
  </si>
  <si>
    <t>0.14.6.10.173.6.04.000.99</t>
  </si>
  <si>
    <t>0.14.7.10.173.7.04.000.99</t>
  </si>
  <si>
    <t>0.14.8.10.173.8.04.000.99</t>
  </si>
  <si>
    <t>0.14.8.10.173.8.08.000.99</t>
  </si>
  <si>
    <t>Creditos Refinanciados -P.Amortizables -Mayores de Tres Años</t>
  </si>
  <si>
    <t>0.14.5.10.173.5.10.000.99</t>
  </si>
  <si>
    <t>Creditos Reestructurados -P.Amortiz. -Menores de 180 Dias</t>
  </si>
  <si>
    <t>0.14.6.10.173.6.10.000.99</t>
  </si>
  <si>
    <t>Creditos Reestructurados -P.Amortiz. -Menores de Un Año</t>
  </si>
  <si>
    <t>0.14.7.10.173.7.10.000.99</t>
  </si>
  <si>
    <t>Creditos Reestructurados -P.Amortiz. -Menores de Tres Años</t>
  </si>
  <si>
    <t>0.14.8.10.173.8.10.000.99</t>
  </si>
  <si>
    <t>Creditos Reestructurados -P.Amortiz. -Mayores de Tres Años</t>
  </si>
  <si>
    <t>0.14.1.10.183.1.02.002.99</t>
  </si>
  <si>
    <t>Cheques Devuelto - Vista</t>
  </si>
  <si>
    <t>Deudores por Utilizacion de Tarjetas de Creditos</t>
  </si>
  <si>
    <t>0.14.2.10.205.2.02.001.99</t>
  </si>
  <si>
    <t>Deudores por Tarjetas</t>
  </si>
  <si>
    <t>Documentos Descontados</t>
  </si>
  <si>
    <t>0.14.7.10.351.7.02.000.01</t>
  </si>
  <si>
    <t>Documentos Descontados  Resid.-Menores de Tres Años</t>
  </si>
  <si>
    <t>0.14.8.10.351.8.02.000.01</t>
  </si>
  <si>
    <t>Documentos Descontados  Resid.-Mayores de Tres Años</t>
  </si>
  <si>
    <t>Documentos Descontados  Resid.-Menores de 180 Dias</t>
  </si>
  <si>
    <t>0.14.7.10.351.7.02.000.99</t>
  </si>
  <si>
    <t>0.14.8.10.351.8.02.000.99</t>
  </si>
  <si>
    <t>Cheques Diferidos Descontados</t>
  </si>
  <si>
    <t>Cheques Diferidos Descontados -Menores de 30 Dias</t>
  </si>
  <si>
    <t>Cheques Diferidos Descontados -Menores de 60 Dias</t>
  </si>
  <si>
    <t>0.14.4.10.405.4.01.000.01</t>
  </si>
  <si>
    <t>Cheques Diferidos Descontados -Menores de 90 Dias</t>
  </si>
  <si>
    <t>0.14.5.10.405.5.01.000.01</t>
  </si>
  <si>
    <t>Cheques Diferidos Descontados -Menores de 180 Dias</t>
  </si>
  <si>
    <t>0.14.2.10.405.2.01.000.99</t>
  </si>
  <si>
    <t>0.14.3.10.405.3.01.000.99</t>
  </si>
  <si>
    <t>0.14.4.10.405.4.01.000.99</t>
  </si>
  <si>
    <t>0.14.5.10.405.5.01.000.99</t>
  </si>
  <si>
    <t>0.14.6.10.405.6.01.000.99</t>
  </si>
  <si>
    <t>Cheques Diferidos Descontados -Menores de Un Año</t>
  </si>
  <si>
    <t>0.14.8.10.405.8.01.000.99</t>
  </si>
  <si>
    <t>Cheques Diferidos Descontados -Mayores de Tres Años</t>
  </si>
  <si>
    <t>Productos Financi. Doc. - Resid. &lt; de 30 Dias</t>
  </si>
  <si>
    <t>Productos Financi. Doc. - Resid. &lt; de 60 Dias</t>
  </si>
  <si>
    <t>0.14.4.80.225.4.82.000.01</t>
  </si>
  <si>
    <t>Productos Financi. Doc. - Resid. &lt; de 90 Dias</t>
  </si>
  <si>
    <t>0.14.5.80.225.5.82.000.01</t>
  </si>
  <si>
    <t>Productos Financi. Doc. - Resid. &lt; de 180 Dias</t>
  </si>
  <si>
    <t>0.14.6.80.225.6.82.000.01</t>
  </si>
  <si>
    <t>Productos Financi. Doc. - Resid. &lt; de 1 Aðo</t>
  </si>
  <si>
    <t>0.14.7.80.225.7.82.000.01</t>
  </si>
  <si>
    <t>Productos Financ.Doc. - Resid.&lt; de 3 Aðos</t>
  </si>
  <si>
    <t>0.14.8.80.225.8.82.000.01</t>
  </si>
  <si>
    <t>Productos Financi. Doc. - Resid. &gt; de 3 Aðos</t>
  </si>
  <si>
    <t>0.14.2.80.225.2.82.000.99</t>
  </si>
  <si>
    <t>0.14.3.80.225.3.82.000.99</t>
  </si>
  <si>
    <t>0.14.4.80.225.4.82.000.99</t>
  </si>
  <si>
    <t>0.14.5.80.225.5.82.000.99</t>
  </si>
  <si>
    <t>0.14.6.80.225.6.82.000.99</t>
  </si>
  <si>
    <t>0.14.7.80.225.7.82.000.99</t>
  </si>
  <si>
    <t>0.14.8.80.225.8.82.000.99</t>
  </si>
  <si>
    <t>(Productos Financieros en Suspenso - Residentes)</t>
  </si>
  <si>
    <t>0.14.5.80.225.5.92.000.01</t>
  </si>
  <si>
    <t>0.14.7.80.225.7.92.000.01</t>
  </si>
  <si>
    <t>0.14.8.80.225.8.92.000.01</t>
  </si>
  <si>
    <t>0.14.7.80.225.7.92.000.99</t>
  </si>
  <si>
    <t>0.14.8.80.225.8.92.000.99</t>
  </si>
  <si>
    <t>(Prod. Financ. Docum. a Devengar - Resid. &lt; 30 Dias)</t>
  </si>
  <si>
    <t>(Prod. Financ. Docum. a Devengar - Resid. &lt; 60 Dias)</t>
  </si>
  <si>
    <t>0.14.4.80.225.4.94.000.01</t>
  </si>
  <si>
    <t>(Prod. Financ. Docum. a Devengar - Resid. &lt; 90 Dias)</t>
  </si>
  <si>
    <t>0.14.5.80.225.5.94.000.01</t>
  </si>
  <si>
    <t>(Prod. Financ. Docum. a Devengar - Resid. &lt; 180 Dias)</t>
  </si>
  <si>
    <t>0.14.6.80.225.6.94.000.01</t>
  </si>
  <si>
    <t>(Prod. Financ. Docum. a Devengar - Resid. &lt; 1 Aðo)</t>
  </si>
  <si>
    <t>0.14.7.80.225.7.94.000.01</t>
  </si>
  <si>
    <t>(Prod. Financ. Docum. a Devengar - Resid. &lt; 3 Aðos)</t>
  </si>
  <si>
    <t>0.14.8.80.225.8.94.000.01</t>
  </si>
  <si>
    <t>(Prod. Financ. Docum. a Devengar - Resid. &gt; 3 Aðos)</t>
  </si>
  <si>
    <t>0.14.2.80.225.2.94.000.99</t>
  </si>
  <si>
    <t>0.14.3.80.225.3.94.000.99</t>
  </si>
  <si>
    <t>0.14.4.80.225.4.94.000.99</t>
  </si>
  <si>
    <t>0.14.5.80.225.5.94.000.99</t>
  </si>
  <si>
    <t>0.14.6.80.225.6.94.000.99</t>
  </si>
  <si>
    <t>0.14.7.80.225.7.94.000.99</t>
  </si>
  <si>
    <t>0.14.8.80.225.8.94.000.99</t>
  </si>
  <si>
    <t>0.14.2.90.231.2.92.001.99</t>
  </si>
  <si>
    <t>(Previsiones s/Prest,Amortiz. -Menores 30 Dias)</t>
  </si>
  <si>
    <t>Anticipos por Compra de Bienes y Servicios</t>
  </si>
  <si>
    <t>0.15.0.10.241.0.02.008.99</t>
  </si>
  <si>
    <t>Deudores Varios</t>
  </si>
  <si>
    <t>0.15.0.10.243.0.01.013.99</t>
  </si>
  <si>
    <t>Gastos Diferidos ¿ Emision</t>
  </si>
  <si>
    <t>0.15.0.10.243.0.01.023.99</t>
  </si>
  <si>
    <t>Gto.Pag.Adel-Gtos.Grales</t>
  </si>
  <si>
    <t>Anticipo de Impuestos Nacionales</t>
  </si>
  <si>
    <t>0.15.0.10.245.0.04.001.99</t>
  </si>
  <si>
    <t>Anticipo de Impuesto a la Renta</t>
  </si>
  <si>
    <t>0.15.0.10.245.0.04.013.99</t>
  </si>
  <si>
    <t>Anticipo Impuesto a la Renta Crediplus</t>
  </si>
  <si>
    <t>Impuesto Al Valor Agregado - a Deducir</t>
  </si>
  <si>
    <t>0.15.0.10.247.0.02.007.99</t>
  </si>
  <si>
    <t>Diversos</t>
  </si>
  <si>
    <t>0.15.0.10.257.0.02.025.01</t>
  </si>
  <si>
    <t>Documentos a Compensar Us$</t>
  </si>
  <si>
    <t>0.15.0.10.257.0.02.025.99</t>
  </si>
  <si>
    <t>Documentos a Compensar</t>
  </si>
  <si>
    <t>0.15.0.10.257.0.02.032.99</t>
  </si>
  <si>
    <t>Cajero Clearing Tarjetas</t>
  </si>
  <si>
    <t>0.15.0.10.257.0.02.037.99</t>
  </si>
  <si>
    <t>Op. a Cancelar Tarjeta Corporativa</t>
  </si>
  <si>
    <t>0.15.0.10.257.0.02.043.99</t>
  </si>
  <si>
    <t>Viatico a Rendir Gs</t>
  </si>
  <si>
    <t>0.15.0.10.257.0.02.044.99</t>
  </si>
  <si>
    <t>Anticipo Procard</t>
  </si>
  <si>
    <t>0.15.0.10.257.0.02.059.99</t>
  </si>
  <si>
    <t>Operaciones a Liquidar Carsa-Cobro Prestamos</t>
  </si>
  <si>
    <t>0.15.0.10.257.0.02.060.99</t>
  </si>
  <si>
    <t>Operaciones a Liquidar Pronet-Cobros de Prestamos</t>
  </si>
  <si>
    <t>0.15.0.10.257.0.02.061.99</t>
  </si>
  <si>
    <t>Operaciones a Liquidar Infonet</t>
  </si>
  <si>
    <t>0.15.0.10.257.0.02.062.99</t>
  </si>
  <si>
    <t>Operaciones a Liquidar Documenta - Prestamos</t>
  </si>
  <si>
    <t>0.15.0.10.257.0.02.063.99</t>
  </si>
  <si>
    <t>Operaciones a Liquidar Netel - Prestamos</t>
  </si>
  <si>
    <t>0.15.0.10.257.0.02.081.99</t>
  </si>
  <si>
    <t>Tigo Money</t>
  </si>
  <si>
    <t>0.15.0.10.257.0.02.087.99</t>
  </si>
  <si>
    <t>A Cobrar por Cartera Transf. Gs.</t>
  </si>
  <si>
    <t>0.15.0.10.257.0.02.090.99</t>
  </si>
  <si>
    <t>Impuesto a Regularizar</t>
  </si>
  <si>
    <t>0.15.0.10.257.0.02.149.99</t>
  </si>
  <si>
    <t>Operaciones a Cancelar Rrhh Gs.</t>
  </si>
  <si>
    <t>0.16.0.10.265.0.02.001.99</t>
  </si>
  <si>
    <t>Colocacion Vencida-Residente</t>
  </si>
  <si>
    <t>0.16.0.10.265.0.02.002.99</t>
  </si>
  <si>
    <t>Tarjetas de Creditos Vencidas</t>
  </si>
  <si>
    <t>0.16.0.10.265.0.02.003.99</t>
  </si>
  <si>
    <t>Cred. Vencidos Cheques Devueltos</t>
  </si>
  <si>
    <t>0.16.0.10.269.0.02.001.99</t>
  </si>
  <si>
    <t>Creditos en Gestion - Residentes</t>
  </si>
  <si>
    <t>0.16.0.10.269.0.02.002.99</t>
  </si>
  <si>
    <t>Cred.Gestion  Tarjetas de Credito</t>
  </si>
  <si>
    <t>0.16.0.10.269.0.02.003.99</t>
  </si>
  <si>
    <t>Cred.en Gestion - Cheques Devueltos</t>
  </si>
  <si>
    <t>Creditos Morosos</t>
  </si>
  <si>
    <t>0.16.0.30.275.0.02.001.99</t>
  </si>
  <si>
    <t>Creditos Morosos - Prestamos</t>
  </si>
  <si>
    <t>0.16.0.30.275.0.02.002.99</t>
  </si>
  <si>
    <t>Creditos Morosos - Tarjetas</t>
  </si>
  <si>
    <t>0.16.0.30.275.0.02.003.99</t>
  </si>
  <si>
    <t>Creditos Morosos - Cheques Devueltos</t>
  </si>
  <si>
    <t>Productos Financ.Documentados - Residentes</t>
  </si>
  <si>
    <t>0.16.0.80.277.0.82.001.99</t>
  </si>
  <si>
    <t>(Productos Financieros en Suspenso - Residnetes)</t>
  </si>
  <si>
    <t>0.16.0.80.277.0.92.001.99</t>
  </si>
  <si>
    <t>0.16.0.80.277.0.94.001.99</t>
  </si>
  <si>
    <t>(Productos Financieros Documentados a Devengar - Residentes)</t>
  </si>
  <si>
    <t>Product.Financ.Document.- Residentes</t>
  </si>
  <si>
    <t>0.16.0.80.279.0.82.001.99</t>
  </si>
  <si>
    <t>0.16.0.80.279.0.92.001.99</t>
  </si>
  <si>
    <t>0.16.0.80.279.0.94.001.99</t>
  </si>
  <si>
    <t>Productos Financ. Document. - Residentes</t>
  </si>
  <si>
    <t>0.16.0.80.347.0.82.000.99</t>
  </si>
  <si>
    <t>Prod, Financ,Docum, Cred,Morosos - Residentes</t>
  </si>
  <si>
    <t>0.16.0.80.347.0.82.001.99</t>
  </si>
  <si>
    <t>(Product.Financ.en Suspenso - Residentes)</t>
  </si>
  <si>
    <t>0.16.0.80.347.0.92.001.99</t>
  </si>
  <si>
    <t>0.16.0.80.347.0.94.001.99</t>
  </si>
  <si>
    <t>0.17.0.10.293.0.02.201.01</t>
  </si>
  <si>
    <t>0.17.0.10.293.0.04.001.99</t>
  </si>
  <si>
    <t>Inmuebles Adjudicados en el Pais</t>
  </si>
  <si>
    <t>0.17.0.20.295.0.04.020.99</t>
  </si>
  <si>
    <t>Acciones en Otras Empresas</t>
  </si>
  <si>
    <t>0.17.0.90.317.0.98.200.01</t>
  </si>
  <si>
    <t>Prevision Bienes Adquiridos en Recup.de Cred.- Usd</t>
  </si>
  <si>
    <t>0.18.0.10.319.0.02.014.99</t>
  </si>
  <si>
    <t>Mejoras en Inmuebles de Terceros</t>
  </si>
  <si>
    <t>0.18.0.10.319.0.02.015.99</t>
  </si>
  <si>
    <t>Edificios</t>
  </si>
  <si>
    <t>0.18.0.10.319.0.04.011.99</t>
  </si>
  <si>
    <t>Terrenos</t>
  </si>
  <si>
    <t>0.18.0.10.319.0.92.001.99</t>
  </si>
  <si>
    <t>(Deprec.Acumuladas - Edificio)</t>
  </si>
  <si>
    <t>0.18.0.10.319.0.92.002.99</t>
  </si>
  <si>
    <t>(Deprec.Acum-Mejoras Inmueble Terc)</t>
  </si>
  <si>
    <t>Muebles, Utiles e Instalaciones</t>
  </si>
  <si>
    <t>0.18.0.10.321.0.02.001.99</t>
  </si>
  <si>
    <t>Muebles y Utiles</t>
  </si>
  <si>
    <t>0.18.0.10.321.0.02.002.99</t>
  </si>
  <si>
    <t>Equipos de Oficina</t>
  </si>
  <si>
    <t>0.18.0.10.321.0.02.004.99</t>
  </si>
  <si>
    <t>0.18.0.10.321.0.04.001.99</t>
  </si>
  <si>
    <t>Maquinas y Equipos de Oficina</t>
  </si>
  <si>
    <t>0.18.0.10.321.0.92.001.99</t>
  </si>
  <si>
    <t>(Deprec.Acum.-Muebles y Utiles)</t>
  </si>
  <si>
    <t>0.18.0.10.321.0.92.002.99</t>
  </si>
  <si>
    <t>(Deprec.Acum.-Equipos de Oficina)</t>
  </si>
  <si>
    <t>0.18.0.10.321.0.92.004.99</t>
  </si>
  <si>
    <t>(Deprec.Acum-Instal.Prop.Arrendada)</t>
  </si>
  <si>
    <t>(Depreciaciones Acumul.- Maquinas de Almacenes)</t>
  </si>
  <si>
    <t>0.18.0.10.321.0.94.001.99</t>
  </si>
  <si>
    <t>Equipos de Computacion</t>
  </si>
  <si>
    <t>0.18.0.10.323.0.02.001.99</t>
  </si>
  <si>
    <t>Equipos de Informatica</t>
  </si>
  <si>
    <t>0.18.0.10.323.0.92.001.99</t>
  </si>
  <si>
    <t>(Deprec.Acum.-Equipos Informaticos.)</t>
  </si>
  <si>
    <t>Cajas de Seguridad y Tesoro</t>
  </si>
  <si>
    <t>0.18.0.10.325.0.02.001.99</t>
  </si>
  <si>
    <t>Equipos de Seguridad</t>
  </si>
  <si>
    <t>0.18.0.10.325.0.92.001.99</t>
  </si>
  <si>
    <t>Depreciacion Acumulada Equipos de Seguridad</t>
  </si>
  <si>
    <t>Material de Transporte</t>
  </si>
  <si>
    <t>0.18.0.10.327.0.02.000.99</t>
  </si>
  <si>
    <t>Valor Costo Revaluado Material de Transporte</t>
  </si>
  <si>
    <t>0.18.0.10.327.0.92.001.99</t>
  </si>
  <si>
    <t>Depreciacion Acumulada Flota de Vehiculos</t>
  </si>
  <si>
    <t>0.19.0.10.337.0.02.001.99</t>
  </si>
  <si>
    <t>Valor de Costo - Gastos de Organiz.</t>
  </si>
  <si>
    <t>0.19.0.10.337.0.02.022.99</t>
  </si>
  <si>
    <t>Gastos de Organizacion Crediplus</t>
  </si>
  <si>
    <t>0.19.0.10.337.0.04.000.99</t>
  </si>
  <si>
    <t>Software</t>
  </si>
  <si>
    <t>0.19.0.10.337.0.92.000.99</t>
  </si>
  <si>
    <t>(Amortizaciones Acumuladas - Gastos de Organización)</t>
  </si>
  <si>
    <t>(Amortizaciones Acumuladas ¿ Sistemas)</t>
  </si>
  <si>
    <t>0.19.0.10.337.0.94.000.99</t>
  </si>
  <si>
    <t>Mejoras e Instalaciones en Inmuebles Arrendados</t>
  </si>
  <si>
    <t>0.19.0.10.339.0.02.000.99</t>
  </si>
  <si>
    <t>Valor Costo -Mejoras e Instalac,En Inmuebles Arrend.</t>
  </si>
  <si>
    <t>0.19.0.10.339.0.92.000.99</t>
  </si>
  <si>
    <t>(Amortizac,Acumulad,-Mejoras e Instal.en Inm.Arrend)</t>
  </si>
  <si>
    <t>0.19.0.10.341.0.02.000.99</t>
  </si>
  <si>
    <t>Proyecto Desarrollo - Ln</t>
  </si>
  <si>
    <t>0.19.0.10.341.0.02.011.99</t>
  </si>
  <si>
    <t>Gtos.Dif.Licencias</t>
  </si>
  <si>
    <t>0.19.0.10.341.0.02.014.99</t>
  </si>
  <si>
    <t>Gtos.Dif.Proyecto Werking</t>
  </si>
  <si>
    <t>0.19.0.10.341.0.02.017.99</t>
  </si>
  <si>
    <t>Gtos.Dif.Valor Llave Wk</t>
  </si>
  <si>
    <t>0.19.0.10.341.0.92.000.99</t>
  </si>
  <si>
    <t>(Amort. Acum. Proyecto Desarrollo - Ln)</t>
  </si>
  <si>
    <t>0.19.0.10.341.0.92.011.99</t>
  </si>
  <si>
    <t>(Amort. Acum. - Difer.Licencias)</t>
  </si>
  <si>
    <t>0.19.0.10.341.0.92.014.99</t>
  </si>
  <si>
    <t>(Amort.Acum. - Difer.Proyecto Werking)</t>
  </si>
  <si>
    <t>0.19.0.10.341.0.92.017.99</t>
  </si>
  <si>
    <t>(Amort.Acum. - Difer.Valor Llave Wk)</t>
  </si>
  <si>
    <t>Amortizacion Valor Llave</t>
  </si>
  <si>
    <t>Pasivo</t>
  </si>
  <si>
    <t>Depositos a la Vista de Otras Instituciones Financ</t>
  </si>
  <si>
    <t>Continental Suc.Caaguazu Cta.Cte.16-819864-03 - Gs</t>
  </si>
  <si>
    <t>0.21.6.40.390.6.02.000.01</t>
  </si>
  <si>
    <t>Prestamos Directos Plazo 181-360 Dias</t>
  </si>
  <si>
    <t>0.21.7.40.390.7.02.000.01</t>
  </si>
  <si>
    <t>Prestamos Directos Plazo 361-1080 Dias</t>
  </si>
  <si>
    <t>0.21.6.40.390.6.02.000.99</t>
  </si>
  <si>
    <t>0.21.7.40.390.7.02.000.99</t>
  </si>
  <si>
    <t>0.21.8.40.390.8.02.000.99</t>
  </si>
  <si>
    <t>Prestamos Directos Plazo Mayor a 1080 Dias</t>
  </si>
  <si>
    <t>0.21.8.40.390.8.03.000.99</t>
  </si>
  <si>
    <t>Prest. Rec. del Exterior Gs</t>
  </si>
  <si>
    <t>0.21.4.40.390.4.04.000.01</t>
  </si>
  <si>
    <t>Prestamos Redescuentos Plazo 61-90 Dias</t>
  </si>
  <si>
    <t>0.21.5.40.390.5.04.000.01</t>
  </si>
  <si>
    <t>Prestamos Redescuentos Plazo 91-180 Dias</t>
  </si>
  <si>
    <t>0.21.4.40.390.4.04.000.99</t>
  </si>
  <si>
    <t>0.21.5.40.390.5.04.000.99</t>
  </si>
  <si>
    <t>Int. a Pagar Prest. Directos Plazo 61-90 Dias</t>
  </si>
  <si>
    <t>0.21.5.80.134.5.82.001.01</t>
  </si>
  <si>
    <t>Int. a Pagar Prest. Directos Plazo 91-180 Dias</t>
  </si>
  <si>
    <t>0.21.6.80.134.6.82.001.01</t>
  </si>
  <si>
    <t>Int. a Pagar Prest. Directos Plazo 181-360 Dias</t>
  </si>
  <si>
    <t>0.21.7.80.134.7.82.001.01</t>
  </si>
  <si>
    <t>Int.a Pagar Prest.Directos Plazo 361-1080 Dias</t>
  </si>
  <si>
    <t>0.21.4.80.134.4.82.001.99</t>
  </si>
  <si>
    <t>0.21.5.80.134.5.82.001.99</t>
  </si>
  <si>
    <t>0.21.6.80.134.6.82.001.99</t>
  </si>
  <si>
    <t>0.21.7.80.134.7.82.001.99</t>
  </si>
  <si>
    <t>0.21.8.80.134.8.82.001.99</t>
  </si>
  <si>
    <t>Int.a Pagar Prest.Directos Plazo Mayor a 1080 Dias</t>
  </si>
  <si>
    <t>0.21.8.80.134.8.83.003.99</t>
  </si>
  <si>
    <t>Carg.Fin.Doc,s/Prest. Ent. Financieras</t>
  </si>
  <si>
    <t>0.21.4.80.134.4.92.000.01</t>
  </si>
  <si>
    <t>(Int.a Deveng.Prest.Redesc. Plazo 61-90 Dias)</t>
  </si>
  <si>
    <t>0.21.5.80.134.5.92.000.01</t>
  </si>
  <si>
    <t>(Int.a Deveng.Prest.Redesc. Plazo 91-180 Dias)</t>
  </si>
  <si>
    <t>(Int.a Deveng.Prest.Directos Plazo 61-90 Dias)</t>
  </si>
  <si>
    <t>(Int.a Deveng.Prest.Directos Plazo 91-180 Dias)</t>
  </si>
  <si>
    <t>0.21.6.80.134.6.92.001.01</t>
  </si>
  <si>
    <t>(Int.a Deveng.Prest.Directos Plazo 181-360 Dias)</t>
  </si>
  <si>
    <t>0.21.7.80.134.7.92.001.01</t>
  </si>
  <si>
    <t>(Int.a Deveng.Prest.Directos Plazo 361-1080 Dias)</t>
  </si>
  <si>
    <t>0.21.4.80.134.4.92.001.99</t>
  </si>
  <si>
    <t>0.21.5.80.134.5.92.001.99</t>
  </si>
  <si>
    <t>0.21.6.80.134.6.92.001.99</t>
  </si>
  <si>
    <t>0.21.7.80.134.7.92.001.99</t>
  </si>
  <si>
    <t>0.21.8.80.134.8.92.001.99</t>
  </si>
  <si>
    <t>(Int.a Deveng.Prest.Direc.Plazo Mayor a 1080 Dias)</t>
  </si>
  <si>
    <t>0.21.8.80.134.8.93.003.99</t>
  </si>
  <si>
    <t>0.22.6.60.268.6.04.001.01</t>
  </si>
  <si>
    <t>Emision de Deuda Privada-Usd</t>
  </si>
  <si>
    <t>0.22.7.60.268.7.04.001.01</t>
  </si>
  <si>
    <t>Emision de Deuda Privada-Gs</t>
  </si>
  <si>
    <t>0.22.6.60.268.6.04.001.99</t>
  </si>
  <si>
    <t>0.22.8.60.268.8.04.001.99</t>
  </si>
  <si>
    <t>0.22.6.80.224.6.82.001.01</t>
  </si>
  <si>
    <t>Cargos Financ.-Emision Privada-Usd</t>
  </si>
  <si>
    <t>Cargos Financ.-Emision Privada-Gs</t>
  </si>
  <si>
    <t>0.22.8.80.224.8.82.001.99</t>
  </si>
  <si>
    <t>0.22.6.80.224.6.92.001.01</t>
  </si>
  <si>
    <t>(Cargos Financ. a Devengar-Emision Privada-Usd)</t>
  </si>
  <si>
    <t>0.24.0.20.250.0.01.001.99</t>
  </si>
  <si>
    <t>Ips a Pagar</t>
  </si>
  <si>
    <t>0.24.0.40.258.0.02.008.01</t>
  </si>
  <si>
    <t>Pago a Proveedores Varios</t>
  </si>
  <si>
    <t>0.24.0.40.258.0.02.008.99</t>
  </si>
  <si>
    <t>0.24.0.40.258.0.02.012.99</t>
  </si>
  <si>
    <t>Cajero Documenta a Pagar</t>
  </si>
  <si>
    <t>0.24.0.40.258.0.02.013.99</t>
  </si>
  <si>
    <t>Cajero Pronet a Pagar</t>
  </si>
  <si>
    <t>0.24.0.40.258.0.02.014.99</t>
  </si>
  <si>
    <t>Cajero Bocas Infonet a Pagar</t>
  </si>
  <si>
    <t>0.24.0.40.260.0.02.020.99</t>
  </si>
  <si>
    <t>Operaciones a Cancelar Administracion Gs</t>
  </si>
  <si>
    <t>0.24.0.40.260.0.02.043.99</t>
  </si>
  <si>
    <t>0.24.0.40.260.0.02.049.99</t>
  </si>
  <si>
    <t>Garantia Alquiler Residentes</t>
  </si>
  <si>
    <t>0.24.0.40.260.0.02.062.99</t>
  </si>
  <si>
    <t>A Pagar por Cartera Transferida</t>
  </si>
  <si>
    <t>0.24.0.40.260.0.02.117.01</t>
  </si>
  <si>
    <t>Operaciones a Cancelar Tesoreria ¿ Usd</t>
  </si>
  <si>
    <t>0.24.0.40.260.0.02.117.99</t>
  </si>
  <si>
    <t>Operaciones a Cancelar Tesoreria - Gs</t>
  </si>
  <si>
    <t>0.24.0.40.260.0.02.142.99</t>
  </si>
  <si>
    <t>Facturas a Pagar a Comercios</t>
  </si>
  <si>
    <t>Comision a Pagar - Procesadora</t>
  </si>
  <si>
    <t>0.24.0.40.260.0.02.146.99</t>
  </si>
  <si>
    <t>Comision  Entidad</t>
  </si>
  <si>
    <t>Iva s/Com. a Comercios Ent</t>
  </si>
  <si>
    <t>0.24.0.40.260.0.02.191.99</t>
  </si>
  <si>
    <t>A Pagar Transferencia Sipap Gs</t>
  </si>
  <si>
    <t>0.24.0.40.260.0.02.192.99</t>
  </si>
  <si>
    <t>Prepagas</t>
  </si>
  <si>
    <t>0.24.0.40.260.0.02.240.01</t>
  </si>
  <si>
    <t>Op a Cancelar Operaciones Usd</t>
  </si>
  <si>
    <t>0.24.0.40.260.0.02.240.99</t>
  </si>
  <si>
    <t>Op a Cancelar Operaciones Gs</t>
  </si>
  <si>
    <t>0.25.0.10.270.0.01.001.99</t>
  </si>
  <si>
    <t>Impuesto a la Renta a Pagar</t>
  </si>
  <si>
    <t>0.25.0.10.270.0.01.002.99</t>
  </si>
  <si>
    <t>Impuesto a la Renta a Pagar Crediplus</t>
  </si>
  <si>
    <t>0.25.0.10.272.0.01.002.99</t>
  </si>
  <si>
    <t>Sueldos a Pagar</t>
  </si>
  <si>
    <t>0.25.0.10.272.0.01.006.99</t>
  </si>
  <si>
    <t>Aguinaldo a Pagar Personal Administrativo</t>
  </si>
  <si>
    <t>Capital Integrado</t>
  </si>
  <si>
    <t>0.31.0.10.400.0.01.001.99</t>
  </si>
  <si>
    <t>Aportes No Capitalizados</t>
  </si>
  <si>
    <t>0.31.0.20.404.0.00.000.99</t>
  </si>
  <si>
    <t>Capital a Integrar</t>
  </si>
  <si>
    <t>(-) Accionistas</t>
  </si>
  <si>
    <t>0.31.0.30.408.0.01.001.99</t>
  </si>
  <si>
    <t>Reserva de Revaluo</t>
  </si>
  <si>
    <t>Reservas</t>
  </si>
  <si>
    <t>Reserva Legal</t>
  </si>
  <si>
    <t>0.31.0.40.424.0.01.001.99</t>
  </si>
  <si>
    <t>Resultado Acumulado a Distribuir</t>
  </si>
  <si>
    <t>Resultados del Ejercicio</t>
  </si>
  <si>
    <t>Productos por Colocaciones</t>
  </si>
  <si>
    <t>0.61.0.10.702.0.02.000.01</t>
  </si>
  <si>
    <t>No Reajustables Residentes -Produc.por Colocac.</t>
  </si>
  <si>
    <t>0.61.0.10.702.0.02.005.99</t>
  </si>
  <si>
    <t>Intereses Caja de Ahorro - Bancos del Pais</t>
  </si>
  <si>
    <t>0.61.0.10.702.0.02.008.99</t>
  </si>
  <si>
    <t>Productos Financieros Devengados Gs</t>
  </si>
  <si>
    <t>Productos por Prestamos a Plazo Fijo</t>
  </si>
  <si>
    <t>0.61.0.20.712.0.02.001.98</t>
  </si>
  <si>
    <t>Intereses Cobrados Prestamos a Plazo Fijo</t>
  </si>
  <si>
    <t>0.61.0.20.712.0.02.001.99</t>
  </si>
  <si>
    <t>0.61.0.20.712.0.02.002.99</t>
  </si>
  <si>
    <t>Intereses Moratorios</t>
  </si>
  <si>
    <t>Productos por Prestamos Amortizables</t>
  </si>
  <si>
    <t>0.61.0.20.714.0.02.001.98</t>
  </si>
  <si>
    <t>Int. Cobrados s/Prestamos Amortizables</t>
  </si>
  <si>
    <t>0.61.0.20.714.0.02.001.99</t>
  </si>
  <si>
    <t>0.61.0.20.714.0.02.002.99</t>
  </si>
  <si>
    <t>Mora Prest. Amortizables No Reajustables</t>
  </si>
  <si>
    <t>Productos Sobre Documentos Descontados</t>
  </si>
  <si>
    <t>0.61.0.20.718.0.02.000.99</t>
  </si>
  <si>
    <t>Prod,s/ Documentos Descontados -Residentes</t>
  </si>
  <si>
    <t>0.61.0.20.718.0.02.001.98</t>
  </si>
  <si>
    <t>0.61.0.20.718.0.02.002.99</t>
  </si>
  <si>
    <t>Mora Cheques Diferidos Descontados</t>
  </si>
  <si>
    <t>Productos por Creditos en Gestion</t>
  </si>
  <si>
    <t>No Reajustable - Residentes</t>
  </si>
  <si>
    <t>0.61.0.30.752.0.02.000.99</t>
  </si>
  <si>
    <t>No Reaj,-Resid - s/Cred.Gestion, Cred.Morosos</t>
  </si>
  <si>
    <t>0.61.0.30.752.0.02.001.99</t>
  </si>
  <si>
    <t>Interes Morat.s/Cred.en Gestion</t>
  </si>
  <si>
    <t>Disponibilidades - Residentes</t>
  </si>
  <si>
    <t>0.61.0.60.766.0.02.000.99</t>
  </si>
  <si>
    <t>0.61.0.60.766.0.02.001.99</t>
  </si>
  <si>
    <t>0.61.0.60.766.0.04.000.99</t>
  </si>
  <si>
    <t>Cred.Vig. X Inter.Financ.-Sector Financ. - Resid</t>
  </si>
  <si>
    <t>0.61.0.60.766.0.06.000.99</t>
  </si>
  <si>
    <t>Cred.Vig. X Inter.Financ.-Sector No Financ.-Resid.</t>
  </si>
  <si>
    <t>0.61.0.60.766.0.08.000.99</t>
  </si>
  <si>
    <t>Creditos Vencidos por Intermed,Financiera -Resid.</t>
  </si>
  <si>
    <t>0.62.0.10.782.0.02.200.99</t>
  </si>
  <si>
    <t>Comisiones Cobradas por Servicios</t>
  </si>
  <si>
    <t>0.62.0.10.806.0.02.008.99</t>
  </si>
  <si>
    <t>Ingresos por Seguros Cob</t>
  </si>
  <si>
    <t>Gastos a Recuperar - Residentes</t>
  </si>
  <si>
    <t>0.63.0.10.808.0.04.001.99</t>
  </si>
  <si>
    <t>Gestion Cob.Telefonica</t>
  </si>
  <si>
    <t>De Cambio y Arbitraje</t>
  </si>
  <si>
    <t>0.63.0.10.810.0.02.000.99</t>
  </si>
  <si>
    <t>0.63.0.30.818.0.02.008.99</t>
  </si>
  <si>
    <t>Rec.Gto.Admin.p/Ptmos</t>
  </si>
  <si>
    <t>0.63.0.40.820.0.04.000.99</t>
  </si>
  <si>
    <t>Creditos Diversos Resid.</t>
  </si>
  <si>
    <t>0.63.0.40.820.0.06.000.99</t>
  </si>
  <si>
    <t>Inversiones en el Pais</t>
  </si>
  <si>
    <t>0.63.0.40.822.0.02.000.99</t>
  </si>
  <si>
    <t>Obligaciones Diversas Resid.</t>
  </si>
  <si>
    <t>0.63.0.40.822.0.04.000.99</t>
  </si>
  <si>
    <t>0.64.0.10.832.0.01.001.99</t>
  </si>
  <si>
    <t>Ingresos Varios</t>
  </si>
  <si>
    <t>0.64.0.10.832.0.01.002.99</t>
  </si>
  <si>
    <t>Ingresos por Venta de Cartera</t>
  </si>
  <si>
    <t>0.64.0.10.832.0.01.021.99</t>
  </si>
  <si>
    <t>Alquiler de Bienes Inmueb</t>
  </si>
  <si>
    <t>0.71.0.10.705.0.02.000.01</t>
  </si>
  <si>
    <t>0.71.0.10.705.0.02.000.99</t>
  </si>
  <si>
    <t>Gastos Bancarios Administrativos</t>
  </si>
  <si>
    <t>0.71.0.10.705.0.02.001.01</t>
  </si>
  <si>
    <t>0.71.0.10.705.0.02.001.99</t>
  </si>
  <si>
    <t>0.71.0.10.705.0.02.002.99</t>
  </si>
  <si>
    <t>0.71.0.20.797.0.01.002.99</t>
  </si>
  <si>
    <t>Gastos de Emision de Acciones</t>
  </si>
  <si>
    <t>0.71.0.40.739.0.02.000.99</t>
  </si>
  <si>
    <t>0.71.0.40.739.0.02.001.99</t>
  </si>
  <si>
    <t>0.71.0.40.739.0.04.000.99</t>
  </si>
  <si>
    <t>Creditos Vigentes por Int.Financ Sect.Financ.-.Res.</t>
  </si>
  <si>
    <t>0.71.0.40.739.0.06.000.99</t>
  </si>
  <si>
    <t>Creditos Vigentes por Int,Financ.Sect, No Financ.Res.</t>
  </si>
  <si>
    <t>0.71.0.40.739.0.08.000.99</t>
  </si>
  <si>
    <t>Creditos Vencidos por Intermediacion Financiera -Res.</t>
  </si>
  <si>
    <t>Perdidas s/Quitas de Creditos</t>
  </si>
  <si>
    <t>0.71.0.50.747.0.01.000.99</t>
  </si>
  <si>
    <t>0.72.0.10.757.0.02.008.99</t>
  </si>
  <si>
    <t>Gestion de Cobranza</t>
  </si>
  <si>
    <t>0.72.0.10.757.0.02.010.99</t>
  </si>
  <si>
    <t>Comis. Bocas de Cobranzas</t>
  </si>
  <si>
    <t>0.72.0.10.757.0.02.042.99</t>
  </si>
  <si>
    <t>Comisiones Asociaciones</t>
  </si>
  <si>
    <t>0.73.0.10.759.0.02.001.99</t>
  </si>
  <si>
    <t>Remuneraciones a Directores</t>
  </si>
  <si>
    <t>0.73.0.10.759.0.06.001.99</t>
  </si>
  <si>
    <t>Aguinaldos Administrativos</t>
  </si>
  <si>
    <t>Salario Vacacional</t>
  </si>
  <si>
    <t>0.73.0.10.759.0.08.000.99</t>
  </si>
  <si>
    <t>0.73.0.10.759.0.14.009.99</t>
  </si>
  <si>
    <t>Adicional por Cargo</t>
  </si>
  <si>
    <t>0.73.0.10.759.0.18.005.99</t>
  </si>
  <si>
    <t>Comision Gestion Comercial</t>
  </si>
  <si>
    <t>Fiestas y Eventos Al Personal</t>
  </si>
  <si>
    <t>Gastos Varios Directorio</t>
  </si>
  <si>
    <t>0.73.0.10.759.0.20.002.99</t>
  </si>
  <si>
    <t>Aporte Patronal Ips</t>
  </si>
  <si>
    <t>0.73.0.10.767.0.02.001.99</t>
  </si>
  <si>
    <t>Amortizacion Intangibles</t>
  </si>
  <si>
    <t>0.73.0.10.767.0.04.000.99</t>
  </si>
  <si>
    <t>0.73.0.10.767.0.06.002.99</t>
  </si>
  <si>
    <t>Amortizacion Software</t>
  </si>
  <si>
    <t>0.73.0.10.769.0.10.002.99</t>
  </si>
  <si>
    <t>Absorcion Impuesto a la Renta - Gnd</t>
  </si>
  <si>
    <t>0.73.0.10.769.0.14.000.99</t>
  </si>
  <si>
    <t>Multas,Recargos e Intereses</t>
  </si>
  <si>
    <t>0.73.0.10.771.0.02.001.99</t>
  </si>
  <si>
    <t>Alquileres Pagados</t>
  </si>
  <si>
    <t>0.73.0.10.771.0.02.002.99</t>
  </si>
  <si>
    <t>Expensas Sucursales</t>
  </si>
  <si>
    <t>0.73.0.10.771.0.02.004.99</t>
  </si>
  <si>
    <t>Alquileres Pagados Estacionamiento</t>
  </si>
  <si>
    <t>Gastos de Salud Organizacional</t>
  </si>
  <si>
    <t>0.73.0.10.771.0.08.001.99</t>
  </si>
  <si>
    <t>Mant. de Edificio e Instalaciones</t>
  </si>
  <si>
    <t>0.73.0.10.771.0.08.002.99</t>
  </si>
  <si>
    <t>Rep.Mant.Muebles</t>
  </si>
  <si>
    <t>0.73.0.10.771.0.12.001.99</t>
  </si>
  <si>
    <t>Combustible y Lubricantes</t>
  </si>
  <si>
    <t>0.73.0.10.771.0.12.002.99</t>
  </si>
  <si>
    <t>Reparacion y Mantenimiento de Vehiculos</t>
  </si>
  <si>
    <t>Energia Electrica</t>
  </si>
  <si>
    <t>0.73.0.10.771.0.14.001.99</t>
  </si>
  <si>
    <t>0.73.0.10.771.0.16.014.99</t>
  </si>
  <si>
    <t>Servicios de Internet</t>
  </si>
  <si>
    <t>0.73.0.10.771.0.18.001.99</t>
  </si>
  <si>
    <t>Papeleria y Utiles de Escritorio</t>
  </si>
  <si>
    <t>0.73.0.10.771.0.20.001.99</t>
  </si>
  <si>
    <t>Gastos por Movilidad</t>
  </si>
  <si>
    <t>0.73.0.10.771.0.20.010.99</t>
  </si>
  <si>
    <t>Fletes y Transportes</t>
  </si>
  <si>
    <t>0.73.0.10.771.0.22.001.99</t>
  </si>
  <si>
    <t>Insumos de Limpieza</t>
  </si>
  <si>
    <t>0.73.0.10.771.0.26.001.99</t>
  </si>
  <si>
    <t>Servicios de Vigilancia y Seguridad</t>
  </si>
  <si>
    <t>Propaganda y Publicidad</t>
  </si>
  <si>
    <t>0.73.0.10.771.0.30.000.99</t>
  </si>
  <si>
    <t>Publicidad Institucional</t>
  </si>
  <si>
    <t>0.73.0.10.771.0.30.007.99</t>
  </si>
  <si>
    <t>Impresos Publicit.</t>
  </si>
  <si>
    <t>0.73.0.10.771.0.30.013.99</t>
  </si>
  <si>
    <t>Cuota Social y Suscripciones</t>
  </si>
  <si>
    <t>0.73.0.10.771.0.44.002.99</t>
  </si>
  <si>
    <t>Gastos Diversos-Deducibles</t>
  </si>
  <si>
    <t>0.73.0.10.771.0.44.003.99</t>
  </si>
  <si>
    <t>Gastos Diversos-No Deducibles</t>
  </si>
  <si>
    <t>0.73.0.10.771.0.44.014.99</t>
  </si>
  <si>
    <t>Honor. Asesores y Consultores</t>
  </si>
  <si>
    <t>0.73.0.10.771.0.44.019.99</t>
  </si>
  <si>
    <t>Gastos de Cafeteria</t>
  </si>
  <si>
    <t>0.73.0.10.771.0.44.023.99</t>
  </si>
  <si>
    <t>Gastos Seleccion de Personal</t>
  </si>
  <si>
    <t>0.73.0.10.771.0.44.038.99</t>
  </si>
  <si>
    <t>Beneficios Al Personal</t>
  </si>
  <si>
    <t>0.73.0.10.771.0.44.079.99</t>
  </si>
  <si>
    <t>Descuento Cancelacion Anticipada</t>
  </si>
  <si>
    <t>0.73.0.10.771.0.44.605.99</t>
  </si>
  <si>
    <t>Gastos en Procesos Judiciales</t>
  </si>
  <si>
    <t>0.73.0.10.771.0.44.702.99</t>
  </si>
  <si>
    <t>Servicios de Terceros</t>
  </si>
  <si>
    <t>0.73.0.10.771.0.44.707.99</t>
  </si>
  <si>
    <t>Honorarios Gerentes c/ Factura</t>
  </si>
  <si>
    <t>Honorarios Escribanos</t>
  </si>
  <si>
    <t>Donaciones</t>
  </si>
  <si>
    <t>0.73.0.10.775.0.02.000.99</t>
  </si>
  <si>
    <t>0.73.0.20.779.0.04.000.99</t>
  </si>
  <si>
    <t>0.73.0.20.779.0.06.000.99</t>
  </si>
  <si>
    <t>0.73.0.20.781.0.02.000.99</t>
  </si>
  <si>
    <t>Obligaciones Diversas-Residentes</t>
  </si>
  <si>
    <t>0.73.0.20.781.0.04.000.99</t>
  </si>
  <si>
    <t>0.14.7.10.169.7.08.000.01</t>
  </si>
  <si>
    <t>Creditos Reestructurados -P,Fijo -Menores de Tres Años</t>
  </si>
  <si>
    <t>0.14.1.10.183.1.02.002.01</t>
  </si>
  <si>
    <t>0.14.7.10.405.7.01.000.01</t>
  </si>
  <si>
    <t>Cheques Diferidos Descontados -Menores de Tres Años</t>
  </si>
  <si>
    <t>0.14.7.10.405.7.01.000.99</t>
  </si>
  <si>
    <t>0.31.0.60.418.0.01.000.99</t>
  </si>
  <si>
    <t>Utilidad del Ejercicio</t>
  </si>
  <si>
    <t>0.64.0.10.832.0.01.007.99</t>
  </si>
  <si>
    <t>Recupero de Gastos-Beneficios</t>
  </si>
  <si>
    <t>0.73.0.10.759.0.04.000.99</t>
  </si>
  <si>
    <t>Sueldos Comerciales</t>
  </si>
  <si>
    <t>0.73.0.10.759.0.14.010.99</t>
  </si>
  <si>
    <t>Beneficios Rrhh - Guardería</t>
  </si>
  <si>
    <t>0.73.0.10.767.0.02.002.99</t>
  </si>
  <si>
    <t>0.73.0.10.771.0.34.017.99</t>
  </si>
  <si>
    <t>Redondeo Servicios de Cafetería.</t>
  </si>
  <si>
    <t>0.14.7.10.173.7.02.000.01</t>
  </si>
  <si>
    <t>0.14.4.10.169.4.02.000.99</t>
  </si>
  <si>
    <t>Caja - Moneda local Guaranies</t>
  </si>
  <si>
    <t>Caja - Moneda extranjera Dólares</t>
  </si>
  <si>
    <t>Monto Aportes No Capitalizados</t>
  </si>
  <si>
    <t>0.73.0.10.763.0.00.000.00</t>
  </si>
  <si>
    <t>Venta de Bienes Muebles</t>
  </si>
  <si>
    <t>I.V.A. Cf 10% - Crediplus</t>
  </si>
  <si>
    <t>Direcc. General de Recaudaciones</t>
  </si>
  <si>
    <t>0.61.0.20.718.0.02.001.01</t>
  </si>
  <si>
    <t>Tarjetas de Credito</t>
  </si>
  <si>
    <t>0.62.0.10.776.0.02.004.99</t>
  </si>
  <si>
    <t>Seguro de Vida y Contra Fraude</t>
  </si>
  <si>
    <t>0.62.0.10.776.0.02.010.99</t>
  </si>
  <si>
    <t>Comision p/ Adm. Compras en el Exterior</t>
  </si>
  <si>
    <t>0.62.0.10.776.0.02.012.99</t>
  </si>
  <si>
    <t>Com. p/ Adm. Exceso</t>
  </si>
  <si>
    <t>0.62.0.10.776.0.02.013.99</t>
  </si>
  <si>
    <t>Regrabacion de Pin</t>
  </si>
  <si>
    <t>0.62.0.10.776.0.02.016.99</t>
  </si>
  <si>
    <t>Comision Adm. y Cargos por Mora</t>
  </si>
  <si>
    <t>0.62.0.10.776.0.02.019.99</t>
  </si>
  <si>
    <t>0.62.0.10.776.0.02.020.99</t>
  </si>
  <si>
    <t>Gestion por Inhabilitacion</t>
  </si>
  <si>
    <t>0.62.0.10.776.0.02.021.99</t>
  </si>
  <si>
    <t>Manten. de Cuenta Cuota Anual</t>
  </si>
  <si>
    <t>0.62.0.10.776.0.02.023.99</t>
  </si>
  <si>
    <t>Cuota Interes</t>
  </si>
  <si>
    <t>0.62.0.10.776.0.02.024.99</t>
  </si>
  <si>
    <t>Comision por Adelanto Efectivo</t>
  </si>
  <si>
    <t>0.62.0.10.776.0.02.025.99</t>
  </si>
  <si>
    <t>Interes</t>
  </si>
  <si>
    <t>0.62.0.10.776.0.02.046.99</t>
  </si>
  <si>
    <t>Comis. para Transac. en Atm</t>
  </si>
  <si>
    <t>0.63.0.10.808.0.04.001.98</t>
  </si>
  <si>
    <t>0.63.0.30.818.0.02.001.98</t>
  </si>
  <si>
    <t>Interes Punitorio</t>
  </si>
  <si>
    <t>0.71.0.10.705.0.02.002.01</t>
  </si>
  <si>
    <t>0.71.0.10.705.0.02.003.01</t>
  </si>
  <si>
    <t>0.71.0.10.705.0.02.003.99</t>
  </si>
  <si>
    <t>0.71.0.10.705.0.02.004.99</t>
  </si>
  <si>
    <t>0.71.0.10.705.0.02.005.99</t>
  </si>
  <si>
    <t>0.71.0.10.705.0.03.001.99</t>
  </si>
  <si>
    <t>0.71.0.20.721.0.02.209.01</t>
  </si>
  <si>
    <t>Intereses Pagados Fideicomiso Usd</t>
  </si>
  <si>
    <t>0.71.0.20.721.0.02.210.99</t>
  </si>
  <si>
    <t>Intereses Pagados Fideicomiso Gs</t>
  </si>
  <si>
    <t>0.71.0.20.723.0.02.000.99</t>
  </si>
  <si>
    <t>Procard-Cargos Internacionales</t>
  </si>
  <si>
    <t>0.71.0.20.723.0.02.001.99</t>
  </si>
  <si>
    <t>Procard-Cargos Locales</t>
  </si>
  <si>
    <t>0.72.0.10.757.0.02.007.99</t>
  </si>
  <si>
    <t>Servicios de Courrier (Gs)</t>
  </si>
  <si>
    <t>0.72.0.10.757.0.02.044.99</t>
  </si>
  <si>
    <t>Comisiones Colocacion de Deuda</t>
  </si>
  <si>
    <t>0.73.0.10.759.0.04.001.99</t>
  </si>
  <si>
    <t>Sueldos Administrativos</t>
  </si>
  <si>
    <t>0.73.0.10.759.0.14.013.99</t>
  </si>
  <si>
    <t>Subsidios Medicos</t>
  </si>
  <si>
    <t>0.73.0.10.759.0.22.001.99</t>
  </si>
  <si>
    <t>Bonificacion Familiar</t>
  </si>
  <si>
    <t>0.73.0.10.759.0.22.003.99</t>
  </si>
  <si>
    <t>Bonos Trimestrales</t>
  </si>
  <si>
    <t>Otros Seguros</t>
  </si>
  <si>
    <t>0.73.0.10.763.0.02.001.99</t>
  </si>
  <si>
    <t>Depreciacion Bienes Inmuebles</t>
  </si>
  <si>
    <t>0.73.0.10.763.0.04.000.99</t>
  </si>
  <si>
    <t>Muebles Utiles e Instalaciones</t>
  </si>
  <si>
    <t>0.73.0.10.763.0.04.006.99</t>
  </si>
  <si>
    <t>Maquinas y Equipos</t>
  </si>
  <si>
    <t>0.73.0.10.763.0.06.000.99</t>
  </si>
  <si>
    <t>0.73.0.10.763.0.08.000.99</t>
  </si>
  <si>
    <t>0.73.0.10.763.0.10.000.99</t>
  </si>
  <si>
    <t>0.73.0.10.769.0.10.006.99</t>
  </si>
  <si>
    <t>Iva Gastos No Deducibles</t>
  </si>
  <si>
    <t>0.73.0.10.769.0.10.008.99</t>
  </si>
  <si>
    <t>Otros Impuestos y Tasas</t>
  </si>
  <si>
    <t>Leasing Alquileres y Servicios</t>
  </si>
  <si>
    <t>0.73.0.10.771.0.06.008.99</t>
  </si>
  <si>
    <t>Agua</t>
  </si>
  <si>
    <t>0.73.0.10.771.0.08.004.99</t>
  </si>
  <si>
    <t>Reparacion y Mant. Equipos de Ofic</t>
  </si>
  <si>
    <t>0.73.0.10.771.0.08.006.99</t>
  </si>
  <si>
    <t>Rep.Mant.Equip.Informatico</t>
  </si>
  <si>
    <t>0.73.0.10.771.0.16.006.99</t>
  </si>
  <si>
    <t>Consumo Telefonico Copaco</t>
  </si>
  <si>
    <t>0.73.0.10.771.0.16.007.99</t>
  </si>
  <si>
    <t>Telefonia Celular</t>
  </si>
  <si>
    <t>0.73.0.10.771.0.28.001.99</t>
  </si>
  <si>
    <t>Pasajes y Viaticos - No Deduc.</t>
  </si>
  <si>
    <t>Pasajes y Viaticos Al Personal</t>
  </si>
  <si>
    <t>0.73.0.10.771.0.30.008.99</t>
  </si>
  <si>
    <t>Mantenim.Pagina Web</t>
  </si>
  <si>
    <t>0.73.0.10.771.0.30.015.99</t>
  </si>
  <si>
    <t>0.73.0.10.771.0.30.016.99</t>
  </si>
  <si>
    <t>Multas y Recargos</t>
  </si>
  <si>
    <t>0.73.0.10.771.0.42.000.99</t>
  </si>
  <si>
    <t>0.73.0.10.771.0.44.004.99</t>
  </si>
  <si>
    <t>Servicio de Tv Cable - Gs.</t>
  </si>
  <si>
    <t>0.73.0.10.771.0.44.009.99</t>
  </si>
  <si>
    <t>Eventos de la Empresa</t>
  </si>
  <si>
    <t>0.73.0.10.771.0.44.070.99</t>
  </si>
  <si>
    <t>Servicio de Sepelio y Emergencias Medicas</t>
  </si>
  <si>
    <t>Honorarios Despachantes</t>
  </si>
  <si>
    <t>Perdidas Extraordinarias</t>
  </si>
  <si>
    <t>Comisiones Percibidas No Devengadas</t>
  </si>
  <si>
    <t>0.73.0.10.769.0.06.016.99</t>
  </si>
  <si>
    <t>Iva Gastos</t>
  </si>
  <si>
    <t>Anticipos Al Personal</t>
  </si>
  <si>
    <t>0.73.0.10.769.0.02.000.99</t>
  </si>
  <si>
    <t>0.11.1.20.109.1.04.030.99</t>
  </si>
  <si>
    <t>Amambay Cta. Cte. 113009675 - Gs</t>
  </si>
  <si>
    <t>0.15.0.10.257.0.02.058.99</t>
  </si>
  <si>
    <t>Anticipo Pago Proveedores - Gs</t>
  </si>
  <si>
    <t>0.61.0.30.750.0.02.001.99</t>
  </si>
  <si>
    <t>Interes Morat.s/Cred.Vencidos</t>
  </si>
  <si>
    <t>0.73.0.10.761.0.10.005.99</t>
  </si>
  <si>
    <t>Seguros Pagados Varios</t>
  </si>
  <si>
    <t>0.73.0.10.769.0.10.001.99</t>
  </si>
  <si>
    <t>Impuesto Inmobiliario</t>
  </si>
  <si>
    <t>0.73.0.10.769.0.10.007.99</t>
  </si>
  <si>
    <t>Patente Comercial</t>
  </si>
  <si>
    <t>0.73.0.10.771.0.30.006.99</t>
  </si>
  <si>
    <t>Auspicios</t>
  </si>
  <si>
    <t>Auditoria Externa</t>
  </si>
  <si>
    <t>0.73.0.10.771.0.40.000.99</t>
  </si>
  <si>
    <t>0.73.0.10.771.0.44.081.99</t>
  </si>
  <si>
    <t>Perdida por Venta de Cartera</t>
  </si>
  <si>
    <t>Honorarios Tasadores</t>
  </si>
  <si>
    <t>0.73.0.10.773.0.02.001.99</t>
  </si>
  <si>
    <t>Donaciones y Contribuciones</t>
  </si>
  <si>
    <t>0.74.0.10.791.0.01.000.99</t>
  </si>
  <si>
    <t>Perdida Vta de Bienes Muebles</t>
  </si>
  <si>
    <t>0.14.6.80.225.6.92.000.99</t>
  </si>
  <si>
    <t>0.14.3.80.225.3.92.000.99</t>
  </si>
  <si>
    <t>0.16.0.10.265.0.02.001.01</t>
  </si>
  <si>
    <t>0.16.0.30.275.0.02.001.01</t>
  </si>
  <si>
    <t>0.16.0.80.277.0.82.001.01</t>
  </si>
  <si>
    <t>0.16.0.80.277.0.92.001.01</t>
  </si>
  <si>
    <t>0.21.2.40.390.2.02.000.99</t>
  </si>
  <si>
    <t>0.21.2.80.134.2.82.001.99</t>
  </si>
  <si>
    <t>0.21.3.80.134.3.82.001.99</t>
  </si>
  <si>
    <t>0.21.3.80.134.3.92.001.99</t>
  </si>
  <si>
    <t>0.21.7.40.390.7.03.000.99</t>
  </si>
  <si>
    <t>0.21.7.80.134.7.83.003.99</t>
  </si>
  <si>
    <t>0.21.7.80.134.7.93.003.99</t>
  </si>
  <si>
    <t>0.24.0.10.244.0.01.005.99</t>
  </si>
  <si>
    <t>0.24.0.10.246.0.01.001.99</t>
  </si>
  <si>
    <t>0.61.0.10.702.0.02.001.99</t>
  </si>
  <si>
    <t>0.61.0.20.712.0.03.000.99</t>
  </si>
  <si>
    <t>0.61.0.20.718.0.02.001.99</t>
  </si>
  <si>
    <t>0.61.0.20.732.0.02.004.99</t>
  </si>
  <si>
    <t>0.61.0.30.752.0.02.000.98</t>
  </si>
  <si>
    <t>0.61.0.30.752.0.02.001.01</t>
  </si>
  <si>
    <t>0.61.0.30.756.0.02.000.99</t>
  </si>
  <si>
    <t>0.61.0.30.760.0.02.000.99</t>
  </si>
  <si>
    <t>0.62.0.10.776.0.02.011.99</t>
  </si>
  <si>
    <t>0.62.0.10.776.0.02.026.99</t>
  </si>
  <si>
    <t>0.63.0.30.818.0.02.003.99</t>
  </si>
  <si>
    <t>0.64.0.10.830.0.01.000.99</t>
  </si>
  <si>
    <t>0.71.0.20.721.0.02.001.99</t>
  </si>
  <si>
    <t>0.71.0.20.721.0.02.008.99</t>
  </si>
  <si>
    <t>0.71.0.20.721.0.02.009.99</t>
  </si>
  <si>
    <t>0.71.0.50.743.0.02.000.99</t>
  </si>
  <si>
    <t>0.73.0.10.759.0.04.003.99</t>
  </si>
  <si>
    <t>0.73.0.10.759.0.12.002.99</t>
  </si>
  <si>
    <t>0.73.0.10.759.0.16.001.99</t>
  </si>
  <si>
    <t>0.73.0.10.759.0.18.006.99</t>
  </si>
  <si>
    <t>0.73.0.10.759.0.18.007.99</t>
  </si>
  <si>
    <t>0.73.0.10.761.0.04.024.99</t>
  </si>
  <si>
    <t>0.73.0.10.769.0.06.002.99</t>
  </si>
  <si>
    <t>0.73.0.10.769.0.10.004.99</t>
  </si>
  <si>
    <t>0.73.0.10.771.0.04.003.99</t>
  </si>
  <si>
    <t>0.73.0.10.771.0.04.402.01</t>
  </si>
  <si>
    <t>0.73.0.10.771.0.04.402.99</t>
  </si>
  <si>
    <t>0.73.0.10.771.0.06.000.99</t>
  </si>
  <si>
    <t>0.73.0.10.771.0.06.010.99</t>
  </si>
  <si>
    <t>0.73.0.10.771.0.08.007.99</t>
  </si>
  <si>
    <t>0.73.0.10.771.0.08.009.99</t>
  </si>
  <si>
    <t>0.73.0.10.771.0.10.000.99</t>
  </si>
  <si>
    <t>0.73.0.10.771.0.30.001.99</t>
  </si>
  <si>
    <t>0.73.0.10.771.0.30.011.99</t>
  </si>
  <si>
    <t>0.73.0.10.771.0.44.001.01</t>
  </si>
  <si>
    <t>0.73.0.10.771.0.44.011.99</t>
  </si>
  <si>
    <t>0.73.0.10.771.0.44.012.99</t>
  </si>
  <si>
    <t>0.73.0.10.771.0.44.028.99</t>
  </si>
  <si>
    <t>0.73.0.10.771.0.44.037.99</t>
  </si>
  <si>
    <t>0.73.0.10.771.0.44.071.01</t>
  </si>
  <si>
    <t>0.73.0.10.771.0.44.077.99</t>
  </si>
  <si>
    <t>0.73.0.10.771.0.44.080.99</t>
  </si>
  <si>
    <t>0.74.0.10.791.0.01.001.99</t>
  </si>
  <si>
    <t>0.74.0.10.793.0.01.002.99</t>
  </si>
  <si>
    <t>Prestamos Directos Plazo 61-90 Dias</t>
  </si>
  <si>
    <t>Prestamos Directos Plazo Menor a 31 Dias</t>
  </si>
  <si>
    <t>Int.a Pagar Prest.Directos Plazo Menor a 31 Dias</t>
  </si>
  <si>
    <t>(Int.a Deveng.Prest.Directos Plazo 31-60 Dias)</t>
  </si>
  <si>
    <t>Dividendos a Pagar</t>
  </si>
  <si>
    <t>Prod.Col.Venc.Sect.Finan.-No Reajustable</t>
  </si>
  <si>
    <t>Otros Gastos de Rrhh Gnd Usd</t>
  </si>
  <si>
    <t>Otros Gastos de Rrhh Gnd Gs</t>
  </si>
  <si>
    <t>Prest, Plazo Fijo -Resid. -Menores de 90 Dias</t>
  </si>
  <si>
    <t>Costo de Regrabacion por Perdida O Extravio</t>
  </si>
  <si>
    <t>Interes Moratorio y Punitorio</t>
  </si>
  <si>
    <t>Impuesto a la Renta</t>
  </si>
  <si>
    <t>Reparaciones y Mant. de Bienes Inmuebles</t>
  </si>
  <si>
    <t>La firma comercial Credicentro Sociedad Anónima fue constituida por Escritura Pública de fecha 13 de diciembre de 1994 ante la escribana Maria de Jesús Basualdo, habiéndose aprobado los Estatutos Sociales e inscripto en el Registro Público de Comercio bajo el N° 146, en fecha 23 de febrero de 1995 incluyendo sus modificaciones correspondientes, los cuales constan en los registros legales pertinentes.</t>
  </si>
  <si>
    <t xml:space="preserve">En fecha 31 de octubre del 2011 por Escritura Pública N° 61 ante la escribana Alma Maria Ayala de Benitez se realizó la protocolización del Acta de Asamblea Extraordinaria de Accionistas para la transformación de la firma Credicentro Sociedad Anónima a Credicentro Sociedad Anónima Emisora de Capital Abierto. Dicha protocolización fue inscripta en el Registro Público de Comercio bajo el N° 93 de fecha 20 de febrero de 2012. </t>
  </si>
  <si>
    <t xml:space="preserve">Por Resolución 39E/13 de fecha 30 de julio de 2013 la Comisión Nacional de Valores calificó a Credicentro como Sociedad Anónima Emisora de Capital Abierto. </t>
  </si>
  <si>
    <t>El 15 de enero del 2014, ante el Escribano Carlos Alberto Insfran Ojeda, por Escritura Pública Nº 5, se realizó la protocolización del Acta de Asamblea Extraordinaria Nº 22 de fecha 18 de octubre de 2013 para el aumento del Capital Social a Gs. 85.000.000.000. La mencionada protocolización fue inscripta en el Registro Público de Comercio bajo el Nº 104 en fecha 27 de enero de 2014.</t>
  </si>
  <si>
    <t>El 07 de Junio del 2017, ante la Escribana Maria Teresa Lopez de Aponte, por Escritura Pública Nº 74, se realizó la protocolización del Acta de Asamblea Extraordinaria Nº 27 de fecha 07 de abril de 2017 para el aumento del Capital Social a Gs. 150.000.000.000. La mencionada protocolización fue inscripta en el Registro Público de Comercio bajo el Nº 1 en fecha 30 de junio de 2017.</t>
  </si>
  <si>
    <t>El 11 de Abril del 2019, ante la Escribana Maria Teresa Lopez de Aponte, por Escritura Pública Nº 49, se realizó la protocolización del Acta de Asamblea Extraordinaria Nº 31 de fecha 19 de diciembre de 2018 para el aumento del Capital Social a Gs. 300.000.000.000. La mencionada protocolización fue inscripta en el Registro Público de Comercio bajo el Nº 2 en fecha 17 de mayo de 2019.</t>
  </si>
  <si>
    <t>El 10 de Diciembre del 2019, ante la Escribana Maria Teresa Lopez de Aponte, por Escritura Pública Nº 196, se realizó la protocolización del Acta de Asamblea Extraordinaria Nº 35 de fecha 04 de Octubre de 2019 para el aumento del Capital Social a Gs. 400.000.000.000. La mencionada protocolización fue inscripta en el Registro Público de Comercio bajo el Nº 3 en fecha 31 de diciembre de 2019.</t>
  </si>
  <si>
    <t>Actividades.</t>
  </si>
  <si>
    <t>BIC S.A.</t>
  </si>
  <si>
    <t>Intereses Pagados Varios</t>
  </si>
  <si>
    <t>Fallas de Caja</t>
  </si>
  <si>
    <t>Descuento Capital Campaña Cobranza</t>
  </si>
  <si>
    <t>Int. a Pagar Prest. Directos Plazo 31-60 Dias</t>
  </si>
  <si>
    <t>Gastos Bancarios - Adm (Gs)</t>
  </si>
  <si>
    <t>0</t>
  </si>
  <si>
    <t>Seguros de Autovehiculos</t>
  </si>
  <si>
    <t>0.73.0.10.761.0.10.001.99</t>
  </si>
  <si>
    <t>N/A</t>
  </si>
  <si>
    <t>0.21.8.40.390.8.02.000.01</t>
  </si>
  <si>
    <t>Gastos Financieros</t>
  </si>
  <si>
    <t>Creditos Fiscales</t>
  </si>
  <si>
    <t>Gastos Pagados por Adelantado</t>
  </si>
  <si>
    <t>Proveedores del exterior</t>
  </si>
  <si>
    <t>Las cuentas por remuneraciones y cargas sociales a pagar se componen como sigue:</t>
  </si>
  <si>
    <t>Las cuentas por impuestos a pagar se componen como sigue:</t>
  </si>
  <si>
    <t>Las cuentas por otros pasivos se componen como sigue:</t>
  </si>
  <si>
    <t>Las cuentas por capital integrado se componen como sigue:</t>
  </si>
  <si>
    <t>Las cuentas por reservas patrimoniales se componen como sigue:</t>
  </si>
  <si>
    <t>Las cuentas por resultados se componen como sigue:</t>
  </si>
  <si>
    <t>Resultado del Ejercicio actual</t>
  </si>
  <si>
    <t xml:space="preserve">Préstamos Financieros a corto plazo </t>
  </si>
  <si>
    <t xml:space="preserve">Préstamos Financieros Locales a largo plazo </t>
  </si>
  <si>
    <t xml:space="preserve">Préstamos Financieros del Exterior a largo plazo </t>
  </si>
  <si>
    <t>Total No Corriente</t>
  </si>
  <si>
    <t>Intereses otras deudas a pagar</t>
  </si>
  <si>
    <t>Intereses préstamos entidades Financieras locales a pagar</t>
  </si>
  <si>
    <t>Intereses préstamos entidades Financieras del Exterior a pagar</t>
  </si>
  <si>
    <t>Las cuentas por ventas se componen como sigue:</t>
  </si>
  <si>
    <t>Mejoras en Predio Ajeno</t>
  </si>
  <si>
    <t>a</t>
  </si>
  <si>
    <t>c</t>
  </si>
  <si>
    <t>e</t>
  </si>
  <si>
    <t>d</t>
  </si>
  <si>
    <t>b</t>
  </si>
  <si>
    <t>f</t>
  </si>
  <si>
    <t>g</t>
  </si>
  <si>
    <t>(b) Obligaciones garantizadas por valor de guaraníes</t>
  </si>
  <si>
    <t>El Impuesto a la Renta Empresarial se compone como sigue:</t>
  </si>
  <si>
    <t>Intereses Cobrados por Cda</t>
  </si>
  <si>
    <t>Gastos Bancarios - Moratorio/Punitorio Gs</t>
  </si>
  <si>
    <t>Constitucion de Prevision  -Prestamos</t>
  </si>
  <si>
    <t>Titulos Universitarios</t>
  </si>
  <si>
    <t>Comisiones Pagadas (Varios)</t>
  </si>
  <si>
    <t>Patente Vehiculo</t>
  </si>
  <si>
    <t>Gastos Diversos No Deducibles Usd</t>
  </si>
  <si>
    <t>Uniformes Al Personal</t>
  </si>
  <si>
    <t>Obsequios a Clientes</t>
  </si>
  <si>
    <t>Descuento Cancelacion Anticipada Usd</t>
  </si>
  <si>
    <t>El rubro de activos disponibles para la venta se compone como sigue:</t>
  </si>
  <si>
    <t>El rubro de activos intangibles se compone como sigue:</t>
  </si>
  <si>
    <t>El goodwill se compone como sigue:</t>
  </si>
  <si>
    <t>Otros Deudores</t>
  </si>
  <si>
    <t>Otros Pasivos No Corrientes</t>
  </si>
  <si>
    <t>Otros Pasivos Corrientes</t>
  </si>
  <si>
    <t>Otros gastos financieros</t>
  </si>
  <si>
    <t>Gastos de Financieros</t>
  </si>
  <si>
    <t>OIKOCREDIT , ECUMENICAL DEVELOPMENT COOPERATIVE SOCIETY U.A.</t>
  </si>
  <si>
    <t>SYMBIOTICS</t>
  </si>
  <si>
    <t>PUENTE CASA DE BOLSA S.A.</t>
  </si>
  <si>
    <t>BANCO BASA S.A.</t>
  </si>
  <si>
    <t>BANCO GNB PARAGUAY S.A.</t>
  </si>
  <si>
    <t>CRISOL Y ENCARNACION FINANCIERA S.A.E.C.A.</t>
  </si>
  <si>
    <t>FIC S.A. DE FINANZAS</t>
  </si>
  <si>
    <t>FINANCIERA PARAGUAYO JAPONESA S.A.E.C.A</t>
  </si>
  <si>
    <t>FINLATINA S.A. DE FINANZAS</t>
  </si>
  <si>
    <t>INTERFISA BANCO</t>
  </si>
  <si>
    <t>HIPOTECAS</t>
  </si>
  <si>
    <t>SOLA FIRMA</t>
  </si>
  <si>
    <t>Préstamos de Entidades Financieras Locales</t>
  </si>
  <si>
    <t>Préstamos Otras Entidades</t>
  </si>
  <si>
    <t>Préstamos de Entidades Financieras del  Exterior</t>
  </si>
  <si>
    <t>Incremento/Disminución neto préstamos a clientes</t>
  </si>
  <si>
    <t>Cuentas a cobrar comerciales - Corriente</t>
  </si>
  <si>
    <t>Cuentas a cobrar comerciales - No Corriente</t>
  </si>
  <si>
    <t>a) Datos sobre la sociedad: CENTRAL DE RIESGOS</t>
  </si>
  <si>
    <t>-</t>
  </si>
  <si>
    <t>Cantidad de Acciones Preferidas en Circulación</t>
  </si>
  <si>
    <t xml:space="preserve">Los activos y pasivos en moneda extranjera (dólares estadounidenses) fueron valuados a los tipos de cambio que se encontraban vigentes a la fecha de cierre del balance general, de acuerdo con publicaciones efectuadas por el Banco Central del Paraguay. </t>
  </si>
  <si>
    <t>En cuanto a la constitución de previsiones, la entidad se encuentra ceñida a lo establecido en el Art. Nº 126 de la Ley Nº 5810/17 del Mercado de Valores.</t>
  </si>
  <si>
    <t>Los bienes de uso están registrados de acuerdo con los siguientes criterios:</t>
  </si>
  <si>
    <t>iii.   Las mejoras o adiciones son capitalizadas, mientras que los gastos de mantenimiento y/o reparaciones que no aumentan el valor de los activos ni prolongan su vida útil, son imputados como gastos en el período en que se originan.</t>
  </si>
  <si>
    <t>iv.   El valor residual de los bienes revaluados considerados en su conjunto no excede su valor recuperable al cierre del ejercicio.</t>
  </si>
  <si>
    <t>g. Propiedades, planta y equipo</t>
  </si>
  <si>
    <t>h. Intangibles</t>
  </si>
  <si>
    <t>i. Goodwill</t>
  </si>
  <si>
    <t>j. Reconocimiento de ingresos y egresos</t>
  </si>
  <si>
    <t>k. Impuesto a la renta</t>
  </si>
  <si>
    <t>Nota 30 - Resultado de inversiones en asociadas</t>
  </si>
  <si>
    <t>Resultado de Ejercicio Anterior</t>
  </si>
  <si>
    <t>Dólar Estadounidense</t>
  </si>
  <si>
    <t>80090066-9</t>
  </si>
  <si>
    <t>Gastos Fiduciarios</t>
  </si>
  <si>
    <t>Venta de Bienes Inmuebles</t>
  </si>
  <si>
    <t>Aportes no Capitalizados</t>
  </si>
  <si>
    <t>0.21.8.40.390.8.08.000.99</t>
  </si>
  <si>
    <t>Productos por Medida Excepcional de Apoyo</t>
  </si>
  <si>
    <t>Mant. de Bienes Inmuebles Adjudicados</t>
  </si>
  <si>
    <t>Nota 1 – Descripción de la naturaleza y del negocio de la compañía</t>
  </si>
  <si>
    <t>Nota 2 - Resumen de las principales políticas contables</t>
  </si>
  <si>
    <t>Nota 3 - Efectivo y equivalente de efectivo</t>
  </si>
  <si>
    <t>Nota 4 – Inversiones temporales</t>
  </si>
  <si>
    <t xml:space="preserve">Nota 5 - Cuentas por cobrar comerciales	</t>
  </si>
  <si>
    <t>Nota 6 - Otros créditos</t>
  </si>
  <si>
    <t>CORRIENTES</t>
  </si>
  <si>
    <t>NO CORRIENTES</t>
  </si>
  <si>
    <t>Nota 7 – Inventarios</t>
  </si>
  <si>
    <t xml:space="preserve">Nota 8 - Inversiones en asociadas	</t>
  </si>
  <si>
    <t>NOTA 9 - Propiedades, Planta y Equipo - Neto</t>
  </si>
  <si>
    <t>Nota 10 – Activos disponibles para la venta</t>
  </si>
  <si>
    <t>Bienes Adquiridos en Recupero - Usd</t>
  </si>
  <si>
    <t>Nota 11 – Activos Intangibles</t>
  </si>
  <si>
    <t>Nota 12 – Goodwill</t>
  </si>
  <si>
    <t>Nota 13 – Cuentas por pagar comerciales</t>
  </si>
  <si>
    <t>Nota 14 – Préstamos a corto y largo plazo</t>
  </si>
  <si>
    <t>Nota 15 – Porción corriente de la deuda a largo plazo</t>
  </si>
  <si>
    <t>Nota 16 – Remuneraciones y cargas sociales a pagar</t>
  </si>
  <si>
    <t>Nota 18 – Provisiones</t>
  </si>
  <si>
    <t>Nota 20 – Capital Integrado</t>
  </si>
  <si>
    <t>Nota 21 – Reservas</t>
  </si>
  <si>
    <t>Nota 22 – Diferencia transitoria por conversión</t>
  </si>
  <si>
    <t>Nota 24 – Interés minoritario</t>
  </si>
  <si>
    <t>Nota 26 - Costo de ventas</t>
  </si>
  <si>
    <t>Nota 27 – Gastos</t>
  </si>
  <si>
    <t>Las cuentas por perdidas por valuación se componen como sigue:</t>
  </si>
  <si>
    <t>Nota 32 - Impuesto a la Renta</t>
  </si>
  <si>
    <t>Nota 33 - Resultado Extraordinario. Neto de Impuesto a la Renta</t>
  </si>
  <si>
    <t>Nota 35- Utilidad (pérdida) neta del año y por acción ordinaria</t>
  </si>
  <si>
    <t>Nota 36 - Activos Gravados</t>
  </si>
  <si>
    <t>Nota 38 - Impuesto Diferido</t>
  </si>
  <si>
    <t>Nota 39 - Hechos posteriores</t>
  </si>
  <si>
    <t>Nota 40 - Saldos y transacciones con partes relacionadas</t>
  </si>
  <si>
    <t>Nota 17 – Impuestos a Pagar</t>
  </si>
  <si>
    <t>Nota 23 – Resultados Acumulados</t>
  </si>
  <si>
    <t>Nota 34 - Resultado sobre actividades discontinuadas. Neto de Impuesto a la Renta</t>
  </si>
  <si>
    <t>Nota 37 - Contingencias y Compromisos</t>
  </si>
  <si>
    <t>Capital Suscripto e integrado</t>
  </si>
  <si>
    <t>Las reservas de Revalúo se registran al final del ejercicio conforme el coeficiente de revalúo emitido por la SET.</t>
  </si>
  <si>
    <t>a)  Reserva de revalúo</t>
  </si>
  <si>
    <t>b) Reserva legal</t>
  </si>
  <si>
    <t>c) Reservas estatutarias</t>
  </si>
  <si>
    <t>d) Reservas facultativas</t>
  </si>
  <si>
    <t xml:space="preserve">La Sociedad constituye anualmente, una vez que la Asamblea General de Accionistas haya aprobado los estados financieros, una reserva legal equivalente al 5% de la utilidad neta del ejercicio en cumplimiento a lo establecido en el Art. 91º de la Ley Nº 1034/83. </t>
  </si>
  <si>
    <t>Préstamos a corto y largo plazo</t>
  </si>
  <si>
    <t>Gastos</t>
  </si>
  <si>
    <t>Ingresos y Gastos financieros - netos</t>
  </si>
  <si>
    <t>Nota 19 – Otros Pasivos</t>
  </si>
  <si>
    <t>Bienes Adquiridos en Recupero (Bompar) - Usd</t>
  </si>
  <si>
    <t>Vigente</t>
  </si>
  <si>
    <t>Vencido</t>
  </si>
  <si>
    <t>En Gestión</t>
  </si>
  <si>
    <t>1 día</t>
  </si>
  <si>
    <t>60 días</t>
  </si>
  <si>
    <t>61 días</t>
  </si>
  <si>
    <t>90 días</t>
  </si>
  <si>
    <t>91 días</t>
  </si>
  <si>
    <t>150 días</t>
  </si>
  <si>
    <t>mayor a 150 días</t>
  </si>
  <si>
    <t>Deudores por Préstamos Locales</t>
  </si>
  <si>
    <t>Colocacion Vencida</t>
  </si>
  <si>
    <t>A  Total Cartera Vigente</t>
  </si>
  <si>
    <t>Desde</t>
  </si>
  <si>
    <t>Hasta</t>
  </si>
  <si>
    <t>Nota 28 - Otros Ingresos y gastos operativos</t>
  </si>
  <si>
    <t>Otros Beneficios Rrhh Gnd</t>
  </si>
  <si>
    <t>Retencion Impuesto a la Renta a Pagar</t>
  </si>
  <si>
    <t>Provisiones a Pago a Proveedores</t>
  </si>
  <si>
    <t>Productos por Prestamos a Plazo Fijo -No Residentes</t>
  </si>
  <si>
    <t>Equipos Credikac</t>
  </si>
  <si>
    <t>Mantenimiento de Software</t>
  </si>
  <si>
    <t xml:space="preserve">SUDAMERIS BANK                                              </t>
  </si>
  <si>
    <t>AGENCIA FINANCIERA DE DESARROLLO</t>
  </si>
  <si>
    <t>Reservas Voluntarias</t>
  </si>
  <si>
    <t>Posición neta en USD</t>
  </si>
  <si>
    <t>El impuesto a la renta que se carga a los resultados del año a la tasa del 10% se basa en la utilidad contable antes de este concepto, ajustada por las partidas que la Ley N° 6.380/19 (De modernizacion y simplificacion del sistema tributario nacional), y sus reglamentaciones que incluyen o excluyen ajustes para la determinación de la renta neta imponible.</t>
  </si>
  <si>
    <t>Operaciones a Cancelar Werking</t>
  </si>
  <si>
    <t>Otros créditos LP</t>
  </si>
  <si>
    <t>Product.Financ.Sect.Financ.</t>
  </si>
  <si>
    <t>0.21.7.40.390.7.03.000.01</t>
  </si>
  <si>
    <t>0.21.8.40.390.8.03.000.01</t>
  </si>
  <si>
    <t>0.21.7.80.134.7.83.003.01</t>
  </si>
  <si>
    <t>0.21.8.80.134.8.83.003.01</t>
  </si>
  <si>
    <t>0.21.7.80.134.7.93.003.01</t>
  </si>
  <si>
    <t>0.21.8.80.134.8.93.003.01</t>
  </si>
  <si>
    <t>0.21.8.80.134.8.82.001.01</t>
  </si>
  <si>
    <t>Rentas Sobre Titulos de Renta Fija de Soc.Privadas</t>
  </si>
  <si>
    <t>Honorarios Profesionales - Varios</t>
  </si>
  <si>
    <t>Compra de Materiales Electricos</t>
  </si>
  <si>
    <t>Mant. de Bienes Muebles Adjudicados</t>
  </si>
  <si>
    <t>Mantenim. Elementos Decorativos</t>
  </si>
  <si>
    <t>Mant.Desarrollo Externo de Sist.</t>
  </si>
  <si>
    <t>Propaganda y Publicidad  - No Deduc.</t>
  </si>
  <si>
    <t>Personal Contratado Tercerizado</t>
  </si>
  <si>
    <t>Otros Gastos Extraordinarios</t>
  </si>
  <si>
    <t>CLASIFICACION</t>
  </si>
  <si>
    <t>111101010200199</t>
  </si>
  <si>
    <t>111101010250601</t>
  </si>
  <si>
    <t>111201090200299</t>
  </si>
  <si>
    <t>111201090400699</t>
  </si>
  <si>
    <t>111201090400901</t>
  </si>
  <si>
    <t>111201090402599</t>
  </si>
  <si>
    <t>111201090403999</t>
  </si>
  <si>
    <t>111201090404599</t>
  </si>
  <si>
    <t>111201090404999</t>
  </si>
  <si>
    <t>111201090405399</t>
  </si>
  <si>
    <t>111201090405401</t>
  </si>
  <si>
    <t>111201090405901</t>
  </si>
  <si>
    <t>111201090406001</t>
  </si>
  <si>
    <t>111201090406101</t>
  </si>
  <si>
    <t>111201090406301</t>
  </si>
  <si>
    <t>111201090406399</t>
  </si>
  <si>
    <t>111201090406599</t>
  </si>
  <si>
    <t>111201090406999</t>
  </si>
  <si>
    <t>111201090407099</t>
  </si>
  <si>
    <t>111201090407101</t>
  </si>
  <si>
    <t>111201090407199</t>
  </si>
  <si>
    <t>111201090407301</t>
  </si>
  <si>
    <t>111201090407501</t>
  </si>
  <si>
    <t>111201090408699</t>
  </si>
  <si>
    <t>147101690200001</t>
  </si>
  <si>
    <t>145101690200099</t>
  </si>
  <si>
    <t>147101690200099</t>
  </si>
  <si>
    <t>148101690200099</t>
  </si>
  <si>
    <t>147101730200001</t>
  </si>
  <si>
    <t>148101730200001</t>
  </si>
  <si>
    <t>146101730200099</t>
  </si>
  <si>
    <t>147101730200099</t>
  </si>
  <si>
    <t>148101730200099</t>
  </si>
  <si>
    <t>148101730400001</t>
  </si>
  <si>
    <t>146101730400099</t>
  </si>
  <si>
    <t>147101730400099</t>
  </si>
  <si>
    <t>148101730400099</t>
  </si>
  <si>
    <t>148101730800099</t>
  </si>
  <si>
    <t>147101731000099</t>
  </si>
  <si>
    <t>148101731000099</t>
  </si>
  <si>
    <t>141101830200299</t>
  </si>
  <si>
    <t>147103510200001</t>
  </si>
  <si>
    <t>148103510200001</t>
  </si>
  <si>
    <t>148103510200099</t>
  </si>
  <si>
    <t>145104050100099</t>
  </si>
  <si>
    <t>147104050100099</t>
  </si>
  <si>
    <t>148104050100099</t>
  </si>
  <si>
    <t>145802258200001</t>
  </si>
  <si>
    <t>147802258200001</t>
  </si>
  <si>
    <t>148802258200001</t>
  </si>
  <si>
    <t>143802258200099</t>
  </si>
  <si>
    <t>145802258200099</t>
  </si>
  <si>
    <t>146802258200099</t>
  </si>
  <si>
    <t>147802258200099</t>
  </si>
  <si>
    <t>148802258200099</t>
  </si>
  <si>
    <t>145802259400001</t>
  </si>
  <si>
    <t>147802259400001</t>
  </si>
  <si>
    <t>148802259400001</t>
  </si>
  <si>
    <t>145802259400099</t>
  </si>
  <si>
    <t>146802259400099</t>
  </si>
  <si>
    <t>147802259400099</t>
  </si>
  <si>
    <t>148802259400099</t>
  </si>
  <si>
    <t>150102410200001</t>
  </si>
  <si>
    <t>150102410200099</t>
  </si>
  <si>
    <t>150102430101399</t>
  </si>
  <si>
    <t>150102570202599</t>
  </si>
  <si>
    <t>150102570204399</t>
  </si>
  <si>
    <t>150102570205999</t>
  </si>
  <si>
    <t>150102570206099</t>
  </si>
  <si>
    <t>150102570206199</t>
  </si>
  <si>
    <t>150102570206299</t>
  </si>
  <si>
    <t>150102570206399</t>
  </si>
  <si>
    <t>150102570208799</t>
  </si>
  <si>
    <t>150102570209099</t>
  </si>
  <si>
    <t>150102570214999</t>
  </si>
  <si>
    <t>160102650200199</t>
  </si>
  <si>
    <t>160102690200199</t>
  </si>
  <si>
    <t>160302750200101</t>
  </si>
  <si>
    <t>160302750200199</t>
  </si>
  <si>
    <t>160302750200399</t>
  </si>
  <si>
    <t>160802778200199</t>
  </si>
  <si>
    <t>160802779400199</t>
  </si>
  <si>
    <t>160802798200199</t>
  </si>
  <si>
    <t>160802799400199</t>
  </si>
  <si>
    <t>160803478200199</t>
  </si>
  <si>
    <t>160803479400199</t>
  </si>
  <si>
    <t>170102930400199</t>
  </si>
  <si>
    <t>170202950402099</t>
  </si>
  <si>
    <t>180103190201499</t>
  </si>
  <si>
    <t>180103190201599</t>
  </si>
  <si>
    <t>180103190401199</t>
  </si>
  <si>
    <t>180103199200299</t>
  </si>
  <si>
    <t>180103210200199</t>
  </si>
  <si>
    <t>180103210200299</t>
  </si>
  <si>
    <t>180103210200499</t>
  </si>
  <si>
    <t>180103210400199</t>
  </si>
  <si>
    <t>180103219200199</t>
  </si>
  <si>
    <t>180103219200299</t>
  </si>
  <si>
    <t>180103219200499</t>
  </si>
  <si>
    <t>180103219400199</t>
  </si>
  <si>
    <t>180103230200199</t>
  </si>
  <si>
    <t>180103239200199</t>
  </si>
  <si>
    <t>180103250200199</t>
  </si>
  <si>
    <t>180103259200199</t>
  </si>
  <si>
    <t>180103270200099</t>
  </si>
  <si>
    <t>180103279200199</t>
  </si>
  <si>
    <t>190103370200199</t>
  </si>
  <si>
    <t>190103370202299</t>
  </si>
  <si>
    <t>190103370400099</t>
  </si>
  <si>
    <t>190103379200099</t>
  </si>
  <si>
    <t>190103379400099</t>
  </si>
  <si>
    <t>190103390200099</t>
  </si>
  <si>
    <t>190103399200099</t>
  </si>
  <si>
    <t>190103410200099</t>
  </si>
  <si>
    <t>190103410201199</t>
  </si>
  <si>
    <t>190103419200099</t>
  </si>
  <si>
    <t>190103419201199</t>
  </si>
  <si>
    <t>217403900200001</t>
  </si>
  <si>
    <t>216403900200099</t>
  </si>
  <si>
    <t>217403900200099</t>
  </si>
  <si>
    <t>218403900200099</t>
  </si>
  <si>
    <t>218403900300099</t>
  </si>
  <si>
    <t>217801348200101</t>
  </si>
  <si>
    <t>215801348200199</t>
  </si>
  <si>
    <t>216801348200199</t>
  </si>
  <si>
    <t>217801348200199</t>
  </si>
  <si>
    <t>218801348200199</t>
  </si>
  <si>
    <t>217801349200101</t>
  </si>
  <si>
    <t>215801349200199</t>
  </si>
  <si>
    <t>216801349200199</t>
  </si>
  <si>
    <t>217801349200199</t>
  </si>
  <si>
    <t>218801349200199</t>
  </si>
  <si>
    <t>240102460100199</t>
  </si>
  <si>
    <t>240202500100199</t>
  </si>
  <si>
    <t>240402580200801</t>
  </si>
  <si>
    <t>240402580200899</t>
  </si>
  <si>
    <t>240402600204999</t>
  </si>
  <si>
    <t>240402600211701</t>
  </si>
  <si>
    <t>240402600211799</t>
  </si>
  <si>
    <t>240402600224099</t>
  </si>
  <si>
    <t>250102700100199</t>
  </si>
  <si>
    <t>310104000100199</t>
  </si>
  <si>
    <t>310204040000099</t>
  </si>
  <si>
    <t>310304080100199</t>
  </si>
  <si>
    <t>310404240100199</t>
  </si>
  <si>
    <t>310604180100099</t>
  </si>
  <si>
    <t>PLAZO</t>
  </si>
  <si>
    <t>RUBRO SIN ESPACIO</t>
  </si>
  <si>
    <t>610107020200001</t>
  </si>
  <si>
    <t>610107020200599</t>
  </si>
  <si>
    <t>610107020200899</t>
  </si>
  <si>
    <t>610207120200198</t>
  </si>
  <si>
    <t>610207120200199</t>
  </si>
  <si>
    <t>610207120200299</t>
  </si>
  <si>
    <t>610207140200198</t>
  </si>
  <si>
    <t>610207140200199</t>
  </si>
  <si>
    <t>610207140200299</t>
  </si>
  <si>
    <t>610207180200099</t>
  </si>
  <si>
    <t>610207180200198</t>
  </si>
  <si>
    <t>610207180200299</t>
  </si>
  <si>
    <t>610307520200199</t>
  </si>
  <si>
    <t>610307600200099</t>
  </si>
  <si>
    <t>610607660200099</t>
  </si>
  <si>
    <t>610607660200199</t>
  </si>
  <si>
    <t>610607660400099</t>
  </si>
  <si>
    <t>610607660600099</t>
  </si>
  <si>
    <t>610607660800099</t>
  </si>
  <si>
    <t>620107760200499</t>
  </si>
  <si>
    <t>620107760201099</t>
  </si>
  <si>
    <t>620107760201299</t>
  </si>
  <si>
    <t>620107760202199</t>
  </si>
  <si>
    <t>620107760202399</t>
  </si>
  <si>
    <t>620107760202599</t>
  </si>
  <si>
    <t>620107760202699</t>
  </si>
  <si>
    <t>620107760204699</t>
  </si>
  <si>
    <t>630108080400198</t>
  </si>
  <si>
    <t>630108080400199</t>
  </si>
  <si>
    <t>630108100200099</t>
  </si>
  <si>
    <t>630308180200198</t>
  </si>
  <si>
    <t>630308180200899</t>
  </si>
  <si>
    <t>630408200400099</t>
  </si>
  <si>
    <t>630408200600099</t>
  </si>
  <si>
    <t>630408220200099</t>
  </si>
  <si>
    <t>630408220400099</t>
  </si>
  <si>
    <t>640108320100199</t>
  </si>
  <si>
    <t>640108320100799</t>
  </si>
  <si>
    <t>640108320102199</t>
  </si>
  <si>
    <t>710107050200099</t>
  </si>
  <si>
    <t>710207210200999</t>
  </si>
  <si>
    <t>710207230200099</t>
  </si>
  <si>
    <t>710207230200199</t>
  </si>
  <si>
    <t>710207970100299</t>
  </si>
  <si>
    <t>710407390200099</t>
  </si>
  <si>
    <t>710407390200199</t>
  </si>
  <si>
    <t>710407390400099</t>
  </si>
  <si>
    <t>710407390600099</t>
  </si>
  <si>
    <t>710407390800099</t>
  </si>
  <si>
    <t>710507430200099</t>
  </si>
  <si>
    <t>710507470100099</t>
  </si>
  <si>
    <t>720107570200799</t>
  </si>
  <si>
    <t>720107570200899</t>
  </si>
  <si>
    <t>720107570201099</t>
  </si>
  <si>
    <t>720107570204299</t>
  </si>
  <si>
    <t>720107570204499</t>
  </si>
  <si>
    <t>730107590200199</t>
  </si>
  <si>
    <t>730107590400199</t>
  </si>
  <si>
    <t>730107590600199</t>
  </si>
  <si>
    <t>730107590800099</t>
  </si>
  <si>
    <t>730107591200299</t>
  </si>
  <si>
    <t>730107591401099</t>
  </si>
  <si>
    <t>730107592000299</t>
  </si>
  <si>
    <t>730107592200199</t>
  </si>
  <si>
    <t>730107610402499</t>
  </si>
  <si>
    <t>730107611000199</t>
  </si>
  <si>
    <t>730107611000599</t>
  </si>
  <si>
    <t>730107630200199</t>
  </si>
  <si>
    <t>730107630400099</t>
  </si>
  <si>
    <t>730107630400699</t>
  </si>
  <si>
    <t>730107630600099</t>
  </si>
  <si>
    <t>730107630800099</t>
  </si>
  <si>
    <t>730107631000099</t>
  </si>
  <si>
    <t>730107670200199</t>
  </si>
  <si>
    <t>730107670400099</t>
  </si>
  <si>
    <t>730107670600299</t>
  </si>
  <si>
    <t>730107690601699</t>
  </si>
  <si>
    <t>730107691000199</t>
  </si>
  <si>
    <t>730107691000299</t>
  </si>
  <si>
    <t>730107691000799</t>
  </si>
  <si>
    <t>730107691000899</t>
  </si>
  <si>
    <t>730107691400099</t>
  </si>
  <si>
    <t>730107710200199</t>
  </si>
  <si>
    <t>730107710200299</t>
  </si>
  <si>
    <t>730107710200499</t>
  </si>
  <si>
    <t>730107710600099</t>
  </si>
  <si>
    <t>730107710600899</t>
  </si>
  <si>
    <t>730107710601099</t>
  </si>
  <si>
    <t>730107710800199</t>
  </si>
  <si>
    <t>730107710800299</t>
  </si>
  <si>
    <t>730107711200199</t>
  </si>
  <si>
    <t>730107711200299</t>
  </si>
  <si>
    <t>730107711400199</t>
  </si>
  <si>
    <t>730107711600699</t>
  </si>
  <si>
    <t>730107711600799</t>
  </si>
  <si>
    <t>730107711601499</t>
  </si>
  <si>
    <t>730107711800199</t>
  </si>
  <si>
    <t>730107712001099</t>
  </si>
  <si>
    <t>730107712600199</t>
  </si>
  <si>
    <t>730107713000099</t>
  </si>
  <si>
    <t>730107713000799</t>
  </si>
  <si>
    <t>730107714000099</t>
  </si>
  <si>
    <t>730107714400299</t>
  </si>
  <si>
    <t>730107714400399</t>
  </si>
  <si>
    <t>730107714400499</t>
  </si>
  <si>
    <t>730107714401499</t>
  </si>
  <si>
    <t>730107714401999</t>
  </si>
  <si>
    <t>730107714402399</t>
  </si>
  <si>
    <t>730107714403899</t>
  </si>
  <si>
    <t>730107714407799</t>
  </si>
  <si>
    <t>730107714407999</t>
  </si>
  <si>
    <t>730107714408199</t>
  </si>
  <si>
    <t>730107714460599</t>
  </si>
  <si>
    <t>730107714470299</t>
  </si>
  <si>
    <t>730107750200099</t>
  </si>
  <si>
    <t>730207790400099</t>
  </si>
  <si>
    <t>730207790600099</t>
  </si>
  <si>
    <t>730207810200099</t>
  </si>
  <si>
    <t>730207810400099</t>
  </si>
  <si>
    <t>DIFERENCIA</t>
  </si>
  <si>
    <t>VALORES CASA DE BOLSA S.A.</t>
  </si>
  <si>
    <t>CADIEM CASA DE BOLSA S.A.</t>
  </si>
  <si>
    <t>NOTA</t>
  </si>
  <si>
    <t>610107020200199</t>
  </si>
  <si>
    <t>610207120300099</t>
  </si>
  <si>
    <t>b) Datos sobre la inversión:</t>
  </si>
  <si>
    <t>Importe (indicar moneda)</t>
  </si>
  <si>
    <t>REPRESENTANTE</t>
  </si>
  <si>
    <t>CONTADOR</t>
  </si>
  <si>
    <t>Total Otros Ingresos y Egresos</t>
  </si>
  <si>
    <t>Nota 29 - Otros Ingresos y Egresos</t>
  </si>
  <si>
    <t xml:space="preserve">TIPO </t>
  </si>
  <si>
    <t>Como mejor practica y cobertura, la entidad mantiene previsiones según su politica de créditos.</t>
  </si>
  <si>
    <t xml:space="preserve">NOTA </t>
  </si>
  <si>
    <t>TOTAL EN MILES</t>
  </si>
  <si>
    <t>CUENTA</t>
  </si>
  <si>
    <t>0.64.0.10.828.0.01.000.99</t>
  </si>
  <si>
    <t>0.73.0.10.763.0.04.003.99</t>
  </si>
  <si>
    <t>0.73.0.10.771.0.44.016.99</t>
  </si>
  <si>
    <t>Capital-Residentes</t>
  </si>
  <si>
    <t>Gtos.Grales Dif.</t>
  </si>
  <si>
    <t>730107630400399</t>
  </si>
  <si>
    <t>730107690200099</t>
  </si>
  <si>
    <t>GANANCIAS</t>
  </si>
  <si>
    <t>PERDIDAS</t>
  </si>
  <si>
    <t>0.11.1.10.101.1.02.004.99</t>
  </si>
  <si>
    <t>0.11.1.20.109.1.02.214.99</t>
  </si>
  <si>
    <t>0.11.1.20.109.1.03.001.01</t>
  </si>
  <si>
    <t>0.11.1.20.109.1.04.000.99</t>
  </si>
  <si>
    <t>0.11.1.20.109.1.04.002.99</t>
  </si>
  <si>
    <t>0.11.1.20.109.1.04.010.99</t>
  </si>
  <si>
    <t>0.11.1.20.109.1.04.017.99</t>
  </si>
  <si>
    <t>0.11.1.20.109.1.04.021.01</t>
  </si>
  <si>
    <t>0.11.1.20.109.1.04.022.99</t>
  </si>
  <si>
    <t>0.11.1.20.109.1.04.042.99</t>
  </si>
  <si>
    <t>0.11.1.20.109.1.04.043.99</t>
  </si>
  <si>
    <t>0.11.1.20.109.1.04.046.99</t>
  </si>
  <si>
    <t>0.11.1.20.109.1.04.067.99</t>
  </si>
  <si>
    <t>0.11.1.20.109.1.04.073.99</t>
  </si>
  <si>
    <t>0.11.1.20.109.1.04.074.99</t>
  </si>
  <si>
    <t>0.11.1.20.109.1.04.076.01</t>
  </si>
  <si>
    <t>0.11.1.20.109.1.04.087.01</t>
  </si>
  <si>
    <t>0.11.1.20.109.1.04.211.01</t>
  </si>
  <si>
    <t>0.11.1.20.109.1.04.422.01</t>
  </si>
  <si>
    <t>0.11.1.20.109.1.04.422.99</t>
  </si>
  <si>
    <t>0.11.1.20.109.1.04.425.99</t>
  </si>
  <si>
    <t>0.11.1.20.109.1.04.426.99</t>
  </si>
  <si>
    <t>0.11.1.20.109.1.04.427.99</t>
  </si>
  <si>
    <t>0.11.1.20.109.1.04.429.99</t>
  </si>
  <si>
    <t>0.11.1.20.109.1.04.431.01</t>
  </si>
  <si>
    <t>0.11.1.20.109.1.04.432.99</t>
  </si>
  <si>
    <t>0.11.1.20.109.1.04.435.01</t>
  </si>
  <si>
    <t>0.11.1.20.109.1.04.437.99</t>
  </si>
  <si>
    <t>0.11.1.20.109.1.04.438.01</t>
  </si>
  <si>
    <t>0.11.1.20.109.1.04.439.01</t>
  </si>
  <si>
    <t>0.11.1.20.109.1.04.440.99</t>
  </si>
  <si>
    <t>0.11.1.20.109.1.04.442.99</t>
  </si>
  <si>
    <t>0.11.1.20.109.1.04.443.99</t>
  </si>
  <si>
    <t>0.11.1.20.109.1.04.445.01</t>
  </si>
  <si>
    <t>0.11.1.20.109.1.04.446.99</t>
  </si>
  <si>
    <t>0.11.1.20.109.1.04.448.99</t>
  </si>
  <si>
    <t>0.11.1.20.109.1.04.449.99</t>
  </si>
  <si>
    <t>0.11.1.20.109.1.04.450.99</t>
  </si>
  <si>
    <t>0.11.1.20.109.1.04.452.01</t>
  </si>
  <si>
    <t>0.11.1.20.109.1.04.454.01</t>
  </si>
  <si>
    <t>0.11.1.20.109.1.04.455.01</t>
  </si>
  <si>
    <t>0.11.1.20.109.1.04.457.01</t>
  </si>
  <si>
    <t>0.11.1.20.109.1.04.458.01</t>
  </si>
  <si>
    <t>0.11.1.20.109.1.04.461.99</t>
  </si>
  <si>
    <t>0.11.1.20.109.1.04.462.99</t>
  </si>
  <si>
    <t>0.11.1.20.109.1.04.464.01</t>
  </si>
  <si>
    <t>0.11.1.20.109.1.04.464.99</t>
  </si>
  <si>
    <t>0.11.1.20.109.1.04.465.99</t>
  </si>
  <si>
    <t>0.11.1.20.109.1.04.467.01</t>
  </si>
  <si>
    <t>0.11.1.20.109.1.04.470.99</t>
  </si>
  <si>
    <t>0.11.1.20.109.1.04.471.99</t>
  </si>
  <si>
    <t>0.11.1.20.109.1.04.472.01</t>
  </si>
  <si>
    <t>0.11.1.20.109.1.06.003.01</t>
  </si>
  <si>
    <t>0.11.1.20.109.1.06.010.99</t>
  </si>
  <si>
    <t>0.13.2.10.131.2.04.000.99</t>
  </si>
  <si>
    <t>0.13.3.10.131.3.04.000.99</t>
  </si>
  <si>
    <t>0.13.4.10.131.4.04.000.99</t>
  </si>
  <si>
    <t>0.13.2.10.131.2.16.001.99</t>
  </si>
  <si>
    <t>0.13.2.10.131.2.16.002.99</t>
  </si>
  <si>
    <t>0.13.2.10.131.2.16.003.99</t>
  </si>
  <si>
    <t>0.13.2.10.131.2.16.004.01</t>
  </si>
  <si>
    <t>0.13.2.10.131.2.16.005.99</t>
  </si>
  <si>
    <t>0.13.2.80.161.2.82.000.99</t>
  </si>
  <si>
    <t>0.13.3.80.161.3.82.000.99</t>
  </si>
  <si>
    <t>0.13.4.80.161.4.82.000.99</t>
  </si>
  <si>
    <t>0.14.2.10.169.2.02.000.01</t>
  </si>
  <si>
    <t>0.14.3.10.169.3.02.000.01</t>
  </si>
  <si>
    <t>0.14.4.10.169.4.02.000.01</t>
  </si>
  <si>
    <t>0.14.6.10.169.6.02.000.01</t>
  </si>
  <si>
    <t>0.14.2.10.169.2.02.000.99</t>
  </si>
  <si>
    <t>0.14.3.10.169.3.02.000.99</t>
  </si>
  <si>
    <t>0.14.2.10.169.2.02.003.01</t>
  </si>
  <si>
    <t>0.14.3.10.169.3.02.003.01</t>
  </si>
  <si>
    <t>0.14.4.10.169.4.02.003.01</t>
  </si>
  <si>
    <t>0.14.5.10.169.5.02.003.01</t>
  </si>
  <si>
    <t>0.14.6.10.169.6.02.003.01</t>
  </si>
  <si>
    <t>0.14.3.10.169.3.02.003.99</t>
  </si>
  <si>
    <t>0.14.4.10.169.4.02.003.99</t>
  </si>
  <si>
    <t>0.14.5.10.169.5.02.003.99</t>
  </si>
  <si>
    <t>0.14.6.10.169.6.02.003.99</t>
  </si>
  <si>
    <t>0.14.7.10.169.7.02.003.99</t>
  </si>
  <si>
    <t>0.14.4.10.169.4.04.000.99</t>
  </si>
  <si>
    <t>0.14.5.10.169.5.08.000.99</t>
  </si>
  <si>
    <t>0.14.5.10.173.5.02.000.01</t>
  </si>
  <si>
    <t>0.14.6.10.173.6.02.000.01</t>
  </si>
  <si>
    <t>0.14.2.10.173.2.02.000.99</t>
  </si>
  <si>
    <t>0.14.3.10.173.3.02.000.99</t>
  </si>
  <si>
    <t>0.14.7.10.173.7.02.003.01</t>
  </si>
  <si>
    <t>0.14.8.10.173.8.02.003.01</t>
  </si>
  <si>
    <t>0.14.5.10.173.5.02.003.99</t>
  </si>
  <si>
    <t>0.14.6.10.173.6.02.003.99</t>
  </si>
  <si>
    <t>0.14.7.10.173.7.02.003.99</t>
  </si>
  <si>
    <t>0.14.8.10.173.8.02.003.99</t>
  </si>
  <si>
    <t>0.14.7.10.173.7.08.000.01</t>
  </si>
  <si>
    <t>0.14.8.10.173.8.08.000.01</t>
  </si>
  <si>
    <t>0.14.6.10.173.6.08.000.99</t>
  </si>
  <si>
    <t>0.14.7.10.173.7.08.000.99</t>
  </si>
  <si>
    <t>0.14.7.10.209.7.04.000.99</t>
  </si>
  <si>
    <t>0.14.8.10.209.8.04.000.99</t>
  </si>
  <si>
    <t>0.14.6.10.351.6.02.000.01</t>
  </si>
  <si>
    <t>0.14.6.10.405.6.01.000.01</t>
  </si>
  <si>
    <t>0.14.5.10.443.5.02.000.99</t>
  </si>
  <si>
    <t>0.14.6.10.443.6.02.000.99</t>
  </si>
  <si>
    <t>0.14.7.10.443.7.02.000.99</t>
  </si>
  <si>
    <t>0.14.2.80.225.2.82.000.01</t>
  </si>
  <si>
    <t>0.14.3.80.225.3.82.000.01</t>
  </si>
  <si>
    <t>0.14.7.80.225.7.82.001.99</t>
  </si>
  <si>
    <t>0.14.8.80.225.8.82.001.99</t>
  </si>
  <si>
    <t>0.14.2.80.225.2.82.003.01</t>
  </si>
  <si>
    <t>0.14.3.80.225.3.82.003.01</t>
  </si>
  <si>
    <t>0.14.4.80.225.4.82.003.01</t>
  </si>
  <si>
    <t>0.14.5.80.225.5.82.003.01</t>
  </si>
  <si>
    <t>0.14.6.80.225.6.82.003.01</t>
  </si>
  <si>
    <t>0.14.7.80.225.7.82.003.01</t>
  </si>
  <si>
    <t>0.14.8.80.225.8.82.003.01</t>
  </si>
  <si>
    <t>0.14.3.80.225.3.82.003.99</t>
  </si>
  <si>
    <t>0.14.4.80.225.4.82.003.99</t>
  </si>
  <si>
    <t>0.14.5.80.225.5.82.003.99</t>
  </si>
  <si>
    <t>0.14.6.80.225.6.82.003.99</t>
  </si>
  <si>
    <t>0.14.7.80.225.7.82.003.99</t>
  </si>
  <si>
    <t>0.14.8.80.225.8.82.003.99</t>
  </si>
  <si>
    <t>0.14.2.80.225.2.94.000.01</t>
  </si>
  <si>
    <t>0.14.3.80.225.3.94.000.01</t>
  </si>
  <si>
    <t>0.14.3.80.225.3.94.003.01</t>
  </si>
  <si>
    <t>0.14.4.80.225.4.94.003.01</t>
  </si>
  <si>
    <t>0.14.5.80.225.5.94.003.01</t>
  </si>
  <si>
    <t>0.14.6.80.225.6.94.003.01</t>
  </si>
  <si>
    <t>0.14.7.80.225.7.94.003.01</t>
  </si>
  <si>
    <t>0.14.8.80.225.8.94.003.01</t>
  </si>
  <si>
    <t>0.14.3.80.225.3.94.003.99</t>
  </si>
  <si>
    <t>0.14.4.80.225.4.94.003.99</t>
  </si>
  <si>
    <t>0.14.5.80.225.5.94.003.99</t>
  </si>
  <si>
    <t>0.14.6.80.225.6.94.003.99</t>
  </si>
  <si>
    <t>0.14.7.80.225.7.94.003.99</t>
  </si>
  <si>
    <t>0.14.8.80.225.8.94.003.99</t>
  </si>
  <si>
    <t>0.14.8.80.225.8.94.005.01</t>
  </si>
  <si>
    <t>0.14.8.80.225.8.94.005.99</t>
  </si>
  <si>
    <t>0.14.3.90.231.3.92.001.99</t>
  </si>
  <si>
    <t>0.14.4.90.231.4.92.001.99</t>
  </si>
  <si>
    <t>0.14.5.90.231.5.92.001.99</t>
  </si>
  <si>
    <t>0.14.6.90.231.6.92.001.99</t>
  </si>
  <si>
    <t>0.14.7.90.231.7.92.001.99</t>
  </si>
  <si>
    <t>0.14.8.90.231.8.92.001.99</t>
  </si>
  <si>
    <t>0.14.8.90.231.8.94.001.99</t>
  </si>
  <si>
    <t>0.15.0.10.241.0.02.000.01</t>
  </si>
  <si>
    <t>0.15.0.10.241.0.02.000.99</t>
  </si>
  <si>
    <t>0.15.0.10.241.0.02.008.01</t>
  </si>
  <si>
    <t>0.15.0.10.241.0.02.019.99</t>
  </si>
  <si>
    <t>0.15.0.10.241.0.02.021.99</t>
  </si>
  <si>
    <t>0.15.0.10.243.0.01.002.99</t>
  </si>
  <si>
    <t>0.15.0.10.243.0.01.012.99</t>
  </si>
  <si>
    <t>0.15.0.10.243.0.01.014.99</t>
  </si>
  <si>
    <t>0.15.0.10.243.0.01.017.99</t>
  </si>
  <si>
    <t>0.15.0.10.243.0.01.020.99</t>
  </si>
  <si>
    <t>0.15.0.10.243.0.01.024.99</t>
  </si>
  <si>
    <t>0.15.0.10.243.0.01.027.99</t>
  </si>
  <si>
    <t>0.15.0.10.243.0.01.702.99</t>
  </si>
  <si>
    <t>0.15.0.10.245.0.04.012.99</t>
  </si>
  <si>
    <t>0.15.0.10.245.0.04.016.99</t>
  </si>
  <si>
    <t>0.15.0.10.247.0.02.001.99</t>
  </si>
  <si>
    <t>0.15.0.10.247.0.02.004.99</t>
  </si>
  <si>
    <t>0.15.0.10.247.0.02.009.99</t>
  </si>
  <si>
    <t>0.15.0.10.247.0.02.010.99</t>
  </si>
  <si>
    <t>0.15.0.10.247.0.02.011.99</t>
  </si>
  <si>
    <t>0.15.0.10.247.0.02.012.99</t>
  </si>
  <si>
    <t>0.15.0.10.251.0.04.000.99</t>
  </si>
  <si>
    <t>0.15.0.10.251.0.94.000.99</t>
  </si>
  <si>
    <t>0.15.0.10.253.0.02.002.99</t>
  </si>
  <si>
    <t>0.15.0.10.253.0.02.003.01</t>
  </si>
  <si>
    <t>0.15.0.10.253.0.02.012.99</t>
  </si>
  <si>
    <t>0.15.0.10.253.0.02.038.99</t>
  </si>
  <si>
    <t>0.15.0.10.257.0.02.000.99</t>
  </si>
  <si>
    <t>0.15.0.10.257.0.02.003.01</t>
  </si>
  <si>
    <t>0.15.0.10.257.0.02.007.99</t>
  </si>
  <si>
    <t>0.15.0.10.257.0.02.012.99</t>
  </si>
  <si>
    <t>0.15.0.10.257.0.02.026.01</t>
  </si>
  <si>
    <t>0.15.0.10.257.0.02.059.01</t>
  </si>
  <si>
    <t>0.15.0.10.257.0.02.133.99</t>
  </si>
  <si>
    <t>0.15.0.10.257.0.02.149.01</t>
  </si>
  <si>
    <t>0.15.0.10.257.0.02.200.99</t>
  </si>
  <si>
    <t>0.15.0.10.257.0.02.268.99</t>
  </si>
  <si>
    <t>0.15.0.10.257.0.02.269.99</t>
  </si>
  <si>
    <t>0.15.0.10.257.0.02.270.99</t>
  </si>
  <si>
    <t>0.15.0.10.257.0.02.275.99</t>
  </si>
  <si>
    <t>0.15.0.10.257.0.02.276.99</t>
  </si>
  <si>
    <t>0.15.0.10.257.0.02.287.99</t>
  </si>
  <si>
    <t>0.15.0.10.257.0.02.288.99</t>
  </si>
  <si>
    <t>0.15.0.10.257.0.02.289.99</t>
  </si>
  <si>
    <t>0.15.0.10.257.0.02.290.99</t>
  </si>
  <si>
    <t>0.15.0.10.257.0.02.291.01</t>
  </si>
  <si>
    <t>0.15.0.10.257.0.02.291.99</t>
  </si>
  <si>
    <t>0.16.0.30.275.0.02.003.01</t>
  </si>
  <si>
    <t>0.16.0.80.277.0.94.001.01</t>
  </si>
  <si>
    <t>0.16.0.80.347.0.82.001.01</t>
  </si>
  <si>
    <t>0.16.0.90.285.0.92.000.99</t>
  </si>
  <si>
    <t>0.17.0.10.293.0.02.100.99</t>
  </si>
  <si>
    <t>0.17.0.10.293.0.02.101.99</t>
  </si>
  <si>
    <t>0.19.0.10.337.0.02.023.99</t>
  </si>
  <si>
    <t>0.19.0.10.337.0.04.001.99</t>
  </si>
  <si>
    <t>0.19.0.10.337.0.04.002.99</t>
  </si>
  <si>
    <t>0.19.0.10.337.0.94.001.99</t>
  </si>
  <si>
    <t>0.21.3.40.390.3.02.000.01</t>
  </si>
  <si>
    <t>0.21.5.40.390.5.02.000.01</t>
  </si>
  <si>
    <t>0.21.4.40.390.4.02.000.99</t>
  </si>
  <si>
    <t>0.21.5.40.390.5.02.000.99</t>
  </si>
  <si>
    <t>0.21.1.40.390.1.06.000.01</t>
  </si>
  <si>
    <t>0.21.1.40.390.1.06.000.99</t>
  </si>
  <si>
    <t>0.21.4.80.134.4.82.000.01</t>
  </si>
  <si>
    <t>0.21.5.80.134.5.82.000.01</t>
  </si>
  <si>
    <t>0.21.5.80.134.5.82.000.99</t>
  </si>
  <si>
    <t>0.21.3.80.134.3.82.001.01</t>
  </si>
  <si>
    <t>0.21.5.80.134.5.92.000.99</t>
  </si>
  <si>
    <t>0.21.3.80.134.3.92.001.01</t>
  </si>
  <si>
    <t>0.21.5.80.134.5.92.001.01</t>
  </si>
  <si>
    <t>0.21.8.80.134.8.92.001.01</t>
  </si>
  <si>
    <t>0.21.2.80.134.2.92.001.99</t>
  </si>
  <si>
    <t>0.22.8.60.218.8.01.000.01</t>
  </si>
  <si>
    <t>0.22.7.60.218.7.01.000.99</t>
  </si>
  <si>
    <t>0.22.8.60.218.8.01.000.99</t>
  </si>
  <si>
    <t>0.22.5.60.268.5.04.002.01</t>
  </si>
  <si>
    <t>0.22.6.60.268.6.04.002.01</t>
  </si>
  <si>
    <t>0.22.7.60.268.7.04.002.01</t>
  </si>
  <si>
    <t>0.22.8.60.268.8.04.002.01</t>
  </si>
  <si>
    <t>0.22.5.60.268.5.04.002.99</t>
  </si>
  <si>
    <t>0.22.6.60.268.6.04.002.99</t>
  </si>
  <si>
    <t>0.22.7.60.268.7.04.002.99</t>
  </si>
  <si>
    <t>0.22.8.60.268.8.04.002.99</t>
  </si>
  <si>
    <t>0.22.5.80.224.5.82.002.01</t>
  </si>
  <si>
    <t>0.22.6.80.224.6.82.002.01</t>
  </si>
  <si>
    <t>0.22.7.80.224.7.82.002.01</t>
  </si>
  <si>
    <t>0.22.8.80.224.8.82.002.01</t>
  </si>
  <si>
    <t>0.22.5.80.224.5.82.002.99</t>
  </si>
  <si>
    <t>0.22.6.80.224.6.82.002.99</t>
  </si>
  <si>
    <t>0.22.7.80.224.7.82.002.99</t>
  </si>
  <si>
    <t>0.22.8.80.224.8.82.002.99</t>
  </si>
  <si>
    <t>0.22.5.80.224.5.92.001.01</t>
  </si>
  <si>
    <t>0.22.5.80.224.5.92.002.01</t>
  </si>
  <si>
    <t>0.22.6.80.224.6.92.002.01</t>
  </si>
  <si>
    <t>0.22.7.80.224.7.92.002.01</t>
  </si>
  <si>
    <t>0.22.8.80.224.8.92.002.01</t>
  </si>
  <si>
    <t>0.22.5.80.224.5.92.002.99</t>
  </si>
  <si>
    <t>0.22.6.80.224.6.92.002.99</t>
  </si>
  <si>
    <t>0.22.7.80.224.7.92.002.99</t>
  </si>
  <si>
    <t>0.22.8.80.224.8.92.002.99</t>
  </si>
  <si>
    <t>0.22.8.80.234.8.82.000.01</t>
  </si>
  <si>
    <t>0.22.7.80.234.7.82.000.99</t>
  </si>
  <si>
    <t>0.22.8.80.234.8.82.000.99</t>
  </si>
  <si>
    <t>0.22.8.80.234.8.92.000.01</t>
  </si>
  <si>
    <t>0.22.7.80.234.7.92.000.99</t>
  </si>
  <si>
    <t>0.22.8.80.234.8.92.000.99</t>
  </si>
  <si>
    <t>0.24.0.10.242.0.01.010.99</t>
  </si>
  <si>
    <t>0.24.0.10.244.0.01.079.99</t>
  </si>
  <si>
    <t>0.24.0.10.244.0.01.082.99</t>
  </si>
  <si>
    <t>0.24.0.10.246.0.01.002.99</t>
  </si>
  <si>
    <t>0.24.0.30.254.0.01.000.99</t>
  </si>
  <si>
    <t>0.24.0.30.254.0.01.007.99</t>
  </si>
  <si>
    <t>0.24.0.30.254.0.01.008.99</t>
  </si>
  <si>
    <t>0.24.0.40.260.0.02.002.99</t>
  </si>
  <si>
    <t>0.24.0.40.260.0.02.023.99</t>
  </si>
  <si>
    <t>0.24.0.40.260.0.02.035.99</t>
  </si>
  <si>
    <t>0.24.0.40.260.0.02.036.99</t>
  </si>
  <si>
    <t>0.24.0.40.260.0.02.074.01</t>
  </si>
  <si>
    <t>0.24.0.40.260.0.02.074.99</t>
  </si>
  <si>
    <t>0.24.0.40.260.0.02.076.01</t>
  </si>
  <si>
    <t>0.24.0.40.260.0.02.076.99</t>
  </si>
  <si>
    <t>0.24.0.40.260.0.02.077.99</t>
  </si>
  <si>
    <t>0.24.0.40.260.0.02.092.99</t>
  </si>
  <si>
    <t>0.24.0.40.260.0.02.093.01</t>
  </si>
  <si>
    <t>0.24.0.40.260.0.02.194.99</t>
  </si>
  <si>
    <t>0.24.0.40.260.0.02.231.99</t>
  </si>
  <si>
    <t>0.24.0.40.260.0.02.241.99</t>
  </si>
  <si>
    <t>0.24.0.40.260.0.02.294.99</t>
  </si>
  <si>
    <t>0.24.0.40.260.0.02.295.99</t>
  </si>
  <si>
    <t>0.24.0.40.260.0.02.296.99</t>
  </si>
  <si>
    <t>0.24.0.40.260.0.02.297.99</t>
  </si>
  <si>
    <t>0.24.0.40.260.0.02.298.99</t>
  </si>
  <si>
    <t>0.24.0.40.260.0.02.299.99</t>
  </si>
  <si>
    <t>0.24.0.40.260.0.02.556.99</t>
  </si>
  <si>
    <t>0.24.0.40.260.0.02.933.01</t>
  </si>
  <si>
    <t>0.24.0.40.260.0.02.933.99</t>
  </si>
  <si>
    <t>0.24.0.40.260.0.02.934.01</t>
  </si>
  <si>
    <t>0.24.0.40.260.0.02.934.99</t>
  </si>
  <si>
    <t>0.24.0.40.260.0.02.936.99</t>
  </si>
  <si>
    <t>0.24.0.40.260.0.02.937.99</t>
  </si>
  <si>
    <t>0.24.0.40.260.0.02.938.01</t>
  </si>
  <si>
    <t>0.24.0.40.260.0.02.938.99</t>
  </si>
  <si>
    <t>0.31.0.30.408.0.01.002.99</t>
  </si>
  <si>
    <t>0.41.0.10.613.0.04.000.99</t>
  </si>
  <si>
    <t>0.41.0.10.617.0.02.000.99</t>
  </si>
  <si>
    <t>0.42.0.10.602.0.04.000.99</t>
  </si>
  <si>
    <t>0.42.0.10.616.0.01.000.99</t>
  </si>
  <si>
    <t>0.51.0.10.651.0.04.101.99</t>
  </si>
  <si>
    <t>0.51.0.10.651.0.04.201.01</t>
  </si>
  <si>
    <t>0.51.0.10.653.0.01.002.99</t>
  </si>
  <si>
    <t>0.51.0.40.675.0.12.000.99</t>
  </si>
  <si>
    <t>0.51.0.40.689.0.01.000.99</t>
  </si>
  <si>
    <t>0.51.0.40.689.0.01.001.01</t>
  </si>
  <si>
    <t>0.52.0.10.652.0.02.101.99</t>
  </si>
  <si>
    <t>0.52.0.10.652.0.02.201.01</t>
  </si>
  <si>
    <t>0.52.0.10.654.0.02.002.99</t>
  </si>
  <si>
    <t>0.52.0.40.680.0.12.000.99</t>
  </si>
  <si>
    <t>0.52.0.40.688.0.01.000.01</t>
  </si>
  <si>
    <t>0.52.0.40.688.0.01.000.99</t>
  </si>
  <si>
    <t>0.61.0.10.706.0.02.000.99</t>
  </si>
  <si>
    <t>0.61.0.20.712.0.02.002.01</t>
  </si>
  <si>
    <t>0.61.0.20.714.0.02.001.01</t>
  </si>
  <si>
    <t>0.61.0.20.714.0.02.004.99</t>
  </si>
  <si>
    <t>0.61.0.20.714.0.02.005.98</t>
  </si>
  <si>
    <t>0.61.0.20.714.0.02.005.99</t>
  </si>
  <si>
    <t>0.61.0.20.714.0.02.010.99</t>
  </si>
  <si>
    <t>0.61.0.20.714.0.02.013.99</t>
  </si>
  <si>
    <t>0.61.0.20.714.0.03.000.01</t>
  </si>
  <si>
    <t>0.61.0.20.718.0.02.003.99</t>
  </si>
  <si>
    <t>0.61.0.20.850.0.02.000.98</t>
  </si>
  <si>
    <t>0.61.0.20.850.0.02.000.99</t>
  </si>
  <si>
    <t>0.61.0.20.850.0.02.002.99</t>
  </si>
  <si>
    <t>0.61.0.30.750.0.02.000.98</t>
  </si>
  <si>
    <t>0.61.0.30.750.0.02.000.99</t>
  </si>
  <si>
    <t>0.61.0.30.752.0.02.010.99</t>
  </si>
  <si>
    <t>0.61.0.60.766.0.03.000.99</t>
  </si>
  <si>
    <t>0.61.0.80.772.0.02.000.99</t>
  </si>
  <si>
    <t>0.62.0.10.798.0.02.002.99</t>
  </si>
  <si>
    <t>0.62.0.10.806.0.02.002.99</t>
  </si>
  <si>
    <t>0.62.0.10.806.0.02.009.99</t>
  </si>
  <si>
    <t>0.62.0.10.806.0.02.040.98</t>
  </si>
  <si>
    <t>0.62.0.10.806.0.02.040.99</t>
  </si>
  <si>
    <t>0.62.0.10.806.0.02.101.99</t>
  </si>
  <si>
    <t>0.62.0.10.806.0.02.110.99</t>
  </si>
  <si>
    <t>0.62.0.10.806.0.02.112.98</t>
  </si>
  <si>
    <t>0.63.0.10.808.0.04.000.98</t>
  </si>
  <si>
    <t>0.63.0.10.808.0.04.004.98</t>
  </si>
  <si>
    <t>0.63.0.10.808.0.04.004.99</t>
  </si>
  <si>
    <t>0.63.0.10.808.0.04.006.98</t>
  </si>
  <si>
    <t>0.63.0.10.808.0.04.011.99</t>
  </si>
  <si>
    <t>0.63.0.10.808.0.06.000.99</t>
  </si>
  <si>
    <t>0.63.0.10.808.0.06.001.99</t>
  </si>
  <si>
    <t>0.63.0.30.816.0.02.000.99</t>
  </si>
  <si>
    <t>0.63.0.30.818.0.02.000.99</t>
  </si>
  <si>
    <t>0.63.0.30.818.0.02.062.99</t>
  </si>
  <si>
    <t>0.63.0.40.820.0.07.000.99</t>
  </si>
  <si>
    <t>0.64.0.10.830.0.01.001.99</t>
  </si>
  <si>
    <t>0.64.0.10.830.0.01.002.99</t>
  </si>
  <si>
    <t>0.64.0.10.830.0.01.003.99</t>
  </si>
  <si>
    <t>0.64.0.10.830.0.01.005.99</t>
  </si>
  <si>
    <t>0.64.0.10.832.0.01.005.98</t>
  </si>
  <si>
    <t>0.64.0.10.832.0.01.005.99</t>
  </si>
  <si>
    <t>0.64.0.10.832.0.01.006.99</t>
  </si>
  <si>
    <t>0.64.0.10.832.0.01.018.99</t>
  </si>
  <si>
    <t>0.64.0.10.832.0.01.022.99</t>
  </si>
  <si>
    <t>0.65.0.10.834.0.02.000.99</t>
  </si>
  <si>
    <t>0.65.0.10.834.0.06.000.99</t>
  </si>
  <si>
    <t>0.71.0.10.705.0.02.004.01</t>
  </si>
  <si>
    <t>0.71.0.10.705.0.02.006.99</t>
  </si>
  <si>
    <t>0.71.0.10.705.0.03.000.01</t>
  </si>
  <si>
    <t>0.71.0.10.705.0.03.002.99</t>
  </si>
  <si>
    <t>0.71.0.20.719.0.02.001.99</t>
  </si>
  <si>
    <t>0.71.0.40.739.0.03.000.99</t>
  </si>
  <si>
    <t>0.71.0.50.743.0.02.001.99</t>
  </si>
  <si>
    <t>0.71.0.50.743.0.02.004.99</t>
  </si>
  <si>
    <t>0.71.0.50.747.0.01.000.98</t>
  </si>
  <si>
    <t>0.72.0.10.757.0.02.020.99</t>
  </si>
  <si>
    <t>0.72.0.10.757.0.02.040.99</t>
  </si>
  <si>
    <t>0.72.0.10.757.0.02.041.99</t>
  </si>
  <si>
    <t>0.73.0.10.759.0.02.002.99</t>
  </si>
  <si>
    <t>0.73.0.10.759.0.14.003.99</t>
  </si>
  <si>
    <t>0.73.0.10.759.0.14.004.99</t>
  </si>
  <si>
    <t>0.73.0.10.759.0.14.008.99</t>
  </si>
  <si>
    <t>0.73.0.10.759.0.18.001.99</t>
  </si>
  <si>
    <t>0.73.0.10.759.0.18.015.99</t>
  </si>
  <si>
    <t>0.73.0.10.759.0.18.016.99</t>
  </si>
  <si>
    <t>0.73.0.10.759.0.18.018.99</t>
  </si>
  <si>
    <t>0.73.0.10.759.0.18.020.99</t>
  </si>
  <si>
    <t>0.73.0.10.761.0.02.021.99</t>
  </si>
  <si>
    <t>0.73.0.10.761.0.02.022.99</t>
  </si>
  <si>
    <t>0.73.0.10.761.0.04.020.99</t>
  </si>
  <si>
    <t>0.73.0.10.761.0.10.000.99</t>
  </si>
  <si>
    <t>0.73.0.10.761.0.10.039.99</t>
  </si>
  <si>
    <t>0.73.0.10.767.0.06.000.99</t>
  </si>
  <si>
    <t>0.73.0.10.767.0.06.001.99</t>
  </si>
  <si>
    <t>0.73.0.10.769.0.06.017.99</t>
  </si>
  <si>
    <t>0.73.0.10.769.0.14.001.99</t>
  </si>
  <si>
    <t>0.73.0.10.769.0.16.000.99</t>
  </si>
  <si>
    <t>0.73.0.10.771.0.04.403.99</t>
  </si>
  <si>
    <t>0.73.0.10.771.0.06.011.99</t>
  </si>
  <si>
    <t>0.73.0.10.771.0.08.005.99</t>
  </si>
  <si>
    <t>0.73.0.10.771.0.08.010.99</t>
  </si>
  <si>
    <t>0.73.0.10.771.0.08.803.99</t>
  </si>
  <si>
    <t>0.73.0.10.771.0.16.015.99</t>
  </si>
  <si>
    <t>0.73.0.10.771.0.22.002.99</t>
  </si>
  <si>
    <t>0.73.0.10.771.0.28.006.99</t>
  </si>
  <si>
    <t>0.73.0.10.771.0.28.007.99</t>
  </si>
  <si>
    <t>0.73.0.10.771.0.28.008.99</t>
  </si>
  <si>
    <t>0.73.0.10.771.0.28.009.99</t>
  </si>
  <si>
    <t>0.73.0.10.771.0.30.014.99</t>
  </si>
  <si>
    <t>0.73.0.10.771.0.30.018.99</t>
  </si>
  <si>
    <t>0.73.0.10.771.0.30.019.99</t>
  </si>
  <si>
    <t>0.73.0.10.771.0.30.020.99</t>
  </si>
  <si>
    <t>0.73.0.10.771.0.32.004.99</t>
  </si>
  <si>
    <t>0.73.0.10.771.0.32.006.99</t>
  </si>
  <si>
    <t>0.73.0.10.771.0.32.008.99</t>
  </si>
  <si>
    <t>0.73.0.10.771.0.44.005.99</t>
  </si>
  <si>
    <t>0.73.0.10.771.0.44.027.99</t>
  </si>
  <si>
    <t>0.73.0.10.771.0.44.031.99</t>
  </si>
  <si>
    <t>0.73.0.10.771.0.44.074.99</t>
  </si>
  <si>
    <t>0.73.0.10.771.0.44.708.99</t>
  </si>
  <si>
    <t>0.73.0.10.771.0.44.709.99</t>
  </si>
  <si>
    <t>0.73.0.10.771.0.44.710.99</t>
  </si>
  <si>
    <t>0.73.0.10.771.0.44.711.99</t>
  </si>
  <si>
    <t>0.73.0.10.771.0.44.712.99</t>
  </si>
  <si>
    <t>0.73.0.10.771.0.44.713.99</t>
  </si>
  <si>
    <t>0.73.0.10.771.0.44.714.99</t>
  </si>
  <si>
    <t>0.73.0.10.771.0.44.715.99</t>
  </si>
  <si>
    <t>0.73.0.10.771.0.44.716.99</t>
  </si>
  <si>
    <t>0.73.0.10.771.0.44.718.99</t>
  </si>
  <si>
    <t>0.73.0.10.771.0.44.720.99</t>
  </si>
  <si>
    <t>0.73.0.10.773.0.02.004.99</t>
  </si>
  <si>
    <t>0.73.0.10.775.0.02.007.99</t>
  </si>
  <si>
    <t>0.73.0.20.779.0.07.000.99</t>
  </si>
  <si>
    <t>0.74.0.10.787.0.01.100.99</t>
  </si>
  <si>
    <t>0.74.0.10.789.0.01.000.99</t>
  </si>
  <si>
    <t>0.74.0.10.791.0.01.003.99</t>
  </si>
  <si>
    <t>0.74.0.10.793.0.01.000.99</t>
  </si>
  <si>
    <t>0.74.0.10.793.0.01.017.99</t>
  </si>
  <si>
    <t>0.75.0.10.795.0.02.000.98</t>
  </si>
  <si>
    <t>0.75.0.10.795.0.02.000.99</t>
  </si>
  <si>
    <t>0.75.0.10.795.0.06.000.98</t>
  </si>
  <si>
    <t>0.75.0.10.795.0.06.000.99</t>
  </si>
  <si>
    <t>0.75.0.10.795.0.08.000.98</t>
  </si>
  <si>
    <t>0.75.0.10.795.0.08.000.99</t>
  </si>
  <si>
    <t>Caja Administrativa Lcr</t>
  </si>
  <si>
    <t>Lcr- Bnf Gs Cta Cte 8206272</t>
  </si>
  <si>
    <t>Pnc Bank N.A</t>
  </si>
  <si>
    <t>El Comercio Cta. Ah. 3745 - Gs</t>
  </si>
  <si>
    <t>Continental Itaugua Cta. Cte. 16-660083-06 Gs</t>
  </si>
  <si>
    <t>Basa Proveedores Cta. Cte. 100050781 - Gs</t>
  </si>
  <si>
    <t>Ficsa Cta.Ah. 0131001112 Usd</t>
  </si>
  <si>
    <t>Banco Basa Usd 10100008763</t>
  </si>
  <si>
    <t>Sudameris Bank Cta.Cte. 3765419</t>
  </si>
  <si>
    <t>Sudameris Bank Cta.Cte 3765419</t>
  </si>
  <si>
    <t>Bancop S.A. Lcr Cta 410016268</t>
  </si>
  <si>
    <t>Continental SAECA Lcr Cta 44-0686700-01</t>
  </si>
  <si>
    <t>Gnb Paraguay S.A. Lcr Cta 010019404/001</t>
  </si>
  <si>
    <t>Itau S.A. Lcr Peg G8 Cta 10001514</t>
  </si>
  <si>
    <t>Itau S.A. Lcr Peg Usd1 Cta 450003327</t>
  </si>
  <si>
    <t>Regional Lcr Cta 7748643</t>
  </si>
  <si>
    <t>Itau Pasfin Cta. Cte. Usd N° 750704771</t>
  </si>
  <si>
    <t>Finexpar Pasfin Caja Ahorro Gs. N° 19685/2</t>
  </si>
  <si>
    <t>Finexpar Pasfin Caja Ahorro Usd N° 199044</t>
  </si>
  <si>
    <t>Sudameris Pasfin Cta. Cte. Usd N° 10-3011467</t>
  </si>
  <si>
    <t>Sudameris Pasfin Cta. Cte. Gs. N° 10-3011467</t>
  </si>
  <si>
    <t>Vision Lcr Cta 90031295/5</t>
  </si>
  <si>
    <t>Regional Pasfin Cta Cte 7614464</t>
  </si>
  <si>
    <t>Regional Pasfin Cta Cte 7615328</t>
  </si>
  <si>
    <t>Fic S.A. Pasfin Cta 131000543</t>
  </si>
  <si>
    <t>Lcr- Basa Gs Cta Cte 100024180</t>
  </si>
  <si>
    <t>Lcr- Citibank Gs Cta Cte 198044008</t>
  </si>
  <si>
    <t>Lcr- Finexpar Gs Caja Ah. 192309</t>
  </si>
  <si>
    <t>Lcr- Citibank Usd Cta Cte 198044016</t>
  </si>
  <si>
    <t>Pasfin-Basa Usd Cta 10-100-003-830</t>
  </si>
  <si>
    <t>Pasfin-Bbva Usd Cta 01-01-594909</t>
  </si>
  <si>
    <t>Pasfin-Continental Usd Cta 44-121002-01</t>
  </si>
  <si>
    <t>Pasfin-Interfisa Usd Cta 60-000-121</t>
  </si>
  <si>
    <t>Basa Cta.Cte. Werking - 100081411</t>
  </si>
  <si>
    <t>Lcr- Atlas Gs Cta Cte 672808</t>
  </si>
  <si>
    <t>Lcr- Rio Usd Caja Ah 8270000085804</t>
  </si>
  <si>
    <t>Lcr- Rio Gs Caja Ah 80003440503</t>
  </si>
  <si>
    <t>Pasfin - Banco Basa Gs. Cta.Cte.Nº 1.0002510/5</t>
  </si>
  <si>
    <t>Pasfin- Banco Rio Usd Cta.Cte. Nº 0826844840/07</t>
  </si>
  <si>
    <t>Lcr- Fielco Gs Caja Ah. 230803</t>
  </si>
  <si>
    <t>Lcr- Interfisa Gs Cta Cte 50001043</t>
  </si>
  <si>
    <t>Lcr- Finexpar Usd Caja Ah. 194772</t>
  </si>
  <si>
    <t>Pasfin Saecag Usd</t>
  </si>
  <si>
    <t>Pasfin Cefisa 1401357 Gs</t>
  </si>
  <si>
    <t>Lcr- Cadiem Cdb Gs 38</t>
  </si>
  <si>
    <t>Lcr- Cadiem Cdb Gs 112</t>
  </si>
  <si>
    <t>Pasfin S.A.E.C.A. Cadiem G. 2010</t>
  </si>
  <si>
    <t>Pasfin S.A.E.C.A. Cadiem Usd 330</t>
  </si>
  <si>
    <t>Pasfin S.A.E.C.A. Puente Casa de Bolsa G. 60850</t>
  </si>
  <si>
    <t>Prest, Plazo Fijo -Resid. -Menores de 30 Dias</t>
  </si>
  <si>
    <t>Prest, Plazo Fijo -Resid. -Menores de 60 Dias</t>
  </si>
  <si>
    <t>Prest. Pf No Reajustables - Corporativos</t>
  </si>
  <si>
    <t>Creditos Renovados-Plazo Fijo -Menores de 90 Dias</t>
  </si>
  <si>
    <t>Creditos Reestructurados -P,Fijo -Menores de 180 Dias</t>
  </si>
  <si>
    <t>Prest,Amortizables -Resid -Menores de 30 Dias</t>
  </si>
  <si>
    <t>Prest,Amortizables -Resid -Menores de 60 Dias</t>
  </si>
  <si>
    <t>Creditos Refinanciados -P.Amortizables -Menores de Tres Años</t>
  </si>
  <si>
    <t>Creditos Refinanciados -P.Amortizables -Menores de Un Año</t>
  </si>
  <si>
    <t>Prestamos con Recursos Administrados por la Agencia Financie</t>
  </si>
  <si>
    <t>Documentos Descontados  Resid.-Menores de Un Año</t>
  </si>
  <si>
    <t>Produc.por Colocac. Medida Excepcional - entre 91 y 180 Dias</t>
  </si>
  <si>
    <t>Produc.por Colocac.Medida Excepcional - entre 181 y 360 Dias</t>
  </si>
  <si>
    <t>Produc.por Colocac.Medida Excepcional- entre 361 y 1080 Dias</t>
  </si>
  <si>
    <t>Prod,Fin,Doc,-Resid.-P,Amortizables.-Men.3 Años</t>
  </si>
  <si>
    <t>Prod,Fin,Doc,-Resid.-P,Amortizables.-Mayores.3 Años</t>
  </si>
  <si>
    <t>Prod,Fin,Doc,-Resid.-Doc.Descont.-Men.30 Dias</t>
  </si>
  <si>
    <t>Prod,Fin,Doc,-Resid.-Doc.Descont.-Men.60 Dias</t>
  </si>
  <si>
    <t>Prod,Fin,Doc,-Resid.-Doc.Descont.-Men.90 Dias</t>
  </si>
  <si>
    <t>Prod,Fin,Doc,-Resid.-Doc.Descont.-Men.180 Dias</t>
  </si>
  <si>
    <t>Prod,Fin,Doc,-Resid.-Doc.Descont.-Men.Un Año</t>
  </si>
  <si>
    <t>Prod,Fin,Doc,-Resid.-Doc.Descont.-Men.3 Años</t>
  </si>
  <si>
    <t>Prod,Fin,Doc,-Resid.-Doc.Descont.-Mayores.3 Años</t>
  </si>
  <si>
    <t>(Prod,Fin,Doc. a Deveng-Doc.Descont,-Men.180 Dias)</t>
  </si>
  <si>
    <t>(Prod,Fin,Doc. a Deveng-Doc.Descont,-Men.90 Dias)</t>
  </si>
  <si>
    <t>(Prod,Fin,Doc. a Deveng-Doc.Descont,-Men.1 Año)</t>
  </si>
  <si>
    <t>(Prod,Fin,Doc. a Deveng-Doc.Descont,-Men.3 Años)</t>
  </si>
  <si>
    <t>(Prod,Fin,Doc. a Deveng-Doc.Descont,-Mayores.3 Años)</t>
  </si>
  <si>
    <t>(Prod,Fin,Doc. a Deveng)Migración</t>
  </si>
  <si>
    <t>(Previsiones s/Prest,Amortiz. -Menores 60 Dias)</t>
  </si>
  <si>
    <t>(Previsiones s/Prest,Amortiz. -Menores 90 Dias)</t>
  </si>
  <si>
    <t>(Previsiones s/Prest,Amortiz. -Menores 180 Dias)</t>
  </si>
  <si>
    <t>(Previsiones s/Prest,Amortiz. -Men,1 Año)</t>
  </si>
  <si>
    <t>(Previsiones s/Tarj.Credito)</t>
  </si>
  <si>
    <t>(Previsiones s/Prest,Amortiz. -Mayores 3 Años)</t>
  </si>
  <si>
    <t>Previsiones Genericas</t>
  </si>
  <si>
    <t>Anticipos por Compra de Bienes y Servicios -Resid.</t>
  </si>
  <si>
    <t>Deudores Varios Usd</t>
  </si>
  <si>
    <t>Anticipo por Lcr</t>
  </si>
  <si>
    <t>Garantia por Energia Electrica - Lcr</t>
  </si>
  <si>
    <t>Gto.Pag.Adel-Patente Municipal</t>
  </si>
  <si>
    <t>Gto.Pag.Adel-Honor.Profes.</t>
  </si>
  <si>
    <t>Gastos Diferidos - Otros Seguros</t>
  </si>
  <si>
    <t>Seguros Pagados por Adelantado - Tro</t>
  </si>
  <si>
    <t>Gto.Pag.Adel-Seg.Incendio</t>
  </si>
  <si>
    <t>Gto.Pag.Adel-Seg.Rodados</t>
  </si>
  <si>
    <t>Lineas de Cred.Ext.Otorgadas</t>
  </si>
  <si>
    <t>Gto.Pag.Comis.Prest.Ext.Desemb.</t>
  </si>
  <si>
    <t>Retencion Impuesto a la Renta</t>
  </si>
  <si>
    <t>Anticipo Impuesto a la Renta Pasfin</t>
  </si>
  <si>
    <t>Iva Credito Fiscal</t>
  </si>
  <si>
    <t>Iva Saldo Financiero a Favor</t>
  </si>
  <si>
    <t>I.V.A. Cf S.F. - Crediplus</t>
  </si>
  <si>
    <t>Iva Credito 10% Pasfin</t>
  </si>
  <si>
    <t>Retencion Iva Pasfin</t>
  </si>
  <si>
    <t>Activos por Impuestos Diferidos</t>
  </si>
  <si>
    <t>Venta a Plazo de Bienes Inmuebles</t>
  </si>
  <si>
    <t>(Ganancias a Realizar por B, Inmuebles Vendidos a Plazo)</t>
  </si>
  <si>
    <t>Garantias de Alquiler</t>
  </si>
  <si>
    <t>Garantia Procard</t>
  </si>
  <si>
    <t>Garantía Fideicomiso de Garantía Lcr</t>
  </si>
  <si>
    <t>Fact a Recibir Puente</t>
  </si>
  <si>
    <t>Deudores Varios Bienes a Integrar</t>
  </si>
  <si>
    <t>Cobros de Cartera Ste</t>
  </si>
  <si>
    <t>Cajero Western Union Usd</t>
  </si>
  <si>
    <t>Anticipo Pago Proveedores - Usd</t>
  </si>
  <si>
    <t>Anticipo Preferidos. - Lcr</t>
  </si>
  <si>
    <t>Operaciones a Cancelar Rrhh Usd</t>
  </si>
  <si>
    <t>Medidas Transitorias Excepcionales - Covid 19</t>
  </si>
  <si>
    <t>Cobros a Rec Lcr-Asociaciones</t>
  </si>
  <si>
    <t>Cobros a Rec.Lcr-Caja</t>
  </si>
  <si>
    <t>Cobros a Rec.Lcr-Bancos</t>
  </si>
  <si>
    <t>Rendiciones Pendientes de Cobro Msj - Lcr</t>
  </si>
  <si>
    <t>Cartera a Cobrar Aipota S.A. - Lcr</t>
  </si>
  <si>
    <t>Acreditaciones de Capital a Clientes Lcr</t>
  </si>
  <si>
    <t>(Cobros a Regularizar del Personal) Lcr</t>
  </si>
  <si>
    <t>Anticipos a Funcionarios Lcr</t>
  </si>
  <si>
    <t>Anticipos a Proveedores Lcr</t>
  </si>
  <si>
    <t>Anticipos a Proveedores Lcr Usd</t>
  </si>
  <si>
    <t>Anticipos Varios Lcr</t>
  </si>
  <si>
    <t>(Prevision Coloc.Vencida  -Prestamos Residentes)</t>
  </si>
  <si>
    <t>Inmuebles en Recuperacion de Credito</t>
  </si>
  <si>
    <t>Muebles en Recuperacion de Credito</t>
  </si>
  <si>
    <t>Gastos de Reorganizacion por Fusion</t>
  </si>
  <si>
    <t>Software-Af</t>
  </si>
  <si>
    <t>Derecho de Propiedad Intelectual</t>
  </si>
  <si>
    <t>(Dep.Acumulada ¿ Software)</t>
  </si>
  <si>
    <t>Prestamos Directos Plazo 31-60 Dias</t>
  </si>
  <si>
    <t>Prestamos Directos Plazo 91-180 Dias</t>
  </si>
  <si>
    <t>Prest. Rec. del Exterior Usd</t>
  </si>
  <si>
    <t>Sobregiros en Cta.Cte.</t>
  </si>
  <si>
    <t>Fondos Proveidos por la Agencia Financiera de Desarrollo</t>
  </si>
  <si>
    <t>Int. a Pagar Prest. Redesc. Plazo 61-90 Dias</t>
  </si>
  <si>
    <t>Int. a Pagar Prest. Redesc. Plazo 91-180 Dias</t>
  </si>
  <si>
    <t>(Int.a Deveng.Prest.Directos Plazo Mayor a 1080 Dias)</t>
  </si>
  <si>
    <t>(Int.a Deveng.Prest.Directos Plazo Menor a 31 Dias)</t>
  </si>
  <si>
    <t>Bonos Emitidos y en Circulacion - No Reajustables</t>
  </si>
  <si>
    <t>Irf</t>
  </si>
  <si>
    <t>Emision de Deuda Privada - Irf</t>
  </si>
  <si>
    <t>Emisión de Deuda Privada - Irf</t>
  </si>
  <si>
    <t>Cargos Financieros Documentados - Residentes-Irf</t>
  </si>
  <si>
    <t>Cargos Financieros Documentados - Irf</t>
  </si>
  <si>
    <t>(Cargos Financieros Documentados a Devengar - Residentes)</t>
  </si>
  <si>
    <t>(Cargos Financieros Documentados a Devengar - Irf)</t>
  </si>
  <si>
    <t>Cargos Financieros Documentados - Residentes</t>
  </si>
  <si>
    <t>(Cargos Financieros Docum, a Devengar - Resid)</t>
  </si>
  <si>
    <t>Retenciones de Impuestos a Ingresar Pasfin</t>
  </si>
  <si>
    <t>Impuesto Al Valor Agregado a Pagar - Lcr</t>
  </si>
  <si>
    <t>Impuesto a la Renta - Fraccionamiento 2019- Lcr</t>
  </si>
  <si>
    <t>Direccion General de Recaudaciones Pasfin</t>
  </si>
  <si>
    <t>Dividendos a Pagar Ej. 2019</t>
  </si>
  <si>
    <t>Dividendos Preferidos a Pagar - Lcr</t>
  </si>
  <si>
    <t>Ret. Computables a Devolver</t>
  </si>
  <si>
    <t>A Devolver Copetrol</t>
  </si>
  <si>
    <t>Otros Pasivos a Pagar Lcr</t>
  </si>
  <si>
    <t>Pendientes de Facturación Lcr</t>
  </si>
  <si>
    <t>Deposito Clientes No Identificados</t>
  </si>
  <si>
    <t>Depositos Clientes No Identificados</t>
  </si>
  <si>
    <t>Tesoreria Irf Usd</t>
  </si>
  <si>
    <t>Tesoreria -Irf Gs</t>
  </si>
  <si>
    <t>Previsiones Cartera San Jose</t>
  </si>
  <si>
    <t>Pagos a Proveedores en Cuotas</t>
  </si>
  <si>
    <t>Pago a Proveedores en Cuotas Usd</t>
  </si>
  <si>
    <t>Pasfin Accionistas a Pagar</t>
  </si>
  <si>
    <t>Operaciones a Cancelar ¿ Asociaciones Gs.</t>
  </si>
  <si>
    <t>Cargos a Facturar</t>
  </si>
  <si>
    <t>Pasfin(Retenciones de Op de Factorajes Cte)</t>
  </si>
  <si>
    <t>Pasfin(Iva a Facturar por Creditos a Fac)</t>
  </si>
  <si>
    <t>Pasfin(Iva a Facturar Ptmo.Fid-Hip a Fact.Cte)</t>
  </si>
  <si>
    <t>Pasfin(Ret. de Operaciones de Factoraj No Cte)</t>
  </si>
  <si>
    <t>Pasfin(Iva a Facturar por Creditos a Fact)</t>
  </si>
  <si>
    <t>Pasfin(Iva a Fact.Ptmo.Fid-Hip. a Fact.No Cte)</t>
  </si>
  <si>
    <t>Anticipo de Clientes Pasfin</t>
  </si>
  <si>
    <t>Proveedores Usd Lcr</t>
  </si>
  <si>
    <t>Proveedores Gs Lcr</t>
  </si>
  <si>
    <t>Otras Cuentas a Pagar por Servicios Usd. - Lcr</t>
  </si>
  <si>
    <t>Otras Cuentas a Pagar por Servicios Pyg - Lcr</t>
  </si>
  <si>
    <t>A Pagar  Colaboradores - Lcr</t>
  </si>
  <si>
    <t>Op. a Cancelar Tarjeta Corporativa-Acreedora</t>
  </si>
  <si>
    <t>Proveedores Pasfin Usd</t>
  </si>
  <si>
    <t>Proveedores Pasfin Gs</t>
  </si>
  <si>
    <t>Reservas por Revalorizacion</t>
  </si>
  <si>
    <t>Bancard Chek San Lorenzo</t>
  </si>
  <si>
    <t>Beneficiarios Tarjetas Emitidas</t>
  </si>
  <si>
    <t>Gtias.Reales-Hipotecas</t>
  </si>
  <si>
    <t>Gtias.Reales.Nc-Hipotecas</t>
  </si>
  <si>
    <t>Codeudores</t>
  </si>
  <si>
    <t>Cargos Financieros No Documentados a Devengar</t>
  </si>
  <si>
    <t>Deudores Incobrables</t>
  </si>
  <si>
    <t>Otorg.de Gt.de Firmas - Co-Deudores</t>
  </si>
  <si>
    <t>Creditos Incobrables</t>
  </si>
  <si>
    <t>Prest. Amortizables No Reajustables - Afd</t>
  </si>
  <si>
    <t>Prest. Amort. Res.-Corporativo</t>
  </si>
  <si>
    <t>Prod.p/ Prestamos Refinanciados -Amortizables</t>
  </si>
  <si>
    <t>Rev.Intereses a Dev Migracion</t>
  </si>
  <si>
    <t>Prod.p/ Prest, Amortizables-No Residentes</t>
  </si>
  <si>
    <t>Productos por Medidas Excpecional de Apoyo Emitidas por Bcp</t>
  </si>
  <si>
    <t>Productos por Medida Excepcional - Residentes</t>
  </si>
  <si>
    <t>Productos por Medida Excepcional - Reprog</t>
  </si>
  <si>
    <t>No Reajust,-Resid,- Prod.Coloc.Vencida</t>
  </si>
  <si>
    <t>Disponibilidades  - No Residentes</t>
  </si>
  <si>
    <t>Desafectacion de Prevision  -Prestamos</t>
  </si>
  <si>
    <t>Custodia de Valores - Retencion de Cheques</t>
  </si>
  <si>
    <t>Comisión por Cobros de Servicios</t>
  </si>
  <si>
    <t>Comision Desembolso Fisalco</t>
  </si>
  <si>
    <t>Comision Adm. por Desembolsos</t>
  </si>
  <si>
    <t>Comision Administrativa p/ Desembolsos</t>
  </si>
  <si>
    <t>Formacion de Carpetas Guaranies</t>
  </si>
  <si>
    <t>Gestion de Cobranza Prestamos</t>
  </si>
  <si>
    <t>Comisiones Mandato Cobranzas</t>
  </si>
  <si>
    <t>Seg.Vida Canc.Deudas</t>
  </si>
  <si>
    <t>Quita s/Intereses Pasivos</t>
  </si>
  <si>
    <t>Recup.Gastos Cobranzas</t>
  </si>
  <si>
    <t>Recup.Serv Pre-Pago Sepelios</t>
  </si>
  <si>
    <t>Recup. Cheq.Medicos</t>
  </si>
  <si>
    <t>Recupero de Gastos Judiciales c/ Iva</t>
  </si>
  <si>
    <t>Int.X Recarg. Ret.Cheques</t>
  </si>
  <si>
    <t>Inversiones en el Exterior</t>
  </si>
  <si>
    <t>Venta Bienes Muebles - Utiles</t>
  </si>
  <si>
    <t>Venta Bienes Muebles - Maquinas y Equipos</t>
  </si>
  <si>
    <t>Venta Bienes Activo Fijo - Equipos de Computacion</t>
  </si>
  <si>
    <t>Servicios Werking</t>
  </si>
  <si>
    <t>Ganancia por Bienes Adjudicados</t>
  </si>
  <si>
    <t>Recupero Gastos Administ.</t>
  </si>
  <si>
    <t>Ganancias Extraordinarias por Reservas</t>
  </si>
  <si>
    <t>Ganancias Financieras Resid.</t>
  </si>
  <si>
    <t>Otras Ganancias Operativas Resid.</t>
  </si>
  <si>
    <t>Intereses Prestamos - Directos</t>
  </si>
  <si>
    <t>Intereses Prestamos - Redescuentos</t>
  </si>
  <si>
    <t>Gastos Bancarios - Operativos</t>
  </si>
  <si>
    <t>Intereses - Sobregiros Bancarios</t>
  </si>
  <si>
    <t>Intereses Moratorios y Punitorios</t>
  </si>
  <si>
    <t>Intereses Morarios y Punitorios</t>
  </si>
  <si>
    <t>Afd -Cargos Sobre Préstamos Otorgados</t>
  </si>
  <si>
    <t>Intereses Prestamos - Exterior</t>
  </si>
  <si>
    <t>Gastos Bancarios del Exterior - Administrativos</t>
  </si>
  <si>
    <t>Disponibilidades - No Residentes</t>
  </si>
  <si>
    <t>Perdida p/Const.Prev.s/Ptmos</t>
  </si>
  <si>
    <t>Perdida p/Const.Prev.s/Incobrables</t>
  </si>
  <si>
    <t>Gestion de Cobranza-Ste</t>
  </si>
  <si>
    <t>Comisiones Pagadas - Vendedores Ext.</t>
  </si>
  <si>
    <t>Comisiones Pagadas - Operaciones</t>
  </si>
  <si>
    <t>Dietas Sindicos</t>
  </si>
  <si>
    <t>Preaviso</t>
  </si>
  <si>
    <t>Indemnizacion por Despido</t>
  </si>
  <si>
    <t>Retribuciones Varias</t>
  </si>
  <si>
    <t>Almuerzo - Deducibles</t>
  </si>
  <si>
    <t>Seguro Medico P.</t>
  </si>
  <si>
    <t>Seg.Contra Robo de Valores</t>
  </si>
  <si>
    <t>Seg.Fidelidad de Empleados</t>
  </si>
  <si>
    <t>Seguros de Incendio</t>
  </si>
  <si>
    <t>Costo Operativos de Seguros</t>
  </si>
  <si>
    <t>Seguros Riesgos Operativo</t>
  </si>
  <si>
    <t>Amort. Desarrollo Ln</t>
  </si>
  <si>
    <t>Amortizacion Proyecto Wc</t>
  </si>
  <si>
    <t>Iva Gastos - No Deducibles</t>
  </si>
  <si>
    <t>Multas,Recargos,Intereses</t>
  </si>
  <si>
    <t>Tasas Diversas - No Deduc.</t>
  </si>
  <si>
    <t>Mant. de Bienes Inmuebles Adjudicados No Deduc</t>
  </si>
  <si>
    <t>Mant. de Equipos de Computacion</t>
  </si>
  <si>
    <t>Mantenim. Sist. Aire Acondicionado</t>
  </si>
  <si>
    <t>Guarda Fisica de Archivos</t>
  </si>
  <si>
    <t>Servicio de Correos</t>
  </si>
  <si>
    <t>Serv.de Limpieza</t>
  </si>
  <si>
    <t>Movilidad (Pasajes y Taxis)</t>
  </si>
  <si>
    <t>Movilidad - No Deducibles</t>
  </si>
  <si>
    <t>Alojamiento Asesores</t>
  </si>
  <si>
    <t>Atl Periódicos y Revistas</t>
  </si>
  <si>
    <t>Atl Radio</t>
  </si>
  <si>
    <t>Digital Pauta</t>
  </si>
  <si>
    <t>Agencia Digital</t>
  </si>
  <si>
    <t>Trade Mkt</t>
  </si>
  <si>
    <t>Merchadising</t>
  </si>
  <si>
    <t>Mkt Sales</t>
  </si>
  <si>
    <t>Informe Verif. Fincas</t>
  </si>
  <si>
    <t>Susc.Informes Confidenciales</t>
  </si>
  <si>
    <t>Gtos. Cultura Organizacional</t>
  </si>
  <si>
    <t>Honor.Prof.Exterior</t>
  </si>
  <si>
    <t>Otros Gtos. Rrhh - No Deduc.</t>
  </si>
  <si>
    <t>Honorarios Abogados</t>
  </si>
  <si>
    <t>Honorarios Nomina</t>
  </si>
  <si>
    <t>Honorarios por Representacion</t>
  </si>
  <si>
    <t>Hon. Calificadora de Riesgos</t>
  </si>
  <si>
    <t>Cursos y Seminarios en el Pais</t>
  </si>
  <si>
    <t>Licenc. y Software - No Deducibles</t>
  </si>
  <si>
    <t>Mant. Desarrollo de Sistemas</t>
  </si>
  <si>
    <t>Licencias y Software</t>
  </si>
  <si>
    <t>Responsabilidad Social Empresarial</t>
  </si>
  <si>
    <t>Cuentas Incobrables</t>
  </si>
  <si>
    <t>Fraudes Externos -  No Cubiertos por Seguros</t>
  </si>
  <si>
    <t>Venta de Bienes del Activo Fijo - Maquinas y Equip</t>
  </si>
  <si>
    <t>Costos/Insumos Wk</t>
  </si>
  <si>
    <t>Perdida por Fusión</t>
  </si>
  <si>
    <t>Perdidas Financieras Resid.</t>
  </si>
  <si>
    <t>Otras Perdidas Operativas Resid.</t>
  </si>
  <si>
    <t>111201090221499</t>
  </si>
  <si>
    <t>111201090300101</t>
  </si>
  <si>
    <t>111201090401099</t>
  </si>
  <si>
    <t>111201090402299</t>
  </si>
  <si>
    <t>111201090407601</t>
  </si>
  <si>
    <t>111201090421101</t>
  </si>
  <si>
    <t>111201090443501</t>
  </si>
  <si>
    <t>111201090446299</t>
  </si>
  <si>
    <t>111201090446701</t>
  </si>
  <si>
    <t>146101690200301</t>
  </si>
  <si>
    <t>146101690200399</t>
  </si>
  <si>
    <t>147101690200399</t>
  </si>
  <si>
    <t>147101730200301</t>
  </si>
  <si>
    <t>148101730200301</t>
  </si>
  <si>
    <t>147101730200399</t>
  </si>
  <si>
    <t>148101730200399</t>
  </si>
  <si>
    <t>148101730800001</t>
  </si>
  <si>
    <t>147101730800099</t>
  </si>
  <si>
    <t>147102090400099</t>
  </si>
  <si>
    <t>148102090400099</t>
  </si>
  <si>
    <t>147104430200099</t>
  </si>
  <si>
    <t>147802258200199</t>
  </si>
  <si>
    <t>148802258200199</t>
  </si>
  <si>
    <t>146802258200301</t>
  </si>
  <si>
    <t>147802258200301</t>
  </si>
  <si>
    <t>148802258200301</t>
  </si>
  <si>
    <t>147802258200399</t>
  </si>
  <si>
    <t>148802258200399</t>
  </si>
  <si>
    <t>147802259400301</t>
  </si>
  <si>
    <t>147802259400399</t>
  </si>
  <si>
    <t>148802259400399</t>
  </si>
  <si>
    <t>143902319200199</t>
  </si>
  <si>
    <t>144902319200199</t>
  </si>
  <si>
    <t>146902319200199</t>
  </si>
  <si>
    <t>147902319200199</t>
  </si>
  <si>
    <t>148902319200199</t>
  </si>
  <si>
    <t>148902319400199</t>
  </si>
  <si>
    <t>150102430101799</t>
  </si>
  <si>
    <t>150102450401299</t>
  </si>
  <si>
    <t>150102510400099</t>
  </si>
  <si>
    <t>150102530200299</t>
  </si>
  <si>
    <t>150102530200301</t>
  </si>
  <si>
    <t>150102530201299</t>
  </si>
  <si>
    <t>150102570200799</t>
  </si>
  <si>
    <t>150102570214901</t>
  </si>
  <si>
    <t>150102570226999</t>
  </si>
  <si>
    <t>150102570227099</t>
  </si>
  <si>
    <t>160803478200101</t>
  </si>
  <si>
    <t>160902859200099</t>
  </si>
  <si>
    <t>170102930210199</t>
  </si>
  <si>
    <t>190103370202399</t>
  </si>
  <si>
    <t>190103370400199</t>
  </si>
  <si>
    <t>190103370400299</t>
  </si>
  <si>
    <t>190103379400199</t>
  </si>
  <si>
    <t>215403900200099</t>
  </si>
  <si>
    <t>217403900300001</t>
  </si>
  <si>
    <t>218403900300001</t>
  </si>
  <si>
    <t>217403900300099</t>
  </si>
  <si>
    <t>211403900600001</t>
  </si>
  <si>
    <t>211403900600099</t>
  </si>
  <si>
    <t>218403900800099</t>
  </si>
  <si>
    <t>228602180100001</t>
  </si>
  <si>
    <t>228602180100099</t>
  </si>
  <si>
    <t>225602680400201</t>
  </si>
  <si>
    <t>227602680400201</t>
  </si>
  <si>
    <t>228602680400201</t>
  </si>
  <si>
    <t>225602680400299</t>
  </si>
  <si>
    <t>226602680400299</t>
  </si>
  <si>
    <t>227602680400299</t>
  </si>
  <si>
    <t>228602680400299</t>
  </si>
  <si>
    <t>225802248200201</t>
  </si>
  <si>
    <t>227802248200201</t>
  </si>
  <si>
    <t>228802248200201</t>
  </si>
  <si>
    <t>225802248200299</t>
  </si>
  <si>
    <t>226802248200299</t>
  </si>
  <si>
    <t>227802248200299</t>
  </si>
  <si>
    <t>228802248200299</t>
  </si>
  <si>
    <t>227802249200201</t>
  </si>
  <si>
    <t>228802249200201</t>
  </si>
  <si>
    <t>225802249200299</t>
  </si>
  <si>
    <t>226802249200299</t>
  </si>
  <si>
    <t>227802249200299</t>
  </si>
  <si>
    <t>228802249200299</t>
  </si>
  <si>
    <t>228802348200001</t>
  </si>
  <si>
    <t>228802348200099</t>
  </si>
  <si>
    <t>228802349200001</t>
  </si>
  <si>
    <t>228802349200099</t>
  </si>
  <si>
    <t>240302540100799</t>
  </si>
  <si>
    <t>240302540100899</t>
  </si>
  <si>
    <t>240402600207499</t>
  </si>
  <si>
    <t>240402600209299</t>
  </si>
  <si>
    <t>240402600209301</t>
  </si>
  <si>
    <t>240402600229499</t>
  </si>
  <si>
    <t>240402600229799</t>
  </si>
  <si>
    <t>310304080100299</t>
  </si>
  <si>
    <t>410106130400099</t>
  </si>
  <si>
    <t>420106020400099</t>
  </si>
  <si>
    <t>510106510410199</t>
  </si>
  <si>
    <t>510406751200099</t>
  </si>
  <si>
    <t>520106520210199</t>
  </si>
  <si>
    <t>520406801200099</t>
  </si>
  <si>
    <t>610207140200101</t>
  </si>
  <si>
    <t>610207140200499</t>
  </si>
  <si>
    <t>610207140200598</t>
  </si>
  <si>
    <t>610207140200599</t>
  </si>
  <si>
    <t>610207140300001</t>
  </si>
  <si>
    <t>610208500200099</t>
  </si>
  <si>
    <t>610607660300099</t>
  </si>
  <si>
    <t>610807720200099</t>
  </si>
  <si>
    <t>620108060200299</t>
  </si>
  <si>
    <t>620108060200999</t>
  </si>
  <si>
    <t>620108060204098</t>
  </si>
  <si>
    <t>620108060204099</t>
  </si>
  <si>
    <t>620108060211099</t>
  </si>
  <si>
    <t>620108060211298</t>
  </si>
  <si>
    <t>630108080400098</t>
  </si>
  <si>
    <t>630108080400498</t>
  </si>
  <si>
    <t>630108080400499</t>
  </si>
  <si>
    <t>630108080401199</t>
  </si>
  <si>
    <t>630308160200099</t>
  </si>
  <si>
    <t>630308180200099</t>
  </si>
  <si>
    <t>650108340600099</t>
  </si>
  <si>
    <t>710107050200001</t>
  </si>
  <si>
    <t>710107050200199</t>
  </si>
  <si>
    <t>710107050200299</t>
  </si>
  <si>
    <t>710107050200399</t>
  </si>
  <si>
    <t>710107050200599</t>
  </si>
  <si>
    <t>710107050200699</t>
  </si>
  <si>
    <t>710107050300199</t>
  </si>
  <si>
    <t>710107050300299</t>
  </si>
  <si>
    <t>710207190200199</t>
  </si>
  <si>
    <t>710407390300099</t>
  </si>
  <si>
    <t>710507470100098</t>
  </si>
  <si>
    <t>720107570202099</t>
  </si>
  <si>
    <t>720107570204099</t>
  </si>
  <si>
    <t>730107591400399</t>
  </si>
  <si>
    <t>730107591400499</t>
  </si>
  <si>
    <t>730107591400899</t>
  </si>
  <si>
    <t>730107591802099</t>
  </si>
  <si>
    <t>730107610202299</t>
  </si>
  <si>
    <t>730107611000099</t>
  </si>
  <si>
    <t>730107611003999</t>
  </si>
  <si>
    <t>730107670600099</t>
  </si>
  <si>
    <t>730107690601799</t>
  </si>
  <si>
    <t>730107691400199</t>
  </si>
  <si>
    <t>730107710880399</t>
  </si>
  <si>
    <t>730107712200299</t>
  </si>
  <si>
    <t>730107712800699</t>
  </si>
  <si>
    <t>730107712800899</t>
  </si>
  <si>
    <t>730107713001699</t>
  </si>
  <si>
    <t>730107713200699</t>
  </si>
  <si>
    <t>730107713200899</t>
  </si>
  <si>
    <t>730107714402799</t>
  </si>
  <si>
    <t>730107714407499</t>
  </si>
  <si>
    <t>730107714470899</t>
  </si>
  <si>
    <t>730107714470999</t>
  </si>
  <si>
    <t>730107714471299</t>
  </si>
  <si>
    <t>730107714471499</t>
  </si>
  <si>
    <t>730107714471899</t>
  </si>
  <si>
    <t>730107714472099</t>
  </si>
  <si>
    <t>730107730200499</t>
  </si>
  <si>
    <t>750107950600099</t>
  </si>
  <si>
    <t>20</t>
  </si>
  <si>
    <t>21</t>
  </si>
  <si>
    <t>23</t>
  </si>
  <si>
    <t>TIPO</t>
  </si>
  <si>
    <t>PLAZO 2</t>
  </si>
  <si>
    <t>Otros créditos CP</t>
  </si>
  <si>
    <t>Entidades Financieras CP</t>
  </si>
  <si>
    <t>Entidades Financieras LP</t>
  </si>
  <si>
    <t>Fondos Proveidos por la AFD</t>
  </si>
  <si>
    <t>Otros Prestamos a Largo Plazo</t>
  </si>
  <si>
    <t>Seguros Pagados</t>
  </si>
  <si>
    <t>0.41.0.10.613.0.04.000.01</t>
  </si>
  <si>
    <t>Proveedores locales Moneda Local</t>
  </si>
  <si>
    <t>Proveedores locales Moneda Extranjera</t>
  </si>
  <si>
    <t>Provisiones para Impuestos Nacionales</t>
  </si>
  <si>
    <t>Acreedores Fiscales- Retenciones a Terceros</t>
  </si>
  <si>
    <t>Utilidades del Ejercicio</t>
  </si>
  <si>
    <t>(Perdidas del Ejercicio)</t>
  </si>
  <si>
    <t>Grupo Vazquez S.A.E.</t>
  </si>
  <si>
    <t>OVM</t>
  </si>
  <si>
    <t>OVS</t>
  </si>
  <si>
    <t>PREFERIDA</t>
  </si>
  <si>
    <t>32</t>
  </si>
  <si>
    <t>vencida</t>
  </si>
  <si>
    <t>SUBCUENTA</t>
  </si>
  <si>
    <t>comisiones cobradas</t>
  </si>
  <si>
    <t>EMF MICROFINANCE FUND, AGMVK (ENABLING)</t>
  </si>
  <si>
    <t>(-) Prevision para incobrables LP</t>
  </si>
  <si>
    <t>Comisiones cobradas</t>
  </si>
  <si>
    <t>Productos por Colocaciones Vencidas-SF</t>
  </si>
  <si>
    <t>Comisiones de cobranzas</t>
  </si>
  <si>
    <t>510106530100499</t>
  </si>
  <si>
    <t>510106530100401</t>
  </si>
  <si>
    <t>0.51.0.10.651.0.04.101.01</t>
  </si>
  <si>
    <t>0.51.0.10.653.0.01.004.99</t>
  </si>
  <si>
    <t>Cheques en Caucion Gs</t>
  </si>
  <si>
    <t>Venta de bienes a plazo</t>
  </si>
  <si>
    <t>Venta de Bienes a Plazo</t>
  </si>
  <si>
    <t>Las inversiones en sociedades donde no se ejerce control se describen a continuación:</t>
  </si>
  <si>
    <t>111010102001991</t>
  </si>
  <si>
    <t>111010102002991</t>
  </si>
  <si>
    <t>0.11.1.10.101.1.02.002.99</t>
  </si>
  <si>
    <t>Vuelto Moneda Local Gs</t>
  </si>
  <si>
    <t>111010102004991</t>
  </si>
  <si>
    <t>111010102506011</t>
  </si>
  <si>
    <t>111010102507011</t>
  </si>
  <si>
    <t>0.11.1.10.101.1.02.507.01</t>
  </si>
  <si>
    <t>Vuelto Moneda Extranjera Usd</t>
  </si>
  <si>
    <t>112010902002991</t>
  </si>
  <si>
    <t>112010902212991</t>
  </si>
  <si>
    <t>0.11.1.20.109.1.02.212.99</t>
  </si>
  <si>
    <t>112010902214991</t>
  </si>
  <si>
    <t>112010903001011</t>
  </si>
  <si>
    <t>112010904000991</t>
  </si>
  <si>
    <t>112010904002011</t>
  </si>
  <si>
    <t>112010904002991</t>
  </si>
  <si>
    <t>112010904006991</t>
  </si>
  <si>
    <t>112010904009011</t>
  </si>
  <si>
    <t>112010904010991</t>
  </si>
  <si>
    <t>112010904011991</t>
  </si>
  <si>
    <t>0.11.1.20.109.1.04.011.99</t>
  </si>
  <si>
    <t>112010904016991</t>
  </si>
  <si>
    <t>0.11.1.20.109.1.04.016.99</t>
  </si>
  <si>
    <t>112010904017991</t>
  </si>
  <si>
    <t>112010904021011</t>
  </si>
  <si>
    <t>112010904022991</t>
  </si>
  <si>
    <t>112010904025991</t>
  </si>
  <si>
    <t>112010904026991</t>
  </si>
  <si>
    <t>112010904030991</t>
  </si>
  <si>
    <t>112010904034991</t>
  </si>
  <si>
    <t>0.11.1.20.109.1.04.034.99</t>
  </si>
  <si>
    <t>Continental Ext. Pronet Cta.Cte.16-643902-01 - Gs</t>
  </si>
  <si>
    <t>112010904039991</t>
  </si>
  <si>
    <t>112010904040991</t>
  </si>
  <si>
    <t>0.11.1.20.109.1.04.040.99</t>
  </si>
  <si>
    <t>Continental Suc. V. Morra Cta.Cte.16-578681-06 - Gs</t>
  </si>
  <si>
    <t>112010904042991</t>
  </si>
  <si>
    <t>112010904043991</t>
  </si>
  <si>
    <t>112010904044991</t>
  </si>
  <si>
    <t>112010904045991</t>
  </si>
  <si>
    <t>112010904046991</t>
  </si>
  <si>
    <t>112010904049991</t>
  </si>
  <si>
    <t>112010904050991</t>
  </si>
  <si>
    <t>112010904051991</t>
  </si>
  <si>
    <t>112010904052991</t>
  </si>
  <si>
    <t>112010904053991</t>
  </si>
  <si>
    <t>112010904054011</t>
  </si>
  <si>
    <t>112010904055011</t>
  </si>
  <si>
    <t>112010904056011</t>
  </si>
  <si>
    <t>112010904057011</t>
  </si>
  <si>
    <t>112010904059011</t>
  </si>
  <si>
    <t>112010904060011</t>
  </si>
  <si>
    <t>112010904061011</t>
  </si>
  <si>
    <t>112010904061991</t>
  </si>
  <si>
    <t>0.11.1.20.109.1.04.061.99</t>
  </si>
  <si>
    <t>112010904063011</t>
  </si>
  <si>
    <t>112010904063991</t>
  </si>
  <si>
    <t>112010904064991</t>
  </si>
  <si>
    <t>112010904065991</t>
  </si>
  <si>
    <t>112010904066991</t>
  </si>
  <si>
    <t>112010904067991</t>
  </si>
  <si>
    <t>112010904069991</t>
  </si>
  <si>
    <t>112010904070991</t>
  </si>
  <si>
    <t>112010904071011</t>
  </si>
  <si>
    <t>112010904071991</t>
  </si>
  <si>
    <t>112010904073011</t>
  </si>
  <si>
    <t>112010904073991</t>
  </si>
  <si>
    <t>112010904074991</t>
  </si>
  <si>
    <t>112010904075011</t>
  </si>
  <si>
    <t>112010904075991</t>
  </si>
  <si>
    <t>112010904076011</t>
  </si>
  <si>
    <t>112010904076991</t>
  </si>
  <si>
    <t>0.11.1.20.109.1.04.076.99</t>
  </si>
  <si>
    <t>Banco Basa Capital Gs Cta Cte 100062823</t>
  </si>
  <si>
    <t>112010904080011</t>
  </si>
  <si>
    <t>112010904086991</t>
  </si>
  <si>
    <t>112010904087011</t>
  </si>
  <si>
    <t>112010904210011</t>
  </si>
  <si>
    <t>112010904211011</t>
  </si>
  <si>
    <t>112010904421991</t>
  </si>
  <si>
    <t>112010904422011</t>
  </si>
  <si>
    <t>112010904422991</t>
  </si>
  <si>
    <t>112010904425991</t>
  </si>
  <si>
    <t>112010904426991</t>
  </si>
  <si>
    <t>112010904427991</t>
  </si>
  <si>
    <t>112010904428011</t>
  </si>
  <si>
    <t>0.11.1.20.109.1.04.428.01</t>
  </si>
  <si>
    <t>Itau S.A. Lcr Operativo Cta 750705284</t>
  </si>
  <si>
    <t>112010904428991</t>
  </si>
  <si>
    <t>0.11.1.20.109.1.04.428.99</t>
  </si>
  <si>
    <t>Itau S.A. Lcr Operativo Cta 700736304</t>
  </si>
  <si>
    <t>112010904429991</t>
  </si>
  <si>
    <t>112010904431011</t>
  </si>
  <si>
    <t>112010904432991</t>
  </si>
  <si>
    <t>112010904433991</t>
  </si>
  <si>
    <t>0.11.1.20.109.1.04.433.99</t>
  </si>
  <si>
    <t>Continental Pasfin Cta. Cte. Gs. 44-588720-04</t>
  </si>
  <si>
    <t>112010904434991</t>
  </si>
  <si>
    <t>0.11.1.20.109.1.04.434.99</t>
  </si>
  <si>
    <t>Interfisa Pasfin Cta Cte Gs. N° 5-0000310</t>
  </si>
  <si>
    <t>112010904435011</t>
  </si>
  <si>
    <t>112010904436991</t>
  </si>
  <si>
    <t>0.11.1.20.109.1.04.436.99</t>
  </si>
  <si>
    <t>Itau Pasfin Cta.Cte. Gs. 7.0.170546/4</t>
  </si>
  <si>
    <t>112010904437991</t>
  </si>
  <si>
    <t>112010904438011</t>
  </si>
  <si>
    <t>112010904439011</t>
  </si>
  <si>
    <t>112010904440991</t>
  </si>
  <si>
    <t>112010904442991</t>
  </si>
  <si>
    <t>112010904443991</t>
  </si>
  <si>
    <t>112010904445011</t>
  </si>
  <si>
    <t>112010904446991</t>
  </si>
  <si>
    <t>112010904448991</t>
  </si>
  <si>
    <t>112010904449991</t>
  </si>
  <si>
    <t>112010904450991</t>
  </si>
  <si>
    <t>112010904451991</t>
  </si>
  <si>
    <t>0.11.1.20.109.1.04.451.99</t>
  </si>
  <si>
    <t>Lcr- Sudameris Gs Cta Cte 1784115</t>
  </si>
  <si>
    <t>112010904452011</t>
  </si>
  <si>
    <t>112010904453011</t>
  </si>
  <si>
    <t>0.11.1.20.109.1.04.453.01</t>
  </si>
  <si>
    <t>Pasfin-Bancop Usd Cta 410087424</t>
  </si>
  <si>
    <t>112010904453991</t>
  </si>
  <si>
    <t>0.11.1.20.109.1.04.453.99</t>
  </si>
  <si>
    <t>Pasfin-Bancop Gs Cta 410084875</t>
  </si>
  <si>
    <t>112010904454011</t>
  </si>
  <si>
    <t>112010904455011</t>
  </si>
  <si>
    <t>112010904455991</t>
  </si>
  <si>
    <t>0.11.1.20.109.1.04.455.99</t>
  </si>
  <si>
    <t>Pasfin-Bbva Gs Cta 2101047756</t>
  </si>
  <si>
    <t>112010904457011</t>
  </si>
  <si>
    <t>112010904458011</t>
  </si>
  <si>
    <t>112010904461991</t>
  </si>
  <si>
    <t>112010904462991</t>
  </si>
  <si>
    <t>112010904464011</t>
  </si>
  <si>
    <t>112010904464991</t>
  </si>
  <si>
    <t>112010904465991</t>
  </si>
  <si>
    <t>112010904467011</t>
  </si>
  <si>
    <t>112010904468991</t>
  </si>
  <si>
    <t>0.11.1.20.109.1.04.468.99</t>
  </si>
  <si>
    <t>Basa Cta.Cte. Netel/Pago Express - 100081992</t>
  </si>
  <si>
    <t>112010904469991</t>
  </si>
  <si>
    <t>0.11.1.20.109.1.04.469.99</t>
  </si>
  <si>
    <t>Lcr- Fic S.a Gs Caja Ah. 131000542</t>
  </si>
  <si>
    <t>112010904470991</t>
  </si>
  <si>
    <t>112010904471991</t>
  </si>
  <si>
    <t>112010904472011</t>
  </si>
  <si>
    <t>112010906003011</t>
  </si>
  <si>
    <t>112010906010991</t>
  </si>
  <si>
    <t>131013104000992</t>
  </si>
  <si>
    <t>131013116001992</t>
  </si>
  <si>
    <t>131013116002992</t>
  </si>
  <si>
    <t>131013116003992</t>
  </si>
  <si>
    <t>131013116004012</t>
  </si>
  <si>
    <t>131013116005992</t>
  </si>
  <si>
    <t>138016182000992</t>
  </si>
  <si>
    <t>138016194000992</t>
  </si>
  <si>
    <t>0.13.2.80.161.2.94.000.99</t>
  </si>
  <si>
    <t>131013104000993</t>
  </si>
  <si>
    <t>138016182000993</t>
  </si>
  <si>
    <t>138016194000993</t>
  </si>
  <si>
    <t>0.13.3.80.161.3.94.000.99</t>
  </si>
  <si>
    <t>131013104000994</t>
  </si>
  <si>
    <t>138016182000994</t>
  </si>
  <si>
    <t>138016194000994</t>
  </si>
  <si>
    <t>0.13.4.80.161.4.94.000.99</t>
  </si>
  <si>
    <t>131013104000997</t>
  </si>
  <si>
    <t>138016182000997</t>
  </si>
  <si>
    <t>138016194000997</t>
  </si>
  <si>
    <t>141018302002991</t>
  </si>
  <si>
    <t>141018302003991</t>
  </si>
  <si>
    <t>0.14.1.10.183.1.02.003.99</t>
  </si>
  <si>
    <t>Residentes - Cheques Devueltos</t>
  </si>
  <si>
    <t>149023192001991</t>
  </si>
  <si>
    <t>0.14.1.90.231.1.92.001.99</t>
  </si>
  <si>
    <t>(Previsiones p/Riesg.Credit.-Prestamos)</t>
  </si>
  <si>
    <t>141016902000012</t>
  </si>
  <si>
    <t>141016902000992</t>
  </si>
  <si>
    <t>141016902003012</t>
  </si>
  <si>
    <t>141017302000992</t>
  </si>
  <si>
    <t>141020502001992</t>
  </si>
  <si>
    <t>148022582000012</t>
  </si>
  <si>
    <t>148022582000992</t>
  </si>
  <si>
    <t>148022582003012</t>
  </si>
  <si>
    <t>148022594000012</t>
  </si>
  <si>
    <t>148022594000992</t>
  </si>
  <si>
    <t>149023192001992</t>
  </si>
  <si>
    <t>141016902000013</t>
  </si>
  <si>
    <t>141016902000993</t>
  </si>
  <si>
    <t>141016902003013</t>
  </si>
  <si>
    <t>141016902003993</t>
  </si>
  <si>
    <t>141017302000993</t>
  </si>
  <si>
    <t>141040501000993</t>
  </si>
  <si>
    <t>148022582000013</t>
  </si>
  <si>
    <t>148022582000993</t>
  </si>
  <si>
    <t>148022582003013</t>
  </si>
  <si>
    <t>148022582003993</t>
  </si>
  <si>
    <t>148022592000013</t>
  </si>
  <si>
    <t>0.14.3.80.225.3.92.000.01</t>
  </si>
  <si>
    <t>148022592000993</t>
  </si>
  <si>
    <t>148022594000013</t>
  </si>
  <si>
    <t>148022594000993</t>
  </si>
  <si>
    <t>148022594003013</t>
  </si>
  <si>
    <t>148022594003993</t>
  </si>
  <si>
    <t>149023192001993</t>
  </si>
  <si>
    <t>141016902000014</t>
  </si>
  <si>
    <t>141016902000994</t>
  </si>
  <si>
    <t>141016902003014</t>
  </si>
  <si>
    <t>141016902003994</t>
  </si>
  <si>
    <t>141016904000994</t>
  </si>
  <si>
    <t>141017302000994</t>
  </si>
  <si>
    <t>141017304000994</t>
  </si>
  <si>
    <t>141040501000014</t>
  </si>
  <si>
    <t>141040501000994</t>
  </si>
  <si>
    <t>148022582000014</t>
  </si>
  <si>
    <t>148022582000994</t>
  </si>
  <si>
    <t>148022582003014</t>
  </si>
  <si>
    <t>148022582003994</t>
  </si>
  <si>
    <t>148022594000014</t>
  </si>
  <si>
    <t>148022594000994</t>
  </si>
  <si>
    <t>148022594003014</t>
  </si>
  <si>
    <t>148022594003994</t>
  </si>
  <si>
    <t>149023192001994</t>
  </si>
  <si>
    <t>141016902000015</t>
  </si>
  <si>
    <t>141016902000995</t>
  </si>
  <si>
    <t>141016902003015</t>
  </si>
  <si>
    <t>141016902003995</t>
  </si>
  <si>
    <t>141016908000995</t>
  </si>
  <si>
    <t>141017302000015</t>
  </si>
  <si>
    <t>141017302000995</t>
  </si>
  <si>
    <t>141017302003015</t>
  </si>
  <si>
    <t>0.14.5.10.173.5.02.003.01</t>
  </si>
  <si>
    <t>141017302003995</t>
  </si>
  <si>
    <t>141017304000995</t>
  </si>
  <si>
    <t>141017308000995</t>
  </si>
  <si>
    <t>0.14.5.10.173.5.08.000.99</t>
  </si>
  <si>
    <t>Creditos Refinanciados -P.Amortizables -Menores de 180 Dias</t>
  </si>
  <si>
    <t>141017310000995</t>
  </si>
  <si>
    <t>141040501000015</t>
  </si>
  <si>
    <t>141040501000995</t>
  </si>
  <si>
    <t>141044302000995</t>
  </si>
  <si>
    <t>148022582000015</t>
  </si>
  <si>
    <t>148022582000995</t>
  </si>
  <si>
    <t>148022582003015</t>
  </si>
  <si>
    <t>148022582003995</t>
  </si>
  <si>
    <t>148022592000995</t>
  </si>
  <si>
    <t>0.14.5.80.225.5.92.000.99</t>
  </si>
  <si>
    <t>148022594000015</t>
  </si>
  <si>
    <t>148022594000995</t>
  </si>
  <si>
    <t>148022594003015</t>
  </si>
  <si>
    <t>148022594003995</t>
  </si>
  <si>
    <t>148044782000995</t>
  </si>
  <si>
    <t>0.14.5.80.447.5.82.000.99</t>
  </si>
  <si>
    <t>Productos Financieros Documentados ¿ Residentes</t>
  </si>
  <si>
    <t>148044794000995</t>
  </si>
  <si>
    <t>0.14.5.80.447.5.94.000.99</t>
  </si>
  <si>
    <t>(Productos Financieros Documentados a Devengar ¿ Residentes)</t>
  </si>
  <si>
    <t>149023192001995</t>
  </si>
  <si>
    <t>141016902000016</t>
  </si>
  <si>
    <t>141016902000996</t>
  </si>
  <si>
    <t>141016902003016</t>
  </si>
  <si>
    <t>141016902003996</t>
  </si>
  <si>
    <t>141017302000016</t>
  </si>
  <si>
    <t>141017302000996</t>
  </si>
  <si>
    <t>141017302003996</t>
  </si>
  <si>
    <t>141017304000016</t>
  </si>
  <si>
    <t>141017304000996</t>
  </si>
  <si>
    <t>141017308000996</t>
  </si>
  <si>
    <t>141017310000996</t>
  </si>
  <si>
    <t>141035102000016</t>
  </si>
  <si>
    <t>141040501000016</t>
  </si>
  <si>
    <t>141040501000996</t>
  </si>
  <si>
    <t>141044302000996</t>
  </si>
  <si>
    <t>148022582000016</t>
  </si>
  <si>
    <t>148022582000996</t>
  </si>
  <si>
    <t>148022582003016</t>
  </si>
  <si>
    <t>148022582003996</t>
  </si>
  <si>
    <t>148022592000996</t>
  </si>
  <si>
    <t>148022594000016</t>
  </si>
  <si>
    <t>148022594000996</t>
  </si>
  <si>
    <t>148022594003016</t>
  </si>
  <si>
    <t>148022594003996</t>
  </si>
  <si>
    <t>148044782000996</t>
  </si>
  <si>
    <t>0.14.6.80.447.6.82.000.99</t>
  </si>
  <si>
    <t>148044794000996</t>
  </si>
  <si>
    <t>0.14.6.80.447.6.94.000.99</t>
  </si>
  <si>
    <t>149023192001996</t>
  </si>
  <si>
    <t>141016902000017</t>
  </si>
  <si>
    <t>141016902000997</t>
  </si>
  <si>
    <t>141016902003997</t>
  </si>
  <si>
    <t>141017302000017</t>
  </si>
  <si>
    <t>141017302000997</t>
  </si>
  <si>
    <t>141017302003017</t>
  </si>
  <si>
    <t>141017302003997</t>
  </si>
  <si>
    <t>141017304000017</t>
  </si>
  <si>
    <t>141017304000997</t>
  </si>
  <si>
    <t>141017308000017</t>
  </si>
  <si>
    <t>141017308000997</t>
  </si>
  <si>
    <t>141017310000997</t>
  </si>
  <si>
    <t>141020904000997</t>
  </si>
  <si>
    <t>141035102000017</t>
  </si>
  <si>
    <t>141035102000997</t>
  </si>
  <si>
    <t>141040501000017</t>
  </si>
  <si>
    <t>141040501000997</t>
  </si>
  <si>
    <t>141044302000997</t>
  </si>
  <si>
    <t>148022582000017</t>
  </si>
  <si>
    <t>148022582000997</t>
  </si>
  <si>
    <t>148022582001997</t>
  </si>
  <si>
    <t>148022582003017</t>
  </si>
  <si>
    <t>148022582003997</t>
  </si>
  <si>
    <t>148022592000017</t>
  </si>
  <si>
    <t>148022592000997</t>
  </si>
  <si>
    <t>148022594000017</t>
  </si>
  <si>
    <t>148022594000997</t>
  </si>
  <si>
    <t>148022594001997</t>
  </si>
  <si>
    <t>0.14.7.80.225.7.94.001.99</t>
  </si>
  <si>
    <t>(Prod,Fin,Doc. a Deveng-P,.Amortiz -Men.3 Años)</t>
  </si>
  <si>
    <t>148022594003017</t>
  </si>
  <si>
    <t>148022594003997</t>
  </si>
  <si>
    <t>148044782000997</t>
  </si>
  <si>
    <t>0.14.7.80.447.7.82.000.99</t>
  </si>
  <si>
    <t>148044794000997</t>
  </si>
  <si>
    <t>0.14.7.80.447.7.94.000.99</t>
  </si>
  <si>
    <t>149023192000997</t>
  </si>
  <si>
    <t>0.14.7.90.231.7.92.000.99</t>
  </si>
  <si>
    <t>149023192001997</t>
  </si>
  <si>
    <t>141016902000998</t>
  </si>
  <si>
    <t>141017302000018</t>
  </si>
  <si>
    <t>141017302000998</t>
  </si>
  <si>
    <t>141017302003018</t>
  </si>
  <si>
    <t>141017302003998</t>
  </si>
  <si>
    <t>141017304000018</t>
  </si>
  <si>
    <t>141017304000998</t>
  </si>
  <si>
    <t>141017308000018</t>
  </si>
  <si>
    <t>141017308000998</t>
  </si>
  <si>
    <t>141017310000998</t>
  </si>
  <si>
    <t>141020904000998</t>
  </si>
  <si>
    <t>141035102000018</t>
  </si>
  <si>
    <t>141035102000998</t>
  </si>
  <si>
    <t>141040501000998</t>
  </si>
  <si>
    <t>148022582000018</t>
  </si>
  <si>
    <t>148022582000998</t>
  </si>
  <si>
    <t>148022582001998</t>
  </si>
  <si>
    <t>148022582003018</t>
  </si>
  <si>
    <t>148022582003998</t>
  </si>
  <si>
    <t>148022592000998</t>
  </si>
  <si>
    <t>148022594000018</t>
  </si>
  <si>
    <t>148022594000998</t>
  </si>
  <si>
    <t>148022594001998</t>
  </si>
  <si>
    <t>0.14.8.80.225.8.94.001.99</t>
  </si>
  <si>
    <t>(Prod,Fin,Doc. a Deveng-P,.Amortiz -Mayores.3 Años)</t>
  </si>
  <si>
    <t>148022594003018</t>
  </si>
  <si>
    <t>148022594003998</t>
  </si>
  <si>
    <t>148022594005018</t>
  </si>
  <si>
    <t>148022594005998</t>
  </si>
  <si>
    <t>149023192001998</t>
  </si>
  <si>
    <t>149023194001998</t>
  </si>
  <si>
    <t>151024102000010</t>
  </si>
  <si>
    <t>151024102000990</t>
  </si>
  <si>
    <t>151024102008010</t>
  </si>
  <si>
    <t>151024102008990</t>
  </si>
  <si>
    <t>151024102015990</t>
  </si>
  <si>
    <t>0.15.0.10.241.0.02.015.99</t>
  </si>
  <si>
    <t>Deudores Varios - Operaciones</t>
  </si>
  <si>
    <t>151024102019990</t>
  </si>
  <si>
    <t>151024102021990</t>
  </si>
  <si>
    <t>151024301002990</t>
  </si>
  <si>
    <t>151024301012990</t>
  </si>
  <si>
    <t>151024301013990</t>
  </si>
  <si>
    <t>151024301014990</t>
  </si>
  <si>
    <t>151024301017990</t>
  </si>
  <si>
    <t>151024301020990</t>
  </si>
  <si>
    <t>151024301023990</t>
  </si>
  <si>
    <t>151024301024990</t>
  </si>
  <si>
    <t>151024301027990</t>
  </si>
  <si>
    <t>151024301702990</t>
  </si>
  <si>
    <t>151024504012990</t>
  </si>
  <si>
    <t>151024504013990</t>
  </si>
  <si>
    <t>151024504016990</t>
  </si>
  <si>
    <t>151024702001990</t>
  </si>
  <si>
    <t>151024702002990</t>
  </si>
  <si>
    <t>0.15.0.10.247.0.02.002.99</t>
  </si>
  <si>
    <t>Iva - Credito Fiscal 10% (Gs.)</t>
  </si>
  <si>
    <t>151024702003990</t>
  </si>
  <si>
    <t>0.15.0.10.247.0.02.003.99</t>
  </si>
  <si>
    <t>Retencion de I.V.A. Computable</t>
  </si>
  <si>
    <t>151024702004990</t>
  </si>
  <si>
    <t>151024702005990</t>
  </si>
  <si>
    <t>0.15.0.10.247.0.02.005.99</t>
  </si>
  <si>
    <t>Iva Nc Emitidas a Clientes</t>
  </si>
  <si>
    <t>151024702007990</t>
  </si>
  <si>
    <t>151024702008990</t>
  </si>
  <si>
    <t>0.15.0.10.247.0.02.008.99</t>
  </si>
  <si>
    <t>Iva Cf Bancos</t>
  </si>
  <si>
    <t>151024702009990</t>
  </si>
  <si>
    <t>151024702010990</t>
  </si>
  <si>
    <t>151024702011990</t>
  </si>
  <si>
    <t>151024702012990</t>
  </si>
  <si>
    <t>151024703057990</t>
  </si>
  <si>
    <t>0.15.0.10.247.0.03.057.99</t>
  </si>
  <si>
    <t>Iva - Credito Fiscal 5%</t>
  </si>
  <si>
    <t>151024703058990</t>
  </si>
  <si>
    <t>0.15.0.10.247.0.03.058.99</t>
  </si>
  <si>
    <t>I.V.A.Credito-10%</t>
  </si>
  <si>
    <t>151024901001990</t>
  </si>
  <si>
    <t>0.15.0.10.249.0.01.001.99</t>
  </si>
  <si>
    <t>151025104000990</t>
  </si>
  <si>
    <t>151025194000990</t>
  </si>
  <si>
    <t>151025302002990</t>
  </si>
  <si>
    <t>151025302003010</t>
  </si>
  <si>
    <t>151025302005990</t>
  </si>
  <si>
    <t>0.15.0.10.253.0.02.005.99</t>
  </si>
  <si>
    <t>Diferencia de Caja - Faltantes</t>
  </si>
  <si>
    <t>151025302012990</t>
  </si>
  <si>
    <t>151025302038990</t>
  </si>
  <si>
    <t>151025702000990</t>
  </si>
  <si>
    <t>151025702003010</t>
  </si>
  <si>
    <t>151025702007990</t>
  </si>
  <si>
    <t>151025702012990</t>
  </si>
  <si>
    <t>151025702025010</t>
  </si>
  <si>
    <t>151025702025990</t>
  </si>
  <si>
    <t>151025702026010</t>
  </si>
  <si>
    <t>151025702026990</t>
  </si>
  <si>
    <t>0.15.0.10.257.0.02.026.99</t>
  </si>
  <si>
    <t>Cajero Western Union</t>
  </si>
  <si>
    <t>151025702032990</t>
  </si>
  <si>
    <t>151025702037990</t>
  </si>
  <si>
    <t>151025702039990</t>
  </si>
  <si>
    <t>0.15.0.10.257.0.02.039.99</t>
  </si>
  <si>
    <t>Reestructuraciones  Masivas</t>
  </si>
  <si>
    <t>151025702043990</t>
  </si>
  <si>
    <t>151025702044990</t>
  </si>
  <si>
    <t>151025702058990</t>
  </si>
  <si>
    <t>151025702059010</t>
  </si>
  <si>
    <t>151025702059990</t>
  </si>
  <si>
    <t>151025702060990</t>
  </si>
  <si>
    <t>151025702061990</t>
  </si>
  <si>
    <t>151025702062990</t>
  </si>
  <si>
    <t>151025702063990</t>
  </si>
  <si>
    <t>151025702066990</t>
  </si>
  <si>
    <t>0.15.0.10.257.0.02.066.99</t>
  </si>
  <si>
    <t>151025702071990</t>
  </si>
  <si>
    <t>0.15.0.10.257.0.02.071.99</t>
  </si>
  <si>
    <t>Ste a Recuperar</t>
  </si>
  <si>
    <t>151025702075990</t>
  </si>
  <si>
    <t>0.15.0.10.257.0.02.075.99</t>
  </si>
  <si>
    <t>Miguel Vazquez a Recuperar</t>
  </si>
  <si>
    <t>151025702081990</t>
  </si>
  <si>
    <t>151025702082990</t>
  </si>
  <si>
    <t>0.15.0.10.257.0.02.082.99</t>
  </si>
  <si>
    <t>It Consultores a Recuperar</t>
  </si>
  <si>
    <t>151025702084990</t>
  </si>
  <si>
    <t>0.15.0.10.257.0.02.084.99</t>
  </si>
  <si>
    <t>A Recuperar - Rendimientos</t>
  </si>
  <si>
    <t>151025702087990</t>
  </si>
  <si>
    <t>151025702090990</t>
  </si>
  <si>
    <t>151025702101010</t>
  </si>
  <si>
    <t>0.15.0.10.257.0.02.101.01</t>
  </si>
  <si>
    <t>Fmvv a Recuperar Usd</t>
  </si>
  <si>
    <t>151025702105990</t>
  </si>
  <si>
    <t>0.15.0.10.257.0.02.105.99</t>
  </si>
  <si>
    <t>Operaciones a Cancelar Tarjetas</t>
  </si>
  <si>
    <t>151025702107010</t>
  </si>
  <si>
    <t>0.15.0.10.257.0.02.107.01</t>
  </si>
  <si>
    <t>It Consultores a Recuperar Usd</t>
  </si>
  <si>
    <t>151025702108010</t>
  </si>
  <si>
    <t>0.15.0.10.257.0.02.108.01</t>
  </si>
  <si>
    <t>Ste a Recuperar Usd</t>
  </si>
  <si>
    <t>151025702108990</t>
  </si>
  <si>
    <t>0.15.0.10.257.0.02.108.99</t>
  </si>
  <si>
    <t>Ioio a Recuperar Gs</t>
  </si>
  <si>
    <t>151025702133990</t>
  </si>
  <si>
    <t>151025702147990</t>
  </si>
  <si>
    <t>0.15.0.10.257.0.02.147.99</t>
  </si>
  <si>
    <t>Bienes de Cambio</t>
  </si>
  <si>
    <t>151025702149010</t>
  </si>
  <si>
    <t>151025702149990</t>
  </si>
  <si>
    <t>151025702200990</t>
  </si>
  <si>
    <t>151025702267010</t>
  </si>
  <si>
    <t>0.15.0.10.257.0.02.267.01</t>
  </si>
  <si>
    <t>Gastos Fusion</t>
  </si>
  <si>
    <t>151025702268990</t>
  </si>
  <si>
    <t>151025702269010</t>
  </si>
  <si>
    <t>0.15.0.10.257.0.02.269.01</t>
  </si>
  <si>
    <t>Cobro a Recibir Lcr-Caja</t>
  </si>
  <si>
    <t>151025702269990</t>
  </si>
  <si>
    <t>151025702270990</t>
  </si>
  <si>
    <t>151025702273990</t>
  </si>
  <si>
    <t>0.15.0.10.257.0.02.273.99</t>
  </si>
  <si>
    <t>Salarios a Recuperar Otras Compañías</t>
  </si>
  <si>
    <t>151025702274010</t>
  </si>
  <si>
    <t>0.15.0.10.257.0.02.274.01</t>
  </si>
  <si>
    <t>Op a Cancelar Proveedores Lcr/Pasfin</t>
  </si>
  <si>
    <t>151025702274990</t>
  </si>
  <si>
    <t>0.15.0.10.257.0.02.274.99</t>
  </si>
  <si>
    <t>151025702275990</t>
  </si>
  <si>
    <t>151025702276990</t>
  </si>
  <si>
    <t>151025702287990</t>
  </si>
  <si>
    <t>151025702288990</t>
  </si>
  <si>
    <t>151025702289990</t>
  </si>
  <si>
    <t>151025702290990</t>
  </si>
  <si>
    <t>151025702291010</t>
  </si>
  <si>
    <t>151025702291990</t>
  </si>
  <si>
    <t>151025702296990</t>
  </si>
  <si>
    <t>0.15.0.10.257.0.02.296.99</t>
  </si>
  <si>
    <t>A Recuperar Credicorp</t>
  </si>
  <si>
    <t>151025704000010</t>
  </si>
  <si>
    <t>0.15.0.10.257.0.04.000.01</t>
  </si>
  <si>
    <t>Sucursales y Agencias Usd</t>
  </si>
  <si>
    <t>151025704000990</t>
  </si>
  <si>
    <t>0.15.0.10.257.0.04.000.99</t>
  </si>
  <si>
    <t>Sucursales y Agencias Gs</t>
  </si>
  <si>
    <t>151025704001010</t>
  </si>
  <si>
    <t>0.15.0.10.257.0.04.001.01</t>
  </si>
  <si>
    <t>Sucursales y Agencias Matriz Usd</t>
  </si>
  <si>
    <t>151025704001990</t>
  </si>
  <si>
    <t>0.15.0.10.257.0.04.001.99</t>
  </si>
  <si>
    <t>Casa Matriz Gs.</t>
  </si>
  <si>
    <t>151025704002010</t>
  </si>
  <si>
    <t>0.15.0.10.257.0.04.002.01</t>
  </si>
  <si>
    <t>Sucursales y Agencias C.D.E.</t>
  </si>
  <si>
    <t>151025704002990</t>
  </si>
  <si>
    <t>0.15.0.10.257.0.04.002.99</t>
  </si>
  <si>
    <t>Suc. y Agencia Cde Gs.</t>
  </si>
  <si>
    <t>151025704003990</t>
  </si>
  <si>
    <t>0.15.0.10.257.0.04.003.99</t>
  </si>
  <si>
    <t>Sucursales y Agencias P.J.C.</t>
  </si>
  <si>
    <t>151025704004990</t>
  </si>
  <si>
    <t>0.15.0.10.257.0.04.004.99</t>
  </si>
  <si>
    <t>Sucursal Capitan Miranda Gs.</t>
  </si>
  <si>
    <t>151025704005010</t>
  </si>
  <si>
    <t>0.15.0.10.257.0.04.005.01</t>
  </si>
  <si>
    <t>Sucursales y Agencias S.D.G.</t>
  </si>
  <si>
    <t>151025704005990</t>
  </si>
  <si>
    <t>0.15.0.10.257.0.04.005.99</t>
  </si>
  <si>
    <t>151025704006010</t>
  </si>
  <si>
    <t>0.15.0.10.257.0.04.006.01</t>
  </si>
  <si>
    <t>Sucursales y Agencias San Lorenzo</t>
  </si>
  <si>
    <t>151025704006990</t>
  </si>
  <si>
    <t>0.15.0.10.257.0.04.006.99</t>
  </si>
  <si>
    <t>151025704007010</t>
  </si>
  <si>
    <t>0.15.0.10.257.0.04.007.01</t>
  </si>
  <si>
    <t>Sucursales y Agencias S.L.Z.</t>
  </si>
  <si>
    <t>151025704007990</t>
  </si>
  <si>
    <t>0.15.0.10.257.0.04.007.99</t>
  </si>
  <si>
    <t>151025704008010</t>
  </si>
  <si>
    <t>0.15.0.10.257.0.04.008.01</t>
  </si>
  <si>
    <t>Sucursales y Agencias Luque</t>
  </si>
  <si>
    <t>151025704008990</t>
  </si>
  <si>
    <t>0.15.0.10.257.0.04.008.99</t>
  </si>
  <si>
    <t>Suc. y Agencias Mercado Gs.</t>
  </si>
  <si>
    <t>151025704009010</t>
  </si>
  <si>
    <t>0.15.0.10.257.0.04.009.01</t>
  </si>
  <si>
    <t>Sucursales y Agencias Caa</t>
  </si>
  <si>
    <t>151025704009990</t>
  </si>
  <si>
    <t>0.15.0.10.257.0.04.009.99</t>
  </si>
  <si>
    <t>151025704010990</t>
  </si>
  <si>
    <t>0.15.0.10.257.0.04.010.99</t>
  </si>
  <si>
    <t>Sucursales y Agencias Caaguazu</t>
  </si>
  <si>
    <t>151025704011010</t>
  </si>
  <si>
    <t>0.15.0.10.257.0.04.011.01</t>
  </si>
  <si>
    <t>Sucursales y Agencias M.R.A.</t>
  </si>
  <si>
    <t>151025704011990</t>
  </si>
  <si>
    <t>0.15.0.10.257.0.04.011.99</t>
  </si>
  <si>
    <t>151025704013990</t>
  </si>
  <si>
    <t>0.15.0.10.257.0.04.013.99</t>
  </si>
  <si>
    <t>Suc. y Agencias</t>
  </si>
  <si>
    <t>151025704014010</t>
  </si>
  <si>
    <t>0.15.0.10.257.0.04.014.01</t>
  </si>
  <si>
    <t>Sucursales y Agencias</t>
  </si>
  <si>
    <t>151025704014990</t>
  </si>
  <si>
    <t>0.15.0.10.257.0.04.014.99</t>
  </si>
  <si>
    <t>151025704015010</t>
  </si>
  <si>
    <t>0.15.0.10.257.0.04.015.01</t>
  </si>
  <si>
    <t>Sucursales y Agencias Enc.</t>
  </si>
  <si>
    <t>151025704015990</t>
  </si>
  <si>
    <t>0.15.0.10.257.0.04.015.99</t>
  </si>
  <si>
    <t>151025704016010</t>
  </si>
  <si>
    <t>0.15.0.10.257.0.04.016.01</t>
  </si>
  <si>
    <t>Sucursales y Agencias M.P.Z.</t>
  </si>
  <si>
    <t>151025704016990</t>
  </si>
  <si>
    <t>0.15.0.10.257.0.04.016.99</t>
  </si>
  <si>
    <t>151025704017990</t>
  </si>
  <si>
    <t>0.15.0.10.257.0.04.017.99</t>
  </si>
  <si>
    <t>Sucursales y Agencias Centro</t>
  </si>
  <si>
    <t>151025704018010</t>
  </si>
  <si>
    <t>0.15.0.10.257.0.04.018.01</t>
  </si>
  <si>
    <t>151025704018990</t>
  </si>
  <si>
    <t>0.15.0.10.257.0.04.018.99</t>
  </si>
  <si>
    <t>151025704019010</t>
  </si>
  <si>
    <t>0.15.0.10.257.0.04.019.01</t>
  </si>
  <si>
    <t>151025704019990</t>
  </si>
  <si>
    <t>0.15.0.10.257.0.04.019.99</t>
  </si>
  <si>
    <t>151025704020010</t>
  </si>
  <si>
    <t>0.15.0.10.257.0.04.020.01</t>
  </si>
  <si>
    <t>151025704020990</t>
  </si>
  <si>
    <t>0.15.0.10.257.0.04.020.99</t>
  </si>
  <si>
    <t>Franq. Luque</t>
  </si>
  <si>
    <t>151025704021010</t>
  </si>
  <si>
    <t>0.15.0.10.257.0.04.021.01</t>
  </si>
  <si>
    <t>151025704021990</t>
  </si>
  <si>
    <t>0.15.0.10.257.0.04.021.99</t>
  </si>
  <si>
    <t>151025704022990</t>
  </si>
  <si>
    <t>0.15.0.10.257.0.04.022.99</t>
  </si>
  <si>
    <t>151025704023010</t>
  </si>
  <si>
    <t>0.15.0.10.257.0.04.023.01</t>
  </si>
  <si>
    <t>151025704023990</t>
  </si>
  <si>
    <t>0.15.0.10.257.0.04.023.99</t>
  </si>
  <si>
    <t>151025704024990</t>
  </si>
  <si>
    <t>0.15.0.10.257.0.04.024.99</t>
  </si>
  <si>
    <t>151025704025990</t>
  </si>
  <si>
    <t>0.15.0.10.257.0.04.025.99</t>
  </si>
  <si>
    <t>151025704026990</t>
  </si>
  <si>
    <t>0.15.0.10.257.0.04.026.99</t>
  </si>
  <si>
    <t>151025704027990</t>
  </si>
  <si>
    <t>0.15.0.10.257.0.04.027.99</t>
  </si>
  <si>
    <t>151025704028990</t>
  </si>
  <si>
    <t>0.15.0.10.257.0.04.028.99</t>
  </si>
  <si>
    <t>151025704029990</t>
  </si>
  <si>
    <t>0.15.0.10.257.0.04.029.99</t>
  </si>
  <si>
    <t>151025704030010</t>
  </si>
  <si>
    <t>0.15.0.10.257.0.04.030.01</t>
  </si>
  <si>
    <t>151025704030990</t>
  </si>
  <si>
    <t>0.15.0.10.257.0.04.030.99</t>
  </si>
  <si>
    <t>151025704031990</t>
  </si>
  <si>
    <t>0.15.0.10.257.0.04.031.99</t>
  </si>
  <si>
    <t>151025704032990</t>
  </si>
  <si>
    <t>0.15.0.10.257.0.04.032.99</t>
  </si>
  <si>
    <t>151025704033010</t>
  </si>
  <si>
    <t>0.15.0.10.257.0.04.033.01</t>
  </si>
  <si>
    <t>151025704033990</t>
  </si>
  <si>
    <t>0.15.0.10.257.0.04.033.99</t>
  </si>
  <si>
    <t>151025704034010</t>
  </si>
  <si>
    <t>0.15.0.10.257.0.04.034.01</t>
  </si>
  <si>
    <t>151025704034990</t>
  </si>
  <si>
    <t>0.15.0.10.257.0.04.034.99</t>
  </si>
  <si>
    <t>151025704035010</t>
  </si>
  <si>
    <t>0.15.0.10.257.0.04.035.01</t>
  </si>
  <si>
    <t>151025704035990</t>
  </si>
  <si>
    <t>0.15.0.10.257.0.04.035.99</t>
  </si>
  <si>
    <t>151025704099010</t>
  </si>
  <si>
    <t>0.15.0.10.257.0.04.099.01</t>
  </si>
  <si>
    <t>151025704099990</t>
  </si>
  <si>
    <t>0.15.0.10.257.0.04.099.99</t>
  </si>
  <si>
    <t>161026502001010</t>
  </si>
  <si>
    <t>161026502001990</t>
  </si>
  <si>
    <t>161026502002990</t>
  </si>
  <si>
    <t>161026502003990</t>
  </si>
  <si>
    <t>161026902001010</t>
  </si>
  <si>
    <t>0.16.0.10.269.0.02.001.01</t>
  </si>
  <si>
    <t>Creditos en Gestion -Residentes</t>
  </si>
  <si>
    <t>161026902001990</t>
  </si>
  <si>
    <t>161026902002990</t>
  </si>
  <si>
    <t>161026902003990</t>
  </si>
  <si>
    <t>163027502001010</t>
  </si>
  <si>
    <t>163027502001990</t>
  </si>
  <si>
    <t>163027502002990</t>
  </si>
  <si>
    <t>163027502003010</t>
  </si>
  <si>
    <t>163027502003990</t>
  </si>
  <si>
    <t>167042992000980</t>
  </si>
  <si>
    <t>0.16.0.70.429.0.92.000.98</t>
  </si>
  <si>
    <t>(Resid.-Gananc.p/Valuacion en Suspenso)</t>
  </si>
  <si>
    <t>168027782001010</t>
  </si>
  <si>
    <t>168027782001990</t>
  </si>
  <si>
    <t>168027792001010</t>
  </si>
  <si>
    <t>168027792001990</t>
  </si>
  <si>
    <t>168027794001010</t>
  </si>
  <si>
    <t>168027794001990</t>
  </si>
  <si>
    <t>168027982001010</t>
  </si>
  <si>
    <t>0.16.0.80.279.0.82.001.01</t>
  </si>
  <si>
    <t>168027982001990</t>
  </si>
  <si>
    <t>168027992001010</t>
  </si>
  <si>
    <t>0.16.0.80.279.0.92.001.01</t>
  </si>
  <si>
    <t>168027992001990</t>
  </si>
  <si>
    <t>168027994001010</t>
  </si>
  <si>
    <t>0.16.0.80.279.0.94.001.01</t>
  </si>
  <si>
    <t>168027994001990</t>
  </si>
  <si>
    <t>168034782000990</t>
  </si>
  <si>
    <t>168034782001010</t>
  </si>
  <si>
    <t>168034782001990</t>
  </si>
  <si>
    <t>168034792001990</t>
  </si>
  <si>
    <t>168034794001990</t>
  </si>
  <si>
    <t>169028592000990</t>
  </si>
  <si>
    <t>171029302100990</t>
  </si>
  <si>
    <t>171029302101990</t>
  </si>
  <si>
    <t>171029302201010</t>
  </si>
  <si>
    <t>171029304001990</t>
  </si>
  <si>
    <t>172029504020990</t>
  </si>
  <si>
    <t>179031798200010</t>
  </si>
  <si>
    <t>181031902014990</t>
  </si>
  <si>
    <t>181031902015990</t>
  </si>
  <si>
    <t>181031904011990</t>
  </si>
  <si>
    <t>181031992001990</t>
  </si>
  <si>
    <t>181031992002990</t>
  </si>
  <si>
    <t>181032102001990</t>
  </si>
  <si>
    <t>181032102002990</t>
  </si>
  <si>
    <t>181032102004990</t>
  </si>
  <si>
    <t>181032104001990</t>
  </si>
  <si>
    <t>181032192001990</t>
  </si>
  <si>
    <t>181032192002990</t>
  </si>
  <si>
    <t>181032192004990</t>
  </si>
  <si>
    <t>181032194001990</t>
  </si>
  <si>
    <t>181032302001990</t>
  </si>
  <si>
    <t>181032392001990</t>
  </si>
  <si>
    <t>181032502001990</t>
  </si>
  <si>
    <t>181032592001990</t>
  </si>
  <si>
    <t>181032702000990</t>
  </si>
  <si>
    <t>181032792001990</t>
  </si>
  <si>
    <t>191033702001990</t>
  </si>
  <si>
    <t>191033702022990</t>
  </si>
  <si>
    <t>191033702023990</t>
  </si>
  <si>
    <t>191033704000990</t>
  </si>
  <si>
    <t>191033704001990</t>
  </si>
  <si>
    <t>191033704002990</t>
  </si>
  <si>
    <t>191033792000990</t>
  </si>
  <si>
    <t>191033792001990</t>
  </si>
  <si>
    <t>0.19.0.10.337.0.92.001.99</t>
  </si>
  <si>
    <t>(Amortizac Acumuladas - Gastos de Organizacion Lcr Pasfin</t>
  </si>
  <si>
    <t>7  Y 8 NO CORRIENTE</t>
  </si>
  <si>
    <t>191033794000990</t>
  </si>
  <si>
    <t>191033794001990</t>
  </si>
  <si>
    <t>191033902000990</t>
  </si>
  <si>
    <t>191033992000990</t>
  </si>
  <si>
    <t>191034102000990</t>
  </si>
  <si>
    <t>191034102011990</t>
  </si>
  <si>
    <t>191034102014990</t>
  </si>
  <si>
    <t>191034102017990</t>
  </si>
  <si>
    <t>191034192000990</t>
  </si>
  <si>
    <t>191034192011990</t>
  </si>
  <si>
    <t>191034192014990</t>
  </si>
  <si>
    <t>191034192017990</t>
  </si>
  <si>
    <t>214039006000011</t>
  </si>
  <si>
    <t>214039006000991</t>
  </si>
  <si>
    <t>214039004000992</t>
  </si>
  <si>
    <t>0.21.2.40.390.2.04.000.99</t>
  </si>
  <si>
    <t>Prestamos Redescuentos Plazo Menor a 31 Dias</t>
  </si>
  <si>
    <t>218013482000992</t>
  </si>
  <si>
    <t>0.21.2.80.134.2.82.000.99</t>
  </si>
  <si>
    <t>Int.a Pagar Prest. Redesc. Plazo Menor a 31 Dias</t>
  </si>
  <si>
    <t>218013492000992</t>
  </si>
  <si>
    <t>0.21.2.80.134.2.92.000.99</t>
  </si>
  <si>
    <t>(Int.a Deveng.Prest.Redesc.Plazo Menor a 31 Dias)</t>
  </si>
  <si>
    <t>218013492001992</t>
  </si>
  <si>
    <t>214039002000013</t>
  </si>
  <si>
    <t>218013482001013</t>
  </si>
  <si>
    <t>218013492001013</t>
  </si>
  <si>
    <t>214039002000994</t>
  </si>
  <si>
    <t>214039004000014</t>
  </si>
  <si>
    <t>218013482000014</t>
  </si>
  <si>
    <t>218013482001994</t>
  </si>
  <si>
    <t>218013492000014</t>
  </si>
  <si>
    <t>218013492001014</t>
  </si>
  <si>
    <t>0.21.4.80.134.4.92.001.01</t>
  </si>
  <si>
    <t>218013492001994</t>
  </si>
  <si>
    <t>214039002000015</t>
  </si>
  <si>
    <t>214039002000995</t>
  </si>
  <si>
    <t>214039004000015</t>
  </si>
  <si>
    <t>214039004000995</t>
  </si>
  <si>
    <t>218013482000015</t>
  </si>
  <si>
    <t>218013482000995</t>
  </si>
  <si>
    <t>218013482001015</t>
  </si>
  <si>
    <t>218013482001995</t>
  </si>
  <si>
    <t>218013492000015</t>
  </si>
  <si>
    <t>218013492000995</t>
  </si>
  <si>
    <t>218013492001015</t>
  </si>
  <si>
    <t>218013492001995</t>
  </si>
  <si>
    <t>214039002000016</t>
  </si>
  <si>
    <t>214039002000996</t>
  </si>
  <si>
    <t>218013482001016</t>
  </si>
  <si>
    <t>218013482001996</t>
  </si>
  <si>
    <t>218013492001016</t>
  </si>
  <si>
    <t>218013492001996</t>
  </si>
  <si>
    <t>214039002000017</t>
  </si>
  <si>
    <t>214039002000997</t>
  </si>
  <si>
    <t>214039003000017</t>
  </si>
  <si>
    <t>214039003000997</t>
  </si>
  <si>
    <t>218013482001017</t>
  </si>
  <si>
    <t>218013482001997</t>
  </si>
  <si>
    <t>218013483003017</t>
  </si>
  <si>
    <t>218013483003997</t>
  </si>
  <si>
    <t>218013484001017</t>
  </si>
  <si>
    <t>0.21.7.80.134.7.84.001.01</t>
  </si>
  <si>
    <t>Carg.Fin.No Doc- s/Cajas de Ahorro Vista -Res.</t>
  </si>
  <si>
    <t>218013484001997</t>
  </si>
  <si>
    <t>0.21.7.80.134.7.84.001.99</t>
  </si>
  <si>
    <t>218013492001017</t>
  </si>
  <si>
    <t>218013492001997</t>
  </si>
  <si>
    <t>218013493003017</t>
  </si>
  <si>
    <t>218013493003997</t>
  </si>
  <si>
    <t>214039002000018</t>
  </si>
  <si>
    <t>214039002000998</t>
  </si>
  <si>
    <t>214039003000018</t>
  </si>
  <si>
    <t>214039003000998</t>
  </si>
  <si>
    <t>214039008000998</t>
  </si>
  <si>
    <t>218013482001018</t>
  </si>
  <si>
    <t>218013482001998</t>
  </si>
  <si>
    <t>218013483003018</t>
  </si>
  <si>
    <t>218013483003998</t>
  </si>
  <si>
    <t>218013484000998</t>
  </si>
  <si>
    <t>0.21.8.80.134.8.84.000.99</t>
  </si>
  <si>
    <t>Cargos Financ,No Documentados-Residentes</t>
  </si>
  <si>
    <t>218013484001018</t>
  </si>
  <si>
    <t>0.21.8.80.134.8.84.001.01</t>
  </si>
  <si>
    <t>Carg.Fin.No Doc- Prest Exterior</t>
  </si>
  <si>
    <t>218013484001998</t>
  </si>
  <si>
    <t>0.21.8.80.134.8.84.001.99</t>
  </si>
  <si>
    <t>218013492001018</t>
  </si>
  <si>
    <t>218013492001998</t>
  </si>
  <si>
    <t>218013493003018</t>
  </si>
  <si>
    <t>218013493003998</t>
  </si>
  <si>
    <t>226026804001015</t>
  </si>
  <si>
    <t>0.22.5.60.268.5.04.001.01</t>
  </si>
  <si>
    <t>226026804002015</t>
  </si>
  <si>
    <t>226026804002995</t>
  </si>
  <si>
    <t>228022482001015</t>
  </si>
  <si>
    <t>0.22.5.80.224.5.82.001.01</t>
  </si>
  <si>
    <t>228022482002015</t>
  </si>
  <si>
    <t>228022482002995</t>
  </si>
  <si>
    <t>228022492001015</t>
  </si>
  <si>
    <t>228022492002015</t>
  </si>
  <si>
    <t>228022492002995</t>
  </si>
  <si>
    <t>226026804002016</t>
  </si>
  <si>
    <t>226026804002996</t>
  </si>
  <si>
    <t>228022482002016</t>
  </si>
  <si>
    <t>228022482002996</t>
  </si>
  <si>
    <t>228022492002016</t>
  </si>
  <si>
    <t>228022492002996</t>
  </si>
  <si>
    <t>226021801000997</t>
  </si>
  <si>
    <t>226026804002017</t>
  </si>
  <si>
    <t>226026804002997</t>
  </si>
  <si>
    <t>228022482002017</t>
  </si>
  <si>
    <t>228022482002997</t>
  </si>
  <si>
    <t>228022492002017</t>
  </si>
  <si>
    <t>228022492002997</t>
  </si>
  <si>
    <t>228023482000997</t>
  </si>
  <si>
    <t>228023492000997</t>
  </si>
  <si>
    <t>226021801000018</t>
  </si>
  <si>
    <t>226021801000998</t>
  </si>
  <si>
    <t>226026804001998</t>
  </si>
  <si>
    <t>226026804002018</t>
  </si>
  <si>
    <t>226026804002998</t>
  </si>
  <si>
    <t>228022482001998</t>
  </si>
  <si>
    <t>228022482002018</t>
  </si>
  <si>
    <t>228022482002998</t>
  </si>
  <si>
    <t>228022492002018</t>
  </si>
  <si>
    <t>228022492002998</t>
  </si>
  <si>
    <t>228023482000018</t>
  </si>
  <si>
    <t>228023482000998</t>
  </si>
  <si>
    <t>228023492000018</t>
  </si>
  <si>
    <t>228023492000998</t>
  </si>
  <si>
    <t>241024201000990</t>
  </si>
  <si>
    <t>0.24.0.10.242.0.01.000.99</t>
  </si>
  <si>
    <t>Retenciones Iva 30% a Pagar</t>
  </si>
  <si>
    <t>241024201001990</t>
  </si>
  <si>
    <t>0.24.0.10.242.0.01.001.99</t>
  </si>
  <si>
    <t>Ret. Iva Internacional a Pagar</t>
  </si>
  <si>
    <t>241024201003990</t>
  </si>
  <si>
    <t>0.24.0.10.242.0.01.003.99</t>
  </si>
  <si>
    <t>Retencion Idu a Pagar</t>
  </si>
  <si>
    <t>241024201004990</t>
  </si>
  <si>
    <t>0.24.0.10.242.0.01.004.99</t>
  </si>
  <si>
    <t>Retenciones Iva 30% a Terceros</t>
  </si>
  <si>
    <t>241024201007990</t>
  </si>
  <si>
    <t>0.24.0.10.242.0.01.007.99</t>
  </si>
  <si>
    <t>Ret. Imp.No Residentes a Pagar</t>
  </si>
  <si>
    <t>241024201010990</t>
  </si>
  <si>
    <t>241024401000990</t>
  </si>
  <si>
    <t>0.24.0.10.244.0.01.000.99</t>
  </si>
  <si>
    <t>Iva a Pagar - 10%</t>
  </si>
  <si>
    <t>241024401001990</t>
  </si>
  <si>
    <t>0.24.0.10.244.0.01.001.99</t>
  </si>
  <si>
    <t>Iva - Debito Fiscal 10%</t>
  </si>
  <si>
    <t>241024401003990</t>
  </si>
  <si>
    <t>0.24.0.10.244.0.01.003.99</t>
  </si>
  <si>
    <t>Iva Nc Recibidas de Proveedores</t>
  </si>
  <si>
    <t>241024401009990</t>
  </si>
  <si>
    <t>0.24.0.10.244.0.01.009.99</t>
  </si>
  <si>
    <t>Iva a Pagar Werking 10%</t>
  </si>
  <si>
    <t>241024401050990</t>
  </si>
  <si>
    <t>0.24.0.10.244.0.01.050.99</t>
  </si>
  <si>
    <t>Iva a Pagar Tc 10%</t>
  </si>
  <si>
    <t>241024401079990</t>
  </si>
  <si>
    <t>241024401082990</t>
  </si>
  <si>
    <t>241024601001990</t>
  </si>
  <si>
    <t>241024601002990</t>
  </si>
  <si>
    <t>242025001001990</t>
  </si>
  <si>
    <t>242025201002990</t>
  </si>
  <si>
    <t>0.24.0.20.252.0.01.002.99</t>
  </si>
  <si>
    <t>Rrhh.Desc.Judiciales</t>
  </si>
  <si>
    <t>243025401000990</t>
  </si>
  <si>
    <t>243025401007990</t>
  </si>
  <si>
    <t>243025401008990</t>
  </si>
  <si>
    <t>244025802008010</t>
  </si>
  <si>
    <t>244025802008990</t>
  </si>
  <si>
    <t>244025802011990</t>
  </si>
  <si>
    <t>0.24.0.40.258.0.02.011.99</t>
  </si>
  <si>
    <t>Electrolar a Devolver</t>
  </si>
  <si>
    <t>244025802012990</t>
  </si>
  <si>
    <t>244025802013990</t>
  </si>
  <si>
    <t>244025802014990</t>
  </si>
  <si>
    <t>244025802981990</t>
  </si>
  <si>
    <t>0.24.0.40.258.0.02.981.99</t>
  </si>
  <si>
    <t>Diferencia de Caja - Sobrantes</t>
  </si>
  <si>
    <t>244026002002990</t>
  </si>
  <si>
    <t>244026002013990</t>
  </si>
  <si>
    <t>0.24.0.40.260.0.02.013.99</t>
  </si>
  <si>
    <t>Sobrante de Caja Gs.</t>
  </si>
  <si>
    <t>244026002015990</t>
  </si>
  <si>
    <t>0.24.0.40.260.0.02.015.99</t>
  </si>
  <si>
    <t>Retencion Cuotas Prestamos - Salarios</t>
  </si>
  <si>
    <t>244026002017990</t>
  </si>
  <si>
    <t>0.24.0.40.260.0.02.017.99</t>
  </si>
  <si>
    <t>Operac. a Canc. Lcr</t>
  </si>
  <si>
    <t>244026002020990</t>
  </si>
  <si>
    <t>244026002023990</t>
  </si>
  <si>
    <t>244026002035990</t>
  </si>
  <si>
    <t>244026002036990</t>
  </si>
  <si>
    <t>244026002043990</t>
  </si>
  <si>
    <t>244026002049990</t>
  </si>
  <si>
    <t>244026002062990</t>
  </si>
  <si>
    <t>244026002064010</t>
  </si>
  <si>
    <t>0.24.0.40.260.0.02.064.01</t>
  </si>
  <si>
    <t>Vhv a Devolver</t>
  </si>
  <si>
    <t>244026002067990</t>
  </si>
  <si>
    <t>0.24.0.40.260.0.02.067.99</t>
  </si>
  <si>
    <t>244026002071010</t>
  </si>
  <si>
    <t>0.24.0.40.260.0.02.071.01</t>
  </si>
  <si>
    <t>It Consultores a Devolver Usd</t>
  </si>
  <si>
    <t>244026002071990</t>
  </si>
  <si>
    <t>0.24.0.40.260.0.02.071.99</t>
  </si>
  <si>
    <t>It Consultores a Devolver</t>
  </si>
  <si>
    <t>244026002072990</t>
  </si>
  <si>
    <t>0.24.0.40.260.0.02.072.99</t>
  </si>
  <si>
    <t>244026002074010</t>
  </si>
  <si>
    <t>244026002074990</t>
  </si>
  <si>
    <t>244026002076010</t>
  </si>
  <si>
    <t>244026002076990</t>
  </si>
  <si>
    <t>244026002077990</t>
  </si>
  <si>
    <t>244026002092990</t>
  </si>
  <si>
    <t>244026002093010</t>
  </si>
  <si>
    <t>244026002098990</t>
  </si>
  <si>
    <t>0.24.0.40.260.0.02.098.99</t>
  </si>
  <si>
    <t>Ste a Devolver</t>
  </si>
  <si>
    <t>244026002117010</t>
  </si>
  <si>
    <t>244026002117990</t>
  </si>
  <si>
    <t>244026002142990</t>
  </si>
  <si>
    <t>244026002143990</t>
  </si>
  <si>
    <t>0.24.0.40.260.0.02.143.99</t>
  </si>
  <si>
    <t>244026002146990</t>
  </si>
  <si>
    <t>244026002191990</t>
  </si>
  <si>
    <t>244026002192010</t>
  </si>
  <si>
    <t>0.24.0.40.260.0.02.192.01</t>
  </si>
  <si>
    <t>A Pagar Transferencia Sipap Usd</t>
  </si>
  <si>
    <t>244026002192990</t>
  </si>
  <si>
    <t>244026002194990</t>
  </si>
  <si>
    <t>244026002231990</t>
  </si>
  <si>
    <t>244026002240010</t>
  </si>
  <si>
    <t>244026002240990</t>
  </si>
  <si>
    <t>244026002241990</t>
  </si>
  <si>
    <t>244026002242010</t>
  </si>
  <si>
    <t>0.24.0.40.260.0.02.242.01</t>
  </si>
  <si>
    <t>Tesorería a Regularizar Otras Compañías</t>
  </si>
  <si>
    <t>244026002242990</t>
  </si>
  <si>
    <t>0.24.0.40.260.0.02.242.99</t>
  </si>
  <si>
    <t>244026002243990</t>
  </si>
  <si>
    <t>0.24.0.40.260.0.02.243.99</t>
  </si>
  <si>
    <t>Copasa a Pagar</t>
  </si>
  <si>
    <t>244026002294990</t>
  </si>
  <si>
    <t>244026002295990</t>
  </si>
  <si>
    <t>244026002296990</t>
  </si>
  <si>
    <t>244026002297990</t>
  </si>
  <si>
    <t>244026002298990</t>
  </si>
  <si>
    <t>244026002299990</t>
  </si>
  <si>
    <t>244026002556990</t>
  </si>
  <si>
    <t>244026002933010</t>
  </si>
  <si>
    <t>244026002933990</t>
  </si>
  <si>
    <t>244026002934010</t>
  </si>
  <si>
    <t>244026002934990</t>
  </si>
  <si>
    <t>244026002936990</t>
  </si>
  <si>
    <t>244026002937990</t>
  </si>
  <si>
    <t>244026002938010</t>
  </si>
  <si>
    <t>244026002938990</t>
  </si>
  <si>
    <t>251027001001990</t>
  </si>
  <si>
    <t>251027001002990</t>
  </si>
  <si>
    <t>251027201002990</t>
  </si>
  <si>
    <t>251027201006990</t>
  </si>
  <si>
    <t>251027201008990</t>
  </si>
  <si>
    <t>0.25.0.10.272.0.01.008.99</t>
  </si>
  <si>
    <t>Anticipos Al Personal a Pagar</t>
  </si>
  <si>
    <t>251027201010990</t>
  </si>
  <si>
    <t>0.25.0.10.272.0.01.010.99</t>
  </si>
  <si>
    <t>Prov. Desc. X Donaciones</t>
  </si>
  <si>
    <t>251027201011990</t>
  </si>
  <si>
    <t>0.25.0.10.272.0.01.011.99</t>
  </si>
  <si>
    <t>A Pagar por Desc. Marketplae</t>
  </si>
  <si>
    <t>311040001001990</t>
  </si>
  <si>
    <t>312040400000990</t>
  </si>
  <si>
    <t>313040801001990</t>
  </si>
  <si>
    <t>313040801002990</t>
  </si>
  <si>
    <t>314042401001990</t>
  </si>
  <si>
    <t>315041601000990</t>
  </si>
  <si>
    <t>0.31.0.50.416.0.01.000.99</t>
  </si>
  <si>
    <t>Utilidades Acumuladas</t>
  </si>
  <si>
    <t>315042001000990</t>
  </si>
  <si>
    <t>0.31.0.50.420.0.01.000.99</t>
  </si>
  <si>
    <t>(Perdidas Acumuladas)</t>
  </si>
  <si>
    <t>316041801000990</t>
  </si>
  <si>
    <t>316042201000990</t>
  </si>
  <si>
    <t>0.31.0.60.422.0.01.000.99</t>
  </si>
  <si>
    <t>411061304000990</t>
  </si>
  <si>
    <t>ORDEN DEUDORAS</t>
  </si>
  <si>
    <t>411061702000990</t>
  </si>
  <si>
    <t>421060204000990</t>
  </si>
  <si>
    <t>ORDEN ACREEDORAS</t>
  </si>
  <si>
    <t>421061601000990</t>
  </si>
  <si>
    <t>511065104101010</t>
  </si>
  <si>
    <t>511065104101990</t>
  </si>
  <si>
    <t>511065104201010</t>
  </si>
  <si>
    <t>511065301001010</t>
  </si>
  <si>
    <t>0.51.0.10.653.0.01.001.01</t>
  </si>
  <si>
    <t>A Sola Firma</t>
  </si>
  <si>
    <t>511065301001990</t>
  </si>
  <si>
    <t>0.51.0.10.653.0.01.001.99</t>
  </si>
  <si>
    <t>511065301002010</t>
  </si>
  <si>
    <t>0.51.0.10.653.0.01.002.01</t>
  </si>
  <si>
    <t>511065301002990</t>
  </si>
  <si>
    <t>511065301004010</t>
  </si>
  <si>
    <t>0.51.0.10.653.0.01.004.01</t>
  </si>
  <si>
    <t>Cheques en Caucion Usd</t>
  </si>
  <si>
    <t>511065301004990</t>
  </si>
  <si>
    <t>514067502000010</t>
  </si>
  <si>
    <t>0.51.0.40.675.0.02.000.01</t>
  </si>
  <si>
    <t>Fideicomiso</t>
  </si>
  <si>
    <t>514067502000990</t>
  </si>
  <si>
    <t>0.51.0.40.675.0.02.000.99</t>
  </si>
  <si>
    <t>514067512000010</t>
  </si>
  <si>
    <t>0.51.0.40.675.0.12.000.01</t>
  </si>
  <si>
    <t>514067512000990</t>
  </si>
  <si>
    <t>514068901000990</t>
  </si>
  <si>
    <t>514068901001010</t>
  </si>
  <si>
    <t>514068901001990</t>
  </si>
  <si>
    <t>0.51.0.40.689.0.01.001.99</t>
  </si>
  <si>
    <t>521065202101010</t>
  </si>
  <si>
    <t>0.52.0.10.652.0.02.101.01</t>
  </si>
  <si>
    <t>521065202101990</t>
  </si>
  <si>
    <t>521065202105990</t>
  </si>
  <si>
    <t>0.52.0.10.652.0.02.105.99</t>
  </si>
  <si>
    <t>Gtias.Reales-Dctos en Caucion</t>
  </si>
  <si>
    <t>521065202201010</t>
  </si>
  <si>
    <t>521065402001010</t>
  </si>
  <si>
    <t>0.52.0.10.654.0.02.001.01</t>
  </si>
  <si>
    <t>Otorg.de Gt.de Firma - Sola Firma</t>
  </si>
  <si>
    <t>521065402001990</t>
  </si>
  <si>
    <t>0.52.0.10.654.0.02.001.99</t>
  </si>
  <si>
    <t>521065402002010</t>
  </si>
  <si>
    <t>0.52.0.10.654.0.02.002.01</t>
  </si>
  <si>
    <t>521065402002990</t>
  </si>
  <si>
    <t>521065402004010</t>
  </si>
  <si>
    <t>0.52.0.10.654.0.02.004.01</t>
  </si>
  <si>
    <t>524068002000010</t>
  </si>
  <si>
    <t>0.52.0.40.680.0.02.000.01</t>
  </si>
  <si>
    <t>524068002000990</t>
  </si>
  <si>
    <t>0.52.0.40.680.0.02.000.99</t>
  </si>
  <si>
    <t>524068012000010</t>
  </si>
  <si>
    <t>0.52.0.40.680.0.12.000.01</t>
  </si>
  <si>
    <t>524068012000990</t>
  </si>
  <si>
    <t>524068801000010</t>
  </si>
  <si>
    <t>524068801000990</t>
  </si>
  <si>
    <t>524068801001990</t>
  </si>
  <si>
    <t>0.52.0.40.688.0.01.001.99</t>
  </si>
  <si>
    <t>611070202000010</t>
  </si>
  <si>
    <t>611070202001990</t>
  </si>
  <si>
    <t>611070202005990</t>
  </si>
  <si>
    <t>611070202008990</t>
  </si>
  <si>
    <t>611070602000990</t>
  </si>
  <si>
    <t>612071202001980</t>
  </si>
  <si>
    <t>612071202001990</t>
  </si>
  <si>
    <t>612071202002010</t>
  </si>
  <si>
    <t>612071202002990</t>
  </si>
  <si>
    <t>612071203000990</t>
  </si>
  <si>
    <t>612071402001010</t>
  </si>
  <si>
    <t>612071402001980</t>
  </si>
  <si>
    <t>612071402001990</t>
  </si>
  <si>
    <t>612071402002990</t>
  </si>
  <si>
    <t>612071402004990</t>
  </si>
  <si>
    <t>612071402005980</t>
  </si>
  <si>
    <t>612071402005990</t>
  </si>
  <si>
    <t>612071402010990</t>
  </si>
  <si>
    <t>612071402013990</t>
  </si>
  <si>
    <t>612071403000010</t>
  </si>
  <si>
    <t>612071802000990</t>
  </si>
  <si>
    <t>612071802001010</t>
  </si>
  <si>
    <t>612071802001980</t>
  </si>
  <si>
    <t>612071802001990</t>
  </si>
  <si>
    <t>612071802002990</t>
  </si>
  <si>
    <t>612071802003990</t>
  </si>
  <si>
    <t>612085002000980</t>
  </si>
  <si>
    <t>612085002000990</t>
  </si>
  <si>
    <t>612085002002990</t>
  </si>
  <si>
    <t>613075002000980</t>
  </si>
  <si>
    <t>613075002000990</t>
  </si>
  <si>
    <t>613075002001990</t>
  </si>
  <si>
    <t>613075202000980</t>
  </si>
  <si>
    <t>613075202000990</t>
  </si>
  <si>
    <t>613075202001010</t>
  </si>
  <si>
    <t>613075202001990</t>
  </si>
  <si>
    <t>613075202010990</t>
  </si>
  <si>
    <t>613075602000990</t>
  </si>
  <si>
    <t>613076002000990</t>
  </si>
  <si>
    <t>616076602000990</t>
  </si>
  <si>
    <t>616076602001990</t>
  </si>
  <si>
    <t>616076603000990</t>
  </si>
  <si>
    <t>616076604000990</t>
  </si>
  <si>
    <t>616076606000990</t>
  </si>
  <si>
    <t>616076608000990</t>
  </si>
  <si>
    <t>618077202000990</t>
  </si>
  <si>
    <t>621077602004990</t>
  </si>
  <si>
    <t>621077602010990</t>
  </si>
  <si>
    <t>621077602011990</t>
  </si>
  <si>
    <t>621077602012990</t>
  </si>
  <si>
    <t>621077602013990</t>
  </si>
  <si>
    <t>621077602016990</t>
  </si>
  <si>
    <t>621077602019990</t>
  </si>
  <si>
    <t>621077602020990</t>
  </si>
  <si>
    <t>621077602021990</t>
  </si>
  <si>
    <t>621077602023990</t>
  </si>
  <si>
    <t>621077602024990</t>
  </si>
  <si>
    <t>621077602025990</t>
  </si>
  <si>
    <t>621077602026990</t>
  </si>
  <si>
    <t>621077602046990</t>
  </si>
  <si>
    <t>621078202200990</t>
  </si>
  <si>
    <t>621079802002990</t>
  </si>
  <si>
    <t>621080602002990</t>
  </si>
  <si>
    <t>621080602008990</t>
  </si>
  <si>
    <t>621080602009990</t>
  </si>
  <si>
    <t>621080602040980</t>
  </si>
  <si>
    <t>621080602040990</t>
  </si>
  <si>
    <t>621080602101990</t>
  </si>
  <si>
    <t>621080602110990</t>
  </si>
  <si>
    <t>621080602112980</t>
  </si>
  <si>
    <t>631080804000980</t>
  </si>
  <si>
    <t>631080804001980</t>
  </si>
  <si>
    <t>631080804001990</t>
  </si>
  <si>
    <t>631080804004980</t>
  </si>
  <si>
    <t>631080804004990</t>
  </si>
  <si>
    <t>631080804006980</t>
  </si>
  <si>
    <t>631080804011990</t>
  </si>
  <si>
    <t>631080806000990</t>
  </si>
  <si>
    <t>631080806001990</t>
  </si>
  <si>
    <t>631081002000990</t>
  </si>
  <si>
    <t>633081602000990</t>
  </si>
  <si>
    <t>633081802000990</t>
  </si>
  <si>
    <t>633081802001980</t>
  </si>
  <si>
    <t>633081802008990</t>
  </si>
  <si>
    <t>633081802062990</t>
  </si>
  <si>
    <t>634082004000990</t>
  </si>
  <si>
    <t>634082006000990</t>
  </si>
  <si>
    <t>634082007000990</t>
  </si>
  <si>
    <t>634082202000990</t>
  </si>
  <si>
    <t>634082204000990</t>
  </si>
  <si>
    <t>641083001001990</t>
  </si>
  <si>
    <t>641083001002990</t>
  </si>
  <si>
    <t>641083001003990</t>
  </si>
  <si>
    <t>641083001005990</t>
  </si>
  <si>
    <t>641083201001990</t>
  </si>
  <si>
    <t>641083201002990</t>
  </si>
  <si>
    <t>641083201003990</t>
  </si>
  <si>
    <t>0.64.0.10.832.0.01.003.99</t>
  </si>
  <si>
    <t>Preavisos Cobrados</t>
  </si>
  <si>
    <t>641083201005980</t>
  </si>
  <si>
    <t>641083201005990</t>
  </si>
  <si>
    <t>641083201006990</t>
  </si>
  <si>
    <t>641083201007990</t>
  </si>
  <si>
    <t>641083201018990</t>
  </si>
  <si>
    <t>641083201021990</t>
  </si>
  <si>
    <t>641083201022990</t>
  </si>
  <si>
    <t>641083201023990</t>
  </si>
  <si>
    <t>0.64.0.10.832.0.01.023.99</t>
  </si>
  <si>
    <t>Ganancias Extraordinarias Alta de Bien</t>
  </si>
  <si>
    <t>651083402000990</t>
  </si>
  <si>
    <t>651083406000980</t>
  </si>
  <si>
    <t>0.65.0.10.834.0.06.000.98</t>
  </si>
  <si>
    <t>Otras Ganancias Operativas - Residentes</t>
  </si>
  <si>
    <t>651083406000990</t>
  </si>
  <si>
    <t>711070502000010</t>
  </si>
  <si>
    <t>711070502000990</t>
  </si>
  <si>
    <t>711070502001010</t>
  </si>
  <si>
    <t>711070502001990</t>
  </si>
  <si>
    <t>711070502002010</t>
  </si>
  <si>
    <t>711070502002990</t>
  </si>
  <si>
    <t>711070502003010</t>
  </si>
  <si>
    <t>711070502003990</t>
  </si>
  <si>
    <t>711070502004010</t>
  </si>
  <si>
    <t>711070502004990</t>
  </si>
  <si>
    <t>711070502005990</t>
  </si>
  <si>
    <t>711070502006990</t>
  </si>
  <si>
    <t>711070503000010</t>
  </si>
  <si>
    <t>711070503001990</t>
  </si>
  <si>
    <t>711070503002990</t>
  </si>
  <si>
    <t>712071902001990</t>
  </si>
  <si>
    <t>712072102008990</t>
  </si>
  <si>
    <t>712072102009990</t>
  </si>
  <si>
    <t>712072102209010</t>
  </si>
  <si>
    <t>712072102210990</t>
  </si>
  <si>
    <t>712072302000990</t>
  </si>
  <si>
    <t>712072302001990</t>
  </si>
  <si>
    <t>712079701002990</t>
  </si>
  <si>
    <t>714073902000990</t>
  </si>
  <si>
    <t>714073902001990</t>
  </si>
  <si>
    <t>714073903000990</t>
  </si>
  <si>
    <t>714073904000990</t>
  </si>
  <si>
    <t>714073906000990</t>
  </si>
  <si>
    <t>714073908000990</t>
  </si>
  <si>
    <t>715074302000990</t>
  </si>
  <si>
    <t>715074302001990</t>
  </si>
  <si>
    <t>715074302004990</t>
  </si>
  <si>
    <t>715074701000980</t>
  </si>
  <si>
    <t>715074701000990</t>
  </si>
  <si>
    <t>721075702007990</t>
  </si>
  <si>
    <t>721075702008990</t>
  </si>
  <si>
    <t>721075702010990</t>
  </si>
  <si>
    <t>721075702020990</t>
  </si>
  <si>
    <t>721075702040990</t>
  </si>
  <si>
    <t>721075702041990</t>
  </si>
  <si>
    <t>721075702042990</t>
  </si>
  <si>
    <t>721075702044990</t>
  </si>
  <si>
    <t>731075902001990</t>
  </si>
  <si>
    <t>731075902002990</t>
  </si>
  <si>
    <t>731075904000990</t>
  </si>
  <si>
    <t>731075904001990</t>
  </si>
  <si>
    <t>731075904011990</t>
  </si>
  <si>
    <t>0.73.0.10.759.0.04.011.99</t>
  </si>
  <si>
    <t>Sueldos Corporativo</t>
  </si>
  <si>
    <t>731075906001990</t>
  </si>
  <si>
    <t>731075908000990</t>
  </si>
  <si>
    <t>731075912002990</t>
  </si>
  <si>
    <t>731075914003990</t>
  </si>
  <si>
    <t>731075914004990</t>
  </si>
  <si>
    <t>731075914008990</t>
  </si>
  <si>
    <t>731075914009990</t>
  </si>
  <si>
    <t>731075914010990</t>
  </si>
  <si>
    <t>731075914013990</t>
  </si>
  <si>
    <t>731075916001990</t>
  </si>
  <si>
    <t>731075918001990</t>
  </si>
  <si>
    <t>731075918005990</t>
  </si>
  <si>
    <t>731075918006990</t>
  </si>
  <si>
    <t>731075918015990</t>
  </si>
  <si>
    <t>731075918016990</t>
  </si>
  <si>
    <t>731075918018990</t>
  </si>
  <si>
    <t>731075918020990</t>
  </si>
  <si>
    <t>731075920002990</t>
  </si>
  <si>
    <t>731075922001990</t>
  </si>
  <si>
    <t>731076102021990</t>
  </si>
  <si>
    <t>731076102022990</t>
  </si>
  <si>
    <t>731076104020990</t>
  </si>
  <si>
    <t>731076104024990</t>
  </si>
  <si>
    <t>731076110000990</t>
  </si>
  <si>
    <t>731076110001990</t>
  </si>
  <si>
    <t>731076110005990</t>
  </si>
  <si>
    <t>731076110039990</t>
  </si>
  <si>
    <t>731076302001990</t>
  </si>
  <si>
    <t>731076304000990</t>
  </si>
  <si>
    <t>731076304003990</t>
  </si>
  <si>
    <t>731076304006990</t>
  </si>
  <si>
    <t>731076306000990</t>
  </si>
  <si>
    <t>731076308000990</t>
  </si>
  <si>
    <t>731076310000990</t>
  </si>
  <si>
    <t>731076702001990</t>
  </si>
  <si>
    <t>731076702002990</t>
  </si>
  <si>
    <t>731076702003990</t>
  </si>
  <si>
    <t>0.73.0.10.767.0.02.003.99</t>
  </si>
  <si>
    <t>Gastos de Organizacion Lcr Pasfin</t>
  </si>
  <si>
    <t>731076704000990</t>
  </si>
  <si>
    <t>731076706000990</t>
  </si>
  <si>
    <t>731076706001990</t>
  </si>
  <si>
    <t>731076706002990</t>
  </si>
  <si>
    <t>731076902000990</t>
  </si>
  <si>
    <t>731076906016990</t>
  </si>
  <si>
    <t>731076906017990</t>
  </si>
  <si>
    <t>731076910001990</t>
  </si>
  <si>
    <t>731076910002990</t>
  </si>
  <si>
    <t>731076910005990</t>
  </si>
  <si>
    <t>0.73.0.10.769.0.10.005.99</t>
  </si>
  <si>
    <t>Impuesto Inmobiliario Bienes Inm.Adj.</t>
  </si>
  <si>
    <t>731076910007990</t>
  </si>
  <si>
    <t>731076910008990</t>
  </si>
  <si>
    <t>731076914000990</t>
  </si>
  <si>
    <t>731076914001990</t>
  </si>
  <si>
    <t>731076916000990</t>
  </si>
  <si>
    <t>731077102001990</t>
  </si>
  <si>
    <t>731077102002990</t>
  </si>
  <si>
    <t>731077102004990</t>
  </si>
  <si>
    <t>731077104003990</t>
  </si>
  <si>
    <t>731077104402990</t>
  </si>
  <si>
    <t>731077104403990</t>
  </si>
  <si>
    <t>731077104404990</t>
  </si>
  <si>
    <t>0.73.0.10.771.0.04.404.99</t>
  </si>
  <si>
    <t>Otros Gastos de Honorarios</t>
  </si>
  <si>
    <t>731077106000990</t>
  </si>
  <si>
    <t>731077106008990</t>
  </si>
  <si>
    <t>731077106010990</t>
  </si>
  <si>
    <t>731077106011990</t>
  </si>
  <si>
    <t>731077108001990</t>
  </si>
  <si>
    <t>731077108002990</t>
  </si>
  <si>
    <t>731077108004990</t>
  </si>
  <si>
    <t>731077108005990</t>
  </si>
  <si>
    <t>731077108006990</t>
  </si>
  <si>
    <t>731077108007990</t>
  </si>
  <si>
    <t>731077108009990</t>
  </si>
  <si>
    <t>731077108010990</t>
  </si>
  <si>
    <t>731077108011990</t>
  </si>
  <si>
    <t>0.73.0.10.771.0.08.011.99</t>
  </si>
  <si>
    <t>Mant. Generador Energia Electrica</t>
  </si>
  <si>
    <t>731077108803990</t>
  </si>
  <si>
    <t>731077112001990</t>
  </si>
  <si>
    <t>731077112002990</t>
  </si>
  <si>
    <t>731077114001990</t>
  </si>
  <si>
    <t>731077116006990</t>
  </si>
  <si>
    <t>731077116007990</t>
  </si>
  <si>
    <t>731077116014990</t>
  </si>
  <si>
    <t>731077116015990</t>
  </si>
  <si>
    <t>731077118001990</t>
  </si>
  <si>
    <t>731077120001990</t>
  </si>
  <si>
    <t>731077120010990</t>
  </si>
  <si>
    <t>731077122001990</t>
  </si>
  <si>
    <t>731077122002990</t>
  </si>
  <si>
    <t>731077126001990</t>
  </si>
  <si>
    <t>731077128001990</t>
  </si>
  <si>
    <t>731077128006990</t>
  </si>
  <si>
    <t>731077128007990</t>
  </si>
  <si>
    <t>731077128008990</t>
  </si>
  <si>
    <t>731077128009990</t>
  </si>
  <si>
    <t>731077130000990</t>
  </si>
  <si>
    <t>731077130001990</t>
  </si>
  <si>
    <t>731077130006990</t>
  </si>
  <si>
    <t>731077130007990</t>
  </si>
  <si>
    <t>731077130008990</t>
  </si>
  <si>
    <t>731077130013990</t>
  </si>
  <si>
    <t>731077130014990</t>
  </si>
  <si>
    <t>731077130015990</t>
  </si>
  <si>
    <t>731077130016990</t>
  </si>
  <si>
    <t>731077130018990</t>
  </si>
  <si>
    <t>731077130019990</t>
  </si>
  <si>
    <t>731077130020990</t>
  </si>
  <si>
    <t>731077132004990</t>
  </si>
  <si>
    <t>731077132006990</t>
  </si>
  <si>
    <t>731077132008990</t>
  </si>
  <si>
    <t>731077134017990</t>
  </si>
  <si>
    <t>731077140000990</t>
  </si>
  <si>
    <t>731077142000990</t>
  </si>
  <si>
    <t>731077144001010</t>
  </si>
  <si>
    <t>731077144002990</t>
  </si>
  <si>
    <t>731077144003990</t>
  </si>
  <si>
    <t>731077144004990</t>
  </si>
  <si>
    <t>731077144005990</t>
  </si>
  <si>
    <t>731077144009990</t>
  </si>
  <si>
    <t>731077144011990</t>
  </si>
  <si>
    <t>731077144014990</t>
  </si>
  <si>
    <t>731077144016990</t>
  </si>
  <si>
    <t>731077144019990</t>
  </si>
  <si>
    <t>731077144023990</t>
  </si>
  <si>
    <t>731077144027990</t>
  </si>
  <si>
    <t>731077144031990</t>
  </si>
  <si>
    <t>731077144037990</t>
  </si>
  <si>
    <t>731077144038990</t>
  </si>
  <si>
    <t>731077144059990</t>
  </si>
  <si>
    <t>0.73.0.10.771.0.44.059.99</t>
  </si>
  <si>
    <t>Recupero Gastos Corporativo</t>
  </si>
  <si>
    <t>731077144070990</t>
  </si>
  <si>
    <t>731077144071010</t>
  </si>
  <si>
    <t>731077144074990</t>
  </si>
  <si>
    <t>731077144077990</t>
  </si>
  <si>
    <t>731077144079990</t>
  </si>
  <si>
    <t>731077144080990</t>
  </si>
  <si>
    <t>731077144081990</t>
  </si>
  <si>
    <t>731077144605990</t>
  </si>
  <si>
    <t>731077144702990</t>
  </si>
  <si>
    <t>731077144707990</t>
  </si>
  <si>
    <t>731077144708990</t>
  </si>
  <si>
    <t>731077144709990</t>
  </si>
  <si>
    <t>731077144710990</t>
  </si>
  <si>
    <t>731077144711990</t>
  </si>
  <si>
    <t>731077144712990</t>
  </si>
  <si>
    <t>731077144713990</t>
  </si>
  <si>
    <t>731077144714990</t>
  </si>
  <si>
    <t>731077144715990</t>
  </si>
  <si>
    <t>731077144716990</t>
  </si>
  <si>
    <t>731077144718990</t>
  </si>
  <si>
    <t>731077144720990</t>
  </si>
  <si>
    <t>731077302001990</t>
  </si>
  <si>
    <t>731077302004990</t>
  </si>
  <si>
    <t>731077502000990</t>
  </si>
  <si>
    <t>731077502007990</t>
  </si>
  <si>
    <t>732077904000990</t>
  </si>
  <si>
    <t>732077906000990</t>
  </si>
  <si>
    <t>732077907000990</t>
  </si>
  <si>
    <t>732078102000990</t>
  </si>
  <si>
    <t>732078104000990</t>
  </si>
  <si>
    <t>741078701100990</t>
  </si>
  <si>
    <t>741078901000990</t>
  </si>
  <si>
    <t>741079101000990</t>
  </si>
  <si>
    <t>741079101003990</t>
  </si>
  <si>
    <t>741079301000990</t>
  </si>
  <si>
    <t>741079301002990</t>
  </si>
  <si>
    <t>741079301017990</t>
  </si>
  <si>
    <t>751079502000980</t>
  </si>
  <si>
    <t>751079502000990</t>
  </si>
  <si>
    <t>751079506000980</t>
  </si>
  <si>
    <t>751079506000990</t>
  </si>
  <si>
    <t>751079507000990</t>
  </si>
  <si>
    <t>0.75.0.10.795.0.07.000.99</t>
  </si>
  <si>
    <t>Otras Perdidas Operativas No Resid.</t>
  </si>
  <si>
    <t>751079508000980</t>
  </si>
  <si>
    <t>751079508000990</t>
  </si>
  <si>
    <t>Intereses</t>
  </si>
  <si>
    <t>FIDEICOMISO</t>
  </si>
  <si>
    <t>OTROS PRESTAMOS FINANCIEROS</t>
  </si>
  <si>
    <t>Total Corriente</t>
  </si>
  <si>
    <t>Total no corriente</t>
  </si>
  <si>
    <t>Pago de acciones preferentes</t>
  </si>
  <si>
    <t>Resultado del ejercicio</t>
  </si>
  <si>
    <t>Aumento de Capital</t>
  </si>
  <si>
    <t>Aportes No capitalizados</t>
  </si>
  <si>
    <t>Utilidades a distribuir</t>
  </si>
  <si>
    <t>Desafectación de reservas</t>
  </si>
  <si>
    <t>Utilidades a Distribuir</t>
  </si>
  <si>
    <t>PN</t>
  </si>
  <si>
    <t>0.11.1.20.109.1.04.019.99</t>
  </si>
  <si>
    <t>0.14.4.10.173.4.02.003.01</t>
  </si>
  <si>
    <t>0.14.6.10.173.6.06.000.99</t>
  </si>
  <si>
    <t>0.15.0.10.253.0.02.005.01</t>
  </si>
  <si>
    <t>0.15.0.10.257.0.02.045.99</t>
  </si>
  <si>
    <t>0.15.0.10.257.0.02.297.01</t>
  </si>
  <si>
    <t>0.24.0.20.252.0.01.001.99</t>
  </si>
  <si>
    <t>0.24.0.40.260.0.02.024.99</t>
  </si>
  <si>
    <t>0.73.0.10.771.0.44.083.99</t>
  </si>
  <si>
    <t>0.73.0.10.771.0.44.608.99</t>
  </si>
  <si>
    <t>0.74.0.10.793.0.01.006.99</t>
  </si>
  <si>
    <t>Continental Mercado Cta.Cte.16-807200-08 - Gs</t>
  </si>
  <si>
    <t>Creditos Renovados -P,Amortizables -Menores de Un Año</t>
  </si>
  <si>
    <t>Faltantes de Caja</t>
  </si>
  <si>
    <t>Compra de Cartera Finexpar Gs</t>
  </si>
  <si>
    <t>A Recuperar Credicorp Usd</t>
  </si>
  <si>
    <t>Aporte Patronal</t>
  </si>
  <si>
    <t>Debitos a Devolver</t>
  </si>
  <si>
    <t>Costo Op. Curso de Finanzas para Clientes</t>
  </si>
  <si>
    <t>Gastos Renovaciones Mastercard</t>
  </si>
  <si>
    <t>Perdida por Bienes Adjudicados</t>
  </si>
  <si>
    <t>0.14.4.10.173.4.02.000.01</t>
  </si>
  <si>
    <t>0.21.1.10.102.1.04.033.99</t>
  </si>
  <si>
    <t>0.51.0.10.651.0.04.201.99</t>
  </si>
  <si>
    <t>0.52.0.10.652.0.02.201.99</t>
  </si>
  <si>
    <r>
      <t xml:space="preserve">Las inversiones temporales se valúan de acuerdo a los siguientes criterios de valuación:
</t>
    </r>
    <r>
      <rPr>
        <b/>
        <sz val="10"/>
        <color theme="1"/>
        <rFont val="Arial"/>
        <family val="2"/>
      </rPr>
      <t>Colocaciones financieras en moneda local:</t>
    </r>
    <r>
      <rPr>
        <sz val="10"/>
        <color theme="1"/>
        <rFont val="Arial"/>
        <family val="2"/>
      </rPr>
      <t xml:space="preserve"> a su valor nominal más los intereses devengados al cierre del año/período. Ver Nota 4
</t>
    </r>
    <r>
      <rPr>
        <b/>
        <sz val="10"/>
        <color theme="1"/>
        <rFont val="Arial"/>
        <family val="2"/>
      </rPr>
      <t>Colocaciones financieras en moneda extranjera:</t>
    </r>
    <r>
      <rPr>
        <sz val="10"/>
        <color theme="1"/>
        <rFont val="Arial"/>
        <family val="2"/>
      </rPr>
      <t xml:space="preserve"> a su valor de cotización al cierre del año/período más intereses devengados a ese momento. Ver Nota 4
Las inversiones no corrientes en sociedades donde no se ejerce el control, se valúan al costo Ver Nota 8
</t>
    </r>
  </si>
  <si>
    <t>i.     En el período anterior los valores de origen de los bienes de uso y sus depreciaciones acumuladas existentes al inicio del ejercicio se encontraban revaluados de acuerdo a lo establecido en la Ley Nº 125/91, y la Ley N.º 2421/04 considerando los coeficientes de actualización anual suministrados a tal efecto por el Ministerio de Hacienda. En el periodo actual no se revaluarán solo se depreciarán de acuerdo a lo establecido en la Ley N.º 6.380/19 considerando los coeficientes de actualización anual suministrados a tal efecto por el Ministerio de Hacienda.”. El Poder Ejecutivo podrá establecer el revalúo obligatorio de los bienes del activo fijo, cuando la variación del Índice de Precios al Consumo determinado por el BCP alcance al menos 20% (veinte por ciento), acumulado desde el ejercicio en el cual se haya dispuesto el último ajuste por revalúo. El reconocimiento del revalúo obligatorio establecido por el Poder Ejecutivo formará parte de una reserva patrimonial cuyo único destino podrá ser la capitalización; al 31 de diciembre de 2020 el IPC acumulado ascendió a 2,2%, por lo cual no se aplicó el revalúo sobre dichos bienes.</t>
  </si>
  <si>
    <t>ii.    Los bienes incorporados en el ejercicio se hallan registrados por su valor de adquisición; la depreciación de los mismos se computan al año siguiente de su adquisición.</t>
  </si>
  <si>
    <t>BANCO BILBAO VIZCAYA ARGENTARIA PARAGUAY S.A.</t>
  </si>
  <si>
    <t>CODEUDORES</t>
  </si>
  <si>
    <t xml:space="preserve">BANCO REGIONAL S.A.E.C.A.                                        </t>
  </si>
  <si>
    <t xml:space="preserve">VISION BANCO                                                </t>
  </si>
  <si>
    <t>Nota 25 – Ingresos</t>
  </si>
  <si>
    <t>510406750200001</t>
  </si>
  <si>
    <t>510406750200099</t>
  </si>
  <si>
    <t>SALDOS</t>
  </si>
  <si>
    <t>Saldo al Inicio Ejercicio 2021</t>
  </si>
  <si>
    <t>Resultados Acumulados</t>
  </si>
  <si>
    <t>Total  Corriente</t>
  </si>
  <si>
    <t>0.11.1.10.101.1.02.003.99</t>
  </si>
  <si>
    <t>0.14.6.70.425.6.92.000.98</t>
  </si>
  <si>
    <t>0.15.0.10.257.0.02.070.99</t>
  </si>
  <si>
    <t>0.15.0.10.257.0.02.088.99</t>
  </si>
  <si>
    <t>0.24.0.10.244.0.01.008.99</t>
  </si>
  <si>
    <t>0.24.0.40.260.0.02.150.99</t>
  </si>
  <si>
    <t>0.24.0.40.260.0.02.179.99</t>
  </si>
  <si>
    <t>(Resid.-Ganancias p/Valuac.en Suspenso) -Menores de Un Año</t>
  </si>
  <si>
    <t>Electrolar a Recuperar</t>
  </si>
  <si>
    <t>Aime a Recuperar</t>
  </si>
  <si>
    <t>Iva - Debito Fiscal 5%</t>
  </si>
  <si>
    <t>Fmvv a Devolver</t>
  </si>
  <si>
    <t>A Pagar Cartera Gs</t>
  </si>
  <si>
    <t/>
  </si>
  <si>
    <t>El 17 de Noviembre del 2020, ante la Escribana Maria Teresa Lopez de Aponte, por Escritura Pública Nº 115, se realizó la protocolización del Acta de Asamblea Extraordinaria Nº 39 de fecha 07 de septiembre de 2020 para la Modificación de Estatutos Sociales y el consiguiente aumento del Capital Social a Gs. 750.000.000.000 y del Acuerdo Definitivo de Fusión por Absorción entre Credicentro S.A.E.C.A. (entidad absorbente) y Pasfín S.A.E.C.A. y LCR S.A.E.C.A. (entidades absorbidas). La mencionada protocolización fue inscripta en el Registro Público de Comercio bajo el Nº 4, folio 63, en fecha 7 de diciembre de 2020.</t>
  </si>
  <si>
    <t>El Goodwill o fondo de comercio, constituye un intangible  que se registra a su valor razonable a la fecha de la adquisición.</t>
  </si>
  <si>
    <t>A los efectos de la determinación del monto recuperable, anualmente se efectúa una evaluación del mismo sobre la base de los flujos netos descontados.  En caso que dichos flujos descontados superen el valor contable se procederá al registro de la correspondiente desvalorización del Goodwill.</t>
  </si>
  <si>
    <t>Las estimaciones sobre los flujos de fondos netos son realizadas por la Gerencia sobre la base de las mejores estimaciones disponibles al momento de la preparación de los presentes estados financieros.  Tal como lo establece la NIF 13 emitida por el Consejo de Contadores Públicos del Paraguay, el Goodwill no se amortiza, sino se afecta a resultados por su deterioro según la NIF 18.</t>
  </si>
  <si>
    <t>Corriente</t>
  </si>
  <si>
    <t>No Corriente</t>
  </si>
  <si>
    <t>0.11.1.20.109.1.02.117.99</t>
  </si>
  <si>
    <t>0.11.1.20.109.1.04.037.01</t>
  </si>
  <si>
    <t>0.11.1.20.109.1.04.038.01</t>
  </si>
  <si>
    <t>0.11.1.20.109.1.04.038.99</t>
  </si>
  <si>
    <t>0.11.1.20.109.1.04.444.01</t>
  </si>
  <si>
    <t>0.11.1.20.109.1.04.473.99</t>
  </si>
  <si>
    <t>0.14.2.10.169.2.02.003.99</t>
  </si>
  <si>
    <t>0.14.7.10.173.7.10.000.01</t>
  </si>
  <si>
    <t>0.14.2.80.225.2.82.003.99</t>
  </si>
  <si>
    <t>0.14.8.80.225.8.94.013.01</t>
  </si>
  <si>
    <t>0.15.0.10.257.0.02.076.99</t>
  </si>
  <si>
    <t>0.15.0.10.257.0.02.087.01</t>
  </si>
  <si>
    <t>0.15.0.10.257.0.02.109.01</t>
  </si>
  <si>
    <t>0.15.0.10.257.0.02.153.99</t>
  </si>
  <si>
    <t>0.15.0.10.257.0.02.154.99</t>
  </si>
  <si>
    <t>0.16.0.80.347.0.94.001.01</t>
  </si>
  <si>
    <t>0.17.0.20.295.0.02.000.01</t>
  </si>
  <si>
    <t>0.17.0.80.415.0.82.000.01</t>
  </si>
  <si>
    <t>0.17.0.80.415.0.82.002.01</t>
  </si>
  <si>
    <t>0.19.0.20.345.0.02.061.99</t>
  </si>
  <si>
    <t>0.21.3.40.390.3.02.000.99</t>
  </si>
  <si>
    <t>0.21.4.40.390.4.03.000.99</t>
  </si>
  <si>
    <t>0.21.4.80.134.4.84.001.99</t>
  </si>
  <si>
    <t>0.22.2.60.268.2.04.002.99</t>
  </si>
  <si>
    <t>0.22.4.60.268.4.04.002.99</t>
  </si>
  <si>
    <t>0.22.2.80.224.2.82.002.99</t>
  </si>
  <si>
    <t>0.22.4.80.224.4.82.002.99</t>
  </si>
  <si>
    <t>0.22.2.80.224.2.92.002.99</t>
  </si>
  <si>
    <t>0.22.4.80.224.4.92.002.99</t>
  </si>
  <si>
    <t>0.24.0.40.260.0.02.052.01</t>
  </si>
  <si>
    <t>0.24.0.40.260.0.02.062.01</t>
  </si>
  <si>
    <t>0.24.0.40.260.0.02.939.01</t>
  </si>
  <si>
    <t>0.24.0.40.260.0.02.939.99</t>
  </si>
  <si>
    <t>0.42.0.10.608.0.04.000.01</t>
  </si>
  <si>
    <t>0.61.0.10.702.0.02.008.01</t>
  </si>
  <si>
    <t>0.61.0.20.714.0.02.000.99</t>
  </si>
  <si>
    <t>0.61.0.30.756.0.02.000.98</t>
  </si>
  <si>
    <t>0.61.0.60.766.0.07.000.99</t>
  </si>
  <si>
    <t>0.61.0.70.846.0.06.002.99</t>
  </si>
  <si>
    <t>0.62.0.10.806.0.02.008.98</t>
  </si>
  <si>
    <t>0.62.0.10.806.0.02.041.99</t>
  </si>
  <si>
    <t>0.62.0.10.806.0.02.042.99</t>
  </si>
  <si>
    <t>0.64.0.10.832.0.01.010.99</t>
  </si>
  <si>
    <t>0.73.0.10.771.0.18.003.99</t>
  </si>
  <si>
    <t>0.73.0.10.771.0.44.084.99</t>
  </si>
  <si>
    <t>Banco Basa Cta Cte N° 100097234</t>
  </si>
  <si>
    <t>Fielco Cta. 37345005 Ah Usd. Proveedores</t>
  </si>
  <si>
    <t>Fielco Cta. 37345006 Usd Western Union</t>
  </si>
  <si>
    <t>Fielco Cta. 37345004 Western Union</t>
  </si>
  <si>
    <t>Sudameris Bank Usd Cta.Cte 3644093</t>
  </si>
  <si>
    <t>Citibank Cta Cte Usd 198775037</t>
  </si>
  <si>
    <t>Banco Regional Gs Cta. Ahorro 8201252</t>
  </si>
  <si>
    <t>Vhv a Recuperar</t>
  </si>
  <si>
    <t>Ioio a Recuperar Usd</t>
  </si>
  <si>
    <t>Comisiones Boca Cobranza Netel</t>
  </si>
  <si>
    <t>Comisiones Boca Cobranza Pronet</t>
  </si>
  <si>
    <t>Inversiones en Sociedades Privadas</t>
  </si>
  <si>
    <t>Productos Financieros Documentados - Residentes</t>
  </si>
  <si>
    <t>Rentas Sobre Titulos de Renta Fija de Soc.Privadas del Pais</t>
  </si>
  <si>
    <t>Plasticos Tarjetas de Credito - Diferidos</t>
  </si>
  <si>
    <t>Sobrantes de Caja Usd</t>
  </si>
  <si>
    <t>A Pagar por Cartera Transferida Usd</t>
  </si>
  <si>
    <t>Pago a Proveedores Lcr/Pasfin Usd</t>
  </si>
  <si>
    <t>Pago a Proveedores Lcr/Pasfin Gs</t>
  </si>
  <si>
    <t>Productos Financieros Devengados</t>
  </si>
  <si>
    <t>Prod.p/ Prest, Amortizables-Residentes</t>
  </si>
  <si>
    <t>Cred.Vig. X Inter.Financ.-Sector No Financ.-No Resid.</t>
  </si>
  <si>
    <t>Renta Variable de Sociedades</t>
  </si>
  <si>
    <t>Importe a Recuperar Administracion</t>
  </si>
  <si>
    <t>Importe a Recuperar Tthh</t>
  </si>
  <si>
    <t>Ingresos por Compra de Cartera</t>
  </si>
  <si>
    <t>Devengado de Plasticos de Tarjetas</t>
  </si>
  <si>
    <t>Gastos de Despacho</t>
  </si>
  <si>
    <t>Bajas o a ajustes depreciaciones acumuladas</t>
  </si>
  <si>
    <t>Bajas o ajustes</t>
  </si>
  <si>
    <t>Total de Egresos</t>
  </si>
  <si>
    <t>TRANSACCIONES</t>
  </si>
  <si>
    <t>Ventas Netas (Cobro Neto)</t>
  </si>
  <si>
    <t>Pago a Proveedores</t>
  </si>
  <si>
    <t>Efectivo Generado por las operaciones</t>
  </si>
  <si>
    <t>Otros ingresos y (egresos) - neto</t>
  </si>
  <si>
    <t>Pagos de impuesto a la renta</t>
  </si>
  <si>
    <t>Incremento de préstamos</t>
  </si>
  <si>
    <t>Aportes de capital recibidos</t>
  </si>
  <si>
    <t>Efecto estimado de la diferencia de cambio sobre el saldo de efectivo</t>
  </si>
  <si>
    <t>Efectivo al final del ejercicio</t>
  </si>
  <si>
    <t>Las notas 1 a 40 que se acompañan forman parte integrante de estos estados.</t>
  </si>
  <si>
    <t xml:space="preserve">Representante </t>
  </si>
  <si>
    <t>Incremento/Disminución de Bienes de Uso</t>
  </si>
  <si>
    <t>Incremento/Disminución de Inversiones</t>
  </si>
  <si>
    <t>Deudores por prestamos locales</t>
  </si>
  <si>
    <t xml:space="preserve">Vcdo. De 01 a 30 días </t>
  </si>
  <si>
    <t xml:space="preserve">Vcdo. De 31 a 60 días </t>
  </si>
  <si>
    <t xml:space="preserve">Vcdo. De 61 a 90 días </t>
  </si>
  <si>
    <t xml:space="preserve">Vcdo. De 91 a 150 días </t>
  </si>
  <si>
    <t xml:space="preserve">Vcdo. De 151 a 180 días </t>
  </si>
  <si>
    <t xml:space="preserve">Vcdo. De 181 a 270 días </t>
  </si>
  <si>
    <t>Vcdo. Mayor a 270</t>
  </si>
  <si>
    <t>VIGENTE</t>
  </si>
  <si>
    <t>DESCRIPCION</t>
  </si>
  <si>
    <t>310204040100599</t>
  </si>
  <si>
    <t>310204040100699</t>
  </si>
  <si>
    <t>310504160100099</t>
  </si>
  <si>
    <t>Total de Ingresos</t>
  </si>
  <si>
    <t>310504160100299</t>
  </si>
  <si>
    <t>Préstamos Otros a largo plazo</t>
  </si>
  <si>
    <t>e) Reservas de Revaluo Tecnico</t>
  </si>
  <si>
    <t>0.11.1.20.109.1.04.037.99</t>
  </si>
  <si>
    <t>0.11.1.20.109.1.04.444.99</t>
  </si>
  <si>
    <t>0.14.7.10.169.7.02.003.01</t>
  </si>
  <si>
    <t>0.14.6.10.173.6.02.003.01</t>
  </si>
  <si>
    <t>0.15.0.10.245.0.04.010.99</t>
  </si>
  <si>
    <t>0.15.0.10.251.0.02.000.99</t>
  </si>
  <si>
    <t>0.15.0.10.257.0.02.046.99</t>
  </si>
  <si>
    <t>0.15.0.10.257.0.02.048.01</t>
  </si>
  <si>
    <t>0.15.0.10.257.0.02.048.99</t>
  </si>
  <si>
    <t>0.15.0.10.257.0.02.049.99</t>
  </si>
  <si>
    <t>0.15.0.10.257.0.02.083.99</t>
  </si>
  <si>
    <t>0.15.0.10.257.0.02.101.99</t>
  </si>
  <si>
    <t>0.15.0.10.257.0.02.102.99</t>
  </si>
  <si>
    <t>0.15.0.10.257.0.02.106.99</t>
  </si>
  <si>
    <t>0.15.0.10.257.0.02.107.99</t>
  </si>
  <si>
    <t>0.15.0.10.257.0.02.110.01</t>
  </si>
  <si>
    <t>0.15.0.10.257.0.02.300.01</t>
  </si>
  <si>
    <t>0.15.0.10.257.0.02.300.99</t>
  </si>
  <si>
    <t>0.16.0.10.265.0.04.000.99</t>
  </si>
  <si>
    <t>0.21.1.10.102.1.04.019.01</t>
  </si>
  <si>
    <t>0.22.2.60.268.2.04.002.01</t>
  </si>
  <si>
    <t>0.22.3.60.268.3.04.002.01</t>
  </si>
  <si>
    <t>0.22.3.60.268.3.04.002.99</t>
  </si>
  <si>
    <t>0.22.2.80.224.2.82.002.01</t>
  </si>
  <si>
    <t>0.22.3.80.224.3.82.002.01</t>
  </si>
  <si>
    <t>0.22.3.80.224.3.82.002.99</t>
  </si>
  <si>
    <t>0.22.2.80.224.2.92.002.01</t>
  </si>
  <si>
    <t>0.22.3.80.224.3.92.002.01</t>
  </si>
  <si>
    <t>0.24.0.40.258.0.02.022.99</t>
  </si>
  <si>
    <t>0.24.0.40.260.0.02.937.01</t>
  </si>
  <si>
    <t>0.41.0.10.613.0.07.000.99</t>
  </si>
  <si>
    <t>0.42.0.10.602.0.07.000.99</t>
  </si>
  <si>
    <t>0.73.0.10.771.0.06.007.99</t>
  </si>
  <si>
    <t>0.73.0.10.771.0.44.029.99</t>
  </si>
  <si>
    <t>0.73.0.10.773.0.04.007.99</t>
  </si>
  <si>
    <t>Fielco Cta. 37345003 Ah Gs. Proveedores</t>
  </si>
  <si>
    <t>Sudameris Bank Gs Cta.Cte 3644093</t>
  </si>
  <si>
    <t>Citibank Cta Cte Gs 0198775029</t>
  </si>
  <si>
    <t>Anticipo Impuesto a la Renta</t>
  </si>
  <si>
    <t>Venta a Plazo de Bienes Muebles</t>
  </si>
  <si>
    <t>Proyecto Mastercard Gs</t>
  </si>
  <si>
    <t>A Recuperar Usd Grupo Vazquez - Th</t>
  </si>
  <si>
    <t>A Recuperar Grupo Vazquez - Th</t>
  </si>
  <si>
    <t>A Recuperar Aime - Th</t>
  </si>
  <si>
    <t>A Recuperar Ioio - Th</t>
  </si>
  <si>
    <t>A Recuperar Cbs ¿ Th</t>
  </si>
  <si>
    <t>A Recuperar Ste - Th</t>
  </si>
  <si>
    <t>A Recuperar Itti - Th</t>
  </si>
  <si>
    <t>A Recuperar Wepa - Th</t>
  </si>
  <si>
    <t>A Recuperar Itti Usd - Th</t>
  </si>
  <si>
    <t>A Recuperar Wepa</t>
  </si>
  <si>
    <t>Prest. con Recursos Administrados</t>
  </si>
  <si>
    <t>Basa Cta. Ah. 10155002066 - Usd</t>
  </si>
  <si>
    <t>Cajero Gs Fielcorresponsal a Pagar</t>
  </si>
  <si>
    <t>Bancos en el Exterior</t>
  </si>
  <si>
    <t>Mant.Edific.Instal.No Deduc.</t>
  </si>
  <si>
    <t>Enseres Varios</t>
  </si>
  <si>
    <t>0.14.3.10.173.3.04.000.99</t>
  </si>
  <si>
    <t>0.14.5.70.425.5.92.000.98</t>
  </si>
  <si>
    <t>0.14.7.70.425.7.92.000.98</t>
  </si>
  <si>
    <t>0.14.1.80.225.1.82.000.99</t>
  </si>
  <si>
    <t>0.14.4.80.225.4.92.000.99</t>
  </si>
  <si>
    <t>0.14.1.80.225.1.94.000.99</t>
  </si>
  <si>
    <t>0.16.0.30.275.0.02.000.99</t>
  </si>
  <si>
    <t>0.24.0.40.260.0.02.017.01</t>
  </si>
  <si>
    <t>Prestamos Al Personal -Menores de 60 Dias</t>
  </si>
  <si>
    <t>(Resid.-Ganancias p/Valuac.en Suspenso) -Menores de 180 Dias</t>
  </si>
  <si>
    <t>(Resid.-Ganancias p/Valuac.en Suspenso) -Menores de Tres Año</t>
  </si>
  <si>
    <t>Creditos Morosos  No Reaj, -Residentes</t>
  </si>
  <si>
    <t xml:space="preserve">BANCO PARA LA COMERCIALIZACION Y LA PRODUCCION S.A. (BANCOP      </t>
  </si>
  <si>
    <t>520106520210599</t>
  </si>
  <si>
    <t>520106540200401</t>
  </si>
  <si>
    <t>520406800200001</t>
  </si>
  <si>
    <t>520406800200099</t>
  </si>
  <si>
    <t>310404140100099</t>
  </si>
  <si>
    <t>VENCIDA</t>
  </si>
  <si>
    <t>EN GESTION</t>
  </si>
  <si>
    <t>MOROSO</t>
  </si>
  <si>
    <t>TIPO DE CAMBIO</t>
  </si>
  <si>
    <t>BALANCE GENERAL</t>
  </si>
  <si>
    <t>Distribución de dividendos s/Acta de Asamblea Ordinaria N°43 de fecha 28 de junio de 2021</t>
  </si>
  <si>
    <t>0.11.1.20.109.1.04.089.99</t>
  </si>
  <si>
    <t>Fielco Gs C. Ahorro Cta. 96910301</t>
  </si>
  <si>
    <t>0.11.1.20.109.1.04.099.01</t>
  </si>
  <si>
    <t>Fielco Usd Rendidora Cta. 96111239</t>
  </si>
  <si>
    <t>0.11.1.20.109.1.04.099.99</t>
  </si>
  <si>
    <t>Fielco Gs Rendidora Cta. 96911238</t>
  </si>
  <si>
    <t>0.14.5.10.351.5.02.000.01</t>
  </si>
  <si>
    <t>0.14.2.80.225.2.92.000.01</t>
  </si>
  <si>
    <t>Fmvv a Recuperar Gs</t>
  </si>
  <si>
    <t>0.15.0.10.257.0.02.083.01</t>
  </si>
  <si>
    <t>A Recuperar Ioio Usd - Th</t>
  </si>
  <si>
    <t>0.15.0.10.257.0.02.113.99</t>
  </si>
  <si>
    <t>Gastos Judiicales a Recuperar</t>
  </si>
  <si>
    <t>Cbs a Recuperar Usd</t>
  </si>
  <si>
    <t>0.16.0.10.269.0.02.000.99</t>
  </si>
  <si>
    <t>Creditos en Gestion No Reajustables -Residentes</t>
  </si>
  <si>
    <t>0.24.0.40.260.0.02.079.01</t>
  </si>
  <si>
    <t>Operaciones a Cancelar Fielco</t>
  </si>
  <si>
    <t>0.24.0.40.260.0.02.079.99</t>
  </si>
  <si>
    <t>0.24.0.40.260.0.02.154.01</t>
  </si>
  <si>
    <t>Grupo Vazquez a Devolver</t>
  </si>
  <si>
    <t>0.24.0.40.260.0.02.155.99</t>
  </si>
  <si>
    <t>Cbs a Devolver</t>
  </si>
  <si>
    <t>0.24.0.40.260.0.02.889.99</t>
  </si>
  <si>
    <t>Aime a Devolver - Gs</t>
  </si>
  <si>
    <t>0.41.0.10.613.0.07.000.01</t>
  </si>
  <si>
    <t>0.42.0.10.602.0.07.000.01</t>
  </si>
  <si>
    <t>0.62.0.10.776.0.02.002.99</t>
  </si>
  <si>
    <t>0.62.0.10.776.0.02.050.99</t>
  </si>
  <si>
    <t>Comisiones Cobr. s/Cobranzas Servicios</t>
  </si>
  <si>
    <t>0.64.0.10.832.0.01.011.99</t>
  </si>
  <si>
    <t>Servicio Tercerizados</t>
  </si>
  <si>
    <t>0.64.0.10.832.0.01.016.99</t>
  </si>
  <si>
    <t>Ganancia por Venta de Bienes Adjudicados</t>
  </si>
  <si>
    <t>0.65.0.10.834.0.03.000.99</t>
  </si>
  <si>
    <t>Ganancias Financieras No Resid.</t>
  </si>
  <si>
    <t>0.65.0.10.834.0.08.000.99</t>
  </si>
  <si>
    <t>Ganancias Extraordinarias</t>
  </si>
  <si>
    <t>0.73.0.10.771.0.44.085.99</t>
  </si>
  <si>
    <t>Perdida por Compra de Cartera</t>
  </si>
  <si>
    <t>CONTINGENCIAS</t>
  </si>
  <si>
    <t>CONTINGENCIAS DEUDOR</t>
  </si>
  <si>
    <t>CONTINGENCIAS ACREEDORAS</t>
  </si>
  <si>
    <t>ORDEN</t>
  </si>
  <si>
    <t xml:space="preserve">El 11 de agosto de 2021, ante la Escribana Maria Teresa Lopez de Aponte, por Escritura Pública Nº 107, se realizó la protocolización de una escritura complementaria a la escritura aludida precedente, del cual se tomó nota en la Dirección General de los Registros Públicos en fecha 19/10/2021 </t>
  </si>
  <si>
    <t>OTRAS ENTIDADES</t>
  </si>
  <si>
    <t>INCOFIN CVSO</t>
  </si>
  <si>
    <t>112010904473991</t>
  </si>
  <si>
    <t>141017310000017</t>
  </si>
  <si>
    <t>148022592000012</t>
  </si>
  <si>
    <t>151025702045990</t>
  </si>
  <si>
    <t>151025702109010</t>
  </si>
  <si>
    <t>151025702297010</t>
  </si>
  <si>
    <t>161026504000990</t>
  </si>
  <si>
    <t>244026002024990</t>
  </si>
  <si>
    <t>244026002062010</t>
  </si>
  <si>
    <t>244026002939010</t>
  </si>
  <si>
    <t>411061304000010</t>
  </si>
  <si>
    <t>411061307000010</t>
  </si>
  <si>
    <t>421060207000010</t>
  </si>
  <si>
    <t>421060804000010</t>
  </si>
  <si>
    <t>612071402000990</t>
  </si>
  <si>
    <t>621080602041990</t>
  </si>
  <si>
    <t>621080602042990</t>
  </si>
  <si>
    <t>641082801000990</t>
  </si>
  <si>
    <t>731075918007990</t>
  </si>
  <si>
    <t>731075922003990</t>
  </si>
  <si>
    <t>731077118003990</t>
  </si>
  <si>
    <t>731077144083990</t>
  </si>
  <si>
    <t>731077144084990</t>
  </si>
  <si>
    <t>731077144608990</t>
  </si>
  <si>
    <t>741079301006990</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</si>
  <si>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sobre los resultados de sus operaciones , en atención a que la corrección monetaria no constituye una práctica contable obligatoria en el Paraguay. 
</t>
  </si>
  <si>
    <t>111201090402699</t>
  </si>
  <si>
    <t>111201090403799</t>
  </si>
  <si>
    <t>111201090403801</t>
  </si>
  <si>
    <t>111201090403899</t>
  </si>
  <si>
    <t>111201090408999</t>
  </si>
  <si>
    <t>111201090409901</t>
  </si>
  <si>
    <t>111201090409999</t>
  </si>
  <si>
    <t>111201090442199</t>
  </si>
  <si>
    <t>111201090442899</t>
  </si>
  <si>
    <t>111201090444401</t>
  </si>
  <si>
    <t>111201090444499</t>
  </si>
  <si>
    <t>111201090446899</t>
  </si>
  <si>
    <t>138101310400001</t>
  </si>
  <si>
    <t>138801618200101</t>
  </si>
  <si>
    <t>138801619400001</t>
  </si>
  <si>
    <t>147101690200301</t>
  </si>
  <si>
    <t>146101730200301</t>
  </si>
  <si>
    <t>143101730400099</t>
  </si>
  <si>
    <t>141101830200201</t>
  </si>
  <si>
    <t>145103510200001</t>
  </si>
  <si>
    <t>141902319200199</t>
  </si>
  <si>
    <t>150102450400199</t>
  </si>
  <si>
    <t>150102450401099</t>
  </si>
  <si>
    <t>150102510200099</t>
  </si>
  <si>
    <t>150102570204599</t>
  </si>
  <si>
    <t>150102570204699</t>
  </si>
  <si>
    <t>150102570204899</t>
  </si>
  <si>
    <t>150102570206699</t>
  </si>
  <si>
    <t>150102570208301</t>
  </si>
  <si>
    <t>150102570208399</t>
  </si>
  <si>
    <t>150102570210701</t>
  </si>
  <si>
    <t>150102570211399</t>
  </si>
  <si>
    <t>150102570215499</t>
  </si>
  <si>
    <t>150102570230099</t>
  </si>
  <si>
    <t>160102650200399</t>
  </si>
  <si>
    <t>160102650400099</t>
  </si>
  <si>
    <t>160102690200099</t>
  </si>
  <si>
    <t>160302750200099</t>
  </si>
  <si>
    <t>190103379200199</t>
  </si>
  <si>
    <t>218801348400099</t>
  </si>
  <si>
    <t>217801348400101</t>
  </si>
  <si>
    <t>218801348400101</t>
  </si>
  <si>
    <t>217801348400199</t>
  </si>
  <si>
    <t>218801348400199</t>
  </si>
  <si>
    <t>223602680400201</t>
  </si>
  <si>
    <t>222602680400299</t>
  </si>
  <si>
    <t>223802248200201</t>
  </si>
  <si>
    <t>222802248200299</t>
  </si>
  <si>
    <t>223802249200201</t>
  </si>
  <si>
    <t>240202520100299</t>
  </si>
  <si>
    <t>240402600201599</t>
  </si>
  <si>
    <t>240402600201799</t>
  </si>
  <si>
    <t>240402600202099</t>
  </si>
  <si>
    <t>240402600202499</t>
  </si>
  <si>
    <t>240402600207199</t>
  </si>
  <si>
    <t>240402600207901</t>
  </si>
  <si>
    <t>240402600207999</t>
  </si>
  <si>
    <t>240402600209899</t>
  </si>
  <si>
    <t>240402600215401</t>
  </si>
  <si>
    <t>240402600215599</t>
  </si>
  <si>
    <t>240402600224399</t>
  </si>
  <si>
    <t>240402600288999</t>
  </si>
  <si>
    <t>240402600293901</t>
  </si>
  <si>
    <t>410106130700099</t>
  </si>
  <si>
    <t>420106020700099</t>
  </si>
  <si>
    <t>510406751200001</t>
  </si>
  <si>
    <t>520406801200001</t>
  </si>
  <si>
    <t>610107020200801</t>
  </si>
  <si>
    <t>610207320200499</t>
  </si>
  <si>
    <t>610307560200098</t>
  </si>
  <si>
    <t>610607660700099</t>
  </si>
  <si>
    <t>610708460600299</t>
  </si>
  <si>
    <t>620107760200299</t>
  </si>
  <si>
    <t>620107760205099</t>
  </si>
  <si>
    <t>620108060200898</t>
  </si>
  <si>
    <t>640108280100099</t>
  </si>
  <si>
    <t>640108320101099</t>
  </si>
  <si>
    <t>640108320101199</t>
  </si>
  <si>
    <t>640108320101699</t>
  </si>
  <si>
    <t>650108340300099</t>
  </si>
  <si>
    <t>650108340800099</t>
  </si>
  <si>
    <t>710207210200199</t>
  </si>
  <si>
    <t>730107591800799</t>
  </si>
  <si>
    <t>730107670200399</t>
  </si>
  <si>
    <t>730107691000499</t>
  </si>
  <si>
    <t>730107691000599</t>
  </si>
  <si>
    <t>730107710440499</t>
  </si>
  <si>
    <t>730107710600799</t>
  </si>
  <si>
    <t>730107710800799</t>
  </si>
  <si>
    <t>730107711000099</t>
  </si>
  <si>
    <t>730107713000199</t>
  </si>
  <si>
    <t>730107714402999</t>
  </si>
  <si>
    <t>730107714408599</t>
  </si>
  <si>
    <t>740107930100699</t>
  </si>
  <si>
    <t>31/03/2022</t>
  </si>
  <si>
    <t>0.14.8.10.173.8.10.000.01</t>
  </si>
  <si>
    <t>0.15.0.10.243.0.01.008.99</t>
  </si>
  <si>
    <t>0.15.0.10.257.0.02.011.99</t>
  </si>
  <si>
    <t>0.15.0.10.257.0.02.050.99</t>
  </si>
  <si>
    <t>0.15.0.10.257.0.02.052.99</t>
  </si>
  <si>
    <t>0.15.0.10.257.0.02.053.99</t>
  </si>
  <si>
    <t>0.15.0.10.257.0.02.296.01</t>
  </si>
  <si>
    <t>0.22.3.80.224.3.92.002.99</t>
  </si>
  <si>
    <t>0.24.0.40.258.0.02.010.99</t>
  </si>
  <si>
    <t>0.24.0.40.258.0.02.022.01</t>
  </si>
  <si>
    <t>0.24.0.40.260.0.02.100.01</t>
  </si>
  <si>
    <t>0.24.0.40.260.0.02.940.99</t>
  </si>
  <si>
    <t>0.73.0.10.759.0.18.000.99</t>
  </si>
  <si>
    <t>0.73.0.10.771.0.08.012.99</t>
  </si>
  <si>
    <t>0.73.0.10.771.0.42.001.99</t>
  </si>
  <si>
    <t>0.75.0.10.795.0.08.001.99</t>
  </si>
  <si>
    <t>Gto.Pag.Adel-Publicidad</t>
  </si>
  <si>
    <t>Retencion de Iva Computable</t>
  </si>
  <si>
    <t>Iva Credito-10%</t>
  </si>
  <si>
    <t>Transferencias Bancarias Pend. Gs</t>
  </si>
  <si>
    <t>A Recuperar Kaitel Th Gs</t>
  </si>
  <si>
    <t>Recupero Pend. Ueno-Mastercard</t>
  </si>
  <si>
    <t>A Recuperar Cbs Usd ¿ Th</t>
  </si>
  <si>
    <t>Cbs a Recuperar Gs</t>
  </si>
  <si>
    <t>It Consultores a Devolver Gs</t>
  </si>
  <si>
    <t>Cajero Fielcorresponsal a Pagar Usd</t>
  </si>
  <si>
    <t>Retencion Irf Gs</t>
  </si>
  <si>
    <t>Otras Retribuciones Personales</t>
  </si>
  <si>
    <t>Garantia sobre Prèstamos Financieros</t>
  </si>
  <si>
    <t>SUDAMERIS BANK</t>
  </si>
  <si>
    <t>Garantia sobre Prestamos Financieros</t>
  </si>
  <si>
    <t>COMISIONES</t>
  </si>
  <si>
    <t>INTERES</t>
  </si>
  <si>
    <t>RECUPERO DE GASTOS</t>
  </si>
  <si>
    <t>SERVICIOS PRESTADOS</t>
  </si>
  <si>
    <t>Honorarios</t>
  </si>
  <si>
    <t>BOLSA DE VALORES &amp; PRODUCTOS DE ASUNCION S.A.</t>
  </si>
  <si>
    <t>148101731000001</t>
  </si>
  <si>
    <t>150102430100899</t>
  </si>
  <si>
    <t>150102570201199</t>
  </si>
  <si>
    <t>150102570205099</t>
  </si>
  <si>
    <t>150102570205299</t>
  </si>
  <si>
    <t>150102570205399</t>
  </si>
  <si>
    <t>150102570229601</t>
  </si>
  <si>
    <t>240402580201099</t>
  </si>
  <si>
    <t>240402580202201</t>
  </si>
  <si>
    <t>240402600210001</t>
  </si>
  <si>
    <t>240402600294099</t>
  </si>
  <si>
    <t>730107591800099</t>
  </si>
  <si>
    <t>730107710801299</t>
  </si>
  <si>
    <t>730107714200199</t>
  </si>
  <si>
    <t>750107950800199</t>
  </si>
  <si>
    <t>Saldo al Inicio Ejercicio 2022</t>
  </si>
  <si>
    <t>310504200100099</t>
  </si>
  <si>
    <t>mantiene</t>
  </si>
  <si>
    <t>ok</t>
  </si>
  <si>
    <t xml:space="preserve">Moneda Extranjera - U$S                                     </t>
  </si>
  <si>
    <t xml:space="preserve">B.N.F. Cce Cta.Nº819127/3 (Gs.)                             </t>
  </si>
  <si>
    <t>Ueno Salario Cta. Cte. 96115500 Usd</t>
  </si>
  <si>
    <t>Ueno Salario Cta. Cte. 96915015 Gs</t>
  </si>
  <si>
    <t>Banco Regional Usd Cta.8220641 Ahorro</t>
  </si>
  <si>
    <t>Gastos Diferidos – Emision</t>
  </si>
  <si>
    <t xml:space="preserve">Deudores Varios Bienes a Integrar                           </t>
  </si>
  <si>
    <t>Embargos a Recuperar Judicial</t>
  </si>
  <si>
    <t xml:space="preserve">Operaciones a Liquidar Pronet-Cobros de Prestamos           </t>
  </si>
  <si>
    <t>Grupo Vazquez a Recup Gs</t>
  </si>
  <si>
    <t>A Recuperar Cbs – Th</t>
  </si>
  <si>
    <t xml:space="preserve">Suc. y Agencias </t>
  </si>
  <si>
    <t xml:space="preserve">Franq. Luque                                                </t>
  </si>
  <si>
    <t xml:space="preserve">Suc. y Agencias                   </t>
  </si>
  <si>
    <t xml:space="preserve">Equipos de Seguridad                                        </t>
  </si>
  <si>
    <t xml:space="preserve">Depreciacion Acumulada Equipos de Seguridad                 </t>
  </si>
  <si>
    <t xml:space="preserve">Depreciacion Acumulada Flota de Vehiculos                   </t>
  </si>
  <si>
    <t>(Amortizaciones Acumuladas – Sistemas)</t>
  </si>
  <si>
    <t>(Dep.Acumulada – Software)</t>
  </si>
  <si>
    <t xml:space="preserve">Dividendos a Pagar                                          </t>
  </si>
  <si>
    <t xml:space="preserve">Sobrante de Caja Gs.                                        </t>
  </si>
  <si>
    <t xml:space="preserve">Retencion Cuotas Prestamos - Salarios                       </t>
  </si>
  <si>
    <t>Embargos en Curso</t>
  </si>
  <si>
    <t>Emision Cheques Pendientes de Cobros</t>
  </si>
  <si>
    <t>Cuenta a Pagar Narah S.A.</t>
  </si>
  <si>
    <t>Operaciones a Cancelar Tesoreria – Usd</t>
  </si>
  <si>
    <t>Fondo Fijo a Devolver Cbs</t>
  </si>
  <si>
    <t>Operaciones a Cancelar – Asociaciones Gs.</t>
  </si>
  <si>
    <t xml:space="preserve">Aportes No Capitalizados                                    </t>
  </si>
  <si>
    <t xml:space="preserve">Disponibilidades - Residentes                               </t>
  </si>
  <si>
    <t xml:space="preserve">Gestion de Cobranza Prestamos                               </t>
  </si>
  <si>
    <t>Ganacia por Venta de Activo Intangible</t>
  </si>
  <si>
    <t xml:space="preserve">Aguinaldos Administrativos                                  </t>
  </si>
  <si>
    <t xml:space="preserve">Comisiones Pagadas (Varios)                                 </t>
  </si>
  <si>
    <t xml:space="preserve">Aporte Patronal Ips                                         </t>
  </si>
  <si>
    <t xml:space="preserve">Seguros Pagados Varios                                      </t>
  </si>
  <si>
    <t xml:space="preserve">Reparacion y Mantenimiento de Vehiculos                     </t>
  </si>
  <si>
    <t xml:space="preserve">Telefonia Celular                                           </t>
  </si>
  <si>
    <t xml:space="preserve">Servicios de Internet                                       </t>
  </si>
  <si>
    <t xml:space="preserve">Gastos en Procesos Judiciales                               </t>
  </si>
  <si>
    <t>Perdida Embargo Juducial Gnd</t>
  </si>
  <si>
    <t xml:space="preserve">Perdidas Extraordinarias                                    </t>
  </si>
  <si>
    <t>111201090401799</t>
  </si>
  <si>
    <t>111201090402101</t>
  </si>
  <si>
    <t>111201090404499</t>
  </si>
  <si>
    <t>111201090405601</t>
  </si>
  <si>
    <t>111201090410101</t>
  </si>
  <si>
    <t>0.11.1.20.109.1.04.101.01</t>
  </si>
  <si>
    <t>111201090410199</t>
  </si>
  <si>
    <t>0.11.1.20.109.1.04.101.99</t>
  </si>
  <si>
    <t>111201090447301</t>
  </si>
  <si>
    <t>0.11.1.20.109.1.04.473.01</t>
  </si>
  <si>
    <t>137101310400099</t>
  </si>
  <si>
    <t>137801618200099</t>
  </si>
  <si>
    <t>145101690200001</t>
  </si>
  <si>
    <t>148101690200001</t>
  </si>
  <si>
    <t>142101690200099</t>
  </si>
  <si>
    <t>143101690200099</t>
  </si>
  <si>
    <t>141101730200099</t>
  </si>
  <si>
    <t>0.14.1.10.173.1.02.000.99</t>
  </si>
  <si>
    <t>142101730200099</t>
  </si>
  <si>
    <t>143101730200099</t>
  </si>
  <si>
    <t>144101730200099</t>
  </si>
  <si>
    <t>145101730200099</t>
  </si>
  <si>
    <t>144101730400099</t>
  </si>
  <si>
    <t>146103510200001</t>
  </si>
  <si>
    <t>148104050100001</t>
  </si>
  <si>
    <t>0.14.8.10.405.8.01.000.01</t>
  </si>
  <si>
    <t>146802258200001</t>
  </si>
  <si>
    <t>141802258200099</t>
  </si>
  <si>
    <t>142802258200099</t>
  </si>
  <si>
    <t>144802258200099</t>
  </si>
  <si>
    <t>146802259400001</t>
  </si>
  <si>
    <t>141802259400099</t>
  </si>
  <si>
    <t>142802259400099</t>
  </si>
  <si>
    <t>142902319200199</t>
  </si>
  <si>
    <t>145902319200199</t>
  </si>
  <si>
    <t>150102410200801</t>
  </si>
  <si>
    <t>150102410200899</t>
  </si>
  <si>
    <t>150102410201599</t>
  </si>
  <si>
    <t>150102430102399</t>
  </si>
  <si>
    <t>150102470200199</t>
  </si>
  <si>
    <t>150102470200299</t>
  </si>
  <si>
    <t>150102470200399</t>
  </si>
  <si>
    <t>150102470200499</t>
  </si>
  <si>
    <t>150102470200599</t>
  </si>
  <si>
    <t>150102470200899</t>
  </si>
  <si>
    <t>150102470305899</t>
  </si>
  <si>
    <t>150102530200501</t>
  </si>
  <si>
    <t>150102570203299</t>
  </si>
  <si>
    <t>150102570203799</t>
  </si>
  <si>
    <t>150102570203999</t>
  </si>
  <si>
    <t>150102570204499</t>
  </si>
  <si>
    <t>150102570204999</t>
  </si>
  <si>
    <t>150102570205499</t>
  </si>
  <si>
    <t>0.15.0.10.257.0.02.054.99</t>
  </si>
  <si>
    <t>150102570207199</t>
  </si>
  <si>
    <t>150102570208299</t>
  </si>
  <si>
    <t>150102570208899</t>
  </si>
  <si>
    <t>150102570210199</t>
  </si>
  <si>
    <t>150102570210299</t>
  </si>
  <si>
    <t>150102570210699</t>
  </si>
  <si>
    <t>150102570210799</t>
  </si>
  <si>
    <t>150102570211001</t>
  </si>
  <si>
    <t>150102570215399</t>
  </si>
  <si>
    <t>150102570226899</t>
  </si>
  <si>
    <t>150102570229699</t>
  </si>
  <si>
    <t>150102570400101</t>
  </si>
  <si>
    <t>150102570400199</t>
  </si>
  <si>
    <t>150102570400201</t>
  </si>
  <si>
    <t>150102570400299</t>
  </si>
  <si>
    <t>150102570400399</t>
  </si>
  <si>
    <t>150102570400499</t>
  </si>
  <si>
    <t>150102570400501</t>
  </si>
  <si>
    <t>150102570400599</t>
  </si>
  <si>
    <t>150102570400601</t>
  </si>
  <si>
    <t>150102570400699</t>
  </si>
  <si>
    <t>150102570400701</t>
  </si>
  <si>
    <t>150102570400799</t>
  </si>
  <si>
    <t>150102570400801</t>
  </si>
  <si>
    <t>150102570400899</t>
  </si>
  <si>
    <t>150102570400901</t>
  </si>
  <si>
    <t>150102570400999</t>
  </si>
  <si>
    <t>150102570401099</t>
  </si>
  <si>
    <t>150102570401101</t>
  </si>
  <si>
    <t>150102570401199</t>
  </si>
  <si>
    <t>150102570401399</t>
  </si>
  <si>
    <t>150102570401401</t>
  </si>
  <si>
    <t>150102570401499</t>
  </si>
  <si>
    <t>150102570401501</t>
  </si>
  <si>
    <t>150102570401599</t>
  </si>
  <si>
    <t>150102570401601</t>
  </si>
  <si>
    <t>150102570401699</t>
  </si>
  <si>
    <t>150102570401799</t>
  </si>
  <si>
    <t>150102570401801</t>
  </si>
  <si>
    <t>150102570401899</t>
  </si>
  <si>
    <t>150102570401901</t>
  </si>
  <si>
    <t>150102570401999</t>
  </si>
  <si>
    <t>150102570402001</t>
  </si>
  <si>
    <t>150102570402099</t>
  </si>
  <si>
    <t>150102570402101</t>
  </si>
  <si>
    <t>150102570402199</t>
  </si>
  <si>
    <t>150102570402299</t>
  </si>
  <si>
    <t>150102570402301</t>
  </si>
  <si>
    <t>150102570402399</t>
  </si>
  <si>
    <t>150102570402499</t>
  </si>
  <si>
    <t>150102570402599</t>
  </si>
  <si>
    <t>150102570402699</t>
  </si>
  <si>
    <t>150102570402799</t>
  </si>
  <si>
    <t>150102570402899</t>
  </si>
  <si>
    <t>150102570402999</t>
  </si>
  <si>
    <t>150102570403001</t>
  </si>
  <si>
    <t>150102570403099</t>
  </si>
  <si>
    <t>150102570403199</t>
  </si>
  <si>
    <t>150102570403299</t>
  </si>
  <si>
    <t>150102570403301</t>
  </si>
  <si>
    <t>150102570403399</t>
  </si>
  <si>
    <t>150102570403401</t>
  </si>
  <si>
    <t>150102570403499</t>
  </si>
  <si>
    <t>150102570403501</t>
  </si>
  <si>
    <t>150102570403599</t>
  </si>
  <si>
    <t>150102570403799</t>
  </si>
  <si>
    <t>0.15.0.10.257.0.04.037.99</t>
  </si>
  <si>
    <t>150102570409901</t>
  </si>
  <si>
    <t>150102570409999</t>
  </si>
  <si>
    <t>160102690200101</t>
  </si>
  <si>
    <t>160102690200399</t>
  </si>
  <si>
    <t>160802798200101</t>
  </si>
  <si>
    <t>180103199200199</t>
  </si>
  <si>
    <t>215403900200001</t>
  </si>
  <si>
    <t>215403900300099</t>
  </si>
  <si>
    <t>0.21.5.40.390.5.03.000.99</t>
  </si>
  <si>
    <t>215801348200101</t>
  </si>
  <si>
    <t>215801348400199</t>
  </si>
  <si>
    <t>0.21.5.80.134.5.84.001.99</t>
  </si>
  <si>
    <t>215801349200101</t>
  </si>
  <si>
    <t>227602680400101</t>
  </si>
  <si>
    <t>222602680400201</t>
  </si>
  <si>
    <t>226602680400201</t>
  </si>
  <si>
    <t>223602680400299</t>
  </si>
  <si>
    <t>224602680400299</t>
  </si>
  <si>
    <t>222802248200201</t>
  </si>
  <si>
    <t>226802248200201</t>
  </si>
  <si>
    <t>223802248200299</t>
  </si>
  <si>
    <t>224802248200299</t>
  </si>
  <si>
    <t>222802249200201</t>
  </si>
  <si>
    <t>226802249200201</t>
  </si>
  <si>
    <t>223802249200299</t>
  </si>
  <si>
    <t>224802249200299</t>
  </si>
  <si>
    <t>240102420100099</t>
  </si>
  <si>
    <t>240102420100199</t>
  </si>
  <si>
    <t>240102420100399</t>
  </si>
  <si>
    <t>240102420100499</t>
  </si>
  <si>
    <t>240102420100799</t>
  </si>
  <si>
    <t>240102440100099</t>
  </si>
  <si>
    <t>240102440100199</t>
  </si>
  <si>
    <t>240102440100399</t>
  </si>
  <si>
    <t>240102440100599</t>
  </si>
  <si>
    <t>240102440100899</t>
  </si>
  <si>
    <t>240402580202299</t>
  </si>
  <si>
    <t>240402580298199</t>
  </si>
  <si>
    <t>240402600201399</t>
  </si>
  <si>
    <t>240402600205201</t>
  </si>
  <si>
    <t>240402600206299</t>
  </si>
  <si>
    <t>240402600206799</t>
  </si>
  <si>
    <t>240402600207601</t>
  </si>
  <si>
    <t>240402600207699</t>
  </si>
  <si>
    <t>240402600208199</t>
  </si>
  <si>
    <t>0.24.0.40.260.0.02.081.99</t>
  </si>
  <si>
    <t>240402600208299</t>
  </si>
  <si>
    <t>0.24.0.40.260.0.02.082.99</t>
  </si>
  <si>
    <t>240402600211199</t>
  </si>
  <si>
    <t>0.24.0.40.260.0.02.111.99</t>
  </si>
  <si>
    <t>240402600215099</t>
  </si>
  <si>
    <t>240402600215399</t>
  </si>
  <si>
    <t>0.24.0.40.260.0.02.153.99</t>
  </si>
  <si>
    <t>240402600219199</t>
  </si>
  <si>
    <t>240402600219201</t>
  </si>
  <si>
    <t>240402600223199</t>
  </si>
  <si>
    <t>240402600224001</t>
  </si>
  <si>
    <t>240402600293701</t>
  </si>
  <si>
    <t>240402600293799</t>
  </si>
  <si>
    <t>250102720100299</t>
  </si>
  <si>
    <t>250102720100699</t>
  </si>
  <si>
    <t>250102720101099</t>
  </si>
  <si>
    <t>640108320102499</t>
  </si>
  <si>
    <t>0.64.0.10.832.0.01.024.99</t>
  </si>
  <si>
    <t>730107590400399</t>
  </si>
  <si>
    <t>730107691000699</t>
  </si>
  <si>
    <t>730107710440299</t>
  </si>
  <si>
    <t>730107713001199</t>
  </si>
  <si>
    <t>740107930101899</t>
  </si>
  <si>
    <t>0.74.0.10.793.0.01.018.99</t>
  </si>
  <si>
    <t>TRAMO</t>
  </si>
  <si>
    <t>DEUDA TOTAL GS.</t>
  </si>
  <si>
    <t>Total Cartera</t>
  </si>
  <si>
    <t>SE HACE A PARTE CON LA PLANILLA  DE INVENTARIO</t>
  </si>
  <si>
    <t>nota 5</t>
  </si>
  <si>
    <t>No corriente</t>
  </si>
  <si>
    <t>PREVISIONES CORRIENTES</t>
  </si>
  <si>
    <t>PREVISIONES NO CORRIENTES</t>
  </si>
  <si>
    <t>BANCOP</t>
  </si>
  <si>
    <t>Distribución de utilidades s/Acta de Asamblea N°43 del 28 de junio de 2021</t>
  </si>
  <si>
    <t>Saldo al 30 de Junio de 2021</t>
  </si>
  <si>
    <t>0.11.1.20.109.1.04.028.99</t>
  </si>
  <si>
    <t>0.14.8.10.443.8.02.000.99</t>
  </si>
  <si>
    <t>0.15.0.10.257.0.02.157.99</t>
  </si>
  <si>
    <t>0.15.0.10.257.0.02.301.99</t>
  </si>
  <si>
    <t>0.15.0.10.257.0.02.303.99</t>
  </si>
  <si>
    <t>0.22.4.60.268.4.04.002.01</t>
  </si>
  <si>
    <t>0.22.4.80.224.4.82.002.01</t>
  </si>
  <si>
    <t>0.22.4.80.224.4.92.002.01</t>
  </si>
  <si>
    <t>0.24.0.40.260.0.02.154.99</t>
  </si>
  <si>
    <t>0.61.0.20.714.0.02.015.99</t>
  </si>
  <si>
    <t>0.74.0.10.793.0.01.016.99</t>
  </si>
  <si>
    <t>Bbva Cta. Cte. 2101046083 - Gs</t>
  </si>
  <si>
    <t>Produc.por Colocac.Medida Excepcional - Mas de 1080 Dias</t>
  </si>
  <si>
    <t>A Recuperar Kaitel Gs</t>
  </si>
  <si>
    <t>Cobro Boca Wepa</t>
  </si>
  <si>
    <t>A Recuperar Narah</t>
  </si>
  <si>
    <t>Operaciones a Regularizar Fondos</t>
  </si>
  <si>
    <t>Mora, Punitorio y Cargos</t>
  </si>
  <si>
    <t>Perdida por Venta de Bienes Adjudicados</t>
  </si>
  <si>
    <t>La firma tiene por Objeto Principal: Holding Fintech y Objeto Secundario: La sociedad tendrá por objeto realizar las operaciones que más adelante se especifican, sea por cuenta propia o por terceros o asociadas a terceros, dentro o fuera del país, sin que ello implique limitación a sus actividades: servicios y mandatos, mediante el desarrollo de toda clase de representaciones, comisiones, inversiones, consignaciones y asesoramiento en administración de negocios y empresas, realizar inversiones en valores mobiliarios vinculados con sus operaciones y administrar los mismos; cumplir encargos fiduciarios; financiar la compraventa de cualquier género comercial lícito; otorgar anticipos sobre créditos provenientes de ventas a plazo, asumir sus riesgos, mediante la compra de facturas, créditos, hipotecas, bonos, valores y documentos en general; gestionar su cobro y prestar asistencia técnica administrativa; comercialización y/o administración, promoción de compras o ventas de mercaderías, productos, de sorteos y/o anticipos y/o créditos recíprocos o similares; realizar toda actividad inmobiliaria mediante la compraventa, permuta, fraccionamiento, loteo construcción, administración y explotación de toda clase de inmuebles urbanos, rurales y condominios; asimismo podrá realizar inversiones, compraventa de debentures y toda clase de valores mobiliarios y papeles o documentos de créditos bajo cualquiera de los sistemas o modalidades creados o a crearse; contraer préstamos o realizar inversiones con particulares, entidades financieras, bancarias oficiales, privadas, mixtas del país o del extranjero con o sin garantías. Dar avales y fianzas. Efectuar operaciones en bolsa, compraventa de títulos, acciones y otros valores, actuar como agente corresponsal de entidades financieras, cambiarias, compañías de seguros y/o reaseguros; y además cualquier clase de actividades mercantiles o industriales; librar, tomar, endosar, descontar, emitir, vender, negociar de cualquier manera cheques, letras de cambio, giros, facturas, valores, acciones, certificados de inversiones, títulos, pagarés, certificados de depósito y demás papeles de comercio, aceptar y desempeñar toda clase de mandatos, financiar operaciones con o sin garantías, sean hipotecarias y/o prendarias o cualquier otra garantía y administrar bienes de terceros, efectuar y recibir aportes e inversiones con otras o de otras sociedades, empresas o con particulares, invertir de cualquier manera en ellas y encargarse de su administración y liquidación; realizar gestiones de negocios y administración de bienes, de capitales, y de empresas en general, aceptación de mandatos de cargo de fideicomisos de albaceas; préstamos en moneda nacional y/o extranjera con o sin intereses, financiamiento en general de todo tipo de créditos, quirografarios o garantizados con cualquiera de las garantías o seguridades previstas en la legislación; cubrir y/o asumir riesgos sobre bienes y/o valores de terceros: la sociedad podrá emitir títulos valores físicos o desmaterializados, sean de renta fija o variable, para su colocación en el mercado a través de oferta pública, en cuyo caso podrán ser negociados a través de 1a Bolsa de Valores y Productos de Asunción S.A. u otras entidades que se llegaren a crear, previa autorización de la Comisión Nacional de Valores o de otras autoridades administrativas competentes, y de conformidad a las leyes que regulan la materia. Sin perjuicio de lo expuesto, la sociedad queda facultada a realizar los actos u operaciones que más convengan a sus intereses, sin otras limitaciones que las legales, siendo la presente enumeración meramente enunciativa y no limitativa</t>
  </si>
  <si>
    <t>Productos Financieros No Documentados Devengados - No Resid</t>
  </si>
  <si>
    <t>Bienes Adjudicados Muebles en el Pais</t>
  </si>
  <si>
    <t>Bienes Adjudicados Inmuebles en el Pais</t>
  </si>
  <si>
    <t>Itti a Devolver Gs</t>
  </si>
  <si>
    <t>0.14.8.80.225.8.85.000.01</t>
  </si>
  <si>
    <t>0.17.0.10.293.0.02.000.99</t>
  </si>
  <si>
    <t>0.17.0.10.293.0.04.000.99</t>
  </si>
  <si>
    <t>INT Y A DEV</t>
  </si>
  <si>
    <t>OK</t>
  </si>
  <si>
    <t>29/12/2022</t>
  </si>
  <si>
    <t>0.15.0.10.257.0.02.114.99</t>
  </si>
  <si>
    <t>0.15.0.10.257.0.02.305.99</t>
  </si>
  <si>
    <t>0.15.0.10.257.0.02.311.01</t>
  </si>
  <si>
    <t>0.16.0.80.347.0.82.000.01</t>
  </si>
  <si>
    <t>0.17.0.20.295.0.04.026.99</t>
  </si>
  <si>
    <t>0.24.0.40.260.0.02.888.01</t>
  </si>
  <si>
    <t>0.24.0.40.260.0.02.890.99</t>
  </si>
  <si>
    <t>0.24.0.40.260.0.02.891.99</t>
  </si>
  <si>
    <t>0.24.0.40.260.0.02.941.99</t>
  </si>
  <si>
    <t>0.24.0.40.260.0.02.942.99</t>
  </si>
  <si>
    <t>0.24.0.40.260.0.02.943.01</t>
  </si>
  <si>
    <t>0.24.0.40.260.0.02.944.99</t>
  </si>
  <si>
    <t>0.24.0.40.260.0.02.945.99</t>
  </si>
  <si>
    <t>0.24.0.40.260.0.02.946.99</t>
  </si>
  <si>
    <t>0.24.0.40.260.0.02.947.99</t>
  </si>
  <si>
    <t>0.24.0.40.260.0.02.948.99</t>
  </si>
  <si>
    <t>0.24.0.40.260.0.02.950.99</t>
  </si>
  <si>
    <t>0.24.0.40.260.0.02.999.99</t>
  </si>
  <si>
    <t>0.64.0.10.832.0.01.013.99</t>
  </si>
  <si>
    <t>0.64.0.10.832.0.01.014.99</t>
  </si>
  <si>
    <t>0.64.0.10.832.0.01.025.99</t>
  </si>
  <si>
    <t>0.64.0.10.832.0.01.026.99</t>
  </si>
  <si>
    <t>0.71.0.40.739.0.07.000.99</t>
  </si>
  <si>
    <t>0.73.0.10.759.0.04.006.99</t>
  </si>
  <si>
    <t>0.73.0.10.771.0.44.039.99</t>
  </si>
  <si>
    <t>B.N.F. Cte Cta.Nº819127/3 (Gs.)</t>
  </si>
  <si>
    <t>Ueno Cta.Cte. 37345003 Gs. Proveedores</t>
  </si>
  <si>
    <t>Ueno Cta.Cte. 37345004 Western Union</t>
  </si>
  <si>
    <t>Banco Basa Comisiones Ah. 155028524 Gs.</t>
  </si>
  <si>
    <t>Ueno Usd Rendidora Cta. 96111239</t>
  </si>
  <si>
    <t>Vinanzas a Cobrar</t>
  </si>
  <si>
    <t>Gastos Judiciales a Recuperar</t>
  </si>
  <si>
    <t>A Recuperar Mowi</t>
  </si>
  <si>
    <t>Cobros a Rec.Lcr-Bancos (D)</t>
  </si>
  <si>
    <t>A Recuperar Red Digital de Procesamiento S.A.</t>
  </si>
  <si>
    <t>Forward a Recuperar</t>
  </si>
  <si>
    <t>Transacciones Mastercard</t>
  </si>
  <si>
    <t>Prima de Acciones</t>
  </si>
  <si>
    <t>Aime a Devolver - Usd</t>
  </si>
  <si>
    <t>Kaitel a Devolver Gs</t>
  </si>
  <si>
    <t>Otras Cuentas a Pagar por Servicios</t>
  </si>
  <si>
    <t>Cobros a Rec.Lcr-Bancos (A)</t>
  </si>
  <si>
    <t>Cobros a Rec Lcr-Asociaciones (A)</t>
  </si>
  <si>
    <t>Cobro a Recibir Lcr-Caja (A)</t>
  </si>
  <si>
    <t>Operaciones a Cancelar Rrhh Gs (A)</t>
  </si>
  <si>
    <t>Recupero Pend. Ueno-Mastercard (A)</t>
  </si>
  <si>
    <t>Wepa a Devolver (A)</t>
  </si>
  <si>
    <t>Cobros de Cartera Vinanzas</t>
  </si>
  <si>
    <t>Cobros a Rec.Lcr-Caja (A)</t>
  </si>
  <si>
    <t>A Pagar Cartera Transferida por Fondos</t>
  </si>
  <si>
    <t>Ingresos Varios - No Operativos</t>
  </si>
  <si>
    <t>Ingreso por Acciones en Otras Empresas</t>
  </si>
  <si>
    <t>Servicios Corporativos</t>
  </si>
  <si>
    <t>Ganacia por Venta de Activo Fijos</t>
  </si>
  <si>
    <t>Creditos Vigentes por Int,Financ.Sect, No Financ.No Res.</t>
  </si>
  <si>
    <t>Gestion de Cobranza-Vinanzas</t>
  </si>
  <si>
    <t>Sueldos Administrativos Costo</t>
  </si>
  <si>
    <t>Honor. Asesores y Consultores Costo</t>
  </si>
  <si>
    <t>0.11.1.10.101.1.02.000.59</t>
  </si>
  <si>
    <t>0.11.1.10.101.1.02.010.59</t>
  </si>
  <si>
    <t>0.11.1.20.109.1.04.088.01</t>
  </si>
  <si>
    <t>0.11.1.20.109.1.04.424.99</t>
  </si>
  <si>
    <t>0.13.7.80.161.7.94.001.01</t>
  </si>
  <si>
    <t>0.14.7.10.169.7.06.000.01</t>
  </si>
  <si>
    <t>0.14.8.10.169.8.06.000.01</t>
  </si>
  <si>
    <t>0.14.1.10.183.1.02.003.01</t>
  </si>
  <si>
    <t>0.14.2.10.405.2.01.000.01</t>
  </si>
  <si>
    <t>0.14.3.10.173.3.02.000.01</t>
  </si>
  <si>
    <t>0.14.7.10.169.7.04.000.99</t>
  </si>
  <si>
    <t>0.14.4.80.225.4.92.000.01</t>
  </si>
  <si>
    <t>0.14.6.80.225.6.92.000.01</t>
  </si>
  <si>
    <t>0.14.2.80.225.2.92.000.99</t>
  </si>
  <si>
    <t>0.14.2.80.225.2.94.003.01</t>
  </si>
  <si>
    <t>0.14.2.80.225.2.94.003.99</t>
  </si>
  <si>
    <t>0.14.8.80.225.8.94.013.99</t>
  </si>
  <si>
    <t>0.14.8.10.169.8.04.000.99</t>
  </si>
  <si>
    <t>0.14.8.70.425.8.92.000.98</t>
  </si>
  <si>
    <t>0.14.8.80.447.8.82.000.99</t>
  </si>
  <si>
    <t>0.14.7.90.231.7.92.000.01</t>
  </si>
  <si>
    <t>0.15.0.10.251.0.04.000.01</t>
  </si>
  <si>
    <t>0.15.0.10.257.0.02.051.99</t>
  </si>
  <si>
    <t>0.15.0.10.257.0.02.088.01</t>
  </si>
  <si>
    <t>0.15.0.10.257.0.02.115.01</t>
  </si>
  <si>
    <t>0.15.0.10.257.0.02.115.99</t>
  </si>
  <si>
    <t>0.15.0.10.257.0.02.116.99</t>
  </si>
  <si>
    <t>0.15.0.10.257.0.02.117.99</t>
  </si>
  <si>
    <t>0.15.0.10.257.0.02.118.01</t>
  </si>
  <si>
    <t>0.15.0.10.257.0.02.158.99</t>
  </si>
  <si>
    <t>0.15.0.10.257.0.02.267.99</t>
  </si>
  <si>
    <t>0.15.0.10.249.0.01.011.99</t>
  </si>
  <si>
    <t>0.15.0.10.257.0.02.033.59</t>
  </si>
  <si>
    <t>0.15.0.10.257.0.02.041.01</t>
  </si>
  <si>
    <t>0.15.0.10.257.0.02.041.99</t>
  </si>
  <si>
    <t>0.15.0.10.257.0.02.156.99</t>
  </si>
  <si>
    <t>0.15.0.10.257.0.02.200.01</t>
  </si>
  <si>
    <t>0.16.0.10.265.0.02.003.01</t>
  </si>
  <si>
    <t>0.16.0.80.277.0.93.001.99</t>
  </si>
  <si>
    <t>0.16.0.80.347.0.94.002.99</t>
  </si>
  <si>
    <t>0.16.0.10.265.0.02.000.01</t>
  </si>
  <si>
    <t>0.16.0.10.269.0.02.000.01</t>
  </si>
  <si>
    <t>0.16.0.30.275.0.02.000.01</t>
  </si>
  <si>
    <t>0.16.0.80.277.0.82.000.01</t>
  </si>
  <si>
    <t>0.16.0.80.277.0.94.000.01</t>
  </si>
  <si>
    <t>0.16.0.80.279.0.82.000.01</t>
  </si>
  <si>
    <t>0.16.0.80.279.0.94.000.01</t>
  </si>
  <si>
    <t>0.16.0.80.347.0.92.001.01</t>
  </si>
  <si>
    <t>0.16.0.90.349.0.92.000.01</t>
  </si>
  <si>
    <t>0.21.4.80.134.4.82.000.99</t>
  </si>
  <si>
    <t>0.21.4.80.134.4.92.000.99</t>
  </si>
  <si>
    <t>0.21.8.80.134.8.92.000.99</t>
  </si>
  <si>
    <t>0.22.3.60.268.3.04.001.01</t>
  </si>
  <si>
    <t>0.24.0.40.260.0.02.949.01</t>
  </si>
  <si>
    <t>0.24.0.40.258.0.02.009.99</t>
  </si>
  <si>
    <t>0.24.0.40.260.0.02.003.99</t>
  </si>
  <si>
    <t>0.24.0.40.260.0.02.078.99</t>
  </si>
  <si>
    <t>0.25.0.10.272.0.01.016.99</t>
  </si>
  <si>
    <t>0.51.0.40.689.0.01.000.01</t>
  </si>
  <si>
    <t>0.52.0.40.688.0.01.001.01</t>
  </si>
  <si>
    <t>0.52.0.40.690.0.02.001.99</t>
  </si>
  <si>
    <t>0.52.0.40.680.0.10.000.01</t>
  </si>
  <si>
    <t>0.61.0.60.766.0.06.001.99</t>
  </si>
  <si>
    <t>0.63.0.20.814.0.02.000.99</t>
  </si>
  <si>
    <t>0.73.0.10.759.0.06.000.99</t>
  </si>
  <si>
    <t>0.73.0.10.759.0.18.009.99</t>
  </si>
  <si>
    <t>0.73.0.10.769.0.02.001.99</t>
  </si>
  <si>
    <t>0.74.0.10.793.0.01.019.99</t>
  </si>
  <si>
    <t>Efectivo Caja -En la Empresa</t>
  </si>
  <si>
    <t>Vuelto Moneda Euros</t>
  </si>
  <si>
    <t xml:space="preserve">Fondo Fijo - Administracion                                 </t>
  </si>
  <si>
    <t>Bco. Atlas Usd C.Ahorro1292753</t>
  </si>
  <si>
    <t>Bbva Lcr Cta 01-01-571720</t>
  </si>
  <si>
    <t>Creditos Refinanciados -P.Fijo -Menores de Tres Años</t>
  </si>
  <si>
    <t>Creditos Refinanciados -P.Fijo -Mayores de Tres Años</t>
  </si>
  <si>
    <t>Creditos Renovados-Plazo Fijo -Menores de Tres Años</t>
  </si>
  <si>
    <t>(Prod,Fin,Doc. a Deveng-Doc.Descont,-Men.30 Dias)</t>
  </si>
  <si>
    <t>Int. a Devengar a Regularizar</t>
  </si>
  <si>
    <t>Creditos Renovados-Plazo Fijo -Mayores de Tres Años</t>
  </si>
  <si>
    <t>(Resid.-Ganancias p/Valuac.en Suspenso) -Mayores de Tres Año</t>
  </si>
  <si>
    <t>Productos Financieros Documentados – Residentes</t>
  </si>
  <si>
    <t>Operac. a Canc. Lcr (D)</t>
  </si>
  <si>
    <t>Operaciones a Refactura Interempresas</t>
  </si>
  <si>
    <t>Gastos de Fusion</t>
  </si>
  <si>
    <t>A Recuperar Cbs Usd – Th</t>
  </si>
  <si>
    <t>Anticipo Al Personal</t>
  </si>
  <si>
    <t>Operaciones  a Cancelar Tesorería Eur.</t>
  </si>
  <si>
    <t>Doc. a Compensar Usd</t>
  </si>
  <si>
    <t>Doc. a Compensar Gs</t>
  </si>
  <si>
    <t>A Cobrar por Cartera Transferida Usd</t>
  </si>
  <si>
    <t>Cheques Devueltos - Vencidos</t>
  </si>
  <si>
    <t>(Productos Financieros en Suspenso - No Residentes)</t>
  </si>
  <si>
    <t>Colocacion Vencida No Reajust,- Residentes</t>
  </si>
  <si>
    <t>Prod, Financ,Docum, Coloc.Venc- Residentes</t>
  </si>
  <si>
    <t>(Productos Financ.a Deveng.Resid.Col.Venc.)</t>
  </si>
  <si>
    <t>Prod, Financ,Docum, Cred,Gest- Residentes</t>
  </si>
  <si>
    <t>(Productos Financ. Doc.Cred.Gest a Devengar - Residentes)</t>
  </si>
  <si>
    <t>(Prevision Cred.Morosos -Prestamos Residentes)</t>
  </si>
  <si>
    <t>(Int.a Deveng.Prest.Redesc.Plazo Mayor a 1080 Dias)</t>
  </si>
  <si>
    <t>Ste a Devolver Gs</t>
  </si>
  <si>
    <t>Ingresos  Preoperativos</t>
  </si>
  <si>
    <t>Puka a Devolver Gs</t>
  </si>
  <si>
    <t>Anticipos Aguinaldos a Pagar</t>
  </si>
  <si>
    <t>Posicion Cambios Sobrecompra</t>
  </si>
  <si>
    <t>Productos Financieros No Documentados a Devengar</t>
  </si>
  <si>
    <t>Residentes - Productos por Documentos Descontados</t>
  </si>
  <si>
    <t>Cred.Vig.p/Inter.Fin.Snf-Residentes</t>
  </si>
  <si>
    <t>Bienes Inmuebles</t>
  </si>
  <si>
    <t>Aguinaldo</t>
  </si>
  <si>
    <t xml:space="preserve">Provision de Impuesto a la Renta                            </t>
  </si>
  <si>
    <t xml:space="preserve">Impuesto a la Renta                                         </t>
  </si>
  <si>
    <t>Honor. Asesores y Consultores COSTO</t>
  </si>
  <si>
    <t xml:space="preserve">Diferencia por Redondeo                                     </t>
  </si>
  <si>
    <t>Perdida por Venta de Activo Intangible</t>
  </si>
  <si>
    <t>Cuentas por Cobrar CP</t>
  </si>
  <si>
    <t>Cuentas por Cobrar LP</t>
  </si>
  <si>
    <t>Otros Creditos CP</t>
  </si>
  <si>
    <t>Préstamos Financieros del Exterior a Corto Plazo</t>
  </si>
  <si>
    <t>Pasivos Corrientes</t>
  </si>
  <si>
    <t>Préstamos Otros a Corto plazo</t>
  </si>
  <si>
    <t>Deuda bursátil</t>
  </si>
  <si>
    <t>Otras Obligaciones diversas</t>
  </si>
  <si>
    <t>Ingresos</t>
  </si>
  <si>
    <t>Ganancia/Perdida por Valuación</t>
  </si>
  <si>
    <t>Otros Ingresos/Egresos</t>
  </si>
  <si>
    <t>Costos</t>
  </si>
  <si>
    <t>Depreciacion/Amortización</t>
  </si>
  <si>
    <t>111010102000591</t>
  </si>
  <si>
    <t>111010102010591</t>
  </si>
  <si>
    <t>111101010200399</t>
  </si>
  <si>
    <t>111201090211799</t>
  </si>
  <si>
    <t>111201090403701</t>
  </si>
  <si>
    <t>111201090408801</t>
  </si>
  <si>
    <t>112010904019991</t>
  </si>
  <si>
    <t>112010904028991</t>
  </si>
  <si>
    <t>112010904060991</t>
  </si>
  <si>
    <t>112010904072991</t>
  </si>
  <si>
    <t>112010904424991</t>
  </si>
  <si>
    <t>137101310400001</t>
  </si>
  <si>
    <t>137801618200101</t>
  </si>
  <si>
    <t>137801619400001</t>
  </si>
  <si>
    <t>137801619400101</t>
  </si>
  <si>
    <t>141016902003992</t>
  </si>
  <si>
    <t>141016906000017</t>
  </si>
  <si>
    <t>141016906000018</t>
  </si>
  <si>
    <t>141016908000017</t>
  </si>
  <si>
    <t>141017302000014</t>
  </si>
  <si>
    <t>141017302003014</t>
  </si>
  <si>
    <t>141017306000996</t>
  </si>
  <si>
    <t>141018302003011</t>
  </si>
  <si>
    <t>142104050100001</t>
  </si>
  <si>
    <t>142104050100099</t>
  </si>
  <si>
    <t>143101730200001</t>
  </si>
  <si>
    <t>145704259200098</t>
  </si>
  <si>
    <t>145802259200001</t>
  </si>
  <si>
    <t>146704259200098</t>
  </si>
  <si>
    <t>147042592000987</t>
  </si>
  <si>
    <t>147101690400099</t>
  </si>
  <si>
    <t>148022582003992</t>
  </si>
  <si>
    <t>148022592000014</t>
  </si>
  <si>
    <t>148022592000016</t>
  </si>
  <si>
    <t>148022592000018</t>
  </si>
  <si>
    <t>148022592000992</t>
  </si>
  <si>
    <t>148022592000994</t>
  </si>
  <si>
    <t>148022594003012</t>
  </si>
  <si>
    <t>148022594003992</t>
  </si>
  <si>
    <t>148022594013018</t>
  </si>
  <si>
    <t>148022594013998</t>
  </si>
  <si>
    <t>148101690400099</t>
  </si>
  <si>
    <t>148104430200099</t>
  </si>
  <si>
    <t>148704259200098</t>
  </si>
  <si>
    <t>148802258500001</t>
  </si>
  <si>
    <t>148804478200099</t>
  </si>
  <si>
    <t>149023192000017</t>
  </si>
  <si>
    <t>150102510400001</t>
  </si>
  <si>
    <t>150102570204801</t>
  </si>
  <si>
    <t>150102570205199</t>
  </si>
  <si>
    <t>150102570208801</t>
  </si>
  <si>
    <t>150102570211499</t>
  </si>
  <si>
    <t>150102570211501</t>
  </si>
  <si>
    <t>150102570211599</t>
  </si>
  <si>
    <t>150102570211699</t>
  </si>
  <si>
    <t>150102570211799</t>
  </si>
  <si>
    <t>150102570211801</t>
  </si>
  <si>
    <t>150102570215799</t>
  </si>
  <si>
    <t>150102570215899</t>
  </si>
  <si>
    <t>150102570226799</t>
  </si>
  <si>
    <t>150102570230001</t>
  </si>
  <si>
    <t>150102570230199</t>
  </si>
  <si>
    <t>150102570230399</t>
  </si>
  <si>
    <t>150102570230599</t>
  </si>
  <si>
    <t>150102570231101</t>
  </si>
  <si>
    <t>151024901011990</t>
  </si>
  <si>
    <t>151025302005010</t>
  </si>
  <si>
    <t>151025702033590</t>
  </si>
  <si>
    <t>151025702041010</t>
  </si>
  <si>
    <t>151025702041990</t>
  </si>
  <si>
    <t>151025702070990</t>
  </si>
  <si>
    <t>151025702076990</t>
  </si>
  <si>
    <t>151025702087010</t>
  </si>
  <si>
    <t>151025702156990</t>
  </si>
  <si>
    <t>151025702200010</t>
  </si>
  <si>
    <t>160102650200301</t>
  </si>
  <si>
    <t>160802779300199</t>
  </si>
  <si>
    <t>160803479400299</t>
  </si>
  <si>
    <t>161026502000010</t>
  </si>
  <si>
    <t>161026902000010</t>
  </si>
  <si>
    <t>163027502000010</t>
  </si>
  <si>
    <t>168027782000010</t>
  </si>
  <si>
    <t>168027794000010</t>
  </si>
  <si>
    <t>168027982000010</t>
  </si>
  <si>
    <t>168027994000010</t>
  </si>
  <si>
    <t>168034782000010</t>
  </si>
  <si>
    <t>168034792001010</t>
  </si>
  <si>
    <t>168034794001010</t>
  </si>
  <si>
    <t>169034992000010</t>
  </si>
  <si>
    <t>170102930200099</t>
  </si>
  <si>
    <t>170102930400099</t>
  </si>
  <si>
    <t>170202950200001</t>
  </si>
  <si>
    <t>170202950402699</t>
  </si>
  <si>
    <t>170804158200001</t>
  </si>
  <si>
    <t>170804158200201</t>
  </si>
  <si>
    <t>192034502061990</t>
  </si>
  <si>
    <t>211101020401901</t>
  </si>
  <si>
    <t>211101020403399</t>
  </si>
  <si>
    <t>212403900200099</t>
  </si>
  <si>
    <t>212801348200199</t>
  </si>
  <si>
    <t>214039002000993</t>
  </si>
  <si>
    <t>214039004000994</t>
  </si>
  <si>
    <t>214403900300099</t>
  </si>
  <si>
    <t>214801348400199</t>
  </si>
  <si>
    <t>218013482000994</t>
  </si>
  <si>
    <t>218013482001993</t>
  </si>
  <si>
    <t>218013492000994</t>
  </si>
  <si>
    <t>218013492000998</t>
  </si>
  <si>
    <t>218013492001993</t>
  </si>
  <si>
    <t>222802249200299</t>
  </si>
  <si>
    <t>224602680400201</t>
  </si>
  <si>
    <t>224802248200201</t>
  </si>
  <si>
    <t>224802249200201</t>
  </si>
  <si>
    <t>226026804001013</t>
  </si>
  <si>
    <t>226026804002993</t>
  </si>
  <si>
    <t>226602680400101</t>
  </si>
  <si>
    <t>226602680400199</t>
  </si>
  <si>
    <t>226802248200101</t>
  </si>
  <si>
    <t>226802249200101</t>
  </si>
  <si>
    <t>228022482002993</t>
  </si>
  <si>
    <t>240402600201701</t>
  </si>
  <si>
    <t>240402600215499</t>
  </si>
  <si>
    <t>240402600217999</t>
  </si>
  <si>
    <t>240402600288801</t>
  </si>
  <si>
    <t>240402600289099</t>
  </si>
  <si>
    <t>240402600289199</t>
  </si>
  <si>
    <t>240402600294199</t>
  </si>
  <si>
    <t>240402600294299</t>
  </si>
  <si>
    <t>240402600294301</t>
  </si>
  <si>
    <t>240402600294499</t>
  </si>
  <si>
    <t>240402600294599</t>
  </si>
  <si>
    <t>240402600294699</t>
  </si>
  <si>
    <t>240402600294799</t>
  </si>
  <si>
    <t>240402600294899</t>
  </si>
  <si>
    <t>240402600294901</t>
  </si>
  <si>
    <t>240402600295099</t>
  </si>
  <si>
    <t>240402600299999</t>
  </si>
  <si>
    <t>241024401008990</t>
  </si>
  <si>
    <t>242025201001990</t>
  </si>
  <si>
    <t>244025802009990</t>
  </si>
  <si>
    <t>244026002003990</t>
  </si>
  <si>
    <t>244026002052010</t>
  </si>
  <si>
    <t>244026002078990</t>
  </si>
  <si>
    <t>244026002150990</t>
  </si>
  <si>
    <t>244026002937010</t>
  </si>
  <si>
    <t>244026002939990</t>
  </si>
  <si>
    <t>250102720101699</t>
  </si>
  <si>
    <t>510106510420199</t>
  </si>
  <si>
    <t>510406890100001</t>
  </si>
  <si>
    <t>520106520220199</t>
  </si>
  <si>
    <t>520406880100101</t>
  </si>
  <si>
    <t>520406900200199</t>
  </si>
  <si>
    <t>524068010000010</t>
  </si>
  <si>
    <t>610207140201599</t>
  </si>
  <si>
    <t>616076606001990</t>
  </si>
  <si>
    <t>632081402000990</t>
  </si>
  <si>
    <t>633081802003990</t>
  </si>
  <si>
    <t>640108300100099</t>
  </si>
  <si>
    <t>640108320101399</t>
  </si>
  <si>
    <t>640108320101499</t>
  </si>
  <si>
    <t>640108320102599</t>
  </si>
  <si>
    <t>640108320102699</t>
  </si>
  <si>
    <t>710407390700099</t>
  </si>
  <si>
    <t>730107590400699</t>
  </si>
  <si>
    <t>730107590600099</t>
  </si>
  <si>
    <t>730107591800999</t>
  </si>
  <si>
    <t>730107690200199</t>
  </si>
  <si>
    <t>730107690600299</t>
  </si>
  <si>
    <t>730107710440201</t>
  </si>
  <si>
    <t>730107714401299</t>
  </si>
  <si>
    <t>730107714402899</t>
  </si>
  <si>
    <t>730107714403999</t>
  </si>
  <si>
    <t>730107730400799</t>
  </si>
  <si>
    <t>740107930101699</t>
  </si>
  <si>
    <t>740107930101999</t>
  </si>
  <si>
    <t>741079101001990</t>
  </si>
  <si>
    <t xml:space="preserve">          (-) Prevision para incobrables CP</t>
  </si>
  <si>
    <t>Reserva Especial</t>
  </si>
  <si>
    <t>Intereses a bancos, instituciones financieras</t>
  </si>
  <si>
    <t>Sueldos y Honorarios Corporativos</t>
  </si>
  <si>
    <t>Gastos por servicios varios</t>
  </si>
  <si>
    <t xml:space="preserve">Previsiones </t>
  </si>
  <si>
    <t xml:space="preserve">Préstamos Financieros del Exterior a corto plazo </t>
  </si>
  <si>
    <t>Al 30 de Diciembre de 2022</t>
  </si>
  <si>
    <t>HIPOTECARIA</t>
  </si>
  <si>
    <t>Contador General</t>
  </si>
  <si>
    <t xml:space="preserve">Acreedores Fiscales </t>
  </si>
  <si>
    <t>UENO HOLDING S.A.E.C.A.</t>
  </si>
  <si>
    <t>Inversiones en asociadas</t>
  </si>
  <si>
    <t>RED DIGITAL DE PROCESAMIENTO S.A.</t>
  </si>
  <si>
    <t>80114621-6</t>
  </si>
  <si>
    <t>Sociedad:</t>
  </si>
  <si>
    <t>Fecha Presentación:</t>
  </si>
  <si>
    <t xml:space="preserve">INFORMACION GENERAL DE LA ENTIDAD </t>
  </si>
  <si>
    <t>Información al:</t>
  </si>
  <si>
    <t>1.              IDENTIFICACIÓN:</t>
  </si>
  <si>
    <t>1.1            NOMBRE O RAZON SOCIAL</t>
  </si>
  <si>
    <t>1.2            ANTECEDENTES DE CONSTITUCIÓN SOCIAL Y REFORMAS ESTATUTARIAS</t>
  </si>
  <si>
    <t>1.3            RUC</t>
  </si>
  <si>
    <t>1.4            ACTIVIDAD PRINCIPAL SEGÚN INSCRIPCION EN EL RUC</t>
  </si>
  <si>
    <t>1.5            ACTIVIDAD/ES SECUNDARIA/S SEGÚN INSCRIPCION EN EL RUC</t>
  </si>
  <si>
    <t xml:space="preserve">1.6            DOMICILIO LEGAL </t>
  </si>
  <si>
    <t>1.7            TELEFONO</t>
  </si>
  <si>
    <t>1.8            FAX</t>
  </si>
  <si>
    <t>1.9            E-MAIL</t>
  </si>
  <si>
    <t>1.10        SITIO PAGINA WEB</t>
  </si>
  <si>
    <t xml:space="preserve">2.        ADMINISTRACION:    </t>
  </si>
  <si>
    <t xml:space="preserve"> CARGO</t>
  </si>
  <si>
    <t>Nombre</t>
  </si>
  <si>
    <t>Apellido</t>
  </si>
  <si>
    <t>Representante(s) Legal(es)</t>
  </si>
  <si>
    <t>Plana Ejecutiva</t>
  </si>
  <si>
    <t>3.               CAPITAL  Y PROPIEDAD (EN GUARANIES):</t>
  </si>
  <si>
    <t xml:space="preserve">Capital Social </t>
  </si>
  <si>
    <t xml:space="preserve">Capital Emitido </t>
  </si>
  <si>
    <t xml:space="preserve">Capital Suscripto </t>
  </si>
  <si>
    <t xml:space="preserve">Capital Integrado </t>
  </si>
  <si>
    <t xml:space="preserve">Valor nominal de  las acciones </t>
  </si>
  <si>
    <t>COMPOSICIÓN ACCIONARIA: Accionistas que detentan el diez (10) por ciento o más de participación en el capital.</t>
  </si>
  <si>
    <t>N°</t>
  </si>
  <si>
    <t xml:space="preserve">Accionista </t>
  </si>
  <si>
    <t>Clase</t>
  </si>
  <si>
    <t>Voto</t>
  </si>
  <si>
    <t>%  de participación del capital integrado</t>
  </si>
  <si>
    <t>4.  AUDITOR EXTERNO INDEPENDIENTE</t>
  </si>
  <si>
    <t xml:space="preserve">4.1 AUDITOR  EXTERNO   INDEPENDIENTE DESIGNADO: </t>
  </si>
  <si>
    <t>4.2 NUMERO DE INSCRIPCIÓN EN EL REGISTRO DE LA CNV:</t>
  </si>
  <si>
    <t xml:space="preserve">          </t>
  </si>
  <si>
    <t>UENO HOLDING SAECA</t>
  </si>
  <si>
    <t>80011000-5</t>
  </si>
  <si>
    <t>64200 - ACTIVIDADES DE SOCIEDADES DE CARTERA</t>
  </si>
  <si>
    <t>SANTA TERESA E/AVIADORES DEL CHACO Y HERMINIO MALDONADO .POSTAL 1749</t>
  </si>
  <si>
    <t>021 4168000</t>
  </si>
  <si>
    <t xml:space="preserve">contabilidad@credicentro.com.py  </t>
  </si>
  <si>
    <t>PRESIDENTE</t>
  </si>
  <si>
    <t>VICEPRESIDENTE</t>
  </si>
  <si>
    <t>DIRECTOR TITULAR</t>
  </si>
  <si>
    <t>DIRECTOR SUPLENTE</t>
  </si>
  <si>
    <t>SINDICO SUPLENTE</t>
  </si>
  <si>
    <t>SINDICO TITULAR</t>
  </si>
  <si>
    <t>GERENTE GENERAL</t>
  </si>
  <si>
    <t>GERENTE ADMINISTRATIVO</t>
  </si>
  <si>
    <t>SUB GERENTE DE CONTABILIDAD</t>
  </si>
  <si>
    <t>GERENTE DE TALENTO HUMANO &amp; CULTURA</t>
  </si>
  <si>
    <t>GERENTE DE ORGANIZACION PROCESOS&amp;CALIDAD</t>
  </si>
  <si>
    <t>GERENTE DE MARKETING</t>
  </si>
  <si>
    <t>SUB GERENTE FINANCIERA</t>
  </si>
  <si>
    <t>AUDITORA INTERNA</t>
  </si>
  <si>
    <t>EDUARDO JAVIER</t>
  </si>
  <si>
    <t>FEDERICO MIGUEL</t>
  </si>
  <si>
    <t>JUAN MANUEL</t>
  </si>
  <si>
    <t>JULIO DANIEL</t>
  </si>
  <si>
    <t>FRANKLIN GERARDO</t>
  </si>
  <si>
    <t xml:space="preserve">GUILLERMO </t>
  </si>
  <si>
    <t>CAROLINA MARIA</t>
  </si>
  <si>
    <t xml:space="preserve">VERONICA </t>
  </si>
  <si>
    <t>SILVIA</t>
  </si>
  <si>
    <t>PABLO ANTONIO</t>
  </si>
  <si>
    <t>MIGUEL ANGEL</t>
  </si>
  <si>
    <t>ENRIQUE JAVIER</t>
  </si>
  <si>
    <t>ALEJANDRO MANUEL</t>
  </si>
  <si>
    <t>CYNTHIA CAROLINA</t>
  </si>
  <si>
    <t>DIANA LETICIA</t>
  </si>
  <si>
    <t>MARTHA ALICE</t>
  </si>
  <si>
    <t>PAOLA ANALIA</t>
  </si>
  <si>
    <t>MARIA DE LA PAZ</t>
  </si>
  <si>
    <t>MIRNA ESTEFANIA</t>
  </si>
  <si>
    <t>GROSS BROWN COSTA</t>
  </si>
  <si>
    <t>VAZQUEZ VILLASANTI</t>
  </si>
  <si>
    <t>GUSTALE CARDONI</t>
  </si>
  <si>
    <t>REY FERNANDEZ</t>
  </si>
  <si>
    <t>BOCCIA SILVEIRA</t>
  </si>
  <si>
    <t xml:space="preserve">VAZQUEZ MUNIAGURRIA </t>
  </si>
  <si>
    <t>GALEANO DE BESTARD</t>
  </si>
  <si>
    <t>VAZQUEZ MUNIAGURRIA</t>
  </si>
  <si>
    <t>MURTO DE MENDEZ</t>
  </si>
  <si>
    <t xml:space="preserve">DEBUCHY BOSELLI </t>
  </si>
  <si>
    <t>ALMADA FRUTOS</t>
  </si>
  <si>
    <t>VERA MOREIRA</t>
  </si>
  <si>
    <t>AYALA OTTAVIANO</t>
  </si>
  <si>
    <t>VELAZQUEZ PERALTA</t>
  </si>
  <si>
    <t>MONGELOS GONZALEZ</t>
  </si>
  <si>
    <t>RODRIGUEZ CACERES</t>
  </si>
  <si>
    <t xml:space="preserve">MEZA </t>
  </si>
  <si>
    <t>DELGADILLO GALARZA</t>
  </si>
  <si>
    <t>FIGUEREDO SERVIAN</t>
  </si>
  <si>
    <t>Información General</t>
  </si>
  <si>
    <t>Deuda Bursátil corto plazo</t>
  </si>
  <si>
    <t>Utilidad neta por acción ordinarias</t>
  </si>
  <si>
    <t>Utilidad Neta por Acción Ordinario</t>
  </si>
  <si>
    <t>Reserva de revalorización</t>
  </si>
  <si>
    <t>El 15 de setiembre de 2022, ante la Escribana María Teresa Lopez de Aponte, por Escritura Pública N° 101, se realizó la protocolizacion del Acta de Asamblea Extraordinaria N° 49 de fecha 24 de agosto de 2022 para i) Dejar sin efecto las propuestas referentes al rescate de acciones y a la modificación del estatuto con respecto al Art. 5 del Capital Social, aprobadas por Asamblea Extraordinaria de fecha 27 de mayo de 2022, ii) Modificacion de los Estatutos Sociales: Articulo 1, Articulo 14, de los Estatutos Sociales de la firma "CREDICENTRO" S.A.E.C.A., entre otros por cambio de denominación a "UENO HOLDING" S.A.E.C.A., cuya redacción aprobada se inserta en el compendio que se reproduce a continuación, el cual constituye el nuevo contrato societario por el cual se regirá la entidad.  Nota en la Direccion General de los Registros Públicos en fecha 22/09/2022.</t>
  </si>
  <si>
    <t>CONSULTORES Y CONTADORES DE EMPRESAS - CYCE</t>
  </si>
  <si>
    <t>AE-009</t>
  </si>
  <si>
    <t>0.11.1.20.109.1.04.474.01</t>
  </si>
  <si>
    <t>0.14.1.10.173.1.02.000.01</t>
  </si>
  <si>
    <t>0.14.2.10.173.2.02.000.01</t>
  </si>
  <si>
    <t>0.15.0.10.249.0.01.000.99</t>
  </si>
  <si>
    <t>0.15.0.10.251.0.02.000.01</t>
  </si>
  <si>
    <t>0.15.0.10.257.0.02.119.99</t>
  </si>
  <si>
    <t>0.15.0.10.257.0.02.122.99</t>
  </si>
  <si>
    <t>0.15.0.10.257.0.02.159.99</t>
  </si>
  <si>
    <t>0.15.0.10.257.0.02.223.01</t>
  </si>
  <si>
    <t>0.24.0.40.260.0.02.020.01</t>
  </si>
  <si>
    <t>0.24.0.40.260.0.02.082.01</t>
  </si>
  <si>
    <t>0.24.0.40.260.0.02.892.01</t>
  </si>
  <si>
    <t>0.24.0.40.260.0.02.892.99</t>
  </si>
  <si>
    <t>0.24.0.40.260.0.02.893.99</t>
  </si>
  <si>
    <t>0.24.0.40.260.0.02.947.01</t>
  </si>
  <si>
    <t>0.24.0.40.260.0.02.951.01</t>
  </si>
  <si>
    <t>0.24.0.40.260.0.02.953.99</t>
  </si>
  <si>
    <t>0.61.0.10.702.0.02.000.99</t>
  </si>
  <si>
    <t>0.63.0.10.808.0.04.005.99</t>
  </si>
  <si>
    <t>0.63.0.30.818.0.02.006.99</t>
  </si>
  <si>
    <t>0.63.0.30.818.0.02.062.98</t>
  </si>
  <si>
    <t>0.64.0.10.832.0.01.020.99</t>
  </si>
  <si>
    <t>0.73.0.10.759.0.06.002.99</t>
  </si>
  <si>
    <t>0.73.0.10.759.0.08.002.99</t>
  </si>
  <si>
    <t>0.73.0.10.759.0.14.018.99</t>
  </si>
  <si>
    <t>0.73.0.10.759.0.14.019.99</t>
  </si>
  <si>
    <t>0.73.0.10.759.0.14.020.99</t>
  </si>
  <si>
    <t>0.73.0.10.759.0.18.021.99</t>
  </si>
  <si>
    <t>0.73.0.10.759.0.22.009.99</t>
  </si>
  <si>
    <t>0.73.0.10.773.0.02.000.99</t>
  </si>
  <si>
    <t>0.73.0.10.773.0.02.003.99</t>
  </si>
  <si>
    <t>Banco Rio C. Ah Usd.Cta. 8270002012806</t>
  </si>
  <si>
    <t>Idl a Recuperar</t>
  </si>
  <si>
    <t>Red Uts a Recuperar</t>
  </si>
  <si>
    <t>Compra Cartera Ioio</t>
  </si>
  <si>
    <t>Valores en Garantía - Repo</t>
  </si>
  <si>
    <t>Operaciones a Cancelar Administracion Usd</t>
  </si>
  <si>
    <t>Emision Cheques Pendientes de Cobros Usd</t>
  </si>
  <si>
    <t>Forward a Devolver</t>
  </si>
  <si>
    <t>Ioio a Devolver</t>
  </si>
  <si>
    <t>Operaciones Repo a Pagar</t>
  </si>
  <si>
    <t>Cuentas a Pagar Geco</t>
  </si>
  <si>
    <t>Recup.Gastos Judiciales</t>
  </si>
  <si>
    <t>Comis.Entidades Bancard</t>
  </si>
  <si>
    <t>Otros Ingresos Operativos</t>
  </si>
  <si>
    <t>Recupero de Gastos Judiciales</t>
  </si>
  <si>
    <t>Aguinaldos Administrativos Costo</t>
  </si>
  <si>
    <t>Salario Vacacional Costo</t>
  </si>
  <si>
    <t>Preavisos Costo</t>
  </si>
  <si>
    <t>Indemnizacion por Despido Costo</t>
  </si>
  <si>
    <t>Gratificacion_Extraordinaria Costo</t>
  </si>
  <si>
    <t>Comision Gestion Comercial Costo</t>
  </si>
  <si>
    <t>Bonificacion Costo</t>
  </si>
  <si>
    <t>Intereses Pagados</t>
  </si>
  <si>
    <t>al 31 de Diciembre de 2022</t>
  </si>
  <si>
    <t>68201 - INTERMEDIACIÓN EN LA COMPRA, VENTA Y ARRENDAMIENTO DE INMUEBLES</t>
  </si>
  <si>
    <t>111201090447401</t>
  </si>
  <si>
    <t>141101730200001</t>
  </si>
  <si>
    <t>142101730200001</t>
  </si>
  <si>
    <t>150102490100099</t>
  </si>
  <si>
    <t>150102510200001</t>
  </si>
  <si>
    <t>150102570211999</t>
  </si>
  <si>
    <t>150102570212299</t>
  </si>
  <si>
    <t>150102570215999</t>
  </si>
  <si>
    <t>150102570222301</t>
  </si>
  <si>
    <t>240402600202001</t>
  </si>
  <si>
    <t>240402600208201</t>
  </si>
  <si>
    <t>240402600289201</t>
  </si>
  <si>
    <t>240402600289299</t>
  </si>
  <si>
    <t>240402600289399</t>
  </si>
  <si>
    <t>240402600294701</t>
  </si>
  <si>
    <t>240402600295101</t>
  </si>
  <si>
    <t>240402600295399</t>
  </si>
  <si>
    <t>610107020200099</t>
  </si>
  <si>
    <t>630108080400599</t>
  </si>
  <si>
    <t>630308180200699</t>
  </si>
  <si>
    <t>630308180206298</t>
  </si>
  <si>
    <t>730107590600299</t>
  </si>
  <si>
    <t>730107590800299</t>
  </si>
  <si>
    <t>730107591401899</t>
  </si>
  <si>
    <t>730107591401999</t>
  </si>
  <si>
    <t>730107591402099</t>
  </si>
  <si>
    <t>730107591802199</t>
  </si>
  <si>
    <t>730107592200999</t>
  </si>
  <si>
    <t>730107730200099</t>
  </si>
  <si>
    <t>730107730200399</t>
  </si>
  <si>
    <t>Sueldos y Jornales Costo</t>
  </si>
  <si>
    <t>Honorarios profesionales y asesoramiento Costo</t>
  </si>
  <si>
    <t>Otros gastos de operación Costo</t>
  </si>
  <si>
    <t>Sueldos y Jornales adm</t>
  </si>
  <si>
    <t>Sueldos y Jornales Adm</t>
  </si>
  <si>
    <t>Saldo al Inicio Ejercicio 2023</t>
  </si>
  <si>
    <t>COMISIONES, INTERESES Y GASTOS ADMINISTRATIVOS</t>
  </si>
  <si>
    <t>Costo histórico revaluado al inicio del año 2023</t>
  </si>
  <si>
    <t>BOLSA DE VALORES &amp; PRODUCTOS DE ASUNCION S.A</t>
  </si>
  <si>
    <t>control capital CP</t>
  </si>
  <si>
    <t>Bonificación al personal</t>
  </si>
  <si>
    <t>Otras Ganancias</t>
  </si>
  <si>
    <t>Inversión en otras empresas</t>
  </si>
  <si>
    <t>BG!A1</t>
  </si>
  <si>
    <t>al 30/06/2023</t>
  </si>
  <si>
    <t>NOTAS A LOS ESTADOS FINANCIEROS CORRESPONDIENTES AL PERIODO TERMINADO AL 30 DE JUNIO DE 2023</t>
  </si>
  <si>
    <t>Gnb Paraguay 12409384008</t>
  </si>
  <si>
    <t>Deudores Varios - Operaciones Usd</t>
  </si>
  <si>
    <t>Vinanzas a Cobrar Cartera Refinanciada</t>
  </si>
  <si>
    <t>Cartera Vendida a Terceros</t>
  </si>
  <si>
    <t>Dividendos a Cobrar</t>
  </si>
  <si>
    <t>Inversiones en Sociedades Privada</t>
  </si>
  <si>
    <t>A Pagar Cartera Usd</t>
  </si>
  <si>
    <t>A Devolver Red Digital de Procesamientos S.A.</t>
  </si>
  <si>
    <t>A Pagar Ravello</t>
  </si>
  <si>
    <t>Cuentas a Pagar F Ueno</t>
  </si>
  <si>
    <t>Diversos a Pagar</t>
  </si>
  <si>
    <t>Colacionados</t>
  </si>
  <si>
    <t>Ingresos Interempresas</t>
  </si>
  <si>
    <t>Gastos de Procesamiento Bancard</t>
  </si>
  <si>
    <t>Subsidio Guarderia Costo</t>
  </si>
  <si>
    <t>Alquiler de Bienes Inmuebles</t>
  </si>
  <si>
    <t>Mant. de Muebles y Utiles</t>
  </si>
  <si>
    <t>Viajes Al Exterior</t>
  </si>
  <si>
    <t>Gastos Escribania</t>
  </si>
  <si>
    <t>Almuerzos Reuniones de Trabajo</t>
  </si>
  <si>
    <t>Perdidas por Operaciones</t>
  </si>
  <si>
    <t>Diferencia de Cambio M.E.</t>
  </si>
  <si>
    <t>Costo Financieros por Operaciones Diversas</t>
  </si>
  <si>
    <t>Gastos Interempresas</t>
  </si>
  <si>
    <t>0.11.1.20.109.1.02.215.99</t>
  </si>
  <si>
    <t>0.13.4.10.131.4.04.000.01</t>
  </si>
  <si>
    <t>0.15.0.10.241.0.02.015.01</t>
  </si>
  <si>
    <t>0.15.0.10.257.0.02.304.99</t>
  </si>
  <si>
    <t>0.15.0.10.257.0.02.312.99</t>
  </si>
  <si>
    <t>0.15.0.10.257.0.02.313.99</t>
  </si>
  <si>
    <t>0.17.1.20.295.1.02.000.99</t>
  </si>
  <si>
    <t>0.24.0.40.260.0.02.181.01</t>
  </si>
  <si>
    <t>0.24.0.40.260.0.02.893.01</t>
  </si>
  <si>
    <t>0.24.0.40.260.0.02.954.99</t>
  </si>
  <si>
    <t>0.24.0.40.260.0.02.955.01</t>
  </si>
  <si>
    <t>0.24.0.40.260.0.02.956.99</t>
  </si>
  <si>
    <t>0.25.0.10.272.0.01.041.99</t>
  </si>
  <si>
    <t>0.61.0.10.702.0.02.005.01</t>
  </si>
  <si>
    <t>0.63.0.10.808.0.04.003.99</t>
  </si>
  <si>
    <t>0.64.0.10.832.0.01.027.99</t>
  </si>
  <si>
    <t>0.72.0.10.755.0.02.010.99</t>
  </si>
  <si>
    <t>0.73.0.10.759.0.14.021.99</t>
  </si>
  <si>
    <t>0.73.0.10.771.0.02.001.98</t>
  </si>
  <si>
    <t>0.73.0.10.771.0.08.003.99</t>
  </si>
  <si>
    <t>0.73.0.10.771.0.28.005.99</t>
  </si>
  <si>
    <t>0.73.0.10.771.0.44.060.99</t>
  </si>
  <si>
    <t>0.73.0.10.771.0.44.706.99</t>
  </si>
  <si>
    <t>0.73.0.10.775.0.00.002.99</t>
  </si>
  <si>
    <t>0.73.0.10.775.0.02.012.99</t>
  </si>
  <si>
    <t>0.74.0.10.793.0.01.001.99</t>
  </si>
  <si>
    <t>0.74.0.10.793.0.01.020.99</t>
  </si>
  <si>
    <t>112010902215991</t>
  </si>
  <si>
    <t>112010904474011</t>
  </si>
  <si>
    <t>131013104000014</t>
  </si>
  <si>
    <t>141017302000011</t>
  </si>
  <si>
    <t>141017302000012</t>
  </si>
  <si>
    <t>151024102015010</t>
  </si>
  <si>
    <t>151024901000990</t>
  </si>
  <si>
    <t>151025102000010</t>
  </si>
  <si>
    <t>151025702119990</t>
  </si>
  <si>
    <t>151025702122990</t>
  </si>
  <si>
    <t>151025702159990</t>
  </si>
  <si>
    <t>151025702223010</t>
  </si>
  <si>
    <t>151025702304990</t>
  </si>
  <si>
    <t>151025702312990</t>
  </si>
  <si>
    <t>151025702313990</t>
  </si>
  <si>
    <t>172029502000991</t>
  </si>
  <si>
    <t>244026002020010</t>
  </si>
  <si>
    <t>244026002082010</t>
  </si>
  <si>
    <t>244026002181010</t>
  </si>
  <si>
    <t>244026002892010</t>
  </si>
  <si>
    <t>244026002892990</t>
  </si>
  <si>
    <t>244026002893010</t>
  </si>
  <si>
    <t>244026002893990</t>
  </si>
  <si>
    <t>244026002947010</t>
  </si>
  <si>
    <t>244026002951010</t>
  </si>
  <si>
    <t>244026002953990</t>
  </si>
  <si>
    <t>244026002954990</t>
  </si>
  <si>
    <t>244026002955010</t>
  </si>
  <si>
    <t>244026002956990</t>
  </si>
  <si>
    <t>251027201041990</t>
  </si>
  <si>
    <t>611070202000990</t>
  </si>
  <si>
    <t>611070202005010</t>
  </si>
  <si>
    <t>631080804003990</t>
  </si>
  <si>
    <t>631080804005990</t>
  </si>
  <si>
    <t>633081802006990</t>
  </si>
  <si>
    <t>633081802062980</t>
  </si>
  <si>
    <t>641083201020990</t>
  </si>
  <si>
    <t>641083201027990</t>
  </si>
  <si>
    <t>721075502010990</t>
  </si>
  <si>
    <t>731075906002990</t>
  </si>
  <si>
    <t>731075908002990</t>
  </si>
  <si>
    <t>731075914018990</t>
  </si>
  <si>
    <t>731075914019990</t>
  </si>
  <si>
    <t>731075914020990</t>
  </si>
  <si>
    <t>731075914021990</t>
  </si>
  <si>
    <t>731075918021990</t>
  </si>
  <si>
    <t>731075922009990</t>
  </si>
  <si>
    <t>731077102001980</t>
  </si>
  <si>
    <t>731077108003990</t>
  </si>
  <si>
    <t>731077128005990</t>
  </si>
  <si>
    <t>731077144060990</t>
  </si>
  <si>
    <t>731077144706990</t>
  </si>
  <si>
    <t>731077302000990</t>
  </si>
  <si>
    <t>731077302003990</t>
  </si>
  <si>
    <t>731077500002990</t>
  </si>
  <si>
    <t>731077502012990</t>
  </si>
  <si>
    <t>741079301001990</t>
  </si>
  <si>
    <t>741079301020990</t>
  </si>
  <si>
    <t>A la fecha de emisión de estos estados financieros, el tipo de cambio de la moneda extranjera Dólar Estadounidense varió  en un -1,09% con respecto al de fecha 31 de diciembre de 2022.</t>
  </si>
  <si>
    <t>OTROS DOCUMENTOS FINANCIEROS</t>
  </si>
  <si>
    <t>*062022 modificado y adaptado a la clasificación del 2023</t>
  </si>
  <si>
    <t>RED DIGITAL S.A.</t>
  </si>
  <si>
    <t>CONTROL</t>
  </si>
  <si>
    <t>NOMBRE</t>
  </si>
  <si>
    <t>OBS</t>
  </si>
  <si>
    <t>2025</t>
  </si>
  <si>
    <t>2027</t>
  </si>
  <si>
    <t>2026</t>
  </si>
  <si>
    <t>2028</t>
  </si>
  <si>
    <t>2030</t>
  </si>
  <si>
    <t>2029</t>
  </si>
  <si>
    <t>VALORES CASA DE BOLSA S.A</t>
  </si>
  <si>
    <t>2024</t>
  </si>
  <si>
    <t>2023</t>
  </si>
  <si>
    <t>2022</t>
  </si>
  <si>
    <t>2021</t>
  </si>
  <si>
    <t>BANCO REGIONAL S.A.E.C.A.</t>
  </si>
  <si>
    <t>80114674-7</t>
  </si>
  <si>
    <t>La Sociedad calcula la utilidad (pérdida) neta por acción sobre la base del resultado del ejercicio y sobre el total de acciones ordinarias 387.751 de valor nominal Gs 1.000.000 cada una con derecho a 1 voto por acción ordinaria de voto simple y 5 votos por acción ordinaria de voto múltiple.</t>
  </si>
  <si>
    <t>Resultados Extraordinarios</t>
  </si>
  <si>
    <t>Depreciación bienes de uso</t>
  </si>
  <si>
    <t>Amortización activos intangibles</t>
  </si>
  <si>
    <t>debe coincidir con la 16 en el balance</t>
  </si>
  <si>
    <t>Al 30 de junio de 2023</t>
  </si>
  <si>
    <t>Saldo al 30 de junio de 2022</t>
  </si>
  <si>
    <t>Adquisición de inversiones</t>
  </si>
  <si>
    <t>ESTADO DE VARIACIÓN DEL PATRIMONIO NETO</t>
  </si>
  <si>
    <t xml:space="preserve">          (-) Prevision para incobrables LP</t>
  </si>
  <si>
    <t>1</t>
  </si>
  <si>
    <t>7</t>
  </si>
  <si>
    <t>5</t>
  </si>
  <si>
    <t>6</t>
  </si>
  <si>
    <t>2</t>
  </si>
  <si>
    <t>3</t>
  </si>
  <si>
    <t>4</t>
  </si>
  <si>
    <t>SI</t>
  </si>
  <si>
    <t>240402600207401</t>
  </si>
  <si>
    <t>Al  30 de Junio de 2023 no existen situaciones contingentes, ni reclamos que pudieran resultar en la generación de obligaciones para la Sociedad adicionales a las que se presentan en estos estados financieros.</t>
  </si>
  <si>
    <t>Dólares Estadounidenses</t>
  </si>
  <si>
    <t>2XX1</t>
  </si>
  <si>
    <t>Al 30 de Junio de 2023</t>
  </si>
  <si>
    <t>Saldo al 30 de Junio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</si>
</sst>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4">
    <numFmt numFmtId="6" formatCode="&quot;₲&quot;\ #,##0;[Red]&quot;₲&quot;\ \-#,##0"/>
    <numFmt numFmtId="41" formatCode="_ * #,##0_ ;_ * \-#,##0_ ;_ * &quot;-&quot;_ ;_ @_ "/>
    <numFmt numFmtId="43" formatCode="_ * #,##0.00_ ;_ * \-#,##0.00_ ;_ * &quot;-&quot;??_ ;_ @_ "/>
    <numFmt numFmtId="164" formatCode="_-* #,##0_-;\-* #,##0_-;_-* &quot;-&quot;_-;_-@_-"/>
    <numFmt numFmtId="165" formatCode="_-* #,##0.00_-;\-* #,##0.00_-;_-* &quot;-&quot;??_-;_-@_-"/>
    <numFmt numFmtId="166" formatCode="_(* #,##0.00_);_(* \(#,##0.00\);_(* &quot;-&quot;??_);_(@_)"/>
    <numFmt numFmtId="167" formatCode="_ * #,##0_ ;_ * \-#,##0_ ;_ * &quot;-&quot;??_ ;_ @_ "/>
    <numFmt numFmtId="168" formatCode="_-* #,##0_-;\-* #,##0_-;_-* &quot;-&quot;??_-;_-@_-"/>
    <numFmt numFmtId="169" formatCode="_(* #,##0_);_(* \(#,##0\);_(* &quot;-&quot;??_);_(@_)"/>
    <numFmt numFmtId="170" formatCode="dd/mm/yyyy;@"/>
    <numFmt numFmtId="171" formatCode="#,##0_ ;[Red]\-#,##0\ "/>
    <numFmt numFmtId="172" formatCode="_-* #,##0.00\ _€_-;\-* #,##0.00\ _€_-;_-* &quot;-&quot;??\ _€_-;_-@_-"/>
    <numFmt numFmtId="173" formatCode="* #,##0\ ;* \-#,##0\ ;* &quot;- &quot;;@\ "/>
    <numFmt numFmtId="174" formatCode="#,##0.00_ ;\-#,##0.00\ "/>
    <numFmt numFmtId="175" formatCode="&quot;Gs&quot;\ #,##0_);\(&quot;Gs&quot;\ #,##0\)"/>
    <numFmt numFmtId="176" formatCode="#,##0_ ;\-#,##0\ "/>
    <numFmt numFmtId="177" formatCode="_ * #,##0.000_ ;_ * \-#,##0.000_ ;_ * &quot;-&quot;??_ ;_ @_ "/>
    <numFmt numFmtId="178" formatCode="_ * #,##0.000_ ;_ * \-#,##0.000_ ;_ * &quot;-&quot;_ ;_ @_ "/>
    <numFmt numFmtId="179" formatCode="_ * #,##0.0000_ ;_ * \-#,##0.0000_ ;_ * &quot;-&quot;_ ;_ @_ "/>
    <numFmt numFmtId="180" formatCode="_ * #,##0.000000_ ;_ * \-#,##0.000000_ ;_ * &quot;-&quot;_ ;_ @_ "/>
    <numFmt numFmtId="181" formatCode="_(* #,##0.00000000_);_(* \(#,##0.00000000\);_(* &quot;-&quot;??_);_(@_)"/>
    <numFmt numFmtId="182" formatCode="_ * #,##0.00_ ;_ * \-#,##0.00_ ;_ * &quot;-&quot;_ ;_ @_ "/>
    <numFmt numFmtId="183" formatCode="#,##0_);\(#,##0\);\ &quot;-&quot;_)"/>
    <numFmt numFmtId="184" formatCode="_(* #,##0_);_(* \(#,##0\);_(* &quot;-&quot;_);_(@_)"/>
    <numFmt numFmtId="185" formatCode="###,###,###,###,###,##0.00"/>
    <numFmt numFmtId="186" formatCode="_ * #,##0.0000000_ ;_ * \-#,##0.0000000_ ;_ * &quot;-&quot;_ ;_ @_ "/>
    <numFmt numFmtId="187" formatCode="#,##0.00000"/>
    <numFmt numFmtId="188" formatCode="#,##0.000000000"/>
    <numFmt numFmtId="189" formatCode="_ * #,##0.000000000_ ;_ * \-#,##0.000000000_ ;_ * &quot;-&quot;_ ;_ @_ "/>
    <numFmt numFmtId="190" formatCode="_ * #,##0.000000000_ ;_ * \-#,##0.000000000_ ;_ * &quot;-&quot;?????????_ ;_ @_ "/>
    <numFmt numFmtId="191" formatCode="_ * #,##0.0000000000_ ;_ * \-#,##0.0000000000_ ;_ * &quot;-&quot;??_ ;_ @_ "/>
    <numFmt numFmtId="192" formatCode="0.0000"/>
    <numFmt numFmtId="193" formatCode="_ * #,##0.00000000000000_ ;_ * \-#,##0.00000000000000_ ;_ * &quot;-&quot;_ ;_ @_ "/>
    <numFmt numFmtId="194" formatCode="_(* #,##0.00_);_(* \(#,##0.00\);_(* \-??_);_(@_)"/>
  </numFmts>
  <fonts count="88" x14ac:knownFonts="1">
    <font>
      <sz val="11"/>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sz val="9"/>
      <color theme="1"/>
      <name val="Arial"/>
      <family val="2"/>
    </font>
    <font>
      <b/>
      <sz val="10"/>
      <name val="Arial"/>
      <family val="2"/>
    </font>
    <font>
      <sz val="8"/>
      <color theme="1"/>
      <name val="Arial"/>
      <family val="2"/>
    </font>
    <font>
      <b/>
      <u/>
      <sz val="10"/>
      <name val="Arial"/>
      <family val="2"/>
    </font>
    <font>
      <sz val="11"/>
      <color theme="1"/>
      <name val="Arial"/>
      <family val="2"/>
    </font>
    <font>
      <u/>
      <sz val="11"/>
      <color theme="10"/>
      <name val="Calibri"/>
      <family val="2"/>
      <scheme val="minor"/>
    </font>
    <font>
      <u/>
      <sz val="10"/>
      <color theme="10"/>
      <name val="Arial"/>
      <family val="2"/>
    </font>
    <font>
      <sz val="10"/>
      <color theme="0"/>
      <name val="Arial"/>
      <family val="2"/>
    </font>
    <font>
      <sz val="10"/>
      <color rgb="FFFF0000"/>
      <name val="Arial"/>
      <family val="2"/>
    </font>
    <font>
      <sz val="11"/>
      <name val="Arial"/>
      <family val="2"/>
    </font>
    <font>
      <b/>
      <sz val="10"/>
      <color rgb="FFFF0000"/>
      <name val="Arial"/>
      <family val="2"/>
    </font>
    <font>
      <b/>
      <sz val="11"/>
      <name val="Arial"/>
      <family val="2"/>
    </font>
    <font>
      <b/>
      <sz val="10"/>
      <color theme="0"/>
      <name val="Arial"/>
      <family val="2"/>
    </font>
    <font>
      <b/>
      <sz val="11"/>
      <color theme="1"/>
      <name val="Calibri"/>
      <family val="2"/>
      <scheme val="minor"/>
    </font>
    <font>
      <b/>
      <sz val="10"/>
      <color rgb="FF000000"/>
      <name val="Arial"/>
      <family val="2"/>
    </font>
    <font>
      <b/>
      <sz val="11"/>
      <color theme="0"/>
      <name val="Arial"/>
      <family val="2"/>
    </font>
    <font>
      <sz val="11"/>
      <color rgb="FF000000"/>
      <name val="Calibri"/>
      <family val="2"/>
      <scheme val="minor"/>
    </font>
    <font>
      <sz val="9"/>
      <color theme="1"/>
      <name val="Calibri"/>
      <family val="2"/>
      <scheme val="minor"/>
    </font>
    <font>
      <sz val="10"/>
      <color theme="1"/>
      <name val="Calibri"/>
      <family val="2"/>
      <scheme val="minor"/>
    </font>
    <font>
      <i/>
      <sz val="10"/>
      <color theme="1"/>
      <name val="Arial"/>
      <family val="2"/>
    </font>
    <font>
      <i/>
      <sz val="9"/>
      <color rgb="FF000000"/>
      <name val="Arial"/>
      <family val="2"/>
    </font>
    <font>
      <b/>
      <sz val="10"/>
      <color rgb="FFFFFFFF"/>
      <name val="Arial"/>
      <family val="2"/>
    </font>
    <font>
      <sz val="10"/>
      <name val="Courier"/>
      <family val="3"/>
    </font>
    <font>
      <sz val="9"/>
      <name val="Segoe UI"/>
      <family val="2"/>
      <charset val="1"/>
    </font>
    <font>
      <sz val="10"/>
      <color indexed="8"/>
      <name val="Arial"/>
      <family val="2"/>
      <charset val="1"/>
    </font>
    <font>
      <sz val="10"/>
      <color indexed="64"/>
      <name val="Arial"/>
      <family val="2"/>
    </font>
    <font>
      <b/>
      <sz val="11"/>
      <color theme="1"/>
      <name val="Arial"/>
      <family val="2"/>
    </font>
    <font>
      <b/>
      <sz val="10"/>
      <color theme="3"/>
      <name val="Arial"/>
      <family val="2"/>
    </font>
    <font>
      <sz val="11"/>
      <color theme="0"/>
      <name val="Calibri"/>
      <family val="2"/>
      <scheme val="minor"/>
    </font>
    <font>
      <b/>
      <sz val="8"/>
      <color theme="1"/>
      <name val="Arial"/>
      <family val="2"/>
    </font>
    <font>
      <u/>
      <sz val="11"/>
      <color theme="10"/>
      <name val="Arial"/>
      <family val="2"/>
    </font>
    <font>
      <b/>
      <sz val="12"/>
      <name val="Arial"/>
      <family val="2"/>
    </font>
    <font>
      <sz val="9"/>
      <color theme="0"/>
      <name val="Arial"/>
      <family val="2"/>
    </font>
    <font>
      <sz val="12"/>
      <color theme="0"/>
      <name val="Arial"/>
      <family val="2"/>
    </font>
    <font>
      <sz val="12"/>
      <color theme="1"/>
      <name val="Arial"/>
      <family val="2"/>
    </font>
    <font>
      <b/>
      <sz val="8"/>
      <name val="Arial"/>
      <family val="2"/>
    </font>
    <font>
      <b/>
      <sz val="8"/>
      <color theme="1"/>
      <name val="Calibri"/>
      <family val="2"/>
      <scheme val="minor"/>
    </font>
    <font>
      <sz val="10"/>
      <color rgb="FFFFFFFF"/>
      <name val="Arial"/>
      <family val="2"/>
    </font>
    <font>
      <b/>
      <sz val="8"/>
      <color rgb="FF000000"/>
      <name val="Arial"/>
      <family val="2"/>
    </font>
    <font>
      <i/>
      <sz val="10"/>
      <name val="Arial"/>
      <family val="2"/>
    </font>
    <font>
      <b/>
      <i/>
      <sz val="10"/>
      <name val="Arial"/>
      <family val="2"/>
    </font>
    <font>
      <sz val="11"/>
      <color rgb="FF000000"/>
      <name val="Calibri"/>
      <family val="2"/>
    </font>
    <font>
      <sz val="9"/>
      <name val="Arial"/>
      <family val="2"/>
    </font>
    <font>
      <b/>
      <sz val="11"/>
      <name val="Calibri"/>
      <family val="2"/>
      <scheme val="minor"/>
    </font>
    <font>
      <b/>
      <sz val="11"/>
      <color theme="0"/>
      <name val="Calibri"/>
      <family val="2"/>
      <scheme val="minor"/>
    </font>
    <font>
      <sz val="12"/>
      <color theme="1"/>
      <name val="Calibri"/>
      <family val="2"/>
      <scheme val="minor"/>
    </font>
    <font>
      <b/>
      <sz val="9"/>
      <name val="Arial"/>
      <family val="2"/>
    </font>
    <font>
      <u/>
      <sz val="10"/>
      <name val="Arial"/>
      <family val="2"/>
    </font>
    <font>
      <b/>
      <i/>
      <sz val="9.5"/>
      <color theme="1"/>
      <name val="Arial"/>
      <family val="2"/>
    </font>
    <font>
      <b/>
      <sz val="9"/>
      <color rgb="FF000000"/>
      <name val="Arial"/>
      <family val="2"/>
    </font>
    <font>
      <sz val="9"/>
      <color rgb="FF000000"/>
      <name val="Arial"/>
      <family val="2"/>
    </font>
    <font>
      <b/>
      <u val="singleAccounting"/>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u/>
      <sz val="11"/>
      <color theme="10"/>
      <name val="Calibri"/>
      <family val="2"/>
    </font>
    <font>
      <sz val="11"/>
      <color theme="1"/>
      <name val="Century Gothic"/>
      <family val="2"/>
    </font>
    <font>
      <b/>
      <sz val="9"/>
      <color indexed="81"/>
      <name val="Tahoma"/>
      <family val="2"/>
    </font>
    <font>
      <sz val="9"/>
      <color indexed="81"/>
      <name val="Tahoma"/>
      <family val="2"/>
    </font>
    <font>
      <b/>
      <sz val="11"/>
      <name val="Calibri"/>
      <family val="2"/>
    </font>
    <font>
      <sz val="11"/>
      <name val="Calibri"/>
      <family val="2"/>
    </font>
    <font>
      <sz val="11"/>
      <name val="Calibri"/>
      <family val="2"/>
      <scheme val="minor"/>
    </font>
    <font>
      <b/>
      <sz val="10"/>
      <color theme="0"/>
      <name val="Calibri"/>
      <family val="2"/>
      <scheme val="minor"/>
    </font>
    <font>
      <b/>
      <sz val="10"/>
      <name val="Calibri"/>
      <family val="2"/>
      <scheme val="minor"/>
    </font>
    <font>
      <sz val="11"/>
      <color theme="1"/>
      <name val="Calibri"/>
      <family val="2"/>
    </font>
    <font>
      <sz val="11"/>
      <color indexed="8"/>
      <name val="Calibri"/>
      <family val="2"/>
      <charset val="1"/>
    </font>
    <font>
      <b/>
      <u/>
      <sz val="11"/>
      <color theme="10"/>
      <name val="Calibri"/>
      <family val="2"/>
      <scheme val="minor"/>
    </font>
    <font>
      <sz val="8"/>
      <name val="Arial"/>
      <family val="2"/>
    </font>
  </fonts>
  <fills count="60">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indexed="65"/>
        <bgColor indexed="64"/>
      </patternFill>
    </fill>
    <fill>
      <patternFill patternType="solid">
        <fgColor theme="0"/>
        <bgColor rgb="FF000000"/>
      </patternFill>
    </fill>
    <fill>
      <patternFill patternType="solid">
        <fgColor rgb="FFFFFFFF"/>
        <bgColor rgb="FF000000"/>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34998626667073579"/>
        <bgColor rgb="FF000000"/>
      </patternFill>
    </fill>
    <fill>
      <patternFill patternType="solid">
        <fgColor theme="4"/>
        <bgColor theme="4"/>
      </patternFill>
    </fill>
    <fill>
      <patternFill patternType="solid">
        <fgColor theme="4" tint="0.79998168889431442"/>
        <bgColor theme="4" tint="0.79998168889431442"/>
      </patternFill>
    </fill>
    <fill>
      <patternFill patternType="solid">
        <fgColor rgb="FFFFFF00"/>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7"/>
        <bgColor indexed="64"/>
      </patternFill>
    </fill>
    <fill>
      <patternFill patternType="solid">
        <fgColor rgb="FFFFC000"/>
        <bgColor theme="4" tint="0.79998168889431442"/>
      </patternFill>
    </fill>
    <fill>
      <patternFill patternType="solid">
        <fgColor theme="5" tint="0.39997558519241921"/>
        <bgColor indexed="64"/>
      </patternFill>
    </fill>
    <fill>
      <patternFill patternType="solid">
        <fgColor theme="7" tint="0.39997558519241921"/>
        <bgColor theme="4" tint="0.79998168889431442"/>
      </patternFill>
    </fill>
    <fill>
      <patternFill patternType="solid">
        <fgColor theme="7" tint="0.39997558519241921"/>
        <bgColor indexed="64"/>
      </patternFill>
    </fill>
    <fill>
      <patternFill patternType="solid">
        <fgColor theme="5" tint="0.59999389629810485"/>
        <bgColor theme="4" tint="0.79998168889431442"/>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indexed="22"/>
        <bgColor indexed="64"/>
      </patternFill>
    </fill>
  </fills>
  <borders count="65">
    <border>
      <left/>
      <right/>
      <top/>
      <bottom/>
      <diagonal/>
    </border>
    <border>
      <left/>
      <right/>
      <top/>
      <bottom style="thin">
        <color auto="1"/>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rgb="FFFFFFFF"/>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theme="4" tint="0.39997558519241921"/>
      </top>
      <bottom style="thin">
        <color theme="4" tint="0.39997558519241921"/>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4" tint="0.39997558519241921"/>
      </left>
      <right/>
      <top style="thin">
        <color theme="4" tint="0.39997558519241921"/>
      </top>
      <bottom style="thin">
        <color theme="4" tint="0.3999755851924192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left>
      <right/>
      <top/>
      <bottom style="thin">
        <color theme="0"/>
      </bottom>
      <diagonal/>
    </border>
    <border>
      <left/>
      <right style="thin">
        <color theme="0"/>
      </right>
      <top/>
      <bottom style="thin">
        <color theme="0"/>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style="thin">
        <color theme="0" tint="-0.249977111117893"/>
      </left>
      <right style="thin">
        <color theme="0" tint="-0.34998626667073579"/>
      </right>
      <top style="thin">
        <color theme="0" tint="-0.249977111117893"/>
      </top>
      <bottom style="thin">
        <color theme="0" tint="-0.249977111117893"/>
      </bottom>
      <diagonal/>
    </border>
    <border>
      <left style="thin">
        <color theme="0" tint="-0.34998626667073579"/>
      </left>
      <right/>
      <top style="thin">
        <color theme="0" tint="-0.249977111117893"/>
      </top>
      <bottom style="thin">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diagonal/>
    </border>
    <border>
      <left/>
      <right style="thin">
        <color theme="4" tint="0.39997558519241921"/>
      </right>
      <top style="thin">
        <color theme="4" tint="0.39997558519241921"/>
      </top>
      <bottom style="thin">
        <color theme="4" tint="0.39997558519241921"/>
      </bottom>
      <diagonal/>
    </border>
    <border>
      <left/>
      <right/>
      <top style="thin">
        <color indexed="64"/>
      </top>
      <bottom style="thin">
        <color indexed="64"/>
      </bottom>
      <diagonal/>
    </border>
  </borders>
  <cellStyleXfs count="49799">
    <xf numFmtId="0" fontId="0" fillId="0" borderId="0"/>
    <xf numFmtId="43" fontId="4" fillId="0" borderId="0" applyFont="0" applyFill="0" applyBorder="0" applyAlignment="0" applyProtection="0"/>
    <xf numFmtId="0" fontId="7" fillId="0" borderId="0" applyNumberFormat="0" applyFill="0" applyBorder="0" applyAlignment="0" applyProtection="0"/>
    <xf numFmtId="0" fontId="7" fillId="0" borderId="0"/>
    <xf numFmtId="0" fontId="7" fillId="0" borderId="0"/>
    <xf numFmtId="0" fontId="4" fillId="0" borderId="0"/>
    <xf numFmtId="166" fontId="8" fillId="0" borderId="0" applyFont="0" applyFill="0" applyBorder="0" applyAlignment="0" applyProtection="0"/>
    <xf numFmtId="0" fontId="7" fillId="0" borderId="0"/>
    <xf numFmtId="41" fontId="4" fillId="0" borderId="0" applyFont="0" applyFill="0" applyBorder="0" applyAlignment="0" applyProtection="0"/>
    <xf numFmtId="9" fontId="4" fillId="0" borderId="0" applyFont="0" applyFill="0" applyBorder="0" applyAlignment="0" applyProtection="0"/>
    <xf numFmtId="43" fontId="7" fillId="0" borderId="0" applyFont="0" applyFill="0" applyBorder="0" applyAlignment="0" applyProtection="0"/>
    <xf numFmtId="166" fontId="4" fillId="0" borderId="0" applyFont="0" applyFill="0" applyBorder="0" applyAlignment="0" applyProtection="0"/>
    <xf numFmtId="0" fontId="4" fillId="0" borderId="0"/>
    <xf numFmtId="0" fontId="1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7" fillId="0" borderId="0" applyFont="0" applyFill="0" applyBorder="0" applyAlignment="0" applyProtection="0"/>
    <xf numFmtId="0" fontId="7" fillId="0" borderId="0" applyNumberFormat="0" applyFill="0" applyBorder="0" applyAlignment="0" applyProtection="0"/>
    <xf numFmtId="0" fontId="4" fillId="0" borderId="0"/>
    <xf numFmtId="0" fontId="7" fillId="0" borderId="0"/>
    <xf numFmtId="166" fontId="7" fillId="0" borderId="0" applyFont="0" applyFill="0" applyBorder="0" applyAlignment="0" applyProtection="0"/>
    <xf numFmtId="165" fontId="4" fillId="0" borderId="0" applyFont="0" applyFill="0" applyBorder="0" applyAlignment="0" applyProtection="0"/>
    <xf numFmtId="0" fontId="26" fillId="0" borderId="0"/>
    <xf numFmtId="164" fontId="7" fillId="0" borderId="0" applyFont="0" applyFill="0" applyBorder="0" applyAlignment="0" applyProtection="0"/>
    <xf numFmtId="166" fontId="4" fillId="0" borderId="0" applyFont="0" applyFill="0" applyBorder="0" applyAlignment="0" applyProtection="0"/>
    <xf numFmtId="0" fontId="26" fillId="0" borderId="0"/>
    <xf numFmtId="0" fontId="7" fillId="0" borderId="0"/>
    <xf numFmtId="166" fontId="8"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37" fontId="32" fillId="0" borderId="0"/>
    <xf numFmtId="166" fontId="4" fillId="0" borderId="0" applyFont="0" applyFill="0" applyBorder="0" applyAlignment="0" applyProtection="0"/>
    <xf numFmtId="0" fontId="27" fillId="0" borderId="0"/>
    <xf numFmtId="0" fontId="7" fillId="0" borderId="0"/>
    <xf numFmtId="0" fontId="33" fillId="0" borderId="0"/>
    <xf numFmtId="0" fontId="34" fillId="0" borderId="0"/>
    <xf numFmtId="0" fontId="35" fillId="0" borderId="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9" fontId="4" fillId="0" borderId="0" applyFont="0" applyFill="0" applyBorder="0" applyAlignment="0" applyProtection="0"/>
    <xf numFmtId="0" fontId="8" fillId="0" borderId="0"/>
    <xf numFmtId="172" fontId="4" fillId="0" borderId="0" applyFont="0" applyFill="0" applyBorder="0" applyAlignment="0" applyProtection="0"/>
    <xf numFmtId="172" fontId="4" fillId="0" borderId="0" applyFont="0" applyFill="0" applyBorder="0" applyAlignment="0" applyProtection="0"/>
    <xf numFmtId="0" fontId="3" fillId="0" borderId="0"/>
    <xf numFmtId="0" fontId="4" fillId="0" borderId="0"/>
    <xf numFmtId="166" fontId="8" fillId="0" borderId="0" applyFont="0" applyFill="0" applyBorder="0" applyAlignment="0" applyProtection="0"/>
    <xf numFmtId="173" fontId="51" fillId="0" borderId="0" applyBorder="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0" fontId="1" fillId="0" borderId="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0" fontId="1" fillId="0" borderId="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7" fillId="0" borderId="0"/>
    <xf numFmtId="175" fontId="8" fillId="0" borderId="0" applyFont="0" applyFill="0" applyBorder="0" applyAlignment="0" applyProtection="0"/>
    <xf numFmtId="165" fontId="55" fillId="0" borderId="0" applyFont="0" applyFill="0" applyBorder="0" applyAlignment="0" applyProtection="0"/>
    <xf numFmtId="0" fontId="55" fillId="0" borderId="0"/>
    <xf numFmtId="0" fontId="8" fillId="0" borderId="0"/>
    <xf numFmtId="0" fontId="4" fillId="0" borderId="0"/>
    <xf numFmtId="9" fontId="55" fillId="0" borderId="0" applyFont="0" applyFill="0" applyBorder="0" applyAlignment="0" applyProtection="0"/>
    <xf numFmtId="172" fontId="4"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4" fillId="0" borderId="0" applyFont="0" applyFill="0" applyBorder="0" applyAlignment="0" applyProtection="0"/>
    <xf numFmtId="172" fontId="8" fillId="0" borderId="0" applyFont="0" applyFill="0" applyBorder="0" applyAlignment="0" applyProtection="0"/>
    <xf numFmtId="0" fontId="4" fillId="0" borderId="0"/>
    <xf numFmtId="172" fontId="4" fillId="0" borderId="0" applyFont="0" applyFill="0" applyBorder="0" applyAlignment="0" applyProtection="0"/>
    <xf numFmtId="165" fontId="55" fillId="0" borderId="0" applyFont="0" applyFill="0" applyBorder="0" applyAlignment="0" applyProtection="0"/>
    <xf numFmtId="172"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14" fillId="0" borderId="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62" fillId="0" borderId="0" applyNumberFormat="0" applyFill="0" applyBorder="0" applyAlignment="0" applyProtection="0"/>
    <xf numFmtId="0" fontId="63" fillId="0" borderId="53" applyNumberFormat="0" applyFill="0" applyAlignment="0" applyProtection="0"/>
    <xf numFmtId="0" fontId="64" fillId="0" borderId="54" applyNumberFormat="0" applyFill="0" applyAlignment="0" applyProtection="0"/>
    <xf numFmtId="0" fontId="65" fillId="0" borderId="55" applyNumberFormat="0" applyFill="0" applyAlignment="0" applyProtection="0"/>
    <xf numFmtId="0" fontId="65" fillId="0" borderId="0" applyNumberFormat="0" applyFill="0" applyBorder="0" applyAlignment="0" applyProtection="0"/>
    <xf numFmtId="0" fontId="66" fillId="16" borderId="0" applyNumberFormat="0" applyBorder="0" applyAlignment="0" applyProtection="0"/>
    <xf numFmtId="0" fontId="67" fillId="17" borderId="0" applyNumberFormat="0" applyBorder="0" applyAlignment="0" applyProtection="0"/>
    <xf numFmtId="0" fontId="68" fillId="18" borderId="0" applyNumberFormat="0" applyBorder="0" applyAlignment="0" applyProtection="0"/>
    <xf numFmtId="0" fontId="69" fillId="19" borderId="56" applyNumberFormat="0" applyAlignment="0" applyProtection="0"/>
    <xf numFmtId="0" fontId="70" fillId="20" borderId="57" applyNumberFormat="0" applyAlignment="0" applyProtection="0"/>
    <xf numFmtId="0" fontId="71" fillId="20" borderId="56" applyNumberFormat="0" applyAlignment="0" applyProtection="0"/>
    <xf numFmtId="0" fontId="72" fillId="0" borderId="58" applyNumberFormat="0" applyFill="0" applyAlignment="0" applyProtection="0"/>
    <xf numFmtId="0" fontId="54" fillId="21" borderId="59" applyNumberFormat="0" applyAlignment="0" applyProtection="0"/>
    <xf numFmtId="0" fontId="73" fillId="0" borderId="0" applyNumberFormat="0" applyFill="0" applyBorder="0" applyAlignment="0" applyProtection="0"/>
    <xf numFmtId="0" fontId="4" fillId="22" borderId="60" applyNumberFormat="0" applyFont="0" applyAlignment="0" applyProtection="0"/>
    <xf numFmtId="0" fontId="74" fillId="0" borderId="0" applyNumberFormat="0" applyFill="0" applyBorder="0" applyAlignment="0" applyProtection="0"/>
    <xf numFmtId="0" fontId="23" fillId="0" borderId="61" applyNumberFormat="0" applyFill="0" applyAlignment="0" applyProtection="0"/>
    <xf numFmtId="0" fontId="38"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38"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38"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38"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38"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38" fillId="43"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75" fillId="0" borderId="0" applyNumberFormat="0" applyFill="0" applyBorder="0" applyAlignment="0" applyProtection="0">
      <alignment vertical="top"/>
      <protection locked="0"/>
    </xf>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0" fontId="51" fillId="0" borderId="0"/>
    <xf numFmtId="41" fontId="4" fillId="0" borderId="0" applyFont="0" applyFill="0" applyBorder="0" applyAlignment="0" applyProtection="0"/>
    <xf numFmtId="0" fontId="76" fillId="0" borderId="0"/>
    <xf numFmtId="41" fontId="76" fillId="0" borderId="0" applyFont="0" applyFill="0" applyBorder="0" applyAlignment="0" applyProtection="0"/>
    <xf numFmtId="9"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0" fontId="4" fillId="0" borderId="0"/>
    <xf numFmtId="0" fontId="4" fillId="0" borderId="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165" fontId="4" fillId="0" borderId="0" applyFont="0" applyFill="0" applyBorder="0" applyAlignment="0" applyProtection="0"/>
    <xf numFmtId="41" fontId="4" fillId="0" borderId="0" applyFont="0" applyFill="0" applyBorder="0" applyAlignment="0" applyProtection="0"/>
    <xf numFmtId="194" fontId="7" fillId="0" borderId="0" applyFill="0" applyBorder="0" applyAlignment="0" applyProtection="0"/>
    <xf numFmtId="0" fontId="85" fillId="0" borderId="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cellStyleXfs>
  <cellXfs count="937">
    <xf numFmtId="0" fontId="0" fillId="0" borderId="0" xfId="0"/>
    <xf numFmtId="0" fontId="6" fillId="0" borderId="0" xfId="0" applyFont="1" applyAlignment="1">
      <alignment vertical="center"/>
    </xf>
    <xf numFmtId="0" fontId="6" fillId="0" borderId="0" xfId="0" applyFont="1"/>
    <xf numFmtId="0" fontId="9" fillId="0" borderId="0" xfId="0" applyFont="1" applyAlignment="1">
      <alignment vertical="center"/>
    </xf>
    <xf numFmtId="169" fontId="7" fillId="2" borderId="0" xfId="1" applyNumberFormat="1" applyFont="1" applyFill="1"/>
    <xf numFmtId="0" fontId="6" fillId="2" borderId="0" xfId="0" applyFont="1" applyFill="1"/>
    <xf numFmtId="0" fontId="5" fillId="2" borderId="0" xfId="0" applyFont="1" applyFill="1"/>
    <xf numFmtId="0" fontId="11" fillId="2" borderId="1" xfId="3" applyFont="1" applyFill="1" applyBorder="1" applyAlignment="1">
      <alignment horizontal="left"/>
    </xf>
    <xf numFmtId="0" fontId="11" fillId="2" borderId="0" xfId="3" applyFont="1" applyFill="1" applyAlignment="1">
      <alignment horizontal="center"/>
    </xf>
    <xf numFmtId="167" fontId="6" fillId="2" borderId="0" xfId="0" applyNumberFormat="1" applyFont="1" applyFill="1"/>
    <xf numFmtId="167" fontId="7" fillId="2" borderId="0" xfId="10" applyNumberFormat="1" applyFont="1" applyFill="1"/>
    <xf numFmtId="0" fontId="5" fillId="0" borderId="0" xfId="0" applyFont="1"/>
    <xf numFmtId="0" fontId="7" fillId="2" borderId="0" xfId="3" applyFill="1" applyAlignment="1">
      <alignment horizontal="left"/>
    </xf>
    <xf numFmtId="0" fontId="11" fillId="2" borderId="1" xfId="12" applyFont="1" applyFill="1" applyBorder="1" applyAlignment="1">
      <alignment horizontal="left"/>
    </xf>
    <xf numFmtId="0" fontId="7" fillId="2" borderId="0" xfId="0" applyFont="1" applyFill="1"/>
    <xf numFmtId="169" fontId="14" fillId="0" borderId="0" xfId="1" applyNumberFormat="1" applyFont="1"/>
    <xf numFmtId="0" fontId="11" fillId="2" borderId="0" xfId="12" applyFont="1" applyFill="1"/>
    <xf numFmtId="0" fontId="0" fillId="2" borderId="0" xfId="0" applyFill="1"/>
    <xf numFmtId="0" fontId="7" fillId="0" borderId="0" xfId="0" applyFont="1"/>
    <xf numFmtId="0" fontId="14" fillId="0" borderId="0" xfId="0" applyFont="1"/>
    <xf numFmtId="0" fontId="6" fillId="3" borderId="0" xfId="0" applyFont="1" applyFill="1"/>
    <xf numFmtId="0" fontId="5" fillId="0" borderId="0" xfId="0" applyFont="1" applyAlignment="1">
      <alignment horizontal="center"/>
    </xf>
    <xf numFmtId="0" fontId="11" fillId="2" borderId="1" xfId="2" applyFont="1" applyFill="1" applyBorder="1" applyAlignment="1">
      <alignment horizontal="left"/>
    </xf>
    <xf numFmtId="0" fontId="13" fillId="2" borderId="0" xfId="2" applyFont="1" applyFill="1" applyBorder="1" applyAlignment="1">
      <alignment horizontal="center"/>
    </xf>
    <xf numFmtId="0" fontId="7" fillId="2" borderId="0" xfId="4" applyFill="1"/>
    <xf numFmtId="0" fontId="11" fillId="2" borderId="0" xfId="4" applyFont="1" applyFill="1"/>
    <xf numFmtId="167" fontId="6" fillId="0" borderId="0" xfId="0" applyNumberFormat="1" applyFont="1"/>
    <xf numFmtId="169" fontId="6" fillId="0" borderId="0" xfId="0" applyNumberFormat="1" applyFont="1"/>
    <xf numFmtId="0" fontId="10" fillId="0" borderId="0" xfId="0" applyFont="1"/>
    <xf numFmtId="0" fontId="17" fillId="0" borderId="0" xfId="0" applyFont="1"/>
    <xf numFmtId="0" fontId="19" fillId="0" borderId="0" xfId="0" applyFont="1"/>
    <xf numFmtId="167" fontId="19" fillId="0" borderId="0" xfId="1" applyNumberFormat="1" applyFont="1"/>
    <xf numFmtId="167" fontId="14" fillId="0" borderId="0" xfId="1" applyNumberFormat="1" applyFont="1"/>
    <xf numFmtId="0" fontId="6" fillId="0" borderId="0" xfId="0" applyFont="1" applyAlignment="1">
      <alignment horizontal="left"/>
    </xf>
    <xf numFmtId="0" fontId="18" fillId="2" borderId="0" xfId="0" applyFont="1" applyFill="1"/>
    <xf numFmtId="0" fontId="6" fillId="6" borderId="0" xfId="0" applyFont="1" applyFill="1"/>
    <xf numFmtId="0" fontId="0" fillId="6" borderId="0" xfId="0" applyFill="1"/>
    <xf numFmtId="0" fontId="6" fillId="0" borderId="0" xfId="0" applyFont="1" applyAlignment="1">
      <alignment vertical="justify" wrapText="1"/>
    </xf>
    <xf numFmtId="0" fontId="6" fillId="6" borderId="0" xfId="0" applyFont="1" applyFill="1" applyAlignment="1">
      <alignment vertical="justify" wrapText="1"/>
    </xf>
    <xf numFmtId="0" fontId="6" fillId="6" borderId="0" xfId="0" applyFont="1" applyFill="1" applyAlignment="1">
      <alignment horizontal="left" vertical="top" wrapText="1"/>
    </xf>
    <xf numFmtId="0" fontId="6" fillId="6" borderId="0" xfId="0" applyFont="1" applyFill="1" applyAlignment="1">
      <alignment vertical="top" wrapText="1"/>
    </xf>
    <xf numFmtId="0" fontId="5" fillId="6" borderId="0" xfId="0" applyFont="1" applyFill="1" applyAlignment="1">
      <alignment vertical="top" wrapText="1"/>
    </xf>
    <xf numFmtId="0" fontId="15" fillId="0" borderId="0" xfId="13"/>
    <xf numFmtId="0" fontId="15" fillId="6" borderId="0" xfId="13" applyFill="1"/>
    <xf numFmtId="0" fontId="22" fillId="2" borderId="0" xfId="0" applyFont="1" applyFill="1" applyAlignment="1">
      <alignment horizontal="left" vertical="center"/>
    </xf>
    <xf numFmtId="0" fontId="15" fillId="2" borderId="0" xfId="13" applyFill="1"/>
    <xf numFmtId="0" fontId="23" fillId="2" borderId="0" xfId="0" applyFont="1" applyFill="1"/>
    <xf numFmtId="0" fontId="9" fillId="6" borderId="0" xfId="0" applyFont="1" applyFill="1"/>
    <xf numFmtId="169" fontId="9" fillId="6" borderId="0" xfId="86" applyNumberFormat="1" applyFont="1" applyFill="1" applyBorder="1"/>
    <xf numFmtId="9" fontId="9" fillId="6" borderId="0" xfId="9" applyFont="1" applyFill="1" applyBorder="1"/>
    <xf numFmtId="3" fontId="9" fillId="6" borderId="0" xfId="0" applyNumberFormat="1" applyFont="1" applyFill="1"/>
    <xf numFmtId="0" fontId="24" fillId="6" borderId="0" xfId="0" applyFont="1" applyFill="1"/>
    <xf numFmtId="0" fontId="22" fillId="2" borderId="0" xfId="0" applyFont="1" applyFill="1" applyAlignment="1">
      <alignment horizontal="left"/>
    </xf>
    <xf numFmtId="0" fontId="7" fillId="6" borderId="0" xfId="0" applyFont="1" applyFill="1"/>
    <xf numFmtId="0" fontId="7" fillId="2" borderId="0" xfId="3" quotePrefix="1" applyFill="1"/>
    <xf numFmtId="0" fontId="22" fillId="0" borderId="0" xfId="0" applyFont="1" applyAlignment="1">
      <alignment vertical="center"/>
    </xf>
    <xf numFmtId="0" fontId="22" fillId="6" borderId="0" xfId="0" applyFont="1" applyFill="1" applyAlignment="1">
      <alignment vertical="center"/>
    </xf>
    <xf numFmtId="0" fontId="28" fillId="2" borderId="0" xfId="0" applyFont="1" applyFill="1"/>
    <xf numFmtId="0" fontId="9" fillId="6" borderId="0" xfId="0" quotePrefix="1" applyFont="1" applyFill="1"/>
    <xf numFmtId="0" fontId="16" fillId="0" borderId="0" xfId="13" quotePrefix="1" applyFont="1" applyBorder="1" applyAlignment="1">
      <alignment horizontal="left"/>
    </xf>
    <xf numFmtId="0" fontId="22" fillId="5" borderId="0" xfId="0" applyFont="1" applyFill="1"/>
    <xf numFmtId="0" fontId="11" fillId="2" borderId="0" xfId="0" applyFont="1" applyFill="1" applyAlignment="1">
      <alignment vertical="center"/>
    </xf>
    <xf numFmtId="169" fontId="7" fillId="2" borderId="0" xfId="1" applyNumberFormat="1" applyFont="1" applyFill="1" applyBorder="1"/>
    <xf numFmtId="0" fontId="22" fillId="5" borderId="0" xfId="0" applyFont="1" applyFill="1" applyAlignment="1">
      <alignment vertical="center"/>
    </xf>
    <xf numFmtId="0" fontId="11" fillId="2" borderId="1" xfId="3" applyFont="1" applyFill="1" applyBorder="1" applyAlignment="1">
      <alignment horizontal="center"/>
    </xf>
    <xf numFmtId="0" fontId="29" fillId="2" borderId="0" xfId="0" applyFont="1" applyFill="1"/>
    <xf numFmtId="0" fontId="6" fillId="0" borderId="12" xfId="0" applyFont="1" applyBorder="1"/>
    <xf numFmtId="0" fontId="29" fillId="6" borderId="0" xfId="0" applyFont="1" applyFill="1" applyAlignment="1">
      <alignment horizontal="left" vertical="top" wrapText="1"/>
    </xf>
    <xf numFmtId="0" fontId="27" fillId="6" borderId="0" xfId="0" applyFont="1" applyFill="1" applyAlignment="1">
      <alignment horizontal="center"/>
    </xf>
    <xf numFmtId="0" fontId="5" fillId="0" borderId="0" xfId="0" applyFont="1" applyAlignment="1">
      <alignment vertical="center"/>
    </xf>
    <xf numFmtId="169" fontId="9" fillId="6" borderId="0" xfId="86" applyNumberFormat="1" applyFont="1" applyFill="1" applyBorder="1" applyAlignment="1">
      <alignment horizontal="center"/>
    </xf>
    <xf numFmtId="0" fontId="25" fillId="0" borderId="0" xfId="0" applyFont="1"/>
    <xf numFmtId="0" fontId="27" fillId="2" borderId="0" xfId="0" applyFont="1" applyFill="1"/>
    <xf numFmtId="9" fontId="30" fillId="6" borderId="0" xfId="9" applyFont="1" applyFill="1" applyBorder="1" applyAlignment="1"/>
    <xf numFmtId="0" fontId="11" fillId="0" borderId="0" xfId="0" applyFont="1"/>
    <xf numFmtId="0" fontId="31" fillId="7" borderId="0" xfId="0" applyFont="1" applyFill="1"/>
    <xf numFmtId="0" fontId="5" fillId="0" borderId="0" xfId="0" applyFont="1" applyAlignment="1">
      <alignment horizontal="right"/>
    </xf>
    <xf numFmtId="170" fontId="6" fillId="0" borderId="0" xfId="0" applyNumberFormat="1" applyFont="1" applyAlignment="1">
      <alignment horizontal="center"/>
    </xf>
    <xf numFmtId="3" fontId="7" fillId="2" borderId="0" xfId="0" applyNumberFormat="1" applyFont="1" applyFill="1"/>
    <xf numFmtId="169" fontId="0" fillId="6" borderId="0" xfId="0" applyNumberFormat="1" applyFill="1"/>
    <xf numFmtId="169" fontId="0" fillId="2" borderId="0" xfId="0" applyNumberFormat="1" applyFill="1"/>
    <xf numFmtId="169" fontId="9" fillId="6" borderId="0" xfId="0" applyNumberFormat="1" applyFont="1" applyFill="1"/>
    <xf numFmtId="169" fontId="6" fillId="2" borderId="0" xfId="0" applyNumberFormat="1" applyFont="1" applyFill="1"/>
    <xf numFmtId="169" fontId="5" fillId="2" borderId="3" xfId="0" applyNumberFormat="1" applyFont="1" applyFill="1" applyBorder="1"/>
    <xf numFmtId="169" fontId="5" fillId="2" borderId="0" xfId="0" applyNumberFormat="1" applyFont="1" applyFill="1"/>
    <xf numFmtId="169" fontId="11" fillId="2" borderId="0" xfId="12" applyNumberFormat="1" applyFont="1" applyFill="1"/>
    <xf numFmtId="169" fontId="5" fillId="0" borderId="0" xfId="0" applyNumberFormat="1" applyFont="1"/>
    <xf numFmtId="0" fontId="37" fillId="2" borderId="0" xfId="0" applyFont="1" applyFill="1"/>
    <xf numFmtId="170" fontId="17" fillId="0" borderId="0" xfId="0" applyNumberFormat="1" applyFont="1" applyAlignment="1">
      <alignment horizontal="center"/>
    </xf>
    <xf numFmtId="0" fontId="5" fillId="0" borderId="0" xfId="0" applyFont="1" applyAlignment="1">
      <alignment horizontal="left" vertical="center"/>
    </xf>
    <xf numFmtId="0" fontId="6" fillId="0" borderId="0" xfId="0" applyFont="1" applyAlignment="1">
      <alignment horizontal="left" vertical="center"/>
    </xf>
    <xf numFmtId="0" fontId="22" fillId="5" borderId="0" xfId="0" applyFont="1" applyFill="1" applyAlignment="1">
      <alignment horizontal="center" vertical="center"/>
    </xf>
    <xf numFmtId="9" fontId="9" fillId="6" borderId="0" xfId="9" applyFont="1" applyFill="1" applyBorder="1" applyAlignment="1">
      <alignment horizontal="center"/>
    </xf>
    <xf numFmtId="0" fontId="39" fillId="2" borderId="0" xfId="0" applyFont="1" applyFill="1"/>
    <xf numFmtId="0" fontId="39" fillId="6" borderId="0" xfId="0" applyFont="1" applyFill="1"/>
    <xf numFmtId="170" fontId="7" fillId="6" borderId="0" xfId="0" applyNumberFormat="1" applyFont="1" applyFill="1" applyAlignment="1">
      <alignment horizontal="center"/>
    </xf>
    <xf numFmtId="0" fontId="11" fillId="6" borderId="0" xfId="0" applyFont="1" applyFill="1"/>
    <xf numFmtId="0" fontId="6" fillId="2" borderId="1" xfId="0" applyFont="1" applyFill="1" applyBorder="1"/>
    <xf numFmtId="169" fontId="6" fillId="0" borderId="0" xfId="1" applyNumberFormat="1" applyFont="1" applyFill="1" applyBorder="1"/>
    <xf numFmtId="9" fontId="6" fillId="0" borderId="0" xfId="9" applyFont="1" applyFill="1" applyBorder="1" applyAlignment="1">
      <alignment horizontal="center"/>
    </xf>
    <xf numFmtId="169" fontId="6" fillId="2" borderId="0" xfId="1" applyNumberFormat="1" applyFont="1" applyFill="1" applyBorder="1"/>
    <xf numFmtId="168" fontId="6" fillId="2" borderId="0" xfId="1" applyNumberFormat="1" applyFont="1" applyFill="1" applyBorder="1"/>
    <xf numFmtId="9" fontId="6" fillId="2" borderId="0" xfId="9" applyFont="1" applyFill="1" applyBorder="1"/>
    <xf numFmtId="0" fontId="5" fillId="2" borderId="1" xfId="0" applyFont="1" applyFill="1" applyBorder="1" applyAlignment="1">
      <alignment vertical="center"/>
    </xf>
    <xf numFmtId="169" fontId="5" fillId="2" borderId="3" xfId="1" applyNumberFormat="1" applyFont="1" applyFill="1" applyBorder="1" applyAlignment="1">
      <alignment vertical="center"/>
    </xf>
    <xf numFmtId="169" fontId="5" fillId="2" borderId="2" xfId="1" applyNumberFormat="1" applyFont="1" applyFill="1" applyBorder="1"/>
    <xf numFmtId="0" fontId="40" fillId="2" borderId="0" xfId="13" applyFont="1" applyFill="1" applyAlignment="1">
      <alignment horizontal="center" vertical="center"/>
    </xf>
    <xf numFmtId="3" fontId="6" fillId="0" borderId="0" xfId="0" applyNumberFormat="1" applyFont="1" applyAlignment="1">
      <alignment horizontal="center"/>
    </xf>
    <xf numFmtId="0" fontId="6" fillId="2" borderId="0" xfId="0" applyFont="1" applyFill="1" applyAlignment="1">
      <alignment horizontal="center" vertical="center"/>
    </xf>
    <xf numFmtId="0" fontId="11" fillId="2" borderId="0" xfId="0" applyFont="1" applyFill="1" applyAlignment="1">
      <alignment horizontal="center" vertical="center"/>
    </xf>
    <xf numFmtId="43" fontId="6" fillId="0" borderId="0" xfId="1" applyFont="1" applyFill="1"/>
    <xf numFmtId="43" fontId="6" fillId="2" borderId="0" xfId="1" applyFont="1" applyFill="1" applyAlignment="1">
      <alignment horizontal="center" vertical="center"/>
    </xf>
    <xf numFmtId="170" fontId="7" fillId="0" borderId="0" xfId="1" applyNumberFormat="1" applyFont="1" applyFill="1" applyAlignment="1">
      <alignment horizontal="center"/>
    </xf>
    <xf numFmtId="3" fontId="11" fillId="0" borderId="0" xfId="1" applyNumberFormat="1" applyFont="1" applyFill="1" applyBorder="1" applyAlignment="1">
      <alignment horizontal="center"/>
    </xf>
    <xf numFmtId="167" fontId="6" fillId="0" borderId="0" xfId="1" applyNumberFormat="1" applyFont="1" applyFill="1" applyAlignment="1">
      <alignment horizontal="center"/>
    </xf>
    <xf numFmtId="167" fontId="6" fillId="2" borderId="0" xfId="1" applyNumberFormat="1" applyFont="1" applyFill="1" applyAlignment="1">
      <alignment horizontal="center" vertical="center"/>
    </xf>
    <xf numFmtId="167" fontId="11" fillId="0" borderId="0" xfId="1" applyNumberFormat="1" applyFont="1" applyFill="1"/>
    <xf numFmtId="167" fontId="11" fillId="2" borderId="0" xfId="1" applyNumberFormat="1" applyFont="1" applyFill="1" applyAlignment="1">
      <alignment horizontal="center" vertical="center"/>
    </xf>
    <xf numFmtId="0" fontId="6" fillId="0" borderId="0" xfId="0" applyFont="1" applyAlignment="1">
      <alignment horizontal="center"/>
    </xf>
    <xf numFmtId="0" fontId="12" fillId="0" borderId="0" xfId="0" applyFont="1"/>
    <xf numFmtId="0" fontId="12" fillId="2" borderId="0" xfId="0" applyFont="1" applyFill="1"/>
    <xf numFmtId="0" fontId="10" fillId="2" borderId="0" xfId="0" applyFont="1" applyFill="1"/>
    <xf numFmtId="170" fontId="42" fillId="0" borderId="0" xfId="0" applyNumberFormat="1" applyFont="1" applyAlignment="1">
      <alignment horizontal="center"/>
    </xf>
    <xf numFmtId="167" fontId="6" fillId="0" borderId="0" xfId="1" applyNumberFormat="1" applyFont="1" applyFill="1"/>
    <xf numFmtId="167" fontId="10" fillId="0" borderId="0" xfId="0" applyNumberFormat="1" applyFont="1"/>
    <xf numFmtId="0" fontId="7" fillId="2" borderId="0" xfId="0" applyFont="1" applyFill="1" applyAlignment="1">
      <alignment horizontal="center" vertical="center"/>
    </xf>
    <xf numFmtId="0" fontId="43" fillId="0" borderId="0" xfId="0" applyFont="1"/>
    <xf numFmtId="0" fontId="44" fillId="0" borderId="0" xfId="0" applyFont="1"/>
    <xf numFmtId="0" fontId="41" fillId="0" borderId="0" xfId="0" applyFont="1"/>
    <xf numFmtId="167" fontId="45" fillId="0" borderId="0" xfId="1" applyNumberFormat="1" applyFont="1" applyFill="1"/>
    <xf numFmtId="0" fontId="45" fillId="0" borderId="0" xfId="0" applyFont="1"/>
    <xf numFmtId="0" fontId="45" fillId="2" borderId="0" xfId="0" applyFont="1" applyFill="1" applyAlignment="1">
      <alignment horizontal="center" vertical="center"/>
    </xf>
    <xf numFmtId="0" fontId="12" fillId="2" borderId="0" xfId="0" applyFont="1" applyFill="1" applyAlignment="1">
      <alignment horizontal="center" vertical="center"/>
    </xf>
    <xf numFmtId="167" fontId="12" fillId="0" borderId="0" xfId="1" applyNumberFormat="1" applyFont="1" applyFill="1"/>
    <xf numFmtId="0" fontId="45" fillId="2" borderId="0" xfId="0" applyFont="1" applyFill="1"/>
    <xf numFmtId="0" fontId="16" fillId="0" borderId="0" xfId="13" applyFont="1" applyAlignment="1">
      <alignment horizontal="center"/>
    </xf>
    <xf numFmtId="0" fontId="16" fillId="0" borderId="0" xfId="13" applyFont="1" applyAlignment="1">
      <alignment horizontal="center" vertical="center"/>
    </xf>
    <xf numFmtId="167" fontId="6" fillId="0" borderId="0" xfId="1" applyNumberFormat="1" applyFont="1" applyFill="1" applyAlignment="1"/>
    <xf numFmtId="167" fontId="11" fillId="0" borderId="0" xfId="1" applyNumberFormat="1" applyFont="1" applyFill="1" applyAlignment="1"/>
    <xf numFmtId="167" fontId="11" fillId="0" borderId="0" xfId="1" applyNumberFormat="1" applyFont="1" applyFill="1" applyAlignment="1">
      <alignment horizontal="left"/>
    </xf>
    <xf numFmtId="167" fontId="11" fillId="0" borderId="0" xfId="1" applyNumberFormat="1" applyFont="1" applyFill="1" applyAlignment="1">
      <alignment horizontal="center" vertical="center"/>
    </xf>
    <xf numFmtId="0" fontId="11" fillId="0" borderId="0" xfId="0" applyFont="1" applyAlignment="1">
      <alignment horizontal="left" vertical="center"/>
    </xf>
    <xf numFmtId="169" fontId="11" fillId="0" borderId="0" xfId="1" applyNumberFormat="1" applyFont="1" applyFill="1" applyBorder="1"/>
    <xf numFmtId="0" fontId="19" fillId="0" borderId="0" xfId="0" applyFont="1" applyAlignment="1">
      <alignment horizontal="center"/>
    </xf>
    <xf numFmtId="0" fontId="38" fillId="0" borderId="0" xfId="0" applyFont="1"/>
    <xf numFmtId="0" fontId="46" fillId="2" borderId="0" xfId="0" applyFont="1" applyFill="1"/>
    <xf numFmtId="0" fontId="6" fillId="2" borderId="0" xfId="0" applyFont="1" applyFill="1" applyAlignment="1">
      <alignment horizontal="center"/>
    </xf>
    <xf numFmtId="0" fontId="6" fillId="6" borderId="0" xfId="0" applyFont="1" applyFill="1" applyAlignment="1">
      <alignment vertical="center" wrapText="1"/>
    </xf>
    <xf numFmtId="0" fontId="6" fillId="6" borderId="0" xfId="0" applyFont="1" applyFill="1" applyAlignment="1">
      <alignment horizontal="left" vertical="center" wrapText="1"/>
    </xf>
    <xf numFmtId="0" fontId="16" fillId="6" borderId="0" xfId="13" applyFont="1" applyFill="1"/>
    <xf numFmtId="170" fontId="6" fillId="6" borderId="0" xfId="0" applyNumberFormat="1" applyFont="1" applyFill="1" applyAlignment="1">
      <alignment horizontal="center"/>
    </xf>
    <xf numFmtId="169" fontId="6" fillId="6" borderId="0" xfId="0" applyNumberFormat="1" applyFont="1" applyFill="1"/>
    <xf numFmtId="0" fontId="5" fillId="6" borderId="0" xfId="0" applyFont="1" applyFill="1"/>
    <xf numFmtId="0" fontId="17" fillId="6" borderId="0" xfId="0" applyFont="1" applyFill="1"/>
    <xf numFmtId="0" fontId="45" fillId="2" borderId="0" xfId="0" applyFont="1" applyFill="1" applyAlignment="1">
      <alignment horizontal="left" vertical="center"/>
    </xf>
    <xf numFmtId="0" fontId="38" fillId="6" borderId="0" xfId="0" applyFont="1" applyFill="1"/>
    <xf numFmtId="0" fontId="16" fillId="0" borderId="0" xfId="13" applyFont="1"/>
    <xf numFmtId="0" fontId="11" fillId="2" borderId="0" xfId="12" applyFont="1" applyFill="1" applyAlignment="1">
      <alignment horizontal="left"/>
    </xf>
    <xf numFmtId="0" fontId="5" fillId="6" borderId="1" xfId="0" applyFont="1" applyFill="1" applyBorder="1"/>
    <xf numFmtId="169" fontId="6" fillId="6" borderId="1" xfId="0" applyNumberFormat="1" applyFont="1" applyFill="1" applyBorder="1"/>
    <xf numFmtId="0" fontId="6" fillId="6" borderId="1" xfId="0" applyFont="1" applyFill="1" applyBorder="1"/>
    <xf numFmtId="0" fontId="16" fillId="2" borderId="0" xfId="13" applyFont="1" applyFill="1"/>
    <xf numFmtId="170" fontId="6" fillId="2" borderId="0" xfId="0" applyNumberFormat="1" applyFont="1" applyFill="1" applyAlignment="1">
      <alignment horizontal="center"/>
    </xf>
    <xf numFmtId="41" fontId="5" fillId="2" borderId="3" xfId="8" applyFont="1" applyFill="1" applyBorder="1"/>
    <xf numFmtId="170" fontId="17" fillId="6" borderId="0" xfId="0" applyNumberFormat="1" applyFont="1" applyFill="1" applyAlignment="1">
      <alignment horizontal="center"/>
    </xf>
    <xf numFmtId="0" fontId="22" fillId="0" borderId="0" xfId="0" applyFont="1" applyAlignment="1">
      <alignment horizontal="center" vertical="center"/>
    </xf>
    <xf numFmtId="170" fontId="6" fillId="6" borderId="0" xfId="0" applyNumberFormat="1" applyFont="1" applyFill="1"/>
    <xf numFmtId="0" fontId="7" fillId="6" borderId="0" xfId="77" applyFill="1"/>
    <xf numFmtId="0" fontId="47" fillId="6" borderId="0" xfId="77" applyFont="1" applyFill="1"/>
    <xf numFmtId="0" fontId="31" fillId="7" borderId="17" xfId="77" applyFont="1" applyFill="1" applyBorder="1" applyAlignment="1">
      <alignment vertical="center"/>
    </xf>
    <xf numFmtId="0" fontId="6" fillId="4" borderId="0" xfId="0" applyFont="1" applyFill="1"/>
    <xf numFmtId="169" fontId="7" fillId="6" borderId="14" xfId="78" applyNumberFormat="1" applyFont="1" applyFill="1" applyBorder="1"/>
    <xf numFmtId="0" fontId="45" fillId="7" borderId="17" xfId="77" applyFont="1" applyFill="1" applyBorder="1" applyAlignment="1">
      <alignment vertical="center"/>
    </xf>
    <xf numFmtId="0" fontId="22" fillId="7" borderId="17" xfId="77" applyFont="1" applyFill="1" applyBorder="1" applyAlignment="1">
      <alignment horizontal="center" vertical="center"/>
    </xf>
    <xf numFmtId="0" fontId="20" fillId="0" borderId="0" xfId="0" applyFont="1"/>
    <xf numFmtId="0" fontId="5" fillId="0" borderId="1" xfId="0" applyFont="1" applyBorder="1" applyAlignment="1">
      <alignment horizontal="center"/>
    </xf>
    <xf numFmtId="0" fontId="5" fillId="0" borderId="1" xfId="0" applyFont="1" applyBorder="1" applyAlignment="1">
      <alignment horizontal="center" vertical="center"/>
    </xf>
    <xf numFmtId="0" fontId="29" fillId="0" borderId="0" xfId="0" applyFont="1"/>
    <xf numFmtId="0" fontId="5" fillId="0" borderId="1" xfId="0" applyFont="1" applyBorder="1" applyAlignment="1">
      <alignment horizontal="left"/>
    </xf>
    <xf numFmtId="0" fontId="48" fillId="6" borderId="0" xfId="0" applyFont="1" applyFill="1"/>
    <xf numFmtId="167" fontId="6" fillId="6" borderId="0" xfId="0" applyNumberFormat="1" applyFont="1" applyFill="1"/>
    <xf numFmtId="0" fontId="22" fillId="2" borderId="0" xfId="0" applyFont="1" applyFill="1"/>
    <xf numFmtId="0" fontId="2" fillId="2" borderId="0" xfId="0" applyFont="1" applyFill="1" applyAlignment="1">
      <alignment horizontal="center"/>
    </xf>
    <xf numFmtId="0" fontId="18" fillId="0" borderId="0" xfId="0" applyFont="1"/>
    <xf numFmtId="0" fontId="6" fillId="0" borderId="0" xfId="0" applyFont="1" applyAlignment="1">
      <alignment horizontal="left" vertical="center" wrapText="1"/>
    </xf>
    <xf numFmtId="0" fontId="11" fillId="0" borderId="0" xfId="0" applyFont="1" applyAlignment="1">
      <alignment horizontal="left" vertical="center" wrapText="1"/>
    </xf>
    <xf numFmtId="169" fontId="6" fillId="0" borderId="0" xfId="1" applyNumberFormat="1" applyFont="1" applyFill="1" applyAlignment="1">
      <alignment horizontal="right" vertical="center"/>
    </xf>
    <xf numFmtId="169" fontId="6" fillId="0" borderId="0" xfId="8" applyNumberFormat="1" applyFont="1" applyFill="1" applyAlignment="1">
      <alignment horizontal="right" vertical="center"/>
    </xf>
    <xf numFmtId="169" fontId="5" fillId="0" borderId="2" xfId="1" applyNumberFormat="1" applyFont="1" applyFill="1" applyBorder="1" applyAlignment="1">
      <alignment horizontal="right" vertical="center"/>
    </xf>
    <xf numFmtId="169" fontId="5" fillId="0" borderId="3" xfId="1" applyNumberFormat="1" applyFont="1" applyFill="1" applyBorder="1" applyAlignment="1">
      <alignment horizontal="right" vertical="center"/>
    </xf>
    <xf numFmtId="17" fontId="6" fillId="0" borderId="0" xfId="0" applyNumberFormat="1" applyFont="1"/>
    <xf numFmtId="169" fontId="22" fillId="0" borderId="0" xfId="0" applyNumberFormat="1" applyFont="1" applyAlignment="1">
      <alignment horizontal="center" vertical="center"/>
    </xf>
    <xf numFmtId="0" fontId="6" fillId="2" borderId="0" xfId="0" quotePrefix="1" applyFont="1" applyFill="1"/>
    <xf numFmtId="9" fontId="48" fillId="6" borderId="0" xfId="9" applyFont="1" applyFill="1" applyBorder="1" applyAlignment="1"/>
    <xf numFmtId="41" fontId="9" fillId="6" borderId="0" xfId="8" applyFont="1" applyFill="1" applyBorder="1" applyAlignment="1">
      <alignment horizontal="center"/>
    </xf>
    <xf numFmtId="0" fontId="18" fillId="6" borderId="0" xfId="0" applyFont="1" applyFill="1"/>
    <xf numFmtId="0" fontId="7" fillId="6" borderId="0" xfId="0" applyFont="1" applyFill="1" applyAlignment="1">
      <alignment wrapText="1"/>
    </xf>
    <xf numFmtId="0" fontId="18" fillId="6" borderId="0" xfId="0" applyFont="1" applyFill="1" applyAlignment="1">
      <alignment wrapText="1"/>
    </xf>
    <xf numFmtId="0" fontId="11" fillId="6" borderId="0" xfId="0" applyFont="1" applyFill="1" applyAlignment="1">
      <alignment wrapText="1"/>
    </xf>
    <xf numFmtId="0" fontId="24" fillId="6" borderId="1" xfId="0" applyFont="1" applyFill="1" applyBorder="1"/>
    <xf numFmtId="0" fontId="6" fillId="6" borderId="0" xfId="0" applyFont="1" applyFill="1" applyAlignment="1">
      <alignment wrapText="1"/>
    </xf>
    <xf numFmtId="0" fontId="39" fillId="6" borderId="0" xfId="0" applyFont="1" applyFill="1" applyAlignment="1">
      <alignment wrapText="1"/>
    </xf>
    <xf numFmtId="0" fontId="7" fillId="6" borderId="0" xfId="0" applyFont="1" applyFill="1" applyAlignment="1">
      <alignment vertical="center" wrapText="1"/>
    </xf>
    <xf numFmtId="0" fontId="7" fillId="6" borderId="0" xfId="0" applyFont="1" applyFill="1" applyAlignment="1">
      <alignment horizontal="center" vertical="center" wrapText="1"/>
    </xf>
    <xf numFmtId="0" fontId="11" fillId="6" borderId="0" xfId="0" applyFont="1" applyFill="1" applyAlignment="1">
      <alignment vertical="center" wrapText="1"/>
    </xf>
    <xf numFmtId="0" fontId="7" fillId="0" borderId="0" xfId="0" applyFont="1" applyAlignment="1">
      <alignment horizontal="center" vertical="center" wrapText="1"/>
    </xf>
    <xf numFmtId="0" fontId="45" fillId="6" borderId="0" xfId="0" applyFont="1" applyFill="1" applyAlignment="1">
      <alignment vertical="center" wrapText="1"/>
    </xf>
    <xf numFmtId="169" fontId="7" fillId="6" borderId="0" xfId="0" applyNumberFormat="1" applyFont="1" applyFill="1"/>
    <xf numFmtId="0" fontId="7" fillId="0" borderId="21" xfId="0" applyFont="1" applyBorder="1" applyAlignment="1">
      <alignment vertical="center" wrapText="1"/>
    </xf>
    <xf numFmtId="0" fontId="7" fillId="0" borderId="18" xfId="0" applyFont="1" applyBorder="1" applyAlignment="1">
      <alignment vertical="center" wrapText="1"/>
    </xf>
    <xf numFmtId="0" fontId="39" fillId="0" borderId="0" xfId="0" applyFont="1"/>
    <xf numFmtId="1" fontId="6" fillId="0" borderId="0" xfId="0" applyNumberFormat="1" applyFont="1"/>
    <xf numFmtId="1" fontId="6" fillId="0" borderId="0" xfId="0" applyNumberFormat="1" applyFont="1" applyAlignment="1">
      <alignment horizontal="center"/>
    </xf>
    <xf numFmtId="1" fontId="5" fillId="0" borderId="1" xfId="0" applyNumberFormat="1" applyFont="1" applyBorder="1" applyAlignment="1">
      <alignment horizontal="center" vertical="center"/>
    </xf>
    <xf numFmtId="167" fontId="16" fillId="0" borderId="0" xfId="13" applyNumberFormat="1" applyFont="1" applyFill="1" applyAlignment="1">
      <alignment horizontal="center" vertical="center"/>
    </xf>
    <xf numFmtId="0" fontId="49" fillId="6" borderId="0" xfId="0" applyFont="1" applyFill="1" applyAlignment="1">
      <alignment wrapText="1"/>
    </xf>
    <xf numFmtId="0" fontId="6" fillId="6" borderId="0" xfId="0" applyFont="1" applyFill="1" applyAlignment="1">
      <alignment vertical="center"/>
    </xf>
    <xf numFmtId="0" fontId="6" fillId="0" borderId="7" xfId="0" applyFont="1" applyBorder="1" applyAlignment="1">
      <alignment horizontal="justify" vertical="center" wrapText="1"/>
    </xf>
    <xf numFmtId="0" fontId="6" fillId="0" borderId="7" xfId="0" applyFont="1" applyBorder="1" applyAlignment="1">
      <alignment horizontal="center" vertical="center" wrapText="1"/>
    </xf>
    <xf numFmtId="0" fontId="6" fillId="0" borderId="7" xfId="0" applyFont="1" applyBorder="1" applyAlignment="1">
      <alignment horizontal="right" vertical="center" wrapText="1"/>
    </xf>
    <xf numFmtId="0" fontId="36" fillId="0" borderId="0" xfId="0" applyFont="1"/>
    <xf numFmtId="0" fontId="28" fillId="2" borderId="0" xfId="0" applyFont="1" applyFill="1" applyAlignment="1">
      <alignment horizontal="center"/>
    </xf>
    <xf numFmtId="169" fontId="6" fillId="0" borderId="0" xfId="0" applyNumberFormat="1" applyFont="1" applyAlignment="1">
      <alignment horizontal="center"/>
    </xf>
    <xf numFmtId="0" fontId="6" fillId="8" borderId="0" xfId="0" applyFont="1" applyFill="1"/>
    <xf numFmtId="0" fontId="24" fillId="8" borderId="7" xfId="0" applyFont="1" applyFill="1" applyBorder="1"/>
    <xf numFmtId="169" fontId="6" fillId="8" borderId="7" xfId="0" applyNumberFormat="1" applyFont="1" applyFill="1" applyBorder="1"/>
    <xf numFmtId="0" fontId="6" fillId="8" borderId="7" xfId="0" applyFont="1" applyFill="1" applyBorder="1"/>
    <xf numFmtId="0" fontId="7" fillId="8" borderId="0" xfId="0" applyFont="1" applyFill="1"/>
    <xf numFmtId="0" fontId="39" fillId="8" borderId="0" xfId="0" applyFont="1" applyFill="1"/>
    <xf numFmtId="0" fontId="6" fillId="2" borderId="7" xfId="0" applyFont="1" applyFill="1" applyBorder="1"/>
    <xf numFmtId="169" fontId="11" fillId="6" borderId="0" xfId="0" applyNumberFormat="1" applyFont="1" applyFill="1" applyAlignment="1">
      <alignment horizontal="center" wrapText="1"/>
    </xf>
    <xf numFmtId="169" fontId="7" fillId="6" borderId="0" xfId="0" applyNumberFormat="1" applyFont="1" applyFill="1" applyAlignment="1">
      <alignment horizontal="center" wrapText="1"/>
    </xf>
    <xf numFmtId="166" fontId="5" fillId="0" borderId="0" xfId="1" applyNumberFormat="1" applyFont="1" applyFill="1" applyAlignment="1">
      <alignment horizontal="right" vertical="center"/>
    </xf>
    <xf numFmtId="0" fontId="24" fillId="6" borderId="0" xfId="0" applyFont="1" applyFill="1" applyAlignment="1">
      <alignment horizontal="left"/>
    </xf>
    <xf numFmtId="0" fontId="39" fillId="6" borderId="0" xfId="0" applyFont="1" applyFill="1" applyAlignment="1">
      <alignment horizontal="left"/>
    </xf>
    <xf numFmtId="0" fontId="17" fillId="6" borderId="0" xfId="0" applyFont="1" applyFill="1" applyAlignment="1">
      <alignment horizontal="center"/>
    </xf>
    <xf numFmtId="169" fontId="7" fillId="0" borderId="0" xfId="1" applyNumberFormat="1" applyFont="1" applyFill="1"/>
    <xf numFmtId="167" fontId="7" fillId="0" borderId="0" xfId="1" applyNumberFormat="1" applyFont="1" applyFill="1" applyBorder="1" applyAlignment="1">
      <alignment horizontal="center"/>
    </xf>
    <xf numFmtId="169" fontId="7" fillId="0" borderId="0" xfId="1" applyNumberFormat="1" applyFont="1" applyFill="1" applyBorder="1"/>
    <xf numFmtId="169" fontId="7" fillId="0" borderId="0" xfId="0" applyNumberFormat="1" applyFont="1"/>
    <xf numFmtId="167" fontId="7" fillId="0" borderId="0" xfId="1" applyNumberFormat="1" applyFont="1" applyFill="1"/>
    <xf numFmtId="169" fontId="7" fillId="0" borderId="0" xfId="1" applyNumberFormat="1" applyFont="1" applyFill="1" applyBorder="1" applyAlignment="1">
      <alignment vertical="center"/>
    </xf>
    <xf numFmtId="0" fontId="5" fillId="6" borderId="1" xfId="0" applyFont="1" applyFill="1" applyBorder="1" applyAlignment="1">
      <alignment horizontal="center" vertical="center"/>
    </xf>
    <xf numFmtId="0" fontId="6" fillId="6" borderId="13" xfId="0" applyFont="1" applyFill="1" applyBorder="1"/>
    <xf numFmtId="0" fontId="6" fillId="0" borderId="0" xfId="0" applyFont="1" applyAlignment="1">
      <alignment horizontal="justify" vertical="center"/>
    </xf>
    <xf numFmtId="167" fontId="17" fillId="0" borderId="0" xfId="0" applyNumberFormat="1" applyFont="1" applyAlignment="1">
      <alignment horizontal="center" vertical="center"/>
    </xf>
    <xf numFmtId="170" fontId="25" fillId="0" borderId="0" xfId="1" applyNumberFormat="1" applyFont="1" applyFill="1" applyAlignment="1">
      <alignment horizontal="center" vertical="center"/>
    </xf>
    <xf numFmtId="17" fontId="25" fillId="0" borderId="0" xfId="1" applyNumberFormat="1" applyFont="1" applyFill="1" applyAlignment="1">
      <alignment horizontal="center" vertical="center"/>
    </xf>
    <xf numFmtId="0" fontId="7" fillId="6" borderId="12" xfId="77" applyFill="1" applyBorder="1"/>
    <xf numFmtId="169" fontId="7" fillId="0" borderId="14" xfId="78" applyNumberFormat="1" applyFont="1" applyFill="1" applyBorder="1"/>
    <xf numFmtId="0" fontId="21" fillId="0" borderId="0" xfId="0" applyFont="1" applyAlignment="1">
      <alignment horizontal="left" vertical="center"/>
    </xf>
    <xf numFmtId="169" fontId="24" fillId="6" borderId="3" xfId="8" applyNumberFormat="1" applyFont="1" applyFill="1" applyBorder="1" applyAlignment="1">
      <alignment horizontal="center"/>
    </xf>
    <xf numFmtId="0" fontId="7" fillId="0" borderId="7" xfId="0" applyFont="1" applyBorder="1" applyAlignment="1">
      <alignment horizontal="center" vertical="center" wrapText="1"/>
    </xf>
    <xf numFmtId="6" fontId="7" fillId="0" borderId="7" xfId="0" applyNumberFormat="1" applyFont="1" applyBorder="1" applyAlignment="1">
      <alignment vertical="center" wrapText="1"/>
    </xf>
    <xf numFmtId="0" fontId="21" fillId="0" borderId="0" xfId="0" applyFont="1" applyAlignment="1">
      <alignment vertical="center"/>
    </xf>
    <xf numFmtId="0" fontId="5" fillId="6" borderId="0" xfId="0" applyFont="1" applyFill="1" applyAlignment="1">
      <alignment horizontal="left" wrapText="1"/>
    </xf>
    <xf numFmtId="0" fontId="7" fillId="0" borderId="0" xfId="0" applyFont="1" applyAlignment="1">
      <alignment vertical="center"/>
    </xf>
    <xf numFmtId="167" fontId="7" fillId="2" borderId="0" xfId="0" applyNumberFormat="1" applyFont="1" applyFill="1" applyAlignment="1">
      <alignment horizontal="center" vertical="center"/>
    </xf>
    <xf numFmtId="0" fontId="7" fillId="0" borderId="0" xfId="13" applyFont="1" applyAlignment="1">
      <alignment horizontal="center"/>
    </xf>
    <xf numFmtId="167" fontId="11" fillId="2" borderId="2" xfId="10" applyNumberFormat="1" applyFont="1" applyFill="1" applyBorder="1"/>
    <xf numFmtId="169" fontId="5" fillId="2" borderId="2" xfId="0" applyNumberFormat="1" applyFont="1" applyFill="1" applyBorder="1"/>
    <xf numFmtId="41" fontId="11" fillId="2" borderId="2" xfId="8" applyFont="1" applyFill="1" applyBorder="1"/>
    <xf numFmtId="169" fontId="11" fillId="2" borderId="2" xfId="1" applyNumberFormat="1" applyFont="1" applyFill="1" applyBorder="1"/>
    <xf numFmtId="0" fontId="11" fillId="9" borderId="7" xfId="0" applyFont="1" applyFill="1" applyBorder="1" applyAlignment="1">
      <alignment horizontal="center" vertical="center"/>
    </xf>
    <xf numFmtId="0" fontId="11" fillId="9" borderId="7" xfId="0" applyFont="1" applyFill="1" applyBorder="1" applyAlignment="1">
      <alignment horizontal="center" vertical="center" wrapText="1"/>
    </xf>
    <xf numFmtId="0" fontId="11" fillId="12" borderId="7" xfId="77" applyFont="1" applyFill="1" applyBorder="1" applyAlignment="1">
      <alignment horizontal="center" vertical="center"/>
    </xf>
    <xf numFmtId="0" fontId="11" fillId="12" borderId="7" xfId="77" applyFont="1" applyFill="1" applyBorder="1" applyAlignment="1">
      <alignment horizontal="center" vertical="center" wrapText="1"/>
    </xf>
    <xf numFmtId="0" fontId="11" fillId="12" borderId="7" xfId="77" applyFont="1" applyFill="1" applyBorder="1" applyAlignment="1">
      <alignment vertical="center"/>
    </xf>
    <xf numFmtId="0" fontId="11" fillId="12" borderId="7" xfId="77" applyFont="1" applyFill="1" applyBorder="1" applyAlignment="1">
      <alignment vertical="center" wrapText="1"/>
    </xf>
    <xf numFmtId="17" fontId="11" fillId="9" borderId="7" xfId="3" quotePrefix="1" applyNumberFormat="1" applyFont="1" applyFill="1" applyBorder="1" applyAlignment="1">
      <alignment horizontal="center"/>
    </xf>
    <xf numFmtId="0" fontId="11" fillId="12" borderId="7" xfId="77" applyFont="1" applyFill="1" applyBorder="1"/>
    <xf numFmtId="169" fontId="11" fillId="12" borderId="7" xfId="78" applyNumberFormat="1" applyFont="1" applyFill="1" applyBorder="1"/>
    <xf numFmtId="41" fontId="5" fillId="6" borderId="2" xfId="8" applyFont="1" applyFill="1" applyBorder="1"/>
    <xf numFmtId="41" fontId="6" fillId="6" borderId="2" xfId="8" applyFont="1" applyFill="1" applyBorder="1"/>
    <xf numFmtId="41" fontId="5" fillId="2" borderId="2" xfId="0" applyNumberFormat="1" applyFont="1" applyFill="1" applyBorder="1"/>
    <xf numFmtId="169" fontId="5" fillId="0" borderId="2" xfId="0" applyNumberFormat="1" applyFont="1" applyBorder="1"/>
    <xf numFmtId="41" fontId="5" fillId="2" borderId="2" xfId="8" applyFont="1" applyFill="1" applyBorder="1"/>
    <xf numFmtId="169" fontId="5" fillId="2" borderId="2" xfId="8" applyNumberFormat="1" applyFont="1" applyFill="1" applyBorder="1"/>
    <xf numFmtId="169" fontId="24" fillId="6" borderId="2" xfId="8" applyNumberFormat="1" applyFont="1" applyFill="1" applyBorder="1"/>
    <xf numFmtId="41" fontId="9" fillId="6" borderId="2" xfId="8" applyFont="1" applyFill="1" applyBorder="1"/>
    <xf numFmtId="0" fontId="7" fillId="9" borderId="7" xfId="0" applyFont="1" applyFill="1" applyBorder="1" applyAlignment="1">
      <alignment horizontal="right" vertical="center" wrapText="1"/>
    </xf>
    <xf numFmtId="41" fontId="24" fillId="6" borderId="2" xfId="8" applyFont="1" applyFill="1" applyBorder="1"/>
    <xf numFmtId="169" fontId="9" fillId="6" borderId="2" xfId="8" applyNumberFormat="1" applyFont="1" applyFill="1" applyBorder="1"/>
    <xf numFmtId="169" fontId="11" fillId="6" borderId="2" xfId="0" applyNumberFormat="1" applyFont="1" applyFill="1" applyBorder="1" applyAlignment="1">
      <alignment horizontal="center"/>
    </xf>
    <xf numFmtId="0" fontId="11" fillId="9" borderId="7" xfId="0" applyFont="1" applyFill="1" applyBorder="1" applyAlignment="1">
      <alignment horizontal="justify" vertical="center" wrapText="1"/>
    </xf>
    <xf numFmtId="17" fontId="11" fillId="9" borderId="7" xfId="0" applyNumberFormat="1" applyFont="1" applyFill="1" applyBorder="1" applyAlignment="1">
      <alignment horizontal="center" vertical="center"/>
    </xf>
    <xf numFmtId="0" fontId="7" fillId="9" borderId="7" xfId="0" applyFont="1" applyFill="1" applyBorder="1" applyAlignment="1">
      <alignment horizontal="center" vertical="center" wrapText="1"/>
    </xf>
    <xf numFmtId="169" fontId="7" fillId="0" borderId="13" xfId="78" applyNumberFormat="1" applyFont="1" applyFill="1" applyBorder="1"/>
    <xf numFmtId="3" fontId="6" fillId="0" borderId="0" xfId="0" applyNumberFormat="1" applyFont="1" applyAlignment="1">
      <alignment horizontal="right"/>
    </xf>
    <xf numFmtId="169" fontId="11" fillId="0" borderId="2" xfId="1" applyNumberFormat="1" applyFont="1" applyFill="1" applyBorder="1"/>
    <xf numFmtId="169" fontId="5" fillId="0" borderId="0" xfId="1" applyNumberFormat="1" applyFont="1" applyFill="1" applyBorder="1" applyAlignment="1">
      <alignment horizontal="right" vertical="center"/>
    </xf>
    <xf numFmtId="10" fontId="5" fillId="0" borderId="0" xfId="9" applyNumberFormat="1" applyFont="1" applyFill="1" applyAlignment="1">
      <alignment vertical="center"/>
    </xf>
    <xf numFmtId="14" fontId="6" fillId="0" borderId="0" xfId="0" applyNumberFormat="1" applyFont="1"/>
    <xf numFmtId="0" fontId="54" fillId="13" borderId="32" xfId="0" applyFont="1" applyFill="1" applyBorder="1"/>
    <xf numFmtId="41" fontId="0" fillId="0" borderId="0" xfId="8" applyFont="1"/>
    <xf numFmtId="41" fontId="6" fillId="0" borderId="0" xfId="8" applyFont="1"/>
    <xf numFmtId="41" fontId="6" fillId="0" borderId="0" xfId="0" applyNumberFormat="1" applyFont="1"/>
    <xf numFmtId="0" fontId="7" fillId="2" borderId="0" xfId="3" applyFill="1" applyAlignment="1">
      <alignment horizontal="center"/>
    </xf>
    <xf numFmtId="169" fontId="7" fillId="2" borderId="0" xfId="4" applyNumberFormat="1" applyFill="1"/>
    <xf numFmtId="169" fontId="11" fillId="2" borderId="2" xfId="128" applyNumberFormat="1" applyFont="1" applyFill="1" applyBorder="1"/>
    <xf numFmtId="169" fontId="7" fillId="0" borderId="0" xfId="4" applyNumberFormat="1"/>
    <xf numFmtId="41" fontId="5" fillId="6" borderId="2" xfId="160" applyFont="1" applyFill="1" applyBorder="1"/>
    <xf numFmtId="41" fontId="7" fillId="0" borderId="0" xfId="8" applyFont="1" applyFill="1"/>
    <xf numFmtId="169" fontId="7" fillId="0" borderId="7" xfId="0" applyNumberFormat="1" applyFont="1" applyBorder="1" applyAlignment="1">
      <alignment horizontal="right" vertical="center" wrapText="1"/>
    </xf>
    <xf numFmtId="41" fontId="5" fillId="0" borderId="2" xfId="216" applyFont="1" applyFill="1" applyBorder="1"/>
    <xf numFmtId="0" fontId="5" fillId="2" borderId="0" xfId="0" applyFont="1" applyFill="1" applyAlignment="1">
      <alignment vertical="center"/>
    </xf>
    <xf numFmtId="0" fontId="5" fillId="2" borderId="0" xfId="0" applyFont="1" applyFill="1" applyAlignment="1">
      <alignment wrapText="1"/>
    </xf>
    <xf numFmtId="0" fontId="11" fillId="2" borderId="0" xfId="0" applyFont="1" applyFill="1" applyAlignment="1">
      <alignment wrapText="1"/>
    </xf>
    <xf numFmtId="0" fontId="6" fillId="0" borderId="7" xfId="0" applyFont="1" applyBorder="1" applyAlignment="1">
      <alignment horizontal="center"/>
    </xf>
    <xf numFmtId="41" fontId="6" fillId="6" borderId="0" xfId="8" applyFont="1" applyFill="1"/>
    <xf numFmtId="49" fontId="0" fillId="14" borderId="36" xfId="0" applyNumberFormat="1" applyFill="1" applyBorder="1"/>
    <xf numFmtId="49" fontId="0" fillId="0" borderId="36" xfId="0" applyNumberFormat="1" applyBorder="1"/>
    <xf numFmtId="41" fontId="0" fillId="14" borderId="32" xfId="8" applyFont="1" applyFill="1" applyBorder="1"/>
    <xf numFmtId="41" fontId="0" fillId="0" borderId="32" xfId="8" applyFont="1" applyBorder="1"/>
    <xf numFmtId="41" fontId="0" fillId="0" borderId="0" xfId="0" applyNumberFormat="1"/>
    <xf numFmtId="0" fontId="0" fillId="11" borderId="0" xfId="0" applyFill="1"/>
    <xf numFmtId="0" fontId="57" fillId="6" borderId="0" xfId="13" applyFont="1" applyFill="1"/>
    <xf numFmtId="0" fontId="22" fillId="0" borderId="0" xfId="0" applyFont="1"/>
    <xf numFmtId="0" fontId="11" fillId="0" borderId="7" xfId="0" applyFont="1" applyBorder="1" applyAlignment="1">
      <alignment horizontal="center" vertical="center" wrapText="1"/>
    </xf>
    <xf numFmtId="0" fontId="7" fillId="6" borderId="7" xfId="0" applyFont="1" applyFill="1" applyBorder="1" applyAlignment="1">
      <alignment vertical="top" wrapText="1"/>
    </xf>
    <xf numFmtId="0" fontId="7" fillId="6" borderId="7" xfId="0" applyFont="1" applyFill="1" applyBorder="1" applyAlignment="1">
      <alignment horizontal="center" vertical="top" wrapText="1"/>
    </xf>
    <xf numFmtId="0" fontId="7" fillId="0" borderId="7" xfId="0" applyFont="1" applyBorder="1" applyAlignment="1">
      <alignment vertical="center" wrapText="1"/>
    </xf>
    <xf numFmtId="0" fontId="11" fillId="0" borderId="0" xfId="0" applyFont="1" applyAlignment="1">
      <alignment horizontal="left"/>
    </xf>
    <xf numFmtId="0" fontId="58" fillId="0" borderId="0" xfId="0" applyFont="1" applyAlignment="1">
      <alignment vertical="center"/>
    </xf>
    <xf numFmtId="0" fontId="56" fillId="2" borderId="0" xfId="0" applyFont="1" applyFill="1" applyAlignment="1">
      <alignment horizontal="left" vertical="center" wrapText="1" indent="4"/>
    </xf>
    <xf numFmtId="0" fontId="52" fillId="2" borderId="0" xfId="0" applyFont="1" applyFill="1" applyAlignment="1">
      <alignment horizontal="left" vertical="center" wrapText="1" indent="4"/>
    </xf>
    <xf numFmtId="0" fontId="52" fillId="2" borderId="0" xfId="0" applyFont="1" applyFill="1" applyAlignment="1">
      <alignment vertical="center"/>
    </xf>
    <xf numFmtId="41" fontId="6" fillId="0" borderId="0" xfId="8" applyFont="1" applyFill="1"/>
    <xf numFmtId="169" fontId="0" fillId="0" borderId="0" xfId="0" applyNumberFormat="1"/>
    <xf numFmtId="0" fontId="7" fillId="0" borderId="0" xfId="12" applyFont="1" applyAlignment="1">
      <alignment horizontal="left"/>
    </xf>
    <xf numFmtId="0" fontId="11" fillId="0" borderId="0" xfId="0" applyFont="1" applyAlignment="1">
      <alignment horizontal="center" vertical="center"/>
    </xf>
    <xf numFmtId="169" fontId="61" fillId="9" borderId="0" xfId="1" applyNumberFormat="1" applyFont="1" applyFill="1" applyBorder="1" applyAlignment="1">
      <alignment horizontal="center"/>
    </xf>
    <xf numFmtId="169" fontId="11" fillId="9" borderId="0" xfId="1" applyNumberFormat="1" applyFont="1" applyFill="1" applyBorder="1" applyAlignment="1">
      <alignment horizontal="center"/>
    </xf>
    <xf numFmtId="0" fontId="11" fillId="9" borderId="37" xfId="0" applyFont="1" applyFill="1" applyBorder="1" applyAlignment="1">
      <alignment horizontal="left"/>
    </xf>
    <xf numFmtId="0" fontId="11" fillId="9" borderId="38" xfId="0" applyFont="1" applyFill="1" applyBorder="1" applyAlignment="1">
      <alignment horizontal="left"/>
    </xf>
    <xf numFmtId="0" fontId="11" fillId="9" borderId="38" xfId="0" applyFont="1" applyFill="1" applyBorder="1" applyAlignment="1">
      <alignment horizontal="center" vertical="center"/>
    </xf>
    <xf numFmtId="169" fontId="61" fillId="9" borderId="40" xfId="1" applyNumberFormat="1" applyFont="1" applyFill="1" applyBorder="1" applyAlignment="1">
      <alignment horizontal="center"/>
    </xf>
    <xf numFmtId="0" fontId="11" fillId="9" borderId="42" xfId="0" applyFont="1" applyFill="1" applyBorder="1" applyAlignment="1">
      <alignment horizontal="left" vertical="center"/>
    </xf>
    <xf numFmtId="0" fontId="11" fillId="9" borderId="43" xfId="0" applyFont="1" applyFill="1" applyBorder="1" applyAlignment="1">
      <alignment horizontal="left"/>
    </xf>
    <xf numFmtId="0" fontId="11" fillId="9" borderId="33" xfId="0" applyFont="1" applyFill="1" applyBorder="1" applyAlignment="1">
      <alignment horizontal="left" vertical="center"/>
    </xf>
    <xf numFmtId="0" fontId="11" fillId="9" borderId="34" xfId="0" applyFont="1" applyFill="1" applyBorder="1" applyAlignment="1">
      <alignment horizontal="left" vertical="center"/>
    </xf>
    <xf numFmtId="0" fontId="11" fillId="9" borderId="34" xfId="0" applyFont="1" applyFill="1" applyBorder="1" applyAlignment="1">
      <alignment horizontal="center" vertical="center"/>
    </xf>
    <xf numFmtId="0" fontId="11" fillId="9" borderId="37" xfId="0" applyFont="1" applyFill="1" applyBorder="1" applyAlignment="1">
      <alignment horizontal="left" vertical="center"/>
    </xf>
    <xf numFmtId="0" fontId="11" fillId="9" borderId="38" xfId="0" applyFont="1" applyFill="1" applyBorder="1" applyAlignment="1">
      <alignment horizontal="left" vertical="center"/>
    </xf>
    <xf numFmtId="0" fontId="11" fillId="9" borderId="43" xfId="0" applyFont="1" applyFill="1" applyBorder="1" applyAlignment="1">
      <alignment horizontal="left" vertical="center"/>
    </xf>
    <xf numFmtId="0" fontId="7" fillId="9" borderId="43" xfId="0" applyFont="1" applyFill="1" applyBorder="1" applyAlignment="1">
      <alignment horizontal="center" vertical="center"/>
    </xf>
    <xf numFmtId="0" fontId="11" fillId="9" borderId="43" xfId="1" applyNumberFormat="1" applyFont="1" applyFill="1" applyBorder="1" applyAlignment="1">
      <alignment horizontal="center" vertical="center"/>
    </xf>
    <xf numFmtId="17" fontId="11" fillId="9" borderId="43" xfId="1" applyNumberFormat="1" applyFont="1" applyFill="1" applyBorder="1" applyAlignment="1">
      <alignment horizontal="center" vertical="center"/>
    </xf>
    <xf numFmtId="0" fontId="11" fillId="9" borderId="42" xfId="0" applyFont="1" applyFill="1" applyBorder="1" applyAlignment="1">
      <alignment horizontal="center" vertical="center"/>
    </xf>
    <xf numFmtId="0" fontId="7" fillId="9" borderId="43" xfId="0" applyFont="1" applyFill="1" applyBorder="1"/>
    <xf numFmtId="0" fontId="7" fillId="9" borderId="44" xfId="0" applyFont="1" applyFill="1" applyBorder="1"/>
    <xf numFmtId="0" fontId="7" fillId="0" borderId="0" xfId="0" applyFont="1" applyAlignment="1">
      <alignment horizontal="center"/>
    </xf>
    <xf numFmtId="167" fontId="7" fillId="0" borderId="0" xfId="0" applyNumberFormat="1" applyFont="1"/>
    <xf numFmtId="0" fontId="57" fillId="0" borderId="0" xfId="13" applyFont="1" applyAlignment="1">
      <alignment horizontal="center"/>
    </xf>
    <xf numFmtId="171" fontId="11" fillId="2" borderId="0" xfId="1" applyNumberFormat="1" applyFont="1" applyFill="1" applyAlignment="1">
      <alignment horizontal="right"/>
    </xf>
    <xf numFmtId="0" fontId="10" fillId="0" borderId="45" xfId="0" applyFont="1" applyBorder="1"/>
    <xf numFmtId="0" fontId="10" fillId="0" borderId="46" xfId="0" applyFont="1" applyBorder="1"/>
    <xf numFmtId="17" fontId="11" fillId="10" borderId="43" xfId="0" applyNumberFormat="1" applyFont="1" applyFill="1" applyBorder="1" applyAlignment="1">
      <alignment horizontal="center" vertical="center"/>
    </xf>
    <xf numFmtId="0" fontId="11" fillId="10" borderId="22" xfId="0" applyFont="1" applyFill="1" applyBorder="1" applyAlignment="1">
      <alignment vertical="center"/>
    </xf>
    <xf numFmtId="0" fontId="11" fillId="10" borderId="23" xfId="0" applyFont="1" applyFill="1" applyBorder="1" applyAlignment="1">
      <alignment vertical="center"/>
    </xf>
    <xf numFmtId="17" fontId="11" fillId="10" borderId="15" xfId="0" applyNumberFormat="1" applyFont="1" applyFill="1" applyBorder="1" applyAlignment="1">
      <alignment horizontal="center" vertical="center"/>
    </xf>
    <xf numFmtId="0" fontId="11" fillId="10" borderId="1" xfId="0" applyFont="1" applyFill="1" applyBorder="1" applyAlignment="1">
      <alignment horizontal="center" vertical="center" wrapText="1"/>
    </xf>
    <xf numFmtId="169" fontId="7" fillId="0" borderId="7" xfId="0" applyNumberFormat="1" applyFont="1" applyBorder="1" applyAlignment="1">
      <alignment horizontal="center" vertical="center" wrapText="1"/>
    </xf>
    <xf numFmtId="169" fontId="6" fillId="0" borderId="0" xfId="0" applyNumberFormat="1" applyFont="1" applyAlignment="1">
      <alignment horizontal="left" vertical="center" wrapText="1"/>
    </xf>
    <xf numFmtId="17" fontId="11" fillId="10" borderId="47" xfId="0" applyNumberFormat="1" applyFont="1" applyFill="1" applyBorder="1" applyAlignment="1">
      <alignment horizontal="center" vertical="center"/>
    </xf>
    <xf numFmtId="17" fontId="11" fillId="10" borderId="48" xfId="0" applyNumberFormat="1" applyFont="1" applyFill="1" applyBorder="1" applyAlignment="1">
      <alignment horizontal="center" vertical="center"/>
    </xf>
    <xf numFmtId="17" fontId="11" fillId="10" borderId="49" xfId="0" applyNumberFormat="1" applyFont="1" applyFill="1" applyBorder="1" applyAlignment="1">
      <alignment horizontal="center" vertical="center"/>
    </xf>
    <xf numFmtId="17" fontId="11" fillId="10" borderId="50" xfId="0" applyNumberFormat="1" applyFont="1" applyFill="1" applyBorder="1" applyAlignment="1">
      <alignment horizontal="center" vertical="center"/>
    </xf>
    <xf numFmtId="1" fontId="11" fillId="9" borderId="51" xfId="0" applyNumberFormat="1" applyFont="1" applyFill="1" applyBorder="1" applyAlignment="1">
      <alignment horizontal="center" vertical="center"/>
    </xf>
    <xf numFmtId="17" fontId="11" fillId="9" borderId="52" xfId="0" applyNumberFormat="1" applyFont="1" applyFill="1" applyBorder="1" applyAlignment="1">
      <alignment horizontal="center" vertical="center"/>
    </xf>
    <xf numFmtId="17" fontId="11" fillId="9" borderId="48" xfId="0" applyNumberFormat="1" applyFont="1" applyFill="1" applyBorder="1" applyAlignment="1">
      <alignment horizontal="center" vertical="center"/>
    </xf>
    <xf numFmtId="17" fontId="11" fillId="9" borderId="49" xfId="0" applyNumberFormat="1" applyFont="1" applyFill="1" applyBorder="1" applyAlignment="1">
      <alignment horizontal="center" vertical="center"/>
    </xf>
    <xf numFmtId="0" fontId="11" fillId="10" borderId="4" xfId="0" applyFont="1" applyFill="1" applyBorder="1" applyAlignment="1">
      <alignment vertical="center"/>
    </xf>
    <xf numFmtId="0" fontId="11" fillId="10" borderId="4" xfId="0" applyFont="1" applyFill="1" applyBorder="1" applyAlignment="1">
      <alignment horizontal="center" vertical="center"/>
    </xf>
    <xf numFmtId="0" fontId="5" fillId="8" borderId="7" xfId="0" applyFont="1" applyFill="1" applyBorder="1"/>
    <xf numFmtId="0" fontId="5" fillId="8" borderId="26" xfId="0" applyFont="1" applyFill="1" applyBorder="1"/>
    <xf numFmtId="41" fontId="22" fillId="7" borderId="17" xfId="8" applyFont="1" applyFill="1" applyBorder="1" applyAlignment="1">
      <alignment horizontal="center" vertical="center"/>
    </xf>
    <xf numFmtId="41" fontId="5" fillId="6" borderId="0" xfId="0" applyNumberFormat="1" applyFont="1" applyFill="1"/>
    <xf numFmtId="41" fontId="7" fillId="6" borderId="0" xfId="8" applyFont="1" applyFill="1" applyBorder="1"/>
    <xf numFmtId="41" fontId="11" fillId="12" borderId="7" xfId="8" applyFont="1" applyFill="1" applyBorder="1"/>
    <xf numFmtId="41" fontId="11" fillId="12" borderId="7" xfId="8" applyFont="1" applyFill="1" applyBorder="1" applyAlignment="1">
      <alignment horizontal="center" vertical="center" wrapText="1"/>
    </xf>
    <xf numFmtId="41" fontId="11" fillId="12" borderId="7" xfId="8" applyFont="1" applyFill="1" applyBorder="1" applyAlignment="1">
      <alignment vertical="center" wrapText="1"/>
    </xf>
    <xf numFmtId="49" fontId="0" fillId="0" borderId="0" xfId="0" applyNumberFormat="1"/>
    <xf numFmtId="0" fontId="0" fillId="14" borderId="32" xfId="0" applyFill="1" applyBorder="1"/>
    <xf numFmtId="0" fontId="0" fillId="0" borderId="32" xfId="0" applyBorder="1"/>
    <xf numFmtId="49" fontId="0" fillId="0" borderId="32" xfId="0" applyNumberFormat="1" applyBorder="1"/>
    <xf numFmtId="41" fontId="5" fillId="0" borderId="0" xfId="0" applyNumberFormat="1" applyFont="1"/>
    <xf numFmtId="41" fontId="7" fillId="0" borderId="0" xfId="8" applyFont="1"/>
    <xf numFmtId="0" fontId="11" fillId="0" borderId="1" xfId="2" applyFont="1" applyFill="1" applyBorder="1" applyAlignment="1">
      <alignment horizontal="left"/>
    </xf>
    <xf numFmtId="167" fontId="6" fillId="0" borderId="0" xfId="0" applyNumberFormat="1" applyFont="1" applyAlignment="1">
      <alignment horizontal="right" vertical="center"/>
    </xf>
    <xf numFmtId="0" fontId="11" fillId="0" borderId="0" xfId="4" applyFont="1"/>
    <xf numFmtId="167" fontId="11" fillId="0" borderId="2" xfId="128" applyNumberFormat="1" applyFont="1" applyFill="1" applyBorder="1"/>
    <xf numFmtId="169" fontId="7" fillId="0" borderId="0" xfId="162" applyNumberFormat="1" applyFont="1" applyFill="1"/>
    <xf numFmtId="169" fontId="11" fillId="0" borderId="2" xfId="158" applyNumberFormat="1" applyFont="1" applyFill="1" applyBorder="1"/>
    <xf numFmtId="167" fontId="11" fillId="0" borderId="0" xfId="10" applyNumberFormat="1" applyFont="1" applyFill="1" applyBorder="1"/>
    <xf numFmtId="0" fontId="5" fillId="6" borderId="0" xfId="0" applyFont="1" applyFill="1" applyAlignment="1">
      <alignment horizontal="left" vertical="center" wrapText="1"/>
    </xf>
    <xf numFmtId="0" fontId="5" fillId="0" borderId="1" xfId="0" applyFont="1" applyBorder="1" applyAlignment="1">
      <alignment vertical="center"/>
    </xf>
    <xf numFmtId="41" fontId="5" fillId="0" borderId="2" xfId="8" applyFont="1" applyFill="1" applyBorder="1"/>
    <xf numFmtId="3" fontId="59" fillId="0" borderId="0" xfId="0" applyNumberFormat="1" applyFont="1" applyAlignment="1">
      <alignment vertical="center"/>
    </xf>
    <xf numFmtId="167" fontId="6" fillId="0" borderId="0" xfId="1" applyNumberFormat="1" applyFont="1" applyFill="1" applyBorder="1"/>
    <xf numFmtId="167" fontId="17" fillId="0" borderId="0" xfId="1" applyNumberFormat="1" applyFont="1" applyFill="1"/>
    <xf numFmtId="167" fontId="7" fillId="0" borderId="0" xfId="1" applyNumberFormat="1" applyFont="1" applyFill="1" applyAlignment="1">
      <alignment horizontal="center"/>
    </xf>
    <xf numFmtId="167" fontId="18" fillId="0" borderId="0" xfId="1" applyNumberFormat="1" applyFont="1" applyFill="1"/>
    <xf numFmtId="167" fontId="18" fillId="0" borderId="0" xfId="1" applyNumberFormat="1" applyFont="1" applyFill="1" applyBorder="1"/>
    <xf numFmtId="41" fontId="54" fillId="0" borderId="0" xfId="8" applyFont="1" applyFill="1" applyBorder="1"/>
    <xf numFmtId="174" fontId="0" fillId="0" borderId="0" xfId="8" applyNumberFormat="1" applyFont="1" applyFill="1" applyBorder="1"/>
    <xf numFmtId="41" fontId="0" fillId="0" borderId="0" xfId="8" applyFont="1" applyFill="1" applyBorder="1"/>
    <xf numFmtId="41" fontId="54" fillId="13" borderId="0" xfId="8" applyFont="1" applyFill="1" applyBorder="1"/>
    <xf numFmtId="169" fontId="7" fillId="6" borderId="12" xfId="78" applyNumberFormat="1" applyFont="1" applyFill="1" applyBorder="1"/>
    <xf numFmtId="41" fontId="7" fillId="6" borderId="0" xfId="8" applyFont="1" applyFill="1"/>
    <xf numFmtId="0" fontId="59" fillId="0" borderId="0" xfId="0" applyFont="1" applyAlignment="1">
      <alignment vertical="center"/>
    </xf>
    <xf numFmtId="0" fontId="60" fillId="0" borderId="0" xfId="0" applyFont="1" applyAlignment="1">
      <alignment vertical="center"/>
    </xf>
    <xf numFmtId="0" fontId="59" fillId="0" borderId="0" xfId="0" applyFont="1" applyAlignment="1">
      <alignment horizontal="right" vertical="center"/>
    </xf>
    <xf numFmtId="41" fontId="7" fillId="2" borderId="0" xfId="8" applyFont="1" applyFill="1"/>
    <xf numFmtId="0" fontId="0" fillId="3" borderId="0" xfId="0" applyFill="1"/>
    <xf numFmtId="41" fontId="73" fillId="11" borderId="0" xfId="0" applyNumberFormat="1" applyFont="1" applyFill="1"/>
    <xf numFmtId="169" fontId="20" fillId="0" borderId="0" xfId="0" applyNumberFormat="1" applyFont="1"/>
    <xf numFmtId="41" fontId="6" fillId="0" borderId="0" xfId="0" applyNumberFormat="1" applyFont="1" applyAlignment="1">
      <alignment horizontal="center"/>
    </xf>
    <xf numFmtId="0" fontId="19" fillId="0" borderId="0" xfId="0" applyFont="1" applyAlignment="1">
      <alignment horizontal="left" vertical="center"/>
    </xf>
    <xf numFmtId="169" fontId="5" fillId="6" borderId="0" xfId="0" applyNumberFormat="1" applyFont="1" applyFill="1"/>
    <xf numFmtId="41" fontId="6" fillId="0" borderId="0" xfId="8" applyFont="1" applyFill="1" applyBorder="1"/>
    <xf numFmtId="0" fontId="0" fillId="0" borderId="0" xfId="0" applyAlignment="1">
      <alignment horizontal="center"/>
    </xf>
    <xf numFmtId="41" fontId="18" fillId="2" borderId="0" xfId="8" applyFont="1" applyFill="1"/>
    <xf numFmtId="0" fontId="60" fillId="0" borderId="0" xfId="0" applyFont="1" applyAlignment="1">
      <alignment horizontal="right" vertical="center"/>
    </xf>
    <xf numFmtId="3" fontId="60" fillId="0" borderId="0" xfId="0" applyNumberFormat="1" applyFont="1" applyAlignment="1">
      <alignment horizontal="right" vertical="center"/>
    </xf>
    <xf numFmtId="169" fontId="5" fillId="0" borderId="0" xfId="1" applyNumberFormat="1" applyFont="1" applyFill="1" applyBorder="1"/>
    <xf numFmtId="3" fontId="6" fillId="6" borderId="0" xfId="0" applyNumberFormat="1" applyFont="1" applyFill="1"/>
    <xf numFmtId="0" fontId="7" fillId="47" borderId="0" xfId="0" applyFont="1" applyFill="1"/>
    <xf numFmtId="0" fontId="7" fillId="47" borderId="0" xfId="0" applyFont="1" applyFill="1" applyAlignment="1">
      <alignment horizontal="left"/>
    </xf>
    <xf numFmtId="170" fontId="7" fillId="47" borderId="0" xfId="0" applyNumberFormat="1" applyFont="1" applyFill="1" applyAlignment="1">
      <alignment horizontal="center"/>
    </xf>
    <xf numFmtId="0" fontId="11" fillId="47" borderId="0" xfId="0" applyFont="1" applyFill="1" applyAlignment="1">
      <alignment horizontal="center" vertical="center"/>
    </xf>
    <xf numFmtId="17" fontId="11" fillId="10" borderId="0" xfId="0" applyNumberFormat="1" applyFont="1" applyFill="1" applyAlignment="1">
      <alignment horizontal="center" vertical="center"/>
    </xf>
    <xf numFmtId="3" fontId="7" fillId="0" borderId="0" xfId="0" applyNumberFormat="1" applyFont="1"/>
    <xf numFmtId="0" fontId="37" fillId="0" borderId="0" xfId="0" applyFont="1"/>
    <xf numFmtId="17" fontId="11" fillId="10" borderId="1" xfId="3" quotePrefix="1" applyNumberFormat="1" applyFont="1" applyFill="1" applyBorder="1" applyAlignment="1">
      <alignment horizontal="center" vertical="center"/>
    </xf>
    <xf numFmtId="17" fontId="11" fillId="10" borderId="1" xfId="3" quotePrefix="1" applyNumberFormat="1" applyFont="1" applyFill="1" applyBorder="1" applyAlignment="1">
      <alignment horizontal="center"/>
    </xf>
    <xf numFmtId="0" fontId="5" fillId="10" borderId="1" xfId="0" applyFont="1" applyFill="1" applyBorder="1" applyAlignment="1">
      <alignment vertical="center"/>
    </xf>
    <xf numFmtId="0" fontId="11" fillId="10" borderId="0" xfId="0" applyFont="1" applyFill="1" applyAlignment="1">
      <alignment horizontal="right" vertical="center"/>
    </xf>
    <xf numFmtId="0" fontId="7" fillId="10" borderId="0" xfId="0" applyFont="1" applyFill="1"/>
    <xf numFmtId="0" fontId="11" fillId="10" borderId="7" xfId="0" applyFont="1" applyFill="1" applyBorder="1" applyAlignment="1">
      <alignment horizontal="center" vertical="center"/>
    </xf>
    <xf numFmtId="0" fontId="11" fillId="10" borderId="1" xfId="3" applyFont="1" applyFill="1" applyBorder="1" applyAlignment="1">
      <alignment horizontal="center"/>
    </xf>
    <xf numFmtId="17" fontId="11" fillId="10" borderId="1" xfId="0" applyNumberFormat="1" applyFont="1" applyFill="1" applyBorder="1" applyAlignment="1">
      <alignment horizontal="center" vertical="center"/>
    </xf>
    <xf numFmtId="1" fontId="11" fillId="10" borderId="51" xfId="0" applyNumberFormat="1" applyFont="1" applyFill="1" applyBorder="1" applyAlignment="1">
      <alignment horizontal="center" vertical="center"/>
    </xf>
    <xf numFmtId="17" fontId="11" fillId="10" borderId="52" xfId="0" applyNumberFormat="1" applyFont="1" applyFill="1" applyBorder="1" applyAlignment="1">
      <alignment horizontal="center" vertical="center"/>
    </xf>
    <xf numFmtId="17" fontId="11" fillId="10" borderId="0" xfId="0" applyNumberFormat="1" applyFont="1" applyFill="1" applyAlignment="1">
      <alignment horizontal="center" vertical="center" wrapText="1"/>
    </xf>
    <xf numFmtId="169" fontId="5" fillId="0" borderId="2" xfId="8" applyNumberFormat="1" applyFont="1" applyFill="1" applyBorder="1"/>
    <xf numFmtId="17" fontId="53" fillId="10" borderId="0" xfId="0" applyNumberFormat="1" applyFont="1" applyFill="1" applyAlignment="1">
      <alignment horizontal="center" vertical="center"/>
    </xf>
    <xf numFmtId="0" fontId="11" fillId="10" borderId="26" xfId="0" applyFont="1" applyFill="1" applyBorder="1" applyAlignment="1">
      <alignment horizontal="center" vertical="center" wrapText="1"/>
    </xf>
    <xf numFmtId="0" fontId="11" fillId="10" borderId="16" xfId="0" applyFont="1" applyFill="1" applyBorder="1" applyAlignment="1">
      <alignment horizontal="left" vertical="center" wrapText="1"/>
    </xf>
    <xf numFmtId="169" fontId="11" fillId="10" borderId="16" xfId="0" applyNumberFormat="1" applyFont="1" applyFill="1" applyBorder="1" applyAlignment="1">
      <alignment horizontal="center" vertical="center" wrapText="1"/>
    </xf>
    <xf numFmtId="49" fontId="0" fillId="11" borderId="0" xfId="0" applyNumberFormat="1" applyFill="1"/>
    <xf numFmtId="0" fontId="7" fillId="0" borderId="0" xfId="0" applyFont="1" applyAlignment="1">
      <alignment horizontal="left"/>
    </xf>
    <xf numFmtId="41" fontId="0" fillId="0" borderId="32" xfId="8" applyFont="1" applyFill="1" applyBorder="1"/>
    <xf numFmtId="41" fontId="5" fillId="0" borderId="0" xfId="8" applyFont="1" applyFill="1"/>
    <xf numFmtId="41" fontId="0" fillId="0" borderId="0" xfId="8" applyFont="1" applyFill="1"/>
    <xf numFmtId="4" fontId="0" fillId="0" borderId="32" xfId="0" applyNumberFormat="1" applyBorder="1"/>
    <xf numFmtId="167" fontId="20" fillId="0" borderId="0" xfId="1" applyNumberFormat="1" applyFont="1" applyFill="1"/>
    <xf numFmtId="170" fontId="6" fillId="0" borderId="0" xfId="0" applyNumberFormat="1" applyFont="1"/>
    <xf numFmtId="0" fontId="22" fillId="0" borderId="0" xfId="0" applyFont="1" applyAlignment="1">
      <alignment horizontal="center" vertical="center" wrapText="1"/>
    </xf>
    <xf numFmtId="0" fontId="11" fillId="0" borderId="0" xfId="0" applyFont="1" applyAlignment="1">
      <alignment vertical="center"/>
    </xf>
    <xf numFmtId="169" fontId="11" fillId="0" borderId="0" xfId="0" applyNumberFormat="1" applyFont="1" applyAlignment="1">
      <alignment vertical="center"/>
    </xf>
    <xf numFmtId="0" fontId="20" fillId="0" borderId="0" xfId="0" applyFont="1" applyAlignment="1">
      <alignment vertical="center"/>
    </xf>
    <xf numFmtId="41" fontId="7" fillId="0" borderId="0" xfId="8" applyFont="1" applyFill="1" applyBorder="1" applyAlignment="1">
      <alignment vertical="center"/>
    </xf>
    <xf numFmtId="41" fontId="7" fillId="0" borderId="0" xfId="8" applyFont="1" applyFill="1" applyBorder="1"/>
    <xf numFmtId="41" fontId="11" fillId="0" borderId="0" xfId="8" applyFont="1" applyFill="1"/>
    <xf numFmtId="167" fontId="20" fillId="0" borderId="0" xfId="1" applyNumberFormat="1" applyFont="1" applyFill="1" applyBorder="1"/>
    <xf numFmtId="167" fontId="11" fillId="0" borderId="0" xfId="1" applyNumberFormat="1" applyFont="1" applyFill="1" applyBorder="1"/>
    <xf numFmtId="0" fontId="11" fillId="0" borderId="0" xfId="0" applyFont="1" applyAlignment="1">
      <alignment horizontal="center" vertical="center" wrapText="1"/>
    </xf>
    <xf numFmtId="4" fontId="0" fillId="0" borderId="0" xfId="0" applyNumberFormat="1"/>
    <xf numFmtId="0" fontId="6" fillId="0" borderId="12" xfId="0" applyFont="1" applyBorder="1" applyAlignment="1">
      <alignment horizontal="justify" vertical="justify" wrapText="1"/>
    </xf>
    <xf numFmtId="0" fontId="6" fillId="6" borderId="0" xfId="0" applyFont="1" applyFill="1" applyAlignment="1">
      <alignment horizontal="center"/>
    </xf>
    <xf numFmtId="0" fontId="6" fillId="0" borderId="13" xfId="0" applyFont="1" applyBorder="1"/>
    <xf numFmtId="0" fontId="6" fillId="0" borderId="0" xfId="0" applyFont="1" applyAlignment="1">
      <alignment horizontal="justify" vertical="justify" wrapText="1"/>
    </xf>
    <xf numFmtId="0" fontId="6" fillId="0" borderId="13" xfId="0" applyFont="1" applyBorder="1" applyAlignment="1">
      <alignment horizontal="justify" vertical="justify" wrapText="1"/>
    </xf>
    <xf numFmtId="17" fontId="6" fillId="6" borderId="0" xfId="0" applyNumberFormat="1" applyFont="1" applyFill="1"/>
    <xf numFmtId="0" fontId="11" fillId="0" borderId="1" xfId="0" applyFont="1" applyBorder="1" applyAlignment="1">
      <alignment horizontal="center" vertical="center" wrapText="1"/>
    </xf>
    <xf numFmtId="0" fontId="54" fillId="0" borderId="0" xfId="0" applyFont="1"/>
    <xf numFmtId="43" fontId="6" fillId="0" borderId="0" xfId="0" applyNumberFormat="1" applyFont="1"/>
    <xf numFmtId="174" fontId="6" fillId="0" borderId="0" xfId="0" applyNumberFormat="1" applyFont="1"/>
    <xf numFmtId="4" fontId="6" fillId="0" borderId="0" xfId="0" applyNumberFormat="1" applyFont="1"/>
    <xf numFmtId="0" fontId="6" fillId="0" borderId="0" xfId="0" applyFont="1" applyAlignment="1">
      <alignment horizontal="left" vertical="justify" wrapText="1"/>
    </xf>
    <xf numFmtId="0" fontId="7" fillId="0" borderId="0" xfId="0" applyFont="1" applyAlignment="1">
      <alignment horizontal="left" vertical="justify" wrapText="1"/>
    </xf>
    <xf numFmtId="0" fontId="1" fillId="2" borderId="0" xfId="0" applyFont="1" applyFill="1"/>
    <xf numFmtId="0" fontId="1" fillId="0" borderId="0" xfId="0" applyFont="1" applyAlignment="1">
      <alignment horizontal="center"/>
    </xf>
    <xf numFmtId="169" fontId="5" fillId="6" borderId="0" xfId="0" applyNumberFormat="1" applyFont="1" applyFill="1" applyAlignment="1">
      <alignment horizontal="left" vertical="center" wrapText="1"/>
    </xf>
    <xf numFmtId="0" fontId="7" fillId="6" borderId="0" xfId="0" applyFont="1" applyFill="1" applyAlignment="1">
      <alignment vertical="top" wrapText="1"/>
    </xf>
    <xf numFmtId="0" fontId="7" fillId="6" borderId="0" xfId="0" applyFont="1" applyFill="1" applyAlignment="1">
      <alignment horizontal="center" vertical="top" wrapText="1"/>
    </xf>
    <xf numFmtId="6" fontId="7" fillId="0" borderId="0" xfId="0" applyNumberFormat="1" applyFont="1" applyAlignment="1">
      <alignment vertical="center" wrapText="1"/>
    </xf>
    <xf numFmtId="0" fontId="7" fillId="0" borderId="0" xfId="0" applyFont="1" applyAlignment="1">
      <alignment vertical="center" wrapText="1"/>
    </xf>
    <xf numFmtId="169" fontId="5" fillId="8" borderId="7" xfId="0" applyNumberFormat="1" applyFont="1" applyFill="1" applyBorder="1"/>
    <xf numFmtId="0" fontId="0" fillId="0" borderId="7" xfId="0" applyBorder="1" applyAlignment="1">
      <alignment horizontal="left"/>
    </xf>
    <xf numFmtId="41" fontId="11" fillId="0" borderId="0" xfId="8" applyFont="1" applyAlignment="1">
      <alignment horizontal="center" vertical="center" wrapText="1"/>
    </xf>
    <xf numFmtId="169" fontId="6" fillId="6" borderId="0" xfId="0" applyNumberFormat="1" applyFont="1" applyFill="1" applyAlignment="1">
      <alignment horizontal="left" vertical="center" wrapText="1"/>
    </xf>
    <xf numFmtId="41" fontId="73" fillId="0" borderId="0" xfId="0" applyNumberFormat="1" applyFont="1"/>
    <xf numFmtId="169" fontId="7" fillId="0" borderId="0" xfId="494" applyNumberFormat="1" applyFont="1" applyFill="1"/>
    <xf numFmtId="169" fontId="7" fillId="0" borderId="0" xfId="124" applyNumberFormat="1" applyFont="1" applyFill="1"/>
    <xf numFmtId="169" fontId="6" fillId="2" borderId="0" xfId="0" applyNumberFormat="1" applyFont="1" applyFill="1" applyAlignment="1">
      <alignment horizontal="left" vertical="center" wrapText="1"/>
    </xf>
    <xf numFmtId="169" fontId="7" fillId="0" borderId="0" xfId="313" applyNumberFormat="1" applyFont="1" applyFill="1" applyBorder="1"/>
    <xf numFmtId="169" fontId="6" fillId="2" borderId="0" xfId="0" applyNumberFormat="1" applyFont="1" applyFill="1" applyAlignment="1">
      <alignment horizontal="center"/>
    </xf>
    <xf numFmtId="49" fontId="0" fillId="14" borderId="32" xfId="0" applyNumberFormat="1" applyFill="1" applyBorder="1"/>
    <xf numFmtId="0" fontId="23" fillId="0" borderId="0" xfId="0" applyFont="1"/>
    <xf numFmtId="41" fontId="6" fillId="6" borderId="0" xfId="0" applyNumberFormat="1" applyFont="1" applyFill="1"/>
    <xf numFmtId="41" fontId="23" fillId="0" borderId="0" xfId="8" applyFont="1"/>
    <xf numFmtId="0" fontId="7" fillId="10" borderId="47" xfId="0" applyFont="1" applyFill="1" applyBorder="1" applyAlignment="1">
      <alignment horizontal="center" vertical="center"/>
    </xf>
    <xf numFmtId="0" fontId="11" fillId="10" borderId="47" xfId="0" applyFont="1" applyFill="1" applyBorder="1"/>
    <xf numFmtId="169" fontId="11" fillId="10" borderId="48" xfId="443" applyNumberFormat="1" applyFont="1" applyFill="1" applyBorder="1"/>
    <xf numFmtId="169" fontId="18" fillId="0" borderId="0" xfId="443" applyNumberFormat="1" applyFont="1"/>
    <xf numFmtId="169" fontId="11" fillId="2" borderId="0" xfId="443" applyNumberFormat="1" applyFont="1" applyFill="1" applyBorder="1"/>
    <xf numFmtId="169" fontId="18" fillId="0" borderId="0" xfId="443" applyNumberFormat="1" applyFont="1" applyBorder="1"/>
    <xf numFmtId="167" fontId="5" fillId="0" borderId="0" xfId="1" applyNumberFormat="1" applyFont="1" applyFill="1"/>
    <xf numFmtId="0" fontId="1" fillId="0" borderId="0" xfId="0" applyFont="1" applyAlignment="1">
      <alignment horizontal="left" vertical="center"/>
    </xf>
    <xf numFmtId="41" fontId="5" fillId="2" borderId="0" xfId="8" applyFont="1" applyFill="1" applyBorder="1"/>
    <xf numFmtId="169" fontId="7" fillId="0" borderId="0" xfId="443" applyNumberFormat="1" applyFont="1"/>
    <xf numFmtId="169" fontId="11" fillId="0" borderId="0" xfId="443" applyNumberFormat="1" applyFont="1" applyFill="1" applyBorder="1"/>
    <xf numFmtId="43" fontId="6" fillId="6" borderId="0" xfId="0" applyNumberFormat="1" applyFont="1" applyFill="1"/>
    <xf numFmtId="177" fontId="11" fillId="0" borderId="0" xfId="1" applyNumberFormat="1" applyFont="1" applyFill="1"/>
    <xf numFmtId="179" fontId="6" fillId="0" borderId="0" xfId="8" applyNumberFormat="1" applyFont="1"/>
    <xf numFmtId="180" fontId="6" fillId="0" borderId="0" xfId="8" applyNumberFormat="1" applyFont="1"/>
    <xf numFmtId="17" fontId="5" fillId="0" borderId="0" xfId="0" applyNumberFormat="1" applyFont="1"/>
    <xf numFmtId="178" fontId="0" fillId="0" borderId="0" xfId="8" applyNumberFormat="1" applyFont="1"/>
    <xf numFmtId="178" fontId="6" fillId="2" borderId="0" xfId="8" applyNumberFormat="1" applyFont="1" applyFill="1"/>
    <xf numFmtId="181" fontId="6" fillId="2" borderId="0" xfId="0" applyNumberFormat="1" applyFont="1" applyFill="1"/>
    <xf numFmtId="3" fontId="7" fillId="0" borderId="0" xfId="8" applyNumberFormat="1" applyFont="1" applyFill="1"/>
    <xf numFmtId="3" fontId="19" fillId="0" borderId="0" xfId="0" applyNumberFormat="1" applyFont="1"/>
    <xf numFmtId="3" fontId="12" fillId="0" borderId="0" xfId="0" applyNumberFormat="1" applyFont="1"/>
    <xf numFmtId="3" fontId="7" fillId="0" borderId="0" xfId="535" applyNumberFormat="1" applyFont="1" applyFill="1"/>
    <xf numFmtId="3" fontId="11" fillId="0" borderId="2" xfId="1" applyNumberFormat="1" applyFont="1" applyFill="1" applyBorder="1"/>
    <xf numFmtId="3" fontId="11" fillId="0" borderId="0" xfId="1" applyNumberFormat="1" applyFont="1" applyFill="1" applyBorder="1"/>
    <xf numFmtId="3" fontId="11" fillId="9" borderId="38" xfId="1" applyNumberFormat="1" applyFont="1" applyFill="1" applyBorder="1" applyAlignment="1">
      <alignment vertical="center"/>
    </xf>
    <xf numFmtId="3" fontId="11" fillId="9" borderId="0" xfId="1" applyNumberFormat="1" applyFont="1" applyFill="1" applyBorder="1" applyAlignment="1">
      <alignment horizontal="right"/>
    </xf>
    <xf numFmtId="3" fontId="11" fillId="9" borderId="39" xfId="1" applyNumberFormat="1" applyFont="1" applyFill="1" applyBorder="1" applyAlignment="1">
      <alignment vertical="center"/>
    </xf>
    <xf numFmtId="3" fontId="10" fillId="0" borderId="0" xfId="8" applyNumberFormat="1" applyFont="1" applyFill="1"/>
    <xf numFmtId="3" fontId="11" fillId="0" borderId="41" xfId="1" applyNumberFormat="1" applyFont="1" applyFill="1" applyBorder="1" applyAlignment="1">
      <alignment horizontal="right"/>
    </xf>
    <xf numFmtId="3" fontId="10" fillId="0" borderId="0" xfId="0" applyNumberFormat="1" applyFont="1"/>
    <xf numFmtId="3" fontId="11" fillId="9" borderId="43" xfId="0" applyNumberFormat="1" applyFont="1" applyFill="1" applyBorder="1" applyAlignment="1">
      <alignment horizontal="center" vertical="center"/>
    </xf>
    <xf numFmtId="3" fontId="11" fillId="9" borderId="44" xfId="1" applyNumberFormat="1" applyFont="1" applyFill="1" applyBorder="1" applyAlignment="1">
      <alignment vertical="center"/>
    </xf>
    <xf numFmtId="3" fontId="11" fillId="0" borderId="0" xfId="1" applyNumberFormat="1" applyFont="1" applyFill="1" applyBorder="1" applyAlignment="1">
      <alignment vertical="center"/>
    </xf>
    <xf numFmtId="3" fontId="11" fillId="9" borderId="34" xfId="1" applyNumberFormat="1" applyFont="1" applyFill="1" applyBorder="1" applyAlignment="1">
      <alignment horizontal="right"/>
    </xf>
    <xf numFmtId="3" fontId="11" fillId="9" borderId="35" xfId="1" applyNumberFormat="1" applyFont="1" applyFill="1" applyBorder="1" applyAlignment="1">
      <alignment horizontal="right"/>
    </xf>
    <xf numFmtId="3" fontId="11" fillId="0" borderId="0" xfId="8" applyNumberFormat="1" applyFont="1" applyFill="1"/>
    <xf numFmtId="3" fontId="11" fillId="9" borderId="43" xfId="1" applyNumberFormat="1" applyFont="1" applyFill="1" applyBorder="1" applyAlignment="1">
      <alignment vertical="center"/>
    </xf>
    <xf numFmtId="41" fontId="0" fillId="0" borderId="0" xfId="535" applyFont="1" applyFill="1"/>
    <xf numFmtId="41" fontId="6" fillId="2" borderId="0" xfId="0" applyNumberFormat="1" applyFont="1" applyFill="1"/>
    <xf numFmtId="41" fontId="59" fillId="2" borderId="0" xfId="0" applyNumberFormat="1" applyFont="1" applyFill="1" applyAlignment="1">
      <alignment vertical="center"/>
    </xf>
    <xf numFmtId="41" fontId="11" fillId="6" borderId="0" xfId="0" applyNumberFormat="1" applyFont="1" applyFill="1"/>
    <xf numFmtId="176" fontId="6" fillId="0" borderId="0" xfId="0" applyNumberFormat="1" applyFont="1"/>
    <xf numFmtId="41" fontId="9" fillId="6" borderId="0" xfId="8" applyFont="1" applyFill="1" applyBorder="1"/>
    <xf numFmtId="0" fontId="9" fillId="0" borderId="0" xfId="0" applyFont="1" applyAlignment="1">
      <alignment vertical="center" wrapText="1"/>
    </xf>
    <xf numFmtId="41" fontId="0" fillId="0" borderId="63" xfId="8" applyFont="1" applyBorder="1"/>
    <xf numFmtId="41" fontId="0" fillId="14" borderId="63" xfId="8" applyFont="1" applyFill="1" applyBorder="1"/>
    <xf numFmtId="10" fontId="6" fillId="6" borderId="0" xfId="9" applyNumberFormat="1" applyFont="1" applyFill="1"/>
    <xf numFmtId="41" fontId="7" fillId="0" borderId="0" xfId="0" applyNumberFormat="1" applyFont="1"/>
    <xf numFmtId="0" fontId="83" fillId="48" borderId="62" xfId="0" applyFont="1" applyFill="1" applyBorder="1" applyAlignment="1">
      <alignment horizontal="center"/>
    </xf>
    <xf numFmtId="41" fontId="83" fillId="48" borderId="62" xfId="0" applyNumberFormat="1" applyFont="1" applyFill="1" applyBorder="1"/>
    <xf numFmtId="41" fontId="0" fillId="11" borderId="0" xfId="0" applyNumberFormat="1" applyFill="1"/>
    <xf numFmtId="0" fontId="9" fillId="0" borderId="0" xfId="0" applyFont="1"/>
    <xf numFmtId="0" fontId="80" fillId="8" borderId="7" xfId="0" applyFont="1" applyFill="1" applyBorder="1"/>
    <xf numFmtId="41" fontId="80" fillId="8" borderId="7" xfId="0" applyNumberFormat="1" applyFont="1" applyFill="1" applyBorder="1"/>
    <xf numFmtId="0" fontId="79" fillId="8" borderId="7" xfId="0" applyFont="1" applyFill="1" applyBorder="1"/>
    <xf numFmtId="41" fontId="79" fillId="8" borderId="7" xfId="0" applyNumberFormat="1" applyFont="1" applyFill="1" applyBorder="1"/>
    <xf numFmtId="49" fontId="0" fillId="49" borderId="32" xfId="0" applyNumberFormat="1" applyFill="1" applyBorder="1"/>
    <xf numFmtId="49" fontId="0" fillId="3" borderId="32" xfId="0" applyNumberFormat="1" applyFill="1" applyBorder="1"/>
    <xf numFmtId="182" fontId="5" fillId="0" borderId="0" xfId="603" applyNumberFormat="1" applyFont="1" applyFill="1" applyBorder="1" applyAlignment="1"/>
    <xf numFmtId="43" fontId="5" fillId="0" borderId="0" xfId="0" applyNumberFormat="1" applyFont="1"/>
    <xf numFmtId="9" fontId="9" fillId="6" borderId="0" xfId="9" applyFont="1" applyFill="1" applyBorder="1" applyAlignment="1"/>
    <xf numFmtId="41" fontId="24" fillId="6" borderId="2" xfId="8" applyFont="1" applyFill="1" applyBorder="1" applyAlignment="1"/>
    <xf numFmtId="0" fontId="7" fillId="0" borderId="0" xfId="0" applyFont="1" applyAlignment="1">
      <alignment wrapText="1"/>
    </xf>
    <xf numFmtId="49" fontId="0" fillId="15" borderId="32" xfId="0" applyNumberFormat="1" applyFill="1" applyBorder="1"/>
    <xf numFmtId="41" fontId="0" fillId="15" borderId="63" xfId="8" applyFont="1" applyFill="1" applyBorder="1"/>
    <xf numFmtId="169" fontId="6" fillId="0" borderId="7" xfId="0" applyNumberFormat="1" applyFont="1" applyBorder="1"/>
    <xf numFmtId="0" fontId="82" fillId="48" borderId="7" xfId="0" applyFont="1" applyFill="1" applyBorder="1" applyAlignment="1">
      <alignment horizontal="center"/>
    </xf>
    <xf numFmtId="0" fontId="1" fillId="0" borderId="7" xfId="0" applyFont="1" applyBorder="1"/>
    <xf numFmtId="41" fontId="1" fillId="0" borderId="7" xfId="8" applyFont="1" applyBorder="1"/>
    <xf numFmtId="0" fontId="82" fillId="48" borderId="7" xfId="0" applyFont="1" applyFill="1" applyBorder="1"/>
    <xf numFmtId="41" fontId="82" fillId="48" borderId="7" xfId="8" applyFont="1" applyFill="1" applyBorder="1"/>
    <xf numFmtId="3" fontId="24" fillId="6" borderId="0" xfId="0" applyNumberFormat="1" applyFont="1" applyFill="1"/>
    <xf numFmtId="41" fontId="4" fillId="0" borderId="0" xfId="8" applyFont="1" applyFill="1"/>
    <xf numFmtId="41" fontId="6" fillId="0" borderId="0" xfId="2967" applyFont="1" applyFill="1"/>
    <xf numFmtId="169" fontId="7" fillId="0" borderId="20" xfId="0" applyNumberFormat="1" applyFont="1" applyBorder="1" applyAlignment="1">
      <alignment horizontal="right" vertical="center" wrapText="1"/>
    </xf>
    <xf numFmtId="169" fontId="7" fillId="0" borderId="20" xfId="0" applyNumberFormat="1" applyFont="1" applyBorder="1" applyAlignment="1">
      <alignment horizontal="center" vertical="center" wrapText="1"/>
    </xf>
    <xf numFmtId="169" fontId="7" fillId="0" borderId="19" xfId="0" applyNumberFormat="1" applyFont="1" applyBorder="1" applyAlignment="1">
      <alignment horizontal="right" vertical="center" wrapText="1"/>
    </xf>
    <xf numFmtId="41" fontId="80" fillId="8" borderId="7" xfId="8" applyFont="1" applyFill="1" applyBorder="1"/>
    <xf numFmtId="49" fontId="23" fillId="0" borderId="36" xfId="0" applyNumberFormat="1" applyFont="1" applyBorder="1"/>
    <xf numFmtId="0" fontId="23" fillId="0" borderId="32" xfId="0" applyFont="1" applyBorder="1"/>
    <xf numFmtId="49" fontId="23" fillId="0" borderId="32" xfId="0" applyNumberFormat="1" applyFont="1" applyBorder="1"/>
    <xf numFmtId="0" fontId="0" fillId="50" borderId="0" xfId="0" applyFill="1"/>
    <xf numFmtId="49" fontId="0" fillId="51" borderId="36" xfId="0" applyNumberFormat="1" applyFill="1" applyBorder="1"/>
    <xf numFmtId="0" fontId="0" fillId="51" borderId="32" xfId="0" applyFill="1" applyBorder="1"/>
    <xf numFmtId="49" fontId="0" fillId="51" borderId="32" xfId="0" applyNumberFormat="1" applyFill="1" applyBorder="1"/>
    <xf numFmtId="0" fontId="0" fillId="52" borderId="0" xfId="0" applyFill="1"/>
    <xf numFmtId="49" fontId="0" fillId="52" borderId="36" xfId="0" applyNumberFormat="1" applyFill="1" applyBorder="1"/>
    <xf numFmtId="0" fontId="0" fillId="52" borderId="32" xfId="0" applyFill="1" applyBorder="1"/>
    <xf numFmtId="49" fontId="0" fillId="52" borderId="32" xfId="0" applyNumberFormat="1" applyFill="1" applyBorder="1"/>
    <xf numFmtId="41" fontId="7" fillId="0" borderId="14" xfId="78" applyNumberFormat="1" applyFont="1" applyFill="1" applyBorder="1"/>
    <xf numFmtId="41" fontId="7" fillId="6" borderId="14" xfId="78" applyNumberFormat="1" applyFont="1" applyFill="1" applyBorder="1" applyAlignment="1">
      <alignment horizontal="right"/>
    </xf>
    <xf numFmtId="41" fontId="23" fillId="0" borderId="63" xfId="8" applyFont="1" applyBorder="1"/>
    <xf numFmtId="41" fontId="4" fillId="0" borderId="63" xfId="8" applyFont="1" applyBorder="1"/>
    <xf numFmtId="41" fontId="4" fillId="14" borderId="63" xfId="8" applyFont="1" applyFill="1" applyBorder="1"/>
    <xf numFmtId="41" fontId="0" fillId="11" borderId="0" xfId="8" applyFont="1" applyFill="1"/>
    <xf numFmtId="41" fontId="6" fillId="2" borderId="0" xfId="8" applyFont="1" applyFill="1"/>
    <xf numFmtId="41" fontId="37" fillId="0" borderId="0" xfId="8" applyFont="1" applyFill="1"/>
    <xf numFmtId="41" fontId="23" fillId="0" borderId="0" xfId="0" applyNumberFormat="1" applyFont="1"/>
    <xf numFmtId="49" fontId="0" fillId="53" borderId="36" xfId="0" applyNumberFormat="1" applyFill="1" applyBorder="1"/>
    <xf numFmtId="0" fontId="0" fillId="53" borderId="32" xfId="0" applyFill="1" applyBorder="1"/>
    <xf numFmtId="49" fontId="0" fillId="53" borderId="32" xfId="0" applyNumberFormat="1" applyFill="1" applyBorder="1"/>
    <xf numFmtId="0" fontId="0" fillId="54" borderId="0" xfId="0" applyFill="1"/>
    <xf numFmtId="41" fontId="0" fillId="53" borderId="63" xfId="8" applyFont="1" applyFill="1" applyBorder="1"/>
    <xf numFmtId="41" fontId="0" fillId="54" borderId="0" xfId="0" applyNumberFormat="1" applyFill="1"/>
    <xf numFmtId="49" fontId="0" fillId="54" borderId="36" xfId="0" applyNumberFormat="1" applyFill="1" applyBorder="1"/>
    <xf numFmtId="0" fontId="0" fillId="54" borderId="32" xfId="0" applyFill="1" applyBorder="1"/>
    <xf numFmtId="49" fontId="0" fillId="54" borderId="32" xfId="0" applyNumberFormat="1" applyFill="1" applyBorder="1"/>
    <xf numFmtId="41" fontId="0" fillId="54" borderId="63" xfId="8" applyFont="1" applyFill="1" applyBorder="1"/>
    <xf numFmtId="169" fontId="7" fillId="0" borderId="0" xfId="8" applyNumberFormat="1" applyFont="1" applyFill="1" applyBorder="1"/>
    <xf numFmtId="169" fontId="6" fillId="0" borderId="0" xfId="1" applyNumberFormat="1" applyFont="1" applyFill="1"/>
    <xf numFmtId="169" fontId="11" fillId="0" borderId="0" xfId="1" applyNumberFormat="1" applyFont="1" applyFill="1" applyBorder="1" applyAlignment="1">
      <alignment vertical="center"/>
    </xf>
    <xf numFmtId="41" fontId="7" fillId="0" borderId="0" xfId="1" applyNumberFormat="1" applyFont="1" applyFill="1" applyBorder="1"/>
    <xf numFmtId="169" fontId="7" fillId="0" borderId="0" xfId="3015" applyNumberFormat="1" applyFont="1" applyFill="1" applyBorder="1"/>
    <xf numFmtId="169" fontId="7" fillId="0" borderId="0" xfId="3015" applyNumberFormat="1" applyFont="1" applyFill="1" applyBorder="1" applyAlignment="1">
      <alignment vertical="center"/>
    </xf>
    <xf numFmtId="41" fontId="7" fillId="0" borderId="0" xfId="3016" applyFont="1" applyFill="1" applyBorder="1" applyAlignment="1">
      <alignment vertical="center"/>
    </xf>
    <xf numFmtId="184" fontId="81" fillId="0" borderId="0" xfId="13" applyNumberFormat="1" applyFont="1"/>
    <xf numFmtId="184" fontId="81" fillId="0" borderId="0" xfId="13" applyNumberFormat="1" applyFont="1" applyFill="1"/>
    <xf numFmtId="184" fontId="7" fillId="0" borderId="0" xfId="571" applyNumberFormat="1" applyFont="1"/>
    <xf numFmtId="184" fontId="81" fillId="0" borderId="0" xfId="0" applyNumberFormat="1" applyFont="1"/>
    <xf numFmtId="0" fontId="6" fillId="0" borderId="1" xfId="0" applyFont="1" applyBorder="1"/>
    <xf numFmtId="169" fontId="18" fillId="0" borderId="1" xfId="0" applyNumberFormat="1" applyFont="1" applyBorder="1"/>
    <xf numFmtId="41" fontId="11" fillId="0" borderId="0" xfId="8" applyFont="1" applyFill="1" applyBorder="1" applyAlignment="1"/>
    <xf numFmtId="169" fontId="5" fillId="8" borderId="26" xfId="0" applyNumberFormat="1" applyFont="1" applyFill="1" applyBorder="1"/>
    <xf numFmtId="169" fontId="18" fillId="6" borderId="1" xfId="0" applyNumberFormat="1" applyFont="1" applyFill="1" applyBorder="1"/>
    <xf numFmtId="182" fontId="5" fillId="0" borderId="0" xfId="6517" applyNumberFormat="1" applyFont="1" applyFill="1" applyBorder="1" applyAlignment="1"/>
    <xf numFmtId="41" fontId="11" fillId="6" borderId="0" xfId="5242" applyFont="1" applyFill="1" applyBorder="1" applyAlignment="1"/>
    <xf numFmtId="0" fontId="0" fillId="49" borderId="32" xfId="0" applyFill="1" applyBorder="1"/>
    <xf numFmtId="0" fontId="0" fillId="3" borderId="32" xfId="0" applyFill="1" applyBorder="1"/>
    <xf numFmtId="185" fontId="0" fillId="14" borderId="63" xfId="8" applyNumberFormat="1" applyFont="1" applyFill="1" applyBorder="1"/>
    <xf numFmtId="185" fontId="0" fillId="0" borderId="63" xfId="8" applyNumberFormat="1" applyFont="1" applyBorder="1"/>
    <xf numFmtId="185" fontId="4" fillId="0" borderId="63" xfId="8" applyNumberFormat="1" applyFont="1" applyBorder="1"/>
    <xf numFmtId="185" fontId="4" fillId="14" borderId="63" xfId="8" applyNumberFormat="1" applyFont="1" applyFill="1" applyBorder="1"/>
    <xf numFmtId="185" fontId="0" fillId="53" borderId="63" xfId="8" applyNumberFormat="1" applyFont="1" applyFill="1" applyBorder="1"/>
    <xf numFmtId="185" fontId="23" fillId="0" borderId="63" xfId="8" applyNumberFormat="1" applyFont="1" applyBorder="1"/>
    <xf numFmtId="185" fontId="0" fillId="54" borderId="63" xfId="8" applyNumberFormat="1" applyFont="1" applyFill="1" applyBorder="1"/>
    <xf numFmtId="185" fontId="0" fillId="0" borderId="0" xfId="8" applyNumberFormat="1" applyFont="1"/>
    <xf numFmtId="185" fontId="0" fillId="0" borderId="0" xfId="0" applyNumberFormat="1"/>
    <xf numFmtId="185" fontId="0" fillId="0" borderId="32" xfId="8" applyNumberFormat="1" applyFont="1" applyBorder="1"/>
    <xf numFmtId="185" fontId="0" fillId="0" borderId="32" xfId="8" applyNumberFormat="1" applyFont="1" applyFill="1" applyBorder="1"/>
    <xf numFmtId="170" fontId="0" fillId="0" borderId="0" xfId="0" applyNumberFormat="1"/>
    <xf numFmtId="170" fontId="0" fillId="14" borderId="36" xfId="0" applyNumberFormat="1" applyFill="1" applyBorder="1"/>
    <xf numFmtId="41" fontId="0" fillId="52" borderId="63" xfId="8" applyFont="1" applyFill="1" applyBorder="1"/>
    <xf numFmtId="41" fontId="0" fillId="52" borderId="0" xfId="0" applyNumberFormat="1" applyFill="1"/>
    <xf numFmtId="169" fontId="7" fillId="0" borderId="0" xfId="8" applyNumberFormat="1" applyFont="1" applyFill="1" applyAlignment="1">
      <alignment horizontal="right" vertical="center"/>
    </xf>
    <xf numFmtId="169" fontId="11" fillId="0" borderId="2" xfId="1" applyNumberFormat="1" applyFont="1" applyFill="1" applyBorder="1" applyAlignment="1">
      <alignment horizontal="right" vertical="center"/>
    </xf>
    <xf numFmtId="169" fontId="7" fillId="0" borderId="0" xfId="1" applyNumberFormat="1" applyFont="1" applyFill="1" applyAlignment="1">
      <alignment horizontal="right" vertical="center"/>
    </xf>
    <xf numFmtId="169" fontId="7" fillId="0" borderId="0" xfId="1" quotePrefix="1" applyNumberFormat="1" applyFont="1" applyFill="1" applyAlignment="1">
      <alignment horizontal="right" vertical="center"/>
    </xf>
    <xf numFmtId="169" fontId="11" fillId="0" borderId="0" xfId="1" applyNumberFormat="1" applyFont="1" applyFill="1" applyAlignment="1">
      <alignment horizontal="right" vertical="center"/>
    </xf>
    <xf numFmtId="169" fontId="11" fillId="0" borderId="3" xfId="1" applyNumberFormat="1" applyFont="1" applyFill="1" applyBorder="1" applyAlignment="1">
      <alignment horizontal="right" vertical="center"/>
    </xf>
    <xf numFmtId="41" fontId="49" fillId="0" borderId="0" xfId="3016" applyFont="1" applyFill="1" applyBorder="1" applyAlignment="1">
      <alignment vertical="center"/>
    </xf>
    <xf numFmtId="179" fontId="7" fillId="0" borderId="0" xfId="8" applyNumberFormat="1" applyFont="1" applyFill="1" applyBorder="1"/>
    <xf numFmtId="179" fontId="11" fillId="0" borderId="0" xfId="8" applyNumberFormat="1" applyFont="1" applyFill="1"/>
    <xf numFmtId="185" fontId="6" fillId="0" borderId="0" xfId="0" applyNumberFormat="1" applyFont="1"/>
    <xf numFmtId="41" fontId="81" fillId="54" borderId="0" xfId="0" applyNumberFormat="1" applyFont="1" applyFill="1"/>
    <xf numFmtId="41" fontId="1" fillId="54" borderId="7" xfId="8" applyFont="1" applyFill="1" applyBorder="1"/>
    <xf numFmtId="0" fontId="6" fillId="54" borderId="0" xfId="0" applyFont="1" applyFill="1"/>
    <xf numFmtId="41" fontId="7" fillId="54" borderId="0" xfId="0" applyNumberFormat="1" applyFont="1" applyFill="1"/>
    <xf numFmtId="41" fontId="81" fillId="55" borderId="0" xfId="0" applyNumberFormat="1" applyFont="1" applyFill="1"/>
    <xf numFmtId="0" fontId="6" fillId="56" borderId="0" xfId="0" applyFont="1" applyFill="1"/>
    <xf numFmtId="41" fontId="6" fillId="56" borderId="0" xfId="0" applyNumberFormat="1" applyFont="1" applyFill="1"/>
    <xf numFmtId="41" fontId="0" fillId="57" borderId="0" xfId="0" applyNumberFormat="1" applyFill="1"/>
    <xf numFmtId="0" fontId="11" fillId="10" borderId="30" xfId="0" applyFont="1" applyFill="1" applyBorder="1" applyAlignment="1">
      <alignment horizontal="center" vertical="center" wrapText="1"/>
    </xf>
    <xf numFmtId="169" fontId="7" fillId="0" borderId="20" xfId="0" applyNumberFormat="1" applyFont="1" applyBorder="1" applyAlignment="1">
      <alignment vertical="center" wrapText="1"/>
    </xf>
    <xf numFmtId="41" fontId="6" fillId="0" borderId="0" xfId="0" applyNumberFormat="1" applyFont="1" applyAlignment="1">
      <alignment horizontal="left"/>
    </xf>
    <xf numFmtId="3" fontId="7" fillId="0" borderId="0" xfId="8" applyNumberFormat="1" applyFont="1" applyFill="1" applyBorder="1"/>
    <xf numFmtId="41" fontId="7" fillId="0" borderId="0" xfId="8" applyFont="1" applyFill="1" applyAlignment="1">
      <alignment vertical="center"/>
    </xf>
    <xf numFmtId="170" fontId="73" fillId="14" borderId="36" xfId="0" applyNumberFormat="1" applyFont="1" applyFill="1" applyBorder="1"/>
    <xf numFmtId="0" fontId="73" fillId="14" borderId="32" xfId="0" applyFont="1" applyFill="1" applyBorder="1"/>
    <xf numFmtId="0" fontId="73" fillId="0" borderId="0" xfId="0" applyFont="1"/>
    <xf numFmtId="185" fontId="73" fillId="14" borderId="63" xfId="8" applyNumberFormat="1" applyFont="1" applyFill="1" applyBorder="1"/>
    <xf numFmtId="0" fontId="73" fillId="3" borderId="0" xfId="0" applyFont="1" applyFill="1"/>
    <xf numFmtId="0" fontId="73" fillId="0" borderId="32" xfId="0" applyFont="1" applyBorder="1"/>
    <xf numFmtId="185" fontId="73" fillId="0" borderId="63" xfId="8" applyNumberFormat="1" applyFont="1" applyBorder="1"/>
    <xf numFmtId="170" fontId="73" fillId="15" borderId="36" xfId="0" applyNumberFormat="1" applyFont="1" applyFill="1" applyBorder="1"/>
    <xf numFmtId="0" fontId="73" fillId="11" borderId="32" xfId="0" applyFont="1" applyFill="1" applyBorder="1"/>
    <xf numFmtId="0" fontId="73" fillId="11" borderId="0" xfId="0" applyFont="1" applyFill="1"/>
    <xf numFmtId="185" fontId="73" fillId="11" borderId="63" xfId="8" applyNumberFormat="1" applyFont="1" applyFill="1" applyBorder="1"/>
    <xf numFmtId="170" fontId="0" fillId="0" borderId="36" xfId="0" applyNumberFormat="1" applyBorder="1"/>
    <xf numFmtId="185" fontId="0" fillId="0" borderId="63" xfId="8" applyNumberFormat="1" applyFont="1" applyFill="1" applyBorder="1"/>
    <xf numFmtId="43" fontId="6" fillId="0" borderId="13" xfId="0" applyNumberFormat="1" applyFont="1" applyBorder="1"/>
    <xf numFmtId="3" fontId="6" fillId="0" borderId="0" xfId="0" applyNumberFormat="1" applyFont="1"/>
    <xf numFmtId="187" fontId="6" fillId="0" borderId="0" xfId="0" applyNumberFormat="1" applyFont="1"/>
    <xf numFmtId="188" fontId="6" fillId="0" borderId="0" xfId="0" applyNumberFormat="1" applyFont="1"/>
    <xf numFmtId="189" fontId="12" fillId="0" borderId="0" xfId="8" applyNumberFormat="1" applyFont="1" applyFill="1"/>
    <xf numFmtId="190" fontId="12" fillId="0" borderId="0" xfId="0" applyNumberFormat="1" applyFont="1"/>
    <xf numFmtId="186" fontId="6" fillId="6" borderId="0" xfId="8" applyNumberFormat="1" applyFont="1" applyFill="1"/>
    <xf numFmtId="192" fontId="6" fillId="2" borderId="0" xfId="0" applyNumberFormat="1" applyFont="1" applyFill="1"/>
    <xf numFmtId="193" fontId="12" fillId="0" borderId="0" xfId="8" applyNumberFormat="1" applyFont="1" applyFill="1"/>
    <xf numFmtId="41" fontId="18" fillId="0" borderId="0" xfId="8" applyFont="1" applyFill="1" applyAlignment="1">
      <alignment horizontal="right"/>
    </xf>
    <xf numFmtId="0" fontId="7" fillId="0" borderId="0" xfId="13" applyFont="1" applyBorder="1" applyAlignment="1">
      <alignment horizontal="center" vertical="center"/>
    </xf>
    <xf numFmtId="41" fontId="81" fillId="0" borderId="0" xfId="0" applyNumberFormat="1" applyFont="1"/>
    <xf numFmtId="170" fontId="11" fillId="10" borderId="48" xfId="443" applyNumberFormat="1" applyFont="1" applyFill="1" applyBorder="1" applyAlignment="1">
      <alignment horizontal="center"/>
    </xf>
    <xf numFmtId="170" fontId="11" fillId="10" borderId="49" xfId="443" applyNumberFormat="1" applyFont="1" applyFill="1" applyBorder="1" applyAlignment="1">
      <alignment horizontal="center"/>
    </xf>
    <xf numFmtId="167" fontId="7" fillId="10" borderId="47" xfId="0" applyNumberFormat="1" applyFont="1" applyFill="1" applyBorder="1" applyAlignment="1">
      <alignment horizontal="center" vertical="center"/>
    </xf>
    <xf numFmtId="170" fontId="21" fillId="10" borderId="48" xfId="1" applyNumberFormat="1" applyFont="1" applyFill="1" applyBorder="1" applyAlignment="1">
      <alignment horizontal="center" vertical="center"/>
    </xf>
    <xf numFmtId="17" fontId="21" fillId="10" borderId="48" xfId="1" applyNumberFormat="1" applyFont="1" applyFill="1" applyBorder="1" applyAlignment="1">
      <alignment horizontal="center" vertical="center"/>
    </xf>
    <xf numFmtId="17" fontId="21" fillId="10" borderId="49" xfId="1" applyNumberFormat="1" applyFont="1" applyFill="1" applyBorder="1" applyAlignment="1">
      <alignment horizontal="center" vertical="center"/>
    </xf>
    <xf numFmtId="170" fontId="0" fillId="15" borderId="36" xfId="0" applyNumberFormat="1" applyFill="1" applyBorder="1"/>
    <xf numFmtId="0" fontId="0" fillId="11" borderId="32" xfId="0" applyFill="1" applyBorder="1"/>
    <xf numFmtId="185" fontId="0" fillId="11" borderId="63" xfId="8" applyNumberFormat="1" applyFont="1" applyFill="1" applyBorder="1"/>
    <xf numFmtId="0" fontId="0" fillId="15" borderId="32" xfId="0" applyFill="1" applyBorder="1"/>
    <xf numFmtId="185" fontId="0" fillId="15" borderId="63" xfId="8" applyNumberFormat="1" applyFont="1" applyFill="1" applyBorder="1"/>
    <xf numFmtId="49" fontId="73" fillId="14" borderId="32" xfId="0" applyNumberFormat="1" applyFont="1" applyFill="1" applyBorder="1"/>
    <xf numFmtId="49" fontId="73" fillId="0" borderId="32" xfId="0" applyNumberFormat="1" applyFont="1" applyBorder="1"/>
    <xf numFmtId="49" fontId="0" fillId="11" borderId="32" xfId="0" applyNumberFormat="1" applyFill="1" applyBorder="1"/>
    <xf numFmtId="1" fontId="0" fillId="14" borderId="32" xfId="0" applyNumberFormat="1" applyFill="1" applyBorder="1"/>
    <xf numFmtId="1" fontId="0" fillId="0" borderId="32" xfId="0" applyNumberFormat="1" applyBorder="1"/>
    <xf numFmtId="1" fontId="0" fillId="53" borderId="32" xfId="0" applyNumberFormat="1" applyFill="1" applyBorder="1"/>
    <xf numFmtId="1" fontId="23" fillId="0" borderId="32" xfId="0" applyNumberFormat="1" applyFont="1" applyBorder="1"/>
    <xf numFmtId="1" fontId="0" fillId="54" borderId="32" xfId="0" applyNumberFormat="1" applyFill="1" applyBorder="1"/>
    <xf numFmtId="1" fontId="73" fillId="14" borderId="32" xfId="0" applyNumberFormat="1" applyFont="1" applyFill="1" applyBorder="1"/>
    <xf numFmtId="1" fontId="73" fillId="0" borderId="32" xfId="0" applyNumberFormat="1" applyFont="1" applyBorder="1"/>
    <xf numFmtId="1" fontId="0" fillId="11" borderId="32" xfId="0" applyNumberFormat="1" applyFill="1" applyBorder="1"/>
    <xf numFmtId="1" fontId="0" fillId="15" borderId="32" xfId="0" applyNumberFormat="1" applyFill="1" applyBorder="1"/>
    <xf numFmtId="1" fontId="0" fillId="0" borderId="0" xfId="0" applyNumberFormat="1"/>
    <xf numFmtId="0" fontId="0" fillId="14" borderId="63" xfId="8" applyNumberFormat="1" applyFont="1" applyFill="1" applyBorder="1"/>
    <xf numFmtId="0" fontId="0" fillId="0" borderId="63" xfId="8" applyNumberFormat="1" applyFont="1" applyBorder="1"/>
    <xf numFmtId="0" fontId="4" fillId="0" borderId="63" xfId="8" applyNumberFormat="1" applyFont="1" applyBorder="1"/>
    <xf numFmtId="0" fontId="4" fillId="14" borderId="63" xfId="8" applyNumberFormat="1" applyFont="1" applyFill="1" applyBorder="1"/>
    <xf numFmtId="0" fontId="0" fillId="0" borderId="63" xfId="8" applyNumberFormat="1" applyFont="1" applyFill="1" applyBorder="1"/>
    <xf numFmtId="0" fontId="0" fillId="53" borderId="63" xfId="8" applyNumberFormat="1" applyFont="1" applyFill="1" applyBorder="1"/>
    <xf numFmtId="0" fontId="23" fillId="0" borderId="63" xfId="8" applyNumberFormat="1" applyFont="1" applyBorder="1"/>
    <xf numFmtId="0" fontId="0" fillId="54" borderId="63" xfId="8" applyNumberFormat="1" applyFont="1" applyFill="1" applyBorder="1"/>
    <xf numFmtId="0" fontId="73" fillId="14" borderId="63" xfId="8" applyNumberFormat="1" applyFont="1" applyFill="1" applyBorder="1"/>
    <xf numFmtId="0" fontId="73" fillId="0" borderId="63" xfId="8" applyNumberFormat="1" applyFont="1" applyBorder="1"/>
    <xf numFmtId="0" fontId="0" fillId="11" borderId="63" xfId="8" applyNumberFormat="1" applyFont="1" applyFill="1" applyBorder="1"/>
    <xf numFmtId="0" fontId="0" fillId="15" borderId="63" xfId="8" applyNumberFormat="1" applyFont="1" applyFill="1" applyBorder="1"/>
    <xf numFmtId="0" fontId="0" fillId="0" borderId="0" xfId="8" applyNumberFormat="1" applyFont="1"/>
    <xf numFmtId="182" fontId="0" fillId="0" borderId="32" xfId="8" applyNumberFormat="1" applyFont="1" applyFill="1" applyBorder="1"/>
    <xf numFmtId="169" fontId="6" fillId="2" borderId="0" xfId="8" applyNumberFormat="1" applyFont="1" applyFill="1"/>
    <xf numFmtId="182" fontId="6" fillId="6" borderId="0" xfId="0" applyNumberFormat="1" applyFont="1" applyFill="1"/>
    <xf numFmtId="41" fontId="6" fillId="0" borderId="0" xfId="8" applyFont="1" applyFill="1" applyBorder="1" applyAlignment="1"/>
    <xf numFmtId="41" fontId="6" fillId="0" borderId="0" xfId="8" applyFont="1" applyFill="1" applyAlignment="1"/>
    <xf numFmtId="41" fontId="6" fillId="54" borderId="0" xfId="0" applyNumberFormat="1" applyFont="1" applyFill="1"/>
    <xf numFmtId="41" fontId="73" fillId="14" borderId="63" xfId="8" applyFont="1" applyFill="1" applyBorder="1"/>
    <xf numFmtId="41" fontId="73" fillId="0" borderId="63" xfId="8" applyFont="1" applyBorder="1"/>
    <xf numFmtId="169" fontId="7" fillId="0" borderId="0" xfId="8430" applyNumberFormat="1" applyFont="1" applyFill="1" applyBorder="1"/>
    <xf numFmtId="169" fontId="7" fillId="0" borderId="0" xfId="8431" applyNumberFormat="1" applyFont="1" applyFill="1" applyBorder="1"/>
    <xf numFmtId="41" fontId="4" fillId="0" borderId="0" xfId="6864" applyFont="1" applyFill="1"/>
    <xf numFmtId="169" fontId="7" fillId="0" borderId="0" xfId="8432" applyNumberFormat="1" applyFont="1" applyFill="1" applyBorder="1"/>
    <xf numFmtId="178" fontId="0" fillId="0" borderId="0" xfId="8" applyNumberFormat="1" applyFont="1" applyFill="1"/>
    <xf numFmtId="41" fontId="6" fillId="0" borderId="0" xfId="8" applyFont="1" applyFill="1" applyAlignment="1">
      <alignment horizontal="center"/>
    </xf>
    <xf numFmtId="41" fontId="7" fillId="0" borderId="13" xfId="8" applyFont="1" applyFill="1" applyBorder="1"/>
    <xf numFmtId="178" fontId="6" fillId="6" borderId="0" xfId="0" applyNumberFormat="1" applyFont="1" applyFill="1"/>
    <xf numFmtId="41" fontId="20" fillId="0" borderId="0" xfId="8" applyFont="1"/>
    <xf numFmtId="3" fontId="7" fillId="0" borderId="0" xfId="13005" applyNumberFormat="1" applyFont="1" applyFill="1"/>
    <xf numFmtId="0" fontId="0" fillId="0" borderId="0" xfId="8" applyNumberFormat="1" applyFont="1" applyBorder="1"/>
    <xf numFmtId="3" fontId="7" fillId="0" borderId="0" xfId="8566" applyNumberFormat="1" applyFont="1" applyFill="1"/>
    <xf numFmtId="0" fontId="0" fillId="11" borderId="0" xfId="8" applyNumberFormat="1" applyFont="1" applyFill="1" applyBorder="1"/>
    <xf numFmtId="0" fontId="0" fillId="0" borderId="0" xfId="0" applyAlignment="1">
      <alignment horizontal="left"/>
    </xf>
    <xf numFmtId="41" fontId="81" fillId="0" borderId="0" xfId="8" applyFont="1" applyFill="1"/>
    <xf numFmtId="0" fontId="23" fillId="0" borderId="0" xfId="0" applyFont="1" applyAlignment="1">
      <alignment horizontal="left"/>
    </xf>
    <xf numFmtId="41" fontId="80" fillId="0" borderId="7" xfId="0" applyNumberFormat="1" applyFont="1" applyBorder="1"/>
    <xf numFmtId="41" fontId="80" fillId="0" borderId="7" xfId="15088" applyFont="1" applyFill="1" applyBorder="1"/>
    <xf numFmtId="169" fontId="5" fillId="8" borderId="8" xfId="0" applyNumberFormat="1" applyFont="1" applyFill="1" applyBorder="1"/>
    <xf numFmtId="17" fontId="11" fillId="10" borderId="7" xfId="0" applyNumberFormat="1" applyFont="1" applyFill="1" applyBorder="1" applyAlignment="1">
      <alignment horizontal="center" vertical="center"/>
    </xf>
    <xf numFmtId="0" fontId="7" fillId="0" borderId="0" xfId="13" applyFont="1" applyFill="1" applyAlignment="1">
      <alignment horizontal="center"/>
    </xf>
    <xf numFmtId="0" fontId="7" fillId="0" borderId="0" xfId="0" applyFont="1" applyAlignment="1">
      <alignment horizontal="center" vertical="center"/>
    </xf>
    <xf numFmtId="170" fontId="81" fillId="0" borderId="36" xfId="0" applyNumberFormat="1" applyFont="1" applyBorder="1"/>
    <xf numFmtId="0" fontId="81" fillId="0" borderId="32" xfId="0" applyFont="1" applyBorder="1"/>
    <xf numFmtId="1" fontId="81" fillId="0" borderId="32" xfId="0" applyNumberFormat="1" applyFont="1" applyBorder="1"/>
    <xf numFmtId="49" fontId="81" fillId="0" borderId="32" xfId="0" applyNumberFormat="1" applyFont="1" applyBorder="1"/>
    <xf numFmtId="0" fontId="81" fillId="0" borderId="0" xfId="0" applyFont="1"/>
    <xf numFmtId="41" fontId="81" fillId="0" borderId="63" xfId="8" applyFont="1" applyFill="1" applyBorder="1"/>
    <xf numFmtId="41" fontId="7" fillId="0" borderId="7" xfId="8" applyFont="1" applyFill="1" applyBorder="1" applyAlignment="1">
      <alignment horizontal="center" vertical="center" wrapText="1"/>
    </xf>
    <xf numFmtId="9" fontId="6" fillId="6" borderId="0" xfId="9" applyFont="1" applyFill="1"/>
    <xf numFmtId="9" fontId="18" fillId="6" borderId="0" xfId="9" applyFont="1" applyFill="1" applyAlignment="1">
      <alignment wrapText="1"/>
    </xf>
    <xf numFmtId="0" fontId="7" fillId="58" borderId="0" xfId="0" applyFont="1" applyFill="1"/>
    <xf numFmtId="0" fontId="15" fillId="2" borderId="0" xfId="13" applyFill="1" applyAlignment="1" applyProtection="1">
      <alignment horizontal="center" vertical="center"/>
      <protection locked="0"/>
    </xf>
    <xf numFmtId="0" fontId="6" fillId="3" borderId="0" xfId="0" applyFont="1" applyFill="1" applyAlignment="1">
      <alignment horizontal="left"/>
    </xf>
    <xf numFmtId="0" fontId="12" fillId="0" borderId="0" xfId="0" applyFont="1" applyAlignment="1">
      <alignment horizontal="center" vertical="center"/>
    </xf>
    <xf numFmtId="0" fontId="12" fillId="0" borderId="7" xfId="0" applyFont="1" applyBorder="1" applyAlignment="1">
      <alignment horizontal="right"/>
    </xf>
    <xf numFmtId="0" fontId="12" fillId="58" borderId="7" xfId="0" applyFont="1" applyFill="1" applyBorder="1"/>
    <xf numFmtId="0" fontId="12" fillId="0" borderId="7" xfId="0" applyFont="1" applyBorder="1"/>
    <xf numFmtId="0" fontId="12" fillId="58" borderId="7" xfId="0" applyFont="1" applyFill="1" applyBorder="1" applyAlignment="1">
      <alignment horizontal="left"/>
    </xf>
    <xf numFmtId="0" fontId="12" fillId="0" borderId="7" xfId="0" applyFont="1" applyBorder="1" applyAlignment="1">
      <alignment horizontal="center"/>
    </xf>
    <xf numFmtId="14" fontId="12" fillId="58" borderId="7" xfId="0" applyNumberFormat="1" applyFont="1" applyFill="1" applyBorder="1"/>
    <xf numFmtId="183" fontId="6" fillId="0" borderId="7" xfId="595" applyNumberFormat="1" applyFont="1" applyFill="1" applyBorder="1" applyAlignment="1">
      <alignment vertical="center"/>
    </xf>
    <xf numFmtId="170" fontId="7" fillId="0" borderId="0" xfId="0" applyNumberFormat="1" applyFont="1" applyAlignment="1">
      <alignment horizontal="left"/>
    </xf>
    <xf numFmtId="0" fontId="12" fillId="58" borderId="7" xfId="0" applyFont="1" applyFill="1" applyBorder="1" applyAlignment="1">
      <alignment horizontal="left" wrapText="1"/>
    </xf>
    <xf numFmtId="0" fontId="12" fillId="0" borderId="7" xfId="0" applyFont="1" applyBorder="1" applyAlignment="1">
      <alignment vertical="top"/>
    </xf>
    <xf numFmtId="0" fontId="15" fillId="58" borderId="7" xfId="13" applyFill="1" applyBorder="1"/>
    <xf numFmtId="0" fontId="39" fillId="0" borderId="7" xfId="0" applyFont="1" applyBorder="1"/>
    <xf numFmtId="41" fontId="12" fillId="58" borderId="7" xfId="8" applyFont="1" applyFill="1" applyBorder="1" applyAlignment="1">
      <alignment horizontal="center"/>
    </xf>
    <xf numFmtId="41" fontId="12" fillId="58" borderId="7" xfId="8" applyFont="1" applyFill="1" applyBorder="1" applyAlignment="1">
      <alignment horizontal="center" vertical="center"/>
    </xf>
    <xf numFmtId="3" fontId="12" fillId="58" borderId="7" xfId="0" applyNumberFormat="1" applyFont="1" applyFill="1" applyBorder="1" applyAlignment="1">
      <alignment horizontal="center"/>
    </xf>
    <xf numFmtId="0" fontId="15" fillId="0" borderId="0" xfId="13" applyFill="1" applyAlignment="1">
      <alignment horizontal="center"/>
    </xf>
    <xf numFmtId="0" fontId="16" fillId="6" borderId="0" xfId="13" applyFont="1" applyFill="1" applyAlignment="1">
      <alignment horizontal="center"/>
    </xf>
    <xf numFmtId="0" fontId="16" fillId="0" borderId="0" xfId="13" applyFont="1" applyFill="1" applyAlignment="1">
      <alignment horizontal="center"/>
    </xf>
    <xf numFmtId="0" fontId="15" fillId="0" borderId="0" xfId="13" applyBorder="1" applyAlignment="1">
      <alignment horizontal="center"/>
    </xf>
    <xf numFmtId="0" fontId="15" fillId="0" borderId="0" xfId="13" quotePrefix="1" applyAlignment="1">
      <alignment horizontal="center" vertical="center"/>
    </xf>
    <xf numFmtId="0" fontId="15" fillId="0" borderId="0" xfId="13" applyFill="1" applyAlignment="1">
      <alignment horizontal="center" vertical="center"/>
    </xf>
    <xf numFmtId="10" fontId="7" fillId="0" borderId="7" xfId="9" applyNumberFormat="1" applyFont="1" applyBorder="1" applyAlignment="1">
      <alignment horizontal="center" vertical="center" wrapText="1"/>
    </xf>
    <xf numFmtId="0" fontId="5" fillId="0" borderId="0" xfId="0" applyFont="1" applyAlignment="1">
      <alignment vertical="justify" wrapText="1"/>
    </xf>
    <xf numFmtId="0" fontId="6" fillId="0" borderId="12" xfId="0" applyFont="1" applyBorder="1" applyAlignment="1">
      <alignment vertical="justify" wrapText="1"/>
    </xf>
    <xf numFmtId="0" fontId="12" fillId="58" borderId="7" xfId="0" applyFont="1" applyFill="1" applyBorder="1" applyAlignment="1">
      <alignment horizontal="center"/>
    </xf>
    <xf numFmtId="41" fontId="12" fillId="58" borderId="7" xfId="8" applyFont="1" applyFill="1" applyBorder="1"/>
    <xf numFmtId="10" fontId="12" fillId="58" borderId="7" xfId="9" applyNumberFormat="1" applyFont="1" applyFill="1" applyBorder="1" applyAlignment="1">
      <alignment horizontal="center"/>
    </xf>
    <xf numFmtId="0" fontId="86" fillId="0" borderId="0" xfId="13" applyFont="1" applyFill="1" applyAlignment="1">
      <alignment horizontal="center"/>
    </xf>
    <xf numFmtId="3" fontId="0" fillId="0" borderId="0" xfId="0" applyNumberFormat="1"/>
    <xf numFmtId="3" fontId="7" fillId="0" borderId="0" xfId="1" applyNumberFormat="1" applyFont="1" applyFill="1" applyBorder="1"/>
    <xf numFmtId="41" fontId="6" fillId="0" borderId="0" xfId="8" applyFont="1" applyAlignment="1">
      <alignment horizontal="center"/>
    </xf>
    <xf numFmtId="41" fontId="5" fillId="0" borderId="2" xfId="0" applyNumberFormat="1" applyFont="1" applyBorder="1"/>
    <xf numFmtId="0" fontId="11" fillId="0" borderId="18" xfId="0" applyFont="1" applyBorder="1" applyAlignment="1">
      <alignment vertical="center" wrapText="1"/>
    </xf>
    <xf numFmtId="0" fontId="12" fillId="6" borderId="0" xfId="0" applyFont="1" applyFill="1"/>
    <xf numFmtId="169" fontId="7" fillId="0" borderId="19" xfId="0" applyNumberFormat="1" applyFont="1" applyBorder="1" applyAlignment="1">
      <alignment vertical="center" wrapText="1"/>
    </xf>
    <xf numFmtId="9" fontId="12" fillId="0" borderId="0" xfId="9" applyFont="1"/>
    <xf numFmtId="3" fontId="5" fillId="0" borderId="0" xfId="0" applyNumberFormat="1" applyFont="1" applyAlignment="1">
      <alignment horizontal="left"/>
    </xf>
    <xf numFmtId="3" fontId="15" fillId="0" borderId="0" xfId="13" applyNumberFormat="1" applyAlignment="1">
      <alignment horizontal="distributed" vertical="distributed"/>
    </xf>
    <xf numFmtId="3" fontId="7" fillId="0" borderId="7" xfId="0" applyNumberFormat="1" applyFont="1" applyBorder="1" applyAlignment="1">
      <alignment horizontal="center" vertical="center" wrapText="1"/>
    </xf>
    <xf numFmtId="41" fontId="5" fillId="0" borderId="2" xfId="8" applyFont="1" applyFill="1" applyBorder="1" applyAlignment="1">
      <alignment horizontal="center"/>
    </xf>
    <xf numFmtId="0" fontId="45" fillId="59" borderId="0" xfId="0" applyFont="1" applyFill="1"/>
    <xf numFmtId="0" fontId="87" fillId="0" borderId="0" xfId="0" applyFont="1"/>
    <xf numFmtId="169" fontId="11" fillId="0" borderId="0" xfId="0" applyNumberFormat="1" applyFont="1" applyAlignment="1">
      <alignment horizontal="center" wrapText="1"/>
    </xf>
    <xf numFmtId="10" fontId="11" fillId="0" borderId="2" xfId="9" applyNumberFormat="1" applyFont="1" applyFill="1" applyBorder="1" applyAlignment="1">
      <alignment horizontal="center" wrapText="1"/>
    </xf>
    <xf numFmtId="169" fontId="9" fillId="6" borderId="0" xfId="8" applyNumberFormat="1" applyFont="1" applyFill="1" applyBorder="1"/>
    <xf numFmtId="10" fontId="7" fillId="0" borderId="7" xfId="9" applyNumberFormat="1" applyFont="1" applyFill="1" applyBorder="1" applyAlignment="1">
      <alignment horizontal="center" vertical="center" wrapText="1"/>
    </xf>
    <xf numFmtId="169" fontId="7" fillId="0" borderId="0" xfId="1" applyNumberFormat="1" applyFont="1" applyFill="1" applyBorder="1" applyAlignment="1">
      <alignment horizontal="center"/>
    </xf>
    <xf numFmtId="41" fontId="5" fillId="8" borderId="8" xfId="8" applyFont="1" applyFill="1" applyBorder="1"/>
    <xf numFmtId="41" fontId="6" fillId="8" borderId="7" xfId="8" applyFont="1" applyFill="1" applyBorder="1"/>
    <xf numFmtId="41" fontId="5" fillId="8" borderId="7" xfId="8" applyFont="1" applyFill="1" applyBorder="1"/>
    <xf numFmtId="41" fontId="84" fillId="0" borderId="7" xfId="8" applyFont="1" applyBorder="1"/>
    <xf numFmtId="41" fontId="5" fillId="8" borderId="26" xfId="8" applyFont="1" applyFill="1" applyBorder="1"/>
    <xf numFmtId="10" fontId="7" fillId="0" borderId="4" xfId="9" applyNumberFormat="1" applyFont="1" applyBorder="1" applyAlignment="1">
      <alignment horizontal="center" vertical="center" wrapText="1"/>
    </xf>
    <xf numFmtId="10" fontId="0" fillId="0" borderId="1" xfId="9" applyNumberFormat="1" applyFont="1" applyBorder="1" applyAlignment="1">
      <alignment horizontal="center"/>
    </xf>
    <xf numFmtId="10" fontId="0" fillId="0" borderId="1" xfId="9" applyNumberFormat="1" applyFont="1" applyFill="1" applyBorder="1" applyAlignment="1">
      <alignment horizontal="center"/>
    </xf>
    <xf numFmtId="0" fontId="22" fillId="0" borderId="0" xfId="0" applyFont="1" applyAlignment="1">
      <alignment horizontal="center" vertical="center"/>
    </xf>
    <xf numFmtId="0" fontId="11" fillId="47" borderId="0" xfId="0" applyFont="1" applyFill="1" applyAlignment="1">
      <alignment horizontal="center" vertical="center"/>
    </xf>
    <xf numFmtId="167" fontId="5" fillId="0" borderId="0" xfId="1" applyNumberFormat="1" applyFont="1" applyFill="1" applyAlignment="1">
      <alignment horizontal="center"/>
    </xf>
    <xf numFmtId="167" fontId="6" fillId="0" borderId="0" xfId="1" applyNumberFormat="1" applyFont="1" applyFill="1" applyAlignment="1">
      <alignment horizontal="center"/>
    </xf>
    <xf numFmtId="0" fontId="21" fillId="0" borderId="0" xfId="0" applyFont="1" applyAlignment="1">
      <alignment horizontal="center"/>
    </xf>
    <xf numFmtId="0" fontId="7" fillId="0" borderId="0" xfId="0" applyFont="1" applyAlignment="1">
      <alignment horizontal="center"/>
    </xf>
    <xf numFmtId="191" fontId="6" fillId="0" borderId="0" xfId="1" applyNumberFormat="1" applyFont="1" applyFill="1" applyAlignment="1">
      <alignment horizontal="center"/>
    </xf>
    <xf numFmtId="0" fontId="11" fillId="0" borderId="0" xfId="0" applyFont="1" applyAlignment="1">
      <alignment horizontal="left"/>
    </xf>
    <xf numFmtId="0" fontId="11" fillId="9" borderId="34" xfId="0" applyFont="1" applyFill="1" applyBorder="1" applyAlignment="1">
      <alignment horizontal="left" vertical="center"/>
    </xf>
    <xf numFmtId="0" fontId="11" fillId="9" borderId="35" xfId="0" applyFont="1" applyFill="1" applyBorder="1" applyAlignment="1">
      <alignment horizontal="left" vertical="center"/>
    </xf>
    <xf numFmtId="3" fontId="6" fillId="0" borderId="0" xfId="0" applyNumberFormat="1" applyFont="1" applyAlignment="1">
      <alignment horizontal="center"/>
    </xf>
    <xf numFmtId="0" fontId="6" fillId="0" borderId="0" xfId="0" applyFont="1" applyAlignment="1">
      <alignment horizontal="center"/>
    </xf>
    <xf numFmtId="0" fontId="23" fillId="0" borderId="0" xfId="0" applyFont="1" applyAlignment="1">
      <alignment horizontal="center" vertical="center"/>
    </xf>
    <xf numFmtId="0" fontId="19" fillId="0" borderId="0" xfId="0" applyFont="1" applyAlignment="1">
      <alignment horizontal="center"/>
    </xf>
    <xf numFmtId="169" fontId="6" fillId="0" borderId="0" xfId="443" applyNumberFormat="1" applyFont="1" applyAlignment="1">
      <alignment horizontal="center"/>
    </xf>
    <xf numFmtId="167" fontId="11" fillId="0" borderId="11" xfId="1" applyNumberFormat="1" applyFont="1" applyFill="1" applyBorder="1" applyAlignment="1">
      <alignment horizontal="center" vertical="center" wrapText="1"/>
    </xf>
    <xf numFmtId="167" fontId="11" fillId="0" borderId="14" xfId="1" applyNumberFormat="1" applyFont="1" applyFill="1" applyBorder="1" applyAlignment="1">
      <alignment horizontal="center" vertical="center" wrapText="1"/>
    </xf>
    <xf numFmtId="167" fontId="11" fillId="0" borderId="8" xfId="1" applyNumberFormat="1" applyFont="1" applyFill="1" applyBorder="1" applyAlignment="1">
      <alignment horizontal="center" vertical="center" wrapText="1"/>
    </xf>
    <xf numFmtId="0" fontId="11" fillId="0" borderId="0" xfId="0" applyFont="1" applyAlignment="1">
      <alignment horizontal="center" vertical="center" wrapText="1"/>
    </xf>
    <xf numFmtId="167" fontId="11" fillId="0" borderId="7" xfId="1" applyNumberFormat="1" applyFont="1" applyFill="1" applyBorder="1" applyAlignment="1">
      <alignment horizontal="center" vertical="center" wrapText="1"/>
    </xf>
    <xf numFmtId="167" fontId="11" fillId="0" borderId="31" xfId="1" applyNumberFormat="1" applyFont="1" applyFill="1" applyBorder="1" applyAlignment="1">
      <alignment horizontal="center" vertical="center" wrapText="1"/>
    </xf>
    <xf numFmtId="167" fontId="11" fillId="0" borderId="6" xfId="1" applyNumberFormat="1" applyFont="1" applyFill="1" applyBorder="1" applyAlignment="1">
      <alignment horizontal="center" vertical="center" wrapText="1"/>
    </xf>
    <xf numFmtId="0" fontId="11" fillId="0" borderId="7"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64" xfId="0" applyFont="1" applyBorder="1" applyAlignment="1">
      <alignment horizontal="center" vertical="center" wrapText="1"/>
    </xf>
    <xf numFmtId="0" fontId="6" fillId="0" borderId="0" xfId="0" applyFont="1" applyAlignment="1">
      <alignment horizontal="justify" vertical="top" wrapText="1"/>
    </xf>
    <xf numFmtId="0" fontId="7" fillId="0" borderId="12" xfId="0" applyFont="1" applyBorder="1" applyAlignment="1">
      <alignment horizontal="justify" vertical="justify"/>
    </xf>
    <xf numFmtId="0" fontId="7" fillId="0" borderId="0" xfId="0" applyFont="1" applyAlignment="1">
      <alignment horizontal="justify" vertical="justify"/>
    </xf>
    <xf numFmtId="0" fontId="5" fillId="0" borderId="0" xfId="0" applyFont="1" applyAlignment="1">
      <alignment horizontal="right" vertical="center"/>
    </xf>
    <xf numFmtId="0" fontId="21" fillId="10" borderId="0" xfId="0" applyFont="1" applyFill="1" applyAlignment="1">
      <alignment horizontal="center" vertical="center"/>
    </xf>
    <xf numFmtId="0" fontId="21" fillId="0" borderId="0" xfId="0" applyFont="1" applyAlignment="1">
      <alignment horizontal="left" vertical="center"/>
    </xf>
    <xf numFmtId="0" fontId="5" fillId="0" borderId="4" xfId="0" applyFont="1" applyBorder="1" applyAlignment="1">
      <alignment horizontal="center"/>
    </xf>
    <xf numFmtId="0" fontId="5" fillId="0" borderId="10" xfId="0" applyFont="1" applyBorder="1" applyAlignment="1">
      <alignment horizontal="center"/>
    </xf>
    <xf numFmtId="0" fontId="10" fillId="0" borderId="0" xfId="0" applyFont="1" applyAlignment="1">
      <alignment horizontal="left" vertical="top" wrapText="1"/>
    </xf>
    <xf numFmtId="0" fontId="11" fillId="0" borderId="0" xfId="0" applyFont="1" applyAlignment="1">
      <alignment horizontal="center"/>
    </xf>
    <xf numFmtId="0" fontId="9" fillId="0" borderId="24" xfId="0" applyFont="1" applyBorder="1" applyAlignment="1">
      <alignment horizontal="justify" vertical="center" wrapText="1"/>
    </xf>
    <xf numFmtId="0" fontId="9" fillId="0" borderId="0" xfId="0" applyFont="1" applyAlignment="1">
      <alignment horizontal="justify" vertical="center" wrapText="1"/>
    </xf>
    <xf numFmtId="0" fontId="9" fillId="0" borderId="13" xfId="0" applyFont="1" applyBorder="1" applyAlignment="1">
      <alignment horizontal="justify" vertical="center" wrapText="1"/>
    </xf>
    <xf numFmtId="0" fontId="7" fillId="0" borderId="0" xfId="0" applyFont="1" applyAlignment="1">
      <alignment horizontal="left" vertical="center" wrapText="1"/>
    </xf>
    <xf numFmtId="0" fontId="7" fillId="0" borderId="13" xfId="0" applyFont="1" applyBorder="1" applyAlignment="1">
      <alignment horizontal="left" vertical="center" wrapText="1"/>
    </xf>
    <xf numFmtId="0" fontId="7" fillId="0" borderId="6" xfId="0" applyFont="1" applyBorder="1" applyAlignment="1">
      <alignment horizontal="left" vertical="justify" wrapText="1"/>
    </xf>
    <xf numFmtId="0" fontId="7" fillId="0" borderId="1" xfId="0" applyFont="1" applyBorder="1" applyAlignment="1">
      <alignment horizontal="left" vertical="justify" wrapText="1"/>
    </xf>
    <xf numFmtId="0" fontId="7" fillId="0" borderId="9" xfId="0" applyFont="1" applyBorder="1" applyAlignment="1">
      <alignment horizontal="left" vertical="justify" wrapText="1"/>
    </xf>
    <xf numFmtId="0" fontId="6" fillId="0" borderId="0" xfId="0" applyFont="1" applyAlignment="1">
      <alignment horizontal="left" vertical="top" wrapText="1"/>
    </xf>
    <xf numFmtId="0" fontId="5" fillId="0" borderId="12" xfId="0" applyFont="1" applyBorder="1" applyAlignment="1">
      <alignment horizontal="left" vertical="justify" wrapText="1"/>
    </xf>
    <xf numFmtId="0" fontId="5" fillId="0" borderId="0" xfId="0" applyFont="1" applyAlignment="1">
      <alignment horizontal="left" vertical="justify" wrapText="1"/>
    </xf>
    <xf numFmtId="0" fontId="5" fillId="0" borderId="13" xfId="0" applyFont="1" applyBorder="1" applyAlignment="1">
      <alignment horizontal="left" vertical="justify" wrapText="1"/>
    </xf>
    <xf numFmtId="0" fontId="6" fillId="0" borderId="12" xfId="0" applyFont="1" applyBorder="1" applyAlignment="1">
      <alignment horizontal="justify" vertical="justify" wrapText="1"/>
    </xf>
    <xf numFmtId="0" fontId="6" fillId="0" borderId="0" xfId="0" applyFont="1" applyAlignment="1">
      <alignment horizontal="justify" vertical="justify" wrapText="1"/>
    </xf>
    <xf numFmtId="0" fontId="6" fillId="0" borderId="13" xfId="0" applyFont="1" applyBorder="1" applyAlignment="1">
      <alignment horizontal="justify" vertical="justify" wrapText="1"/>
    </xf>
    <xf numFmtId="0" fontId="6" fillId="0" borderId="0" xfId="0" applyFont="1" applyAlignment="1">
      <alignment horizontal="left" vertical="justify" wrapText="1"/>
    </xf>
    <xf numFmtId="0" fontId="6" fillId="0" borderId="12" xfId="0" applyFont="1" applyBorder="1" applyAlignment="1">
      <alignment horizontal="left" vertical="top" wrapText="1"/>
    </xf>
    <xf numFmtId="0" fontId="6" fillId="0" borderId="13" xfId="0" applyFont="1" applyBorder="1" applyAlignment="1">
      <alignment horizontal="left" vertical="top" wrapText="1"/>
    </xf>
    <xf numFmtId="0" fontId="9" fillId="0" borderId="24" xfId="0" applyFont="1" applyBorder="1" applyAlignment="1">
      <alignment vertical="center" wrapText="1"/>
    </xf>
    <xf numFmtId="0" fontId="9" fillId="0" borderId="0" xfId="0" applyFont="1" applyAlignment="1">
      <alignment vertical="center" wrapText="1"/>
    </xf>
    <xf numFmtId="0" fontId="9" fillId="0" borderId="13" xfId="0" applyFont="1" applyBorder="1" applyAlignment="1">
      <alignment vertical="center" wrapText="1"/>
    </xf>
    <xf numFmtId="0" fontId="6" fillId="0" borderId="12" xfId="0" applyFont="1" applyBorder="1" applyAlignment="1">
      <alignment horizontal="justify" vertical="justify"/>
    </xf>
    <xf numFmtId="0" fontId="6" fillId="0" borderId="0" xfId="0" applyFont="1" applyAlignment="1">
      <alignment horizontal="justify" vertical="justify"/>
    </xf>
    <xf numFmtId="0" fontId="6" fillId="0" borderId="13" xfId="0" applyFont="1" applyBorder="1" applyAlignment="1">
      <alignment horizontal="justify" vertical="justify"/>
    </xf>
    <xf numFmtId="0" fontId="6" fillId="0" borderId="0" xfId="0" applyFont="1" applyAlignment="1">
      <alignment horizontal="left" vertical="top"/>
    </xf>
    <xf numFmtId="0" fontId="6" fillId="0" borderId="13" xfId="0" applyFont="1" applyBorder="1" applyAlignment="1">
      <alignment horizontal="left" vertical="top"/>
    </xf>
    <xf numFmtId="0" fontId="6" fillId="0" borderId="12" xfId="0" applyFont="1" applyBorder="1" applyAlignment="1">
      <alignment horizontal="left" vertical="justify" wrapText="1"/>
    </xf>
    <xf numFmtId="0" fontId="6" fillId="0" borderId="13" xfId="0" applyFont="1" applyBorder="1" applyAlignment="1">
      <alignment horizontal="left" vertical="justify" wrapText="1"/>
    </xf>
    <xf numFmtId="0" fontId="6" fillId="0" borderId="12" xfId="0" applyFont="1" applyBorder="1" applyAlignment="1">
      <alignment horizontal="left" vertical="justify"/>
    </xf>
    <xf numFmtId="0" fontId="6" fillId="0" borderId="0" xfId="0" applyFont="1" applyAlignment="1">
      <alignment horizontal="left" vertical="justify"/>
    </xf>
    <xf numFmtId="0" fontId="6" fillId="0" borderId="13" xfId="0" applyFont="1" applyBorder="1" applyAlignment="1">
      <alignment horizontal="left" vertical="justify"/>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5" fillId="0" borderId="12" xfId="0" applyFont="1" applyBorder="1" applyAlignment="1">
      <alignment horizontal="justify" vertical="justify"/>
    </xf>
    <xf numFmtId="0" fontId="5" fillId="0" borderId="0" xfId="0" applyFont="1" applyAlignment="1">
      <alignment horizontal="justify" vertical="justify"/>
    </xf>
    <xf numFmtId="0" fontId="5" fillId="0" borderId="13" xfId="0" applyFont="1" applyBorder="1" applyAlignment="1">
      <alignment horizontal="justify" vertical="justify"/>
    </xf>
    <xf numFmtId="0" fontId="11" fillId="0" borderId="12" xfId="0" applyFont="1" applyBorder="1" applyAlignment="1">
      <alignment horizontal="left" vertical="justify" wrapText="1"/>
    </xf>
    <xf numFmtId="0" fontId="11" fillId="0" borderId="0" xfId="0" applyFont="1" applyAlignment="1">
      <alignment horizontal="left" vertical="justify" wrapText="1"/>
    </xf>
    <xf numFmtId="0" fontId="11" fillId="0" borderId="13" xfId="0" applyFont="1" applyBorder="1" applyAlignment="1">
      <alignment horizontal="left" vertical="justify" wrapText="1"/>
    </xf>
    <xf numFmtId="0" fontId="21" fillId="0" borderId="1" xfId="0" applyFont="1" applyBorder="1" applyAlignment="1">
      <alignment horizontal="left" vertical="center"/>
    </xf>
    <xf numFmtId="0" fontId="21" fillId="0" borderId="0" xfId="0" applyFont="1" applyAlignment="1">
      <alignment horizontal="left"/>
    </xf>
    <xf numFmtId="0" fontId="11" fillId="2" borderId="0" xfId="0" applyFont="1" applyFill="1" applyAlignment="1">
      <alignment horizontal="left" wrapText="1"/>
    </xf>
    <xf numFmtId="0" fontId="6" fillId="0" borderId="0" xfId="0" applyFont="1" applyAlignment="1">
      <alignment horizontal="left" wrapText="1"/>
    </xf>
    <xf numFmtId="0" fontId="6" fillId="0" borderId="0" xfId="0" applyFont="1" applyAlignment="1">
      <alignment horizontal="left" vertical="center"/>
    </xf>
    <xf numFmtId="0" fontId="11" fillId="10" borderId="31" xfId="3" quotePrefix="1" applyFont="1" applyFill="1" applyBorder="1" applyAlignment="1">
      <alignment horizontal="center"/>
    </xf>
    <xf numFmtId="0" fontId="11" fillId="10" borderId="5" xfId="3" quotePrefix="1" applyFont="1" applyFill="1" applyBorder="1" applyAlignment="1">
      <alignment horizontal="center"/>
    </xf>
    <xf numFmtId="0" fontId="11" fillId="12" borderId="7" xfId="77" applyFont="1" applyFill="1" applyBorder="1" applyAlignment="1">
      <alignment horizontal="center" vertical="center" wrapText="1"/>
    </xf>
    <xf numFmtId="0" fontId="39" fillId="2" borderId="0" xfId="0" applyFont="1" applyFill="1" applyAlignment="1">
      <alignment horizontal="left"/>
    </xf>
    <xf numFmtId="0" fontId="5" fillId="6" borderId="0" xfId="0" applyFont="1" applyFill="1" applyAlignment="1">
      <alignment horizontal="left" vertical="top" wrapText="1"/>
    </xf>
    <xf numFmtId="0" fontId="5" fillId="0" borderId="0" xfId="0" applyFont="1" applyAlignment="1">
      <alignment horizontal="left" wrapText="1"/>
    </xf>
    <xf numFmtId="0" fontId="6" fillId="6" borderId="0" xfId="0" applyFont="1" applyFill="1" applyAlignment="1">
      <alignment horizontal="center"/>
    </xf>
    <xf numFmtId="17" fontId="11" fillId="10" borderId="28" xfId="0" applyNumberFormat="1" applyFont="1" applyFill="1" applyBorder="1" applyAlignment="1">
      <alignment horizontal="center" vertical="center" wrapText="1"/>
    </xf>
    <xf numFmtId="17" fontId="11" fillId="10" borderId="29" xfId="0" applyNumberFormat="1" applyFont="1" applyFill="1" applyBorder="1" applyAlignment="1">
      <alignment horizontal="center" vertical="center" wrapText="1"/>
    </xf>
    <xf numFmtId="0" fontId="11" fillId="10" borderId="27" xfId="0" applyFont="1" applyFill="1" applyBorder="1" applyAlignment="1">
      <alignment horizontal="center" vertical="center" wrapText="1"/>
    </xf>
    <xf numFmtId="0" fontId="11" fillId="10" borderId="25" xfId="0" applyFont="1" applyFill="1" applyBorder="1" applyAlignment="1">
      <alignment horizontal="center" vertical="center" wrapText="1"/>
    </xf>
    <xf numFmtId="9" fontId="48" fillId="6" borderId="0" xfId="9" applyFont="1" applyFill="1" applyBorder="1" applyAlignment="1">
      <alignment horizontal="left"/>
    </xf>
    <xf numFmtId="9" fontId="9" fillId="6" borderId="0" xfId="9" applyFont="1" applyFill="1" applyBorder="1" applyAlignment="1">
      <alignment horizontal="center"/>
    </xf>
    <xf numFmtId="0" fontId="48" fillId="6" borderId="0" xfId="0" applyFont="1" applyFill="1" applyAlignment="1">
      <alignment horizontal="left"/>
    </xf>
    <xf numFmtId="0" fontId="21" fillId="0" borderId="0" xfId="0" applyFont="1" applyAlignment="1">
      <alignment horizontal="left" vertical="center" wrapText="1"/>
    </xf>
    <xf numFmtId="0" fontId="11" fillId="6" borderId="0" xfId="0" applyFont="1" applyFill="1" applyAlignment="1">
      <alignment horizontal="left" vertical="top" wrapText="1"/>
    </xf>
    <xf numFmtId="0" fontId="7" fillId="6" borderId="0" xfId="0" applyFont="1" applyFill="1" applyAlignment="1">
      <alignment horizontal="left"/>
    </xf>
    <xf numFmtId="0" fontId="7" fillId="6" borderId="0" xfId="0" applyFont="1" applyFill="1" applyAlignment="1">
      <alignment horizontal="left" vertical="top" wrapText="1"/>
    </xf>
    <xf numFmtId="0" fontId="6" fillId="6" borderId="0" xfId="0" applyFont="1" applyFill="1" applyAlignment="1">
      <alignment horizontal="left" vertical="top" wrapText="1"/>
    </xf>
    <xf numFmtId="0" fontId="50" fillId="6" borderId="0" xfId="0" applyFont="1" applyFill="1" applyAlignment="1">
      <alignment horizontal="left" vertical="top" wrapText="1"/>
    </xf>
    <xf numFmtId="0" fontId="7" fillId="6" borderId="31" xfId="0" applyFont="1" applyFill="1" applyBorder="1" applyAlignment="1">
      <alignment horizontal="left" vertical="top" wrapText="1"/>
    </xf>
    <xf numFmtId="0" fontId="7" fillId="6" borderId="2" xfId="0" applyFont="1" applyFill="1" applyBorder="1" applyAlignment="1">
      <alignment horizontal="left" vertical="top" wrapText="1"/>
    </xf>
    <xf numFmtId="0" fontId="7" fillId="6" borderId="5" xfId="0" applyFont="1" applyFill="1" applyBorder="1" applyAlignment="1">
      <alignment horizontal="left" vertical="top" wrapText="1"/>
    </xf>
    <xf numFmtId="0" fontId="7" fillId="6" borderId="6" xfId="0" applyFont="1" applyFill="1" applyBorder="1" applyAlignment="1">
      <alignment horizontal="left" vertical="top" wrapText="1"/>
    </xf>
    <xf numFmtId="0" fontId="7" fillId="6" borderId="1"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2" xfId="0" applyFont="1" applyFill="1" applyBorder="1" applyAlignment="1">
      <alignment horizontal="center" vertical="top" wrapText="1"/>
    </xf>
  </cellXfs>
  <cellStyles count="49799">
    <cellStyle name="20% - Énfasis1" xfId="270" builtinId="30" customBuiltin="1"/>
    <cellStyle name="20% - Énfasis2" xfId="274" builtinId="34" customBuiltin="1"/>
    <cellStyle name="20% - Énfasis3" xfId="278" builtinId="38" customBuiltin="1"/>
    <cellStyle name="20% - Énfasis4" xfId="282" builtinId="42" customBuiltin="1"/>
    <cellStyle name="20% - Énfasis5" xfId="286" builtinId="46" customBuiltin="1"/>
    <cellStyle name="20% - Énfasis6" xfId="290" builtinId="50" customBuiltin="1"/>
    <cellStyle name="40% - Énfasis1" xfId="271" builtinId="31" customBuiltin="1"/>
    <cellStyle name="40% - Énfasis2" xfId="275" builtinId="35" customBuiltin="1"/>
    <cellStyle name="40% - Énfasis3" xfId="279" builtinId="39" customBuiltin="1"/>
    <cellStyle name="40% - Énfasis4" xfId="283" builtinId="43" customBuiltin="1"/>
    <cellStyle name="40% - Énfasis5" xfId="287" builtinId="47" customBuiltin="1"/>
    <cellStyle name="40% - Énfasis6" xfId="291" builtinId="51" customBuiltin="1"/>
    <cellStyle name="60% - Énfasis1" xfId="272" builtinId="32" customBuiltin="1"/>
    <cellStyle name="60% - Énfasis2" xfId="276" builtinId="36" customBuiltin="1"/>
    <cellStyle name="60% - Énfasis3" xfId="280" builtinId="40" customBuiltin="1"/>
    <cellStyle name="60% - Énfasis4" xfId="284" builtinId="44" customBuiltin="1"/>
    <cellStyle name="60% - Énfasis5" xfId="288" builtinId="48" customBuiltin="1"/>
    <cellStyle name="60% - Énfasis6" xfId="292" builtinId="52" customBuiltin="1"/>
    <cellStyle name="Bueno" xfId="257" builtinId="26" customBuiltin="1"/>
    <cellStyle name="Cálculo" xfId="262" builtinId="22" customBuiltin="1"/>
    <cellStyle name="Celda de comprobación" xfId="264" builtinId="23" customBuiltin="1"/>
    <cellStyle name="Celda vinculada" xfId="263" builtinId="24" customBuiltin="1"/>
    <cellStyle name="Comma" xfId="195" xr:uid="{EA79C14A-734B-450F-8033-AC3A154F07E5}"/>
    <cellStyle name="Comma 2" xfId="443" xr:uid="{46FDABB1-D62E-4C95-94C8-E8007DB3FEA2}"/>
    <cellStyle name="Comma 2 10" xfId="5413" xr:uid="{830A8EED-5F0B-4CCB-AC60-8E220ADA7972}"/>
    <cellStyle name="Comma 2 10 2" xfId="13679" xr:uid="{BA3D0304-C800-4FE9-8128-538AA65DC974}"/>
    <cellStyle name="Comma 2 10 2 2" xfId="35182" xr:uid="{11F50057-8A23-425F-B535-A7E941038D88}"/>
    <cellStyle name="Comma 2 10 3" xfId="20314" xr:uid="{C8BAFA3D-6DAF-4163-A9EE-A18D5BB857F5}"/>
    <cellStyle name="Comma 2 10 3 2" xfId="41817" xr:uid="{244A0819-7518-4693-9D9D-A2BE72C06838}"/>
    <cellStyle name="Comma 2 10 4" xfId="26919" xr:uid="{B77308A4-CE89-452C-A4D6-7BB336BF87FF}"/>
    <cellStyle name="Comma 2 10 5" xfId="48422" xr:uid="{4A64B588-6C4D-4825-8CC8-4812BFA61AD0}"/>
    <cellStyle name="Comma 2 11" xfId="7054" xr:uid="{AE98F969-73DB-4F80-8B13-F62E0B3C5536}"/>
    <cellStyle name="Comma 2 11 2" xfId="28557" xr:uid="{91D71478-112E-41B1-BFC4-18545EFEF6AA}"/>
    <cellStyle name="Comma 2 12" xfId="8710" xr:uid="{22239122-F36B-4853-A1D9-876BEF5D87CE}"/>
    <cellStyle name="Comma 2 12 2" xfId="30213" xr:uid="{83562340-9F74-4C05-AAFD-EDCCBDD6868A}"/>
    <cellStyle name="Comma 2 13" xfId="15346" xr:uid="{EA8A3362-7287-4339-8DC7-A82A1C9EA2E6}"/>
    <cellStyle name="Comma 2 13 2" xfId="36849" xr:uid="{3AF5B897-858A-4049-9E9E-53E31738CB44}"/>
    <cellStyle name="Comma 2 14" xfId="21951" xr:uid="{F6586C3E-ECDE-4DB3-A498-8B39CF27EF23}"/>
    <cellStyle name="Comma 2 15" xfId="43454" xr:uid="{30FA3240-28ED-4C3F-8732-C4D8CB0E72AA}"/>
    <cellStyle name="Comma 2 2" xfId="571" xr:uid="{2FBEC4B0-465A-47E0-B70E-B18F6C725EDE}"/>
    <cellStyle name="Comma 2 2 10" xfId="7182" xr:uid="{99809EB4-0975-4AB0-8916-070B87413CBD}"/>
    <cellStyle name="Comma 2 2 10 2" xfId="28685" xr:uid="{0D63449F-7E36-435D-ABEE-7CAE756B5FD2}"/>
    <cellStyle name="Comma 2 2 11" xfId="8838" xr:uid="{EEB1C6B5-CDF4-4E2B-B82C-A40F2D640AD8}"/>
    <cellStyle name="Comma 2 2 11 2" xfId="30341" xr:uid="{41A1C7EC-C944-4185-BE17-57C85FCF1E72}"/>
    <cellStyle name="Comma 2 2 12" xfId="15474" xr:uid="{51C91EA1-CC9E-4ECF-9FA5-A7027F85D13A}"/>
    <cellStyle name="Comma 2 2 12 2" xfId="36977" xr:uid="{D6E5726F-E3DF-4679-B4FE-936D9411210E}"/>
    <cellStyle name="Comma 2 2 13" xfId="22079" xr:uid="{F272FE68-96B1-4B9E-B4C3-04AC919377C5}"/>
    <cellStyle name="Comma 2 2 14" xfId="43582" xr:uid="{B35907CB-7157-44B8-8856-156CB1174E33}"/>
    <cellStyle name="Comma 2 2 2" xfId="853" xr:uid="{16EFB741-6DF3-4487-B8FC-BBE21EB193C0}"/>
    <cellStyle name="Comma 2 2 2 10" xfId="43862" xr:uid="{F85AC96D-FB48-436B-9C1B-A9BD61A65AB7}"/>
    <cellStyle name="Comma 2 2 2 2" xfId="1799" xr:uid="{82568193-E783-440D-84A6-191946584805}"/>
    <cellStyle name="Comma 2 2 2 2 2" xfId="4628" xr:uid="{AB7D902F-DDF4-43B3-8F86-41D3E2EB96FA}"/>
    <cellStyle name="Comma 2 2 2 2 2 2" xfId="12894" xr:uid="{3638FAD8-83F6-4E0D-8575-F1B1E14CD42C}"/>
    <cellStyle name="Comma 2 2 2 2 2 2 2" xfId="34397" xr:uid="{A1A903A1-C188-4FC6-A9D5-232DCB754A07}"/>
    <cellStyle name="Comma 2 2 2 2 2 3" xfId="19529" xr:uid="{EA1359E5-1B50-4E52-8E03-D9893DA02ED3}"/>
    <cellStyle name="Comma 2 2 2 2 2 3 2" xfId="41032" xr:uid="{F1857BF8-9B44-4434-AF73-B6D62B3D6EAB}"/>
    <cellStyle name="Comma 2 2 2 2 2 4" xfId="26134" xr:uid="{C5AD3337-0F77-4CC4-B7E4-B2F2806920BE}"/>
    <cellStyle name="Comma 2 2 2 2 2 5" xfId="47637" xr:uid="{2C3EB3B5-6C91-4782-8E9E-78466AA6600C}"/>
    <cellStyle name="Comma 2 2 2 2 3" xfId="6767" xr:uid="{EADD877D-D1D7-4A7D-B623-D19D1599E4F3}"/>
    <cellStyle name="Comma 2 2 2 2 3 2" xfId="15033" xr:uid="{6CC55EDB-E8E5-46DF-B449-95DE34293368}"/>
    <cellStyle name="Comma 2 2 2 2 3 2 2" xfId="36536" xr:uid="{E524E547-DF2D-4E11-81E1-BDAF0C3DF4F6}"/>
    <cellStyle name="Comma 2 2 2 2 3 3" xfId="21668" xr:uid="{0EA0059A-DA1A-4A03-9805-7EBC32D0BBEE}"/>
    <cellStyle name="Comma 2 2 2 2 3 3 2" xfId="43171" xr:uid="{C834B4CF-3188-4343-87EB-0C26E6F8F60D}"/>
    <cellStyle name="Comma 2 2 2 2 3 4" xfId="28273" xr:uid="{BDC1F082-13DD-4A75-A551-B7B98D119776}"/>
    <cellStyle name="Comma 2 2 2 2 3 5" xfId="49776" xr:uid="{B647430F-D1C6-4302-946F-51EB5EE7151B}"/>
    <cellStyle name="Comma 2 2 2 2 4" xfId="8408" xr:uid="{1DEBDD5F-0708-440A-A95F-B286F9B38670}"/>
    <cellStyle name="Comma 2 2 2 2 4 2" xfId="29911" xr:uid="{27D1870A-97A8-4091-B62F-2CAA899A05DE}"/>
    <cellStyle name="Comma 2 2 2 2 5" xfId="10065" xr:uid="{19459DB7-4F3E-4290-8BF4-318FDC2EAC9F}"/>
    <cellStyle name="Comma 2 2 2 2 5 2" xfId="31568" xr:uid="{74C43F0A-D2D9-4232-A9F0-EB723BA339A6}"/>
    <cellStyle name="Comma 2 2 2 2 6" xfId="16700" xr:uid="{C8AFC795-8A78-4697-B78F-7F58EAFDB52D}"/>
    <cellStyle name="Comma 2 2 2 2 6 2" xfId="38203" xr:uid="{ADF73DFF-4951-4639-941C-8218E2FF159A}"/>
    <cellStyle name="Comma 2 2 2 2 7" xfId="23305" xr:uid="{75DF2DAC-4F01-4345-B775-31B83C459F19}"/>
    <cellStyle name="Comma 2 2 2 2 8" xfId="44808" xr:uid="{4F5679DC-4722-4808-9F38-2E0E4903171C}"/>
    <cellStyle name="Comma 2 2 2 3" xfId="2486" xr:uid="{55D77643-5905-4E40-BDF0-4D8E1E9104DB}"/>
    <cellStyle name="Comma 2 2 2 3 2" xfId="10752" xr:uid="{F7B79401-FF30-406E-9F14-ADF235169D04}"/>
    <cellStyle name="Comma 2 2 2 3 2 2" xfId="32255" xr:uid="{200F2C0C-F8D8-47BB-AB8C-0D9C4EAAD209}"/>
    <cellStyle name="Comma 2 2 2 3 3" xfId="17387" xr:uid="{D0AF1B9D-B60E-40E6-94C9-7944AA1302C9}"/>
    <cellStyle name="Comma 2 2 2 3 3 2" xfId="38890" xr:uid="{D5BD5980-8AA2-4F26-917A-F31677EF9AB6}"/>
    <cellStyle name="Comma 2 2 2 3 4" xfId="23992" xr:uid="{9AEA94B1-CD19-4D2F-B070-7691FFABCC0F}"/>
    <cellStyle name="Comma 2 2 2 3 5" xfId="45495" xr:uid="{2BEE91C5-D101-41B2-B6B0-7F9D02A563CE}"/>
    <cellStyle name="Comma 2 2 2 4" xfId="3682" xr:uid="{55D5F341-AADD-4392-9CCF-6B1FD628331E}"/>
    <cellStyle name="Comma 2 2 2 4 2" xfId="11948" xr:uid="{C61BF86A-C895-4DF9-8913-7C67C7C76CE2}"/>
    <cellStyle name="Comma 2 2 2 4 2 2" xfId="33451" xr:uid="{0C259A27-7DF0-4236-B24E-297F1FCAC192}"/>
    <cellStyle name="Comma 2 2 2 4 3" xfId="18583" xr:uid="{4DE70741-D087-4AC0-88FE-17EF8B753EA3}"/>
    <cellStyle name="Comma 2 2 2 4 3 2" xfId="40086" xr:uid="{0890B371-C99A-4923-B327-474B2831B7F4}"/>
    <cellStyle name="Comma 2 2 2 4 4" xfId="25188" xr:uid="{A2A543ED-7343-408E-9201-6E8B976CA084}"/>
    <cellStyle name="Comma 2 2 2 4 5" xfId="46691" xr:uid="{30A579FA-C993-4C07-BA45-F2905ABCE398}"/>
    <cellStyle name="Comma 2 2 2 5" xfId="5821" xr:uid="{6C0C311A-56A8-446D-BB1B-DE53E4F9039B}"/>
    <cellStyle name="Comma 2 2 2 5 2" xfId="14087" xr:uid="{9E77584A-F448-4D3B-B442-103DE5C02498}"/>
    <cellStyle name="Comma 2 2 2 5 2 2" xfId="35590" xr:uid="{93D655A2-05B0-4F49-A552-B9A9E3F57548}"/>
    <cellStyle name="Comma 2 2 2 5 3" xfId="20722" xr:uid="{C885A606-74D7-457F-9F4D-CE33EC6F50AF}"/>
    <cellStyle name="Comma 2 2 2 5 3 2" xfId="42225" xr:uid="{558BD1B6-322B-4797-BB7F-51F377689200}"/>
    <cellStyle name="Comma 2 2 2 5 4" xfId="27327" xr:uid="{F9617CAE-4F67-4350-A47C-3E02E34ECF3D}"/>
    <cellStyle name="Comma 2 2 2 5 5" xfId="48830" xr:uid="{391E033A-0EDA-4EED-BD8F-F13676C821BA}"/>
    <cellStyle name="Comma 2 2 2 6" xfId="7462" xr:uid="{3DB2FD50-12CA-4154-9ABC-05A933CC6C80}"/>
    <cellStyle name="Comma 2 2 2 6 2" xfId="28965" xr:uid="{E78FC334-79C4-47EA-A246-504946A0CC0F}"/>
    <cellStyle name="Comma 2 2 2 7" xfId="9119" xr:uid="{E56B6F97-7D5F-408A-A31E-2E6CB3556793}"/>
    <cellStyle name="Comma 2 2 2 7 2" xfId="30622" xr:uid="{A7E19184-7A67-4BBF-BF3D-6F442D0C8F90}"/>
    <cellStyle name="Comma 2 2 2 8" xfId="15754" xr:uid="{19FBDC85-0E22-48DE-A313-5737B00F17A5}"/>
    <cellStyle name="Comma 2 2 2 8 2" xfId="37257" xr:uid="{080F952F-A29B-4C9B-BD5F-E0A3D45A0ABB}"/>
    <cellStyle name="Comma 2 2 2 9" xfId="22359" xr:uid="{974E6F8B-EF89-451C-BD1D-990484E2B58A}"/>
    <cellStyle name="Comma 2 2 3" xfId="1123" xr:uid="{DC9234CE-27CC-4726-BC78-D9C3C938C283}"/>
    <cellStyle name="Comma 2 2 3 2" xfId="3952" xr:uid="{1CD2B830-AC35-4893-A742-431BEE4ADB8C}"/>
    <cellStyle name="Comma 2 2 3 2 2" xfId="12218" xr:uid="{FED8FAB5-D5F6-4E0A-B6CB-20F5C4C398C2}"/>
    <cellStyle name="Comma 2 2 3 2 2 2" xfId="33721" xr:uid="{F1744418-9E36-4117-8691-1C932E2C172A}"/>
    <cellStyle name="Comma 2 2 3 2 3" xfId="18853" xr:uid="{D2959F4B-3E87-4BAE-BB5F-AEF9FC46625D}"/>
    <cellStyle name="Comma 2 2 3 2 3 2" xfId="40356" xr:uid="{759D5DDE-B4C3-4DCE-81D2-6339C56A3ECD}"/>
    <cellStyle name="Comma 2 2 3 2 4" xfId="25458" xr:uid="{BA5C5922-CC2C-4CAA-988A-419EAB4CDF38}"/>
    <cellStyle name="Comma 2 2 3 2 5" xfId="46961" xr:uid="{5C5D9DFC-2481-4675-B67E-4FA420DDC6E8}"/>
    <cellStyle name="Comma 2 2 3 3" xfId="6091" xr:uid="{2D9FE95B-B9B8-49DD-8615-611EBDBFAD0D}"/>
    <cellStyle name="Comma 2 2 3 3 2" xfId="14357" xr:uid="{D8A49F85-54CB-4F91-8C77-BB871EADDDAC}"/>
    <cellStyle name="Comma 2 2 3 3 2 2" xfId="35860" xr:uid="{513A16DB-76C9-4E4D-A69E-7DFDD9D54FA7}"/>
    <cellStyle name="Comma 2 2 3 3 3" xfId="20992" xr:uid="{5E5E8829-CA84-40B6-B980-4C372683A678}"/>
    <cellStyle name="Comma 2 2 3 3 3 2" xfId="42495" xr:uid="{5ADFCBE2-3174-4880-B3AB-D6A527C43D59}"/>
    <cellStyle name="Comma 2 2 3 3 4" xfId="27597" xr:uid="{952555EC-89D7-41C4-97CB-3A767717F718}"/>
    <cellStyle name="Comma 2 2 3 3 5" xfId="49100" xr:uid="{D5716D6E-26AF-4805-AACD-8FDF4DCD0CF0}"/>
    <cellStyle name="Comma 2 2 3 4" xfId="7732" xr:uid="{40B57557-BC18-4F12-88CB-1ED28EDE68A3}"/>
    <cellStyle name="Comma 2 2 3 4 2" xfId="29235" xr:uid="{22514D83-0634-4A7A-8FF2-37752800C2B9}"/>
    <cellStyle name="Comma 2 2 3 5" xfId="9389" xr:uid="{D160386C-BF17-41B5-9C70-8E2DEDD63730}"/>
    <cellStyle name="Comma 2 2 3 5 2" xfId="30892" xr:uid="{C5E2DD7D-CCA3-4C18-9547-5A0DBCA78F24}"/>
    <cellStyle name="Comma 2 2 3 6" xfId="16024" xr:uid="{7909F6C3-6D77-446F-94C5-84C0E6042212}"/>
    <cellStyle name="Comma 2 2 3 6 2" xfId="37527" xr:uid="{8E2098EC-30D8-4D73-9B16-F1853914A2BF}"/>
    <cellStyle name="Comma 2 2 3 7" xfId="22629" xr:uid="{36A30BF7-857F-43FF-B582-9771B4974BE9}"/>
    <cellStyle name="Comma 2 2 3 8" xfId="44132" xr:uid="{D6A11B4A-6553-46B5-901B-0524A6EAE2C5}"/>
    <cellStyle name="Comma 2 2 4" xfId="1519" xr:uid="{0A9C9572-E611-47C3-ABC4-09EA74E24047}"/>
    <cellStyle name="Comma 2 2 4 2" xfId="4348" xr:uid="{CC8ACC76-DE71-4216-A132-3189E5E2CCBC}"/>
    <cellStyle name="Comma 2 2 4 2 2" xfId="12614" xr:uid="{8F4AB5DA-3F5E-4954-A3F2-EB6259123650}"/>
    <cellStyle name="Comma 2 2 4 2 2 2" xfId="34117" xr:uid="{E8CC24C8-4755-48B6-96B1-8413D74F6838}"/>
    <cellStyle name="Comma 2 2 4 2 3" xfId="19249" xr:uid="{E472A9E2-F498-4563-AD12-8216A9AB3186}"/>
    <cellStyle name="Comma 2 2 4 2 3 2" xfId="40752" xr:uid="{3BF05BD0-4040-4CA1-9004-35BA7419C580}"/>
    <cellStyle name="Comma 2 2 4 2 4" xfId="25854" xr:uid="{1ECF7F2F-4CE9-46FC-970F-C5A1E57A14A9}"/>
    <cellStyle name="Comma 2 2 4 2 5" xfId="47357" xr:uid="{66D00A20-910F-4F96-9C44-72B5A2CFB94E}"/>
    <cellStyle name="Comma 2 2 4 3" xfId="6487" xr:uid="{23CCB40A-E356-496E-B794-32B3C1CB8B78}"/>
    <cellStyle name="Comma 2 2 4 3 2" xfId="14753" xr:uid="{0C2E8011-917B-445A-9ADE-0D60B97B9CEA}"/>
    <cellStyle name="Comma 2 2 4 3 2 2" xfId="36256" xr:uid="{1E67A0C1-519A-4826-909B-D280BC0F7431}"/>
    <cellStyle name="Comma 2 2 4 3 3" xfId="21388" xr:uid="{D825D5E1-B2D2-4A6A-8CBB-1E74DEC9BF8B}"/>
    <cellStyle name="Comma 2 2 4 3 3 2" xfId="42891" xr:uid="{638A6DBB-41D9-4E3F-8AF6-EE0E758F9A45}"/>
    <cellStyle name="Comma 2 2 4 3 4" xfId="27993" xr:uid="{CC168F8F-262B-4F94-86EC-F5D468A3B2D6}"/>
    <cellStyle name="Comma 2 2 4 3 5" xfId="49496" xr:uid="{A2A6FC29-59EE-4DA5-B96A-F2258DF89782}"/>
    <cellStyle name="Comma 2 2 4 4" xfId="8128" xr:uid="{25924BCC-C412-418C-AA3D-83132116A856}"/>
    <cellStyle name="Comma 2 2 4 4 2" xfId="29631" xr:uid="{D7362BD4-3990-4E24-8281-BD1658C6545F}"/>
    <cellStyle name="Comma 2 2 4 5" xfId="9785" xr:uid="{F6E3393B-20FD-46A8-9BF2-F15CF25FC3CF}"/>
    <cellStyle name="Comma 2 2 4 5 2" xfId="31288" xr:uid="{AB070F74-422E-4C15-8A8A-78E6CF08406A}"/>
    <cellStyle name="Comma 2 2 4 6" xfId="16420" xr:uid="{EFA87428-BCCD-478E-9130-7C15124E7717}"/>
    <cellStyle name="Comma 2 2 4 6 2" xfId="37923" xr:uid="{04E75345-CD02-4E26-948F-EA6BB593B7D3}"/>
    <cellStyle name="Comma 2 2 4 7" xfId="23025" xr:uid="{C40952D2-725F-44EF-93DA-54A76A7B136E}"/>
    <cellStyle name="Comma 2 2 4 8" xfId="44528" xr:uid="{469155F8-214A-4DE6-B030-3D7AA87CE574}"/>
    <cellStyle name="Comma 2 2 5" xfId="2206" xr:uid="{8559276C-0250-41FE-8091-4D940D117BCA}"/>
    <cellStyle name="Comma 2 2 5 2" xfId="10472" xr:uid="{3BFA5EFC-E348-4932-BFAD-FDCF59AC2097}"/>
    <cellStyle name="Comma 2 2 5 2 2" xfId="31975" xr:uid="{645F2FC5-C663-468F-89CE-9230B1468034}"/>
    <cellStyle name="Comma 2 2 5 3" xfId="17107" xr:uid="{7EC1D9E7-BAF3-4513-BDEE-70856AD5AEC9}"/>
    <cellStyle name="Comma 2 2 5 3 2" xfId="38610" xr:uid="{C33AAE0A-B9BF-4573-A3B7-3C6FEC9DAE5E}"/>
    <cellStyle name="Comma 2 2 5 4" xfId="23712" xr:uid="{DF559BE0-C77F-4A6A-84F3-88885FB48856}"/>
    <cellStyle name="Comma 2 2 5 5" xfId="45215" xr:uid="{830CAA41-1A41-4684-BEA6-C60994C3DA88}"/>
    <cellStyle name="Comma 2 2 6" xfId="3003" xr:uid="{B2B9BDA6-E9D7-4208-A338-BF50D2589C2F}"/>
    <cellStyle name="Comma 2 2 6 2" xfId="11269" xr:uid="{DB74BEE0-3ACD-4B34-B10C-543A591364B4}"/>
    <cellStyle name="Comma 2 2 6 2 2" xfId="32772" xr:uid="{94E2C5C5-6F4D-414F-8374-841C6294F965}"/>
    <cellStyle name="Comma 2 2 6 3" xfId="17904" xr:uid="{7D994622-5C7F-4F6B-BA7A-E2E24BFF10DA}"/>
    <cellStyle name="Comma 2 2 6 3 2" xfId="39407" xr:uid="{4122B29D-9BB8-4D65-A1A1-784F7BF32BD8}"/>
    <cellStyle name="Comma 2 2 6 4" xfId="24509" xr:uid="{7CA6DB6B-DEEB-4B78-A26D-AF96AC4A98A1}"/>
    <cellStyle name="Comma 2 2 6 5" xfId="46012" xr:uid="{1456992F-C0AC-42B5-ACD1-42733DF0C914}"/>
    <cellStyle name="Comma 2 2 7" xfId="3402" xr:uid="{927FAED2-2996-4A58-BBC5-2C7C86B54588}"/>
    <cellStyle name="Comma 2 2 7 2" xfId="11668" xr:uid="{9D22B954-E8BE-4EF0-880E-737B4561EB5B}"/>
    <cellStyle name="Comma 2 2 7 2 2" xfId="33171" xr:uid="{CADEA853-58F9-4DD2-A9D2-D9AF684F9FD5}"/>
    <cellStyle name="Comma 2 2 7 3" xfId="18303" xr:uid="{C53536E1-574B-48BC-95DB-8CF4C9CC74DB}"/>
    <cellStyle name="Comma 2 2 7 3 2" xfId="39806" xr:uid="{448993C1-28FE-4F8B-AD3A-BD7856C52ECB}"/>
    <cellStyle name="Comma 2 2 7 4" xfId="24908" xr:uid="{FB7C5F5C-B105-491D-9579-3648CEE4DD1D}"/>
    <cellStyle name="Comma 2 2 7 5" xfId="46411" xr:uid="{3E45CFE5-D20E-496D-9373-995BA6C06CE6}"/>
    <cellStyle name="Comma 2 2 8" xfId="5147" xr:uid="{286F489D-3E2D-4356-BF4D-32E2E350FA9D}"/>
    <cellStyle name="Comma 2 2 8 2" xfId="13413" xr:uid="{A8A5BE3C-21BD-4616-A039-6B512C0EB7B1}"/>
    <cellStyle name="Comma 2 2 8 2 2" xfId="34916" xr:uid="{F2DF81A0-5DF5-487D-8418-5FF2DCFB89E1}"/>
    <cellStyle name="Comma 2 2 8 3" xfId="20048" xr:uid="{BFA4D37A-DEBF-4848-BA4B-9B9F9EF62BCF}"/>
    <cellStyle name="Comma 2 2 8 3 2" xfId="41551" xr:uid="{C5CE190F-3E5F-472A-9A13-DF5FCF10E4AB}"/>
    <cellStyle name="Comma 2 2 8 4" xfId="26653" xr:uid="{FA085524-AEBD-4E1D-9344-9CA77118ACC6}"/>
    <cellStyle name="Comma 2 2 8 5" xfId="48156" xr:uid="{BEF475DA-2639-4F1F-82BB-31C4C569086A}"/>
    <cellStyle name="Comma 2 2 9" xfId="5541" xr:uid="{39049B69-FDB9-4455-BA3B-317ECCF43F0E}"/>
    <cellStyle name="Comma 2 2 9 2" xfId="13807" xr:uid="{98AEB0D2-977C-4033-BAA2-6FC70B8D91A9}"/>
    <cellStyle name="Comma 2 2 9 2 2" xfId="35310" xr:uid="{B6F88570-C5E5-4601-9E91-A243BF42A31D}"/>
    <cellStyle name="Comma 2 2 9 3" xfId="20442" xr:uid="{88D59E36-0BEC-4DB2-B572-A65862BA3328}"/>
    <cellStyle name="Comma 2 2 9 3 2" xfId="41945" xr:uid="{435345AB-9244-4387-9E19-CDB159006FC5}"/>
    <cellStyle name="Comma 2 2 9 4" xfId="27047" xr:uid="{6DFC6D72-2F26-43CB-847E-5BD97111E831}"/>
    <cellStyle name="Comma 2 2 9 5" xfId="48550" xr:uid="{17E2A3AC-042D-4485-9C79-942B8BC4C9EB}"/>
    <cellStyle name="Comma 2 3" xfId="725" xr:uid="{D40340AA-0B41-4488-BE3D-62FF7D45446A}"/>
    <cellStyle name="Comma 2 3 10" xfId="15626" xr:uid="{433E75C5-6257-49F1-B195-733A484ADD1F}"/>
    <cellStyle name="Comma 2 3 10 2" xfId="37129" xr:uid="{CC8BE4F3-52F7-4A7E-B82D-9E718BD2FE0C}"/>
    <cellStyle name="Comma 2 3 11" xfId="22231" xr:uid="{74D31470-4A3A-4EA4-B88C-56BC2CE11B49}"/>
    <cellStyle name="Comma 2 3 12" xfId="43734" xr:uid="{ECE00FFE-309B-43BF-ACAD-8D5BB1323CBC}"/>
    <cellStyle name="Comma 2 3 2" xfId="1671" xr:uid="{6D789A40-5677-4CCB-A8F8-31CEB208748D}"/>
    <cellStyle name="Comma 2 3 2 2" xfId="4500" xr:uid="{068E1B79-9302-4A0D-8DDC-46BB2884F4D8}"/>
    <cellStyle name="Comma 2 3 2 2 2" xfId="12766" xr:uid="{B6AE122F-9B02-4712-B516-CE526ECE9EAD}"/>
    <cellStyle name="Comma 2 3 2 2 2 2" xfId="34269" xr:uid="{77DC789C-DA18-4BB4-AE84-AEE3FF450746}"/>
    <cellStyle name="Comma 2 3 2 2 3" xfId="19401" xr:uid="{B9E12004-D0A3-44EC-8641-B30D2A42C727}"/>
    <cellStyle name="Comma 2 3 2 2 3 2" xfId="40904" xr:uid="{0938490A-E2BE-42A3-B60B-8449E35C3994}"/>
    <cellStyle name="Comma 2 3 2 2 4" xfId="26006" xr:uid="{160AB708-0EAB-41BB-8455-AB0CC81D1EFA}"/>
    <cellStyle name="Comma 2 3 2 2 5" xfId="47509" xr:uid="{D1C429B2-6B60-48D6-818A-8A2D1AA3426D}"/>
    <cellStyle name="Comma 2 3 2 3" xfId="6639" xr:uid="{EB0C852E-FF0F-48A4-907B-750C34F4D293}"/>
    <cellStyle name="Comma 2 3 2 3 2" xfId="14905" xr:uid="{40A46D40-1019-49D0-AE29-87FCF8B97AF5}"/>
    <cellStyle name="Comma 2 3 2 3 2 2" xfId="36408" xr:uid="{EDE77015-CFC2-4BCB-88D2-FF3AB3620310}"/>
    <cellStyle name="Comma 2 3 2 3 3" xfId="21540" xr:uid="{50707292-86A7-4450-A359-9A84194BAAAC}"/>
    <cellStyle name="Comma 2 3 2 3 3 2" xfId="43043" xr:uid="{001FDC5A-BD87-44DE-9C72-25D156ABEEDF}"/>
    <cellStyle name="Comma 2 3 2 3 4" xfId="28145" xr:uid="{D12F4BB5-2451-4CC5-8CA7-540AC6EC0AAC}"/>
    <cellStyle name="Comma 2 3 2 3 5" xfId="49648" xr:uid="{F3250C49-E425-44CF-9582-89D6823DAF1B}"/>
    <cellStyle name="Comma 2 3 2 4" xfId="8280" xr:uid="{3B026F6B-13B4-4FDC-B452-ADAB050596E1}"/>
    <cellStyle name="Comma 2 3 2 4 2" xfId="29783" xr:uid="{86C911CB-187F-458D-B52D-3423DEE171D8}"/>
    <cellStyle name="Comma 2 3 2 5" xfId="9937" xr:uid="{3B84A9F8-E3EA-4847-90C0-9708DC737FB7}"/>
    <cellStyle name="Comma 2 3 2 5 2" xfId="31440" xr:uid="{091B97E5-076D-455A-9B78-960AD487A2C7}"/>
    <cellStyle name="Comma 2 3 2 6" xfId="16572" xr:uid="{92629822-4D89-4FC1-BA15-7133F8D2FEE3}"/>
    <cellStyle name="Comma 2 3 2 6 2" xfId="38075" xr:uid="{79BF4535-E280-4C7B-BF09-B130917B296D}"/>
    <cellStyle name="Comma 2 3 2 7" xfId="23177" xr:uid="{C0396DA5-3ABC-41F9-AD82-EB9181424557}"/>
    <cellStyle name="Comma 2 3 2 8" xfId="44680" xr:uid="{CCD098AF-C55D-4CB4-BC38-02DDD9045301}"/>
    <cellStyle name="Comma 2 3 3" xfId="2358" xr:uid="{C3A24188-A74E-4F73-ABED-94C6362DB2BE}"/>
    <cellStyle name="Comma 2 3 3 2" xfId="10624" xr:uid="{7356B151-31BF-4461-BA41-31754FA1FA8B}"/>
    <cellStyle name="Comma 2 3 3 2 2" xfId="32127" xr:uid="{ECD15A1A-81AE-4996-AE39-AA2070BC30D6}"/>
    <cellStyle name="Comma 2 3 3 3" xfId="17259" xr:uid="{786F874E-7B88-4E6C-B1F9-5645E7D71B52}"/>
    <cellStyle name="Comma 2 3 3 3 2" xfId="38762" xr:uid="{D763EA67-DF4A-4733-8323-E72651032C45}"/>
    <cellStyle name="Comma 2 3 3 4" xfId="23864" xr:uid="{4105BCF3-D2BE-4BB0-B3CB-7CDD3911C4F9}"/>
    <cellStyle name="Comma 2 3 3 5" xfId="45367" xr:uid="{EBA66798-44D8-42E0-BEA3-6712FE2219D3}"/>
    <cellStyle name="Comma 2 3 4" xfId="2875" xr:uid="{F5895F06-592F-433F-A491-7CA7EAE9540B}"/>
    <cellStyle name="Comma 2 3 4 2" xfId="11141" xr:uid="{1DECC4BD-A826-4A4A-8642-3A12A48EA7CA}"/>
    <cellStyle name="Comma 2 3 4 2 2" xfId="32644" xr:uid="{1A7C8013-8AAA-417F-901D-64203D015BEF}"/>
    <cellStyle name="Comma 2 3 4 3" xfId="17776" xr:uid="{FE0CF841-A07D-4D72-BEE7-A98E0A09C9A6}"/>
    <cellStyle name="Comma 2 3 4 3 2" xfId="39279" xr:uid="{79EAC14E-52CF-4CD8-B7C8-FB94E7D1BD87}"/>
    <cellStyle name="Comma 2 3 4 4" xfId="24381" xr:uid="{0C09AEF0-626E-4F9B-A06F-C27A3332539C}"/>
    <cellStyle name="Comma 2 3 4 5" xfId="45884" xr:uid="{DDD0BE27-2852-4E1E-9102-CF14BEE907F7}"/>
    <cellStyle name="Comma 2 3 5" xfId="3554" xr:uid="{4BB0E426-4DFD-44A0-878A-9465DC13BEE6}"/>
    <cellStyle name="Comma 2 3 5 2" xfId="11820" xr:uid="{2C8E8619-996E-4A90-960B-19B27B3C5FA8}"/>
    <cellStyle name="Comma 2 3 5 2 2" xfId="33323" xr:uid="{A18AA003-6675-4573-934A-B887AB19D84A}"/>
    <cellStyle name="Comma 2 3 5 3" xfId="18455" xr:uid="{2AF3A414-847B-4FAC-8961-C892322C386C}"/>
    <cellStyle name="Comma 2 3 5 3 2" xfId="39958" xr:uid="{591CAB12-9045-4F1F-ACD3-C42078633D59}"/>
    <cellStyle name="Comma 2 3 5 4" xfId="25060" xr:uid="{26E54498-1FCA-4C51-A963-7A49BE88A1F2}"/>
    <cellStyle name="Comma 2 3 5 5" xfId="46563" xr:uid="{8E56AA27-A62B-4B87-9BF6-7DACD7670C6C}"/>
    <cellStyle name="Comma 2 3 6" xfId="5019" xr:uid="{F352962F-6BE8-4057-972B-6048A3DC7F1B}"/>
    <cellStyle name="Comma 2 3 6 2" xfId="13285" xr:uid="{3DD15773-03B8-4602-A507-A9FD6C24DE12}"/>
    <cellStyle name="Comma 2 3 6 2 2" xfId="34788" xr:uid="{2D698380-7FA4-401F-8B2D-B1905CDBF61E}"/>
    <cellStyle name="Comma 2 3 6 3" xfId="19920" xr:uid="{D67C75F8-8564-4A49-B9D9-65364976EA86}"/>
    <cellStyle name="Comma 2 3 6 3 2" xfId="41423" xr:uid="{D0C56B34-4EE9-4E60-9C7A-BA6A331C7061}"/>
    <cellStyle name="Comma 2 3 6 4" xfId="26525" xr:uid="{389E7E47-5AA0-4669-8877-5EDFB8A46444}"/>
    <cellStyle name="Comma 2 3 6 5" xfId="48028" xr:uid="{5DE903DA-05ED-4382-860C-20A808697B7A}"/>
    <cellStyle name="Comma 2 3 7" xfId="5693" xr:uid="{C9615F89-697A-47B2-A45B-850D77FC7038}"/>
    <cellStyle name="Comma 2 3 7 2" xfId="13959" xr:uid="{A015CBAE-819B-420E-9C06-C805C240CF31}"/>
    <cellStyle name="Comma 2 3 7 2 2" xfId="35462" xr:uid="{717986C3-D557-4B7A-89BC-FE80B129E12D}"/>
    <cellStyle name="Comma 2 3 7 3" xfId="20594" xr:uid="{D8153225-FF6D-492B-87C4-06DDEE331510}"/>
    <cellStyle name="Comma 2 3 7 3 2" xfId="42097" xr:uid="{B0EDA045-82E6-4ACE-BD83-34C183961168}"/>
    <cellStyle name="Comma 2 3 7 4" xfId="27199" xr:uid="{65D9089D-C22D-478C-AC1A-97BF8B81F512}"/>
    <cellStyle name="Comma 2 3 7 5" xfId="48702" xr:uid="{15B213C1-A998-49C1-A3E6-E3D360E000F8}"/>
    <cellStyle name="Comma 2 3 8" xfId="7334" xr:uid="{2688AE01-C5EC-4D60-A326-35CDE56454E0}"/>
    <cellStyle name="Comma 2 3 8 2" xfId="28837" xr:uid="{9801F9AA-6416-4B9F-9280-476B319FA981}"/>
    <cellStyle name="Comma 2 3 9" xfId="8991" xr:uid="{79566DE1-8AC5-4C68-A8BB-D38FA4E6E9DC}"/>
    <cellStyle name="Comma 2 3 9 2" xfId="30494" xr:uid="{AFE52E16-BB97-44BA-A5E7-8473651F6042}"/>
    <cellStyle name="Comma 2 4" xfId="995" xr:uid="{6000D72F-9845-458A-8BE2-D96E0EA2774F}"/>
    <cellStyle name="Comma 2 4 2" xfId="3824" xr:uid="{59E86A6F-5E86-4109-9B99-85EC01A5D069}"/>
    <cellStyle name="Comma 2 4 2 2" xfId="12090" xr:uid="{93CFF9C7-E6B3-40E5-8B96-E0325B547FE1}"/>
    <cellStyle name="Comma 2 4 2 2 2" xfId="33593" xr:uid="{A37E9966-D915-4460-AD59-C599784A6AAF}"/>
    <cellStyle name="Comma 2 4 2 3" xfId="18725" xr:uid="{E4477B01-22F2-46BA-94A8-EB527CCB0480}"/>
    <cellStyle name="Comma 2 4 2 3 2" xfId="40228" xr:uid="{FF0AB4D2-509D-4BBE-A508-2F40E9265FEE}"/>
    <cellStyle name="Comma 2 4 2 4" xfId="25330" xr:uid="{CE8C84E8-D351-469F-9A84-A4522AD200B5}"/>
    <cellStyle name="Comma 2 4 2 5" xfId="46833" xr:uid="{BCF7F133-16A8-4F5D-8656-30D347546E0C}"/>
    <cellStyle name="Comma 2 4 3" xfId="5963" xr:uid="{441496A0-3E36-4F15-ABD9-932D9F54CA91}"/>
    <cellStyle name="Comma 2 4 3 2" xfId="14229" xr:uid="{3C62726F-74DD-43B0-B150-348083F68C3F}"/>
    <cellStyle name="Comma 2 4 3 2 2" xfId="35732" xr:uid="{F1FC6A99-EB54-45CA-9FF3-6EE9D51254CE}"/>
    <cellStyle name="Comma 2 4 3 3" xfId="20864" xr:uid="{1DFBDCA3-16AD-4CAB-BCAE-C564E2AFE5D6}"/>
    <cellStyle name="Comma 2 4 3 3 2" xfId="42367" xr:uid="{70F3A8EE-E735-4EFE-A1FD-4A8300AB5EDA}"/>
    <cellStyle name="Comma 2 4 3 4" xfId="27469" xr:uid="{D90AB36C-E1DA-4D31-B920-3F83AC6FCDD6}"/>
    <cellStyle name="Comma 2 4 3 5" xfId="48972" xr:uid="{3DFD25E3-1DA6-43FE-9F02-B7B7D98952C7}"/>
    <cellStyle name="Comma 2 4 4" xfId="7604" xr:uid="{6C5497D9-6465-42E5-B17E-95FFA736FF5C}"/>
    <cellStyle name="Comma 2 4 4 2" xfId="29107" xr:uid="{4ABA39C8-7CC3-4D45-AA61-003F272A995B}"/>
    <cellStyle name="Comma 2 4 5" xfId="9261" xr:uid="{79FE4007-2865-4D90-A4D7-D6A10B9C04D0}"/>
    <cellStyle name="Comma 2 4 5 2" xfId="30764" xr:uid="{85EB3140-95F7-4B8C-9085-FCE9A46ADC42}"/>
    <cellStyle name="Comma 2 4 6" xfId="15896" xr:uid="{606CAAB4-3275-47E6-91DD-E157A5E462C2}"/>
    <cellStyle name="Comma 2 4 6 2" xfId="37399" xr:uid="{C4B2EFF6-5757-444D-84B4-53F7D14F89E7}"/>
    <cellStyle name="Comma 2 4 7" xfId="22501" xr:uid="{69120357-3728-4537-89C6-ED07CE64B444}"/>
    <cellStyle name="Comma 2 4 8" xfId="44004" xr:uid="{7E8C35B6-95A3-466B-8A8B-5829D85961A5}"/>
    <cellStyle name="Comma 2 5" xfId="1391" xr:uid="{EA5CB0A9-DF0A-4168-A0C8-FD9AFBD80C70}"/>
    <cellStyle name="Comma 2 5 2" xfId="4220" xr:uid="{302B33CA-01BE-4055-BA55-1F4E22A57BDC}"/>
    <cellStyle name="Comma 2 5 2 2" xfId="12486" xr:uid="{05ED4930-9188-448D-8F4F-1B9BD4777925}"/>
    <cellStyle name="Comma 2 5 2 2 2" xfId="33989" xr:uid="{0BD8881F-D544-400B-BC5D-C4E8975F0DD3}"/>
    <cellStyle name="Comma 2 5 2 3" xfId="19121" xr:uid="{2D794D9A-132B-4EDA-A110-C05DE5A06174}"/>
    <cellStyle name="Comma 2 5 2 3 2" xfId="40624" xr:uid="{F56F56B9-91FE-4A9E-80B8-F32D84F9C464}"/>
    <cellStyle name="Comma 2 5 2 4" xfId="25726" xr:uid="{09990CD8-51E3-4EC5-AEB6-7924DBC15404}"/>
    <cellStyle name="Comma 2 5 2 5" xfId="47229" xr:uid="{DA3D98DA-04D7-409F-88D9-B1FF813EA9D2}"/>
    <cellStyle name="Comma 2 5 3" xfId="6359" xr:uid="{8D9A8EB6-0257-490D-9257-57BFC8B942F4}"/>
    <cellStyle name="Comma 2 5 3 2" xfId="14625" xr:uid="{C1160421-A17D-4C8B-87FC-BD847FA53A47}"/>
    <cellStyle name="Comma 2 5 3 2 2" xfId="36128" xr:uid="{86F45881-180F-4CF5-B684-53A38314CA57}"/>
    <cellStyle name="Comma 2 5 3 3" xfId="21260" xr:uid="{E660DA77-3C4B-40AB-AD6A-84742BD562D2}"/>
    <cellStyle name="Comma 2 5 3 3 2" xfId="42763" xr:uid="{C6B28E93-9353-49B6-B6D9-85BBDA004715}"/>
    <cellStyle name="Comma 2 5 3 4" xfId="27865" xr:uid="{8E22E3B3-031A-4436-8F27-D992984DBB96}"/>
    <cellStyle name="Comma 2 5 3 5" xfId="49368" xr:uid="{9ADEBD90-5BC0-440D-8EE2-415342CBD1A4}"/>
    <cellStyle name="Comma 2 5 4" xfId="8000" xr:uid="{4EA08F65-7288-42F2-91AA-BB513D4133C3}"/>
    <cellStyle name="Comma 2 5 4 2" xfId="29503" xr:uid="{259B09B1-E4BB-4118-9CCB-B69F14EB9051}"/>
    <cellStyle name="Comma 2 5 5" xfId="9657" xr:uid="{5F332DAF-2CE5-4318-BCE2-868D674E38F2}"/>
    <cellStyle name="Comma 2 5 5 2" xfId="31160" xr:uid="{6DB75C61-527A-4032-A285-9D6AB7DCE746}"/>
    <cellStyle name="Comma 2 5 6" xfId="16292" xr:uid="{D8A0B1B9-D562-4CFD-943F-19AE91FBFE55}"/>
    <cellStyle name="Comma 2 5 6 2" xfId="37795" xr:uid="{F13C60BB-F88C-44CD-83F1-1797A3E5CB7A}"/>
    <cellStyle name="Comma 2 5 7" xfId="22897" xr:uid="{C1888FA8-4B54-42C3-AC3B-5AC38838D015}"/>
    <cellStyle name="Comma 2 5 8" xfId="44400" xr:uid="{81DE859E-754F-45EA-B5C0-161F4A916F57}"/>
    <cellStyle name="Comma 2 6" xfId="2078" xr:uid="{92BBA92D-742E-443A-92E4-9CC29A66C170}"/>
    <cellStyle name="Comma 2 6 2" xfId="10344" xr:uid="{658BC748-0179-43B7-AECB-C4C9AC1C18B9}"/>
    <cellStyle name="Comma 2 6 2 2" xfId="31847" xr:uid="{7A59B17F-2538-4D67-A29A-20B9DD6C2128}"/>
    <cellStyle name="Comma 2 6 3" xfId="16979" xr:uid="{4AF88C51-FC29-46D6-B320-6EF51F6743FD}"/>
    <cellStyle name="Comma 2 6 3 2" xfId="38482" xr:uid="{AA4AEB5C-776A-46EB-B22F-E8DDBDED87C4}"/>
    <cellStyle name="Comma 2 6 4" xfId="23584" xr:uid="{17721488-1E86-4F88-8829-3171E9673D57}"/>
    <cellStyle name="Comma 2 6 5" xfId="45087" xr:uid="{6D5B3ABB-71BE-4C1A-A83F-BD9274F39D1E}"/>
    <cellStyle name="Comma 2 7" xfId="2751" xr:uid="{8B1F8F9C-AD83-44A5-9AF2-79B8DD620650}"/>
    <cellStyle name="Comma 2 7 2" xfId="11017" xr:uid="{C42B84C6-C39D-42B5-8505-37A9C8F9BE58}"/>
    <cellStyle name="Comma 2 7 2 2" xfId="32520" xr:uid="{E5EB46A4-1558-4544-958E-DCCAF5050500}"/>
    <cellStyle name="Comma 2 7 3" xfId="17652" xr:uid="{556CDE27-C3D0-4402-BDD5-9BBECEDB8056}"/>
    <cellStyle name="Comma 2 7 3 2" xfId="39155" xr:uid="{17361C46-5C11-4A11-AC7D-72A84E5D92D5}"/>
    <cellStyle name="Comma 2 7 4" xfId="24257" xr:uid="{183A9D75-71BB-45A6-91FC-5A87F4703926}"/>
    <cellStyle name="Comma 2 7 5" xfId="45760" xr:uid="{8F8DB1AF-A4ED-43F3-B1E0-30CD0C3F8D02}"/>
    <cellStyle name="Comma 2 8" xfId="3274" xr:uid="{B7344C61-CAB5-4FC2-8992-F1B9F04D6310}"/>
    <cellStyle name="Comma 2 8 2" xfId="11540" xr:uid="{454663D5-29D4-452E-AC8B-C47BB93ED29D}"/>
    <cellStyle name="Comma 2 8 2 2" xfId="33043" xr:uid="{22488621-4F9C-4BA5-9CE7-9AA0D98D28EB}"/>
    <cellStyle name="Comma 2 8 3" xfId="18175" xr:uid="{51B68DBC-F553-4085-89C0-64457176456D}"/>
    <cellStyle name="Comma 2 8 3 2" xfId="39678" xr:uid="{62889FFB-4AA5-457F-954B-F1C7DB12E0A1}"/>
    <cellStyle name="Comma 2 8 4" xfId="24780" xr:uid="{53EC7323-D7E0-4469-A377-24928F694ABD}"/>
    <cellStyle name="Comma 2 8 5" xfId="46283" xr:uid="{FE5E510E-0880-4FE4-86D5-6CC900A8C705}"/>
    <cellStyle name="Comma 2 9" xfId="4895" xr:uid="{D845A304-924D-4491-A524-80B8689AD9AE}"/>
    <cellStyle name="Comma 2 9 2" xfId="13161" xr:uid="{4D891281-A8E1-42D7-BCFC-6A307320C240}"/>
    <cellStyle name="Comma 2 9 2 2" xfId="34664" xr:uid="{57BCA70B-B93F-4E99-8E4D-598079441CE9}"/>
    <cellStyle name="Comma 2 9 3" xfId="19796" xr:uid="{AF80CE9D-8035-484F-A5F5-E6905521A77B}"/>
    <cellStyle name="Comma 2 9 3 2" xfId="41299" xr:uid="{87A2014B-5A88-4CA5-A502-9EA3A1C3691A}"/>
    <cellStyle name="Comma 2 9 4" xfId="26401" xr:uid="{37088C88-1563-4A9D-87C0-E3F7E6FEA9CC}"/>
    <cellStyle name="Comma 2 9 5" xfId="47904" xr:uid="{AA5B5B74-06D9-4316-90F5-F92F37E147EE}"/>
    <cellStyle name="Comma 4 2" xfId="74" xr:uid="{00000000-0005-0000-0000-000000000000}"/>
    <cellStyle name="Comma 4 2 2" xfId="125" xr:uid="{34259AC9-364F-4223-B778-DA827F3AD35D}"/>
    <cellStyle name="Comma 4 2 2 10" xfId="3028" xr:uid="{20096DC7-90CA-4109-AB7B-CB8F0F43820F}"/>
    <cellStyle name="Comma 4 2 2 10 2" xfId="11294" xr:uid="{601B0427-C592-4947-84F6-922B5AFDD93C}"/>
    <cellStyle name="Comma 4 2 2 10 2 2" xfId="32797" xr:uid="{21DB8199-D76F-4E05-BA64-F225099352BA}"/>
    <cellStyle name="Comma 4 2 2 10 3" xfId="17929" xr:uid="{B7325460-8B1E-431A-A709-9E3C9B60D45D}"/>
    <cellStyle name="Comma 4 2 2 10 3 2" xfId="39432" xr:uid="{1549B9D4-25E0-4A5F-8931-44FCB418AA38}"/>
    <cellStyle name="Comma 4 2 2 10 4" xfId="24534" xr:uid="{D800FAC2-FEF9-4953-9F9E-11EEE16D86C5}"/>
    <cellStyle name="Comma 4 2 2 10 5" xfId="46037" xr:uid="{B4E82F88-62D6-4A57-A370-451C91EA3C93}"/>
    <cellStyle name="Comma 4 2 2 11" xfId="4663" xr:uid="{DBEF93FF-0448-4308-9218-C7341240ED78}"/>
    <cellStyle name="Comma 4 2 2 11 2" xfId="12929" xr:uid="{73A431AA-15B0-4869-AA24-EBCC44D803BB}"/>
    <cellStyle name="Comma 4 2 2 11 2 2" xfId="34432" xr:uid="{07FC2CCA-7610-4BDA-B5A9-3FA195AD8964}"/>
    <cellStyle name="Comma 4 2 2 11 3" xfId="19564" xr:uid="{D8428668-7FCF-4A3E-9328-1B0A3B20E251}"/>
    <cellStyle name="Comma 4 2 2 11 3 2" xfId="41067" xr:uid="{19FA34D6-7F9D-4081-A5C3-EAA61D9CD74D}"/>
    <cellStyle name="Comma 4 2 2 11 4" xfId="26169" xr:uid="{6CAB5FFA-91CD-44E7-BB63-BF6FBAD7A046}"/>
    <cellStyle name="Comma 4 2 2 11 5" xfId="47672" xr:uid="{1AA9386B-C8AB-4DA5-8B9F-8D7516DA7DEE}"/>
    <cellStyle name="Comma 4 2 2 12" xfId="5166" xr:uid="{0680CFAF-3152-46DD-9AE6-B1111141A472}"/>
    <cellStyle name="Comma 4 2 2 12 2" xfId="13432" xr:uid="{8FAD30E5-B101-4212-ACAD-24FA3210BA18}"/>
    <cellStyle name="Comma 4 2 2 12 2 2" xfId="34935" xr:uid="{339038D4-0763-4AAB-B01E-92855469F80B}"/>
    <cellStyle name="Comma 4 2 2 12 3" xfId="20067" xr:uid="{0A7238BA-69D3-4706-8C5F-A1D13D91F745}"/>
    <cellStyle name="Comma 4 2 2 12 3 2" xfId="41570" xr:uid="{38F23C96-819B-42F6-B119-A32E5914462D}"/>
    <cellStyle name="Comma 4 2 2 12 4" xfId="26672" xr:uid="{0D8FCECD-145A-4F9A-9B71-6E185B7E8318}"/>
    <cellStyle name="Comma 4 2 2 12 5" xfId="48175" xr:uid="{0D9C22FB-F9D1-4B8B-9EB2-30C3AFAB8358}"/>
    <cellStyle name="Comma 4 2 2 13" xfId="6807" xr:uid="{B9D5F5A9-E383-4C88-9884-1288D742B71B}"/>
    <cellStyle name="Comma 4 2 2 13 2" xfId="28310" xr:uid="{1CBCF89A-977F-4BDB-9BB0-9BDB1DAA0CE4}"/>
    <cellStyle name="Comma 4 2 2 14" xfId="8461" xr:uid="{E77C4214-6E4F-458E-AA1E-624723F41226}"/>
    <cellStyle name="Comma 4 2 2 14 2" xfId="29964" xr:uid="{32B775DB-F1E8-40E7-A36C-ECFF02A3BEB5}"/>
    <cellStyle name="Comma 4 2 2 15" xfId="15100" xr:uid="{B80E7E59-77C7-4392-8A90-450CDF6A49E9}"/>
    <cellStyle name="Comma 4 2 2 15 2" xfId="36603" xr:uid="{95CC30B9-FFCE-43CD-9CE5-13CF5399FF4F}"/>
    <cellStyle name="Comma 4 2 2 16" xfId="21705" xr:uid="{9E1E680D-EFE1-4B65-9D3D-7151966DD6E0}"/>
    <cellStyle name="Comma 4 2 2 17" xfId="43208" xr:uid="{AE4EDF93-6E60-40D4-ABA7-203C4F989AAE}"/>
    <cellStyle name="Comma 4 2 2 2" xfId="163" xr:uid="{99C0C814-8685-4FAE-95C3-FC49D384511B}"/>
    <cellStyle name="Comma 4 2 2 2 10" xfId="4700" xr:uid="{E0F2FCB5-4315-440D-9D92-9DF3683FB586}"/>
    <cellStyle name="Comma 4 2 2 2 10 2" xfId="12966" xr:uid="{9C3F756F-03DA-4EC1-8D25-2523CC226B45}"/>
    <cellStyle name="Comma 4 2 2 2 10 2 2" xfId="34469" xr:uid="{8B66CCBD-4CB2-41CB-9575-19320290C34C}"/>
    <cellStyle name="Comma 4 2 2 2 10 3" xfId="19601" xr:uid="{BC22B36E-6B13-47AE-876C-FAF6F43FF918}"/>
    <cellStyle name="Comma 4 2 2 2 10 3 2" xfId="41104" xr:uid="{8D89E225-B756-4708-8A6A-160327A13C01}"/>
    <cellStyle name="Comma 4 2 2 2 10 4" xfId="26206" xr:uid="{6A2E23A3-05DE-4ADD-BD42-45660B1C39FA}"/>
    <cellStyle name="Comma 4 2 2 2 10 5" xfId="47709" xr:uid="{1CA4AAED-050D-48AC-B23D-82A21D07824A}"/>
    <cellStyle name="Comma 4 2 2 2 11" xfId="5203" xr:uid="{77D7FEC6-D096-4D7A-8314-BBAA41B8A4A6}"/>
    <cellStyle name="Comma 4 2 2 2 11 2" xfId="13469" xr:uid="{5711CC06-CB9F-4207-82CA-3F09D127B003}"/>
    <cellStyle name="Comma 4 2 2 2 11 2 2" xfId="34972" xr:uid="{D1D878F9-6E6C-4423-8048-AA2FEA13A20F}"/>
    <cellStyle name="Comma 4 2 2 2 11 3" xfId="20104" xr:uid="{409F96F8-F8DA-4494-8220-5B1E05ED56D5}"/>
    <cellStyle name="Comma 4 2 2 2 11 3 2" xfId="41607" xr:uid="{B8433A5F-D1A9-4E83-8084-3E8E256016E3}"/>
    <cellStyle name="Comma 4 2 2 2 11 4" xfId="26709" xr:uid="{C44B78D6-D551-45FF-BA15-CD60D9F441DE}"/>
    <cellStyle name="Comma 4 2 2 2 11 5" xfId="48212" xr:uid="{E189DE7B-D922-4C5A-8B23-69D63A3FE760}"/>
    <cellStyle name="Comma 4 2 2 2 12" xfId="6844" xr:uid="{7E4AF892-BFF4-47BC-9C7B-8A67B9AC149D}"/>
    <cellStyle name="Comma 4 2 2 2 12 2" xfId="28347" xr:uid="{F7AF363C-DFA9-4B6D-A6E6-31AF10B10FA7}"/>
    <cellStyle name="Comma 4 2 2 2 13" xfId="8498" xr:uid="{7C53590B-36C9-47B0-A64D-01A04EC98CCA}"/>
    <cellStyle name="Comma 4 2 2 2 13 2" xfId="30001" xr:uid="{6E967467-4B12-418A-8287-193CB37A246B}"/>
    <cellStyle name="Comma 4 2 2 2 14" xfId="15137" xr:uid="{005CC0F2-82BF-4763-89F2-7D40AFF08460}"/>
    <cellStyle name="Comma 4 2 2 2 14 2" xfId="36640" xr:uid="{756EB874-D19C-4919-B1AC-D695C1E45737}"/>
    <cellStyle name="Comma 4 2 2 2 15" xfId="21742" xr:uid="{39681535-FFAB-4A8C-9924-09A9DAF57643}"/>
    <cellStyle name="Comma 4 2 2 2 16" xfId="43245" xr:uid="{C9EF6FC7-6934-46A0-BA60-17629AC2015A}"/>
    <cellStyle name="Comma 4 2 2 2 2" xfId="495" xr:uid="{E33ADEE1-CD56-42C7-A5C3-C0F6A45C68B8}"/>
    <cellStyle name="Comma 4 2 2 2 2 10" xfId="7106" xr:uid="{CEE9F3D4-73E1-42CF-80DD-2B79DD3EE0F1}"/>
    <cellStyle name="Comma 4 2 2 2 2 10 2" xfId="28609" xr:uid="{0A06CD1E-5163-41C1-A90F-C92E6599E6DD}"/>
    <cellStyle name="Comma 4 2 2 2 2 11" xfId="8762" xr:uid="{D985845E-736E-44D2-8391-3976F37A8E69}"/>
    <cellStyle name="Comma 4 2 2 2 2 11 2" xfId="30265" xr:uid="{0FF2060E-FAB2-4E14-988C-D8CD63858264}"/>
    <cellStyle name="Comma 4 2 2 2 2 12" xfId="15398" xr:uid="{AACFE2C8-4C10-4F02-BABD-37A5DE75AEAF}"/>
    <cellStyle name="Comma 4 2 2 2 2 12 2" xfId="36901" xr:uid="{FD5A38C9-2F32-4745-97B2-8A090E2A7166}"/>
    <cellStyle name="Comma 4 2 2 2 2 13" xfId="22003" xr:uid="{A9049830-F6F2-4BF9-A13D-FD7E9A7CFB91}"/>
    <cellStyle name="Comma 4 2 2 2 2 14" xfId="43506" xr:uid="{4A571FCD-54E4-4D4C-8883-7C69B061CA11}"/>
    <cellStyle name="Comma 4 2 2 2 2 2" xfId="777" xr:uid="{948FE937-5852-47C5-A4A4-0D767C05C210}"/>
    <cellStyle name="Comma 4 2 2 2 2 2 10" xfId="15678" xr:uid="{F9920BC0-BD2D-4386-B854-8C8975F5D8DA}"/>
    <cellStyle name="Comma 4 2 2 2 2 2 10 2" xfId="37181" xr:uid="{AC128797-E3D8-4024-8721-605B9629C248}"/>
    <cellStyle name="Comma 4 2 2 2 2 2 11" xfId="22283" xr:uid="{4E1B7106-5160-466F-AC02-77B44C4CFD81}"/>
    <cellStyle name="Comma 4 2 2 2 2 2 12" xfId="43786" xr:uid="{7F869129-0AFB-4492-95C7-75AB9347E3FE}"/>
    <cellStyle name="Comma 4 2 2 2 2 2 2" xfId="1723" xr:uid="{A4028673-54C3-4641-B605-2F2B25034C89}"/>
    <cellStyle name="Comma 4 2 2 2 2 2 2 2" xfId="4552" xr:uid="{C49EED83-54F7-4BB1-92FB-85D8EC2521B8}"/>
    <cellStyle name="Comma 4 2 2 2 2 2 2 2 2" xfId="12818" xr:uid="{A1BA2138-377C-483D-A123-73BB6D5F7D7E}"/>
    <cellStyle name="Comma 4 2 2 2 2 2 2 2 2 2" xfId="34321" xr:uid="{EA691210-55A7-4D40-9562-50AFA262B9C5}"/>
    <cellStyle name="Comma 4 2 2 2 2 2 2 2 3" xfId="19453" xr:uid="{074D71DD-B7D1-4058-B1CD-2339D8E6CDF4}"/>
    <cellStyle name="Comma 4 2 2 2 2 2 2 2 3 2" xfId="40956" xr:uid="{BF737A31-D1ED-4A98-BDCB-C463F0F462B9}"/>
    <cellStyle name="Comma 4 2 2 2 2 2 2 2 4" xfId="26058" xr:uid="{06AEC0A7-707E-43D9-A8F0-02AC4F604313}"/>
    <cellStyle name="Comma 4 2 2 2 2 2 2 2 5" xfId="47561" xr:uid="{FDDCD3F0-FDD9-4F37-B988-5ED2859E1E45}"/>
    <cellStyle name="Comma 4 2 2 2 2 2 2 3" xfId="6691" xr:uid="{9800F982-01AE-4BB2-A7DF-51A5B28A353E}"/>
    <cellStyle name="Comma 4 2 2 2 2 2 2 3 2" xfId="14957" xr:uid="{60DC5815-C855-4A47-AEC2-36013C012FA4}"/>
    <cellStyle name="Comma 4 2 2 2 2 2 2 3 2 2" xfId="36460" xr:uid="{1DC4AA44-27D8-44FE-9910-709609A63691}"/>
    <cellStyle name="Comma 4 2 2 2 2 2 2 3 3" xfId="21592" xr:uid="{99CB0B61-4C3F-478F-A4B6-E6DC8787F08D}"/>
    <cellStyle name="Comma 4 2 2 2 2 2 2 3 3 2" xfId="43095" xr:uid="{1EA2A2D3-C866-4AE4-9459-E5C76F3D230A}"/>
    <cellStyle name="Comma 4 2 2 2 2 2 2 3 4" xfId="28197" xr:uid="{1E41E1F7-6F7A-42A2-B698-F5DD7BE26B9C}"/>
    <cellStyle name="Comma 4 2 2 2 2 2 2 3 5" xfId="49700" xr:uid="{4EA67DE1-7A5B-4E6D-B2E1-EB13484E5536}"/>
    <cellStyle name="Comma 4 2 2 2 2 2 2 4" xfId="8332" xr:uid="{3EF6E880-F6FD-44EC-B2DB-52A0CE7F222F}"/>
    <cellStyle name="Comma 4 2 2 2 2 2 2 4 2" xfId="29835" xr:uid="{C7469508-E5F9-46C1-88A0-CF05B8D08C97}"/>
    <cellStyle name="Comma 4 2 2 2 2 2 2 5" xfId="9989" xr:uid="{802AC8B3-5820-4025-A4F2-F6B6A519D56A}"/>
    <cellStyle name="Comma 4 2 2 2 2 2 2 5 2" xfId="31492" xr:uid="{CEA76C29-1FF7-4D23-BD8C-2DFE504371FF}"/>
    <cellStyle name="Comma 4 2 2 2 2 2 2 6" xfId="16624" xr:uid="{13DF7826-74D5-44D8-8137-53135F594CFC}"/>
    <cellStyle name="Comma 4 2 2 2 2 2 2 6 2" xfId="38127" xr:uid="{3C0DA197-2D35-4DB3-A806-63157D41C53D}"/>
    <cellStyle name="Comma 4 2 2 2 2 2 2 7" xfId="23229" xr:uid="{76EC3D8F-E9C6-4CA7-850E-048630B9E845}"/>
    <cellStyle name="Comma 4 2 2 2 2 2 2 8" xfId="44732" xr:uid="{DC5D6337-8E01-4CE3-B288-F4848C5F42A8}"/>
    <cellStyle name="Comma 4 2 2 2 2 2 3" xfId="2410" xr:uid="{67FEC866-FE1B-45A1-81E4-29A8E241F9A2}"/>
    <cellStyle name="Comma 4 2 2 2 2 2 3 2" xfId="10676" xr:uid="{9DDF66B5-1DAE-4810-9CD1-D05344E9B5D8}"/>
    <cellStyle name="Comma 4 2 2 2 2 2 3 2 2" xfId="32179" xr:uid="{5C54961A-CA3A-4780-AC7B-C9BE6042A876}"/>
    <cellStyle name="Comma 4 2 2 2 2 2 3 3" xfId="17311" xr:uid="{8F8372B8-5C5B-44F7-ADBF-78E150F2ABDF}"/>
    <cellStyle name="Comma 4 2 2 2 2 2 3 3 2" xfId="38814" xr:uid="{4A32CD61-6EB0-495E-B3AB-54EA92F9020A}"/>
    <cellStyle name="Comma 4 2 2 2 2 2 3 4" xfId="23916" xr:uid="{EFC20E84-93EA-4EED-A7B7-A5664EE65F95}"/>
    <cellStyle name="Comma 4 2 2 2 2 2 3 5" xfId="45419" xr:uid="{7F0FFEAD-10BC-45F6-A603-061FC81CF5BB}"/>
    <cellStyle name="Comma 4 2 2 2 2 2 4" xfId="2927" xr:uid="{68075B31-0E77-446A-A2D5-E1E87FA4A99F}"/>
    <cellStyle name="Comma 4 2 2 2 2 2 4 2" xfId="11193" xr:uid="{8C55AD77-8A97-43CA-8A38-84F4DC1FAC38}"/>
    <cellStyle name="Comma 4 2 2 2 2 2 4 2 2" xfId="32696" xr:uid="{26202399-7E18-4094-9116-CA0BF14C2485}"/>
    <cellStyle name="Comma 4 2 2 2 2 2 4 3" xfId="17828" xr:uid="{D7BFEED8-78C7-48E3-891C-D945CF8895CE}"/>
    <cellStyle name="Comma 4 2 2 2 2 2 4 3 2" xfId="39331" xr:uid="{0C1DC485-2F63-43BB-812D-ACC6F784F35C}"/>
    <cellStyle name="Comma 4 2 2 2 2 2 4 4" xfId="24433" xr:uid="{F5578B5A-46BF-454C-AD02-604C06CD0FE4}"/>
    <cellStyle name="Comma 4 2 2 2 2 2 4 5" xfId="45936" xr:uid="{9BDC474B-F4B8-4A79-B261-47AC83B1231A}"/>
    <cellStyle name="Comma 4 2 2 2 2 2 5" xfId="3606" xr:uid="{49C391E2-79D5-4289-BDB7-031142C16E45}"/>
    <cellStyle name="Comma 4 2 2 2 2 2 5 2" xfId="11872" xr:uid="{0B9FD8FD-4607-4291-8644-5B3CE5B85908}"/>
    <cellStyle name="Comma 4 2 2 2 2 2 5 2 2" xfId="33375" xr:uid="{DC30F2B8-4C62-4E88-B838-475F907EC923}"/>
    <cellStyle name="Comma 4 2 2 2 2 2 5 3" xfId="18507" xr:uid="{76F77A73-506C-46AC-B57E-5C1F90D1508C}"/>
    <cellStyle name="Comma 4 2 2 2 2 2 5 3 2" xfId="40010" xr:uid="{F59EBBCE-79E4-4060-B2EC-BD8C456B4D4A}"/>
    <cellStyle name="Comma 4 2 2 2 2 2 5 4" xfId="25112" xr:uid="{91ADD11D-F61B-4CCB-BF63-C8E3C2DA13C7}"/>
    <cellStyle name="Comma 4 2 2 2 2 2 5 5" xfId="46615" xr:uid="{9D2D2362-5546-49E4-B046-D7F24BCC06C8}"/>
    <cellStyle name="Comma 4 2 2 2 2 2 6" xfId="5071" xr:uid="{B9714ED9-83BF-4DDB-8EB2-DAF5814DBDB3}"/>
    <cellStyle name="Comma 4 2 2 2 2 2 6 2" xfId="13337" xr:uid="{653D5222-C288-4F89-A448-CB4493E67244}"/>
    <cellStyle name="Comma 4 2 2 2 2 2 6 2 2" xfId="34840" xr:uid="{90644C17-ACA9-4C99-852B-5330080A9509}"/>
    <cellStyle name="Comma 4 2 2 2 2 2 6 3" xfId="19972" xr:uid="{4EF8B3EB-F734-4A0F-99EF-7C4A6DFCBCF5}"/>
    <cellStyle name="Comma 4 2 2 2 2 2 6 3 2" xfId="41475" xr:uid="{FE27AD87-00AF-42D8-8047-9FF2356F8808}"/>
    <cellStyle name="Comma 4 2 2 2 2 2 6 4" xfId="26577" xr:uid="{B060815C-B93E-424B-BF0C-63E68A2861F5}"/>
    <cellStyle name="Comma 4 2 2 2 2 2 6 5" xfId="48080" xr:uid="{465AA5F8-6437-4A31-8313-2DBCDE8E2DD0}"/>
    <cellStyle name="Comma 4 2 2 2 2 2 7" xfId="5745" xr:uid="{10908E46-C022-42C3-92A2-8BD6744486B3}"/>
    <cellStyle name="Comma 4 2 2 2 2 2 7 2" xfId="14011" xr:uid="{644D6405-6FF1-49FE-9F72-A689BD737867}"/>
    <cellStyle name="Comma 4 2 2 2 2 2 7 2 2" xfId="35514" xr:uid="{FB25BE92-9EB9-4E09-9369-B377B5871646}"/>
    <cellStyle name="Comma 4 2 2 2 2 2 7 3" xfId="20646" xr:uid="{BFA66FC3-C227-4437-81D6-2781588D394C}"/>
    <cellStyle name="Comma 4 2 2 2 2 2 7 3 2" xfId="42149" xr:uid="{931C308E-E880-419F-82A8-64BEC4761B9D}"/>
    <cellStyle name="Comma 4 2 2 2 2 2 7 4" xfId="27251" xr:uid="{53AB4FDE-E2E8-4623-B5ED-D1A478BF1F38}"/>
    <cellStyle name="Comma 4 2 2 2 2 2 7 5" xfId="48754" xr:uid="{6CB361FE-38EE-48BA-9216-8414B8E9710E}"/>
    <cellStyle name="Comma 4 2 2 2 2 2 8" xfId="7386" xr:uid="{FBC1E99B-B39D-4630-86F3-BCDCD1A0BC4E}"/>
    <cellStyle name="Comma 4 2 2 2 2 2 8 2" xfId="28889" xr:uid="{D4522196-6497-477B-828B-E30400EB2283}"/>
    <cellStyle name="Comma 4 2 2 2 2 2 9" xfId="9043" xr:uid="{0283F185-70F2-4D2E-8EBF-8CB4B570CA61}"/>
    <cellStyle name="Comma 4 2 2 2 2 2 9 2" xfId="30546" xr:uid="{53CE5AA7-7A4A-43EF-87E1-21D46375C0CC}"/>
    <cellStyle name="Comma 4 2 2 2 2 3" xfId="1047" xr:uid="{F0B15787-3EC0-4DE2-9FBA-A61111DFED4A}"/>
    <cellStyle name="Comma 4 2 2 2 2 3 2" xfId="3876" xr:uid="{C569E25D-6B03-4090-9682-438DBF774942}"/>
    <cellStyle name="Comma 4 2 2 2 2 3 2 2" xfId="12142" xr:uid="{6E995BE4-2A10-401E-A690-EAEE32ACB297}"/>
    <cellStyle name="Comma 4 2 2 2 2 3 2 2 2" xfId="33645" xr:uid="{A16D7367-C3CC-4856-B51F-C36D1243CA90}"/>
    <cellStyle name="Comma 4 2 2 2 2 3 2 3" xfId="18777" xr:uid="{AC179505-AFD6-4678-90ED-466A27A7C164}"/>
    <cellStyle name="Comma 4 2 2 2 2 3 2 3 2" xfId="40280" xr:uid="{70658E44-7BAF-4560-9BD2-AFA919CB4E60}"/>
    <cellStyle name="Comma 4 2 2 2 2 3 2 4" xfId="25382" xr:uid="{8359F6AE-A4C1-4A60-99FD-B56ACB1CD371}"/>
    <cellStyle name="Comma 4 2 2 2 2 3 2 5" xfId="46885" xr:uid="{21FB10CE-84A7-46AF-8243-75ABDFD2DD4C}"/>
    <cellStyle name="Comma 4 2 2 2 2 3 3" xfId="6015" xr:uid="{6AECDACE-E778-40F9-98A7-B43088B95D4E}"/>
    <cellStyle name="Comma 4 2 2 2 2 3 3 2" xfId="14281" xr:uid="{98DBD4E2-0CD4-4490-8CE5-B9F3DEDEA097}"/>
    <cellStyle name="Comma 4 2 2 2 2 3 3 2 2" xfId="35784" xr:uid="{778EED71-0896-4A1A-8971-6C2092E198B2}"/>
    <cellStyle name="Comma 4 2 2 2 2 3 3 3" xfId="20916" xr:uid="{97DC16A6-EF21-472C-B100-C1A8FE85DC94}"/>
    <cellStyle name="Comma 4 2 2 2 2 3 3 3 2" xfId="42419" xr:uid="{5E36CE8C-3F31-4792-B617-51055D671DD2}"/>
    <cellStyle name="Comma 4 2 2 2 2 3 3 4" xfId="27521" xr:uid="{C3863FD8-9580-47CB-BEC7-08F484601C20}"/>
    <cellStyle name="Comma 4 2 2 2 2 3 3 5" xfId="49024" xr:uid="{70898E89-A06E-454E-B950-AE74D2A43B24}"/>
    <cellStyle name="Comma 4 2 2 2 2 3 4" xfId="7656" xr:uid="{0221AAC9-8C89-40AE-AAC7-CE76FA0DAF81}"/>
    <cellStyle name="Comma 4 2 2 2 2 3 4 2" xfId="29159" xr:uid="{072F4D56-9A2F-4FEE-AA23-651F4BC00C8E}"/>
    <cellStyle name="Comma 4 2 2 2 2 3 5" xfId="9313" xr:uid="{1AED9EF7-0F57-45B5-9322-30D7D827F099}"/>
    <cellStyle name="Comma 4 2 2 2 2 3 5 2" xfId="30816" xr:uid="{C1F7AA1F-C99C-4D22-BDCD-6B71D347AB48}"/>
    <cellStyle name="Comma 4 2 2 2 2 3 6" xfId="15948" xr:uid="{51A30D69-AF7E-46D7-B925-58AFA16517C5}"/>
    <cellStyle name="Comma 4 2 2 2 2 3 6 2" xfId="37451" xr:uid="{2D841413-A821-458C-AF53-A9439A5204BE}"/>
    <cellStyle name="Comma 4 2 2 2 2 3 7" xfId="22553" xr:uid="{D243C4DE-3174-40C5-84C7-E6D0F40775D8}"/>
    <cellStyle name="Comma 4 2 2 2 2 3 8" xfId="44056" xr:uid="{474C88E2-C3B4-4647-9081-3430404AF143}"/>
    <cellStyle name="Comma 4 2 2 2 2 4" xfId="1443" xr:uid="{3CD5BC52-E9AD-416D-8D42-FB48557CB85D}"/>
    <cellStyle name="Comma 4 2 2 2 2 4 2" xfId="4272" xr:uid="{CB7FA67D-572E-41E0-93A6-86347FE1AADE}"/>
    <cellStyle name="Comma 4 2 2 2 2 4 2 2" xfId="12538" xr:uid="{CEF95C91-0839-4EB5-8D12-E55786C8955F}"/>
    <cellStyle name="Comma 4 2 2 2 2 4 2 2 2" xfId="34041" xr:uid="{B487E424-5C35-44F7-BA6A-CED1D78A8D31}"/>
    <cellStyle name="Comma 4 2 2 2 2 4 2 3" xfId="19173" xr:uid="{83ECD250-F61B-4D29-943E-902B1AB6AB72}"/>
    <cellStyle name="Comma 4 2 2 2 2 4 2 3 2" xfId="40676" xr:uid="{E75999C1-D329-4D84-A8A6-53BE8C5498D5}"/>
    <cellStyle name="Comma 4 2 2 2 2 4 2 4" xfId="25778" xr:uid="{4A25E319-E415-4DA4-B65A-1E45438EA1A5}"/>
    <cellStyle name="Comma 4 2 2 2 2 4 2 5" xfId="47281" xr:uid="{300F7C20-8C04-410F-8B9D-EE66392E9F50}"/>
    <cellStyle name="Comma 4 2 2 2 2 4 3" xfId="6411" xr:uid="{14F587A3-CBB3-4E99-9363-F44267AEA4AC}"/>
    <cellStyle name="Comma 4 2 2 2 2 4 3 2" xfId="14677" xr:uid="{773F102A-459E-4B8D-BFD2-C62B9FD1E6E7}"/>
    <cellStyle name="Comma 4 2 2 2 2 4 3 2 2" xfId="36180" xr:uid="{2F174133-1741-4BAC-8CCA-D23BA11A2505}"/>
    <cellStyle name="Comma 4 2 2 2 2 4 3 3" xfId="21312" xr:uid="{4A49B4E3-01CE-413E-8547-1B6633F8DD80}"/>
    <cellStyle name="Comma 4 2 2 2 2 4 3 3 2" xfId="42815" xr:uid="{838B72B5-165B-43EB-B1A5-5CC9DB67996D}"/>
    <cellStyle name="Comma 4 2 2 2 2 4 3 4" xfId="27917" xr:uid="{F54A063D-C083-427C-A866-D8CE10B59A4B}"/>
    <cellStyle name="Comma 4 2 2 2 2 4 3 5" xfId="49420" xr:uid="{E49CAEFC-4FDB-4D70-956F-14E87D6078D5}"/>
    <cellStyle name="Comma 4 2 2 2 2 4 4" xfId="8052" xr:uid="{9A195206-46B1-444A-A570-D664BF12D268}"/>
    <cellStyle name="Comma 4 2 2 2 2 4 4 2" xfId="29555" xr:uid="{7205E157-B58C-45F0-9876-896107FBE5CC}"/>
    <cellStyle name="Comma 4 2 2 2 2 4 5" xfId="9709" xr:uid="{E0E1D3F3-3960-4FFF-8DC9-A5E52DC4D202}"/>
    <cellStyle name="Comma 4 2 2 2 2 4 5 2" xfId="31212" xr:uid="{3805285A-FC08-488B-8685-6D0E422F3D51}"/>
    <cellStyle name="Comma 4 2 2 2 2 4 6" xfId="16344" xr:uid="{C1C0902B-9A1C-4C4D-B7FD-394EA53A58C1}"/>
    <cellStyle name="Comma 4 2 2 2 2 4 6 2" xfId="37847" xr:uid="{A196D560-D916-4B5C-817F-42092E345341}"/>
    <cellStyle name="Comma 4 2 2 2 2 4 7" xfId="22949" xr:uid="{0C69EEFA-4EB3-410E-AF5B-4B8B9A0A0F79}"/>
    <cellStyle name="Comma 4 2 2 2 2 4 8" xfId="44452" xr:uid="{BBABDE5F-90F4-431C-8AAB-92914664C786}"/>
    <cellStyle name="Comma 4 2 2 2 2 5" xfId="2130" xr:uid="{12132C66-CA9E-49EA-9DB7-B489FDB716DF}"/>
    <cellStyle name="Comma 4 2 2 2 2 5 2" xfId="10396" xr:uid="{00A8A695-3919-4D68-B056-ED0FD6A8EE7E}"/>
    <cellStyle name="Comma 4 2 2 2 2 5 2 2" xfId="31899" xr:uid="{02614F04-B62A-42B2-A80C-8BD00945B5AC}"/>
    <cellStyle name="Comma 4 2 2 2 2 5 3" xfId="17031" xr:uid="{9B116BAD-8AC1-4824-BC4B-54427F57768F}"/>
    <cellStyle name="Comma 4 2 2 2 2 5 3 2" xfId="38534" xr:uid="{1B0AEC11-3825-4A21-B409-E313844F63C6}"/>
    <cellStyle name="Comma 4 2 2 2 2 5 4" xfId="23636" xr:uid="{4DEA5007-4F01-4686-8B54-1EC6CAAC8381}"/>
    <cellStyle name="Comma 4 2 2 2 2 5 5" xfId="45139" xr:uid="{4135D691-9DFB-476D-9B25-B019361D43BB}"/>
    <cellStyle name="Comma 4 2 2 2 2 6" xfId="2678" xr:uid="{144085BD-141F-4CB2-A466-E3ED16CDE62B}"/>
    <cellStyle name="Comma 4 2 2 2 2 6 2" xfId="10944" xr:uid="{E3C4DA71-0458-4D04-B18B-56CCEF88D5A5}"/>
    <cellStyle name="Comma 4 2 2 2 2 6 2 2" xfId="32447" xr:uid="{37D13FD6-8604-4D53-9DFE-E6A818097929}"/>
    <cellStyle name="Comma 4 2 2 2 2 6 3" xfId="17579" xr:uid="{89142520-9420-4135-A168-C944799E4F77}"/>
    <cellStyle name="Comma 4 2 2 2 2 6 3 2" xfId="39082" xr:uid="{5C320FB9-00D5-4624-B6E9-06CF9F97FF8E}"/>
    <cellStyle name="Comma 4 2 2 2 2 6 4" xfId="24184" xr:uid="{24FB6655-4E54-4C4C-88CC-E5401F41584E}"/>
    <cellStyle name="Comma 4 2 2 2 2 6 5" xfId="45687" xr:uid="{2220A2E3-ED4A-4474-A4EC-7BE873A9A4A0}"/>
    <cellStyle name="Comma 4 2 2 2 2 7" xfId="3326" xr:uid="{BE81853F-E6F6-46CF-8B05-971B80EF909F}"/>
    <cellStyle name="Comma 4 2 2 2 2 7 2" xfId="11592" xr:uid="{054BEF88-329B-4D40-A9B1-7B8E049DBFBA}"/>
    <cellStyle name="Comma 4 2 2 2 2 7 2 2" xfId="33095" xr:uid="{85673FC8-C104-43C7-A215-9C5743E141F0}"/>
    <cellStyle name="Comma 4 2 2 2 2 7 3" xfId="18227" xr:uid="{2F50E4DD-6D38-417B-8C37-B8003FDB7549}"/>
    <cellStyle name="Comma 4 2 2 2 2 7 3 2" xfId="39730" xr:uid="{FED74925-75C0-47A5-AB8B-7728A5BB5015}"/>
    <cellStyle name="Comma 4 2 2 2 2 7 4" xfId="24832" xr:uid="{E5DFD02A-0F77-46C9-BD13-F9F8B39884B5}"/>
    <cellStyle name="Comma 4 2 2 2 2 7 5" xfId="46335" xr:uid="{A306702E-8E76-442E-A467-DA1990EDF714}"/>
    <cellStyle name="Comma 4 2 2 2 2 8" xfId="4822" xr:uid="{E9A027BC-C078-4640-8C20-AEB49F2A7A1D}"/>
    <cellStyle name="Comma 4 2 2 2 2 8 2" xfId="13088" xr:uid="{72E2B1AB-955C-470D-A354-A2C841B01A4F}"/>
    <cellStyle name="Comma 4 2 2 2 2 8 2 2" xfId="34591" xr:uid="{3DE94482-AECD-4A5E-A9C9-7C6135606D78}"/>
    <cellStyle name="Comma 4 2 2 2 2 8 3" xfId="19723" xr:uid="{DAE5640C-2B58-49C7-9982-C927892B55F2}"/>
    <cellStyle name="Comma 4 2 2 2 2 8 3 2" xfId="41226" xr:uid="{F78A362A-B480-4834-AB26-E717FEFD3664}"/>
    <cellStyle name="Comma 4 2 2 2 2 8 4" xfId="26328" xr:uid="{B8AE1D25-5D07-44B5-B40D-18BCCF142286}"/>
    <cellStyle name="Comma 4 2 2 2 2 8 5" xfId="47831" xr:uid="{93379DE3-6594-4574-B0B2-BEC0DEB4217C}"/>
    <cellStyle name="Comma 4 2 2 2 2 9" xfId="5465" xr:uid="{FA2D0511-A08A-4BA8-8C11-9651ABF7913F}"/>
    <cellStyle name="Comma 4 2 2 2 2 9 2" xfId="13731" xr:uid="{8A985A5C-EBA0-42DB-9BBD-69C5A236F03F}"/>
    <cellStyle name="Comma 4 2 2 2 2 9 2 2" xfId="35234" xr:uid="{C19A800D-30EB-4965-9B18-E4C96672E239}"/>
    <cellStyle name="Comma 4 2 2 2 2 9 3" xfId="20366" xr:uid="{053C2E8B-7A16-47BF-B824-B2D277264753}"/>
    <cellStyle name="Comma 4 2 2 2 2 9 3 2" xfId="41869" xr:uid="{13C4EB19-FE0B-4DFC-A1A2-6690E24F9C25}"/>
    <cellStyle name="Comma 4 2 2 2 2 9 4" xfId="26971" xr:uid="{7249F31A-2D93-4C0E-81E8-AB428E9FB39E}"/>
    <cellStyle name="Comma 4 2 2 2 2 9 5" xfId="48474" xr:uid="{0052BDF5-5B23-4F7B-A5B0-6F4E5938F226}"/>
    <cellStyle name="Comma 4 2 2 2 3" xfId="368" xr:uid="{B4F8CF26-1AE9-4310-A43A-A49C42C2707D}"/>
    <cellStyle name="Comma 4 2 2 2 3 10" xfId="15271" xr:uid="{9A9D5617-FEE6-40CD-ACF5-2942830F36C0}"/>
    <cellStyle name="Comma 4 2 2 2 3 10 2" xfId="36774" xr:uid="{EA97389A-4781-4CF0-A38E-0D0B3528F81B}"/>
    <cellStyle name="Comma 4 2 2 2 3 11" xfId="21876" xr:uid="{A3E6195C-0BEF-4307-B6E0-09BF62F23AFC}"/>
    <cellStyle name="Comma 4 2 2 2 3 12" xfId="43379" xr:uid="{47D66427-2D0B-41CC-B7CF-B850D6EE7031}"/>
    <cellStyle name="Comma 4 2 2 2 3 2" xfId="1316" xr:uid="{21DF350C-8973-4AC2-AF42-F0720135ED8B}"/>
    <cellStyle name="Comma 4 2 2 2 3 2 2" xfId="4145" xr:uid="{C2BE18C5-DB23-4E8A-AAA4-FD6E24B0C9DB}"/>
    <cellStyle name="Comma 4 2 2 2 3 2 2 2" xfId="12411" xr:uid="{84337741-FEFB-4D57-92A9-706C24060153}"/>
    <cellStyle name="Comma 4 2 2 2 3 2 2 2 2" xfId="33914" xr:uid="{E994707B-599D-427C-8E4B-21B528ACE71E}"/>
    <cellStyle name="Comma 4 2 2 2 3 2 2 3" xfId="19046" xr:uid="{16AAD99E-943B-4001-AC57-9BFCEB2A9199}"/>
    <cellStyle name="Comma 4 2 2 2 3 2 2 3 2" xfId="40549" xr:uid="{59090EB0-0EAD-4713-8EDF-D76BF6AC813B}"/>
    <cellStyle name="Comma 4 2 2 2 3 2 2 4" xfId="25651" xr:uid="{5C7D3AB6-838E-4DE1-A98D-F1A7F9C4F76D}"/>
    <cellStyle name="Comma 4 2 2 2 3 2 2 5" xfId="47154" xr:uid="{4A005F35-FF6C-4F08-9987-C65625EDC671}"/>
    <cellStyle name="Comma 4 2 2 2 3 2 3" xfId="6284" xr:uid="{1FB8FFE1-39D4-45A4-817E-D92BFD15CB47}"/>
    <cellStyle name="Comma 4 2 2 2 3 2 3 2" xfId="14550" xr:uid="{D64AC263-AA96-4F48-B813-73528DB3D75D}"/>
    <cellStyle name="Comma 4 2 2 2 3 2 3 2 2" xfId="36053" xr:uid="{A435BE5E-4D21-4A12-95A2-D3D1D9014367}"/>
    <cellStyle name="Comma 4 2 2 2 3 2 3 3" xfId="21185" xr:uid="{17572AD2-04DA-46CE-A933-B28EBC765269}"/>
    <cellStyle name="Comma 4 2 2 2 3 2 3 3 2" xfId="42688" xr:uid="{98B1BEDA-E55E-4A20-ADC8-CC04F02BF985}"/>
    <cellStyle name="Comma 4 2 2 2 3 2 3 4" xfId="27790" xr:uid="{345A213A-5FB9-439C-A41D-A09E23D20459}"/>
    <cellStyle name="Comma 4 2 2 2 3 2 3 5" xfId="49293" xr:uid="{86B89226-BEC8-445F-A79E-F6A5C60F3757}"/>
    <cellStyle name="Comma 4 2 2 2 3 2 4" xfId="7925" xr:uid="{E64736E4-D742-401A-AACF-BC6C725B0A3D}"/>
    <cellStyle name="Comma 4 2 2 2 3 2 4 2" xfId="29428" xr:uid="{B7D0AE8E-6B5C-4D6C-8330-954C7FF40377}"/>
    <cellStyle name="Comma 4 2 2 2 3 2 5" xfId="9582" xr:uid="{112DB325-750B-40DD-9080-60A74DE51D51}"/>
    <cellStyle name="Comma 4 2 2 2 3 2 5 2" xfId="31085" xr:uid="{D6353F37-1706-45D7-92B9-F1D287E320C2}"/>
    <cellStyle name="Comma 4 2 2 2 3 2 6" xfId="16217" xr:uid="{8B641602-81C9-4AD5-8F2B-CDE05BBE986F}"/>
    <cellStyle name="Comma 4 2 2 2 3 2 6 2" xfId="37720" xr:uid="{8F8E58B9-3748-46A2-9871-B722A08A6F02}"/>
    <cellStyle name="Comma 4 2 2 2 3 2 7" xfId="22822" xr:uid="{A1D1C53F-CC0D-443E-AD0C-EB13333C3CCD}"/>
    <cellStyle name="Comma 4 2 2 2 3 2 8" xfId="44325" xr:uid="{B0B36544-E681-491B-9883-8958AFC7F92C}"/>
    <cellStyle name="Comma 4 2 2 2 3 3" xfId="2003" xr:uid="{5E7A0CF1-62DB-468C-AB40-4D87C4B13F2F}"/>
    <cellStyle name="Comma 4 2 2 2 3 3 2" xfId="10269" xr:uid="{5E1634AA-844B-41C4-A1ED-3B79D0057C50}"/>
    <cellStyle name="Comma 4 2 2 2 3 3 2 2" xfId="31772" xr:uid="{244B4DAF-F9CD-4683-B8E8-9A3E6A29AB2B}"/>
    <cellStyle name="Comma 4 2 2 2 3 3 3" xfId="16904" xr:uid="{8E77DB0E-E5D8-4011-872F-800A4E1ECAAF}"/>
    <cellStyle name="Comma 4 2 2 2 3 3 3 2" xfId="38407" xr:uid="{1864D0B2-8CD8-4135-8581-F4306759D5D9}"/>
    <cellStyle name="Comma 4 2 2 2 3 3 4" xfId="23509" xr:uid="{90960AB1-F974-4B7A-AC37-772A46732207}"/>
    <cellStyle name="Comma 4 2 2 2 3 3 5" xfId="45012" xr:uid="{19E57533-68DD-42C0-A068-BBE133E8FC75}"/>
    <cellStyle name="Comma 4 2 2 2 3 4" xfId="2802" xr:uid="{D4D22546-5B90-48C4-995B-A62BD727CDBB}"/>
    <cellStyle name="Comma 4 2 2 2 3 4 2" xfId="11068" xr:uid="{B30ED135-D51E-44B8-BD47-1080C8E69A68}"/>
    <cellStyle name="Comma 4 2 2 2 3 4 2 2" xfId="32571" xr:uid="{43ADC328-1FA6-44C3-AEB9-DBE629018576}"/>
    <cellStyle name="Comma 4 2 2 2 3 4 3" xfId="17703" xr:uid="{EFE6AA7F-B3BB-4EB6-BCF5-21D96F8CFA83}"/>
    <cellStyle name="Comma 4 2 2 2 3 4 3 2" xfId="39206" xr:uid="{BEC8C821-9458-407C-8DEF-F13A7484DE88}"/>
    <cellStyle name="Comma 4 2 2 2 3 4 4" xfId="24308" xr:uid="{3FD912AF-0345-4DC3-815D-914127BFF73A}"/>
    <cellStyle name="Comma 4 2 2 2 3 4 5" xfId="45811" xr:uid="{BECD6B0F-F419-4F6D-8DD5-D006294BE1D0}"/>
    <cellStyle name="Comma 4 2 2 2 3 5" xfId="3199" xr:uid="{8E2754E7-06DC-4C92-9DCE-CF2A28B099DE}"/>
    <cellStyle name="Comma 4 2 2 2 3 5 2" xfId="11465" xr:uid="{0C31A2FF-9059-4A75-BD75-AEA0C03FC0B2}"/>
    <cellStyle name="Comma 4 2 2 2 3 5 2 2" xfId="32968" xr:uid="{8BDE858A-8875-435C-80EE-6057552033C3}"/>
    <cellStyle name="Comma 4 2 2 2 3 5 3" xfId="18100" xr:uid="{36B78A30-7426-43C8-B613-295616409B38}"/>
    <cellStyle name="Comma 4 2 2 2 3 5 3 2" xfId="39603" xr:uid="{F0C41CB0-9684-4C3D-81A3-E1FE9E613D1F}"/>
    <cellStyle name="Comma 4 2 2 2 3 5 4" xfId="24705" xr:uid="{78233866-6E5E-4386-B55D-C42F9F823A5C}"/>
    <cellStyle name="Comma 4 2 2 2 3 5 5" xfId="46208" xr:uid="{213CFC92-CCB4-4CD1-AE07-BA93894D7128}"/>
    <cellStyle name="Comma 4 2 2 2 3 6" xfId="4946" xr:uid="{DAA57DEE-9B50-4CCA-A50B-5C03D11B90D6}"/>
    <cellStyle name="Comma 4 2 2 2 3 6 2" xfId="13212" xr:uid="{C16D6E78-FAA4-4A5B-AEB3-9FC404324917}"/>
    <cellStyle name="Comma 4 2 2 2 3 6 2 2" xfId="34715" xr:uid="{2743947F-0B9A-4E94-BF92-69D987E832FA}"/>
    <cellStyle name="Comma 4 2 2 2 3 6 3" xfId="19847" xr:uid="{4F119E36-B202-43E0-8503-BE27700F96E9}"/>
    <cellStyle name="Comma 4 2 2 2 3 6 3 2" xfId="41350" xr:uid="{4AF8FE1F-CAE0-4706-AD51-D28129B3FACA}"/>
    <cellStyle name="Comma 4 2 2 2 3 6 4" xfId="26452" xr:uid="{228FEFD2-AEEE-4208-A6A3-3AEA841D8205}"/>
    <cellStyle name="Comma 4 2 2 2 3 6 5" xfId="47955" xr:uid="{EBA3E2C1-7AB9-4FA0-8B8F-E906BB2746FC}"/>
    <cellStyle name="Comma 4 2 2 2 3 7" xfId="5338" xr:uid="{8CFD3FE7-39C2-43F3-9856-1B164519CC99}"/>
    <cellStyle name="Comma 4 2 2 2 3 7 2" xfId="13604" xr:uid="{A21FD926-1189-48C0-8E2D-26BCC57C60D9}"/>
    <cellStyle name="Comma 4 2 2 2 3 7 2 2" xfId="35107" xr:uid="{1F48A6F7-5075-4D34-B7AE-326886EEC5C9}"/>
    <cellStyle name="Comma 4 2 2 2 3 7 3" xfId="20239" xr:uid="{E64C04CD-2DFD-407C-A234-F34A437706F2}"/>
    <cellStyle name="Comma 4 2 2 2 3 7 3 2" xfId="41742" xr:uid="{58584763-EC81-4333-9E43-79FC250D9463}"/>
    <cellStyle name="Comma 4 2 2 2 3 7 4" xfId="26844" xr:uid="{290016DE-1A0A-4ABF-9072-19267BE994AE}"/>
    <cellStyle name="Comma 4 2 2 2 3 7 5" xfId="48347" xr:uid="{8A21F86E-3BAB-4FFB-B857-54D9BA6156F9}"/>
    <cellStyle name="Comma 4 2 2 2 3 8" xfId="6979" xr:uid="{7742FDF7-A18B-4436-8B34-DF5BCE205590}"/>
    <cellStyle name="Comma 4 2 2 2 3 8 2" xfId="28482" xr:uid="{C9CDE019-4DBD-4F26-8D78-1D4E588FF6F7}"/>
    <cellStyle name="Comma 4 2 2 2 3 9" xfId="8635" xr:uid="{18F10D76-A1B0-4DFD-B3F5-F3DDAB786BBC}"/>
    <cellStyle name="Comma 4 2 2 2 3 9 2" xfId="30138" xr:uid="{F43A08F5-54F9-4E46-8777-CD4D8BFD7913}"/>
    <cellStyle name="Comma 4 2 2 2 4" xfId="652" xr:uid="{C99F510E-DCCB-4436-BF0C-B74559E9B693}"/>
    <cellStyle name="Comma 4 2 2 2 4 10" xfId="43661" xr:uid="{A0630DC5-608D-46F2-8ADC-387DBE90F8C3}"/>
    <cellStyle name="Comma 4 2 2 2 4 2" xfId="1598" xr:uid="{ACCA9887-7BE8-4D1D-9791-1579EB2FC759}"/>
    <cellStyle name="Comma 4 2 2 2 4 2 2" xfId="4427" xr:uid="{55D8D88B-0280-4BD1-B6A8-8F937C8EEDEA}"/>
    <cellStyle name="Comma 4 2 2 2 4 2 2 2" xfId="12693" xr:uid="{EA701BAF-5921-4028-8AAF-0CB2A16DFB67}"/>
    <cellStyle name="Comma 4 2 2 2 4 2 2 2 2" xfId="34196" xr:uid="{333D09BA-2F6E-47F5-B533-3DE917168B01}"/>
    <cellStyle name="Comma 4 2 2 2 4 2 2 3" xfId="19328" xr:uid="{035BA0AE-EF5C-432F-B93A-9ECA362C6898}"/>
    <cellStyle name="Comma 4 2 2 2 4 2 2 3 2" xfId="40831" xr:uid="{8B229741-14F1-4359-A3AE-01F627AB651D}"/>
    <cellStyle name="Comma 4 2 2 2 4 2 2 4" xfId="25933" xr:uid="{70C8D4FC-C02C-4B8E-BECF-893D8FA01EF5}"/>
    <cellStyle name="Comma 4 2 2 2 4 2 2 5" xfId="47436" xr:uid="{F5F68A5B-F8A6-4402-B6C6-1F4A1B0864B2}"/>
    <cellStyle name="Comma 4 2 2 2 4 2 3" xfId="6566" xr:uid="{405F922F-2C2F-4719-B737-0BD636507A07}"/>
    <cellStyle name="Comma 4 2 2 2 4 2 3 2" xfId="14832" xr:uid="{B1A148F2-0336-4874-9820-64D0DC54CD84}"/>
    <cellStyle name="Comma 4 2 2 2 4 2 3 2 2" xfId="36335" xr:uid="{F5FD533E-A8FC-46B9-A1B0-42EBDD57BC0D}"/>
    <cellStyle name="Comma 4 2 2 2 4 2 3 3" xfId="21467" xr:uid="{A33C7476-DCD9-477B-848E-FE8262B7024D}"/>
    <cellStyle name="Comma 4 2 2 2 4 2 3 3 2" xfId="42970" xr:uid="{52F5D55D-9361-4D2E-B954-05ED5F2D735C}"/>
    <cellStyle name="Comma 4 2 2 2 4 2 3 4" xfId="28072" xr:uid="{46C03932-8B8E-45A5-8F19-F51551081437}"/>
    <cellStyle name="Comma 4 2 2 2 4 2 3 5" xfId="49575" xr:uid="{06B96858-7B52-4FD3-8451-33441AB51036}"/>
    <cellStyle name="Comma 4 2 2 2 4 2 4" xfId="8207" xr:uid="{35ED47D3-28A1-42AF-A136-0B688B9BE82E}"/>
    <cellStyle name="Comma 4 2 2 2 4 2 4 2" xfId="29710" xr:uid="{B9D32935-279B-4885-8BDA-8BB0862B8A37}"/>
    <cellStyle name="Comma 4 2 2 2 4 2 5" xfId="9864" xr:uid="{7E99DE1A-C4FF-4955-BDB5-6784C191370D}"/>
    <cellStyle name="Comma 4 2 2 2 4 2 5 2" xfId="31367" xr:uid="{8D067A9F-5C56-490D-ADA6-6F290E0DE4E8}"/>
    <cellStyle name="Comma 4 2 2 2 4 2 6" xfId="16499" xr:uid="{5CFD949E-55B4-48B9-A87A-E0E6EA2C1B4E}"/>
    <cellStyle name="Comma 4 2 2 2 4 2 6 2" xfId="38002" xr:uid="{0FCE1E44-16C2-46C5-AD7D-6F10D25335DA}"/>
    <cellStyle name="Comma 4 2 2 2 4 2 7" xfId="23104" xr:uid="{A7C0D3E0-4F7D-4FFC-A886-52B1A3374588}"/>
    <cellStyle name="Comma 4 2 2 2 4 2 8" xfId="44607" xr:uid="{8CBADCCA-F3BD-49C0-B160-19C5C49E5644}"/>
    <cellStyle name="Comma 4 2 2 2 4 3" xfId="2285" xr:uid="{7A5F8226-155A-4A6F-BFA3-70C586A68515}"/>
    <cellStyle name="Comma 4 2 2 2 4 3 2" xfId="10551" xr:uid="{BCDEB7AE-ADFF-49DC-A63C-9D323A2769D1}"/>
    <cellStyle name="Comma 4 2 2 2 4 3 2 2" xfId="32054" xr:uid="{D6D51CA8-BDC0-4C1F-BA5B-289000FDC381}"/>
    <cellStyle name="Comma 4 2 2 2 4 3 3" xfId="17186" xr:uid="{1F289676-1F5D-4F31-BB4B-83EFB01D8E60}"/>
    <cellStyle name="Comma 4 2 2 2 4 3 3 2" xfId="38689" xr:uid="{B7A9043B-A20B-4B5F-9C26-CA3856C7FFAD}"/>
    <cellStyle name="Comma 4 2 2 2 4 3 4" xfId="23791" xr:uid="{1FEE4998-B060-4F1E-B5DF-184E198B9FCC}"/>
    <cellStyle name="Comma 4 2 2 2 4 3 5" xfId="45294" xr:uid="{F7C56027-79D7-4C59-9EB8-1A9A9D5FB35B}"/>
    <cellStyle name="Comma 4 2 2 2 4 4" xfId="3481" xr:uid="{5A18F749-073F-4587-998E-CC2AB258378D}"/>
    <cellStyle name="Comma 4 2 2 2 4 4 2" xfId="11747" xr:uid="{B321FC02-00A2-4374-A4A0-7B7C1974547B}"/>
    <cellStyle name="Comma 4 2 2 2 4 4 2 2" xfId="33250" xr:uid="{9D277A2E-3EBE-43A2-A2FA-7ADCB201CE75}"/>
    <cellStyle name="Comma 4 2 2 2 4 4 3" xfId="18382" xr:uid="{C1397C39-D2C9-4FF6-8AB3-A9751A39D7F2}"/>
    <cellStyle name="Comma 4 2 2 2 4 4 3 2" xfId="39885" xr:uid="{8B486C4F-D13D-4062-ACED-4AFB1D4232C8}"/>
    <cellStyle name="Comma 4 2 2 2 4 4 4" xfId="24987" xr:uid="{7225F2CF-018B-46C3-8840-56A0CE0D5EAC}"/>
    <cellStyle name="Comma 4 2 2 2 4 4 5" xfId="46490" xr:uid="{2DE8FE62-9398-4E8B-A508-CEE9F8DD0536}"/>
    <cellStyle name="Comma 4 2 2 2 4 5" xfId="5620" xr:uid="{7462B15B-17F1-40D6-9C5E-5A61BCFC0868}"/>
    <cellStyle name="Comma 4 2 2 2 4 5 2" xfId="13886" xr:uid="{3C95A98F-A618-46E5-A322-DA58326EFF8F}"/>
    <cellStyle name="Comma 4 2 2 2 4 5 2 2" xfId="35389" xr:uid="{9C85F43D-8CD3-47F6-BAF5-D166596C15C6}"/>
    <cellStyle name="Comma 4 2 2 2 4 5 3" xfId="20521" xr:uid="{DDADBE84-2EEA-46D8-9AF2-B5AC1C1E0963}"/>
    <cellStyle name="Comma 4 2 2 2 4 5 3 2" xfId="42024" xr:uid="{5E5D9636-3955-4FB3-8793-2960DA72E8D9}"/>
    <cellStyle name="Comma 4 2 2 2 4 5 4" xfId="27126" xr:uid="{4E2E6A61-410C-46A4-B51D-78DFDEA3A0C3}"/>
    <cellStyle name="Comma 4 2 2 2 4 5 5" xfId="48629" xr:uid="{0D417C79-42B5-4ED3-A1A0-8F1B19881677}"/>
    <cellStyle name="Comma 4 2 2 2 4 6" xfId="7261" xr:uid="{7D1A0A6C-AC90-4455-A108-DDF3B51D5E64}"/>
    <cellStyle name="Comma 4 2 2 2 4 6 2" xfId="28764" xr:uid="{C88F666C-75B8-4128-AE3E-CA65CCBD0E21}"/>
    <cellStyle name="Comma 4 2 2 2 4 7" xfId="8918" xr:uid="{C271DD7E-5C0A-43A5-9C91-DE0D929D1FB9}"/>
    <cellStyle name="Comma 4 2 2 2 4 7 2" xfId="30421" xr:uid="{0DE86648-E937-4368-B31B-991A0205E120}"/>
    <cellStyle name="Comma 4 2 2 2 4 8" xfId="15553" xr:uid="{9D8E64E3-200C-4459-94B4-2CAC7E9D07DC}"/>
    <cellStyle name="Comma 4 2 2 2 4 8 2" xfId="37056" xr:uid="{B0BB87A8-E53A-41F6-939E-292512A16FE2}"/>
    <cellStyle name="Comma 4 2 2 2 4 9" xfId="22158" xr:uid="{243AEBDD-0570-4CB6-94A7-EB33A606486C}"/>
    <cellStyle name="Comma 4 2 2 2 5" xfId="920" xr:uid="{387AFEEF-0926-411E-A793-47E98FE4CE49}"/>
    <cellStyle name="Comma 4 2 2 2 5 2" xfId="3749" xr:uid="{CF077F2E-1132-4AEC-8FF1-B03B5FE56DE6}"/>
    <cellStyle name="Comma 4 2 2 2 5 2 2" xfId="12015" xr:uid="{5B5077A7-B7B1-4414-97A0-B603BC798B93}"/>
    <cellStyle name="Comma 4 2 2 2 5 2 2 2" xfId="33518" xr:uid="{ED807226-C48B-4BDF-8BBA-8E52F0C59214}"/>
    <cellStyle name="Comma 4 2 2 2 5 2 3" xfId="18650" xr:uid="{C3608FC2-D979-4AC4-A2A2-AFBB1EAC587B}"/>
    <cellStyle name="Comma 4 2 2 2 5 2 3 2" xfId="40153" xr:uid="{27EE2496-1979-43F1-BEAD-2455A6923C53}"/>
    <cellStyle name="Comma 4 2 2 2 5 2 4" xfId="25255" xr:uid="{5AA8D166-1938-4D73-B8CE-B6C48A2BC055}"/>
    <cellStyle name="Comma 4 2 2 2 5 2 5" xfId="46758" xr:uid="{B60776AF-B8FF-46EE-8384-7CF65C89CAC6}"/>
    <cellStyle name="Comma 4 2 2 2 5 3" xfId="5888" xr:uid="{B219FBCA-8C6C-4298-B075-E9E2767F072F}"/>
    <cellStyle name="Comma 4 2 2 2 5 3 2" xfId="14154" xr:uid="{8FED28A7-9622-4AA6-889A-488C0723FF4C}"/>
    <cellStyle name="Comma 4 2 2 2 5 3 2 2" xfId="35657" xr:uid="{3B2F30BC-A790-427B-BBE4-35273B033D52}"/>
    <cellStyle name="Comma 4 2 2 2 5 3 3" xfId="20789" xr:uid="{AB344035-3A67-4DC9-A929-4031EB67270E}"/>
    <cellStyle name="Comma 4 2 2 2 5 3 3 2" xfId="42292" xr:uid="{0DDBD062-2F40-441F-B21D-630559FC21E1}"/>
    <cellStyle name="Comma 4 2 2 2 5 3 4" xfId="27394" xr:uid="{398AB5AA-62B2-485C-8D6A-BCB5408CF1DD}"/>
    <cellStyle name="Comma 4 2 2 2 5 3 5" xfId="48897" xr:uid="{487F7162-D871-4C1C-B551-3D28D5123F5C}"/>
    <cellStyle name="Comma 4 2 2 2 5 4" xfId="7529" xr:uid="{FBAAEF41-8786-478A-848D-066E848E8772}"/>
    <cellStyle name="Comma 4 2 2 2 5 4 2" xfId="29032" xr:uid="{E7F81A46-DA23-405A-BBEB-A08B2085680F}"/>
    <cellStyle name="Comma 4 2 2 2 5 5" xfId="9186" xr:uid="{37F03CA6-4523-48D0-9248-08E781876211}"/>
    <cellStyle name="Comma 4 2 2 2 5 5 2" xfId="30689" xr:uid="{8F34D884-C281-4CCB-9D0A-FE4E3F744622}"/>
    <cellStyle name="Comma 4 2 2 2 5 6" xfId="15821" xr:uid="{EA06895B-01B9-43CA-91C0-8696F98F8D5E}"/>
    <cellStyle name="Comma 4 2 2 2 5 6 2" xfId="37324" xr:uid="{550E8A30-8636-4A52-812B-B0ADBABBBF5B}"/>
    <cellStyle name="Comma 4 2 2 2 5 7" xfId="22426" xr:uid="{56C38150-6947-4B0F-B577-82939B4D0CB7}"/>
    <cellStyle name="Comma 4 2 2 2 5 8" xfId="43929" xr:uid="{B52DD3B9-35E7-4546-ABFA-C7CB9CC9297D}"/>
    <cellStyle name="Comma 4 2 2 2 6" xfId="1181" xr:uid="{4F3C86D2-4587-45C2-8E8C-67ED19C05E88}"/>
    <cellStyle name="Comma 4 2 2 2 6 2" xfId="4010" xr:uid="{34343194-F3F8-4009-B15D-40ABD507F032}"/>
    <cellStyle name="Comma 4 2 2 2 6 2 2" xfId="12276" xr:uid="{4741615F-1403-4B3C-A34B-5C705B25772A}"/>
    <cellStyle name="Comma 4 2 2 2 6 2 2 2" xfId="33779" xr:uid="{A09840AF-9411-4E63-9A5C-FDA657A86CB3}"/>
    <cellStyle name="Comma 4 2 2 2 6 2 3" xfId="18911" xr:uid="{3A715753-35AF-4278-B218-625C37171D90}"/>
    <cellStyle name="Comma 4 2 2 2 6 2 3 2" xfId="40414" xr:uid="{97E7063E-AD2A-49D0-8151-5251CCF16CCC}"/>
    <cellStyle name="Comma 4 2 2 2 6 2 4" xfId="25516" xr:uid="{F653FE97-A15A-45F3-A105-3E69469AFE32}"/>
    <cellStyle name="Comma 4 2 2 2 6 2 5" xfId="47019" xr:uid="{37327B15-B134-4A26-9DB5-2728C7316DC5}"/>
    <cellStyle name="Comma 4 2 2 2 6 3" xfId="6149" xr:uid="{0B48F18A-361F-4B03-8B39-1832F085E3F2}"/>
    <cellStyle name="Comma 4 2 2 2 6 3 2" xfId="14415" xr:uid="{9FEA2AE8-49F0-4052-B098-65928072E2C1}"/>
    <cellStyle name="Comma 4 2 2 2 6 3 2 2" xfId="35918" xr:uid="{EEDFEA74-3812-4CC4-A28F-99F84924877C}"/>
    <cellStyle name="Comma 4 2 2 2 6 3 3" xfId="21050" xr:uid="{5923306B-5062-4275-8AC0-96E57034ED58}"/>
    <cellStyle name="Comma 4 2 2 2 6 3 3 2" xfId="42553" xr:uid="{52C9DA1A-4A6A-4A96-ADF8-9E4198A9A811}"/>
    <cellStyle name="Comma 4 2 2 2 6 3 4" xfId="27655" xr:uid="{555CB30D-1584-4B6E-9447-BCD4D14255AC}"/>
    <cellStyle name="Comma 4 2 2 2 6 3 5" xfId="49158" xr:uid="{E0EB5853-CFA6-4FB5-BF68-ED5E4A641625}"/>
    <cellStyle name="Comma 4 2 2 2 6 4" xfId="7790" xr:uid="{4202D73D-BC6E-4316-A260-432E9825259D}"/>
    <cellStyle name="Comma 4 2 2 2 6 4 2" xfId="29293" xr:uid="{06FE7314-4730-457E-8E1E-81A1190415DC}"/>
    <cellStyle name="Comma 4 2 2 2 6 5" xfId="9447" xr:uid="{E5734C88-DCD7-4B39-9983-9E72A31939AF}"/>
    <cellStyle name="Comma 4 2 2 2 6 5 2" xfId="30950" xr:uid="{ED79BB79-6C66-48A5-A73C-2F8C5F04B0EB}"/>
    <cellStyle name="Comma 4 2 2 2 6 6" xfId="16082" xr:uid="{671EC952-16F9-42EA-BF68-8E91F5507617}"/>
    <cellStyle name="Comma 4 2 2 2 6 6 2" xfId="37585" xr:uid="{943F07C5-400A-44DD-ABA4-D8E3D0588AC5}"/>
    <cellStyle name="Comma 4 2 2 2 6 7" xfId="22687" xr:uid="{B2131133-2ACC-48C4-9E4E-1DCF942FA1FC}"/>
    <cellStyle name="Comma 4 2 2 2 6 8" xfId="44190" xr:uid="{0A7481F2-8BAE-41B1-8D96-2077AAF65AD7}"/>
    <cellStyle name="Comma 4 2 2 2 7" xfId="1869" xr:uid="{C8F8F25A-F96C-4E27-9F51-8791FE8A0EE5}"/>
    <cellStyle name="Comma 4 2 2 2 7 2" xfId="10135" xr:uid="{205DB128-15A7-4542-A3A2-DC903B81AB10}"/>
    <cellStyle name="Comma 4 2 2 2 7 2 2" xfId="31638" xr:uid="{1D4985A9-F5EC-4F97-863D-D2EA3FFAD75A}"/>
    <cellStyle name="Comma 4 2 2 2 7 3" xfId="16770" xr:uid="{D0037A6E-105E-4288-B91D-8B005336373C}"/>
    <cellStyle name="Comma 4 2 2 2 7 3 2" xfId="38273" xr:uid="{5204D85D-A580-4248-8A64-0BCFC9838E1F}"/>
    <cellStyle name="Comma 4 2 2 2 7 4" xfId="23375" xr:uid="{FC835330-5218-4591-8D95-F366A0DC45EA}"/>
    <cellStyle name="Comma 4 2 2 2 7 5" xfId="44878" xr:uid="{23385320-2BED-485C-BFF3-7D15DB9594C2}"/>
    <cellStyle name="Comma 4 2 2 2 8" xfId="2554" xr:uid="{2E8174DD-ECF8-4CCB-86E8-4C4D2613A7C7}"/>
    <cellStyle name="Comma 4 2 2 2 8 2" xfId="10820" xr:uid="{550B7771-82BD-4CF7-A6D6-AA722A2A3164}"/>
    <cellStyle name="Comma 4 2 2 2 8 2 2" xfId="32323" xr:uid="{01CDC95B-9252-4285-9BC4-661A48509BF2}"/>
    <cellStyle name="Comma 4 2 2 2 8 3" xfId="17455" xr:uid="{B25F4118-3760-42A0-8695-DE485A22389C}"/>
    <cellStyle name="Comma 4 2 2 2 8 3 2" xfId="38958" xr:uid="{1A0DFE0D-7D4F-48B2-A790-1DC7145B9CD5}"/>
    <cellStyle name="Comma 4 2 2 2 8 4" xfId="24060" xr:uid="{582E15CE-CCB4-47FE-A2AB-B7727F0FB4CF}"/>
    <cellStyle name="Comma 4 2 2 2 8 5" xfId="45563" xr:uid="{DEA6FCFA-52AB-4826-966C-C66EDF9B486E}"/>
    <cellStyle name="Comma 4 2 2 2 9" xfId="3065" xr:uid="{8D7FE1B9-E6B5-4BEF-9A43-61CEB6D1D35D}"/>
    <cellStyle name="Comma 4 2 2 2 9 2" xfId="11331" xr:uid="{6346B32E-398A-4DD6-9D0B-A9AE70BF2293}"/>
    <cellStyle name="Comma 4 2 2 2 9 2 2" xfId="32834" xr:uid="{95FD9E98-575C-4E8B-9CC2-FE8A7AC7E302}"/>
    <cellStyle name="Comma 4 2 2 2 9 3" xfId="17966" xr:uid="{9F385F3D-310E-4288-B266-0655D4DD170A}"/>
    <cellStyle name="Comma 4 2 2 2 9 3 2" xfId="39469" xr:uid="{10C4978E-6BCF-4737-8789-1020A5A94B6D}"/>
    <cellStyle name="Comma 4 2 2 2 9 4" xfId="24571" xr:uid="{C883E1E8-1ADB-4465-B153-5CFD6B82B9DE}"/>
    <cellStyle name="Comma 4 2 2 2 9 5" xfId="46074" xr:uid="{8A2F6B20-FD22-4D76-B736-E378CEFDFDED}"/>
    <cellStyle name="Comma 4 2 2 3" xfId="458" xr:uid="{5781A867-598B-4016-9C1B-79DF37E5CBAE}"/>
    <cellStyle name="Comma 4 2 2 3 10" xfId="7069" xr:uid="{709CDF90-6B46-4944-B394-6C9EFE81294D}"/>
    <cellStyle name="Comma 4 2 2 3 10 2" xfId="28572" xr:uid="{721E406C-A0DA-4B13-9FD4-4B5E5AD76008}"/>
    <cellStyle name="Comma 4 2 2 3 11" xfId="8725" xr:uid="{A3151919-CAA4-41F7-B1BD-A87DBCBF9E69}"/>
    <cellStyle name="Comma 4 2 2 3 11 2" xfId="30228" xr:uid="{C9E45A97-7DD9-465D-B53F-CA603AB8F4A7}"/>
    <cellStyle name="Comma 4 2 2 3 12" xfId="15361" xr:uid="{EDC0C065-BD6B-48A5-AA62-871471E03B24}"/>
    <cellStyle name="Comma 4 2 2 3 12 2" xfId="36864" xr:uid="{AC1154A2-AF87-4087-8FE0-1A375B045C94}"/>
    <cellStyle name="Comma 4 2 2 3 13" xfId="21966" xr:uid="{E3BE046F-138C-4B61-917F-BCABE3BC0DC5}"/>
    <cellStyle name="Comma 4 2 2 3 14" xfId="43469" xr:uid="{4086D011-F90F-4E5A-84C4-CEF7EF5ACCF6}"/>
    <cellStyle name="Comma 4 2 2 3 2" xfId="740" xr:uid="{6A35D195-D249-412C-859C-8ADE50383581}"/>
    <cellStyle name="Comma 4 2 2 3 2 10" xfId="15641" xr:uid="{9C5C2C20-9DD7-4E6F-A2CC-8AAB67664553}"/>
    <cellStyle name="Comma 4 2 2 3 2 10 2" xfId="37144" xr:uid="{90CF022F-8D01-418B-B33C-3422ECB214B1}"/>
    <cellStyle name="Comma 4 2 2 3 2 11" xfId="22246" xr:uid="{7066FF61-6808-4CBF-988C-D94384BE9BFD}"/>
    <cellStyle name="Comma 4 2 2 3 2 12" xfId="43749" xr:uid="{F384C1FF-8257-4F26-8F17-852284082FC1}"/>
    <cellStyle name="Comma 4 2 2 3 2 2" xfId="1686" xr:uid="{46C534FA-4329-4540-9481-6285FAA681E5}"/>
    <cellStyle name="Comma 4 2 2 3 2 2 2" xfId="4515" xr:uid="{F85E76C2-DDA1-4F23-8D89-1580B95A2E81}"/>
    <cellStyle name="Comma 4 2 2 3 2 2 2 2" xfId="12781" xr:uid="{D6BA10F3-E58E-416C-8A8B-EDD8632B3FDB}"/>
    <cellStyle name="Comma 4 2 2 3 2 2 2 2 2" xfId="34284" xr:uid="{9C4C5798-A841-4B34-BA15-8C737488A78F}"/>
    <cellStyle name="Comma 4 2 2 3 2 2 2 3" xfId="19416" xr:uid="{FD4DEE9D-AA05-48BD-B560-F42FD5F08A99}"/>
    <cellStyle name="Comma 4 2 2 3 2 2 2 3 2" xfId="40919" xr:uid="{D0BB4BC6-021B-4496-9438-82E82D59C99E}"/>
    <cellStyle name="Comma 4 2 2 3 2 2 2 4" xfId="26021" xr:uid="{788676C1-20F6-4A3D-AF15-9DA4FCC1F0C3}"/>
    <cellStyle name="Comma 4 2 2 3 2 2 2 5" xfId="47524" xr:uid="{ECC39D54-E95E-4B8B-BB9E-55F5ED706DE2}"/>
    <cellStyle name="Comma 4 2 2 3 2 2 3" xfId="6654" xr:uid="{79BD7025-D74A-415A-B0E4-EC9C2BB0198B}"/>
    <cellStyle name="Comma 4 2 2 3 2 2 3 2" xfId="14920" xr:uid="{368FF2D9-7C0D-4587-BBFD-003A8D2CD9AF}"/>
    <cellStyle name="Comma 4 2 2 3 2 2 3 2 2" xfId="36423" xr:uid="{DACF9B62-E22F-4202-930B-4A2EBC1D4311}"/>
    <cellStyle name="Comma 4 2 2 3 2 2 3 3" xfId="21555" xr:uid="{6E713764-B00B-4599-B634-47F534100E1B}"/>
    <cellStyle name="Comma 4 2 2 3 2 2 3 3 2" xfId="43058" xr:uid="{17C865ED-DEA9-4FE1-BEDC-B4857C93B51C}"/>
    <cellStyle name="Comma 4 2 2 3 2 2 3 4" xfId="28160" xr:uid="{4F479B23-5AAC-4B8C-8F91-5BB6EB4D3BBA}"/>
    <cellStyle name="Comma 4 2 2 3 2 2 3 5" xfId="49663" xr:uid="{F1B0D427-F556-404D-AA8F-4D3AFE94E411}"/>
    <cellStyle name="Comma 4 2 2 3 2 2 4" xfId="8295" xr:uid="{B9EB7F7F-B91F-4B8F-AF7D-FAF42384BB53}"/>
    <cellStyle name="Comma 4 2 2 3 2 2 4 2" xfId="29798" xr:uid="{600F0001-4F86-43D4-B5A0-841687E9EB50}"/>
    <cellStyle name="Comma 4 2 2 3 2 2 5" xfId="9952" xr:uid="{591C63F1-FC05-45F7-8DED-42DC28C9CAE0}"/>
    <cellStyle name="Comma 4 2 2 3 2 2 5 2" xfId="31455" xr:uid="{4F66A469-A7EB-4888-B8AC-67327F620A04}"/>
    <cellStyle name="Comma 4 2 2 3 2 2 6" xfId="16587" xr:uid="{B51436DC-4840-42C1-9BCF-E191CE65FEB3}"/>
    <cellStyle name="Comma 4 2 2 3 2 2 6 2" xfId="38090" xr:uid="{A40098A7-9BBA-40C0-960E-D9D98F8B0317}"/>
    <cellStyle name="Comma 4 2 2 3 2 2 7" xfId="23192" xr:uid="{5B541E90-2A21-4CC5-BD13-ECA235861AC8}"/>
    <cellStyle name="Comma 4 2 2 3 2 2 8" xfId="44695" xr:uid="{24F2788B-0153-4C8A-9EC2-E2F59D5E3AA8}"/>
    <cellStyle name="Comma 4 2 2 3 2 3" xfId="2373" xr:uid="{7F3DD724-B8C5-45B1-8A36-F61E7DA8BEFD}"/>
    <cellStyle name="Comma 4 2 2 3 2 3 2" xfId="10639" xr:uid="{FFB62818-27B8-477D-AB09-3EFDC799499F}"/>
    <cellStyle name="Comma 4 2 2 3 2 3 2 2" xfId="32142" xr:uid="{3A599A6F-E934-4093-9AE5-0093990CAD0F}"/>
    <cellStyle name="Comma 4 2 2 3 2 3 3" xfId="17274" xr:uid="{B1D0B0F6-1748-4386-8569-CB02DD1A75CE}"/>
    <cellStyle name="Comma 4 2 2 3 2 3 3 2" xfId="38777" xr:uid="{420A9128-0B94-4DE4-9AC5-D755AE28DB1A}"/>
    <cellStyle name="Comma 4 2 2 3 2 3 4" xfId="23879" xr:uid="{E04FAB9B-23EE-443B-A008-8F97FF5A3BA6}"/>
    <cellStyle name="Comma 4 2 2 3 2 3 5" xfId="45382" xr:uid="{021BDB47-2169-45F8-B6F2-E1D392440ABB}"/>
    <cellStyle name="Comma 4 2 2 3 2 4" xfId="2890" xr:uid="{AADBE482-0762-4713-B7F8-5A2F26D5A072}"/>
    <cellStyle name="Comma 4 2 2 3 2 4 2" xfId="11156" xr:uid="{9F7BF5C5-2652-44B3-8986-80EF6F98FEC9}"/>
    <cellStyle name="Comma 4 2 2 3 2 4 2 2" xfId="32659" xr:uid="{91BE43D4-4B9D-4131-9242-E324AC2A79B4}"/>
    <cellStyle name="Comma 4 2 2 3 2 4 3" xfId="17791" xr:uid="{6BA7E458-40E8-4B8F-9348-DCFC1E48764D}"/>
    <cellStyle name="Comma 4 2 2 3 2 4 3 2" xfId="39294" xr:uid="{D19521EE-1F86-45E3-8FE3-CE33D11680E3}"/>
    <cellStyle name="Comma 4 2 2 3 2 4 4" xfId="24396" xr:uid="{6CF7743B-AA65-40D0-BA70-299BD98B3001}"/>
    <cellStyle name="Comma 4 2 2 3 2 4 5" xfId="45899" xr:uid="{5F09760B-474C-4866-974D-204DF103FEB4}"/>
    <cellStyle name="Comma 4 2 2 3 2 5" xfId="3569" xr:uid="{9FBFFE4C-F710-4311-AFE5-A7F239CD357B}"/>
    <cellStyle name="Comma 4 2 2 3 2 5 2" xfId="11835" xr:uid="{A473BDB0-9750-49DD-9911-FA925A054C56}"/>
    <cellStyle name="Comma 4 2 2 3 2 5 2 2" xfId="33338" xr:uid="{204D998B-19EE-48D7-9864-0749F414B7B0}"/>
    <cellStyle name="Comma 4 2 2 3 2 5 3" xfId="18470" xr:uid="{97B00EE7-5821-48F9-9723-1CDC9D745011}"/>
    <cellStyle name="Comma 4 2 2 3 2 5 3 2" xfId="39973" xr:uid="{CD0B3E5F-CB03-4203-8227-9A08696465E2}"/>
    <cellStyle name="Comma 4 2 2 3 2 5 4" xfId="25075" xr:uid="{937B0DB8-1E32-42E6-8266-4E9C7A1EB9A2}"/>
    <cellStyle name="Comma 4 2 2 3 2 5 5" xfId="46578" xr:uid="{447BFC4D-9C77-4400-A3D8-FAEAEF6A8348}"/>
    <cellStyle name="Comma 4 2 2 3 2 6" xfId="5034" xr:uid="{7A993F00-8109-406F-9ABB-0C3FD910F937}"/>
    <cellStyle name="Comma 4 2 2 3 2 6 2" xfId="13300" xr:uid="{655B9433-2AA2-49B7-8BFD-6924D1238284}"/>
    <cellStyle name="Comma 4 2 2 3 2 6 2 2" xfId="34803" xr:uid="{1D3DA5E2-992F-4666-88AC-C5B703900BBF}"/>
    <cellStyle name="Comma 4 2 2 3 2 6 3" xfId="19935" xr:uid="{20A70ED5-F6A6-42EF-8609-BE383D6DC26D}"/>
    <cellStyle name="Comma 4 2 2 3 2 6 3 2" xfId="41438" xr:uid="{A8CA403A-64E7-45E3-968E-AEE7FA0DAA5B}"/>
    <cellStyle name="Comma 4 2 2 3 2 6 4" xfId="26540" xr:uid="{17B2E210-8514-43F0-8AA9-1100A24197FE}"/>
    <cellStyle name="Comma 4 2 2 3 2 6 5" xfId="48043" xr:uid="{A2FCFE90-1720-4C57-BA4B-94161819CCAA}"/>
    <cellStyle name="Comma 4 2 2 3 2 7" xfId="5708" xr:uid="{D04CBABF-78F4-4746-B1A0-0BB2EBB81E98}"/>
    <cellStyle name="Comma 4 2 2 3 2 7 2" xfId="13974" xr:uid="{19D68807-E21B-41B5-82BB-EA6F75B99A2A}"/>
    <cellStyle name="Comma 4 2 2 3 2 7 2 2" xfId="35477" xr:uid="{DCE4539E-0BB9-441C-B5B5-861F653BDE27}"/>
    <cellStyle name="Comma 4 2 2 3 2 7 3" xfId="20609" xr:uid="{2E35B9C5-A073-42C5-8EAD-C4588FC48D5D}"/>
    <cellStyle name="Comma 4 2 2 3 2 7 3 2" xfId="42112" xr:uid="{F6E16577-2A02-4DAC-8DAB-E1F93E225BBD}"/>
    <cellStyle name="Comma 4 2 2 3 2 7 4" xfId="27214" xr:uid="{B2B8ADE5-6D5A-4C59-A4A4-41A104696D0E}"/>
    <cellStyle name="Comma 4 2 2 3 2 7 5" xfId="48717" xr:uid="{11A69899-66E8-4223-963F-7FED5EA6868D}"/>
    <cellStyle name="Comma 4 2 2 3 2 8" xfId="7349" xr:uid="{B16D96B4-7ABA-4368-8960-F4AD6C28A049}"/>
    <cellStyle name="Comma 4 2 2 3 2 8 2" xfId="28852" xr:uid="{E89F690C-ECB2-417C-91CA-4ABEC402BF7E}"/>
    <cellStyle name="Comma 4 2 2 3 2 9" xfId="9006" xr:uid="{03AF4200-0615-4527-A8E4-91E4DBBD2F97}"/>
    <cellStyle name="Comma 4 2 2 3 2 9 2" xfId="30509" xr:uid="{2E4072FB-0AC1-4E5C-8A01-9AAA274F596D}"/>
    <cellStyle name="Comma 4 2 2 3 3" xfId="1010" xr:uid="{6C233140-E8EC-4EB4-8BB1-C320C6E43038}"/>
    <cellStyle name="Comma 4 2 2 3 3 2" xfId="3839" xr:uid="{E800A1AF-9CBA-46BD-8DCE-5892C4E331FD}"/>
    <cellStyle name="Comma 4 2 2 3 3 2 2" xfId="12105" xr:uid="{8DF63113-22AC-4E6A-979F-465DA52C23BF}"/>
    <cellStyle name="Comma 4 2 2 3 3 2 2 2" xfId="33608" xr:uid="{50F8CE0B-FEAB-44EE-8302-1344216DFD11}"/>
    <cellStyle name="Comma 4 2 2 3 3 2 3" xfId="18740" xr:uid="{65CF8BC8-5288-4E5F-B9F1-479C6C98F9C4}"/>
    <cellStyle name="Comma 4 2 2 3 3 2 3 2" xfId="40243" xr:uid="{F276FA36-7627-43AA-87CE-3D17A5981E7C}"/>
    <cellStyle name="Comma 4 2 2 3 3 2 4" xfId="25345" xr:uid="{F99827CE-9C09-4342-8B1A-7A3D0DD8C1CE}"/>
    <cellStyle name="Comma 4 2 2 3 3 2 5" xfId="46848" xr:uid="{13722171-FF38-4B10-857D-14266D7532C5}"/>
    <cellStyle name="Comma 4 2 2 3 3 3" xfId="5978" xr:uid="{64CEFFAD-E007-49FB-9D3E-01EBA51EC8C8}"/>
    <cellStyle name="Comma 4 2 2 3 3 3 2" xfId="14244" xr:uid="{A781B2FA-F6D8-4CA7-8971-A7B7F085590E}"/>
    <cellStyle name="Comma 4 2 2 3 3 3 2 2" xfId="35747" xr:uid="{C270665F-3336-4B45-8696-8F46B04854F0}"/>
    <cellStyle name="Comma 4 2 2 3 3 3 3" xfId="20879" xr:uid="{39333296-1E24-4C86-8AE4-877F4BEA8F06}"/>
    <cellStyle name="Comma 4 2 2 3 3 3 3 2" xfId="42382" xr:uid="{D7FE1C58-C6E6-4F09-86DC-7E80ADD1572C}"/>
    <cellStyle name="Comma 4 2 2 3 3 3 4" xfId="27484" xr:uid="{8ACFEB26-48E4-4060-8676-4367F67C7BBC}"/>
    <cellStyle name="Comma 4 2 2 3 3 3 5" xfId="48987" xr:uid="{37744A21-A068-48B9-8AB8-E3AB81D9BDFB}"/>
    <cellStyle name="Comma 4 2 2 3 3 4" xfId="7619" xr:uid="{A108FB95-E022-42F8-8D24-870D90FEB668}"/>
    <cellStyle name="Comma 4 2 2 3 3 4 2" xfId="29122" xr:uid="{373A425F-9D94-44AE-B6BF-0324C08266F5}"/>
    <cellStyle name="Comma 4 2 2 3 3 5" xfId="9276" xr:uid="{97093E6D-7AA9-476E-B0C9-DD442513F4D5}"/>
    <cellStyle name="Comma 4 2 2 3 3 5 2" xfId="30779" xr:uid="{B62F602D-2221-41AC-BCFF-4609970E4C86}"/>
    <cellStyle name="Comma 4 2 2 3 3 6" xfId="15911" xr:uid="{A0F83615-F6E8-4380-81BD-2992AE0EF2D9}"/>
    <cellStyle name="Comma 4 2 2 3 3 6 2" xfId="37414" xr:uid="{7F05E8C1-6CAE-41AD-A11D-5407F23D7761}"/>
    <cellStyle name="Comma 4 2 2 3 3 7" xfId="22516" xr:uid="{ED70245C-C13F-435D-8789-280CE6E67B9D}"/>
    <cellStyle name="Comma 4 2 2 3 3 8" xfId="44019" xr:uid="{4243F503-1CD6-4650-9414-AC08D1D42C2D}"/>
    <cellStyle name="Comma 4 2 2 3 4" xfId="1406" xr:uid="{2EF95D62-AE30-4DFD-ABA2-1996C33C0297}"/>
    <cellStyle name="Comma 4 2 2 3 4 2" xfId="4235" xr:uid="{C8D0C007-2AE5-4D08-9328-F5A7C4FC43BE}"/>
    <cellStyle name="Comma 4 2 2 3 4 2 2" xfId="12501" xr:uid="{D3649407-1F3D-4E11-829D-CFC17C578B7A}"/>
    <cellStyle name="Comma 4 2 2 3 4 2 2 2" xfId="34004" xr:uid="{E0E26A7A-8121-4F75-A844-E27CEEDC86A1}"/>
    <cellStyle name="Comma 4 2 2 3 4 2 3" xfId="19136" xr:uid="{54744699-EB9C-454B-9329-73D3A729F19A}"/>
    <cellStyle name="Comma 4 2 2 3 4 2 3 2" xfId="40639" xr:uid="{42574D0F-C50B-49AC-A32A-D674AA8AA06A}"/>
    <cellStyle name="Comma 4 2 2 3 4 2 4" xfId="25741" xr:uid="{2BA77AAF-14BC-4404-B4A2-8FA591E0D5E4}"/>
    <cellStyle name="Comma 4 2 2 3 4 2 5" xfId="47244" xr:uid="{B1981FC9-D90A-43D3-B22D-2E7CDB43CDA6}"/>
    <cellStyle name="Comma 4 2 2 3 4 3" xfId="6374" xr:uid="{83BD46E1-34EF-4D85-B531-5BE734864A59}"/>
    <cellStyle name="Comma 4 2 2 3 4 3 2" xfId="14640" xr:uid="{18562088-016D-4491-88E9-2AE53210EAAA}"/>
    <cellStyle name="Comma 4 2 2 3 4 3 2 2" xfId="36143" xr:uid="{7B845534-7F0D-4798-8DD1-8A570D33BF0A}"/>
    <cellStyle name="Comma 4 2 2 3 4 3 3" xfId="21275" xr:uid="{932DEBE1-1258-477D-87B0-C2A3A7D1068F}"/>
    <cellStyle name="Comma 4 2 2 3 4 3 3 2" xfId="42778" xr:uid="{82C2713E-4CFD-474C-BEE6-79A3A9577C17}"/>
    <cellStyle name="Comma 4 2 2 3 4 3 4" xfId="27880" xr:uid="{34C23BBC-B446-4FAA-9C42-055E078FD053}"/>
    <cellStyle name="Comma 4 2 2 3 4 3 5" xfId="49383" xr:uid="{8B351BD1-7E50-498C-AA56-ED2BAAE1697A}"/>
    <cellStyle name="Comma 4 2 2 3 4 4" xfId="8015" xr:uid="{7AD1611C-C5C4-4374-9B27-C09ADEDDE319}"/>
    <cellStyle name="Comma 4 2 2 3 4 4 2" xfId="29518" xr:uid="{8213A595-BE77-4D81-9C0F-614501A1F56A}"/>
    <cellStyle name="Comma 4 2 2 3 4 5" xfId="9672" xr:uid="{9A25DAB4-B9CE-406B-B2FA-7F60DDD22253}"/>
    <cellStyle name="Comma 4 2 2 3 4 5 2" xfId="31175" xr:uid="{1977F6D2-0147-4349-A767-EA252AC9418B}"/>
    <cellStyle name="Comma 4 2 2 3 4 6" xfId="16307" xr:uid="{2435399E-295A-4129-8F54-511A44A14466}"/>
    <cellStyle name="Comma 4 2 2 3 4 6 2" xfId="37810" xr:uid="{6966F5F9-C833-48B1-AF48-1EF10D24202B}"/>
    <cellStyle name="Comma 4 2 2 3 4 7" xfId="22912" xr:uid="{0AED242B-E907-4565-A196-F78C1A3B513C}"/>
    <cellStyle name="Comma 4 2 2 3 4 8" xfId="44415" xr:uid="{79F01627-456C-498F-BB39-23F71E4FF47C}"/>
    <cellStyle name="Comma 4 2 2 3 5" xfId="2093" xr:uid="{CF0947F2-9CA1-443A-9E31-8A50C2D2687C}"/>
    <cellStyle name="Comma 4 2 2 3 5 2" xfId="10359" xr:uid="{B865940C-92A8-44EA-8FC6-543A38528A1F}"/>
    <cellStyle name="Comma 4 2 2 3 5 2 2" xfId="31862" xr:uid="{F8144E4A-D722-4094-83EF-972B280D1894}"/>
    <cellStyle name="Comma 4 2 2 3 5 3" xfId="16994" xr:uid="{1660ABB0-3418-4452-9FA9-C093C538BD27}"/>
    <cellStyle name="Comma 4 2 2 3 5 3 2" xfId="38497" xr:uid="{A8CA7FD2-EC37-4097-A65A-401218CBA110}"/>
    <cellStyle name="Comma 4 2 2 3 5 4" xfId="23599" xr:uid="{B6807773-BC9C-4FED-9C53-569ADF8B3FF6}"/>
    <cellStyle name="Comma 4 2 2 3 5 5" xfId="45102" xr:uid="{F9BCDF89-AF39-4ABD-8AF5-345265D3D197}"/>
    <cellStyle name="Comma 4 2 2 3 6" xfId="2641" xr:uid="{D9D50A08-B987-4903-A9EE-7881DE36EC8B}"/>
    <cellStyle name="Comma 4 2 2 3 6 2" xfId="10907" xr:uid="{7D39423B-0213-4CF4-BCC3-0782A2A7D12E}"/>
    <cellStyle name="Comma 4 2 2 3 6 2 2" xfId="32410" xr:uid="{66810F41-7588-4598-AEB7-91AE38443EE2}"/>
    <cellStyle name="Comma 4 2 2 3 6 3" xfId="17542" xr:uid="{5D0F651D-9736-4059-BD08-511AB6BE5E47}"/>
    <cellStyle name="Comma 4 2 2 3 6 3 2" xfId="39045" xr:uid="{488CE0BA-9C49-4F99-8CE9-D1F9E54587B7}"/>
    <cellStyle name="Comma 4 2 2 3 6 4" xfId="24147" xr:uid="{FA7903A6-FCCC-4567-AF59-4AA73C4CED59}"/>
    <cellStyle name="Comma 4 2 2 3 6 5" xfId="45650" xr:uid="{DA728DA2-B782-48C8-9CBC-B526AA907D39}"/>
    <cellStyle name="Comma 4 2 2 3 7" xfId="3289" xr:uid="{EDE35383-A97C-4C51-B72B-11995407792D}"/>
    <cellStyle name="Comma 4 2 2 3 7 2" xfId="11555" xr:uid="{BEE41111-C858-4894-AF1C-B7A496D4FB5A}"/>
    <cellStyle name="Comma 4 2 2 3 7 2 2" xfId="33058" xr:uid="{7E51464A-C8A1-41F9-A89B-9A59C31816C4}"/>
    <cellStyle name="Comma 4 2 2 3 7 3" xfId="18190" xr:uid="{90A00AD8-0B9C-4674-AAC7-B64A28279D2D}"/>
    <cellStyle name="Comma 4 2 2 3 7 3 2" xfId="39693" xr:uid="{1B1C0CB7-0BCD-4E2C-AEAB-4244156DABD5}"/>
    <cellStyle name="Comma 4 2 2 3 7 4" xfId="24795" xr:uid="{D20CC218-1546-46E1-8B23-979D4447F219}"/>
    <cellStyle name="Comma 4 2 2 3 7 5" xfId="46298" xr:uid="{B7B73EE7-33B0-4551-AE0B-D4FC7FED1B39}"/>
    <cellStyle name="Comma 4 2 2 3 8" xfId="4785" xr:uid="{7D1D200D-C4EF-4DF4-AF59-35E864DFA144}"/>
    <cellStyle name="Comma 4 2 2 3 8 2" xfId="13051" xr:uid="{D72547E7-B0E0-49D5-BE90-3D06F790D110}"/>
    <cellStyle name="Comma 4 2 2 3 8 2 2" xfId="34554" xr:uid="{987FDEC4-2F62-4CDC-8B63-435337444AAB}"/>
    <cellStyle name="Comma 4 2 2 3 8 3" xfId="19686" xr:uid="{E9373A0C-A8EA-4C7D-B003-77E75C118E4D}"/>
    <cellStyle name="Comma 4 2 2 3 8 3 2" xfId="41189" xr:uid="{DFD719A2-D488-4F30-B264-6AE86F1BAB76}"/>
    <cellStyle name="Comma 4 2 2 3 8 4" xfId="26291" xr:uid="{6BD36ABC-D9C5-4BA4-9FDD-484EBFB47651}"/>
    <cellStyle name="Comma 4 2 2 3 8 5" xfId="47794" xr:uid="{D9E3507D-0FC3-4383-9E62-D5AE682DC8CA}"/>
    <cellStyle name="Comma 4 2 2 3 9" xfId="5428" xr:uid="{403C272B-55A5-43CB-BA41-3241440E54F5}"/>
    <cellStyle name="Comma 4 2 2 3 9 2" xfId="13694" xr:uid="{6D3B5EB9-36E0-406D-AD7F-092A38EF6DFD}"/>
    <cellStyle name="Comma 4 2 2 3 9 2 2" xfId="35197" xr:uid="{D82FBEAC-0C64-4F3D-BE8D-CC0151C86522}"/>
    <cellStyle name="Comma 4 2 2 3 9 3" xfId="20329" xr:uid="{DE6D3F15-09E4-4FC1-99DB-AB8E60DC1798}"/>
    <cellStyle name="Comma 4 2 2 3 9 3 2" xfId="41832" xr:uid="{BA2DE33A-5966-4D33-8DE9-6378B4788CBE}"/>
    <cellStyle name="Comma 4 2 2 3 9 4" xfId="26934" xr:uid="{7B4222CA-8218-4BA7-9EE1-5DD2C70C9ED2}"/>
    <cellStyle name="Comma 4 2 2 3 9 5" xfId="48437" xr:uid="{516600C7-221A-4E23-85DE-5F85602444CF}"/>
    <cellStyle name="Comma 4 2 2 4" xfId="331" xr:uid="{AF37116C-9246-4A26-95FD-FB19BAF83501}"/>
    <cellStyle name="Comma 4 2 2 4 10" xfId="15234" xr:uid="{F3A9D687-D67A-4F9B-B9AE-726A940C3874}"/>
    <cellStyle name="Comma 4 2 2 4 10 2" xfId="36737" xr:uid="{ED53874E-CB47-439E-BE94-BE027CBC7432}"/>
    <cellStyle name="Comma 4 2 2 4 11" xfId="21839" xr:uid="{5772495D-A119-48AD-828B-44D812424C10}"/>
    <cellStyle name="Comma 4 2 2 4 12" xfId="43342" xr:uid="{2942AA56-A0B6-4D5B-985D-0DCA679BAED9}"/>
    <cellStyle name="Comma 4 2 2 4 2" xfId="1279" xr:uid="{35D501B2-3D6D-4A3C-A921-152446EFC32D}"/>
    <cellStyle name="Comma 4 2 2 4 2 2" xfId="4108" xr:uid="{8629CFF0-0D86-4770-8818-3A7BE11B2915}"/>
    <cellStyle name="Comma 4 2 2 4 2 2 2" xfId="12374" xr:uid="{BC933670-D9B2-46CA-A129-A1889A0A830D}"/>
    <cellStyle name="Comma 4 2 2 4 2 2 2 2" xfId="33877" xr:uid="{A68F0186-FF37-40FA-9EBA-72484BEA5ADC}"/>
    <cellStyle name="Comma 4 2 2 4 2 2 3" xfId="19009" xr:uid="{FF53EEFA-7CD4-4C65-8684-CAE70D8D55D7}"/>
    <cellStyle name="Comma 4 2 2 4 2 2 3 2" xfId="40512" xr:uid="{45D8CD4F-254F-4173-AF07-658A7DFDC2D1}"/>
    <cellStyle name="Comma 4 2 2 4 2 2 4" xfId="25614" xr:uid="{7E140956-5473-41AF-B450-109664E3CED2}"/>
    <cellStyle name="Comma 4 2 2 4 2 2 5" xfId="47117" xr:uid="{330CB384-BECC-4197-B4A3-1D3147BAEB48}"/>
    <cellStyle name="Comma 4 2 2 4 2 3" xfId="6247" xr:uid="{C7ABE40D-38F6-4172-8AF5-004F7B73D50F}"/>
    <cellStyle name="Comma 4 2 2 4 2 3 2" xfId="14513" xr:uid="{3845BB44-33C5-4F95-B99C-FC59E3B95E17}"/>
    <cellStyle name="Comma 4 2 2 4 2 3 2 2" xfId="36016" xr:uid="{527AFEE1-1343-4D8E-89B2-8938D520B852}"/>
    <cellStyle name="Comma 4 2 2 4 2 3 3" xfId="21148" xr:uid="{16BCF07F-17D6-4694-8B92-B4F208D80FE8}"/>
    <cellStyle name="Comma 4 2 2 4 2 3 3 2" xfId="42651" xr:uid="{FFA220EB-F38D-468F-848A-5E81F942DD04}"/>
    <cellStyle name="Comma 4 2 2 4 2 3 4" xfId="27753" xr:uid="{1B723253-C5EB-4CA9-8D6A-EB716752DBF2}"/>
    <cellStyle name="Comma 4 2 2 4 2 3 5" xfId="49256" xr:uid="{81187950-3ECB-4BF2-B2EF-F1F3A448455A}"/>
    <cellStyle name="Comma 4 2 2 4 2 4" xfId="7888" xr:uid="{EFB5FDF9-A696-49FE-A1E7-A0158C265E7B}"/>
    <cellStyle name="Comma 4 2 2 4 2 4 2" xfId="29391" xr:uid="{F748E57A-559C-47FB-B433-F35B7314A07B}"/>
    <cellStyle name="Comma 4 2 2 4 2 5" xfId="9545" xr:uid="{9E873A27-B512-4303-9B16-1826433FA6CB}"/>
    <cellStyle name="Comma 4 2 2 4 2 5 2" xfId="31048" xr:uid="{4314214F-066B-4552-87C2-F3B3A27002DB}"/>
    <cellStyle name="Comma 4 2 2 4 2 6" xfId="16180" xr:uid="{B835929C-E2D4-47E4-B65B-4D016234C825}"/>
    <cellStyle name="Comma 4 2 2 4 2 6 2" xfId="37683" xr:uid="{8D20E824-F3C3-40BE-B588-D3D9AE52813F}"/>
    <cellStyle name="Comma 4 2 2 4 2 7" xfId="22785" xr:uid="{453E877A-80EA-43E6-AD4E-9D8DEE510383}"/>
    <cellStyle name="Comma 4 2 2 4 2 8" xfId="44288" xr:uid="{AC0BFE0F-EFF1-43F8-B92E-DF92969EEAB5}"/>
    <cellStyle name="Comma 4 2 2 4 3" xfId="1966" xr:uid="{6DF5DC88-9D5C-4EA2-B933-679F7239E0EB}"/>
    <cellStyle name="Comma 4 2 2 4 3 2" xfId="10232" xr:uid="{2118A57E-EB3C-4A92-9107-BC008F3DD8E7}"/>
    <cellStyle name="Comma 4 2 2 4 3 2 2" xfId="31735" xr:uid="{2A215E00-9239-4B41-BAB0-11366163491A}"/>
    <cellStyle name="Comma 4 2 2 4 3 3" xfId="16867" xr:uid="{BF4E4D06-A914-4F60-8C56-7E79322C647C}"/>
    <cellStyle name="Comma 4 2 2 4 3 3 2" xfId="38370" xr:uid="{C1202282-0BE2-4F09-9A74-3FC01BBBED16}"/>
    <cellStyle name="Comma 4 2 2 4 3 4" xfId="23472" xr:uid="{60E4AB55-CDFC-46B7-A671-3BF1156CAF92}"/>
    <cellStyle name="Comma 4 2 2 4 3 5" xfId="44975" xr:uid="{05EC7E57-C19F-49C8-BC3F-5870BD94D0C3}"/>
    <cellStyle name="Comma 4 2 2 4 4" xfId="2765" xr:uid="{9ED50F7D-4949-401B-BF12-CA16A032ECC3}"/>
    <cellStyle name="Comma 4 2 2 4 4 2" xfId="11031" xr:uid="{F75B9826-9D6E-4301-A489-E53304FE0E3E}"/>
    <cellStyle name="Comma 4 2 2 4 4 2 2" xfId="32534" xr:uid="{59C49051-03A2-439D-A4BF-3352AA1393CC}"/>
    <cellStyle name="Comma 4 2 2 4 4 3" xfId="17666" xr:uid="{0D596DD3-E1C0-4022-86DF-6C7C2A08D8F5}"/>
    <cellStyle name="Comma 4 2 2 4 4 3 2" xfId="39169" xr:uid="{0D8CBA2E-88F5-4C34-A4BB-8AF02F186474}"/>
    <cellStyle name="Comma 4 2 2 4 4 4" xfId="24271" xr:uid="{FF773EC1-5944-4DD8-9EF0-3897F040BCFD}"/>
    <cellStyle name="Comma 4 2 2 4 4 5" xfId="45774" xr:uid="{ABFFD1E2-1674-4189-ADBD-9A561B53DD43}"/>
    <cellStyle name="Comma 4 2 2 4 5" xfId="3162" xr:uid="{AAF8CF79-D312-47B1-B8BA-BCE7F3D0063B}"/>
    <cellStyle name="Comma 4 2 2 4 5 2" xfId="11428" xr:uid="{7114A004-638D-48A5-8F2E-BD7306ED4544}"/>
    <cellStyle name="Comma 4 2 2 4 5 2 2" xfId="32931" xr:uid="{C125B0C9-B9D2-49B9-8BFE-2E2E0AD9C5CF}"/>
    <cellStyle name="Comma 4 2 2 4 5 3" xfId="18063" xr:uid="{F87EAF4B-C119-42C3-86AB-DC54E61266CE}"/>
    <cellStyle name="Comma 4 2 2 4 5 3 2" xfId="39566" xr:uid="{90288F3D-7D11-4243-837D-F8EBABE73E23}"/>
    <cellStyle name="Comma 4 2 2 4 5 4" xfId="24668" xr:uid="{5B2D3634-61E4-4C80-94A2-D80383D582C3}"/>
    <cellStyle name="Comma 4 2 2 4 5 5" xfId="46171" xr:uid="{06E65DFD-29A2-4CE3-9222-0985B1519E8D}"/>
    <cellStyle name="Comma 4 2 2 4 6" xfId="4909" xr:uid="{F5EA5333-7F3C-49B5-BEE9-4F730F5A6CC5}"/>
    <cellStyle name="Comma 4 2 2 4 6 2" xfId="13175" xr:uid="{1F4F79C5-0BCB-43F6-A36E-5436D1E27AA6}"/>
    <cellStyle name="Comma 4 2 2 4 6 2 2" xfId="34678" xr:uid="{9FDFF75C-838B-422F-98A1-695BD6115279}"/>
    <cellStyle name="Comma 4 2 2 4 6 3" xfId="19810" xr:uid="{EEA8BC1D-1347-4DB9-A7BE-206301DFBFF9}"/>
    <cellStyle name="Comma 4 2 2 4 6 3 2" xfId="41313" xr:uid="{EB340955-2AB2-483F-8DDF-30EEA0D6199C}"/>
    <cellStyle name="Comma 4 2 2 4 6 4" xfId="26415" xr:uid="{2360A56B-0604-4859-B6E6-1D2A4A91DA44}"/>
    <cellStyle name="Comma 4 2 2 4 6 5" xfId="47918" xr:uid="{A1ACE77D-D736-4F65-AC7C-B7A6353903FB}"/>
    <cellStyle name="Comma 4 2 2 4 7" xfId="5301" xr:uid="{CAACCE88-B808-4F69-BF8D-E341C4D108E6}"/>
    <cellStyle name="Comma 4 2 2 4 7 2" xfId="13567" xr:uid="{97A9A1F7-8AD4-4A3A-BBB2-C87ECB472E95}"/>
    <cellStyle name="Comma 4 2 2 4 7 2 2" xfId="35070" xr:uid="{B3D7BCC1-0A2C-4461-9358-0482194CF60E}"/>
    <cellStyle name="Comma 4 2 2 4 7 3" xfId="20202" xr:uid="{7DDB4AB2-266B-49A8-B7BF-F05DF5A975F3}"/>
    <cellStyle name="Comma 4 2 2 4 7 3 2" xfId="41705" xr:uid="{423A57DF-11A2-459E-BEAA-ACA0BA1C7D55}"/>
    <cellStyle name="Comma 4 2 2 4 7 4" xfId="26807" xr:uid="{1313FF73-29AE-4F22-A0AE-D172FCDB1097}"/>
    <cellStyle name="Comma 4 2 2 4 7 5" xfId="48310" xr:uid="{9AE50D97-B11F-462D-B98E-1634A0AE91BA}"/>
    <cellStyle name="Comma 4 2 2 4 8" xfId="6942" xr:uid="{5458EC59-FC7D-4CC0-BD6A-0BB19A56C71C}"/>
    <cellStyle name="Comma 4 2 2 4 8 2" xfId="28445" xr:uid="{0CA6075F-9A7A-43AB-9C0F-4630751ED9C4}"/>
    <cellStyle name="Comma 4 2 2 4 9" xfId="8598" xr:uid="{6A307843-DE98-45C8-B310-B7677453DBA1}"/>
    <cellStyle name="Comma 4 2 2 4 9 2" xfId="30101" xr:uid="{23853B20-8681-43B3-8593-94073C8B97A8}"/>
    <cellStyle name="Comma 4 2 2 5" xfId="615" xr:uid="{0848E6F5-B998-477B-AC01-FFD66EA50220}"/>
    <cellStyle name="Comma 4 2 2 5 10" xfId="43624" xr:uid="{C4E525BE-8BA0-4A39-9DD9-B7E006BB528B}"/>
    <cellStyle name="Comma 4 2 2 5 2" xfId="1561" xr:uid="{DA7988E4-90F8-4A84-B22F-A82C6CC8098B}"/>
    <cellStyle name="Comma 4 2 2 5 2 2" xfId="4390" xr:uid="{C18E2801-78D5-476D-BCA8-8630D22736F3}"/>
    <cellStyle name="Comma 4 2 2 5 2 2 2" xfId="12656" xr:uid="{C3FF3F8D-5649-4784-9F82-00C9890478D7}"/>
    <cellStyle name="Comma 4 2 2 5 2 2 2 2" xfId="34159" xr:uid="{1A2660D4-CA8E-4902-8091-6426881DBFAE}"/>
    <cellStyle name="Comma 4 2 2 5 2 2 3" xfId="19291" xr:uid="{2EFD7090-934E-41EF-81CE-35E24447BE0B}"/>
    <cellStyle name="Comma 4 2 2 5 2 2 3 2" xfId="40794" xr:uid="{CAA06D68-59D2-41C4-81A9-BC5795035CB5}"/>
    <cellStyle name="Comma 4 2 2 5 2 2 4" xfId="25896" xr:uid="{81A54230-9E9C-4B59-BC9C-47B57EDEBAF6}"/>
    <cellStyle name="Comma 4 2 2 5 2 2 5" xfId="47399" xr:uid="{5377C6F5-9845-4F4E-8ACC-F5DAFF0691A0}"/>
    <cellStyle name="Comma 4 2 2 5 2 3" xfId="6529" xr:uid="{534F82B6-704F-46D4-92C6-31B664EEA3C5}"/>
    <cellStyle name="Comma 4 2 2 5 2 3 2" xfId="14795" xr:uid="{A7C516C9-1A21-4E8F-9016-99070D5DAA9C}"/>
    <cellStyle name="Comma 4 2 2 5 2 3 2 2" xfId="36298" xr:uid="{3F3EB1B1-A22C-4CF1-AF4E-045865B3F985}"/>
    <cellStyle name="Comma 4 2 2 5 2 3 3" xfId="21430" xr:uid="{E2F97B1F-BD41-4C6D-8C22-07E86D3CF52E}"/>
    <cellStyle name="Comma 4 2 2 5 2 3 3 2" xfId="42933" xr:uid="{B57F6F06-728C-47D3-9D9F-AB1E4BC2669E}"/>
    <cellStyle name="Comma 4 2 2 5 2 3 4" xfId="28035" xr:uid="{27F97525-8D60-4C46-90D1-E4E9663B9E85}"/>
    <cellStyle name="Comma 4 2 2 5 2 3 5" xfId="49538" xr:uid="{596F124B-3910-4912-AEB6-024C75DB9436}"/>
    <cellStyle name="Comma 4 2 2 5 2 4" xfId="8170" xr:uid="{118FAABC-9AE7-4DB5-907D-38300F4C37CA}"/>
    <cellStyle name="Comma 4 2 2 5 2 4 2" xfId="29673" xr:uid="{0C0E7848-E99E-417E-B607-C8E418FB031D}"/>
    <cellStyle name="Comma 4 2 2 5 2 5" xfId="9827" xr:uid="{8398C70A-619F-40DA-B882-399128D4E290}"/>
    <cellStyle name="Comma 4 2 2 5 2 5 2" xfId="31330" xr:uid="{190B9ED1-C50E-47D3-8F23-BE0499F97EEC}"/>
    <cellStyle name="Comma 4 2 2 5 2 6" xfId="16462" xr:uid="{C519725C-7B45-41F1-A77B-BC8B85D2B597}"/>
    <cellStyle name="Comma 4 2 2 5 2 6 2" xfId="37965" xr:uid="{9E567162-178D-498C-962F-28CD6678F661}"/>
    <cellStyle name="Comma 4 2 2 5 2 7" xfId="23067" xr:uid="{DEC34492-AFAC-4539-897F-533590134487}"/>
    <cellStyle name="Comma 4 2 2 5 2 8" xfId="44570" xr:uid="{7AB4DE17-78F5-4B34-8427-A7574BCFCC64}"/>
    <cellStyle name="Comma 4 2 2 5 3" xfId="2248" xr:uid="{9C029166-5E38-4026-A59C-8A96BCCB19FF}"/>
    <cellStyle name="Comma 4 2 2 5 3 2" xfId="10514" xr:uid="{C135F69B-5425-4517-A091-F69DAFBD01A7}"/>
    <cellStyle name="Comma 4 2 2 5 3 2 2" xfId="32017" xr:uid="{845551AC-9F77-4DE9-8BE4-883F3DEDA9F1}"/>
    <cellStyle name="Comma 4 2 2 5 3 3" xfId="17149" xr:uid="{B1E07EAE-C9D7-433B-B4D0-55152B403F03}"/>
    <cellStyle name="Comma 4 2 2 5 3 3 2" xfId="38652" xr:uid="{05BA59A8-3229-4D88-B6E5-05C124DF5806}"/>
    <cellStyle name="Comma 4 2 2 5 3 4" xfId="23754" xr:uid="{899F05CA-6036-4E54-8622-6256EE64288B}"/>
    <cellStyle name="Comma 4 2 2 5 3 5" xfId="45257" xr:uid="{E5E78B9D-82E0-4EF8-8FDD-B9FF51A8558F}"/>
    <cellStyle name="Comma 4 2 2 5 4" xfId="3444" xr:uid="{5F8A172A-51EE-4CF8-9713-F2663729332D}"/>
    <cellStyle name="Comma 4 2 2 5 4 2" xfId="11710" xr:uid="{D10216C4-A73D-4BD4-BAA3-FEA4F0F0A299}"/>
    <cellStyle name="Comma 4 2 2 5 4 2 2" xfId="33213" xr:uid="{FB095768-11E6-4B78-87E2-EC1A43FF4D9B}"/>
    <cellStyle name="Comma 4 2 2 5 4 3" xfId="18345" xr:uid="{C7F8F989-8FA8-47BC-8221-19186DA80A32}"/>
    <cellStyle name="Comma 4 2 2 5 4 3 2" xfId="39848" xr:uid="{971D68F0-E441-4AD9-A43A-D305502EAD57}"/>
    <cellStyle name="Comma 4 2 2 5 4 4" xfId="24950" xr:uid="{66236711-54CB-45E8-B009-94B39B766383}"/>
    <cellStyle name="Comma 4 2 2 5 4 5" xfId="46453" xr:uid="{002FF216-34CB-4F6E-A2B6-ED4D9F3CC483}"/>
    <cellStyle name="Comma 4 2 2 5 5" xfId="5583" xr:uid="{3FB08022-D29A-4D4E-A638-99525C5DD116}"/>
    <cellStyle name="Comma 4 2 2 5 5 2" xfId="13849" xr:uid="{C250E0EE-6E1A-4405-8DBA-0298BD1FE362}"/>
    <cellStyle name="Comma 4 2 2 5 5 2 2" xfId="35352" xr:uid="{ABF6C0A5-DE90-498B-AA9C-E86CD7619C62}"/>
    <cellStyle name="Comma 4 2 2 5 5 3" xfId="20484" xr:uid="{18D87921-29C6-4037-9226-0B5D9BCE03AA}"/>
    <cellStyle name="Comma 4 2 2 5 5 3 2" xfId="41987" xr:uid="{67F46C6C-49FF-4D5D-9E73-A4929CCDEEB8}"/>
    <cellStyle name="Comma 4 2 2 5 5 4" xfId="27089" xr:uid="{980EE908-1A3B-462B-89DD-865A5BF84349}"/>
    <cellStyle name="Comma 4 2 2 5 5 5" xfId="48592" xr:uid="{9C0E34D0-EC8C-441D-BC2B-8BA88CD7650F}"/>
    <cellStyle name="Comma 4 2 2 5 6" xfId="7224" xr:uid="{5E9B02C2-8304-4C59-8D98-560FEBE84D56}"/>
    <cellStyle name="Comma 4 2 2 5 6 2" xfId="28727" xr:uid="{30F470B4-04FE-4929-B75A-AA1866292922}"/>
    <cellStyle name="Comma 4 2 2 5 7" xfId="8881" xr:uid="{6EA49ABF-A2EC-43C2-B7E0-9D9CB16F59B0}"/>
    <cellStyle name="Comma 4 2 2 5 7 2" xfId="30384" xr:uid="{F411A036-C22E-4AF6-9337-835CD4889D65}"/>
    <cellStyle name="Comma 4 2 2 5 8" xfId="15516" xr:uid="{E71C453F-8D46-41ED-BA04-DE90E7484327}"/>
    <cellStyle name="Comma 4 2 2 5 8 2" xfId="37019" xr:uid="{F7413DC6-A064-4F0E-A5C3-FFF11E2BEEBF}"/>
    <cellStyle name="Comma 4 2 2 5 9" xfId="22121" xr:uid="{6392A545-7633-48A4-A0FF-5C0D916AD33C}"/>
    <cellStyle name="Comma 4 2 2 6" xfId="883" xr:uid="{4A8511BC-D790-4D5F-BDA3-BA576CC30717}"/>
    <cellStyle name="Comma 4 2 2 6 2" xfId="3712" xr:uid="{47B3EA92-4BA9-4941-8D04-AD487F1D52D5}"/>
    <cellStyle name="Comma 4 2 2 6 2 2" xfId="11978" xr:uid="{BA574364-F609-416C-95E3-8FF945BE4CB8}"/>
    <cellStyle name="Comma 4 2 2 6 2 2 2" xfId="33481" xr:uid="{FF2202B9-8C35-49BC-8BC9-1C3C151A0915}"/>
    <cellStyle name="Comma 4 2 2 6 2 3" xfId="18613" xr:uid="{6ADC7D3D-3EAB-43B6-9F61-BDC60559062A}"/>
    <cellStyle name="Comma 4 2 2 6 2 3 2" xfId="40116" xr:uid="{B5F69AF0-CEE1-47A8-87FC-1DD21D8B3A7E}"/>
    <cellStyle name="Comma 4 2 2 6 2 4" xfId="25218" xr:uid="{C35BEE46-1152-4AB2-81F7-29EC823B5D2B}"/>
    <cellStyle name="Comma 4 2 2 6 2 5" xfId="46721" xr:uid="{959C34B5-95D4-4138-B851-E31918FD6166}"/>
    <cellStyle name="Comma 4 2 2 6 3" xfId="5851" xr:uid="{C9F6D037-38FA-486F-A7FC-19B3C1D8FD4C}"/>
    <cellStyle name="Comma 4 2 2 6 3 2" xfId="14117" xr:uid="{045D3332-00B2-46B8-B9D7-59C8B98CE675}"/>
    <cellStyle name="Comma 4 2 2 6 3 2 2" xfId="35620" xr:uid="{1CE70217-2CB7-4D1D-8A5C-4745904E0D32}"/>
    <cellStyle name="Comma 4 2 2 6 3 3" xfId="20752" xr:uid="{FC887A40-C5F1-4998-8404-F2E5FF74AF42}"/>
    <cellStyle name="Comma 4 2 2 6 3 3 2" xfId="42255" xr:uid="{57B2D109-620D-4EF1-BCEA-8438A31B38AA}"/>
    <cellStyle name="Comma 4 2 2 6 3 4" xfId="27357" xr:uid="{69DDBB4F-9289-4387-8850-3BF6753F37DA}"/>
    <cellStyle name="Comma 4 2 2 6 3 5" xfId="48860" xr:uid="{58618C1D-0A04-408B-A599-3CAB339E30F4}"/>
    <cellStyle name="Comma 4 2 2 6 4" xfId="7492" xr:uid="{E1DCE064-6EC8-4A04-A54E-937685472D93}"/>
    <cellStyle name="Comma 4 2 2 6 4 2" xfId="28995" xr:uid="{22078CFB-BDE7-47AB-9B35-3643C4B75E75}"/>
    <cellStyle name="Comma 4 2 2 6 5" xfId="9149" xr:uid="{67A8B4A6-1FAA-4C92-855B-349DBE877CFB}"/>
    <cellStyle name="Comma 4 2 2 6 5 2" xfId="30652" xr:uid="{B42ECC33-844A-4456-9BDF-185A6C2BD463}"/>
    <cellStyle name="Comma 4 2 2 6 6" xfId="15784" xr:uid="{18B0BD6C-8CD4-427D-8DAE-734A74813D2A}"/>
    <cellStyle name="Comma 4 2 2 6 6 2" xfId="37287" xr:uid="{8161F574-DC31-4538-BE9D-35FEDF85D663}"/>
    <cellStyle name="Comma 4 2 2 6 7" xfId="22389" xr:uid="{88D3F064-D6C9-48B1-BB52-E63AB8A34143}"/>
    <cellStyle name="Comma 4 2 2 6 8" xfId="43892" xr:uid="{C32C0C20-A885-4FE4-8538-70C60FFD3481}"/>
    <cellStyle name="Comma 4 2 2 7" xfId="1144" xr:uid="{408CDC88-C808-4D3C-8672-8EA0AEB1AFB9}"/>
    <cellStyle name="Comma 4 2 2 7 2" xfId="3973" xr:uid="{4BEAD8BE-4A8B-4802-BBC5-618718FEB565}"/>
    <cellStyle name="Comma 4 2 2 7 2 2" xfId="12239" xr:uid="{0E139FEB-2018-4EE0-ACE8-C1E290BFA314}"/>
    <cellStyle name="Comma 4 2 2 7 2 2 2" xfId="33742" xr:uid="{4D043F85-6FC4-4F3D-85A3-CC6FEE782F51}"/>
    <cellStyle name="Comma 4 2 2 7 2 3" xfId="18874" xr:uid="{62801334-EB85-4FE2-9ED4-EA19415A48EB}"/>
    <cellStyle name="Comma 4 2 2 7 2 3 2" xfId="40377" xr:uid="{89BCD5D3-5E21-4DA1-AD51-998646BD0254}"/>
    <cellStyle name="Comma 4 2 2 7 2 4" xfId="25479" xr:uid="{10ABF7D4-D40F-4097-B5F9-03F74AD83ED6}"/>
    <cellStyle name="Comma 4 2 2 7 2 5" xfId="46982" xr:uid="{2F7A1D91-EE99-4304-AAEA-1026A0530BF0}"/>
    <cellStyle name="Comma 4 2 2 7 3" xfId="6112" xr:uid="{B493014A-8A86-4D16-AA6A-E36D538A96C4}"/>
    <cellStyle name="Comma 4 2 2 7 3 2" xfId="14378" xr:uid="{6350FF3F-AF6C-4F2B-8D56-BFFB2C96693C}"/>
    <cellStyle name="Comma 4 2 2 7 3 2 2" xfId="35881" xr:uid="{D95CA2FB-E17A-404D-B288-FA30694AAB77}"/>
    <cellStyle name="Comma 4 2 2 7 3 3" xfId="21013" xr:uid="{805A3E71-BE50-4794-9195-2513F41FD9EF}"/>
    <cellStyle name="Comma 4 2 2 7 3 3 2" xfId="42516" xr:uid="{5DEEAE77-5791-4242-AC9F-72D0F33B512E}"/>
    <cellStyle name="Comma 4 2 2 7 3 4" xfId="27618" xr:uid="{BEB37882-F990-42CB-95B3-E20C086DAE1D}"/>
    <cellStyle name="Comma 4 2 2 7 3 5" xfId="49121" xr:uid="{B12BB2CB-2B6D-4E70-BD6F-60930DBDB7D2}"/>
    <cellStyle name="Comma 4 2 2 7 4" xfId="7753" xr:uid="{3D95B054-44F4-4F48-9FE7-57FC504907BE}"/>
    <cellStyle name="Comma 4 2 2 7 4 2" xfId="29256" xr:uid="{ECAA5714-36C6-41EB-ADB3-CBCEE85F2DA2}"/>
    <cellStyle name="Comma 4 2 2 7 5" xfId="9410" xr:uid="{F831C59B-3E54-4D21-845F-9BC8065A61D5}"/>
    <cellStyle name="Comma 4 2 2 7 5 2" xfId="30913" xr:uid="{E32CF680-958C-4E7E-964E-84CF150C9E80}"/>
    <cellStyle name="Comma 4 2 2 7 6" xfId="16045" xr:uid="{472A2FA4-333D-417F-9D09-5A4F0D96CF72}"/>
    <cellStyle name="Comma 4 2 2 7 6 2" xfId="37548" xr:uid="{B4D0A245-1168-483D-9186-28A5670E57DA}"/>
    <cellStyle name="Comma 4 2 2 7 7" xfId="22650" xr:uid="{28CF2620-6353-47D8-B05B-57988F2B96E7}"/>
    <cellStyle name="Comma 4 2 2 7 8" xfId="44153" xr:uid="{75E42E4F-47E2-4E19-AD90-318B9F1B3752}"/>
    <cellStyle name="Comma 4 2 2 8" xfId="1832" xr:uid="{8B4A955E-3838-41D9-92FE-B1E3CB80ADE7}"/>
    <cellStyle name="Comma 4 2 2 8 2" xfId="10098" xr:uid="{10DF5F97-F18B-414E-A6A3-C49107ACA352}"/>
    <cellStyle name="Comma 4 2 2 8 2 2" xfId="31601" xr:uid="{C5167AB8-E0CC-4E3C-AAF4-57DA76ED7B02}"/>
    <cellStyle name="Comma 4 2 2 8 3" xfId="16733" xr:uid="{385EC406-3018-4B31-9068-EF97C9D32050}"/>
    <cellStyle name="Comma 4 2 2 8 3 2" xfId="38236" xr:uid="{6ED13467-A9F9-4097-9BE2-AEEA826C4F08}"/>
    <cellStyle name="Comma 4 2 2 8 4" xfId="23338" xr:uid="{EB26C6D1-503B-42D4-B9E6-E0D9E65B856D}"/>
    <cellStyle name="Comma 4 2 2 8 5" xfId="44841" xr:uid="{5DA35BC5-D077-442A-9B29-2649BF8AFCFE}"/>
    <cellStyle name="Comma 4 2 2 9" xfId="2517" xr:uid="{E6CF4503-7F63-4004-8739-1573127EE8B4}"/>
    <cellStyle name="Comma 4 2 2 9 2" xfId="10783" xr:uid="{43EA6ED8-E8C8-4778-B656-9B920E8A0584}"/>
    <cellStyle name="Comma 4 2 2 9 2 2" xfId="32286" xr:uid="{511E3FAB-3AC7-492F-94B4-BFD7337BBC2E}"/>
    <cellStyle name="Comma 4 2 2 9 3" xfId="17418" xr:uid="{262B15DC-B58B-48F6-94C3-F847D8DB6BD5}"/>
    <cellStyle name="Comma 4 2 2 9 3 2" xfId="38921" xr:uid="{715D494E-BA59-44BC-9F44-977523857332}"/>
    <cellStyle name="Comma 4 2 2 9 4" xfId="24023" xr:uid="{E633BA17-1101-4A5C-AD88-AEBD87279D7A}"/>
    <cellStyle name="Comma 4 2 2 9 5" xfId="45526" xr:uid="{BB64E866-DD1F-4F03-ACC8-61E4062C9F75}"/>
    <cellStyle name="Comma 4 2 3" xfId="145" xr:uid="{0B2F9057-E12E-4F5D-B7E7-EB4A06B9DE3E}"/>
    <cellStyle name="Comma 4 2 3 10" xfId="4682" xr:uid="{04670B72-986C-4C93-A44C-97CA10EE348E}"/>
    <cellStyle name="Comma 4 2 3 10 2" xfId="12948" xr:uid="{60ACEABD-2D70-45B7-B83F-33460C45D51B}"/>
    <cellStyle name="Comma 4 2 3 10 2 2" xfId="34451" xr:uid="{27DBB987-2B42-497D-9238-F0D419B8110C}"/>
    <cellStyle name="Comma 4 2 3 10 3" xfId="19583" xr:uid="{CA750B46-D21C-4FB0-B80B-AE592B7CE9CB}"/>
    <cellStyle name="Comma 4 2 3 10 3 2" xfId="41086" xr:uid="{1E497613-AADF-4629-B18C-970820A19F27}"/>
    <cellStyle name="Comma 4 2 3 10 4" xfId="26188" xr:uid="{282C5546-0AF9-49D1-8C7B-546B7DBCF40F}"/>
    <cellStyle name="Comma 4 2 3 10 5" xfId="47691" xr:uid="{5B9C1E12-53FA-4F22-BFB3-856C06D4D2CC}"/>
    <cellStyle name="Comma 4 2 3 11" xfId="5185" xr:uid="{07089460-3CBA-442F-8C49-8E762CB16E94}"/>
    <cellStyle name="Comma 4 2 3 11 2" xfId="13451" xr:uid="{2F1EFC99-3D76-4F83-BAFB-846771A53A2A}"/>
    <cellStyle name="Comma 4 2 3 11 2 2" xfId="34954" xr:uid="{8EBD916D-BECE-4650-8179-852F8A08C622}"/>
    <cellStyle name="Comma 4 2 3 11 3" xfId="20086" xr:uid="{FA385DFD-0C05-4177-859E-E15CE0A1EAC5}"/>
    <cellStyle name="Comma 4 2 3 11 3 2" xfId="41589" xr:uid="{8C6829CD-47A7-4164-9C95-AC24A2A26EEA}"/>
    <cellStyle name="Comma 4 2 3 11 4" xfId="26691" xr:uid="{8FC13C20-B2CB-4BDC-B6B5-929638E2F8CC}"/>
    <cellStyle name="Comma 4 2 3 11 5" xfId="48194" xr:uid="{2C20F5B9-9B7E-4D03-94BE-0BAEB8C4819B}"/>
    <cellStyle name="Comma 4 2 3 12" xfId="6826" xr:uid="{FC121E0A-11BD-4074-96C5-A00622CC1293}"/>
    <cellStyle name="Comma 4 2 3 12 2" xfId="28329" xr:uid="{4BDEF685-DE63-4079-9D91-CDB086AD5B0A}"/>
    <cellStyle name="Comma 4 2 3 13" xfId="8480" xr:uid="{5F255EF4-0B32-42FE-BF96-0DBC15B5369E}"/>
    <cellStyle name="Comma 4 2 3 13 2" xfId="29983" xr:uid="{22317B95-929B-47B9-BA40-013815380B94}"/>
    <cellStyle name="Comma 4 2 3 14" xfId="15119" xr:uid="{D336C7CB-D87B-40E0-BBA0-15353631CE54}"/>
    <cellStyle name="Comma 4 2 3 14 2" xfId="36622" xr:uid="{8435CDAC-A325-49F5-B264-16B30F563E6A}"/>
    <cellStyle name="Comma 4 2 3 15" xfId="21724" xr:uid="{5593D926-8925-444A-B850-82D47D310880}"/>
    <cellStyle name="Comma 4 2 3 16" xfId="43227" xr:uid="{8E10D01E-728B-4A20-931E-1DD210D86DE2}"/>
    <cellStyle name="Comma 4 2 3 2" xfId="477" xr:uid="{E35E03BE-7F58-4D22-871E-F7A3E0F869A6}"/>
    <cellStyle name="Comma 4 2 3 2 10" xfId="7088" xr:uid="{5416370D-0FB8-4D6E-B027-2F95094D0BD0}"/>
    <cellStyle name="Comma 4 2 3 2 10 2" xfId="28591" xr:uid="{CE37E3D9-4E1A-468E-AC32-EB4E25911F0A}"/>
    <cellStyle name="Comma 4 2 3 2 11" xfId="8744" xr:uid="{B58F0118-3226-41AB-B06A-5F8B6A984C6F}"/>
    <cellStyle name="Comma 4 2 3 2 11 2" xfId="30247" xr:uid="{B6DA6D9D-4397-4FE4-A7F3-C8E454BC117C}"/>
    <cellStyle name="Comma 4 2 3 2 12" xfId="15380" xr:uid="{99BA4F1C-4C19-42A5-987B-A132D815D102}"/>
    <cellStyle name="Comma 4 2 3 2 12 2" xfId="36883" xr:uid="{70E11A47-8522-4810-B903-F804D129D1B7}"/>
    <cellStyle name="Comma 4 2 3 2 13" xfId="21985" xr:uid="{BD0EED66-5D48-45A2-B0F4-22AD741BD19C}"/>
    <cellStyle name="Comma 4 2 3 2 14" xfId="43488" xr:uid="{662F35AF-BC9D-4216-A128-650779A534BE}"/>
    <cellStyle name="Comma 4 2 3 2 2" xfId="759" xr:uid="{BD09659D-AEB9-4D41-838B-720C34069296}"/>
    <cellStyle name="Comma 4 2 3 2 2 10" xfId="15660" xr:uid="{AC504219-5F67-4F96-9E14-68C57D9C3772}"/>
    <cellStyle name="Comma 4 2 3 2 2 10 2" xfId="37163" xr:uid="{3E4D3ED5-A019-4352-829B-19BA5B7D87DC}"/>
    <cellStyle name="Comma 4 2 3 2 2 11" xfId="22265" xr:uid="{BECD8A02-6445-4DFB-9054-BD07E85F4CF5}"/>
    <cellStyle name="Comma 4 2 3 2 2 12" xfId="43768" xr:uid="{D83B943B-6AF3-4388-BC01-5F764EF82FEA}"/>
    <cellStyle name="Comma 4 2 3 2 2 2" xfId="1705" xr:uid="{1ECFFC37-466A-4AF6-86EA-7869A682E581}"/>
    <cellStyle name="Comma 4 2 3 2 2 2 2" xfId="4534" xr:uid="{CF08C6CA-E3A2-41BF-9003-89CD2D7F1272}"/>
    <cellStyle name="Comma 4 2 3 2 2 2 2 2" xfId="12800" xr:uid="{DEE1DC1F-783B-4CB4-920F-94FB26098C89}"/>
    <cellStyle name="Comma 4 2 3 2 2 2 2 2 2" xfId="34303" xr:uid="{89397336-BEA5-497E-836A-9399BF270644}"/>
    <cellStyle name="Comma 4 2 3 2 2 2 2 3" xfId="19435" xr:uid="{0A848726-539A-4A42-AA1D-CA2A295E892C}"/>
    <cellStyle name="Comma 4 2 3 2 2 2 2 3 2" xfId="40938" xr:uid="{A1EDE65D-CC46-448F-8011-D2E0CA9436B5}"/>
    <cellStyle name="Comma 4 2 3 2 2 2 2 4" xfId="26040" xr:uid="{A7901C68-EF55-4649-93DD-73388F3587D5}"/>
    <cellStyle name="Comma 4 2 3 2 2 2 2 5" xfId="47543" xr:uid="{99FBF455-6217-4D25-8B98-B7E98C86AB7D}"/>
    <cellStyle name="Comma 4 2 3 2 2 2 3" xfId="6673" xr:uid="{134D3303-4247-46B9-A167-5776A12EB6A2}"/>
    <cellStyle name="Comma 4 2 3 2 2 2 3 2" xfId="14939" xr:uid="{88D649C5-D372-418A-BD2A-15850F5B2569}"/>
    <cellStyle name="Comma 4 2 3 2 2 2 3 2 2" xfId="36442" xr:uid="{1B673FD0-4613-40D1-973F-96793BC38EEC}"/>
    <cellStyle name="Comma 4 2 3 2 2 2 3 3" xfId="21574" xr:uid="{539725D1-03F1-40A9-81FF-BD73B9348338}"/>
    <cellStyle name="Comma 4 2 3 2 2 2 3 3 2" xfId="43077" xr:uid="{EA3FEB00-3658-4520-B6C8-215B91D5EC52}"/>
    <cellStyle name="Comma 4 2 3 2 2 2 3 4" xfId="28179" xr:uid="{3A4E4D22-CAB6-4572-B2BA-6C4EF05D7D1E}"/>
    <cellStyle name="Comma 4 2 3 2 2 2 3 5" xfId="49682" xr:uid="{C7EDAA61-3A1D-49AA-AD15-19809FCE0FE4}"/>
    <cellStyle name="Comma 4 2 3 2 2 2 4" xfId="8314" xr:uid="{AD671746-F7E5-45C0-B870-869F5B14005B}"/>
    <cellStyle name="Comma 4 2 3 2 2 2 4 2" xfId="29817" xr:uid="{19E89E63-17B4-471A-B9B5-659AEED4263C}"/>
    <cellStyle name="Comma 4 2 3 2 2 2 5" xfId="9971" xr:uid="{D26234AA-8012-49EC-94A8-FCCBB2B28206}"/>
    <cellStyle name="Comma 4 2 3 2 2 2 5 2" xfId="31474" xr:uid="{FAFA3381-4754-449C-BF35-B956F8432643}"/>
    <cellStyle name="Comma 4 2 3 2 2 2 6" xfId="16606" xr:uid="{C562A4D4-0CA2-456C-A5A7-0C9BD6124F5A}"/>
    <cellStyle name="Comma 4 2 3 2 2 2 6 2" xfId="38109" xr:uid="{3939E671-E2BF-4772-8B39-2E6E870D22ED}"/>
    <cellStyle name="Comma 4 2 3 2 2 2 7" xfId="23211" xr:uid="{E84D52BE-76D8-432C-9A74-791D919014B7}"/>
    <cellStyle name="Comma 4 2 3 2 2 2 8" xfId="44714" xr:uid="{D0F59D44-6105-4A5B-BABF-640D62D4062C}"/>
    <cellStyle name="Comma 4 2 3 2 2 3" xfId="2392" xr:uid="{C174872D-6653-4182-B859-6497FDE5A79F}"/>
    <cellStyle name="Comma 4 2 3 2 2 3 2" xfId="10658" xr:uid="{231A2500-5DEB-40B2-B93A-7979FDEC9F11}"/>
    <cellStyle name="Comma 4 2 3 2 2 3 2 2" xfId="32161" xr:uid="{EBB7FBF1-31DA-4C9D-8E18-29068B42092C}"/>
    <cellStyle name="Comma 4 2 3 2 2 3 3" xfId="17293" xr:uid="{57AD2267-1A11-4CAC-822D-58040B3ED4C5}"/>
    <cellStyle name="Comma 4 2 3 2 2 3 3 2" xfId="38796" xr:uid="{F4EF4376-12B9-4E3D-A18F-79FD6B75CEC2}"/>
    <cellStyle name="Comma 4 2 3 2 2 3 4" xfId="23898" xr:uid="{9789EDD0-80EC-4131-A717-14A18BF3543D}"/>
    <cellStyle name="Comma 4 2 3 2 2 3 5" xfId="45401" xr:uid="{27F3979A-69EF-4E24-ACBA-2DB80ECAF398}"/>
    <cellStyle name="Comma 4 2 3 2 2 4" xfId="2909" xr:uid="{2D962566-358E-4A28-82C7-CD11FE71A0E0}"/>
    <cellStyle name="Comma 4 2 3 2 2 4 2" xfId="11175" xr:uid="{AAACE7B1-CFB4-42A2-90D6-F16F1E7F19EC}"/>
    <cellStyle name="Comma 4 2 3 2 2 4 2 2" xfId="32678" xr:uid="{30DAA20D-A09C-45D4-96DA-6DC9C590A4A8}"/>
    <cellStyle name="Comma 4 2 3 2 2 4 3" xfId="17810" xr:uid="{7E94B213-80B8-49F5-80D8-AA3A9F1E8C3F}"/>
    <cellStyle name="Comma 4 2 3 2 2 4 3 2" xfId="39313" xr:uid="{7F3FA881-CE8B-42E3-9E68-3163C2372E31}"/>
    <cellStyle name="Comma 4 2 3 2 2 4 4" xfId="24415" xr:uid="{7D543A68-DE40-45A4-A417-15BF0E7C2B56}"/>
    <cellStyle name="Comma 4 2 3 2 2 4 5" xfId="45918" xr:uid="{54F165B0-687E-463F-B817-288DE5AE7480}"/>
    <cellStyle name="Comma 4 2 3 2 2 5" xfId="3588" xr:uid="{56D1BCA7-1B1F-4D0E-B19A-C7FA523A3C4E}"/>
    <cellStyle name="Comma 4 2 3 2 2 5 2" xfId="11854" xr:uid="{E0AC3E2F-0B82-4E56-B28B-9796F4298CF5}"/>
    <cellStyle name="Comma 4 2 3 2 2 5 2 2" xfId="33357" xr:uid="{E031C839-65E6-4A30-822C-1FD0B6149F9A}"/>
    <cellStyle name="Comma 4 2 3 2 2 5 3" xfId="18489" xr:uid="{50A4ED7B-84C3-4242-8008-006CA0368989}"/>
    <cellStyle name="Comma 4 2 3 2 2 5 3 2" xfId="39992" xr:uid="{04DE1B8F-185E-4603-A5D8-FEED7A3E4D8E}"/>
    <cellStyle name="Comma 4 2 3 2 2 5 4" xfId="25094" xr:uid="{2E8F5C20-456B-4D0E-9316-38ED4F6D9041}"/>
    <cellStyle name="Comma 4 2 3 2 2 5 5" xfId="46597" xr:uid="{8FC04620-2489-4D01-B2D8-BBAD4623D71B}"/>
    <cellStyle name="Comma 4 2 3 2 2 6" xfId="5053" xr:uid="{3D83A0FD-CB28-4B7F-98FE-93037F11F7D2}"/>
    <cellStyle name="Comma 4 2 3 2 2 6 2" xfId="13319" xr:uid="{B48DAF19-9823-41DD-B513-9D42266FA1B8}"/>
    <cellStyle name="Comma 4 2 3 2 2 6 2 2" xfId="34822" xr:uid="{F4FFB67B-28D6-4ACE-A722-CF18C7230A31}"/>
    <cellStyle name="Comma 4 2 3 2 2 6 3" xfId="19954" xr:uid="{23228EC5-E5E9-4F71-B102-2313C9911118}"/>
    <cellStyle name="Comma 4 2 3 2 2 6 3 2" xfId="41457" xr:uid="{F3FD87A4-E782-42D0-AA48-D254EDFC2BB1}"/>
    <cellStyle name="Comma 4 2 3 2 2 6 4" xfId="26559" xr:uid="{C76756A7-F7B6-4174-AF6F-2278780052C9}"/>
    <cellStyle name="Comma 4 2 3 2 2 6 5" xfId="48062" xr:uid="{4FC94EE8-3A55-48C7-8A65-34DA93666C59}"/>
    <cellStyle name="Comma 4 2 3 2 2 7" xfId="5727" xr:uid="{0D0C90B9-1405-4FBE-8696-1232EAD523B3}"/>
    <cellStyle name="Comma 4 2 3 2 2 7 2" xfId="13993" xr:uid="{A68898C1-4C50-4348-BDAA-7D334FAEB5D5}"/>
    <cellStyle name="Comma 4 2 3 2 2 7 2 2" xfId="35496" xr:uid="{AD9BAFDD-4591-4429-8E20-8EF6F7028DB5}"/>
    <cellStyle name="Comma 4 2 3 2 2 7 3" xfId="20628" xr:uid="{0708711E-10F9-4D4B-9517-A769226EFBF5}"/>
    <cellStyle name="Comma 4 2 3 2 2 7 3 2" xfId="42131" xr:uid="{D47A48B1-059D-43C4-BE69-B956AE44B05D}"/>
    <cellStyle name="Comma 4 2 3 2 2 7 4" xfId="27233" xr:uid="{DDC5D88C-8206-4A21-95FB-81B93AACEF67}"/>
    <cellStyle name="Comma 4 2 3 2 2 7 5" xfId="48736" xr:uid="{F41EF36B-5806-42EE-8D77-0AD122EAFDD1}"/>
    <cellStyle name="Comma 4 2 3 2 2 8" xfId="7368" xr:uid="{73F129EE-EE19-4FBA-8DA8-BF119E223480}"/>
    <cellStyle name="Comma 4 2 3 2 2 8 2" xfId="28871" xr:uid="{44E9FD5E-1247-478C-8CCA-B979F61DC73B}"/>
    <cellStyle name="Comma 4 2 3 2 2 9" xfId="9025" xr:uid="{3DA7FA88-C782-4CE1-8F76-E657831EA709}"/>
    <cellStyle name="Comma 4 2 3 2 2 9 2" xfId="30528" xr:uid="{AC83447C-31AC-4331-BD15-9A22B442D528}"/>
    <cellStyle name="Comma 4 2 3 2 3" xfId="1029" xr:uid="{3E2F96C5-F10A-46CA-B207-AC6FBE9B7219}"/>
    <cellStyle name="Comma 4 2 3 2 3 2" xfId="3858" xr:uid="{CABBBC57-C3F0-4193-880B-054C01E6CE19}"/>
    <cellStyle name="Comma 4 2 3 2 3 2 2" xfId="12124" xr:uid="{61856237-07DA-41DA-A319-9FB29B345ABA}"/>
    <cellStyle name="Comma 4 2 3 2 3 2 2 2" xfId="33627" xr:uid="{602BC170-ED21-4611-ACE3-B7C47358C5D3}"/>
    <cellStyle name="Comma 4 2 3 2 3 2 3" xfId="18759" xr:uid="{5791B2BB-AF45-4A16-8D19-1EB4BF09B2BC}"/>
    <cellStyle name="Comma 4 2 3 2 3 2 3 2" xfId="40262" xr:uid="{D9260C63-5718-4BDE-A743-6527912FA579}"/>
    <cellStyle name="Comma 4 2 3 2 3 2 4" xfId="25364" xr:uid="{062764B6-1FB2-4409-99D9-8A71747C7144}"/>
    <cellStyle name="Comma 4 2 3 2 3 2 5" xfId="46867" xr:uid="{9F091E13-C417-4D59-88CC-38CAA777578B}"/>
    <cellStyle name="Comma 4 2 3 2 3 3" xfId="5997" xr:uid="{E48E354C-494F-4E85-9AF3-D2C67E78CF50}"/>
    <cellStyle name="Comma 4 2 3 2 3 3 2" xfId="14263" xr:uid="{F81E9F31-F745-45DC-937C-0FA66C59319D}"/>
    <cellStyle name="Comma 4 2 3 2 3 3 2 2" xfId="35766" xr:uid="{6FC06797-665A-4FDF-A79D-65676789D678}"/>
    <cellStyle name="Comma 4 2 3 2 3 3 3" xfId="20898" xr:uid="{EE8E056B-AA0B-4C90-BDF5-598B69AD6D42}"/>
    <cellStyle name="Comma 4 2 3 2 3 3 3 2" xfId="42401" xr:uid="{35F495B9-B3AB-4ED4-A177-A7237AC65180}"/>
    <cellStyle name="Comma 4 2 3 2 3 3 4" xfId="27503" xr:uid="{C598FD06-C6A2-47F3-AA5F-4ABDCE6A3403}"/>
    <cellStyle name="Comma 4 2 3 2 3 3 5" xfId="49006" xr:uid="{66B4767E-8799-4DFD-9745-A8830EA73053}"/>
    <cellStyle name="Comma 4 2 3 2 3 4" xfId="7638" xr:uid="{AD8A5A8B-F5AD-416B-857C-F1BDF9F55366}"/>
    <cellStyle name="Comma 4 2 3 2 3 4 2" xfId="29141" xr:uid="{A72E14FA-FBF3-4C78-97CD-8AE3B7621182}"/>
    <cellStyle name="Comma 4 2 3 2 3 5" xfId="9295" xr:uid="{5FDF9D0D-8058-49B6-A6A6-C4DC59EE7633}"/>
    <cellStyle name="Comma 4 2 3 2 3 5 2" xfId="30798" xr:uid="{CE72333E-EF52-4CC6-8E4B-EDE0F88BF222}"/>
    <cellStyle name="Comma 4 2 3 2 3 6" xfId="15930" xr:uid="{3A850EBA-4356-4BB6-BF2C-DF4A41FBE7BC}"/>
    <cellStyle name="Comma 4 2 3 2 3 6 2" xfId="37433" xr:uid="{973DB280-8D92-4714-A88E-5236361C1BA8}"/>
    <cellStyle name="Comma 4 2 3 2 3 7" xfId="22535" xr:uid="{44884F3B-956B-4753-9901-EC6595E3110D}"/>
    <cellStyle name="Comma 4 2 3 2 3 8" xfId="44038" xr:uid="{7544A4AC-92F7-42AE-999F-DA9796849B89}"/>
    <cellStyle name="Comma 4 2 3 2 4" xfId="1425" xr:uid="{F8AA95F7-D9FD-4E28-A144-2633B9BB3C75}"/>
    <cellStyle name="Comma 4 2 3 2 4 2" xfId="4254" xr:uid="{2521BC17-F49D-4E22-92D9-C859B517E8C8}"/>
    <cellStyle name="Comma 4 2 3 2 4 2 2" xfId="12520" xr:uid="{656A699E-9396-4178-9B57-052595941475}"/>
    <cellStyle name="Comma 4 2 3 2 4 2 2 2" xfId="34023" xr:uid="{D3412588-5712-40C0-B031-DEFCB9E20D6A}"/>
    <cellStyle name="Comma 4 2 3 2 4 2 3" xfId="19155" xr:uid="{FD541F7B-C08D-4E5C-8D3D-78189240749F}"/>
    <cellStyle name="Comma 4 2 3 2 4 2 3 2" xfId="40658" xr:uid="{54070A15-620A-4DF1-A305-EFDD4CF5A83F}"/>
    <cellStyle name="Comma 4 2 3 2 4 2 4" xfId="25760" xr:uid="{69901EED-1421-434B-BB5B-35EBF04DFDC8}"/>
    <cellStyle name="Comma 4 2 3 2 4 2 5" xfId="47263" xr:uid="{A8FBB032-F9DD-4B74-A013-EE20E3DF6FC5}"/>
    <cellStyle name="Comma 4 2 3 2 4 3" xfId="6393" xr:uid="{8CCF72F2-90E1-4280-8315-F5362D112A67}"/>
    <cellStyle name="Comma 4 2 3 2 4 3 2" xfId="14659" xr:uid="{E51B2199-3315-47E5-BA26-AB48ED0A782D}"/>
    <cellStyle name="Comma 4 2 3 2 4 3 2 2" xfId="36162" xr:uid="{D644F32A-4C65-490B-9C4C-86131AFD50DC}"/>
    <cellStyle name="Comma 4 2 3 2 4 3 3" xfId="21294" xr:uid="{201DB37C-E404-4D2A-8B2D-D6216CA1B836}"/>
    <cellStyle name="Comma 4 2 3 2 4 3 3 2" xfId="42797" xr:uid="{E711E05B-5109-4A1F-B631-6E7566712BE6}"/>
    <cellStyle name="Comma 4 2 3 2 4 3 4" xfId="27899" xr:uid="{FB9F550A-CAE8-4D70-84EB-2FA2F8A1E815}"/>
    <cellStyle name="Comma 4 2 3 2 4 3 5" xfId="49402" xr:uid="{9308EF57-7421-44D3-952B-E22B840982A9}"/>
    <cellStyle name="Comma 4 2 3 2 4 4" xfId="8034" xr:uid="{7F7677E4-8AAA-48DA-99CA-2AFFA10F3089}"/>
    <cellStyle name="Comma 4 2 3 2 4 4 2" xfId="29537" xr:uid="{2EB7D313-2B06-4383-92D9-29BBAA912B4B}"/>
    <cellStyle name="Comma 4 2 3 2 4 5" xfId="9691" xr:uid="{CE0B3681-C168-4B16-B6B9-6281CCD178E3}"/>
    <cellStyle name="Comma 4 2 3 2 4 5 2" xfId="31194" xr:uid="{F466F26D-9F2B-45FC-8C3F-6CE77F5F222F}"/>
    <cellStyle name="Comma 4 2 3 2 4 6" xfId="16326" xr:uid="{13B5848D-8079-4BC0-9715-FE11648DD1E9}"/>
    <cellStyle name="Comma 4 2 3 2 4 6 2" xfId="37829" xr:uid="{274B1288-B8AA-41C9-8677-5A3D7F95DA73}"/>
    <cellStyle name="Comma 4 2 3 2 4 7" xfId="22931" xr:uid="{45B5392F-63F5-4DF3-B2EA-4C15338B2D33}"/>
    <cellStyle name="Comma 4 2 3 2 4 8" xfId="44434" xr:uid="{FF64D6DB-B3E1-4D5C-889C-8F0EA94300B4}"/>
    <cellStyle name="Comma 4 2 3 2 5" xfId="2112" xr:uid="{10F9B199-788B-4FF1-B544-9DD28D6BC597}"/>
    <cellStyle name="Comma 4 2 3 2 5 2" xfId="10378" xr:uid="{93158494-08DD-45A9-8ABC-35FD9CE34985}"/>
    <cellStyle name="Comma 4 2 3 2 5 2 2" xfId="31881" xr:uid="{82563C7A-7512-4AFC-B803-4B71814E635C}"/>
    <cellStyle name="Comma 4 2 3 2 5 3" xfId="17013" xr:uid="{81450234-5314-46BB-94E1-6E0A1C76F0D4}"/>
    <cellStyle name="Comma 4 2 3 2 5 3 2" xfId="38516" xr:uid="{4F9EE1CD-2450-459E-A2F7-9B2EF3F79181}"/>
    <cellStyle name="Comma 4 2 3 2 5 4" xfId="23618" xr:uid="{5D6224AA-C303-4140-BD38-ACCEC458758A}"/>
    <cellStyle name="Comma 4 2 3 2 5 5" xfId="45121" xr:uid="{06BB3E7E-AC9F-4180-BF2F-5C6510A93221}"/>
    <cellStyle name="Comma 4 2 3 2 6" xfId="2660" xr:uid="{88FC800E-CCB9-48B7-85D9-0A2D9AEF807D}"/>
    <cellStyle name="Comma 4 2 3 2 6 2" xfId="10926" xr:uid="{076614FB-032B-4863-81FF-151AE5D63E04}"/>
    <cellStyle name="Comma 4 2 3 2 6 2 2" xfId="32429" xr:uid="{ED8A0987-FF8D-40AA-AA82-0E02149FEB92}"/>
    <cellStyle name="Comma 4 2 3 2 6 3" xfId="17561" xr:uid="{FEA2292E-5138-4846-95FB-0F7FA2A998EC}"/>
    <cellStyle name="Comma 4 2 3 2 6 3 2" xfId="39064" xr:uid="{798C8B2D-D5FD-4FC0-8E51-DF62A34BFC8A}"/>
    <cellStyle name="Comma 4 2 3 2 6 4" xfId="24166" xr:uid="{1A8788E3-1F4C-419F-9AD8-2213B264BE2A}"/>
    <cellStyle name="Comma 4 2 3 2 6 5" xfId="45669" xr:uid="{B0453950-6D42-4111-8DDC-40D82B68EE3D}"/>
    <cellStyle name="Comma 4 2 3 2 7" xfId="3308" xr:uid="{0D7F1D3E-7571-4A86-83E9-66FECBE07FE9}"/>
    <cellStyle name="Comma 4 2 3 2 7 2" xfId="11574" xr:uid="{FA3C6549-11DD-485A-8ADC-C8596041D3B8}"/>
    <cellStyle name="Comma 4 2 3 2 7 2 2" xfId="33077" xr:uid="{ADA4B878-6E35-4583-9AA0-4C610023F34C}"/>
    <cellStyle name="Comma 4 2 3 2 7 3" xfId="18209" xr:uid="{2F80541D-B170-43F8-A29F-5B53D6C234F1}"/>
    <cellStyle name="Comma 4 2 3 2 7 3 2" xfId="39712" xr:uid="{B0569A6C-9BA2-4403-B8E6-60DFCA274FAA}"/>
    <cellStyle name="Comma 4 2 3 2 7 4" xfId="24814" xr:uid="{5245FDE1-4102-468B-8EA3-D59FA8E95BFE}"/>
    <cellStyle name="Comma 4 2 3 2 7 5" xfId="46317" xr:uid="{058A6282-8FCB-41BA-ACB7-988D76C6B913}"/>
    <cellStyle name="Comma 4 2 3 2 8" xfId="4804" xr:uid="{9C8597C4-95B7-4449-848F-158E1D532849}"/>
    <cellStyle name="Comma 4 2 3 2 8 2" xfId="13070" xr:uid="{AC80A9AB-01C3-434E-8567-2265604677A3}"/>
    <cellStyle name="Comma 4 2 3 2 8 2 2" xfId="34573" xr:uid="{CD4A8EE9-8FFC-4618-82F6-A3CD1DAC709C}"/>
    <cellStyle name="Comma 4 2 3 2 8 3" xfId="19705" xr:uid="{31C291BC-33BB-4E42-A691-11FDA5D91126}"/>
    <cellStyle name="Comma 4 2 3 2 8 3 2" xfId="41208" xr:uid="{F94BBE43-ACD0-4270-9232-61FF4FEB5925}"/>
    <cellStyle name="Comma 4 2 3 2 8 4" xfId="26310" xr:uid="{A67A8B6F-5DA2-47AC-8F70-04766AB005E0}"/>
    <cellStyle name="Comma 4 2 3 2 8 5" xfId="47813" xr:uid="{2F69EE05-68EC-4DD3-AD02-755677A83D6E}"/>
    <cellStyle name="Comma 4 2 3 2 9" xfId="5447" xr:uid="{D35FD417-28FB-4E1C-8FEF-88D4D0435F2B}"/>
    <cellStyle name="Comma 4 2 3 2 9 2" xfId="13713" xr:uid="{4E580BB7-3819-4783-BDA6-4E4432515293}"/>
    <cellStyle name="Comma 4 2 3 2 9 2 2" xfId="35216" xr:uid="{38C5C689-7BD2-4A7D-9E2E-575E386DFEB8}"/>
    <cellStyle name="Comma 4 2 3 2 9 3" xfId="20348" xr:uid="{6431B540-4D01-4983-ABCF-C08727C1CB04}"/>
    <cellStyle name="Comma 4 2 3 2 9 3 2" xfId="41851" xr:uid="{DA280D19-9F46-43EE-9880-A0EFCA4CDB6F}"/>
    <cellStyle name="Comma 4 2 3 2 9 4" xfId="26953" xr:uid="{510BEEFB-74CE-43F2-BDB5-EE1F905B29C6}"/>
    <cellStyle name="Comma 4 2 3 2 9 5" xfId="48456" xr:uid="{5E1FBC53-102D-41AC-98E0-B8F300CB3B0F}"/>
    <cellStyle name="Comma 4 2 3 3" xfId="350" xr:uid="{F5D9493F-4DE3-4D2A-A73E-68FA00681891}"/>
    <cellStyle name="Comma 4 2 3 3 10" xfId="15253" xr:uid="{DF3D0C93-B233-4AEC-AB15-27C9FB681D1F}"/>
    <cellStyle name="Comma 4 2 3 3 10 2" xfId="36756" xr:uid="{2A56EC62-B6EA-43A5-A132-018D34B6AC1F}"/>
    <cellStyle name="Comma 4 2 3 3 11" xfId="21858" xr:uid="{BD21E82D-E9A4-40EF-B48C-130AF52156B6}"/>
    <cellStyle name="Comma 4 2 3 3 12" xfId="43361" xr:uid="{DA11F9F1-5449-4651-A126-DF06BCC0D671}"/>
    <cellStyle name="Comma 4 2 3 3 2" xfId="1298" xr:uid="{41C29A31-649F-4560-87F5-B2020B0584A6}"/>
    <cellStyle name="Comma 4 2 3 3 2 2" xfId="4127" xr:uid="{49D461FC-E951-4560-A340-D3060B69507D}"/>
    <cellStyle name="Comma 4 2 3 3 2 2 2" xfId="12393" xr:uid="{4D13CB68-6A61-4083-823C-0486EBC3C750}"/>
    <cellStyle name="Comma 4 2 3 3 2 2 2 2" xfId="33896" xr:uid="{5B7E367C-4B91-4CB9-8366-8313194D3A64}"/>
    <cellStyle name="Comma 4 2 3 3 2 2 3" xfId="19028" xr:uid="{210DB4F1-7DFE-4391-A20D-0947C755EEFC}"/>
    <cellStyle name="Comma 4 2 3 3 2 2 3 2" xfId="40531" xr:uid="{CE486EB0-0DA3-40CE-8916-D7FCDE68BF4B}"/>
    <cellStyle name="Comma 4 2 3 3 2 2 4" xfId="25633" xr:uid="{D53DC42F-7E9D-4268-8B6C-D03C6A19E873}"/>
    <cellStyle name="Comma 4 2 3 3 2 2 5" xfId="47136" xr:uid="{FC53D88E-01E1-4A69-8F14-B9B7A6499F14}"/>
    <cellStyle name="Comma 4 2 3 3 2 3" xfId="6266" xr:uid="{59A62C7D-3942-4A92-96A0-EDDFABF10C16}"/>
    <cellStyle name="Comma 4 2 3 3 2 3 2" xfId="14532" xr:uid="{3131A170-A129-49CB-A4E9-769FC4CAD9B3}"/>
    <cellStyle name="Comma 4 2 3 3 2 3 2 2" xfId="36035" xr:uid="{4E93CD44-09B0-442E-9646-6AD8F9969D8D}"/>
    <cellStyle name="Comma 4 2 3 3 2 3 3" xfId="21167" xr:uid="{E7111D46-A903-4593-B872-58E2FC174290}"/>
    <cellStyle name="Comma 4 2 3 3 2 3 3 2" xfId="42670" xr:uid="{4D9F465D-5A23-48BE-A847-A385F0B55F56}"/>
    <cellStyle name="Comma 4 2 3 3 2 3 4" xfId="27772" xr:uid="{7C8A793E-0498-4932-9A45-7138B748B3D9}"/>
    <cellStyle name="Comma 4 2 3 3 2 3 5" xfId="49275" xr:uid="{0CA2F6C2-B324-4829-9F6C-3164FB62255A}"/>
    <cellStyle name="Comma 4 2 3 3 2 4" xfId="7907" xr:uid="{4CA12A25-5400-490B-A9D1-BB59192B3F7C}"/>
    <cellStyle name="Comma 4 2 3 3 2 4 2" xfId="29410" xr:uid="{847293E6-1062-4E00-9EAD-F600D079DED4}"/>
    <cellStyle name="Comma 4 2 3 3 2 5" xfId="9564" xr:uid="{612F44E3-0901-4384-801A-AE12D1EDD539}"/>
    <cellStyle name="Comma 4 2 3 3 2 5 2" xfId="31067" xr:uid="{05C8DEF6-AB1B-4DA8-A205-C9078D50D39E}"/>
    <cellStyle name="Comma 4 2 3 3 2 6" xfId="16199" xr:uid="{49591D66-2AC6-4C88-8503-C542D910D6F5}"/>
    <cellStyle name="Comma 4 2 3 3 2 6 2" xfId="37702" xr:uid="{12236C1E-FBB0-4210-BD90-3A45789D041C}"/>
    <cellStyle name="Comma 4 2 3 3 2 7" xfId="22804" xr:uid="{5F88BE8B-E25A-49A9-8D0D-53F8BC9F32E5}"/>
    <cellStyle name="Comma 4 2 3 3 2 8" xfId="44307" xr:uid="{9625AE12-C54D-4FE0-9EBB-D95B1D00450C}"/>
    <cellStyle name="Comma 4 2 3 3 3" xfId="1985" xr:uid="{3FCFFC5B-A2B8-4C2F-8150-E2AFE7F19718}"/>
    <cellStyle name="Comma 4 2 3 3 3 2" xfId="10251" xr:uid="{10184325-0965-4002-81FB-60DF3D1E2650}"/>
    <cellStyle name="Comma 4 2 3 3 3 2 2" xfId="31754" xr:uid="{E3C0713B-0ABC-4B0D-862F-BD53DCD6BF67}"/>
    <cellStyle name="Comma 4 2 3 3 3 3" xfId="16886" xr:uid="{5ACFCAA3-5454-4E85-B86C-1FCEB3386062}"/>
    <cellStyle name="Comma 4 2 3 3 3 3 2" xfId="38389" xr:uid="{81BA054D-C9C7-48AC-AC83-5EBFDBA5AF6C}"/>
    <cellStyle name="Comma 4 2 3 3 3 4" xfId="23491" xr:uid="{CB05AD50-6580-4677-A8DC-5B852149426F}"/>
    <cellStyle name="Comma 4 2 3 3 3 5" xfId="44994" xr:uid="{E0C91081-219F-4351-8F91-B7581FD5BBE4}"/>
    <cellStyle name="Comma 4 2 3 3 4" xfId="2784" xr:uid="{7D1A375B-B2FB-4F36-9CE3-ECCB312D149F}"/>
    <cellStyle name="Comma 4 2 3 3 4 2" xfId="11050" xr:uid="{D9883934-BF0B-41E4-BDA7-3810AD5643AA}"/>
    <cellStyle name="Comma 4 2 3 3 4 2 2" xfId="32553" xr:uid="{CDE948BB-B3F5-478C-8AEB-D73F4E5F779F}"/>
    <cellStyle name="Comma 4 2 3 3 4 3" xfId="17685" xr:uid="{CD299A9D-6F1E-479E-9102-B735991F23C1}"/>
    <cellStyle name="Comma 4 2 3 3 4 3 2" xfId="39188" xr:uid="{E096E697-BA96-43BF-9285-53E0F0341231}"/>
    <cellStyle name="Comma 4 2 3 3 4 4" xfId="24290" xr:uid="{16128B23-D3D4-47E2-B038-A78498A6EA9F}"/>
    <cellStyle name="Comma 4 2 3 3 4 5" xfId="45793" xr:uid="{8902632D-A6F5-4ADF-A1B7-F29E5380AE40}"/>
    <cellStyle name="Comma 4 2 3 3 5" xfId="3181" xr:uid="{291415D1-BD33-47BC-AE45-7E0105A55AEE}"/>
    <cellStyle name="Comma 4 2 3 3 5 2" xfId="11447" xr:uid="{8B884D94-D8DE-4506-BD37-7BBBA80097D8}"/>
    <cellStyle name="Comma 4 2 3 3 5 2 2" xfId="32950" xr:uid="{6707551C-ABA7-4CC5-AD78-1EBE3D538CE5}"/>
    <cellStyle name="Comma 4 2 3 3 5 3" xfId="18082" xr:uid="{6DC540C7-02BA-4C2B-9331-E4DEF0D723AB}"/>
    <cellStyle name="Comma 4 2 3 3 5 3 2" xfId="39585" xr:uid="{20D44F81-7D8C-4F8F-80FB-2B23F108BE63}"/>
    <cellStyle name="Comma 4 2 3 3 5 4" xfId="24687" xr:uid="{9904AA6B-3E16-4822-8BB1-938F52D01A46}"/>
    <cellStyle name="Comma 4 2 3 3 5 5" xfId="46190" xr:uid="{248D9127-D09C-4CBC-A9A3-9719FD367CBE}"/>
    <cellStyle name="Comma 4 2 3 3 6" xfId="4928" xr:uid="{2B7C8BBF-E981-4106-AA6C-D489B8FABB6A}"/>
    <cellStyle name="Comma 4 2 3 3 6 2" xfId="13194" xr:uid="{6EE2ACEC-0A5C-433E-9E91-2F2D961C7AE8}"/>
    <cellStyle name="Comma 4 2 3 3 6 2 2" xfId="34697" xr:uid="{87C3D081-4151-4CB1-99D9-0CD916973C87}"/>
    <cellStyle name="Comma 4 2 3 3 6 3" xfId="19829" xr:uid="{AC694D0D-83D0-4B6A-8BD0-9093D6559472}"/>
    <cellStyle name="Comma 4 2 3 3 6 3 2" xfId="41332" xr:uid="{A18CF80C-D250-4248-AB7E-317D45742FB6}"/>
    <cellStyle name="Comma 4 2 3 3 6 4" xfId="26434" xr:uid="{02513F9D-B93B-49E7-9519-6439EDE29C9E}"/>
    <cellStyle name="Comma 4 2 3 3 6 5" xfId="47937" xr:uid="{FDD07C9E-771A-40DE-8095-AF1B68D278A7}"/>
    <cellStyle name="Comma 4 2 3 3 7" xfId="5320" xr:uid="{8EE75582-7525-4E10-818A-F5A2FD3952EC}"/>
    <cellStyle name="Comma 4 2 3 3 7 2" xfId="13586" xr:uid="{DF1B3350-635E-4171-9D55-73B363EB8288}"/>
    <cellStyle name="Comma 4 2 3 3 7 2 2" xfId="35089" xr:uid="{B09134EE-BD81-44A3-83F4-9ABD8104A6F5}"/>
    <cellStyle name="Comma 4 2 3 3 7 3" xfId="20221" xr:uid="{41E08CF9-8C58-40B4-A8A9-0C757D3C191E}"/>
    <cellStyle name="Comma 4 2 3 3 7 3 2" xfId="41724" xr:uid="{9B99FC1C-7BC3-4D08-8099-5C862D0D19BA}"/>
    <cellStyle name="Comma 4 2 3 3 7 4" xfId="26826" xr:uid="{2F4789BA-0B7A-45C3-A508-007757DEB436}"/>
    <cellStyle name="Comma 4 2 3 3 7 5" xfId="48329" xr:uid="{18028E12-2AA9-47F3-953B-7DBD2244CE44}"/>
    <cellStyle name="Comma 4 2 3 3 8" xfId="6961" xr:uid="{FCA15452-B3B1-4ABF-8210-E684E30CEB01}"/>
    <cellStyle name="Comma 4 2 3 3 8 2" xfId="28464" xr:uid="{A9635D6A-84BE-4C5C-B116-6B5E200DF849}"/>
    <cellStyle name="Comma 4 2 3 3 9" xfId="8617" xr:uid="{D3D19448-D01A-4115-8C72-8F882D9305F8}"/>
    <cellStyle name="Comma 4 2 3 3 9 2" xfId="30120" xr:uid="{2B6C6ED6-BB56-409D-BACE-14B8E56A8F95}"/>
    <cellStyle name="Comma 4 2 3 4" xfId="634" xr:uid="{0697E689-C669-4740-BA26-50FC0D7C05EE}"/>
    <cellStyle name="Comma 4 2 3 4 10" xfId="43643" xr:uid="{DD2B8420-579D-4A99-B137-1EEC5AFD8382}"/>
    <cellStyle name="Comma 4 2 3 4 2" xfId="1580" xr:uid="{130F3FBE-2B8D-4427-B70D-E8764EC225A8}"/>
    <cellStyle name="Comma 4 2 3 4 2 2" xfId="4409" xr:uid="{5A9CE45C-D448-4C93-B4B4-6029C18541E8}"/>
    <cellStyle name="Comma 4 2 3 4 2 2 2" xfId="12675" xr:uid="{4CCBE731-157F-4A71-AE56-9D06F26BAFB5}"/>
    <cellStyle name="Comma 4 2 3 4 2 2 2 2" xfId="34178" xr:uid="{972255EB-6009-4BDB-B73D-F46EA8F8414D}"/>
    <cellStyle name="Comma 4 2 3 4 2 2 3" xfId="19310" xr:uid="{FFC17E22-13CB-4659-9FBB-3F2E4EC153E3}"/>
    <cellStyle name="Comma 4 2 3 4 2 2 3 2" xfId="40813" xr:uid="{A0179483-6EAF-4753-BAEE-91E458D9AC2F}"/>
    <cellStyle name="Comma 4 2 3 4 2 2 4" xfId="25915" xr:uid="{B09930BA-1FB0-4E5D-836D-E85245301FA1}"/>
    <cellStyle name="Comma 4 2 3 4 2 2 5" xfId="47418" xr:uid="{CDCB77F1-F64E-472C-9E52-F7A85A52D33A}"/>
    <cellStyle name="Comma 4 2 3 4 2 3" xfId="6548" xr:uid="{0F9CAD03-513B-4C0C-9F6B-23D09F8D3D30}"/>
    <cellStyle name="Comma 4 2 3 4 2 3 2" xfId="14814" xr:uid="{58A0F61A-A32C-4EE0-8E70-E4F0DD6D80E1}"/>
    <cellStyle name="Comma 4 2 3 4 2 3 2 2" xfId="36317" xr:uid="{0DBF805F-19CC-4BFD-946F-91FEB2FE2EC1}"/>
    <cellStyle name="Comma 4 2 3 4 2 3 3" xfId="21449" xr:uid="{A72F74D8-7B60-48A5-90D4-B9C51EB58000}"/>
    <cellStyle name="Comma 4 2 3 4 2 3 3 2" xfId="42952" xr:uid="{B8DCAC06-102B-469F-98B3-6552DC85B2E4}"/>
    <cellStyle name="Comma 4 2 3 4 2 3 4" xfId="28054" xr:uid="{9176088C-31A0-4D18-8A05-7B5A016A2FE0}"/>
    <cellStyle name="Comma 4 2 3 4 2 3 5" xfId="49557" xr:uid="{EFE8AACB-4A0A-4B98-B621-1D595BA1DD33}"/>
    <cellStyle name="Comma 4 2 3 4 2 4" xfId="8189" xr:uid="{0985F270-528B-459D-8FA2-0B9CCAA91D2D}"/>
    <cellStyle name="Comma 4 2 3 4 2 4 2" xfId="29692" xr:uid="{CC601C83-08B6-4CEA-B2C0-8907210E7923}"/>
    <cellStyle name="Comma 4 2 3 4 2 5" xfId="9846" xr:uid="{50632110-0577-4443-9529-8F5158939CC6}"/>
    <cellStyle name="Comma 4 2 3 4 2 5 2" xfId="31349" xr:uid="{1A23ECC4-0DA1-4CFD-AB8C-F0EE1DE0EC96}"/>
    <cellStyle name="Comma 4 2 3 4 2 6" xfId="16481" xr:uid="{7836B30C-63D2-4313-8D39-6C92B62DDD79}"/>
    <cellStyle name="Comma 4 2 3 4 2 6 2" xfId="37984" xr:uid="{BC92A0B4-7285-46E5-A57B-E6AE3EE0D574}"/>
    <cellStyle name="Comma 4 2 3 4 2 7" xfId="23086" xr:uid="{22A208DF-6594-493A-BDAE-A460A78070BE}"/>
    <cellStyle name="Comma 4 2 3 4 2 8" xfId="44589" xr:uid="{93E80FA1-46A5-4C94-8DAF-E8E713B8064A}"/>
    <cellStyle name="Comma 4 2 3 4 3" xfId="2267" xr:uid="{4E0985B0-1118-4A67-91D3-9C81DDEC01C5}"/>
    <cellStyle name="Comma 4 2 3 4 3 2" xfId="10533" xr:uid="{1F1F6DA0-075F-464A-8769-B6495516D0BF}"/>
    <cellStyle name="Comma 4 2 3 4 3 2 2" xfId="32036" xr:uid="{8B25BA77-186D-4590-9B98-2A9B5CCA721B}"/>
    <cellStyle name="Comma 4 2 3 4 3 3" xfId="17168" xr:uid="{38E27943-99DC-449D-AC4D-BAB8D6509525}"/>
    <cellStyle name="Comma 4 2 3 4 3 3 2" xfId="38671" xr:uid="{435463EE-D86C-4CF1-8190-77CC1CDFFBA7}"/>
    <cellStyle name="Comma 4 2 3 4 3 4" xfId="23773" xr:uid="{01C0156B-4B86-4B8E-A0CC-64FA5C799CD8}"/>
    <cellStyle name="Comma 4 2 3 4 3 5" xfId="45276" xr:uid="{D5BC48D8-68C5-4258-9E5D-51C68E7B815F}"/>
    <cellStyle name="Comma 4 2 3 4 4" xfId="3463" xr:uid="{BF64B42E-D900-48E6-A6C7-D97E0459D957}"/>
    <cellStyle name="Comma 4 2 3 4 4 2" xfId="11729" xr:uid="{3213EA8E-D3CC-42DD-AE95-1A02E3E94F2E}"/>
    <cellStyle name="Comma 4 2 3 4 4 2 2" xfId="33232" xr:uid="{A731AA08-74B8-4B79-8F93-F9A8685B8F44}"/>
    <cellStyle name="Comma 4 2 3 4 4 3" xfId="18364" xr:uid="{268A51FD-C113-443B-ABA7-81FDC03F944B}"/>
    <cellStyle name="Comma 4 2 3 4 4 3 2" xfId="39867" xr:uid="{E4FCF914-662A-4B6B-AAB7-7860FC584F0F}"/>
    <cellStyle name="Comma 4 2 3 4 4 4" xfId="24969" xr:uid="{D4F4D774-F6DD-420E-98DA-05115908A710}"/>
    <cellStyle name="Comma 4 2 3 4 4 5" xfId="46472" xr:uid="{81BEFA23-6D0D-4545-AB7C-9C4A8630C94E}"/>
    <cellStyle name="Comma 4 2 3 4 5" xfId="5602" xr:uid="{73E64D3B-4430-4296-95A2-B00D8473B9AA}"/>
    <cellStyle name="Comma 4 2 3 4 5 2" xfId="13868" xr:uid="{9DA17BB7-698D-44FC-A8F7-C4FCDAD4235A}"/>
    <cellStyle name="Comma 4 2 3 4 5 2 2" xfId="35371" xr:uid="{BDDDF3FF-DF58-4251-859F-56F64574E24F}"/>
    <cellStyle name="Comma 4 2 3 4 5 3" xfId="20503" xr:uid="{2F96BE2D-676F-439B-8786-2B2663FD7A60}"/>
    <cellStyle name="Comma 4 2 3 4 5 3 2" xfId="42006" xr:uid="{F0272BB4-CF10-43F0-B462-F07C896EE089}"/>
    <cellStyle name="Comma 4 2 3 4 5 4" xfId="27108" xr:uid="{653D4DB4-2B45-463C-A23E-552F5B3E9528}"/>
    <cellStyle name="Comma 4 2 3 4 5 5" xfId="48611" xr:uid="{836F6685-B2B7-4706-904A-5F9E06FE06E1}"/>
    <cellStyle name="Comma 4 2 3 4 6" xfId="7243" xr:uid="{C7BD74E5-9630-42EC-A978-81A4E4D5EAD3}"/>
    <cellStyle name="Comma 4 2 3 4 6 2" xfId="28746" xr:uid="{2CAED474-94DA-42A0-A384-1228F35849E2}"/>
    <cellStyle name="Comma 4 2 3 4 7" xfId="8900" xr:uid="{70C95C97-B75B-46C0-A8B4-EC56151E4AA5}"/>
    <cellStyle name="Comma 4 2 3 4 7 2" xfId="30403" xr:uid="{1C4BE520-575F-42D2-99BC-20D3782FC705}"/>
    <cellStyle name="Comma 4 2 3 4 8" xfId="15535" xr:uid="{054DC64B-9E52-4F1C-8C03-17CDB21858BD}"/>
    <cellStyle name="Comma 4 2 3 4 8 2" xfId="37038" xr:uid="{A7D623BA-C778-4C92-85C4-A883C9669EF2}"/>
    <cellStyle name="Comma 4 2 3 4 9" xfId="22140" xr:uid="{9E3E014C-5ECC-4845-AEAF-EE8E1067F0B9}"/>
    <cellStyle name="Comma 4 2 3 5" xfId="902" xr:uid="{75AEBE27-6ED9-42F8-88A1-3417FC30A271}"/>
    <cellStyle name="Comma 4 2 3 5 2" xfId="3731" xr:uid="{D1A637D4-D8F0-4BBA-B817-E9B530138FA5}"/>
    <cellStyle name="Comma 4 2 3 5 2 2" xfId="11997" xr:uid="{7F03A372-4CE0-48FB-9FC5-3E60D7284BE9}"/>
    <cellStyle name="Comma 4 2 3 5 2 2 2" xfId="33500" xr:uid="{5553A29E-B60C-4EB9-8092-56E3967A7606}"/>
    <cellStyle name="Comma 4 2 3 5 2 3" xfId="18632" xr:uid="{FB75FC58-B47F-4505-B8C0-B2A53FA77121}"/>
    <cellStyle name="Comma 4 2 3 5 2 3 2" xfId="40135" xr:uid="{2298879D-C8F7-48C9-92A5-0D06E7969428}"/>
    <cellStyle name="Comma 4 2 3 5 2 4" xfId="25237" xr:uid="{61DFC185-5D6E-4ACA-82EE-8203A29AC719}"/>
    <cellStyle name="Comma 4 2 3 5 2 5" xfId="46740" xr:uid="{7888B0A1-315D-4105-9191-E25923BF72A4}"/>
    <cellStyle name="Comma 4 2 3 5 3" xfId="5870" xr:uid="{B824E1D1-218E-4509-98A0-0C2240341D92}"/>
    <cellStyle name="Comma 4 2 3 5 3 2" xfId="14136" xr:uid="{DBF97477-F70E-4868-8BB0-84C2A3698537}"/>
    <cellStyle name="Comma 4 2 3 5 3 2 2" xfId="35639" xr:uid="{2D31A6F7-F40D-4F83-80C4-FCC57D8DEE9E}"/>
    <cellStyle name="Comma 4 2 3 5 3 3" xfId="20771" xr:uid="{497E88BA-05CA-4810-A232-64BE44CBC17C}"/>
    <cellStyle name="Comma 4 2 3 5 3 3 2" xfId="42274" xr:uid="{F9A23A65-12FC-46B6-9107-9B8FBA54708D}"/>
    <cellStyle name="Comma 4 2 3 5 3 4" xfId="27376" xr:uid="{8BE581A4-5401-457D-8747-E7C9E6944332}"/>
    <cellStyle name="Comma 4 2 3 5 3 5" xfId="48879" xr:uid="{E248CD53-8CB2-4279-A33E-828EF83F8349}"/>
    <cellStyle name="Comma 4 2 3 5 4" xfId="7511" xr:uid="{58D6BE7B-51B9-40CD-A41C-5DE587FF4FA6}"/>
    <cellStyle name="Comma 4 2 3 5 4 2" xfId="29014" xr:uid="{74E4E66C-C84C-4E62-96DA-9EE02AA34DFD}"/>
    <cellStyle name="Comma 4 2 3 5 5" xfId="9168" xr:uid="{1CDA91CD-7194-4A47-8E50-204AFABE0A59}"/>
    <cellStyle name="Comma 4 2 3 5 5 2" xfId="30671" xr:uid="{9A5E1DB2-8BEB-46DD-8EA4-9BFF093250A2}"/>
    <cellStyle name="Comma 4 2 3 5 6" xfId="15803" xr:uid="{D03BDE87-35B7-4DD3-8B2F-D453BA2281AE}"/>
    <cellStyle name="Comma 4 2 3 5 6 2" xfId="37306" xr:uid="{78076E87-B1E8-4D89-9CEF-B3F3581BCD95}"/>
    <cellStyle name="Comma 4 2 3 5 7" xfId="22408" xr:uid="{135074AF-4969-46AB-BECF-BA620EF846BA}"/>
    <cellStyle name="Comma 4 2 3 5 8" xfId="43911" xr:uid="{334EA017-0087-4A48-AE33-6CD76E2B707C}"/>
    <cellStyle name="Comma 4 2 3 6" xfId="1163" xr:uid="{6FCE63C0-C300-4470-984E-E2CCF51CE5FC}"/>
    <cellStyle name="Comma 4 2 3 6 2" xfId="3992" xr:uid="{EBCB02B0-17E4-48D0-8531-01ED740A8076}"/>
    <cellStyle name="Comma 4 2 3 6 2 2" xfId="12258" xr:uid="{847EE65D-81AD-4E76-B7D9-77674851F1A6}"/>
    <cellStyle name="Comma 4 2 3 6 2 2 2" xfId="33761" xr:uid="{543894C7-7F24-43D4-9BAB-AA1287934564}"/>
    <cellStyle name="Comma 4 2 3 6 2 3" xfId="18893" xr:uid="{6B9218D3-B080-4569-81F6-DEDE7CD22B32}"/>
    <cellStyle name="Comma 4 2 3 6 2 3 2" xfId="40396" xr:uid="{675BAC49-C942-4A1A-9EF2-4672DBE31173}"/>
    <cellStyle name="Comma 4 2 3 6 2 4" xfId="25498" xr:uid="{6FCAE113-710F-49AF-96F0-DF388670B3C4}"/>
    <cellStyle name="Comma 4 2 3 6 2 5" xfId="47001" xr:uid="{8D8C6C95-E4B5-4C3F-A947-B5597A3E6AAF}"/>
    <cellStyle name="Comma 4 2 3 6 3" xfId="6131" xr:uid="{C22F365A-7514-4E6A-9B99-3D7F2B2BDA47}"/>
    <cellStyle name="Comma 4 2 3 6 3 2" xfId="14397" xr:uid="{6B9B1D52-68A1-43F8-9F60-B8DEC834BCE2}"/>
    <cellStyle name="Comma 4 2 3 6 3 2 2" xfId="35900" xr:uid="{C5B7959F-482B-4105-BF39-003691574BC3}"/>
    <cellStyle name="Comma 4 2 3 6 3 3" xfId="21032" xr:uid="{B26EFBB3-F1FD-43B1-AE70-6ADFCFBA0E1D}"/>
    <cellStyle name="Comma 4 2 3 6 3 3 2" xfId="42535" xr:uid="{1A0BB3CE-E3DB-4A2C-8B5B-998ED88FC27D}"/>
    <cellStyle name="Comma 4 2 3 6 3 4" xfId="27637" xr:uid="{CC9ABAD3-4F16-4CDC-B38F-E45CD3272EE1}"/>
    <cellStyle name="Comma 4 2 3 6 3 5" xfId="49140" xr:uid="{62CB3FC5-0206-4363-A7F8-1CB6512DF42A}"/>
    <cellStyle name="Comma 4 2 3 6 4" xfId="7772" xr:uid="{B3084776-5444-47A3-9F68-7255447062EA}"/>
    <cellStyle name="Comma 4 2 3 6 4 2" xfId="29275" xr:uid="{2F95013E-80E9-427E-AC65-F7C73B44C834}"/>
    <cellStyle name="Comma 4 2 3 6 5" xfId="9429" xr:uid="{060857DA-21D6-4D5F-9815-AEC4CD2FA86E}"/>
    <cellStyle name="Comma 4 2 3 6 5 2" xfId="30932" xr:uid="{FC9323F2-2C3D-4423-8381-FD1B60E2A841}"/>
    <cellStyle name="Comma 4 2 3 6 6" xfId="16064" xr:uid="{818D9373-EA34-4C1F-A446-EE66C4BA105A}"/>
    <cellStyle name="Comma 4 2 3 6 6 2" xfId="37567" xr:uid="{43EB0590-5A45-4A0D-B7EE-7BED48D766D0}"/>
    <cellStyle name="Comma 4 2 3 6 7" xfId="22669" xr:uid="{2E543C0D-65DA-4471-B67F-80CEB72D9C53}"/>
    <cellStyle name="Comma 4 2 3 6 8" xfId="44172" xr:uid="{40C6C8EF-85DE-4122-A1C8-BB3BD82594B4}"/>
    <cellStyle name="Comma 4 2 3 7" xfId="1851" xr:uid="{F22797A4-8A10-4BDD-A255-75629C7700E3}"/>
    <cellStyle name="Comma 4 2 3 7 2" xfId="10117" xr:uid="{80F92190-C5A3-4413-AABB-39BF6E562A47}"/>
    <cellStyle name="Comma 4 2 3 7 2 2" xfId="31620" xr:uid="{3CB486B9-F2E6-4A28-A6EA-F21C04C54499}"/>
    <cellStyle name="Comma 4 2 3 7 3" xfId="16752" xr:uid="{A3482FFA-A420-43A2-9F33-020AAE1B266C}"/>
    <cellStyle name="Comma 4 2 3 7 3 2" xfId="38255" xr:uid="{BF420201-B06B-4303-B128-EC0B207AC90F}"/>
    <cellStyle name="Comma 4 2 3 7 4" xfId="23357" xr:uid="{F8BD4C28-F628-4E2E-903E-C148CDBCDB9D}"/>
    <cellStyle name="Comma 4 2 3 7 5" xfId="44860" xr:uid="{DD0584DB-20A5-4246-B35A-062F8BF5609B}"/>
    <cellStyle name="Comma 4 2 3 8" xfId="2536" xr:uid="{BD131D2B-02BF-4FA0-BDD9-EF1138C6E93E}"/>
    <cellStyle name="Comma 4 2 3 8 2" xfId="10802" xr:uid="{BA666421-5CB7-48F6-9607-2DAEEDA68047}"/>
    <cellStyle name="Comma 4 2 3 8 2 2" xfId="32305" xr:uid="{1407AD71-9153-4702-BD98-820F1C1126BA}"/>
    <cellStyle name="Comma 4 2 3 8 3" xfId="17437" xr:uid="{B6B8BE06-E86A-4C9E-8502-E035C7A27A9E}"/>
    <cellStyle name="Comma 4 2 3 8 3 2" xfId="38940" xr:uid="{50DCFA58-AD4A-441E-8A46-3D9753EB781E}"/>
    <cellStyle name="Comma 4 2 3 8 4" xfId="24042" xr:uid="{57895C09-90A8-4501-80C3-B38A3DAD712B}"/>
    <cellStyle name="Comma 4 2 3 8 5" xfId="45545" xr:uid="{92AB9868-6F44-4D99-BD02-B8A82251F479}"/>
    <cellStyle name="Comma 4 2 3 9" xfId="3047" xr:uid="{219B24E4-E2A1-4C51-AA6E-D42E848351C9}"/>
    <cellStyle name="Comma 4 2 3 9 2" xfId="11313" xr:uid="{46251615-9B16-4383-8184-AC9C9EBB58A1}"/>
    <cellStyle name="Comma 4 2 3 9 2 2" xfId="32816" xr:uid="{F33552AA-6A9E-4853-A25E-EFB78654F073}"/>
    <cellStyle name="Comma 4 2 3 9 3" xfId="17948" xr:uid="{6CCD68DF-63C4-4477-81CE-EAA2C5701710}"/>
    <cellStyle name="Comma 4 2 3 9 3 2" xfId="39451" xr:uid="{981C4B21-D457-41CD-AD4E-D0E04DCB8EEB}"/>
    <cellStyle name="Comma 4 2 3 9 4" xfId="24553" xr:uid="{BB18CF5A-F57D-4208-9C09-BA61C5954E7D}"/>
    <cellStyle name="Comma 4 2 3 9 5" xfId="46056" xr:uid="{C010ED42-F007-4310-8F70-3766D99BE24C}"/>
    <cellStyle name="Comma 4 2 4" xfId="204" xr:uid="{684FC5C1-655B-4D9F-A666-A4EF43B3CC0E}"/>
    <cellStyle name="Comma 4 2 4 10" xfId="4723" xr:uid="{FE72A132-0DA5-41D6-8042-D580C14A2DE6}"/>
    <cellStyle name="Comma 4 2 4 10 2" xfId="12989" xr:uid="{857D0017-6F11-4D89-B51B-862EC7A54F65}"/>
    <cellStyle name="Comma 4 2 4 10 2 2" xfId="34492" xr:uid="{01F3BFFE-A6C7-4348-A614-690EEF817957}"/>
    <cellStyle name="Comma 4 2 4 10 3" xfId="19624" xr:uid="{1823ABD8-00E0-484B-A5A8-3430A9C47FFE}"/>
    <cellStyle name="Comma 4 2 4 10 3 2" xfId="41127" xr:uid="{9F32C3D3-0484-451E-A363-5267FA3C6B81}"/>
    <cellStyle name="Comma 4 2 4 10 4" xfId="26229" xr:uid="{2C0138A3-8D87-4984-B52B-7D32E8E529E7}"/>
    <cellStyle name="Comma 4 2 4 10 5" xfId="47732" xr:uid="{88B81438-076A-4737-82E1-70DCDD0F2B0F}"/>
    <cellStyle name="Comma 4 2 4 11" xfId="5226" xr:uid="{47CAAF33-2175-49CA-B616-CBD962333D40}"/>
    <cellStyle name="Comma 4 2 4 11 2" xfId="13492" xr:uid="{A7DCB612-FA1B-451D-A2A9-39D5EF7170E9}"/>
    <cellStyle name="Comma 4 2 4 11 2 2" xfId="34995" xr:uid="{3859E59D-E69A-41A8-8466-88EA86FB8120}"/>
    <cellStyle name="Comma 4 2 4 11 3" xfId="20127" xr:uid="{988468A8-427E-42A3-BB0F-A907A3130D76}"/>
    <cellStyle name="Comma 4 2 4 11 3 2" xfId="41630" xr:uid="{76C42F6D-0FDB-4BB8-B22A-8788A3881166}"/>
    <cellStyle name="Comma 4 2 4 11 4" xfId="26732" xr:uid="{0E8A5CD9-A81A-437D-9422-1623941BAE03}"/>
    <cellStyle name="Comma 4 2 4 11 5" xfId="48235" xr:uid="{C5F8BCD1-C20A-4A3D-81E8-569805939848}"/>
    <cellStyle name="Comma 4 2 4 12" xfId="6867" xr:uid="{5324919B-D358-4A85-82F1-4F3D231D3229}"/>
    <cellStyle name="Comma 4 2 4 12 2" xfId="28370" xr:uid="{6CAB7B36-40D1-4024-8126-93DF1D6CD2E8}"/>
    <cellStyle name="Comma 4 2 4 13" xfId="8521" xr:uid="{AC54FF29-4653-4D7F-ACA1-E22A9673AC9B}"/>
    <cellStyle name="Comma 4 2 4 13 2" xfId="30024" xr:uid="{7F1381F4-0DEC-4B6F-9366-847465B30B98}"/>
    <cellStyle name="Comma 4 2 4 14" xfId="15160" xr:uid="{BF527B9B-340F-44E9-A537-CDCC32D864FB}"/>
    <cellStyle name="Comma 4 2 4 14 2" xfId="36663" xr:uid="{1F5EA1A8-1F3E-48B7-BF70-BED20407E506}"/>
    <cellStyle name="Comma 4 2 4 15" xfId="21765" xr:uid="{B69F2D11-7D7A-48D0-8BAB-803CC648AF99}"/>
    <cellStyle name="Comma 4 2 4 16" xfId="43268" xr:uid="{51CE07B3-3B26-45D9-84E5-C0BB796B1F6B}"/>
    <cellStyle name="Comma 4 2 4 2" xfId="519" xr:uid="{65FDA9F2-1747-4C44-8BA0-ECDC38574C94}"/>
    <cellStyle name="Comma 4 2 4 2 10" xfId="7130" xr:uid="{8BD9F399-466D-412F-87D1-5B7EB111A1D9}"/>
    <cellStyle name="Comma 4 2 4 2 10 2" xfId="28633" xr:uid="{EFBCAFC3-2AD3-440B-A62C-3F2FD5C85B73}"/>
    <cellStyle name="Comma 4 2 4 2 11" xfId="8786" xr:uid="{A0F3476A-9A74-4968-AEFC-C0EA496C47DD}"/>
    <cellStyle name="Comma 4 2 4 2 11 2" xfId="30289" xr:uid="{6D60CE52-5EEA-4719-A1F1-90F6781C7EEE}"/>
    <cellStyle name="Comma 4 2 4 2 12" xfId="15422" xr:uid="{5F2F5A5A-7145-43CA-BD68-1B3D0A35A4E7}"/>
    <cellStyle name="Comma 4 2 4 2 12 2" xfId="36925" xr:uid="{D19929FF-D517-4E1E-81BB-68B25DDD7171}"/>
    <cellStyle name="Comma 4 2 4 2 13" xfId="22027" xr:uid="{787B07FB-46DB-4A0A-A4B5-FD93FD7C6087}"/>
    <cellStyle name="Comma 4 2 4 2 14" xfId="43530" xr:uid="{D709BB77-21C6-469A-B1CA-E208A54860E9}"/>
    <cellStyle name="Comma 4 2 4 2 2" xfId="801" xr:uid="{3F718039-2F0E-4409-8994-02B3E5F8EA84}"/>
    <cellStyle name="Comma 4 2 4 2 2 10" xfId="15702" xr:uid="{2E363CC8-E4A7-409D-BB71-59E25A32994D}"/>
    <cellStyle name="Comma 4 2 4 2 2 10 2" xfId="37205" xr:uid="{964FB14D-FB2C-4CAF-8BCA-8B92CC25CF83}"/>
    <cellStyle name="Comma 4 2 4 2 2 11" xfId="22307" xr:uid="{E11FF27A-F21A-46EC-AC1A-AF5FABA00870}"/>
    <cellStyle name="Comma 4 2 4 2 2 12" xfId="43810" xr:uid="{83DE5A59-4820-4543-84AB-0CED7A40FF13}"/>
    <cellStyle name="Comma 4 2 4 2 2 2" xfId="1747" xr:uid="{92651D7E-04F0-4B7E-AAA2-3F274C0E9A95}"/>
    <cellStyle name="Comma 4 2 4 2 2 2 2" xfId="4576" xr:uid="{9D329280-40A8-4108-8D6C-97D6AFF970BE}"/>
    <cellStyle name="Comma 4 2 4 2 2 2 2 2" xfId="12842" xr:uid="{83014329-7A4C-4608-8B06-26C24B67EF74}"/>
    <cellStyle name="Comma 4 2 4 2 2 2 2 2 2" xfId="34345" xr:uid="{86D119A3-0A91-41BF-9B9A-4D72E4272F86}"/>
    <cellStyle name="Comma 4 2 4 2 2 2 2 3" xfId="19477" xr:uid="{C6F3B1CD-3E75-4C74-8E2C-E3E721117027}"/>
    <cellStyle name="Comma 4 2 4 2 2 2 2 3 2" xfId="40980" xr:uid="{60B5AADF-B5DA-4A5A-953C-75E1EB45745D}"/>
    <cellStyle name="Comma 4 2 4 2 2 2 2 4" xfId="26082" xr:uid="{7476BACC-447D-4AEB-9B57-4D04728686BA}"/>
    <cellStyle name="Comma 4 2 4 2 2 2 2 5" xfId="47585" xr:uid="{61202017-9B95-48C9-9804-004EB164E60B}"/>
    <cellStyle name="Comma 4 2 4 2 2 2 3" xfId="6715" xr:uid="{7125EC56-E866-443B-8964-252172B7B257}"/>
    <cellStyle name="Comma 4 2 4 2 2 2 3 2" xfId="14981" xr:uid="{BA2890EC-F148-415E-ACD8-173B9E096D1B}"/>
    <cellStyle name="Comma 4 2 4 2 2 2 3 2 2" xfId="36484" xr:uid="{69C94547-9B41-4DDB-A872-E0CEFCC9DD89}"/>
    <cellStyle name="Comma 4 2 4 2 2 2 3 3" xfId="21616" xr:uid="{E83DE27B-4CAB-4A81-9A29-CA4FC8475F9F}"/>
    <cellStyle name="Comma 4 2 4 2 2 2 3 3 2" xfId="43119" xr:uid="{7F0DFA58-27C2-476B-A7F8-13B4C639B947}"/>
    <cellStyle name="Comma 4 2 4 2 2 2 3 4" xfId="28221" xr:uid="{8B763768-1E3B-414B-84FF-F2F671988B3A}"/>
    <cellStyle name="Comma 4 2 4 2 2 2 3 5" xfId="49724" xr:uid="{BA14251D-C630-4F25-9F83-FA6B73E8CACC}"/>
    <cellStyle name="Comma 4 2 4 2 2 2 4" xfId="8356" xr:uid="{B102C9F3-263A-4EEE-8E9D-28426AC8B9B9}"/>
    <cellStyle name="Comma 4 2 4 2 2 2 4 2" xfId="29859" xr:uid="{A4B8F9B4-26B4-4ADB-9A7D-02AC6728ED68}"/>
    <cellStyle name="Comma 4 2 4 2 2 2 5" xfId="10013" xr:uid="{6955A12B-EA5D-4E45-887C-BBD32D5336A1}"/>
    <cellStyle name="Comma 4 2 4 2 2 2 5 2" xfId="31516" xr:uid="{53FA1A85-66BF-40C8-BC09-8E1C63CF8A1D}"/>
    <cellStyle name="Comma 4 2 4 2 2 2 6" xfId="16648" xr:uid="{9579D902-F145-4D49-8945-451082C05739}"/>
    <cellStyle name="Comma 4 2 4 2 2 2 6 2" xfId="38151" xr:uid="{CC1EE042-04A9-473D-A81D-C25490FD4239}"/>
    <cellStyle name="Comma 4 2 4 2 2 2 7" xfId="23253" xr:uid="{ECF79EF0-FE35-4244-A42E-EC789802546F}"/>
    <cellStyle name="Comma 4 2 4 2 2 2 8" xfId="44756" xr:uid="{8F898ABD-9D01-428F-9CA0-974507B71123}"/>
    <cellStyle name="Comma 4 2 4 2 2 3" xfId="2434" xr:uid="{EA2E53EC-9B55-46B0-AFCB-ED19BAF2BDCD}"/>
    <cellStyle name="Comma 4 2 4 2 2 3 2" xfId="10700" xr:uid="{B624799E-A2AC-49D9-A325-4912B4616FC0}"/>
    <cellStyle name="Comma 4 2 4 2 2 3 2 2" xfId="32203" xr:uid="{63C9522D-ADE6-4E5F-954F-CB32FAAC5BEB}"/>
    <cellStyle name="Comma 4 2 4 2 2 3 3" xfId="17335" xr:uid="{544002EB-1223-4497-9BCD-252F17376158}"/>
    <cellStyle name="Comma 4 2 4 2 2 3 3 2" xfId="38838" xr:uid="{3ACE0957-2F2D-4DF8-B0E4-F526DD4C001B}"/>
    <cellStyle name="Comma 4 2 4 2 2 3 4" xfId="23940" xr:uid="{3C9C14F7-BE2B-45DA-A55A-95FE9ABFA842}"/>
    <cellStyle name="Comma 4 2 4 2 2 3 5" xfId="45443" xr:uid="{11C2CCB2-981D-4B12-9D9B-B455D44775D4}"/>
    <cellStyle name="Comma 4 2 4 2 2 4" xfId="2951" xr:uid="{22DE87C2-5564-46D2-A954-F35B280A76DE}"/>
    <cellStyle name="Comma 4 2 4 2 2 4 2" xfId="11217" xr:uid="{B9B844F5-B233-4A24-B69B-1558CC1A8401}"/>
    <cellStyle name="Comma 4 2 4 2 2 4 2 2" xfId="32720" xr:uid="{7CAF6DCE-CE65-43E9-8137-FC3576D9D7C4}"/>
    <cellStyle name="Comma 4 2 4 2 2 4 3" xfId="17852" xr:uid="{942A5488-F13D-46E2-AA73-56DA4564D360}"/>
    <cellStyle name="Comma 4 2 4 2 2 4 3 2" xfId="39355" xr:uid="{8EFF82D1-41F1-4F47-A9FB-E8F45062FAA4}"/>
    <cellStyle name="Comma 4 2 4 2 2 4 4" xfId="24457" xr:uid="{6B27DDC0-8727-4B09-BC6B-286684466089}"/>
    <cellStyle name="Comma 4 2 4 2 2 4 5" xfId="45960" xr:uid="{73842E2B-ACFA-4137-8370-17226076EF79}"/>
    <cellStyle name="Comma 4 2 4 2 2 5" xfId="3630" xr:uid="{63491EC6-CF4E-440E-B4E3-F8FDA475FF2E}"/>
    <cellStyle name="Comma 4 2 4 2 2 5 2" xfId="11896" xr:uid="{F2988BBD-56A1-4DBE-B0FF-FBDF54985C0F}"/>
    <cellStyle name="Comma 4 2 4 2 2 5 2 2" xfId="33399" xr:uid="{47650370-B6E3-4057-8F60-746F61E3B1C4}"/>
    <cellStyle name="Comma 4 2 4 2 2 5 3" xfId="18531" xr:uid="{8E10FBE1-0DE2-4D1D-871F-BD333B9CC558}"/>
    <cellStyle name="Comma 4 2 4 2 2 5 3 2" xfId="40034" xr:uid="{F2815079-4787-4D24-9F19-1EF1E77E8B4F}"/>
    <cellStyle name="Comma 4 2 4 2 2 5 4" xfId="25136" xr:uid="{AAA550B7-5B92-4BC0-A95F-9800DCF86568}"/>
    <cellStyle name="Comma 4 2 4 2 2 5 5" xfId="46639" xr:uid="{42C0A62E-03B0-42A1-B381-331658011D9D}"/>
    <cellStyle name="Comma 4 2 4 2 2 6" xfId="5095" xr:uid="{0F2159C9-60A8-48C6-BC1C-21F76F5A8913}"/>
    <cellStyle name="Comma 4 2 4 2 2 6 2" xfId="13361" xr:uid="{E0F47ED7-8103-4A43-92E2-3BD8C693C912}"/>
    <cellStyle name="Comma 4 2 4 2 2 6 2 2" xfId="34864" xr:uid="{23AF847B-DC2B-4CAD-A25B-5CAE4AC66DD0}"/>
    <cellStyle name="Comma 4 2 4 2 2 6 3" xfId="19996" xr:uid="{F8643F61-72B6-49D1-9D97-BA5FDE0BC68F}"/>
    <cellStyle name="Comma 4 2 4 2 2 6 3 2" xfId="41499" xr:uid="{F7962377-EF20-488D-BE23-CD61772F521C}"/>
    <cellStyle name="Comma 4 2 4 2 2 6 4" xfId="26601" xr:uid="{F3DD4336-93A0-4C49-90B6-3F48A8C20D3A}"/>
    <cellStyle name="Comma 4 2 4 2 2 6 5" xfId="48104" xr:uid="{1C09A823-37A8-458B-829F-C280E0530E8E}"/>
    <cellStyle name="Comma 4 2 4 2 2 7" xfId="5769" xr:uid="{F9D53909-9F93-49DF-AB22-C7FF0E0C3F79}"/>
    <cellStyle name="Comma 4 2 4 2 2 7 2" xfId="14035" xr:uid="{939ECAD1-7501-448B-B6BC-A2821BC7F2A7}"/>
    <cellStyle name="Comma 4 2 4 2 2 7 2 2" xfId="35538" xr:uid="{92331A88-AD64-499B-B1A1-4A44B7B0AE83}"/>
    <cellStyle name="Comma 4 2 4 2 2 7 3" xfId="20670" xr:uid="{0B055F5D-14BD-4B57-AE06-CF06EA95FF05}"/>
    <cellStyle name="Comma 4 2 4 2 2 7 3 2" xfId="42173" xr:uid="{A66BFBCE-B528-48AE-ACE9-536A6C525B3A}"/>
    <cellStyle name="Comma 4 2 4 2 2 7 4" xfId="27275" xr:uid="{BCE3A9FC-36B8-488D-9504-B2423D5B0B8B}"/>
    <cellStyle name="Comma 4 2 4 2 2 7 5" xfId="48778" xr:uid="{E471FD20-FFF0-4F87-B7C6-60D0532D2F71}"/>
    <cellStyle name="Comma 4 2 4 2 2 8" xfId="7410" xr:uid="{F0C0A88C-F71A-4A57-AF9D-BF1E5CAB0AB8}"/>
    <cellStyle name="Comma 4 2 4 2 2 8 2" xfId="28913" xr:uid="{927892F5-834B-4516-BADD-B3BBE58F9A64}"/>
    <cellStyle name="Comma 4 2 4 2 2 9" xfId="9067" xr:uid="{8BB464BB-1B84-433E-B29D-B5BCE0F2358F}"/>
    <cellStyle name="Comma 4 2 4 2 2 9 2" xfId="30570" xr:uid="{C83D35B4-CE29-4CC5-9964-EA1B8352C05E}"/>
    <cellStyle name="Comma 4 2 4 2 3" xfId="1071" xr:uid="{ED47D87C-74F9-4740-B299-E9AB5FCDAF65}"/>
    <cellStyle name="Comma 4 2 4 2 3 2" xfId="3900" xr:uid="{C02C53A3-DABA-4EC2-B230-33E5F18D21FD}"/>
    <cellStyle name="Comma 4 2 4 2 3 2 2" xfId="12166" xr:uid="{4E4B2206-153D-4B99-83DF-39F1A2F41756}"/>
    <cellStyle name="Comma 4 2 4 2 3 2 2 2" xfId="33669" xr:uid="{C7D6D922-E6A2-4703-BDB3-A67CD82156A1}"/>
    <cellStyle name="Comma 4 2 4 2 3 2 3" xfId="18801" xr:uid="{700F4796-35AA-405C-8EA6-7DD086E077F0}"/>
    <cellStyle name="Comma 4 2 4 2 3 2 3 2" xfId="40304" xr:uid="{4D62BC25-4496-496A-81C6-DD5695159B97}"/>
    <cellStyle name="Comma 4 2 4 2 3 2 4" xfId="25406" xr:uid="{0F3076ED-2FA6-4392-8654-BE69E37F3B51}"/>
    <cellStyle name="Comma 4 2 4 2 3 2 5" xfId="46909" xr:uid="{D07B5408-4B8B-48F8-898B-34D0D653C280}"/>
    <cellStyle name="Comma 4 2 4 2 3 3" xfId="6039" xr:uid="{D3F81755-B706-441F-80AD-40A1F2A4C49A}"/>
    <cellStyle name="Comma 4 2 4 2 3 3 2" xfId="14305" xr:uid="{A4BF1243-5E27-4400-A63F-8BF0DE08F9C6}"/>
    <cellStyle name="Comma 4 2 4 2 3 3 2 2" xfId="35808" xr:uid="{8A354576-E824-4E3F-8587-6805D557EC41}"/>
    <cellStyle name="Comma 4 2 4 2 3 3 3" xfId="20940" xr:uid="{A242E952-831E-4812-84DA-70F2A1732EF8}"/>
    <cellStyle name="Comma 4 2 4 2 3 3 3 2" xfId="42443" xr:uid="{B249F691-F1F0-4470-87E5-E4B9B747F113}"/>
    <cellStyle name="Comma 4 2 4 2 3 3 4" xfId="27545" xr:uid="{6296C56B-6435-4A14-8652-126C6D28DD5F}"/>
    <cellStyle name="Comma 4 2 4 2 3 3 5" xfId="49048" xr:uid="{49401754-51C6-402E-84B8-A76C3C76BE25}"/>
    <cellStyle name="Comma 4 2 4 2 3 4" xfId="7680" xr:uid="{5E10C5AB-A266-410D-8FF8-3D7B9FD997DA}"/>
    <cellStyle name="Comma 4 2 4 2 3 4 2" xfId="29183" xr:uid="{11A3A8FD-B045-453A-93F2-A509562C1F9D}"/>
    <cellStyle name="Comma 4 2 4 2 3 5" xfId="9337" xr:uid="{BF0E3DA4-9943-443B-BBAF-7552252536C2}"/>
    <cellStyle name="Comma 4 2 4 2 3 5 2" xfId="30840" xr:uid="{BAD07711-4DAB-4CB7-B8F3-7D8B7A0BFCA4}"/>
    <cellStyle name="Comma 4 2 4 2 3 6" xfId="15972" xr:uid="{7668083D-139D-479A-8494-CE843D218AC5}"/>
    <cellStyle name="Comma 4 2 4 2 3 6 2" xfId="37475" xr:uid="{8257258D-2F51-447D-BF18-F8199D6B8541}"/>
    <cellStyle name="Comma 4 2 4 2 3 7" xfId="22577" xr:uid="{B0171416-C80A-4CDA-B2C5-60874E9C0812}"/>
    <cellStyle name="Comma 4 2 4 2 3 8" xfId="44080" xr:uid="{5E9B1578-AE50-4874-BB77-74419834637E}"/>
    <cellStyle name="Comma 4 2 4 2 4" xfId="1467" xr:uid="{D76293D3-E014-4DEC-B6E0-B75730FBE5DE}"/>
    <cellStyle name="Comma 4 2 4 2 4 2" xfId="4296" xr:uid="{758060BE-C121-4733-8E22-5B512601BB47}"/>
    <cellStyle name="Comma 4 2 4 2 4 2 2" xfId="12562" xr:uid="{120259DE-E217-432B-996B-30AF8C03AEB0}"/>
    <cellStyle name="Comma 4 2 4 2 4 2 2 2" xfId="34065" xr:uid="{9E5FDC4D-DC02-4B76-8D60-B80D5E473F19}"/>
    <cellStyle name="Comma 4 2 4 2 4 2 3" xfId="19197" xr:uid="{C4B9EAF1-6E49-4A74-926F-9874E1C273F0}"/>
    <cellStyle name="Comma 4 2 4 2 4 2 3 2" xfId="40700" xr:uid="{FE158D13-12C6-435D-8F37-3CF2546A2377}"/>
    <cellStyle name="Comma 4 2 4 2 4 2 4" xfId="25802" xr:uid="{E74338C5-DEA8-436F-8A62-6DF7CADFDA63}"/>
    <cellStyle name="Comma 4 2 4 2 4 2 5" xfId="47305" xr:uid="{738FB2C4-750B-4EA8-A837-9D802846370B}"/>
    <cellStyle name="Comma 4 2 4 2 4 3" xfId="6435" xr:uid="{5CA83C46-67F0-4F23-A4D2-00C4C37E9F58}"/>
    <cellStyle name="Comma 4 2 4 2 4 3 2" xfId="14701" xr:uid="{B3B1A44B-832B-4B15-8830-D99DF826EEF2}"/>
    <cellStyle name="Comma 4 2 4 2 4 3 2 2" xfId="36204" xr:uid="{2DA3DEB7-B95D-4EBE-947C-94A3B7659011}"/>
    <cellStyle name="Comma 4 2 4 2 4 3 3" xfId="21336" xr:uid="{1EB1B98F-DF9F-4B11-BA16-D57B2AAFFAC9}"/>
    <cellStyle name="Comma 4 2 4 2 4 3 3 2" xfId="42839" xr:uid="{412DEF7E-5ACB-4967-BE04-E5FD2B20D0C8}"/>
    <cellStyle name="Comma 4 2 4 2 4 3 4" xfId="27941" xr:uid="{506F6AC5-27DC-4FE4-AE87-CB08966CE0F2}"/>
    <cellStyle name="Comma 4 2 4 2 4 3 5" xfId="49444" xr:uid="{1997A2AD-058A-4F2A-AF81-C389787C8008}"/>
    <cellStyle name="Comma 4 2 4 2 4 4" xfId="8076" xr:uid="{D1969246-0D9D-4B41-8C03-BE69BA0CF5C8}"/>
    <cellStyle name="Comma 4 2 4 2 4 4 2" xfId="29579" xr:uid="{8CFF943B-8EB6-4AF4-8DA9-4E9203C79EF0}"/>
    <cellStyle name="Comma 4 2 4 2 4 5" xfId="9733" xr:uid="{8E359C89-2812-4B28-8AE7-C220DCE0ABC8}"/>
    <cellStyle name="Comma 4 2 4 2 4 5 2" xfId="31236" xr:uid="{61DA9C63-A090-48B2-9C26-23F9AEF14CB2}"/>
    <cellStyle name="Comma 4 2 4 2 4 6" xfId="16368" xr:uid="{495879BC-4561-41D1-B3C5-D8C9160B8CAB}"/>
    <cellStyle name="Comma 4 2 4 2 4 6 2" xfId="37871" xr:uid="{AC248ED8-1DBB-45F8-AB61-83E2CF197719}"/>
    <cellStyle name="Comma 4 2 4 2 4 7" xfId="22973" xr:uid="{087B983B-BEA5-4AEA-AD83-B6AB9AE7A470}"/>
    <cellStyle name="Comma 4 2 4 2 4 8" xfId="44476" xr:uid="{ED2929C2-392D-4EAA-9154-71D6B73F13E2}"/>
    <cellStyle name="Comma 4 2 4 2 5" xfId="2154" xr:uid="{A81B5E42-72F4-4A91-A901-01CFB733BB02}"/>
    <cellStyle name="Comma 4 2 4 2 5 2" xfId="10420" xr:uid="{743BAAB7-037E-46C6-8341-0360D698602D}"/>
    <cellStyle name="Comma 4 2 4 2 5 2 2" xfId="31923" xr:uid="{795B7C78-CF15-435B-AEC7-6F2D8A8B147D}"/>
    <cellStyle name="Comma 4 2 4 2 5 3" xfId="17055" xr:uid="{F8099BE5-C0C4-4335-9B59-4A7211E23BF1}"/>
    <cellStyle name="Comma 4 2 4 2 5 3 2" xfId="38558" xr:uid="{188AA441-497A-41CC-AB89-42144E47EC61}"/>
    <cellStyle name="Comma 4 2 4 2 5 4" xfId="23660" xr:uid="{A41D1062-92E7-412B-B6F3-52224E56A2CB}"/>
    <cellStyle name="Comma 4 2 4 2 5 5" xfId="45163" xr:uid="{0A77BAF9-F688-400B-AA07-464182C8A7F9}"/>
    <cellStyle name="Comma 4 2 4 2 6" xfId="2701" xr:uid="{65E0ACC6-B71F-4E55-BB54-AADA675ABE77}"/>
    <cellStyle name="Comma 4 2 4 2 6 2" xfId="10967" xr:uid="{F0B8318B-FC18-4CB2-8CE5-19C88EBCD7DD}"/>
    <cellStyle name="Comma 4 2 4 2 6 2 2" xfId="32470" xr:uid="{7CE3CF48-B02C-4542-AD33-F17EBA967070}"/>
    <cellStyle name="Comma 4 2 4 2 6 3" xfId="17602" xr:uid="{DC946D9C-01F9-418E-BDC1-17316315875D}"/>
    <cellStyle name="Comma 4 2 4 2 6 3 2" xfId="39105" xr:uid="{DB30AAD8-609D-49D9-9D70-38D8DD785765}"/>
    <cellStyle name="Comma 4 2 4 2 6 4" xfId="24207" xr:uid="{FDF8D558-11CE-4616-90A5-6FBF1BDE1568}"/>
    <cellStyle name="Comma 4 2 4 2 6 5" xfId="45710" xr:uid="{63B01EF9-A111-4A9A-8E3A-25A28A96560C}"/>
    <cellStyle name="Comma 4 2 4 2 7" xfId="3350" xr:uid="{07C79F0D-E606-4DD7-9DDB-6E392BDF6E45}"/>
    <cellStyle name="Comma 4 2 4 2 7 2" xfId="11616" xr:uid="{F68807B2-E6FA-4DE8-A684-A2623E9F2A92}"/>
    <cellStyle name="Comma 4 2 4 2 7 2 2" xfId="33119" xr:uid="{31E10A52-8AD9-4760-B341-0D8AA970757B}"/>
    <cellStyle name="Comma 4 2 4 2 7 3" xfId="18251" xr:uid="{151CC595-2A3E-41D4-A1C9-E1A9D77A5FDA}"/>
    <cellStyle name="Comma 4 2 4 2 7 3 2" xfId="39754" xr:uid="{1BE8953E-EBD2-46E7-B3B9-CAD84AF68072}"/>
    <cellStyle name="Comma 4 2 4 2 7 4" xfId="24856" xr:uid="{3CC542ED-C4B7-4CDB-B1A4-E9BAAFD417EC}"/>
    <cellStyle name="Comma 4 2 4 2 7 5" xfId="46359" xr:uid="{450DAEF0-2263-4D74-8774-FBE8CD4F66CB}"/>
    <cellStyle name="Comma 4 2 4 2 8" xfId="4845" xr:uid="{1F38C697-FC3C-4E53-9CE0-AFF9E3EBFE02}"/>
    <cellStyle name="Comma 4 2 4 2 8 2" xfId="13111" xr:uid="{2C9A51FF-FED6-4032-9F89-F4D5A9B0BFDE}"/>
    <cellStyle name="Comma 4 2 4 2 8 2 2" xfId="34614" xr:uid="{8C4D8ED5-6C84-4E0F-B565-74FA4ABA13F5}"/>
    <cellStyle name="Comma 4 2 4 2 8 3" xfId="19746" xr:uid="{58AD2271-393E-4192-84BF-2F2C6EF375CE}"/>
    <cellStyle name="Comma 4 2 4 2 8 3 2" xfId="41249" xr:uid="{D96891D4-E4BF-4156-98B1-D49301CB4C7E}"/>
    <cellStyle name="Comma 4 2 4 2 8 4" xfId="26351" xr:uid="{DF6F55BA-3C26-4379-8B81-5E8DC288AE97}"/>
    <cellStyle name="Comma 4 2 4 2 8 5" xfId="47854" xr:uid="{CA18BEA4-0DF9-4C5F-86A6-42451D20EF7D}"/>
    <cellStyle name="Comma 4 2 4 2 9" xfId="5489" xr:uid="{AAEF1CF1-D19B-4E76-BAC7-1B6806DF49F7}"/>
    <cellStyle name="Comma 4 2 4 2 9 2" xfId="13755" xr:uid="{197EA4E7-9BF5-4AC5-8173-3B5AB7261416}"/>
    <cellStyle name="Comma 4 2 4 2 9 2 2" xfId="35258" xr:uid="{BF09A36D-A71A-4B01-B600-47A1FD501629}"/>
    <cellStyle name="Comma 4 2 4 2 9 3" xfId="20390" xr:uid="{4E5119C0-EFF4-416E-877E-78AA1F8F6600}"/>
    <cellStyle name="Comma 4 2 4 2 9 3 2" xfId="41893" xr:uid="{6D319C6C-1188-412C-84F2-5B908F75D5BF}"/>
    <cellStyle name="Comma 4 2 4 2 9 4" xfId="26995" xr:uid="{CDDCB7F2-02C6-4E16-913F-2D36AF3FBF08}"/>
    <cellStyle name="Comma 4 2 4 2 9 5" xfId="48498" xr:uid="{F9C20315-4333-4D62-9AF6-624AF67AC254}"/>
    <cellStyle name="Comma 4 2 4 3" xfId="391" xr:uid="{E70C5EF7-61F6-485C-88C6-B3854945B6FD}"/>
    <cellStyle name="Comma 4 2 4 3 10" xfId="15294" xr:uid="{7C50A593-4694-4DB6-BF46-706125F3A1FB}"/>
    <cellStyle name="Comma 4 2 4 3 10 2" xfId="36797" xr:uid="{BEDBD0A9-999E-44E9-BD07-88C12E70C000}"/>
    <cellStyle name="Comma 4 2 4 3 11" xfId="21899" xr:uid="{1AA7750A-54D6-413D-A975-8DE292BCF886}"/>
    <cellStyle name="Comma 4 2 4 3 12" xfId="43402" xr:uid="{972A0934-0442-4C42-9FDF-100CF6104C1D}"/>
    <cellStyle name="Comma 4 2 4 3 2" xfId="1339" xr:uid="{AC655E4D-BC24-4ECC-9516-37922E5CE8D2}"/>
    <cellStyle name="Comma 4 2 4 3 2 2" xfId="4168" xr:uid="{4FC8F96F-C65C-403B-8C27-C64995DF4783}"/>
    <cellStyle name="Comma 4 2 4 3 2 2 2" xfId="12434" xr:uid="{144DB5FF-8239-4642-8EE1-7BAFACDD0A5C}"/>
    <cellStyle name="Comma 4 2 4 3 2 2 2 2" xfId="33937" xr:uid="{2698CC72-34FF-4774-BC92-2B2BCE15C6BC}"/>
    <cellStyle name="Comma 4 2 4 3 2 2 3" xfId="19069" xr:uid="{8FA3184F-F062-46BF-935E-D4421BCE7CB6}"/>
    <cellStyle name="Comma 4 2 4 3 2 2 3 2" xfId="40572" xr:uid="{BDA687F0-6619-4D20-90F6-4202BAEEFEB8}"/>
    <cellStyle name="Comma 4 2 4 3 2 2 4" xfId="25674" xr:uid="{403696AE-0C92-4F1F-8828-19CB8D2AC9CB}"/>
    <cellStyle name="Comma 4 2 4 3 2 2 5" xfId="47177" xr:uid="{66B2FAF8-3D1A-4278-B2EE-E6C1FA7255CE}"/>
    <cellStyle name="Comma 4 2 4 3 2 3" xfId="6307" xr:uid="{E5FB0ACF-1ABA-4BA1-86D5-71A1DAFA66D0}"/>
    <cellStyle name="Comma 4 2 4 3 2 3 2" xfId="14573" xr:uid="{7280672B-B4B5-4DA1-A8C6-6AEE8AFE9C0C}"/>
    <cellStyle name="Comma 4 2 4 3 2 3 2 2" xfId="36076" xr:uid="{0123D72C-7EAA-4612-858D-074F60C70B81}"/>
    <cellStyle name="Comma 4 2 4 3 2 3 3" xfId="21208" xr:uid="{284B87F7-35D3-4A8B-A9CD-3AE836611D03}"/>
    <cellStyle name="Comma 4 2 4 3 2 3 3 2" xfId="42711" xr:uid="{05415E34-D2AB-48D2-97C1-0B0F0C88FC47}"/>
    <cellStyle name="Comma 4 2 4 3 2 3 4" xfId="27813" xr:uid="{E5D3D0FD-95F4-4BEE-B280-2A1F1B1F2672}"/>
    <cellStyle name="Comma 4 2 4 3 2 3 5" xfId="49316" xr:uid="{5ACA1009-4FE6-45F5-B4C8-D8884ABE8CB2}"/>
    <cellStyle name="Comma 4 2 4 3 2 4" xfId="7948" xr:uid="{C21971B9-D788-454D-85CF-4117266646E7}"/>
    <cellStyle name="Comma 4 2 4 3 2 4 2" xfId="29451" xr:uid="{044FD945-4053-44D7-9C2C-1071D6B8C24D}"/>
    <cellStyle name="Comma 4 2 4 3 2 5" xfId="9605" xr:uid="{DCB1370D-35F3-4771-8289-834E82092890}"/>
    <cellStyle name="Comma 4 2 4 3 2 5 2" xfId="31108" xr:uid="{3D2E6E06-7571-4489-9852-7E1FF382BAFA}"/>
    <cellStyle name="Comma 4 2 4 3 2 6" xfId="16240" xr:uid="{06541285-C46F-4669-A186-3C35A10B00CD}"/>
    <cellStyle name="Comma 4 2 4 3 2 6 2" xfId="37743" xr:uid="{68107DA4-BCBA-4953-86A2-5D310BD43A11}"/>
    <cellStyle name="Comma 4 2 4 3 2 7" xfId="22845" xr:uid="{6C871781-58E6-47C8-920A-C2531A6CA632}"/>
    <cellStyle name="Comma 4 2 4 3 2 8" xfId="44348" xr:uid="{CC67723A-7EB4-49AB-94CF-9CF4E9A2F9DF}"/>
    <cellStyle name="Comma 4 2 4 3 3" xfId="2026" xr:uid="{E04CB235-019D-43B5-B0AB-E9BFE4AED7CA}"/>
    <cellStyle name="Comma 4 2 4 3 3 2" xfId="10292" xr:uid="{4DC450E3-FAA5-4E28-97BB-D72337615F39}"/>
    <cellStyle name="Comma 4 2 4 3 3 2 2" xfId="31795" xr:uid="{FE77CE39-0C0F-46D2-8B17-866FC3453046}"/>
    <cellStyle name="Comma 4 2 4 3 3 3" xfId="16927" xr:uid="{7C8FD785-74E8-4EA5-A2BA-C86DE1688C49}"/>
    <cellStyle name="Comma 4 2 4 3 3 3 2" xfId="38430" xr:uid="{72835088-E0E5-456A-BCF4-AE873AB0B39A}"/>
    <cellStyle name="Comma 4 2 4 3 3 4" xfId="23532" xr:uid="{BF43BAFE-8AEE-4955-BD15-885A13033271}"/>
    <cellStyle name="Comma 4 2 4 3 3 5" xfId="45035" xr:uid="{A02AEA31-A456-4ADC-B408-51A5165DF1A2}"/>
    <cellStyle name="Comma 4 2 4 3 4" xfId="2825" xr:uid="{27819BA5-E62B-4242-90CD-992244DEBA57}"/>
    <cellStyle name="Comma 4 2 4 3 4 2" xfId="11091" xr:uid="{3F6C8A85-4126-4165-ADC9-BC84052DFB0F}"/>
    <cellStyle name="Comma 4 2 4 3 4 2 2" xfId="32594" xr:uid="{46210D57-C59C-4906-87DB-416448A7319D}"/>
    <cellStyle name="Comma 4 2 4 3 4 3" xfId="17726" xr:uid="{B191CA9E-23EA-41DC-8004-07390F4D24EE}"/>
    <cellStyle name="Comma 4 2 4 3 4 3 2" xfId="39229" xr:uid="{18A40419-88DB-4CC7-80A3-04CF56B55C86}"/>
    <cellStyle name="Comma 4 2 4 3 4 4" xfId="24331" xr:uid="{83C6BD33-3E8E-49A6-AA1D-41DA734BEBBC}"/>
    <cellStyle name="Comma 4 2 4 3 4 5" xfId="45834" xr:uid="{DC17F097-53A7-43A4-B08E-659D39B15733}"/>
    <cellStyle name="Comma 4 2 4 3 5" xfId="3222" xr:uid="{38157277-2041-4F7A-9C4B-2F6B23010E94}"/>
    <cellStyle name="Comma 4 2 4 3 5 2" xfId="11488" xr:uid="{29F971A6-95EC-490D-9F6F-0A619D3E16E9}"/>
    <cellStyle name="Comma 4 2 4 3 5 2 2" xfId="32991" xr:uid="{5AD776E6-0504-4A03-850B-8476F7D3DB8C}"/>
    <cellStyle name="Comma 4 2 4 3 5 3" xfId="18123" xr:uid="{9DA0C07F-D65C-486F-8FF4-C8273635CE55}"/>
    <cellStyle name="Comma 4 2 4 3 5 3 2" xfId="39626" xr:uid="{5394C0AC-CC6F-46CC-8025-06DA7216F2F6}"/>
    <cellStyle name="Comma 4 2 4 3 5 4" xfId="24728" xr:uid="{498B17EF-48E3-4F41-94F4-298A7757BDBC}"/>
    <cellStyle name="Comma 4 2 4 3 5 5" xfId="46231" xr:uid="{F74FA3AC-C279-4602-A1DF-F23E0C35A497}"/>
    <cellStyle name="Comma 4 2 4 3 6" xfId="4969" xr:uid="{0453F052-E390-4BC8-90F6-5AF10405D2D4}"/>
    <cellStyle name="Comma 4 2 4 3 6 2" xfId="13235" xr:uid="{8D7CE252-18F6-44F5-83E1-E2043A100574}"/>
    <cellStyle name="Comma 4 2 4 3 6 2 2" xfId="34738" xr:uid="{6D6DEAB4-6274-43B3-843F-4139DF570C26}"/>
    <cellStyle name="Comma 4 2 4 3 6 3" xfId="19870" xr:uid="{CEBD0BB8-3675-4779-9590-344CEC3E396F}"/>
    <cellStyle name="Comma 4 2 4 3 6 3 2" xfId="41373" xr:uid="{CB0ABED4-A7A1-4B9D-86E2-D50DBD17F221}"/>
    <cellStyle name="Comma 4 2 4 3 6 4" xfId="26475" xr:uid="{F2B4AF14-953A-43AD-AB8A-507EE75C087C}"/>
    <cellStyle name="Comma 4 2 4 3 6 5" xfId="47978" xr:uid="{884B4D35-7970-483A-9ABE-0760201DDA9D}"/>
    <cellStyle name="Comma 4 2 4 3 7" xfId="5361" xr:uid="{0691541E-6592-4AE5-B259-957DD633EA45}"/>
    <cellStyle name="Comma 4 2 4 3 7 2" xfId="13627" xr:uid="{BACDE830-CF7E-4635-AD30-E128610E9E5A}"/>
    <cellStyle name="Comma 4 2 4 3 7 2 2" xfId="35130" xr:uid="{C3EEC823-2B2B-49EE-BFB7-DCD47235B707}"/>
    <cellStyle name="Comma 4 2 4 3 7 3" xfId="20262" xr:uid="{ABDCBF8D-E181-49A2-AF68-E8B95E67F49B}"/>
    <cellStyle name="Comma 4 2 4 3 7 3 2" xfId="41765" xr:uid="{CC68E48E-7389-4C40-91EC-12C03B8D7B86}"/>
    <cellStyle name="Comma 4 2 4 3 7 4" xfId="26867" xr:uid="{BAB0F047-215F-40AF-B764-258757993E47}"/>
    <cellStyle name="Comma 4 2 4 3 7 5" xfId="48370" xr:uid="{6E384545-0472-48A5-8B83-229A7DD5A66D}"/>
    <cellStyle name="Comma 4 2 4 3 8" xfId="7002" xr:uid="{9C828FB3-BAAB-4330-A779-4F247E68466D}"/>
    <cellStyle name="Comma 4 2 4 3 8 2" xfId="28505" xr:uid="{5ED1E45F-417C-4C03-8B70-64BAE07775F4}"/>
    <cellStyle name="Comma 4 2 4 3 9" xfId="8658" xr:uid="{332305F7-AA17-401A-8A30-81B49692DE65}"/>
    <cellStyle name="Comma 4 2 4 3 9 2" xfId="30161" xr:uid="{5798E4B5-DBD3-44A8-9C54-C11FC755F656}"/>
    <cellStyle name="Comma 4 2 4 4" xfId="675" xr:uid="{40B89CEB-EE00-44B3-AFBA-9ECD8D3D47C8}"/>
    <cellStyle name="Comma 4 2 4 4 10" xfId="43684" xr:uid="{51094EB1-E6C3-4615-AFF0-E55EB95B4098}"/>
    <cellStyle name="Comma 4 2 4 4 2" xfId="1621" xr:uid="{E54E1B52-EC20-499E-B62A-0542FC631B27}"/>
    <cellStyle name="Comma 4 2 4 4 2 2" xfId="4450" xr:uid="{1730A03B-D4BE-4D39-BF87-5167CBE2A608}"/>
    <cellStyle name="Comma 4 2 4 4 2 2 2" xfId="12716" xr:uid="{B278D140-DC51-4194-BC1D-7785DB3DB863}"/>
    <cellStyle name="Comma 4 2 4 4 2 2 2 2" xfId="34219" xr:uid="{121BF630-E90C-4FE0-B153-DA71828D4FA4}"/>
    <cellStyle name="Comma 4 2 4 4 2 2 3" xfId="19351" xr:uid="{6AB6DD4C-CFAD-4B3E-A8AD-BAE91E4007AC}"/>
    <cellStyle name="Comma 4 2 4 4 2 2 3 2" xfId="40854" xr:uid="{86A26AD6-66D0-4B36-9F30-880067E78251}"/>
    <cellStyle name="Comma 4 2 4 4 2 2 4" xfId="25956" xr:uid="{E0529ECC-4EEB-4500-814D-08B239B0EB02}"/>
    <cellStyle name="Comma 4 2 4 4 2 2 5" xfId="47459" xr:uid="{71C3CA69-E3FD-47BF-83F0-57318AAB0FCC}"/>
    <cellStyle name="Comma 4 2 4 4 2 3" xfId="6589" xr:uid="{469E46D2-63F3-4237-A9DA-D99DA3531E94}"/>
    <cellStyle name="Comma 4 2 4 4 2 3 2" xfId="14855" xr:uid="{45D516C2-B757-4BDE-914F-2E9C53717682}"/>
    <cellStyle name="Comma 4 2 4 4 2 3 2 2" xfId="36358" xr:uid="{648E0CBC-5401-48D5-9833-7F2A0DB88250}"/>
    <cellStyle name="Comma 4 2 4 4 2 3 3" xfId="21490" xr:uid="{F11256FC-3609-402D-9C3E-BC18C69BF2F7}"/>
    <cellStyle name="Comma 4 2 4 4 2 3 3 2" xfId="42993" xr:uid="{70B721C4-597C-49BD-8861-75AED70CFBC4}"/>
    <cellStyle name="Comma 4 2 4 4 2 3 4" xfId="28095" xr:uid="{685063E0-874B-4CF4-AE0C-C752C9494740}"/>
    <cellStyle name="Comma 4 2 4 4 2 3 5" xfId="49598" xr:uid="{50754C73-A8B4-4520-893F-CE9F77A7B711}"/>
    <cellStyle name="Comma 4 2 4 4 2 4" xfId="8230" xr:uid="{BCF4C6C9-C509-4845-B104-4643DD2CE1D3}"/>
    <cellStyle name="Comma 4 2 4 4 2 4 2" xfId="29733" xr:uid="{27FDFEA8-CD0F-4CBD-AC6A-BBB93DB86F6F}"/>
    <cellStyle name="Comma 4 2 4 4 2 5" xfId="9887" xr:uid="{4E38D0DE-05EA-4484-AF18-3A4A9BB89DFC}"/>
    <cellStyle name="Comma 4 2 4 4 2 5 2" xfId="31390" xr:uid="{6002A299-8F7E-4A8C-8FD8-30372C6A23D6}"/>
    <cellStyle name="Comma 4 2 4 4 2 6" xfId="16522" xr:uid="{80C9BB31-AAB8-47F9-B4A0-146FD71D4629}"/>
    <cellStyle name="Comma 4 2 4 4 2 6 2" xfId="38025" xr:uid="{8F05F43E-5765-4406-A5AD-9AC4BB31761B}"/>
    <cellStyle name="Comma 4 2 4 4 2 7" xfId="23127" xr:uid="{6327F0DB-DEBE-4EC1-8BF1-58E1FD36B8B3}"/>
    <cellStyle name="Comma 4 2 4 4 2 8" xfId="44630" xr:uid="{FE278E69-C0B3-4C7D-AB74-2BFD1DD8A9FA}"/>
    <cellStyle name="Comma 4 2 4 4 3" xfId="2308" xr:uid="{AF4A7B05-858E-4985-B232-C374F5D89ECF}"/>
    <cellStyle name="Comma 4 2 4 4 3 2" xfId="10574" xr:uid="{C377A3C8-46F7-46FF-A8AA-1A8E4DB2567D}"/>
    <cellStyle name="Comma 4 2 4 4 3 2 2" xfId="32077" xr:uid="{D183C36C-9CB9-411E-89EA-5ACEF509E0C8}"/>
    <cellStyle name="Comma 4 2 4 4 3 3" xfId="17209" xr:uid="{F017424E-E5E0-4EBB-B317-DEA3B5578FB7}"/>
    <cellStyle name="Comma 4 2 4 4 3 3 2" xfId="38712" xr:uid="{0324265A-B528-48B8-88F4-76C83F423933}"/>
    <cellStyle name="Comma 4 2 4 4 3 4" xfId="23814" xr:uid="{7EF765A2-844A-46F4-959D-B4ACEF75B86E}"/>
    <cellStyle name="Comma 4 2 4 4 3 5" xfId="45317" xr:uid="{7910B78A-2A6B-43EA-845B-2C323B6239B5}"/>
    <cellStyle name="Comma 4 2 4 4 4" xfId="3504" xr:uid="{6E01B8A4-C0F6-4825-AE46-04F1E32CC3F9}"/>
    <cellStyle name="Comma 4 2 4 4 4 2" xfId="11770" xr:uid="{3BD70794-145F-451B-864F-6820A548457A}"/>
    <cellStyle name="Comma 4 2 4 4 4 2 2" xfId="33273" xr:uid="{9423CCC8-3B50-4C78-A23D-22CA8B6D1528}"/>
    <cellStyle name="Comma 4 2 4 4 4 3" xfId="18405" xr:uid="{11659308-0011-462D-A001-AA876857CE5B}"/>
    <cellStyle name="Comma 4 2 4 4 4 3 2" xfId="39908" xr:uid="{1CDF3BB2-4B06-4E34-B5EC-8DD88956E155}"/>
    <cellStyle name="Comma 4 2 4 4 4 4" xfId="25010" xr:uid="{F543CBFF-2320-4851-8DC7-7C0594F89F83}"/>
    <cellStyle name="Comma 4 2 4 4 4 5" xfId="46513" xr:uid="{035306C2-7D2E-4CA8-8CDD-D47CF52CE8AE}"/>
    <cellStyle name="Comma 4 2 4 4 5" xfId="5643" xr:uid="{528ABAAA-93AA-4CE4-8A9D-B4D2E016763E}"/>
    <cellStyle name="Comma 4 2 4 4 5 2" xfId="13909" xr:uid="{64E24B10-199D-4463-B96F-801DF5705BA3}"/>
    <cellStyle name="Comma 4 2 4 4 5 2 2" xfId="35412" xr:uid="{EC9A8532-DF5A-47C8-928F-452332D18DAC}"/>
    <cellStyle name="Comma 4 2 4 4 5 3" xfId="20544" xr:uid="{1389705B-0DC0-4B6C-B816-823C80D4483B}"/>
    <cellStyle name="Comma 4 2 4 4 5 3 2" xfId="42047" xr:uid="{C8DAA50A-2B71-4AE3-8667-81301681A168}"/>
    <cellStyle name="Comma 4 2 4 4 5 4" xfId="27149" xr:uid="{89C26A41-A695-4D31-809D-D217F7A55265}"/>
    <cellStyle name="Comma 4 2 4 4 5 5" xfId="48652" xr:uid="{28926BF3-C359-425E-9751-99871F17A144}"/>
    <cellStyle name="Comma 4 2 4 4 6" xfId="7284" xr:uid="{9A2F361A-C011-4FF4-9754-6E02E42E079D}"/>
    <cellStyle name="Comma 4 2 4 4 6 2" xfId="28787" xr:uid="{7C5874BE-027E-4D14-96B5-442B410CC7C5}"/>
    <cellStyle name="Comma 4 2 4 4 7" xfId="8941" xr:uid="{827E2EEB-9964-4C08-8E97-B6B0F195184B}"/>
    <cellStyle name="Comma 4 2 4 4 7 2" xfId="30444" xr:uid="{354C1095-0931-4B34-B0B2-3C04B33C3D5A}"/>
    <cellStyle name="Comma 4 2 4 4 8" xfId="15576" xr:uid="{BB2EEA33-D3AB-4AF2-A00C-1F88F8B6305B}"/>
    <cellStyle name="Comma 4 2 4 4 8 2" xfId="37079" xr:uid="{5D5F7C3D-77F2-4808-9B51-F06E15A0D198}"/>
    <cellStyle name="Comma 4 2 4 4 9" xfId="22181" xr:uid="{DD0CF85D-FBA5-4DF5-8E68-3B6C47FC8550}"/>
    <cellStyle name="Comma 4 2 4 5" xfId="943" xr:uid="{76142B9D-B916-4F70-A813-43CEA2778F48}"/>
    <cellStyle name="Comma 4 2 4 5 2" xfId="3772" xr:uid="{62FA3955-5D15-4620-8543-7FE44E77BB77}"/>
    <cellStyle name="Comma 4 2 4 5 2 2" xfId="12038" xr:uid="{9FEEDF86-43A3-4352-B990-43B60E169BC2}"/>
    <cellStyle name="Comma 4 2 4 5 2 2 2" xfId="33541" xr:uid="{11D70304-CB01-46EF-BEF4-5679CEF421D6}"/>
    <cellStyle name="Comma 4 2 4 5 2 3" xfId="18673" xr:uid="{716768C7-38EF-48E6-81A0-B3E856E6A2A2}"/>
    <cellStyle name="Comma 4 2 4 5 2 3 2" xfId="40176" xr:uid="{94A8DB7D-0D7F-427E-A567-A9C19B2A1397}"/>
    <cellStyle name="Comma 4 2 4 5 2 4" xfId="25278" xr:uid="{38209C18-874B-4569-A1CD-976B4F99CFC7}"/>
    <cellStyle name="Comma 4 2 4 5 2 5" xfId="46781" xr:uid="{017BF492-AED3-44D3-B5FA-6F72494F8740}"/>
    <cellStyle name="Comma 4 2 4 5 3" xfId="5911" xr:uid="{EFEE70B4-2D1C-43E4-92FB-4EBAB2BC5967}"/>
    <cellStyle name="Comma 4 2 4 5 3 2" xfId="14177" xr:uid="{3B87E44F-1C29-4165-8049-31500CB6C181}"/>
    <cellStyle name="Comma 4 2 4 5 3 2 2" xfId="35680" xr:uid="{27C05644-AC12-49DB-9536-81D50DD42EF9}"/>
    <cellStyle name="Comma 4 2 4 5 3 3" xfId="20812" xr:uid="{C5C17C1F-187D-43BC-9B3A-060498B40F82}"/>
    <cellStyle name="Comma 4 2 4 5 3 3 2" xfId="42315" xr:uid="{9FF6F04A-77E2-43A1-A9E1-B36AEBD44FCC}"/>
    <cellStyle name="Comma 4 2 4 5 3 4" xfId="27417" xr:uid="{BB52A97B-B3A5-4571-AA5B-CAEF7E0645F1}"/>
    <cellStyle name="Comma 4 2 4 5 3 5" xfId="48920" xr:uid="{12802C1E-EEA0-43F8-98D2-D100EF25B7E1}"/>
    <cellStyle name="Comma 4 2 4 5 4" xfId="7552" xr:uid="{0E86183B-A593-4310-B123-54EDEF672AE1}"/>
    <cellStyle name="Comma 4 2 4 5 4 2" xfId="29055" xr:uid="{4CC8C9EA-41BF-4B73-9DBB-F651396B89A4}"/>
    <cellStyle name="Comma 4 2 4 5 5" xfId="9209" xr:uid="{2E46E5AB-48F1-44F5-B947-FAC365CDEFA8}"/>
    <cellStyle name="Comma 4 2 4 5 5 2" xfId="30712" xr:uid="{3112E31A-0902-471E-A2E6-4E86400D61FD}"/>
    <cellStyle name="Comma 4 2 4 5 6" xfId="15844" xr:uid="{960CB614-F31D-44CF-8869-AA01253E2163}"/>
    <cellStyle name="Comma 4 2 4 5 6 2" xfId="37347" xr:uid="{9267532D-1263-4A6F-AD86-53636355ED85}"/>
    <cellStyle name="Comma 4 2 4 5 7" xfId="22449" xr:uid="{C41FFF7F-2494-47B7-AEF7-CD0783209824}"/>
    <cellStyle name="Comma 4 2 4 5 8" xfId="43952" xr:uid="{3E289FE8-DFEC-4AF5-8A00-C1D20BC9554C}"/>
    <cellStyle name="Comma 4 2 4 6" xfId="1204" xr:uid="{D2AF162C-BAE1-4A04-846D-CE61ACB97F3F}"/>
    <cellStyle name="Comma 4 2 4 6 2" xfId="4033" xr:uid="{A17A0DE3-FD03-4F5B-BA6A-F4B16D45E41C}"/>
    <cellStyle name="Comma 4 2 4 6 2 2" xfId="12299" xr:uid="{DF4F3D4B-65F6-481E-9D27-CC55D768A675}"/>
    <cellStyle name="Comma 4 2 4 6 2 2 2" xfId="33802" xr:uid="{39E9BF07-B06A-4F4A-98BC-4C8D6CC106A8}"/>
    <cellStyle name="Comma 4 2 4 6 2 3" xfId="18934" xr:uid="{1DF09D1E-EE97-430B-92E8-42FDA41998C6}"/>
    <cellStyle name="Comma 4 2 4 6 2 3 2" xfId="40437" xr:uid="{29EF7F1C-0103-4A3C-BB90-CDFB0EFD8C0B}"/>
    <cellStyle name="Comma 4 2 4 6 2 4" xfId="25539" xr:uid="{ACFF5631-3DE9-4ACE-BF1A-E0F722D60DEE}"/>
    <cellStyle name="Comma 4 2 4 6 2 5" xfId="47042" xr:uid="{F7917B44-1482-46D7-9F80-A85DE675B37B}"/>
    <cellStyle name="Comma 4 2 4 6 3" xfId="6172" xr:uid="{EF73D2C2-8F20-477F-8B27-84F0C23F74A1}"/>
    <cellStyle name="Comma 4 2 4 6 3 2" xfId="14438" xr:uid="{902C19AF-780B-4DAC-9FEB-F97F5FDF8012}"/>
    <cellStyle name="Comma 4 2 4 6 3 2 2" xfId="35941" xr:uid="{07589CB9-7CA9-42A5-BC9F-64762C2C1F14}"/>
    <cellStyle name="Comma 4 2 4 6 3 3" xfId="21073" xr:uid="{1BCB950D-4FE3-4065-9199-E4A3EA63239C}"/>
    <cellStyle name="Comma 4 2 4 6 3 3 2" xfId="42576" xr:uid="{878520CB-5900-45D6-85E3-C574E204768F}"/>
    <cellStyle name="Comma 4 2 4 6 3 4" xfId="27678" xr:uid="{1BF5DAEF-6AD6-4381-9423-BFAD9ABB9B73}"/>
    <cellStyle name="Comma 4 2 4 6 3 5" xfId="49181" xr:uid="{C4269336-DA50-44ED-84C7-6041EF1E54C0}"/>
    <cellStyle name="Comma 4 2 4 6 4" xfId="7813" xr:uid="{F2CBA821-9683-48AD-9C91-E7908393B42B}"/>
    <cellStyle name="Comma 4 2 4 6 4 2" xfId="29316" xr:uid="{C28D7ACA-F424-45FB-8352-EDE3B16F421D}"/>
    <cellStyle name="Comma 4 2 4 6 5" xfId="9470" xr:uid="{A9C06882-4766-4353-B7BC-AC1AB73829A4}"/>
    <cellStyle name="Comma 4 2 4 6 5 2" xfId="30973" xr:uid="{D3EA3E66-EFD7-40D9-9B00-A5DD5A30019F}"/>
    <cellStyle name="Comma 4 2 4 6 6" xfId="16105" xr:uid="{5EE57427-F101-4EF5-8E28-108E4CF2DC28}"/>
    <cellStyle name="Comma 4 2 4 6 6 2" xfId="37608" xr:uid="{F2B30401-E23E-45D5-BB61-5F02FD9FBDBE}"/>
    <cellStyle name="Comma 4 2 4 6 7" xfId="22710" xr:uid="{984E527C-979D-4BC3-ADA0-A1427937BA6F}"/>
    <cellStyle name="Comma 4 2 4 6 8" xfId="44213" xr:uid="{A604CA8C-F4F4-40E0-B4BF-2B5CC7E8E69C}"/>
    <cellStyle name="Comma 4 2 4 7" xfId="1892" xr:uid="{0B81C8F4-7DE6-479D-810D-985F5886F442}"/>
    <cellStyle name="Comma 4 2 4 7 2" xfId="10158" xr:uid="{1D9E293E-FA93-424C-BA45-326B424EF374}"/>
    <cellStyle name="Comma 4 2 4 7 2 2" xfId="31661" xr:uid="{9549CF76-93AE-46E6-8CB9-9802D667AE52}"/>
    <cellStyle name="Comma 4 2 4 7 3" xfId="16793" xr:uid="{C23F5608-FAB4-46CA-9C52-06E61FC46A0E}"/>
    <cellStyle name="Comma 4 2 4 7 3 2" xfId="38296" xr:uid="{CDB2B2C5-0F0C-4AB7-9C41-7CF9542F871E}"/>
    <cellStyle name="Comma 4 2 4 7 4" xfId="23398" xr:uid="{EE49A8EF-83A0-4B65-8CF0-865E65900EF3}"/>
    <cellStyle name="Comma 4 2 4 7 5" xfId="44901" xr:uid="{D14942F6-3D16-4BE2-83A8-A553FC4014B5}"/>
    <cellStyle name="Comma 4 2 4 8" xfId="2577" xr:uid="{DE996CC8-BEBA-4DD6-8F23-FD5BEB1310BE}"/>
    <cellStyle name="Comma 4 2 4 8 2" xfId="10843" xr:uid="{72EFE84F-4F90-4DDA-BC19-25A03816F1DD}"/>
    <cellStyle name="Comma 4 2 4 8 2 2" xfId="32346" xr:uid="{6749293E-3FA4-4AC2-98D5-F8961C61489E}"/>
    <cellStyle name="Comma 4 2 4 8 3" xfId="17478" xr:uid="{36DD9629-6CDD-4183-8A4E-E8E9407D63F2}"/>
    <cellStyle name="Comma 4 2 4 8 3 2" xfId="38981" xr:uid="{A19D3C36-BD62-4977-836E-CCD406C60B9F}"/>
    <cellStyle name="Comma 4 2 4 8 4" xfId="24083" xr:uid="{C0A78E55-BD80-4A7A-A7E4-22935C00BD96}"/>
    <cellStyle name="Comma 4 2 4 8 5" xfId="45586" xr:uid="{B458113E-14C0-45AD-A33C-FC1E5370A31A}"/>
    <cellStyle name="Comma 4 2 4 9" xfId="3088" xr:uid="{150ADF77-952A-4F78-AC8C-6830343E6A40}"/>
    <cellStyle name="Comma 4 2 4 9 2" xfId="11354" xr:uid="{05FAFEF2-50E2-416D-80EB-FB52EB53483B}"/>
    <cellStyle name="Comma 4 2 4 9 2 2" xfId="32857" xr:uid="{E133CD00-0776-4AF8-906F-1B14F7AA3001}"/>
    <cellStyle name="Comma 4 2 4 9 3" xfId="17989" xr:uid="{BE8D0421-5B55-4D3B-AFE8-5B22F701FE41}"/>
    <cellStyle name="Comma 4 2 4 9 3 2" xfId="39492" xr:uid="{F5EE1D10-EE5E-4AC8-A15E-DCB81C73D5D5}"/>
    <cellStyle name="Comma 4 2 4 9 4" xfId="24594" xr:uid="{C4C2C8AF-6680-4FDC-811B-84B545BBBE19}"/>
    <cellStyle name="Comma 4 2 4 9 5" xfId="46097" xr:uid="{5C3FC9A8-EC63-4385-814B-E0C10F976492}"/>
    <cellStyle name="Comma 4 2 5" xfId="239" xr:uid="{94C93520-B709-4CEA-BB76-1D3822F4D89A}"/>
    <cellStyle name="Comma 4 2 5 10" xfId="4753" xr:uid="{7F1D3841-0D28-4496-9CDA-8B9F21DE8E2C}"/>
    <cellStyle name="Comma 4 2 5 10 2" xfId="13019" xr:uid="{1D1FD967-31A0-48C4-B849-2912F80485C0}"/>
    <cellStyle name="Comma 4 2 5 10 2 2" xfId="34522" xr:uid="{C5827FFF-136D-4AC9-8E34-BAB2AC11D8A2}"/>
    <cellStyle name="Comma 4 2 5 10 3" xfId="19654" xr:uid="{F7E562B5-1B5D-49D7-8914-3824DB0C7B9D}"/>
    <cellStyle name="Comma 4 2 5 10 3 2" xfId="41157" xr:uid="{DC98655E-4287-4DE6-B5C6-F0D094B41F53}"/>
    <cellStyle name="Comma 4 2 5 10 4" xfId="26259" xr:uid="{4F081433-1EB7-4F48-BF01-39E0F8C3BE22}"/>
    <cellStyle name="Comma 4 2 5 10 5" xfId="47762" xr:uid="{00CCAE90-A064-43C3-AC31-49A2A52DB14D}"/>
    <cellStyle name="Comma 4 2 5 11" xfId="5256" xr:uid="{669260C0-13CA-4573-B687-1D0F5DA80286}"/>
    <cellStyle name="Comma 4 2 5 11 2" xfId="13522" xr:uid="{2C61BD12-E4D9-4A78-A4B4-5B8625D676DD}"/>
    <cellStyle name="Comma 4 2 5 11 2 2" xfId="35025" xr:uid="{CBAF1142-5F30-4AC0-BE5C-DF474DE58664}"/>
    <cellStyle name="Comma 4 2 5 11 3" xfId="20157" xr:uid="{A7FC1F70-2EB3-4A79-A7A3-9DA68F85BB70}"/>
    <cellStyle name="Comma 4 2 5 11 3 2" xfId="41660" xr:uid="{5190BDD7-ED89-4903-BAB8-C6D15D9B431E}"/>
    <cellStyle name="Comma 4 2 5 11 4" xfId="26762" xr:uid="{250CD9FF-D394-456F-97DB-F5DF78D5A0CA}"/>
    <cellStyle name="Comma 4 2 5 11 5" xfId="48265" xr:uid="{45FFACBC-088E-40BC-A47D-66C9D94868E5}"/>
    <cellStyle name="Comma 4 2 5 12" xfId="6897" xr:uid="{F5BE229B-65B8-44E2-8504-6C08E64A80CB}"/>
    <cellStyle name="Comma 4 2 5 12 2" xfId="28400" xr:uid="{881C5C6B-21CE-4A1A-A117-314312AE136A}"/>
    <cellStyle name="Comma 4 2 5 13" xfId="8552" xr:uid="{987A4046-D62F-4209-9462-2FCA13DD0271}"/>
    <cellStyle name="Comma 4 2 5 13 2" xfId="30055" xr:uid="{DC888406-57F6-433E-825B-3E2736154450}"/>
    <cellStyle name="Comma 4 2 5 14" xfId="15190" xr:uid="{5CAAE758-75EB-4178-BA0C-6D814C108625}"/>
    <cellStyle name="Comma 4 2 5 14 2" xfId="36693" xr:uid="{3348F75F-9B97-4AFD-BE8A-83602B3C5E86}"/>
    <cellStyle name="Comma 4 2 5 15" xfId="21795" xr:uid="{45186668-A55B-48A5-87D4-6E552286A222}"/>
    <cellStyle name="Comma 4 2 5 16" xfId="43298" xr:uid="{FEA97BA6-0FD1-42EA-B566-D64AC21C3B46}"/>
    <cellStyle name="Comma 4 2 5 2" xfId="550" xr:uid="{8CFA7558-0B16-442F-8BC7-0370FB73EE0B}"/>
    <cellStyle name="Comma 4 2 5 2 10" xfId="7161" xr:uid="{D80DC139-1995-4FB2-B160-71527188FB01}"/>
    <cellStyle name="Comma 4 2 5 2 10 2" xfId="28664" xr:uid="{DCBC84F1-7E77-44E5-A26F-9D9A659B446D}"/>
    <cellStyle name="Comma 4 2 5 2 11" xfId="8817" xr:uid="{F16DDAFC-7200-435F-8228-8F980F75085F}"/>
    <cellStyle name="Comma 4 2 5 2 11 2" xfId="30320" xr:uid="{525E9026-A27E-45D7-B062-573AF601E124}"/>
    <cellStyle name="Comma 4 2 5 2 12" xfId="15453" xr:uid="{08C68390-80FF-42E9-8D4A-36E842EFFA38}"/>
    <cellStyle name="Comma 4 2 5 2 12 2" xfId="36956" xr:uid="{0C462F8E-627D-4EC7-B9F1-64EF34F0C269}"/>
    <cellStyle name="Comma 4 2 5 2 13" xfId="22058" xr:uid="{05E300CD-D61B-44D5-92FB-E94DF2A497F8}"/>
    <cellStyle name="Comma 4 2 5 2 14" xfId="43561" xr:uid="{9BC7714F-5C40-457F-92B3-E5A10E1E616B}"/>
    <cellStyle name="Comma 4 2 5 2 2" xfId="832" xr:uid="{EA0C8A72-2A1E-472A-876D-FACB318433B0}"/>
    <cellStyle name="Comma 4 2 5 2 2 10" xfId="15733" xr:uid="{0D589578-5815-484B-B806-9E8B349D9729}"/>
    <cellStyle name="Comma 4 2 5 2 2 10 2" xfId="37236" xr:uid="{E9330544-8007-43C0-A2B3-701546105263}"/>
    <cellStyle name="Comma 4 2 5 2 2 11" xfId="22338" xr:uid="{C69E9902-576A-42E8-AF54-AEE6FC55B03C}"/>
    <cellStyle name="Comma 4 2 5 2 2 12" xfId="43841" xr:uid="{47D0EA3E-2E8B-4950-8FA1-95D326EAC012}"/>
    <cellStyle name="Comma 4 2 5 2 2 2" xfId="1778" xr:uid="{C3BC2342-4F95-4B0A-A91B-88F3EF9004BB}"/>
    <cellStyle name="Comma 4 2 5 2 2 2 2" xfId="4607" xr:uid="{E633EC06-4186-4607-A43A-05D23ED43785}"/>
    <cellStyle name="Comma 4 2 5 2 2 2 2 2" xfId="12873" xr:uid="{BDB8D456-2BC5-4CD6-BF52-9B42FD032D82}"/>
    <cellStyle name="Comma 4 2 5 2 2 2 2 2 2" xfId="34376" xr:uid="{54EACFA7-0533-49AC-86A0-1A10F7D7AD24}"/>
    <cellStyle name="Comma 4 2 5 2 2 2 2 3" xfId="19508" xr:uid="{B4ADE741-C622-4325-8C63-BA29E8438BA6}"/>
    <cellStyle name="Comma 4 2 5 2 2 2 2 3 2" xfId="41011" xr:uid="{9295CCBF-28A5-43EF-8380-D2D66327FC7A}"/>
    <cellStyle name="Comma 4 2 5 2 2 2 2 4" xfId="26113" xr:uid="{23C23807-9C75-4BF7-94A4-1C9D35F82995}"/>
    <cellStyle name="Comma 4 2 5 2 2 2 2 5" xfId="47616" xr:uid="{ACF93352-EFD9-42B0-A128-5F4695F1BB54}"/>
    <cellStyle name="Comma 4 2 5 2 2 2 3" xfId="6746" xr:uid="{D7178C63-B193-4EF9-B06D-7682E39CB2C2}"/>
    <cellStyle name="Comma 4 2 5 2 2 2 3 2" xfId="15012" xr:uid="{6470B202-EB96-4A6C-8DA5-C48492BC32C3}"/>
    <cellStyle name="Comma 4 2 5 2 2 2 3 2 2" xfId="36515" xr:uid="{C41ECC63-8661-4087-A65B-D9E8D1BE49E4}"/>
    <cellStyle name="Comma 4 2 5 2 2 2 3 3" xfId="21647" xr:uid="{43EC3EF5-F272-43AC-ABD1-1368BB7927FE}"/>
    <cellStyle name="Comma 4 2 5 2 2 2 3 3 2" xfId="43150" xr:uid="{AE8E1BA4-A3FB-48B7-8E4A-DFF092FA009C}"/>
    <cellStyle name="Comma 4 2 5 2 2 2 3 4" xfId="28252" xr:uid="{839729EE-083C-432D-A52A-956E45175846}"/>
    <cellStyle name="Comma 4 2 5 2 2 2 3 5" xfId="49755" xr:uid="{079F8983-B8C1-4549-B23C-95076975E02B}"/>
    <cellStyle name="Comma 4 2 5 2 2 2 4" xfId="8387" xr:uid="{4CE1867B-33C5-4D5C-A393-4FD196B43906}"/>
    <cellStyle name="Comma 4 2 5 2 2 2 4 2" xfId="29890" xr:uid="{19825A5C-F3A9-4CBF-BCCE-854FE4771205}"/>
    <cellStyle name="Comma 4 2 5 2 2 2 5" xfId="10044" xr:uid="{530E7035-A3C1-465F-8C94-C545E9BB1060}"/>
    <cellStyle name="Comma 4 2 5 2 2 2 5 2" xfId="31547" xr:uid="{A4BBD075-013E-4569-BDC8-9CF19C6D83C2}"/>
    <cellStyle name="Comma 4 2 5 2 2 2 6" xfId="16679" xr:uid="{4F8F6799-ED7A-4DBE-AB68-C4AD8D4A3994}"/>
    <cellStyle name="Comma 4 2 5 2 2 2 6 2" xfId="38182" xr:uid="{4A3687D0-CD3B-4AFC-BA13-8D6D4230AFF5}"/>
    <cellStyle name="Comma 4 2 5 2 2 2 7" xfId="23284" xr:uid="{2E91B12D-7744-48B8-86AF-3A8CE25AE3E3}"/>
    <cellStyle name="Comma 4 2 5 2 2 2 8" xfId="44787" xr:uid="{61F735A4-E0DD-4CD0-B309-2A4C4A356523}"/>
    <cellStyle name="Comma 4 2 5 2 2 3" xfId="2465" xr:uid="{538AA9F5-76A5-4C85-A92B-783E0F3628AE}"/>
    <cellStyle name="Comma 4 2 5 2 2 3 2" xfId="10731" xr:uid="{C2C5DDE7-B0EF-4B7C-8599-C9C9190D68F6}"/>
    <cellStyle name="Comma 4 2 5 2 2 3 2 2" xfId="32234" xr:uid="{7FCAAB53-6F21-4552-A2CD-AFD11B337EFE}"/>
    <cellStyle name="Comma 4 2 5 2 2 3 3" xfId="17366" xr:uid="{6D09F6E1-3E27-4CB3-AAAC-88DFE6D9EBCA}"/>
    <cellStyle name="Comma 4 2 5 2 2 3 3 2" xfId="38869" xr:uid="{17B1C725-B06C-4704-AA5D-24BA5D581E98}"/>
    <cellStyle name="Comma 4 2 5 2 2 3 4" xfId="23971" xr:uid="{AFEC3B73-A5D7-4ABF-9B0D-9A045C7E4537}"/>
    <cellStyle name="Comma 4 2 5 2 2 3 5" xfId="45474" xr:uid="{6EA9A747-0AD8-4F7D-9508-D7E9081E8840}"/>
    <cellStyle name="Comma 4 2 5 2 2 4" xfId="2982" xr:uid="{8062AFF4-9B3B-4C28-838D-6F541877DECC}"/>
    <cellStyle name="Comma 4 2 5 2 2 4 2" xfId="11248" xr:uid="{C81A43DE-D6E1-465A-8417-CE252A0A1575}"/>
    <cellStyle name="Comma 4 2 5 2 2 4 2 2" xfId="32751" xr:uid="{5D0FAE7E-3E7E-449B-8201-83E8064C70FC}"/>
    <cellStyle name="Comma 4 2 5 2 2 4 3" xfId="17883" xr:uid="{A7019A3D-E063-47DB-8E26-9EB080D14F47}"/>
    <cellStyle name="Comma 4 2 5 2 2 4 3 2" xfId="39386" xr:uid="{536CEC5F-5D17-4A76-AB0B-6AB443D88564}"/>
    <cellStyle name="Comma 4 2 5 2 2 4 4" xfId="24488" xr:uid="{389FD1C9-71E4-44C5-B42F-E95E17A31183}"/>
    <cellStyle name="Comma 4 2 5 2 2 4 5" xfId="45991" xr:uid="{5B67F6E2-7046-4446-A9BB-E1995A427819}"/>
    <cellStyle name="Comma 4 2 5 2 2 5" xfId="3661" xr:uid="{2E4975FB-68C6-4402-802A-2B61F877215B}"/>
    <cellStyle name="Comma 4 2 5 2 2 5 2" xfId="11927" xr:uid="{F83CC49D-1E58-4D0A-A7E4-05400DB95E92}"/>
    <cellStyle name="Comma 4 2 5 2 2 5 2 2" xfId="33430" xr:uid="{27D480AB-4018-4A2C-8114-8E871B3A39A2}"/>
    <cellStyle name="Comma 4 2 5 2 2 5 3" xfId="18562" xr:uid="{A95FAB96-5940-4D93-A485-4CA2BF817210}"/>
    <cellStyle name="Comma 4 2 5 2 2 5 3 2" xfId="40065" xr:uid="{23BE8C2F-706B-4A80-8B8E-36D69B00328D}"/>
    <cellStyle name="Comma 4 2 5 2 2 5 4" xfId="25167" xr:uid="{40256C14-5A1D-4F21-838D-D9220FCD4E50}"/>
    <cellStyle name="Comma 4 2 5 2 2 5 5" xfId="46670" xr:uid="{DE24BCBF-3314-4663-AA12-093C7BD73FA6}"/>
    <cellStyle name="Comma 4 2 5 2 2 6" xfId="5126" xr:uid="{03FE4620-016E-4DEB-B900-4A0352A06D17}"/>
    <cellStyle name="Comma 4 2 5 2 2 6 2" xfId="13392" xr:uid="{02ECCE86-4273-488D-9EE1-3CA04FF6129F}"/>
    <cellStyle name="Comma 4 2 5 2 2 6 2 2" xfId="34895" xr:uid="{1E8989C3-6CC3-4456-A1E6-04CB099C1980}"/>
    <cellStyle name="Comma 4 2 5 2 2 6 3" xfId="20027" xr:uid="{1401F87C-9733-4674-A568-8D06FB9AE9D8}"/>
    <cellStyle name="Comma 4 2 5 2 2 6 3 2" xfId="41530" xr:uid="{50300A15-E440-4FBF-BE73-369D21BD7773}"/>
    <cellStyle name="Comma 4 2 5 2 2 6 4" xfId="26632" xr:uid="{8B67BC99-0874-4D7C-8485-0C50846AEEFD}"/>
    <cellStyle name="Comma 4 2 5 2 2 6 5" xfId="48135" xr:uid="{A40AE693-3761-45A6-9B81-095069924FE6}"/>
    <cellStyle name="Comma 4 2 5 2 2 7" xfId="5800" xr:uid="{987B9382-72A3-4974-8D07-D0D87B6C8F76}"/>
    <cellStyle name="Comma 4 2 5 2 2 7 2" xfId="14066" xr:uid="{57C83FA7-46A0-46A6-ABA3-F12CF752F617}"/>
    <cellStyle name="Comma 4 2 5 2 2 7 2 2" xfId="35569" xr:uid="{35A6B9B8-47F9-4398-956A-656A8BD7F4E0}"/>
    <cellStyle name="Comma 4 2 5 2 2 7 3" xfId="20701" xr:uid="{754ADC5E-264D-4AD5-B3E9-1E667D29AF25}"/>
    <cellStyle name="Comma 4 2 5 2 2 7 3 2" xfId="42204" xr:uid="{6CEF307E-F786-445F-99F5-8E4CB41A1649}"/>
    <cellStyle name="Comma 4 2 5 2 2 7 4" xfId="27306" xr:uid="{2C98556A-456A-4BEC-9C04-FEE66200A247}"/>
    <cellStyle name="Comma 4 2 5 2 2 7 5" xfId="48809" xr:uid="{1E20915B-2C43-4E5E-AD8C-98E153004C89}"/>
    <cellStyle name="Comma 4 2 5 2 2 8" xfId="7441" xr:uid="{75E30702-33AB-4455-8D5C-573FF1FD067C}"/>
    <cellStyle name="Comma 4 2 5 2 2 8 2" xfId="28944" xr:uid="{B1AE5505-A909-4A64-82A7-B2474BAB2C1F}"/>
    <cellStyle name="Comma 4 2 5 2 2 9" xfId="9098" xr:uid="{70C31551-1B9A-47BC-A65E-9EC889D6AD6E}"/>
    <cellStyle name="Comma 4 2 5 2 2 9 2" xfId="30601" xr:uid="{8C16F0D6-484A-4E94-BB37-E09297CDD9F0}"/>
    <cellStyle name="Comma 4 2 5 2 3" xfId="1102" xr:uid="{182673C8-5267-490B-A38C-51BC7A850449}"/>
    <cellStyle name="Comma 4 2 5 2 3 2" xfId="3931" xr:uid="{852D5A5F-A8F8-42A4-83C2-A370BAB47261}"/>
    <cellStyle name="Comma 4 2 5 2 3 2 2" xfId="12197" xr:uid="{5963DA97-A5A6-4AD4-9C66-D9E414655E70}"/>
    <cellStyle name="Comma 4 2 5 2 3 2 2 2" xfId="33700" xr:uid="{0546A5A5-58D3-455E-BACE-87E9082707B6}"/>
    <cellStyle name="Comma 4 2 5 2 3 2 3" xfId="18832" xr:uid="{66A99419-0384-4300-B4C8-093F292A54E2}"/>
    <cellStyle name="Comma 4 2 5 2 3 2 3 2" xfId="40335" xr:uid="{C92A0698-431B-4D27-B5E2-8476FAB56E79}"/>
    <cellStyle name="Comma 4 2 5 2 3 2 4" xfId="25437" xr:uid="{62FC6E67-F9D7-46FC-B7AD-C4AC00BB2D99}"/>
    <cellStyle name="Comma 4 2 5 2 3 2 5" xfId="46940" xr:uid="{0A9E02A2-3B84-4F1C-8428-2B04152ED9B5}"/>
    <cellStyle name="Comma 4 2 5 2 3 3" xfId="6070" xr:uid="{2C78D527-EB81-40DB-BB9A-D0D8B9A7C897}"/>
    <cellStyle name="Comma 4 2 5 2 3 3 2" xfId="14336" xr:uid="{79FB56F7-5D54-43C7-A887-16037B75B7B5}"/>
    <cellStyle name="Comma 4 2 5 2 3 3 2 2" xfId="35839" xr:uid="{47360CCB-8577-4302-A891-BB64398A18EF}"/>
    <cellStyle name="Comma 4 2 5 2 3 3 3" xfId="20971" xr:uid="{62CAE6CB-3F21-4276-9BE7-9CD2FB7585BD}"/>
    <cellStyle name="Comma 4 2 5 2 3 3 3 2" xfId="42474" xr:uid="{1A53D9B3-514E-498A-A305-83A65B7A0ADA}"/>
    <cellStyle name="Comma 4 2 5 2 3 3 4" xfId="27576" xr:uid="{45E4CB31-0330-4F8A-B50F-6D0B26D959AE}"/>
    <cellStyle name="Comma 4 2 5 2 3 3 5" xfId="49079" xr:uid="{073F27A7-26F4-4D62-85C0-BBB2C184071B}"/>
    <cellStyle name="Comma 4 2 5 2 3 4" xfId="7711" xr:uid="{3EB74E1A-BEA9-4F44-AF79-8A2BB14E7F1E}"/>
    <cellStyle name="Comma 4 2 5 2 3 4 2" xfId="29214" xr:uid="{A876BDE3-3F3C-43E7-932A-47D84A840BCC}"/>
    <cellStyle name="Comma 4 2 5 2 3 5" xfId="9368" xr:uid="{4628C665-6C5D-4225-B062-0159E982252A}"/>
    <cellStyle name="Comma 4 2 5 2 3 5 2" xfId="30871" xr:uid="{B307D4BB-24C2-4B8F-9DD1-B0F34AF09A3A}"/>
    <cellStyle name="Comma 4 2 5 2 3 6" xfId="16003" xr:uid="{2B1AB795-F850-4C5D-AA6F-5CA324D90AD0}"/>
    <cellStyle name="Comma 4 2 5 2 3 6 2" xfId="37506" xr:uid="{127C8C34-F96D-4D0B-9506-6CC1B8B8F1BF}"/>
    <cellStyle name="Comma 4 2 5 2 3 7" xfId="22608" xr:uid="{A16D0A23-FFA0-4EF4-A67C-D5075E9A4029}"/>
    <cellStyle name="Comma 4 2 5 2 3 8" xfId="44111" xr:uid="{29C789CC-4FF9-4D73-9D12-926006AE3AE7}"/>
    <cellStyle name="Comma 4 2 5 2 4" xfId="1498" xr:uid="{73881B91-F19B-4F3B-8E8E-A456AE918D51}"/>
    <cellStyle name="Comma 4 2 5 2 4 2" xfId="4327" xr:uid="{1DE9A54C-2FCE-48FB-9A21-50CB25D6BCC2}"/>
    <cellStyle name="Comma 4 2 5 2 4 2 2" xfId="12593" xr:uid="{B97E8D4A-F266-4E52-A2CD-60346E959504}"/>
    <cellStyle name="Comma 4 2 5 2 4 2 2 2" xfId="34096" xr:uid="{830F7768-1F66-4F81-A8D5-D0C79911F2B5}"/>
    <cellStyle name="Comma 4 2 5 2 4 2 3" xfId="19228" xr:uid="{47A8316C-D83C-43D3-B4CD-D08C70BCEE5C}"/>
    <cellStyle name="Comma 4 2 5 2 4 2 3 2" xfId="40731" xr:uid="{327CFBF8-742C-4771-A4DB-F1633B20DADD}"/>
    <cellStyle name="Comma 4 2 5 2 4 2 4" xfId="25833" xr:uid="{BA5BA1F3-DB21-452A-9C58-B1F0679DC04C}"/>
    <cellStyle name="Comma 4 2 5 2 4 2 5" xfId="47336" xr:uid="{CA502EF7-612F-4E57-85D9-ACC06FC7ECF1}"/>
    <cellStyle name="Comma 4 2 5 2 4 3" xfId="6466" xr:uid="{14D7D0B1-6F4E-416B-B0C6-6EE1C15080B0}"/>
    <cellStyle name="Comma 4 2 5 2 4 3 2" xfId="14732" xr:uid="{8723796B-B703-41EC-A2D0-F412288C6BA0}"/>
    <cellStyle name="Comma 4 2 5 2 4 3 2 2" xfId="36235" xr:uid="{991D607A-293E-4133-A35C-2FB191497104}"/>
    <cellStyle name="Comma 4 2 5 2 4 3 3" xfId="21367" xr:uid="{B36361D2-CF4A-4A87-8819-2FFE7311F7AA}"/>
    <cellStyle name="Comma 4 2 5 2 4 3 3 2" xfId="42870" xr:uid="{9A709B30-EB59-42BC-BA3C-1670B8517C70}"/>
    <cellStyle name="Comma 4 2 5 2 4 3 4" xfId="27972" xr:uid="{F3B99381-5114-4C37-AD41-EF32F361FC31}"/>
    <cellStyle name="Comma 4 2 5 2 4 3 5" xfId="49475" xr:uid="{CF977057-5E89-4439-86EB-518EC79ED648}"/>
    <cellStyle name="Comma 4 2 5 2 4 4" xfId="8107" xr:uid="{78644B26-3904-428A-9E44-7324B0742581}"/>
    <cellStyle name="Comma 4 2 5 2 4 4 2" xfId="29610" xr:uid="{FA4BE1C1-57CD-45B3-9947-44BA42CFD4DB}"/>
    <cellStyle name="Comma 4 2 5 2 4 5" xfId="9764" xr:uid="{454DF0A8-5339-4DFC-BDF0-9BBCBFCD81FC}"/>
    <cellStyle name="Comma 4 2 5 2 4 5 2" xfId="31267" xr:uid="{9FAA07D0-12F3-443A-ACA2-B4D28C4D4090}"/>
    <cellStyle name="Comma 4 2 5 2 4 6" xfId="16399" xr:uid="{CB2D8BFA-A2A2-4FD4-BD3A-9ECDD39AFF32}"/>
    <cellStyle name="Comma 4 2 5 2 4 6 2" xfId="37902" xr:uid="{BB47CE10-B7D8-42EB-AED2-97A05A86C1ED}"/>
    <cellStyle name="Comma 4 2 5 2 4 7" xfId="23004" xr:uid="{5DF85468-EA06-42A4-82F2-0DAF2AA550C5}"/>
    <cellStyle name="Comma 4 2 5 2 4 8" xfId="44507" xr:uid="{DFF2FE38-EF4A-45DA-8D61-45623BD0800B}"/>
    <cellStyle name="Comma 4 2 5 2 5" xfId="2185" xr:uid="{29AE3E51-BB76-4A0C-BBA1-D9F5EDCC78CF}"/>
    <cellStyle name="Comma 4 2 5 2 5 2" xfId="10451" xr:uid="{B44D6B41-01E3-4FEC-A2BE-D48B6269BF31}"/>
    <cellStyle name="Comma 4 2 5 2 5 2 2" xfId="31954" xr:uid="{179C597D-BFB7-4EC6-986E-9B10573B0374}"/>
    <cellStyle name="Comma 4 2 5 2 5 3" xfId="17086" xr:uid="{51A1882D-847F-4A4A-8F13-B09BCDDB660C}"/>
    <cellStyle name="Comma 4 2 5 2 5 3 2" xfId="38589" xr:uid="{4B42CEC4-DC44-4521-9C46-C7C128A65768}"/>
    <cellStyle name="Comma 4 2 5 2 5 4" xfId="23691" xr:uid="{50A4626D-6EAF-4AF8-9217-EEF71F5CC4C0}"/>
    <cellStyle name="Comma 4 2 5 2 5 5" xfId="45194" xr:uid="{D50D61E0-D472-4762-93C2-C671D216E9C5}"/>
    <cellStyle name="Comma 4 2 5 2 6" xfId="2731" xr:uid="{811A9DB4-5621-47E1-A925-AE77815A54E9}"/>
    <cellStyle name="Comma 4 2 5 2 6 2" xfId="10997" xr:uid="{915954AF-9FAB-4F73-AF79-20CD45DD7838}"/>
    <cellStyle name="Comma 4 2 5 2 6 2 2" xfId="32500" xr:uid="{33715F4C-7354-44FA-A347-5E0CACC03142}"/>
    <cellStyle name="Comma 4 2 5 2 6 3" xfId="17632" xr:uid="{8C41A149-195C-4C8E-B5F7-B08394BFAB6B}"/>
    <cellStyle name="Comma 4 2 5 2 6 3 2" xfId="39135" xr:uid="{10851E0A-0D82-43EE-B132-1B289A423BB5}"/>
    <cellStyle name="Comma 4 2 5 2 6 4" xfId="24237" xr:uid="{DCE1BF57-67DC-4AD2-91D9-BFDA8FE75A50}"/>
    <cellStyle name="Comma 4 2 5 2 6 5" xfId="45740" xr:uid="{9BF481CC-5250-449D-B32F-DD5ABB23F436}"/>
    <cellStyle name="Comma 4 2 5 2 7" xfId="3381" xr:uid="{9E762643-4A8F-449B-9345-6BAAA9C578E6}"/>
    <cellStyle name="Comma 4 2 5 2 7 2" xfId="11647" xr:uid="{69A6378A-A6F9-46FF-9EC6-C3E11EABC6BD}"/>
    <cellStyle name="Comma 4 2 5 2 7 2 2" xfId="33150" xr:uid="{54B9F239-FD4B-4122-9799-96E37ED604DD}"/>
    <cellStyle name="Comma 4 2 5 2 7 3" xfId="18282" xr:uid="{50C053BF-5CD3-4D7D-8B79-4FEA0A0CCDC2}"/>
    <cellStyle name="Comma 4 2 5 2 7 3 2" xfId="39785" xr:uid="{910392DB-938E-4415-BE6D-FE02234E85D7}"/>
    <cellStyle name="Comma 4 2 5 2 7 4" xfId="24887" xr:uid="{5BD3D3F6-3E3E-4E22-B750-57EBCAC32A3F}"/>
    <cellStyle name="Comma 4 2 5 2 7 5" xfId="46390" xr:uid="{6A6454BC-2DFB-45A8-B24A-10A3C8C3780A}"/>
    <cellStyle name="Comma 4 2 5 2 8" xfId="4875" xr:uid="{7CC6CF35-54CC-4A85-A6A7-63736CD95A67}"/>
    <cellStyle name="Comma 4 2 5 2 8 2" xfId="13141" xr:uid="{726653D8-706B-45C4-B558-DB094B2B808A}"/>
    <cellStyle name="Comma 4 2 5 2 8 2 2" xfId="34644" xr:uid="{E619C338-A60A-40D7-98BD-F618E79756EE}"/>
    <cellStyle name="Comma 4 2 5 2 8 3" xfId="19776" xr:uid="{6395D05B-E3A2-41C3-8C1E-DE9AC70BBDBA}"/>
    <cellStyle name="Comma 4 2 5 2 8 3 2" xfId="41279" xr:uid="{CCF86DA6-1267-4F9E-A0BC-59B710B2A2C3}"/>
    <cellStyle name="Comma 4 2 5 2 8 4" xfId="26381" xr:uid="{C057B976-6109-4E93-96EE-7B4A77E6B7F6}"/>
    <cellStyle name="Comma 4 2 5 2 8 5" xfId="47884" xr:uid="{3EFDAB3B-7D30-4177-B63D-50F4E7BC0DC4}"/>
    <cellStyle name="Comma 4 2 5 2 9" xfId="5520" xr:uid="{21152F5C-DB47-4D38-8C12-7D5984092377}"/>
    <cellStyle name="Comma 4 2 5 2 9 2" xfId="13786" xr:uid="{E8808DEF-439A-48A8-8588-38D5EF330CFF}"/>
    <cellStyle name="Comma 4 2 5 2 9 2 2" xfId="35289" xr:uid="{BCCF26CE-A45B-43AA-AA8D-2F12CA28C881}"/>
    <cellStyle name="Comma 4 2 5 2 9 3" xfId="20421" xr:uid="{CC4F26B6-8777-4A34-8693-187A6FA8D810}"/>
    <cellStyle name="Comma 4 2 5 2 9 3 2" xfId="41924" xr:uid="{D7F9E981-B209-4B2C-9AA5-F4F8DB5E0EE3}"/>
    <cellStyle name="Comma 4 2 5 2 9 4" xfId="27026" xr:uid="{1F2C8DC8-0306-4FB8-8927-07AA8758D5CA}"/>
    <cellStyle name="Comma 4 2 5 2 9 5" xfId="48529" xr:uid="{0414025B-C675-490A-9687-C9F3EE7FED54}"/>
    <cellStyle name="Comma 4 2 5 3" xfId="421" xr:uid="{C088A8E0-2AF0-4EBB-8EF1-507D2B1E6554}"/>
    <cellStyle name="Comma 4 2 5 3 10" xfId="15324" xr:uid="{78C8EC71-92A2-437A-970E-B8C81063FFF8}"/>
    <cellStyle name="Comma 4 2 5 3 10 2" xfId="36827" xr:uid="{3F2BE78F-0F06-48A2-97FF-E48E3B5BAA83}"/>
    <cellStyle name="Comma 4 2 5 3 11" xfId="21929" xr:uid="{119BFB90-8763-4083-9CC3-F68EBFED6875}"/>
    <cellStyle name="Comma 4 2 5 3 12" xfId="43432" xr:uid="{B89897EC-B192-4F7B-81F8-DA5AC84E68B7}"/>
    <cellStyle name="Comma 4 2 5 3 2" xfId="1369" xr:uid="{76198103-7C3C-45E1-ACA7-BB4181AA0CEC}"/>
    <cellStyle name="Comma 4 2 5 3 2 2" xfId="4198" xr:uid="{8432C947-F02B-4604-B322-BFFEA8FACC04}"/>
    <cellStyle name="Comma 4 2 5 3 2 2 2" xfId="12464" xr:uid="{877F3EB9-B439-408C-9632-7D410F200588}"/>
    <cellStyle name="Comma 4 2 5 3 2 2 2 2" xfId="33967" xr:uid="{C19CD5A4-D19D-4D90-A9A5-7C170BF75774}"/>
    <cellStyle name="Comma 4 2 5 3 2 2 3" xfId="19099" xr:uid="{481E3D5E-7869-4A13-86B2-5FA73B0EFBDB}"/>
    <cellStyle name="Comma 4 2 5 3 2 2 3 2" xfId="40602" xr:uid="{851873CA-50B6-42DF-9CC3-37245CAF87A5}"/>
    <cellStyle name="Comma 4 2 5 3 2 2 4" xfId="25704" xr:uid="{2B0C0EA2-B35C-4678-AD99-2D12F5C6117E}"/>
    <cellStyle name="Comma 4 2 5 3 2 2 5" xfId="47207" xr:uid="{0237D820-AFA2-48D5-8191-F13728796053}"/>
    <cellStyle name="Comma 4 2 5 3 2 3" xfId="6337" xr:uid="{0C01383F-C513-4F8A-83AF-398619D7111F}"/>
    <cellStyle name="Comma 4 2 5 3 2 3 2" xfId="14603" xr:uid="{CDA6EB37-25F3-4F48-81D6-7B4B546A39D3}"/>
    <cellStyle name="Comma 4 2 5 3 2 3 2 2" xfId="36106" xr:uid="{D3585901-9850-492D-99FB-2C6EE5BCBE52}"/>
    <cellStyle name="Comma 4 2 5 3 2 3 3" xfId="21238" xr:uid="{8AAAFF1A-E0B1-42DA-A43F-5022B45B0450}"/>
    <cellStyle name="Comma 4 2 5 3 2 3 3 2" xfId="42741" xr:uid="{A6EAC7E4-A3BF-4705-B3D7-BDB67E8CB833}"/>
    <cellStyle name="Comma 4 2 5 3 2 3 4" xfId="27843" xr:uid="{45895FF4-E4DD-4998-9513-4E215D8535A9}"/>
    <cellStyle name="Comma 4 2 5 3 2 3 5" xfId="49346" xr:uid="{2162D202-67DB-4090-90D6-6B31B8FD9BB7}"/>
    <cellStyle name="Comma 4 2 5 3 2 4" xfId="7978" xr:uid="{38A50E56-2575-419A-AC06-B7A3F82058CD}"/>
    <cellStyle name="Comma 4 2 5 3 2 4 2" xfId="29481" xr:uid="{F70567E0-6FE3-41CB-832C-7FEEF5F7DC20}"/>
    <cellStyle name="Comma 4 2 5 3 2 5" xfId="9635" xr:uid="{CD203805-9BE0-4982-8B10-F33868A1CCCC}"/>
    <cellStyle name="Comma 4 2 5 3 2 5 2" xfId="31138" xr:uid="{1BE5A486-B055-4C85-9EC9-7F7F674B4C53}"/>
    <cellStyle name="Comma 4 2 5 3 2 6" xfId="16270" xr:uid="{4836360B-B566-46E5-B4F3-7D881489E5D9}"/>
    <cellStyle name="Comma 4 2 5 3 2 6 2" xfId="37773" xr:uid="{81930AD6-AFC8-4D4F-A584-B791957FCDBB}"/>
    <cellStyle name="Comma 4 2 5 3 2 7" xfId="22875" xr:uid="{9EA8E144-7BCB-483A-8720-3EBFEDE8D2FA}"/>
    <cellStyle name="Comma 4 2 5 3 2 8" xfId="44378" xr:uid="{0ABB6417-901A-4154-9CB1-7F6F82E1BF4B}"/>
    <cellStyle name="Comma 4 2 5 3 3" xfId="2056" xr:uid="{520F3FEA-4CC4-4DEA-A6F4-98D87EA79239}"/>
    <cellStyle name="Comma 4 2 5 3 3 2" xfId="10322" xr:uid="{D05A28F7-9BF9-4CCF-A7CD-CCB586D8118B}"/>
    <cellStyle name="Comma 4 2 5 3 3 2 2" xfId="31825" xr:uid="{1E84586C-A686-46F5-9B21-9634CFDB8E1F}"/>
    <cellStyle name="Comma 4 2 5 3 3 3" xfId="16957" xr:uid="{7E34974E-B60E-41E2-BE35-AC04384A4D16}"/>
    <cellStyle name="Comma 4 2 5 3 3 3 2" xfId="38460" xr:uid="{93879E19-9B6A-4DC7-B921-1B05E5B03B4E}"/>
    <cellStyle name="Comma 4 2 5 3 3 4" xfId="23562" xr:uid="{736B8224-4272-45DE-8337-55AC1DD402F8}"/>
    <cellStyle name="Comma 4 2 5 3 3 5" xfId="45065" xr:uid="{03BD1D6F-308E-442E-8B55-357022498C78}"/>
    <cellStyle name="Comma 4 2 5 3 4" xfId="2855" xr:uid="{246E5252-1B5A-48A6-AFA2-6DE3B36444B7}"/>
    <cellStyle name="Comma 4 2 5 3 4 2" xfId="11121" xr:uid="{5654F58C-6023-49A2-BD61-B912872E8623}"/>
    <cellStyle name="Comma 4 2 5 3 4 2 2" xfId="32624" xr:uid="{1ED58ED3-0D0C-4B0D-8CA5-8E7666F67C3E}"/>
    <cellStyle name="Comma 4 2 5 3 4 3" xfId="17756" xr:uid="{DF8F3A84-C8A9-4B8A-9656-31BB7CD9FD11}"/>
    <cellStyle name="Comma 4 2 5 3 4 3 2" xfId="39259" xr:uid="{C7731D64-32C2-4608-A269-04F8CB9C96B9}"/>
    <cellStyle name="Comma 4 2 5 3 4 4" xfId="24361" xr:uid="{1DCFD6EC-CD76-4AE7-9534-06AE4F12E40B}"/>
    <cellStyle name="Comma 4 2 5 3 4 5" xfId="45864" xr:uid="{8BB8E048-9EC2-4F0A-8C57-538241266904}"/>
    <cellStyle name="Comma 4 2 5 3 5" xfId="3252" xr:uid="{58A1F293-BD16-4FA7-9CD7-B41CB70A8353}"/>
    <cellStyle name="Comma 4 2 5 3 5 2" xfId="11518" xr:uid="{0820FB10-8CE8-4654-9DBF-C6897C3C9222}"/>
    <cellStyle name="Comma 4 2 5 3 5 2 2" xfId="33021" xr:uid="{20AE92F6-0392-4196-94AB-E57D1E1DA384}"/>
    <cellStyle name="Comma 4 2 5 3 5 3" xfId="18153" xr:uid="{6398DD15-C1E9-4E3E-BEFB-38301EDC45FB}"/>
    <cellStyle name="Comma 4 2 5 3 5 3 2" xfId="39656" xr:uid="{C5BE9A98-3F05-4377-B56E-A202F02550B1}"/>
    <cellStyle name="Comma 4 2 5 3 5 4" xfId="24758" xr:uid="{8F31735A-A4EA-4F91-9421-8776B932FCBA}"/>
    <cellStyle name="Comma 4 2 5 3 5 5" xfId="46261" xr:uid="{D3DFCC83-3993-48A7-A3F5-E592E1516E49}"/>
    <cellStyle name="Comma 4 2 5 3 6" xfId="4999" xr:uid="{E9477B80-604B-4971-9869-FBC26DBAE3EF}"/>
    <cellStyle name="Comma 4 2 5 3 6 2" xfId="13265" xr:uid="{1CF8BFB1-6FF7-4E11-9F6C-93B018F89095}"/>
    <cellStyle name="Comma 4 2 5 3 6 2 2" xfId="34768" xr:uid="{88BB5F15-5890-49B3-BAFB-053FDD4F364A}"/>
    <cellStyle name="Comma 4 2 5 3 6 3" xfId="19900" xr:uid="{D170477A-0560-496C-B77B-08DE09A5F055}"/>
    <cellStyle name="Comma 4 2 5 3 6 3 2" xfId="41403" xr:uid="{4B14360C-E9FC-4FBC-9FDA-8C42679A9600}"/>
    <cellStyle name="Comma 4 2 5 3 6 4" xfId="26505" xr:uid="{F18B2A4C-27C4-4BE0-B593-9EA8282EBFAB}"/>
    <cellStyle name="Comma 4 2 5 3 6 5" xfId="48008" xr:uid="{15C1DBCA-3276-4E4A-BE2D-D24C3160C396}"/>
    <cellStyle name="Comma 4 2 5 3 7" xfId="5391" xr:uid="{40C666D8-74E9-4C74-92AC-7BC98A7ECAAC}"/>
    <cellStyle name="Comma 4 2 5 3 7 2" xfId="13657" xr:uid="{F48CDD11-4FA6-4E7B-9B3E-6BB49EEEDB87}"/>
    <cellStyle name="Comma 4 2 5 3 7 2 2" xfId="35160" xr:uid="{08461EF6-F348-425A-BF92-185D8DF36163}"/>
    <cellStyle name="Comma 4 2 5 3 7 3" xfId="20292" xr:uid="{EE5BE29D-8F31-4C06-9C2F-34D1C7A9AE67}"/>
    <cellStyle name="Comma 4 2 5 3 7 3 2" xfId="41795" xr:uid="{3C0829B8-DB7E-45B9-94D4-9EA85CEB0A4C}"/>
    <cellStyle name="Comma 4 2 5 3 7 4" xfId="26897" xr:uid="{428AE9EF-AB5F-4BFD-9AC8-9C4E2E50A722}"/>
    <cellStyle name="Comma 4 2 5 3 7 5" xfId="48400" xr:uid="{54E48838-A1B0-4373-9568-0A5141F068FB}"/>
    <cellStyle name="Comma 4 2 5 3 8" xfId="7032" xr:uid="{B7DC0939-359F-4D24-9DB7-4AD85FBD12C0}"/>
    <cellStyle name="Comma 4 2 5 3 8 2" xfId="28535" xr:uid="{CB5C1766-0F90-4007-A714-52D6B1626E47}"/>
    <cellStyle name="Comma 4 2 5 3 9" xfId="8688" xr:uid="{B0BA02E3-5998-4457-B6BC-7CFBE5EE1405}"/>
    <cellStyle name="Comma 4 2 5 3 9 2" xfId="30191" xr:uid="{111EF849-B7E2-43C4-BCD9-B4D22DBBC598}"/>
    <cellStyle name="Comma 4 2 5 4" xfId="705" xr:uid="{E0777F27-853E-4C7E-AD2D-08097C3D875A}"/>
    <cellStyle name="Comma 4 2 5 4 10" xfId="43714" xr:uid="{31BA6BCC-D3B8-4950-9E73-37F86EB7D432}"/>
    <cellStyle name="Comma 4 2 5 4 2" xfId="1651" xr:uid="{AEB6E48C-92AE-4942-8835-DCA02C659112}"/>
    <cellStyle name="Comma 4 2 5 4 2 2" xfId="4480" xr:uid="{E73D0253-B2C2-40DD-9220-AB480B080247}"/>
    <cellStyle name="Comma 4 2 5 4 2 2 2" xfId="12746" xr:uid="{5F45B7E7-8361-46CC-A312-01EF9E15DD14}"/>
    <cellStyle name="Comma 4 2 5 4 2 2 2 2" xfId="34249" xr:uid="{4C8EC0BE-3859-48BA-B141-7C7D13F1091D}"/>
    <cellStyle name="Comma 4 2 5 4 2 2 3" xfId="19381" xr:uid="{D61CBEB3-686B-4525-A6CD-8E84BFAB431C}"/>
    <cellStyle name="Comma 4 2 5 4 2 2 3 2" xfId="40884" xr:uid="{45E5A318-8E61-4CF1-8639-B2834B0862DB}"/>
    <cellStyle name="Comma 4 2 5 4 2 2 4" xfId="25986" xr:uid="{FC36DF0A-78FF-447D-810A-640F0E17515E}"/>
    <cellStyle name="Comma 4 2 5 4 2 2 5" xfId="47489" xr:uid="{83FE0A6E-374A-4F26-8D53-502262A35B24}"/>
    <cellStyle name="Comma 4 2 5 4 2 3" xfId="6619" xr:uid="{EDD87A36-CBA6-4FCD-8C25-508EECB5BEF3}"/>
    <cellStyle name="Comma 4 2 5 4 2 3 2" xfId="14885" xr:uid="{2272B4C4-541D-41EC-BD8D-F8C6CC05E052}"/>
    <cellStyle name="Comma 4 2 5 4 2 3 2 2" xfId="36388" xr:uid="{65E8E7F3-2B5F-4BB6-BC17-0B6FC51CEF98}"/>
    <cellStyle name="Comma 4 2 5 4 2 3 3" xfId="21520" xr:uid="{9463F2D6-8924-4BE9-976D-657AB0C9306B}"/>
    <cellStyle name="Comma 4 2 5 4 2 3 3 2" xfId="43023" xr:uid="{D242ADE2-C796-4075-8FED-1F65F6433289}"/>
    <cellStyle name="Comma 4 2 5 4 2 3 4" xfId="28125" xr:uid="{837A24C6-32F5-4244-BF88-0A929DB56FFB}"/>
    <cellStyle name="Comma 4 2 5 4 2 3 5" xfId="49628" xr:uid="{C901F16A-21C5-42C0-8574-0BA44D72E948}"/>
    <cellStyle name="Comma 4 2 5 4 2 4" xfId="8260" xr:uid="{AC773A20-FA9B-4C4E-8F90-97915300B4E5}"/>
    <cellStyle name="Comma 4 2 5 4 2 4 2" xfId="29763" xr:uid="{E277942A-D7D0-4780-ADC4-06520F0C48C2}"/>
    <cellStyle name="Comma 4 2 5 4 2 5" xfId="9917" xr:uid="{DC740FAC-2FFD-4C46-80C2-CC9D28D52013}"/>
    <cellStyle name="Comma 4 2 5 4 2 5 2" xfId="31420" xr:uid="{D11F70C8-6B8E-440B-AE22-EE57C50674F0}"/>
    <cellStyle name="Comma 4 2 5 4 2 6" xfId="16552" xr:uid="{95E3B701-B540-4AB5-8D46-BA5F626D5DCF}"/>
    <cellStyle name="Comma 4 2 5 4 2 6 2" xfId="38055" xr:uid="{523BB252-BA1F-44BA-8D23-57C84DAB3A5B}"/>
    <cellStyle name="Comma 4 2 5 4 2 7" xfId="23157" xr:uid="{C50C3556-CE59-4084-8C30-20C7EB63CD5A}"/>
    <cellStyle name="Comma 4 2 5 4 2 8" xfId="44660" xr:uid="{C3479550-53F0-4391-9AE8-44F187287977}"/>
    <cellStyle name="Comma 4 2 5 4 3" xfId="2338" xr:uid="{63E13051-460D-4E64-A860-7C7CEDB9AB32}"/>
    <cellStyle name="Comma 4 2 5 4 3 2" xfId="10604" xr:uid="{774B9BCF-AD8C-4DB7-8A14-C8D3E6302842}"/>
    <cellStyle name="Comma 4 2 5 4 3 2 2" xfId="32107" xr:uid="{B095B110-DF59-4B8E-8BB8-CCABC837AFE3}"/>
    <cellStyle name="Comma 4 2 5 4 3 3" xfId="17239" xr:uid="{8D30698B-F2C6-4A33-81DA-BE19F4D088E2}"/>
    <cellStyle name="Comma 4 2 5 4 3 3 2" xfId="38742" xr:uid="{421A88F3-5D7E-4FAA-BA5F-5E32429B7092}"/>
    <cellStyle name="Comma 4 2 5 4 3 4" xfId="23844" xr:uid="{84BF0355-B34F-472F-8C9B-B6A992AFDA2E}"/>
    <cellStyle name="Comma 4 2 5 4 3 5" xfId="45347" xr:uid="{6A70C273-F85A-4580-97F8-147461C7F616}"/>
    <cellStyle name="Comma 4 2 5 4 4" xfId="3534" xr:uid="{08E1CDFA-2128-4943-9736-18ADF5FE6C04}"/>
    <cellStyle name="Comma 4 2 5 4 4 2" xfId="11800" xr:uid="{3F595B40-264E-40E0-83BE-B16E470736C2}"/>
    <cellStyle name="Comma 4 2 5 4 4 2 2" xfId="33303" xr:uid="{4D6CEF48-77AD-4B1E-9707-B58DA35F0A63}"/>
    <cellStyle name="Comma 4 2 5 4 4 3" xfId="18435" xr:uid="{A739503A-A96D-4BA0-9431-EF2A18707F5E}"/>
    <cellStyle name="Comma 4 2 5 4 4 3 2" xfId="39938" xr:uid="{71B3072A-E768-477E-AE0E-97C8BC94038B}"/>
    <cellStyle name="Comma 4 2 5 4 4 4" xfId="25040" xr:uid="{7856FBE9-98D0-4ACF-A700-ABC52AACE023}"/>
    <cellStyle name="Comma 4 2 5 4 4 5" xfId="46543" xr:uid="{980EDE71-1EBF-4731-B676-ABFB8A0324A2}"/>
    <cellStyle name="Comma 4 2 5 4 5" xfId="5673" xr:uid="{7961F8F1-A2F5-40B6-ADEF-2C4B0D8738E8}"/>
    <cellStyle name="Comma 4 2 5 4 5 2" xfId="13939" xr:uid="{ACF93485-7E06-4503-90AD-24C462F7D238}"/>
    <cellStyle name="Comma 4 2 5 4 5 2 2" xfId="35442" xr:uid="{3344CE1E-04C1-41A2-9A39-752CE7F3B54D}"/>
    <cellStyle name="Comma 4 2 5 4 5 3" xfId="20574" xr:uid="{B803822A-F414-4CCA-962B-8D06A4113B9F}"/>
    <cellStyle name="Comma 4 2 5 4 5 3 2" xfId="42077" xr:uid="{B740860F-D5C7-4E4B-97E5-BABC0B990859}"/>
    <cellStyle name="Comma 4 2 5 4 5 4" xfId="27179" xr:uid="{114A8091-4CFD-4DFD-86E8-1840134C0F82}"/>
    <cellStyle name="Comma 4 2 5 4 5 5" xfId="48682" xr:uid="{F1556E5F-7CE1-45C2-A130-203EEEDA67E4}"/>
    <cellStyle name="Comma 4 2 5 4 6" xfId="7314" xr:uid="{04F76FED-C7CD-4028-A374-E8286FA91A8C}"/>
    <cellStyle name="Comma 4 2 5 4 6 2" xfId="28817" xr:uid="{E926C27A-3C83-4865-AA18-BB2F9B443A3E}"/>
    <cellStyle name="Comma 4 2 5 4 7" xfId="8971" xr:uid="{8D334B46-A17A-4190-BD41-37298B2F246A}"/>
    <cellStyle name="Comma 4 2 5 4 7 2" xfId="30474" xr:uid="{DC3DE373-24F3-4C46-BDE8-7151DCA53DE0}"/>
    <cellStyle name="Comma 4 2 5 4 8" xfId="15606" xr:uid="{29F0CDEB-F486-44BC-B1DA-5E939EB5BE46}"/>
    <cellStyle name="Comma 4 2 5 4 8 2" xfId="37109" xr:uid="{4DBE90E7-C33D-45B3-BA68-94640A4CFBB1}"/>
    <cellStyle name="Comma 4 2 5 4 9" xfId="22211" xr:uid="{357719B1-FBAE-42E6-9901-C870A669BA17}"/>
    <cellStyle name="Comma 4 2 5 5" xfId="974" xr:uid="{65F05E95-68B6-4CE1-BD5C-63604B775931}"/>
    <cellStyle name="Comma 4 2 5 5 2" xfId="3803" xr:uid="{FFC10937-BD15-471B-BD2E-C4A978926B10}"/>
    <cellStyle name="Comma 4 2 5 5 2 2" xfId="12069" xr:uid="{FA1D2A39-B3B2-4EE2-B6EC-34B7B5FAEA3E}"/>
    <cellStyle name="Comma 4 2 5 5 2 2 2" xfId="33572" xr:uid="{F8C05048-6E62-4D23-A807-04A89B4F37A9}"/>
    <cellStyle name="Comma 4 2 5 5 2 3" xfId="18704" xr:uid="{C2F285DA-6318-4A6B-8A5B-B82B32421BE8}"/>
    <cellStyle name="Comma 4 2 5 5 2 3 2" xfId="40207" xr:uid="{631EBBFC-67A3-4549-BBB5-2339C31502DA}"/>
    <cellStyle name="Comma 4 2 5 5 2 4" xfId="25309" xr:uid="{7DA49C2B-A210-4A7F-8CBB-85500EB82BE8}"/>
    <cellStyle name="Comma 4 2 5 5 2 5" xfId="46812" xr:uid="{D2AD938D-1AC7-46A9-A7EF-2580FE9A05B3}"/>
    <cellStyle name="Comma 4 2 5 5 3" xfId="5942" xr:uid="{B26554AB-F8B6-4537-A0B4-E7E2CD4FF804}"/>
    <cellStyle name="Comma 4 2 5 5 3 2" xfId="14208" xr:uid="{A539F1E8-6E71-42BC-A318-549DCB29E9EF}"/>
    <cellStyle name="Comma 4 2 5 5 3 2 2" xfId="35711" xr:uid="{FAB35DB4-33F2-4511-B393-67D5E86A02EE}"/>
    <cellStyle name="Comma 4 2 5 5 3 3" xfId="20843" xr:uid="{5D3422D9-A9A8-44DA-AF1B-0BA481775BEE}"/>
    <cellStyle name="Comma 4 2 5 5 3 3 2" xfId="42346" xr:uid="{2F9EE226-69C9-430F-814F-E9FD6D30A8EC}"/>
    <cellStyle name="Comma 4 2 5 5 3 4" xfId="27448" xr:uid="{3A12F102-C9D6-4999-BAEE-8A4E4AB392AA}"/>
    <cellStyle name="Comma 4 2 5 5 3 5" xfId="48951" xr:uid="{6CC780A7-4EEF-4E4C-8013-096688E0E852}"/>
    <cellStyle name="Comma 4 2 5 5 4" xfId="7583" xr:uid="{628EE445-929D-4669-B550-785462FE6E1E}"/>
    <cellStyle name="Comma 4 2 5 5 4 2" xfId="29086" xr:uid="{CDD5209D-85BD-4825-B7F8-B94AE8E376F7}"/>
    <cellStyle name="Comma 4 2 5 5 5" xfId="9240" xr:uid="{E9B802CC-96CA-45E6-AB17-2FE129007F41}"/>
    <cellStyle name="Comma 4 2 5 5 5 2" xfId="30743" xr:uid="{9C9A1B2B-EB7B-4BC8-8FB9-BB9A94B55451}"/>
    <cellStyle name="Comma 4 2 5 5 6" xfId="15875" xr:uid="{ABA96DD7-C4F2-426A-9B5B-E49E95BBFDE4}"/>
    <cellStyle name="Comma 4 2 5 5 6 2" xfId="37378" xr:uid="{36021027-591E-499C-AFED-7DCD151B5BC6}"/>
    <cellStyle name="Comma 4 2 5 5 7" xfId="22480" xr:uid="{98BD2AEF-8EEC-456F-BFAB-D89DC62E11A8}"/>
    <cellStyle name="Comma 4 2 5 5 8" xfId="43983" xr:uid="{E838FC44-ED3F-417B-9F59-CBC1C6C2BF6F}"/>
    <cellStyle name="Comma 4 2 5 6" xfId="1234" xr:uid="{A1688931-92D3-4E45-A928-672CA2949001}"/>
    <cellStyle name="Comma 4 2 5 6 2" xfId="4063" xr:uid="{22FDCDF8-A936-4CD3-8C48-4E24D19C6261}"/>
    <cellStyle name="Comma 4 2 5 6 2 2" xfId="12329" xr:uid="{BFF9784E-30AC-46EC-A9F5-8681067FB9C7}"/>
    <cellStyle name="Comma 4 2 5 6 2 2 2" xfId="33832" xr:uid="{7981D009-344C-42C7-9B02-B442E7F71F8B}"/>
    <cellStyle name="Comma 4 2 5 6 2 3" xfId="18964" xr:uid="{ACD07F93-D1D2-4C33-8FA5-775788C3F251}"/>
    <cellStyle name="Comma 4 2 5 6 2 3 2" xfId="40467" xr:uid="{A1D43EA3-5C7C-4209-8985-E802E4C2930B}"/>
    <cellStyle name="Comma 4 2 5 6 2 4" xfId="25569" xr:uid="{2679E484-31B5-4172-8A66-F078F3058080}"/>
    <cellStyle name="Comma 4 2 5 6 2 5" xfId="47072" xr:uid="{318BD545-F27B-466C-A83D-F48B844F5DA4}"/>
    <cellStyle name="Comma 4 2 5 6 3" xfId="6202" xr:uid="{37FA174B-72E6-44E2-947F-6781F25B0731}"/>
    <cellStyle name="Comma 4 2 5 6 3 2" xfId="14468" xr:uid="{9C85F125-BDBC-47A2-B1D1-EE17DFF9E331}"/>
    <cellStyle name="Comma 4 2 5 6 3 2 2" xfId="35971" xr:uid="{E4F7E139-4C13-4C34-ABB0-0EDC931F946B}"/>
    <cellStyle name="Comma 4 2 5 6 3 3" xfId="21103" xr:uid="{6311212E-76DE-49C3-BC29-AA2E337FA474}"/>
    <cellStyle name="Comma 4 2 5 6 3 3 2" xfId="42606" xr:uid="{9F5BB348-3728-42BA-AE3B-FFC2B84CC861}"/>
    <cellStyle name="Comma 4 2 5 6 3 4" xfId="27708" xr:uid="{4D38DFE8-5213-4DDE-B415-25F4C18324B4}"/>
    <cellStyle name="Comma 4 2 5 6 3 5" xfId="49211" xr:uid="{163864B5-E1C6-40E4-AB6D-AC3F4944B4A8}"/>
    <cellStyle name="Comma 4 2 5 6 4" xfId="7843" xr:uid="{C395379A-9F3D-4A99-8840-0894DE688365}"/>
    <cellStyle name="Comma 4 2 5 6 4 2" xfId="29346" xr:uid="{12FA2652-DEB4-4503-AD4A-B88ADAAEEF37}"/>
    <cellStyle name="Comma 4 2 5 6 5" xfId="9500" xr:uid="{725EBB2C-4D3D-4304-91D1-E96E3B7CE9AF}"/>
    <cellStyle name="Comma 4 2 5 6 5 2" xfId="31003" xr:uid="{973B4769-64F1-4863-B473-1451F48D86E3}"/>
    <cellStyle name="Comma 4 2 5 6 6" xfId="16135" xr:uid="{607E8327-C981-4076-82E3-687FEEB7A17B}"/>
    <cellStyle name="Comma 4 2 5 6 6 2" xfId="37638" xr:uid="{0F03ACC5-0FC0-4B35-AD6C-3B9F0936581D}"/>
    <cellStyle name="Comma 4 2 5 6 7" xfId="22740" xr:uid="{2653C18B-F543-4493-B010-23E04525152B}"/>
    <cellStyle name="Comma 4 2 5 6 8" xfId="44243" xr:uid="{8D989922-8BB8-4D0D-A2C5-8548BB162C35}"/>
    <cellStyle name="Comma 4 2 5 7" xfId="1922" xr:uid="{DB9CD1D3-7F2F-4586-9DC2-51C464590193}"/>
    <cellStyle name="Comma 4 2 5 7 2" xfId="10188" xr:uid="{5E39B26D-C810-4D3E-A240-6D77BAA44075}"/>
    <cellStyle name="Comma 4 2 5 7 2 2" xfId="31691" xr:uid="{A7F9D45B-B3B0-4C8A-B51D-E05DCE9F1A82}"/>
    <cellStyle name="Comma 4 2 5 7 3" xfId="16823" xr:uid="{127BCA93-F7AA-4A1F-8D25-55622148C45E}"/>
    <cellStyle name="Comma 4 2 5 7 3 2" xfId="38326" xr:uid="{A11DAFAC-1E99-4017-9D33-D528DB324E60}"/>
    <cellStyle name="Comma 4 2 5 7 4" xfId="23428" xr:uid="{965E59FE-9F59-4609-B65C-6EB8D0068DE4}"/>
    <cellStyle name="Comma 4 2 5 7 5" xfId="44931" xr:uid="{A84C5F04-9B23-4B51-B023-CAE60EE5B783}"/>
    <cellStyle name="Comma 4 2 5 8" xfId="2607" xr:uid="{C8147439-729D-489E-B3C0-C626B3F99604}"/>
    <cellStyle name="Comma 4 2 5 8 2" xfId="10873" xr:uid="{4110DB83-7004-4042-9A01-918AD30B65CE}"/>
    <cellStyle name="Comma 4 2 5 8 2 2" xfId="32376" xr:uid="{41482683-988C-4FB2-AF5C-3BBFCFB5A2B7}"/>
    <cellStyle name="Comma 4 2 5 8 3" xfId="17508" xr:uid="{8D3B6C16-D3CA-4095-9943-4B4D1984919C}"/>
    <cellStyle name="Comma 4 2 5 8 3 2" xfId="39011" xr:uid="{EEF3C4EA-5A1C-4C2E-B3DF-A4A08C069CC0}"/>
    <cellStyle name="Comma 4 2 5 8 4" xfId="24113" xr:uid="{20177AEA-DB6F-475B-84CC-B5E4EE30D89D}"/>
    <cellStyle name="Comma 4 2 5 8 5" xfId="45616" xr:uid="{3FA40055-D3CE-4066-9757-EF0E2274DFB4}"/>
    <cellStyle name="Comma 4 2 5 9" xfId="3118" xr:uid="{EB12BBAF-AD1D-4BCF-BB11-5C7C171E32A0}"/>
    <cellStyle name="Comma 4 2 5 9 2" xfId="11384" xr:uid="{7063F180-5900-484A-BBEF-32533617B497}"/>
    <cellStyle name="Comma 4 2 5 9 2 2" xfId="32887" xr:uid="{78D6950E-430B-4B23-BA8E-CF58F316FA23}"/>
    <cellStyle name="Comma 4 2 5 9 3" xfId="18019" xr:uid="{76F20D89-1B73-42C1-887E-79255B05AEF0}"/>
    <cellStyle name="Comma 4 2 5 9 3 2" xfId="39522" xr:uid="{1B588E05-B2DA-481A-B609-43C070FC2B43}"/>
    <cellStyle name="Comma 4 2 5 9 4" xfId="24624" xr:uid="{4B278CDC-B284-429C-9410-621D575B8BBD}"/>
    <cellStyle name="Comma 4 2 5 9 5" xfId="46127" xr:uid="{7E6D9F37-D5F5-4AE1-AA89-4432685A1000}"/>
    <cellStyle name="Comma 4 2 6" xfId="8443" xr:uid="{DC7FE094-6245-439C-8864-B0901981B53B}"/>
    <cellStyle name="Comma 4 2 6 2" xfId="29946" xr:uid="{98BFD2DB-D099-4F0F-B764-C8B4D014ED4A}"/>
    <cellStyle name="Encabezado 1" xfId="253" builtinId="16" customBuiltin="1"/>
    <cellStyle name="Encabezado 4" xfId="256" builtinId="19" customBuiltin="1"/>
    <cellStyle name="Énfasis1" xfId="269" builtinId="29" customBuiltin="1"/>
    <cellStyle name="Énfasis2" xfId="273" builtinId="33" customBuiltin="1"/>
    <cellStyle name="Énfasis3" xfId="277" builtinId="37" customBuiltin="1"/>
    <cellStyle name="Énfasis4" xfId="281" builtinId="41" customBuiltin="1"/>
    <cellStyle name="Énfasis5" xfId="285" builtinId="45" customBuiltin="1"/>
    <cellStyle name="Énfasis6" xfId="289" builtinId="49" customBuiltin="1"/>
    <cellStyle name="Entrada" xfId="260" builtinId="20" customBuiltin="1"/>
    <cellStyle name="Excel Built-in Normal" xfId="94" xr:uid="{11619153-2698-4D2B-82F6-D84A9461F672}"/>
    <cellStyle name="Excel Built-in Normal 2" xfId="6793" xr:uid="{B4928A0F-A771-4BEB-A422-01752A072797}"/>
    <cellStyle name="Hipervínculo" xfId="13" builtinId="8"/>
    <cellStyle name="Hipervínculo 2" xfId="293" xr:uid="{398DD779-E875-42B9-A1C4-D96B87D370BE}"/>
    <cellStyle name="Incorrecto" xfId="258" builtinId="27" customBuiltin="1"/>
    <cellStyle name="Millares" xfId="1" builtinId="3"/>
    <cellStyle name="Millares [0]" xfId="8" builtinId="6"/>
    <cellStyle name="Millares [0] 10" xfId="220" xr:uid="{CC7857DE-CEB0-4598-A569-61D6A61AAFB5}"/>
    <cellStyle name="Millares [0] 10 10" xfId="4739" xr:uid="{3BE38E0D-6146-428A-AB05-908388F67F75}"/>
    <cellStyle name="Millares [0] 10 10 2" xfId="13005" xr:uid="{FC9E7700-66B2-41E0-B082-2A3D8B8AC97B}"/>
    <cellStyle name="Millares [0] 10 10 2 2" xfId="34508" xr:uid="{C90E6A72-D58F-4C21-B7F3-834FE9D34215}"/>
    <cellStyle name="Millares [0] 10 10 3" xfId="19640" xr:uid="{ACDC22E9-DC26-4F3C-A44E-7A2E8F230E09}"/>
    <cellStyle name="Millares [0] 10 10 3 2" xfId="41143" xr:uid="{7D18B009-F7A8-44CB-BB4A-6BA1971035B0}"/>
    <cellStyle name="Millares [0] 10 10 4" xfId="26245" xr:uid="{E018D867-F080-4F03-A209-AA16293A980B}"/>
    <cellStyle name="Millares [0] 10 10 5" xfId="47748" xr:uid="{96FE6354-EEF8-4597-A58A-CCD04C1D8B4F}"/>
    <cellStyle name="Millares [0] 10 11" xfId="5242" xr:uid="{08B7F7BA-BA02-47DC-9BC9-B05F71412D69}"/>
    <cellStyle name="Millares [0] 10 11 2" xfId="13508" xr:uid="{98E56D52-93DF-4DB2-84AF-AE81D6BD3828}"/>
    <cellStyle name="Millares [0] 10 11 2 2" xfId="35011" xr:uid="{AD591FA3-82AF-41BE-9769-E512D9DE922E}"/>
    <cellStyle name="Millares [0] 10 11 3" xfId="20143" xr:uid="{9007092C-4BC6-4CE0-9177-93AAC61C3CE6}"/>
    <cellStyle name="Millares [0] 10 11 3 2" xfId="41646" xr:uid="{5B003C1D-473C-4250-BDDA-51AF78257242}"/>
    <cellStyle name="Millares [0] 10 11 4" xfId="26748" xr:uid="{BC7F8D69-21FB-46F2-82E0-3A5B3915EBA2}"/>
    <cellStyle name="Millares [0] 10 11 5" xfId="48251" xr:uid="{FA48EC02-FB34-4237-B320-C3DC2045A0DE}"/>
    <cellStyle name="Millares [0] 10 12" xfId="6883" xr:uid="{DB6E435B-E405-498A-BD07-36D6C1A46E3F}"/>
    <cellStyle name="Millares [0] 10 12 2" xfId="28386" xr:uid="{5FAB3042-6ACE-47F4-B8B2-08EB8C24918D}"/>
    <cellStyle name="Millares [0] 10 13" xfId="8537" xr:uid="{1D2DADEE-6902-4B06-91CF-0E7DDDE9C02F}"/>
    <cellStyle name="Millares [0] 10 13 2" xfId="30040" xr:uid="{0879EF4F-9A50-4478-BEC8-925E5C79B9A2}"/>
    <cellStyle name="Millares [0] 10 14" xfId="15176" xr:uid="{88894155-27C0-4C6B-96EF-9602521F2263}"/>
    <cellStyle name="Millares [0] 10 14 2" xfId="36679" xr:uid="{2C7308CF-9B03-4702-942E-EB7E5C319CDB}"/>
    <cellStyle name="Millares [0] 10 15" xfId="21781" xr:uid="{281BCFC8-8BF6-4963-8EA6-A7C6260BAD27}"/>
    <cellStyle name="Millares [0] 10 16" xfId="43284" xr:uid="{A2C0D8E7-AB9B-4D1A-8596-CB2DB3A3468A}"/>
    <cellStyle name="Millares [0] 10 2" xfId="535" xr:uid="{97EB5A6A-6A9C-4BEC-81A1-A3CCBE70D737}"/>
    <cellStyle name="Millares [0] 10 2 10" xfId="7146" xr:uid="{0B0753AD-EFC8-40F2-AAAE-48102A69A207}"/>
    <cellStyle name="Millares [0] 10 2 10 2" xfId="8566" xr:uid="{D1087901-DBEE-465D-A936-2107C50B709F}"/>
    <cellStyle name="Millares [0] 10 2 10 2 2" xfId="30069" xr:uid="{C04C9F6A-619D-4A73-AABF-DA28AFE2E9C4}"/>
    <cellStyle name="Millares [0] 10 2 10 3" xfId="28649" xr:uid="{A47E2DF5-17B1-45E7-99ED-E9A11064E70A}"/>
    <cellStyle name="Millares [0] 10 2 11" xfId="8802" xr:uid="{F6A0CEB9-23D5-4E43-90D9-EDC697CB2B84}"/>
    <cellStyle name="Millares [0] 10 2 11 2" xfId="30305" xr:uid="{92B398AE-F556-4E03-A76E-9F664471879A}"/>
    <cellStyle name="Millares [0] 10 2 12" xfId="15438" xr:uid="{A470389C-5945-4D7C-A6DD-A4CAA06B71A2}"/>
    <cellStyle name="Millares [0] 10 2 12 2" xfId="36941" xr:uid="{B09DBE21-9B47-4A7A-A3B7-7AED0F90955A}"/>
    <cellStyle name="Millares [0] 10 2 13" xfId="22043" xr:uid="{22642287-5CC5-4E4A-B8B3-5FE3B23F0032}"/>
    <cellStyle name="Millares [0] 10 2 14" xfId="43546" xr:uid="{CA9D56C6-9246-434A-A1DB-C67B3D403FE1}"/>
    <cellStyle name="Millares [0] 10 2 2" xfId="817" xr:uid="{9EFFBA15-BAFE-4638-904F-03C3CC264DA9}"/>
    <cellStyle name="Millares [0] 10 2 2 10" xfId="15718" xr:uid="{EBD08823-BAC8-4A65-9967-14C90E2B066F}"/>
    <cellStyle name="Millares [0] 10 2 2 10 2" xfId="37221" xr:uid="{640D0DCA-76C7-43A0-9429-6890CAACFE77}"/>
    <cellStyle name="Millares [0] 10 2 2 11" xfId="22323" xr:uid="{D1450D69-9FC3-4C61-A7E3-B788C5E69B58}"/>
    <cellStyle name="Millares [0] 10 2 2 12" xfId="43826" xr:uid="{EB0C19AA-CE5A-43DA-B32E-896F7D19FEA5}"/>
    <cellStyle name="Millares [0] 10 2 2 2" xfId="1763" xr:uid="{42F722A3-4EF9-4FD5-AE84-E46985830D53}"/>
    <cellStyle name="Millares [0] 10 2 2 2 2" xfId="4592" xr:uid="{A4155CC4-AC1B-4E8E-A62C-759FB6CA08D6}"/>
    <cellStyle name="Millares [0] 10 2 2 2 2 2" xfId="12858" xr:uid="{31A98891-3F8D-4C52-B5BB-A1FBD9A9EFC1}"/>
    <cellStyle name="Millares [0] 10 2 2 2 2 2 2" xfId="34361" xr:uid="{3F5438E9-FEFE-45B4-94E8-F02E4C697D33}"/>
    <cellStyle name="Millares [0] 10 2 2 2 2 3" xfId="19493" xr:uid="{588422ED-9303-44DB-A3CA-067C487213F1}"/>
    <cellStyle name="Millares [0] 10 2 2 2 2 3 2" xfId="40996" xr:uid="{EE49BFC4-93CF-4310-BBE9-1C8E67F51C32}"/>
    <cellStyle name="Millares [0] 10 2 2 2 2 4" xfId="26098" xr:uid="{FA336609-2241-4414-A9D9-B9000C54A56A}"/>
    <cellStyle name="Millares [0] 10 2 2 2 2 5" xfId="47601" xr:uid="{19C3F9EB-613D-4426-8A9A-B9237FE06805}"/>
    <cellStyle name="Millares [0] 10 2 2 2 3" xfId="6731" xr:uid="{C4904EDF-6858-44B2-B9AF-08A3773DBA96}"/>
    <cellStyle name="Millares [0] 10 2 2 2 3 2" xfId="14997" xr:uid="{9F0E44D3-0A68-45FE-9962-CC23E2F4FC91}"/>
    <cellStyle name="Millares [0] 10 2 2 2 3 2 2" xfId="36500" xr:uid="{B1165705-9D08-4E40-8041-14897DBB8924}"/>
    <cellStyle name="Millares [0] 10 2 2 2 3 3" xfId="21632" xr:uid="{EFDEEDAA-DA92-44AA-8A69-247B20FB6682}"/>
    <cellStyle name="Millares [0] 10 2 2 2 3 3 2" xfId="43135" xr:uid="{3A12EBAB-6C49-4049-B41C-24A517FBE6AF}"/>
    <cellStyle name="Millares [0] 10 2 2 2 3 4" xfId="28237" xr:uid="{95692B03-D1CA-4097-8AB0-2EEDDFB0B8D0}"/>
    <cellStyle name="Millares [0] 10 2 2 2 3 5" xfId="49740" xr:uid="{6207EB65-A285-4319-ACDD-8780B2DDD573}"/>
    <cellStyle name="Millares [0] 10 2 2 2 4" xfId="8372" xr:uid="{B6E8531D-CB6D-4FE5-B579-BF33B262FC50}"/>
    <cellStyle name="Millares [0] 10 2 2 2 4 2" xfId="29875" xr:uid="{AFBA683A-9A79-4755-9DA2-A3FB540117FF}"/>
    <cellStyle name="Millares [0] 10 2 2 2 5" xfId="10029" xr:uid="{5ACC3131-6F49-405F-8217-07D04E97C9C8}"/>
    <cellStyle name="Millares [0] 10 2 2 2 5 2" xfId="31532" xr:uid="{7B480CFD-1D35-4350-888A-B863C339218A}"/>
    <cellStyle name="Millares [0] 10 2 2 2 6" xfId="16664" xr:uid="{129661D7-9135-4B59-A082-F56B205982D4}"/>
    <cellStyle name="Millares [0] 10 2 2 2 6 2" xfId="38167" xr:uid="{23B1A725-B75D-4ABB-BEBE-34294238E123}"/>
    <cellStyle name="Millares [0] 10 2 2 2 7" xfId="23269" xr:uid="{4D970FD7-7838-480B-89F0-C40D597BFD1D}"/>
    <cellStyle name="Millares [0] 10 2 2 2 8" xfId="44772" xr:uid="{B0011512-249C-4E8F-BC60-FA6AF0BA3C75}"/>
    <cellStyle name="Millares [0] 10 2 2 3" xfId="2450" xr:uid="{2F502944-A80E-4DF0-ADCD-26B4853C7F75}"/>
    <cellStyle name="Millares [0] 10 2 2 3 2" xfId="10716" xr:uid="{4173162D-325D-4C35-85A9-B644D536779C}"/>
    <cellStyle name="Millares [0] 10 2 2 3 2 2" xfId="32219" xr:uid="{A5C273F1-939C-4B1B-AF48-776881DA6546}"/>
    <cellStyle name="Millares [0] 10 2 2 3 3" xfId="17351" xr:uid="{F6F051C9-2371-4061-80A8-3CE5E442FDBB}"/>
    <cellStyle name="Millares [0] 10 2 2 3 3 2" xfId="38854" xr:uid="{2FC6EED7-69D7-4E13-AEB3-273C733151A1}"/>
    <cellStyle name="Millares [0] 10 2 2 3 4" xfId="23956" xr:uid="{A10AD61B-D1A4-48D4-A64E-EA2CA66CE317}"/>
    <cellStyle name="Millares [0] 10 2 2 3 5" xfId="45459" xr:uid="{AC47823C-4819-4832-B86E-2A480E63B123}"/>
    <cellStyle name="Millares [0] 10 2 2 4" xfId="2967" xr:uid="{9F89BBE5-61A1-47BE-9E38-68B896AA25F2}"/>
    <cellStyle name="Millares [0] 10 2 2 4 2" xfId="11233" xr:uid="{A4CCC5B4-CA46-4D32-A776-19C57776CA6E}"/>
    <cellStyle name="Millares [0] 10 2 2 4 2 2" xfId="32736" xr:uid="{B33F3FA3-0DED-4CF0-9B41-8A95C0CD28D4}"/>
    <cellStyle name="Millares [0] 10 2 2 4 3" xfId="17868" xr:uid="{3A4E90DC-80EF-4769-B0D7-8E556BC736BD}"/>
    <cellStyle name="Millares [0] 10 2 2 4 3 2" xfId="39371" xr:uid="{1EC55675-6ACA-4CCD-AE41-E871600E638A}"/>
    <cellStyle name="Millares [0] 10 2 2 4 4" xfId="24473" xr:uid="{C9B984B4-65ED-4992-AE1F-F05FA0F33248}"/>
    <cellStyle name="Millares [0] 10 2 2 4 5" xfId="45976" xr:uid="{45052668-5E45-420D-A065-75300404E6F1}"/>
    <cellStyle name="Millares [0] 10 2 2 5" xfId="3646" xr:uid="{63E09F91-836C-4EF6-AF2A-7D98CC1EA9DB}"/>
    <cellStyle name="Millares [0] 10 2 2 5 2" xfId="11912" xr:uid="{C40E7F5A-88E5-455A-8397-B44B89FC74DD}"/>
    <cellStyle name="Millares [0] 10 2 2 5 2 2" xfId="33415" xr:uid="{06F9F57B-3647-47E2-A678-0357179402E0}"/>
    <cellStyle name="Millares [0] 10 2 2 5 3" xfId="18547" xr:uid="{4F48088A-7E66-4DAA-AEBE-9884A0C9DCA3}"/>
    <cellStyle name="Millares [0] 10 2 2 5 3 2" xfId="40050" xr:uid="{BCA192BA-3B6B-48A1-9461-F30E44BB9E44}"/>
    <cellStyle name="Millares [0] 10 2 2 5 4" xfId="25152" xr:uid="{43EDF4D2-7724-4255-AE8B-9838ACA01FCF}"/>
    <cellStyle name="Millares [0] 10 2 2 5 5" xfId="46655" xr:uid="{C17518CF-19F4-40A1-91B6-45CBC10E4851}"/>
    <cellStyle name="Millares [0] 10 2 2 6" xfId="5111" xr:uid="{80A525D5-CCCE-4B0B-B7DA-4DE9B9A0664A}"/>
    <cellStyle name="Millares [0] 10 2 2 6 2" xfId="13377" xr:uid="{6884DEE4-CC33-408F-8CBD-336EB05EEA8B}"/>
    <cellStyle name="Millares [0] 10 2 2 6 2 2" xfId="34880" xr:uid="{D3CB31DE-49C4-4999-A748-96684671D5A2}"/>
    <cellStyle name="Millares [0] 10 2 2 6 3" xfId="20012" xr:uid="{B6433E0A-4056-491B-BA57-C54504830F4F}"/>
    <cellStyle name="Millares [0] 10 2 2 6 3 2" xfId="41515" xr:uid="{389C4D02-D769-435B-830D-E4D644C35E1A}"/>
    <cellStyle name="Millares [0] 10 2 2 6 4" xfId="26617" xr:uid="{42FDA1F0-7567-446C-A343-7539F6B28F5B}"/>
    <cellStyle name="Millares [0] 10 2 2 6 5" xfId="48120" xr:uid="{0ED8F58C-9322-43F1-AB9B-8448B16C3DC1}"/>
    <cellStyle name="Millares [0] 10 2 2 7" xfId="5785" xr:uid="{EB15AFD5-5635-42F7-96B6-E03FC443E597}"/>
    <cellStyle name="Millares [0] 10 2 2 7 2" xfId="14051" xr:uid="{6100C77C-7C7B-4F60-9054-1CF080535082}"/>
    <cellStyle name="Millares [0] 10 2 2 7 2 2" xfId="35554" xr:uid="{517AC9F9-68F7-4850-BCFA-9FB592B9F6F3}"/>
    <cellStyle name="Millares [0] 10 2 2 7 3" xfId="20686" xr:uid="{F9529F7A-3079-43CD-A149-3A78823E411A}"/>
    <cellStyle name="Millares [0] 10 2 2 7 3 2" xfId="42189" xr:uid="{1C13EA08-29E8-4123-9702-086E77DFCEE9}"/>
    <cellStyle name="Millares [0] 10 2 2 7 4" xfId="27291" xr:uid="{10E49807-1A89-407B-B4EC-4D3BFED457DC}"/>
    <cellStyle name="Millares [0] 10 2 2 7 5" xfId="48794" xr:uid="{1B4EA3C5-ADBE-4DAA-8081-EE050F7B3A40}"/>
    <cellStyle name="Millares [0] 10 2 2 8" xfId="7426" xr:uid="{41AECF41-0191-428F-AC9D-9F7CFCA39D6A}"/>
    <cellStyle name="Millares [0] 10 2 2 8 2" xfId="28929" xr:uid="{5CCCDE33-2648-4023-88B6-FA916E52DED8}"/>
    <cellStyle name="Millares [0] 10 2 2 9" xfId="9083" xr:uid="{A566A974-6A3F-4B75-AD13-0F4157647596}"/>
    <cellStyle name="Millares [0] 10 2 2 9 2" xfId="30586" xr:uid="{3E21F0C4-D63C-4171-8998-ECA013E64C91}"/>
    <cellStyle name="Millares [0] 10 2 3" xfId="1087" xr:uid="{C853266F-6768-4206-A796-0836FBBFCC67}"/>
    <cellStyle name="Millares [0] 10 2 3 2" xfId="3916" xr:uid="{5B05B484-0A35-4003-A39C-0B82A266FC48}"/>
    <cellStyle name="Millares [0] 10 2 3 2 2" xfId="12182" xr:uid="{0C5C1939-1E86-42A0-87FA-95E1F9BCB874}"/>
    <cellStyle name="Millares [0] 10 2 3 2 2 2" xfId="33685" xr:uid="{D0DF297C-3BB6-418D-A148-AE811DDD4864}"/>
    <cellStyle name="Millares [0] 10 2 3 2 3" xfId="18817" xr:uid="{48892A5B-E98B-453D-9AB2-0BAED65870B6}"/>
    <cellStyle name="Millares [0] 10 2 3 2 3 2" xfId="40320" xr:uid="{1EECA02F-09A9-4508-9385-D1A9F5D874EF}"/>
    <cellStyle name="Millares [0] 10 2 3 2 4" xfId="25422" xr:uid="{8717AD29-90D3-47DB-A5D1-F098756D5380}"/>
    <cellStyle name="Millares [0] 10 2 3 2 5" xfId="46925" xr:uid="{F2951083-FFF7-4E3E-A96F-EC36257833A1}"/>
    <cellStyle name="Millares [0] 10 2 3 3" xfId="6055" xr:uid="{E8693B17-0BB1-4EE0-99DC-13261D3D65E7}"/>
    <cellStyle name="Millares [0] 10 2 3 3 2" xfId="14321" xr:uid="{77253573-4D51-4FB6-B3FF-718E9B7B961E}"/>
    <cellStyle name="Millares [0] 10 2 3 3 2 2" xfId="35824" xr:uid="{A1B2ABE3-57A4-4E61-8FFB-C1F81F6FBAA1}"/>
    <cellStyle name="Millares [0] 10 2 3 3 3" xfId="20956" xr:uid="{6D90002E-000E-4C5D-A5DC-D1024CEACE45}"/>
    <cellStyle name="Millares [0] 10 2 3 3 3 2" xfId="42459" xr:uid="{937A1E20-1968-4A6E-93EE-6ACC41D464F3}"/>
    <cellStyle name="Millares [0] 10 2 3 3 4" xfId="27561" xr:uid="{0DE1C33D-330C-4349-ACC7-B9E557562147}"/>
    <cellStyle name="Millares [0] 10 2 3 3 5" xfId="49064" xr:uid="{1CE70914-785B-4589-8CA1-903C0A21BE20}"/>
    <cellStyle name="Millares [0] 10 2 3 4" xfId="7696" xr:uid="{846D7D33-8400-41B2-BADE-0C9F45E7FBB1}"/>
    <cellStyle name="Millares [0] 10 2 3 4 2" xfId="29199" xr:uid="{FD34C4BF-BBF2-4904-AD23-4B6E899311D3}"/>
    <cellStyle name="Millares [0] 10 2 3 5" xfId="9353" xr:uid="{13E4E5E9-70A7-4240-8E32-BBCD4B82ABBA}"/>
    <cellStyle name="Millares [0] 10 2 3 5 2" xfId="30856" xr:uid="{EDCA1F49-428C-4CE6-8A8F-9C63289AB4EE}"/>
    <cellStyle name="Millares [0] 10 2 3 6" xfId="15988" xr:uid="{174F71B0-9DD9-496F-AF6C-7FB2BED17439}"/>
    <cellStyle name="Millares [0] 10 2 3 6 2" xfId="37491" xr:uid="{9D7C4B5F-A805-4A2D-A50C-CFC99AA06376}"/>
    <cellStyle name="Millares [0] 10 2 3 7" xfId="22593" xr:uid="{5294C380-84B0-4581-8A33-63F81EA7C185}"/>
    <cellStyle name="Millares [0] 10 2 3 8" xfId="44096" xr:uid="{F3493451-6017-4D56-9D69-07732193C583}"/>
    <cellStyle name="Millares [0] 10 2 4" xfId="1483" xr:uid="{028757FE-7FA1-4E09-845B-2B75B2162D83}"/>
    <cellStyle name="Millares [0] 10 2 4 2" xfId="4312" xr:uid="{0E767BA7-94E8-45A1-AE60-1F1E8B4B5521}"/>
    <cellStyle name="Millares [0] 10 2 4 2 2" xfId="12578" xr:uid="{E39C6459-C901-450A-B947-6D1CC891BAF3}"/>
    <cellStyle name="Millares [0] 10 2 4 2 2 2" xfId="34081" xr:uid="{72CBFE86-6ACE-43B0-82F6-79D79C32895F}"/>
    <cellStyle name="Millares [0] 10 2 4 2 3" xfId="19213" xr:uid="{781D34F2-3C03-40C0-A038-E47CC5465761}"/>
    <cellStyle name="Millares [0] 10 2 4 2 3 2" xfId="40716" xr:uid="{C18E27FA-36AD-448D-8EB1-47AD06A830FC}"/>
    <cellStyle name="Millares [0] 10 2 4 2 4" xfId="25818" xr:uid="{D2B08337-9510-4918-B7DB-BACCEB123415}"/>
    <cellStyle name="Millares [0] 10 2 4 2 5" xfId="47321" xr:uid="{4FFBB6C2-DA39-451D-A044-F1F78E1524D2}"/>
    <cellStyle name="Millares [0] 10 2 4 3" xfId="6451" xr:uid="{7011D596-536F-43C8-A2D5-62F747E47970}"/>
    <cellStyle name="Millares [0] 10 2 4 3 2" xfId="14717" xr:uid="{EE47E2B8-185C-4A59-B40B-8A49532B737B}"/>
    <cellStyle name="Millares [0] 10 2 4 3 2 2" xfId="36220" xr:uid="{CAD0E2EE-3663-488D-B9D6-B77D2ECC8712}"/>
    <cellStyle name="Millares [0] 10 2 4 3 3" xfId="21352" xr:uid="{A2385C89-C7F9-4EF2-8775-1C2DA459622C}"/>
    <cellStyle name="Millares [0] 10 2 4 3 3 2" xfId="42855" xr:uid="{47396079-A1F1-48AA-B59B-D2B5946C79E1}"/>
    <cellStyle name="Millares [0] 10 2 4 3 4" xfId="27957" xr:uid="{49A35064-2ECC-43EF-A9BB-71AE43C169DE}"/>
    <cellStyle name="Millares [0] 10 2 4 3 5" xfId="49460" xr:uid="{6A31054D-00A4-4D37-9D9E-5F0BC0BD00C2}"/>
    <cellStyle name="Millares [0] 10 2 4 4" xfId="8092" xr:uid="{62A758D2-A2AD-4DA6-96CD-C64DCDAE2195}"/>
    <cellStyle name="Millares [0] 10 2 4 4 2" xfId="29595" xr:uid="{4372AB7F-834D-4B73-B6F6-51DA455B2B76}"/>
    <cellStyle name="Millares [0] 10 2 4 5" xfId="9749" xr:uid="{F45276FC-8B35-43B0-82AB-AF099B1588A5}"/>
    <cellStyle name="Millares [0] 10 2 4 5 2" xfId="31252" xr:uid="{F3F91823-01FC-4636-8A2D-E0945D5AD7E2}"/>
    <cellStyle name="Millares [0] 10 2 4 6" xfId="16384" xr:uid="{9E29782B-876D-44AF-B438-D201B02E4BEA}"/>
    <cellStyle name="Millares [0] 10 2 4 6 2" xfId="37887" xr:uid="{EA0077E3-3780-451F-9A43-BB44EE66A636}"/>
    <cellStyle name="Millares [0] 10 2 4 7" xfId="22989" xr:uid="{EDDF421F-8AED-4BBA-A656-38296F0F9581}"/>
    <cellStyle name="Millares [0] 10 2 4 8" xfId="44492" xr:uid="{76D86572-7D39-4CBC-986F-38EA4413BC4D}"/>
    <cellStyle name="Millares [0] 10 2 5" xfId="2170" xr:uid="{E01ED2E0-C896-45B1-A74B-CF6B138465CB}"/>
    <cellStyle name="Millares [0] 10 2 5 2" xfId="10436" xr:uid="{399F4BEB-EA1D-4E6A-A9FD-EFD5F1F255F7}"/>
    <cellStyle name="Millares [0] 10 2 5 2 2" xfId="31939" xr:uid="{72034056-D516-4EAF-B749-135A06B7F89E}"/>
    <cellStyle name="Millares [0] 10 2 5 3" xfId="17071" xr:uid="{48C9559C-0292-45A6-AA92-6D02A21BDBAB}"/>
    <cellStyle name="Millares [0] 10 2 5 3 2" xfId="38574" xr:uid="{7E3348E7-8CCC-4AC3-81ED-29F0A1EAE19D}"/>
    <cellStyle name="Millares [0] 10 2 5 4" xfId="23676" xr:uid="{4B94D5D1-1D7D-4CAF-B773-883A2980F607}"/>
    <cellStyle name="Millares [0] 10 2 5 5" xfId="45179" xr:uid="{EC008243-097B-4FF0-A151-B27AD7D4B6F7}"/>
    <cellStyle name="Millares [0] 10 2 6" xfId="2717" xr:uid="{CFCC259B-DBCF-4FD2-BBD0-B8ACFF35C296}"/>
    <cellStyle name="Millares [0] 10 2 6 2" xfId="10983" xr:uid="{93ECB84C-4376-44A5-AA58-5A6F369F50B4}"/>
    <cellStyle name="Millares [0] 10 2 6 2 2" xfId="32486" xr:uid="{38CF6780-7154-434F-B424-A32433B4992B}"/>
    <cellStyle name="Millares [0] 10 2 6 3" xfId="17618" xr:uid="{F9DBAE2B-C14A-4A03-A00E-71D5783CCE4F}"/>
    <cellStyle name="Millares [0] 10 2 6 3 2" xfId="39121" xr:uid="{00869658-ED9B-4E32-A22C-53FACD142A6F}"/>
    <cellStyle name="Millares [0] 10 2 6 4" xfId="24223" xr:uid="{EBAD929B-3538-4576-AF2A-21B0A14C9330}"/>
    <cellStyle name="Millares [0] 10 2 6 5" xfId="45726" xr:uid="{DCA663CD-1827-4CB6-AAAF-7C819B808406}"/>
    <cellStyle name="Millares [0] 10 2 7" xfId="3366" xr:uid="{1276360B-FFAD-4D82-80C4-97B3B0EEECA3}"/>
    <cellStyle name="Millares [0] 10 2 7 2" xfId="11632" xr:uid="{C3F27B2E-4BBF-4058-A8E1-0F9DD692E63D}"/>
    <cellStyle name="Millares [0] 10 2 7 2 2" xfId="33135" xr:uid="{BD301580-AF99-4374-AEE7-71BDEF1230B6}"/>
    <cellStyle name="Millares [0] 10 2 7 3" xfId="18267" xr:uid="{1A5AC31E-2FC7-42D2-A842-FFF229036FB7}"/>
    <cellStyle name="Millares [0] 10 2 7 3 2" xfId="39770" xr:uid="{2A70BADD-63EC-451F-9790-CFBAC2D48A59}"/>
    <cellStyle name="Millares [0] 10 2 7 4" xfId="24872" xr:uid="{8386FA21-B1BA-4D9A-BBDD-11BF8958B17A}"/>
    <cellStyle name="Millares [0] 10 2 7 5" xfId="46375" xr:uid="{43054FC9-4E7A-4C30-BE9E-A4B7B4795770}"/>
    <cellStyle name="Millares [0] 10 2 8" xfId="4861" xr:uid="{E99782EE-C1B1-4F90-BBBC-BF6A28DA7040}"/>
    <cellStyle name="Millares [0] 10 2 8 2" xfId="13127" xr:uid="{AB9A657B-F835-4574-8813-97F2ABA8D521}"/>
    <cellStyle name="Millares [0] 10 2 8 2 2" xfId="34630" xr:uid="{D70C1143-3A00-44FE-95A3-BACBF985A332}"/>
    <cellStyle name="Millares [0] 10 2 8 3" xfId="19762" xr:uid="{95C5B532-1F63-470B-9AF7-1C14BC4D86DC}"/>
    <cellStyle name="Millares [0] 10 2 8 3 2" xfId="41265" xr:uid="{4CACE300-6E90-4D29-B1FA-6ECE33458A73}"/>
    <cellStyle name="Millares [0] 10 2 8 4" xfId="26367" xr:uid="{6BA60B4A-4D22-45D3-AE8D-28F8FBDB453E}"/>
    <cellStyle name="Millares [0] 10 2 8 5" xfId="47870" xr:uid="{0BEAACD1-0CB0-4640-BF5D-1E33421590C0}"/>
    <cellStyle name="Millares [0] 10 2 9" xfId="5505" xr:uid="{44297CBF-E53B-4647-BCD8-9BA3DDA45D45}"/>
    <cellStyle name="Millares [0] 10 2 9 2" xfId="13771" xr:uid="{5533736B-4052-41A0-8236-6D97A806A3F7}"/>
    <cellStyle name="Millares [0] 10 2 9 2 2" xfId="35274" xr:uid="{468319B1-8883-4E5A-9F8A-95911AA13B9C}"/>
    <cellStyle name="Millares [0] 10 2 9 3" xfId="20406" xr:uid="{ABA0A579-AC58-4720-853B-66A6234EC3E3}"/>
    <cellStyle name="Millares [0] 10 2 9 3 2" xfId="41909" xr:uid="{EDE056EF-8780-4A93-A51E-9F38F507B1F4}"/>
    <cellStyle name="Millares [0] 10 2 9 4" xfId="27011" xr:uid="{629ADBCB-17FC-4EA0-A42C-A6D0E1C8897B}"/>
    <cellStyle name="Millares [0] 10 2 9 5" xfId="48514" xr:uid="{8C128B39-702C-4F31-B669-874BD8F722AF}"/>
    <cellStyle name="Millares [0] 10 3" xfId="407" xr:uid="{808465B1-EE43-46D3-BDA2-343B5D56BE85}"/>
    <cellStyle name="Millares [0] 10 3 10" xfId="15310" xr:uid="{CC70C394-3243-4D54-923F-A958CC1D510C}"/>
    <cellStyle name="Millares [0] 10 3 10 2" xfId="36813" xr:uid="{641BAF43-5C7F-42EB-88B3-D456C7C4A901}"/>
    <cellStyle name="Millares [0] 10 3 11" xfId="21915" xr:uid="{B8B6F6C5-D680-4393-B06A-F0F2DEC7381E}"/>
    <cellStyle name="Millares [0] 10 3 12" xfId="43418" xr:uid="{6F3FBB76-0C4F-4E0B-84A9-69379FDB1EDB}"/>
    <cellStyle name="Millares [0] 10 3 2" xfId="1355" xr:uid="{5BDACBC4-759F-40C1-BD3A-794709ECAC0F}"/>
    <cellStyle name="Millares [0] 10 3 2 2" xfId="4184" xr:uid="{2C535E11-8B62-4ADF-8762-D68E16DD99B6}"/>
    <cellStyle name="Millares [0] 10 3 2 2 2" xfId="12450" xr:uid="{4068D88B-DB12-44D2-B576-2DD1116D4A8C}"/>
    <cellStyle name="Millares [0] 10 3 2 2 2 2" xfId="33953" xr:uid="{374DFD52-14DD-49EE-A8D3-34E04DD70917}"/>
    <cellStyle name="Millares [0] 10 3 2 2 3" xfId="19085" xr:uid="{499B075D-CE1B-4AD3-8C6F-65BB5F1409D7}"/>
    <cellStyle name="Millares [0] 10 3 2 2 3 2" xfId="40588" xr:uid="{8E420C66-5451-4A2E-A72E-A34AD6BCEA3E}"/>
    <cellStyle name="Millares [0] 10 3 2 2 4" xfId="25690" xr:uid="{B20DEA33-4B17-49CE-B736-B4A4700380C2}"/>
    <cellStyle name="Millares [0] 10 3 2 2 5" xfId="47193" xr:uid="{31074BB5-9C2B-484F-8796-A98F8983C425}"/>
    <cellStyle name="Millares [0] 10 3 2 3" xfId="6323" xr:uid="{79EB5A8B-3B21-4055-AAD5-09973082B02F}"/>
    <cellStyle name="Millares [0] 10 3 2 3 2" xfId="14589" xr:uid="{FA766FB8-D755-41BB-8F3D-98DFCBC3F33E}"/>
    <cellStyle name="Millares [0] 10 3 2 3 2 2" xfId="36092" xr:uid="{DB86B873-BD2B-4653-A627-28B6110C89A9}"/>
    <cellStyle name="Millares [0] 10 3 2 3 3" xfId="21224" xr:uid="{83EB4C9E-673C-4350-9054-C21097938359}"/>
    <cellStyle name="Millares [0] 10 3 2 3 3 2" xfId="42727" xr:uid="{AC9D405F-C6ED-42F1-96B3-0C1302EB73E3}"/>
    <cellStyle name="Millares [0] 10 3 2 3 4" xfId="27829" xr:uid="{63BC20DA-1E86-42AD-A2D4-723631BE8E6D}"/>
    <cellStyle name="Millares [0] 10 3 2 3 5" xfId="49332" xr:uid="{A726B25A-74CB-4E1F-A927-889228576933}"/>
    <cellStyle name="Millares [0] 10 3 2 4" xfId="7964" xr:uid="{04E89A8A-D126-4B13-B1B3-F69163293B31}"/>
    <cellStyle name="Millares [0] 10 3 2 4 2" xfId="29467" xr:uid="{8272D943-1F85-44ED-A3A9-AD35187CC45F}"/>
    <cellStyle name="Millares [0] 10 3 2 5" xfId="9621" xr:uid="{C8EF2634-971B-44DD-AEDA-5089FA4AD4E6}"/>
    <cellStyle name="Millares [0] 10 3 2 5 2" xfId="31124" xr:uid="{F5A2CB49-732B-4D58-8F3D-E644F245182A}"/>
    <cellStyle name="Millares [0] 10 3 2 6" xfId="16256" xr:uid="{C5A9CB88-FCBF-4DDD-BF64-C0B59DFA2694}"/>
    <cellStyle name="Millares [0] 10 3 2 6 2" xfId="37759" xr:uid="{540B1F0E-9509-4DC4-B04B-978AE0542873}"/>
    <cellStyle name="Millares [0] 10 3 2 7" xfId="22861" xr:uid="{DDFD3E39-0312-41D2-A8BD-0B254DFA574B}"/>
    <cellStyle name="Millares [0] 10 3 2 8" xfId="44364" xr:uid="{2A4CC341-974A-47D5-A099-191236BDE7AA}"/>
    <cellStyle name="Millares [0] 10 3 3" xfId="2042" xr:uid="{E7C5E22A-793B-48E1-A63E-C114F8F66C8D}"/>
    <cellStyle name="Millares [0] 10 3 3 2" xfId="10308" xr:uid="{294E621F-D2AF-41A8-8BD8-417E20D9E488}"/>
    <cellStyle name="Millares [0] 10 3 3 2 2" xfId="31811" xr:uid="{6CA41D26-1F51-474E-8FCA-5DA70C2C4292}"/>
    <cellStyle name="Millares [0] 10 3 3 3" xfId="16943" xr:uid="{18026399-BEFA-44DE-BBE5-E0A5E1D9DE6E}"/>
    <cellStyle name="Millares [0] 10 3 3 3 2" xfId="38446" xr:uid="{1B09CFB8-611E-4F7F-8FF8-BDD875B65E8A}"/>
    <cellStyle name="Millares [0] 10 3 3 4" xfId="23548" xr:uid="{7386F9DD-5BFC-4907-93E9-D511CCAF5506}"/>
    <cellStyle name="Millares [0] 10 3 3 5" xfId="45051" xr:uid="{901C6BF2-40B0-442D-987D-7CF26894FFA7}"/>
    <cellStyle name="Millares [0] 10 3 4" xfId="2841" xr:uid="{007B4D9B-9E62-4D81-89C8-D9D4C8746F5B}"/>
    <cellStyle name="Millares [0] 10 3 4 2" xfId="11107" xr:uid="{0BDFCDF9-D374-4CF8-B314-80123116DD73}"/>
    <cellStyle name="Millares [0] 10 3 4 2 2" xfId="32610" xr:uid="{BC7B0043-94CF-48AF-A681-B3E405082709}"/>
    <cellStyle name="Millares [0] 10 3 4 3" xfId="17742" xr:uid="{1D14DF14-9CED-4E17-A601-54CC13BF05A3}"/>
    <cellStyle name="Millares [0] 10 3 4 3 2" xfId="39245" xr:uid="{44FA2B5B-CAA6-407C-8AF5-E79776341F1F}"/>
    <cellStyle name="Millares [0] 10 3 4 4" xfId="24347" xr:uid="{75F1B61E-0688-4DE5-8587-D29DC8209070}"/>
    <cellStyle name="Millares [0] 10 3 4 5" xfId="45850" xr:uid="{505AC3A6-EF20-4E56-AA71-10E93EE8CEA1}"/>
    <cellStyle name="Millares [0] 10 3 5" xfId="3238" xr:uid="{74E00E98-7583-4104-B6DF-ACF0C690225C}"/>
    <cellStyle name="Millares [0] 10 3 5 2" xfId="11504" xr:uid="{9583480E-CF98-4B4A-AE1F-03B2CF1018BC}"/>
    <cellStyle name="Millares [0] 10 3 5 2 2" xfId="33007" xr:uid="{0EAAB087-81B4-4342-A810-F68F9565E405}"/>
    <cellStyle name="Millares [0] 10 3 5 3" xfId="18139" xr:uid="{382AB3DC-4C4B-4E91-9305-78B5C45C6C77}"/>
    <cellStyle name="Millares [0] 10 3 5 3 2" xfId="39642" xr:uid="{91ADAFDE-1628-4A59-AF76-57165812FE77}"/>
    <cellStyle name="Millares [0] 10 3 5 4" xfId="24744" xr:uid="{D1233E08-42D5-406B-B344-CF7BDFE4DC93}"/>
    <cellStyle name="Millares [0] 10 3 5 5" xfId="46247" xr:uid="{5CF1E93F-AFFE-4725-8E2D-EA4B6CF19FFF}"/>
    <cellStyle name="Millares [0] 10 3 6" xfId="4985" xr:uid="{ACA1F2F1-D9F1-4946-B3F8-5095434E55E1}"/>
    <cellStyle name="Millares [0] 10 3 6 2" xfId="13251" xr:uid="{CFBC3D0B-B729-4CF7-86F9-A8846E461E5E}"/>
    <cellStyle name="Millares [0] 10 3 6 2 2" xfId="34754" xr:uid="{4E60ED75-9B59-476F-933F-3FBFE713BDDB}"/>
    <cellStyle name="Millares [0] 10 3 6 3" xfId="19886" xr:uid="{B93290AB-B80B-46B7-9217-E02EC30F9884}"/>
    <cellStyle name="Millares [0] 10 3 6 3 2" xfId="41389" xr:uid="{C7364D34-014A-410C-ACBD-643D1D5AF4B9}"/>
    <cellStyle name="Millares [0] 10 3 6 4" xfId="26491" xr:uid="{599FC87B-D5E6-4375-B6AE-094CC81FB0A8}"/>
    <cellStyle name="Millares [0] 10 3 6 5" xfId="47994" xr:uid="{7B23A276-5FD3-49BF-B27E-CCCC3A35BB6A}"/>
    <cellStyle name="Millares [0] 10 3 7" xfId="5377" xr:uid="{4940D21B-DD78-468D-933C-040BA6502AFB}"/>
    <cellStyle name="Millares [0] 10 3 7 2" xfId="13643" xr:uid="{2B09FD20-F50C-49C2-825C-F93D1D541BD4}"/>
    <cellStyle name="Millares [0] 10 3 7 2 2" xfId="35146" xr:uid="{821202DD-2B14-4246-8703-8DF6259DB52F}"/>
    <cellStyle name="Millares [0] 10 3 7 3" xfId="20278" xr:uid="{9E6A0770-7680-4D1E-AFC8-3495898A2505}"/>
    <cellStyle name="Millares [0] 10 3 7 3 2" xfId="41781" xr:uid="{51C2E871-1C15-48E4-A4CF-A514A6F305FB}"/>
    <cellStyle name="Millares [0] 10 3 7 4" xfId="26883" xr:uid="{2D32F023-C4DB-4D5D-BB0D-C6A27E920FC1}"/>
    <cellStyle name="Millares [0] 10 3 7 5" xfId="48386" xr:uid="{8DB80921-5EBC-4D19-89F4-B2C5B70A3E2A}"/>
    <cellStyle name="Millares [0] 10 3 8" xfId="7018" xr:uid="{5FB3B589-07E2-448E-A8B0-3EE6F2B6C507}"/>
    <cellStyle name="Millares [0] 10 3 8 2" xfId="28521" xr:uid="{0C494FF3-38FD-474F-A9E7-2DBEC5C7386A}"/>
    <cellStyle name="Millares [0] 10 3 9" xfId="8674" xr:uid="{5C993B43-93BF-4472-9E4B-D4843E0EC133}"/>
    <cellStyle name="Millares [0] 10 3 9 2" xfId="30177" xr:uid="{B2F1D1CD-B4B9-4162-85B1-12CC87720902}"/>
    <cellStyle name="Millares [0] 10 4" xfId="691" xr:uid="{796AC470-84E6-438A-8366-3772FC1F66BD}"/>
    <cellStyle name="Millares [0] 10 4 10" xfId="43700" xr:uid="{1AC82BB0-0BB2-4276-A427-A095C0B8D05B}"/>
    <cellStyle name="Millares [0] 10 4 2" xfId="1637" xr:uid="{4820581B-9F0F-4DED-87FC-DD4B23C8E2C8}"/>
    <cellStyle name="Millares [0] 10 4 2 2" xfId="4466" xr:uid="{5A6772A0-A20E-42BF-A807-B5FA532567BD}"/>
    <cellStyle name="Millares [0] 10 4 2 2 2" xfId="12732" xr:uid="{65BF0B62-BA6D-42A1-BE01-2DAC96E4BBA5}"/>
    <cellStyle name="Millares [0] 10 4 2 2 2 2" xfId="34235" xr:uid="{F3DD2C4A-3D01-4A97-82A4-26C4D66991DB}"/>
    <cellStyle name="Millares [0] 10 4 2 2 3" xfId="19367" xr:uid="{00A2E4B5-9C37-4F4A-998E-4EF70A079300}"/>
    <cellStyle name="Millares [0] 10 4 2 2 3 2" xfId="40870" xr:uid="{47B76767-1FCA-473F-B696-9A0FC83166DE}"/>
    <cellStyle name="Millares [0] 10 4 2 2 4" xfId="25972" xr:uid="{4EF722EA-3FB5-4323-83B5-39EC2F65FA50}"/>
    <cellStyle name="Millares [0] 10 4 2 2 5" xfId="47475" xr:uid="{A95EF7E1-CF9E-4C1E-A29D-64E52BB10A1D}"/>
    <cellStyle name="Millares [0] 10 4 2 3" xfId="6605" xr:uid="{E807F3A3-B31E-4AB3-9EC4-573C683D7E90}"/>
    <cellStyle name="Millares [0] 10 4 2 3 2" xfId="14871" xr:uid="{F299A95A-54BC-4867-924B-EE7231DFAEAD}"/>
    <cellStyle name="Millares [0] 10 4 2 3 2 2" xfId="36374" xr:uid="{41CFF4B3-CA43-4702-8290-D9C37878D25B}"/>
    <cellStyle name="Millares [0] 10 4 2 3 3" xfId="21506" xr:uid="{8EAC6C5C-21A3-4B60-BE03-586D224D09B9}"/>
    <cellStyle name="Millares [0] 10 4 2 3 3 2" xfId="43009" xr:uid="{7547BFDA-2E78-4D7B-B0BC-96D6004729A1}"/>
    <cellStyle name="Millares [0] 10 4 2 3 4" xfId="28111" xr:uid="{E7808BBA-B020-4F0D-B654-465CD7B68F54}"/>
    <cellStyle name="Millares [0] 10 4 2 3 5" xfId="49614" xr:uid="{1110F022-8F82-4317-AED6-E6E601D4C161}"/>
    <cellStyle name="Millares [0] 10 4 2 4" xfId="8246" xr:uid="{4E3C5BD0-804C-4B9B-B3E0-B154E56D50A4}"/>
    <cellStyle name="Millares [0] 10 4 2 4 2" xfId="29749" xr:uid="{9C308153-BAA6-4598-B075-E7FC7B6BBDA8}"/>
    <cellStyle name="Millares [0] 10 4 2 5" xfId="9903" xr:uid="{8165D706-517D-4BB3-A4B2-506F169606D1}"/>
    <cellStyle name="Millares [0] 10 4 2 5 2" xfId="31406" xr:uid="{71B5F0B6-E77D-4CFB-A8A1-1969274A25BD}"/>
    <cellStyle name="Millares [0] 10 4 2 6" xfId="16538" xr:uid="{71FB6841-4FFD-4AB5-874D-62748D5A9DD2}"/>
    <cellStyle name="Millares [0] 10 4 2 6 2" xfId="38041" xr:uid="{BEA4B284-0858-4F0F-A72D-8047F228B861}"/>
    <cellStyle name="Millares [0] 10 4 2 7" xfId="23143" xr:uid="{5C9BD7C7-D8D2-4D19-B3EB-BAE8A5B5E520}"/>
    <cellStyle name="Millares [0] 10 4 2 8" xfId="44646" xr:uid="{67F2BDFD-E550-4219-A1FC-D4B6883D369A}"/>
    <cellStyle name="Millares [0] 10 4 3" xfId="2324" xr:uid="{9A007127-319D-4C93-83C5-DA38AB9F89EB}"/>
    <cellStyle name="Millares [0] 10 4 3 2" xfId="10590" xr:uid="{2F690DC5-F5A3-402A-A539-20597D60DD29}"/>
    <cellStyle name="Millares [0] 10 4 3 2 2" xfId="32093" xr:uid="{8D2DCE4C-A2D2-4CCF-A1CF-DEE8EE54088F}"/>
    <cellStyle name="Millares [0] 10 4 3 3" xfId="17225" xr:uid="{A61525B9-0AA6-432C-8EA2-BE88139F2CDD}"/>
    <cellStyle name="Millares [0] 10 4 3 3 2" xfId="38728" xr:uid="{A6A0D390-ABAC-4A95-AC15-6716C950845E}"/>
    <cellStyle name="Millares [0] 10 4 3 4" xfId="23830" xr:uid="{834668FA-0824-4E96-9085-F6A3551DC42F}"/>
    <cellStyle name="Millares [0] 10 4 3 5" xfId="45333" xr:uid="{790A4BE7-92A3-4D8D-BBFD-CC880E5FF440}"/>
    <cellStyle name="Millares [0] 10 4 4" xfId="3520" xr:uid="{1CDB4A2B-3964-4F48-997C-80A3C8D2394A}"/>
    <cellStyle name="Millares [0] 10 4 4 2" xfId="11786" xr:uid="{96FBE38A-ECBF-4183-9E1C-B192B4244036}"/>
    <cellStyle name="Millares [0] 10 4 4 2 2" xfId="33289" xr:uid="{9F220463-2420-4788-A1E7-F308E6C08BD6}"/>
    <cellStyle name="Millares [0] 10 4 4 3" xfId="18421" xr:uid="{3546D0A3-3DDA-4F57-9670-54137E21A79D}"/>
    <cellStyle name="Millares [0] 10 4 4 3 2" xfId="39924" xr:uid="{6D823A17-354D-42D4-9B62-D7E16A0DCADB}"/>
    <cellStyle name="Millares [0] 10 4 4 4" xfId="25026" xr:uid="{F43A434E-5230-49D4-8E23-514F3A94A975}"/>
    <cellStyle name="Millares [0] 10 4 4 5" xfId="46529" xr:uid="{EC036BBD-FEA5-40D8-8E96-7863B057A3A2}"/>
    <cellStyle name="Millares [0] 10 4 5" xfId="5659" xr:uid="{76D84171-A993-46D2-B81E-046BB0F52D26}"/>
    <cellStyle name="Millares [0] 10 4 5 2" xfId="13925" xr:uid="{BE77100F-E273-48B6-ADD8-AC0ABEB8BF3A}"/>
    <cellStyle name="Millares [0] 10 4 5 2 2" xfId="35428" xr:uid="{59194F2B-9EF2-4DC2-8A49-F46CB5575B44}"/>
    <cellStyle name="Millares [0] 10 4 5 3" xfId="20560" xr:uid="{1303C46A-E0C5-4BCC-8C82-A929882EF1D5}"/>
    <cellStyle name="Millares [0] 10 4 5 3 2" xfId="42063" xr:uid="{C4B11B3F-5905-49E7-9B37-C8A221E2E52E}"/>
    <cellStyle name="Millares [0] 10 4 5 4" xfId="27165" xr:uid="{9B0A1875-7967-40B8-8ADD-10345BC6B56B}"/>
    <cellStyle name="Millares [0] 10 4 5 5" xfId="48668" xr:uid="{39B7E677-690D-4075-B7D6-B6A4B774A06A}"/>
    <cellStyle name="Millares [0] 10 4 6" xfId="7300" xr:uid="{7365636B-9682-4B84-B334-FB5A77F717B4}"/>
    <cellStyle name="Millares [0] 10 4 6 2" xfId="28803" xr:uid="{B321E2C0-7FE0-4CF2-B36E-E7C87FDDAFF9}"/>
    <cellStyle name="Millares [0] 10 4 7" xfId="8957" xr:uid="{3447B6E4-E328-4C65-8B60-F77379A1589E}"/>
    <cellStyle name="Millares [0] 10 4 7 2" xfId="30460" xr:uid="{11A3ACF4-D8FA-4FAA-9081-F965AC7811DE}"/>
    <cellStyle name="Millares [0] 10 4 8" xfId="15592" xr:uid="{959F983C-29B8-4B02-A585-B4DE5841E4E6}"/>
    <cellStyle name="Millares [0] 10 4 8 2" xfId="37095" xr:uid="{941478E8-41E1-4672-B686-9D98DB31E968}"/>
    <cellStyle name="Millares [0] 10 4 9" xfId="22197" xr:uid="{EAEE42FA-FBD0-4D43-80F1-E86361724E1A}"/>
    <cellStyle name="Millares [0] 10 5" xfId="959" xr:uid="{E2664F5A-C468-4E5F-A449-05E174D7AB51}"/>
    <cellStyle name="Millares [0] 10 5 2" xfId="3788" xr:uid="{F4AF4C7B-737B-46A2-86BD-279C4B332CED}"/>
    <cellStyle name="Millares [0] 10 5 2 2" xfId="12054" xr:uid="{6979FCEB-4BFF-4CF0-86CB-45C046E21936}"/>
    <cellStyle name="Millares [0] 10 5 2 2 2" xfId="33557" xr:uid="{31157CD6-857F-458C-8E06-31ECAFBB1DA4}"/>
    <cellStyle name="Millares [0] 10 5 2 3" xfId="18689" xr:uid="{BC0D3447-7687-4313-9BC2-0D5C5EDD176F}"/>
    <cellStyle name="Millares [0] 10 5 2 3 2" xfId="40192" xr:uid="{E1BEEA6E-BBE7-45A3-9B5A-4137429D849A}"/>
    <cellStyle name="Millares [0] 10 5 2 4" xfId="25294" xr:uid="{4C93303C-DA46-40BC-9EC4-18008CFD7708}"/>
    <cellStyle name="Millares [0] 10 5 2 5" xfId="46797" xr:uid="{BC4CC255-C0A9-4B24-81A8-DDF9BADED2C8}"/>
    <cellStyle name="Millares [0] 10 5 3" xfId="5927" xr:uid="{CA5E5B53-B348-4243-A39B-FB2A98408FBB}"/>
    <cellStyle name="Millares [0] 10 5 3 2" xfId="14193" xr:uid="{07099998-9266-429E-8CA6-2642EEF020E8}"/>
    <cellStyle name="Millares [0] 10 5 3 2 2" xfId="35696" xr:uid="{BF59CADA-C0EF-48A9-887D-D54BE94F90AD}"/>
    <cellStyle name="Millares [0] 10 5 3 3" xfId="20828" xr:uid="{F82ABA39-29AF-4677-BCD6-B9A1929903D2}"/>
    <cellStyle name="Millares [0] 10 5 3 3 2" xfId="42331" xr:uid="{2FEED664-972B-40FE-8207-99F0A72BD537}"/>
    <cellStyle name="Millares [0] 10 5 3 4" xfId="27433" xr:uid="{F9C07540-688C-40B6-BF81-231A34A8D67E}"/>
    <cellStyle name="Millares [0] 10 5 3 5" xfId="48936" xr:uid="{D1F67D9A-5802-4D71-8BD6-581B2BD6F295}"/>
    <cellStyle name="Millares [0] 10 5 4" xfId="7568" xr:uid="{910E22DE-D976-42A6-88E9-FD593C558B08}"/>
    <cellStyle name="Millares [0] 10 5 4 2" xfId="29071" xr:uid="{491139A5-F8DF-4CFF-9693-C89189E8D928}"/>
    <cellStyle name="Millares [0] 10 5 5" xfId="9225" xr:uid="{44F8666D-99F5-4FB9-B601-6FA4E77AD913}"/>
    <cellStyle name="Millares [0] 10 5 5 2" xfId="30728" xr:uid="{1FE8133F-8652-4D1E-87C5-C2F5D4D3ACC1}"/>
    <cellStyle name="Millares [0] 10 5 6" xfId="15860" xr:uid="{5A51C33E-EB0D-479C-B44D-E99B2440C3AF}"/>
    <cellStyle name="Millares [0] 10 5 6 2" xfId="37363" xr:uid="{9D8805DE-4A17-43A8-A27C-84F45FFBD485}"/>
    <cellStyle name="Millares [0] 10 5 7" xfId="22465" xr:uid="{5F7C6AFA-E4F4-4F10-B3DF-64F84FBCAA4E}"/>
    <cellStyle name="Millares [0] 10 5 8" xfId="43968" xr:uid="{EDED8D96-D9CD-4E6B-A2CB-2F54100D22A6}"/>
    <cellStyle name="Millares [0] 10 6" xfId="1220" xr:uid="{FDC8B5A2-8284-40B5-888F-1F88E1CE123B}"/>
    <cellStyle name="Millares [0] 10 6 2" xfId="4049" xr:uid="{12CCCD1E-AB1D-4DCD-9ADB-A83ACC5E8692}"/>
    <cellStyle name="Millares [0] 10 6 2 2" xfId="12315" xr:uid="{EB4CC6A3-D1DB-4739-9404-906FD129D0FF}"/>
    <cellStyle name="Millares [0] 10 6 2 2 2" xfId="33818" xr:uid="{A90F4367-9ABF-4578-AEE0-74F7E5DD03D9}"/>
    <cellStyle name="Millares [0] 10 6 2 3" xfId="18950" xr:uid="{87B7B9B9-EA6D-4187-B0A8-0FEB1D39A834}"/>
    <cellStyle name="Millares [0] 10 6 2 3 2" xfId="40453" xr:uid="{CBFF1227-A896-4B1A-8DFF-EBB2223585DD}"/>
    <cellStyle name="Millares [0] 10 6 2 4" xfId="25555" xr:uid="{BAC0B2FE-1997-4FCA-A487-A3E7EB0BB8EE}"/>
    <cellStyle name="Millares [0] 10 6 2 5" xfId="47058" xr:uid="{8820783E-6E75-4CDA-940D-B62631F99299}"/>
    <cellStyle name="Millares [0] 10 6 3" xfId="6188" xr:uid="{2B109958-6AF1-4A01-B032-93625D5F092E}"/>
    <cellStyle name="Millares [0] 10 6 3 2" xfId="14454" xr:uid="{467679B7-BB6C-4030-854F-F643771C122F}"/>
    <cellStyle name="Millares [0] 10 6 3 2 2" xfId="35957" xr:uid="{E33E568E-7EED-4649-87DB-37156AF776F3}"/>
    <cellStyle name="Millares [0] 10 6 3 3" xfId="21089" xr:uid="{BEE9FB3B-A168-4437-9EEB-4F4CC692D439}"/>
    <cellStyle name="Millares [0] 10 6 3 3 2" xfId="42592" xr:uid="{173472F0-7433-459D-A3D6-01D2477C2188}"/>
    <cellStyle name="Millares [0] 10 6 3 4" xfId="27694" xr:uid="{DBAD14FB-D668-4599-AF28-E70A6F4F6E88}"/>
    <cellStyle name="Millares [0] 10 6 3 5" xfId="49197" xr:uid="{630979BA-A771-44BE-A724-2508371BF052}"/>
    <cellStyle name="Millares [0] 10 6 4" xfId="7829" xr:uid="{356C25B8-3DB9-431C-B299-E09E64EE4BDF}"/>
    <cellStyle name="Millares [0] 10 6 4 2" xfId="29332" xr:uid="{4E072C73-4347-400D-AF64-62A1C697DBB1}"/>
    <cellStyle name="Millares [0] 10 6 5" xfId="9486" xr:uid="{8A9F6326-00F8-479E-9FAF-9E3C810B51EA}"/>
    <cellStyle name="Millares [0] 10 6 5 2" xfId="30989" xr:uid="{063D1081-AC28-4775-B0E0-0A3DE9900BD8}"/>
    <cellStyle name="Millares [0] 10 6 6" xfId="16121" xr:uid="{C40E1D6E-A7FD-436A-A6CF-C97DC9684757}"/>
    <cellStyle name="Millares [0] 10 6 6 2" xfId="37624" xr:uid="{1124DA5E-66AA-4973-9947-1225E54021BA}"/>
    <cellStyle name="Millares [0] 10 6 7" xfId="22726" xr:uid="{526CBD55-3081-4942-962D-ED79B8DDB1C0}"/>
    <cellStyle name="Millares [0] 10 6 8" xfId="44229" xr:uid="{4C9E4EF2-8790-4F62-86AA-283FCDF03546}"/>
    <cellStyle name="Millares [0] 10 7" xfId="1908" xr:uid="{0BD19E1F-0C02-493B-BAF3-F3E8F5D7EE0E}"/>
    <cellStyle name="Millares [0] 10 7 2" xfId="10174" xr:uid="{AC2959D3-C88B-47AD-B792-87CCA1511964}"/>
    <cellStyle name="Millares [0] 10 7 2 2" xfId="31677" xr:uid="{01129E7C-D8B0-4DBE-B152-713DAFBDCBB9}"/>
    <cellStyle name="Millares [0] 10 7 3" xfId="16809" xr:uid="{EBE6C53C-66D0-41AD-BB35-B21059F77DAF}"/>
    <cellStyle name="Millares [0] 10 7 3 2" xfId="38312" xr:uid="{03A1DAA9-A1E2-4411-857A-5FEF77AF74A1}"/>
    <cellStyle name="Millares [0] 10 7 4" xfId="23414" xr:uid="{D2FD1854-31DF-44A0-AFE3-F0B1B8F3452C}"/>
    <cellStyle name="Millares [0] 10 7 5" xfId="44917" xr:uid="{8D39C2E0-C750-415F-859A-E737F1B39FD3}"/>
    <cellStyle name="Millares [0] 10 8" xfId="2593" xr:uid="{787F1302-40AE-4FA9-9E64-631169990AE0}"/>
    <cellStyle name="Millares [0] 10 8 2" xfId="10859" xr:uid="{C174887D-C7A7-48F6-BD00-3F04EA1DEFD3}"/>
    <cellStyle name="Millares [0] 10 8 2 2" xfId="32362" xr:uid="{EFF9E5EF-A497-4B0F-A513-BBD311682335}"/>
    <cellStyle name="Millares [0] 10 8 3" xfId="17494" xr:uid="{112DDCE3-372F-45F7-8795-43DEE4D7F1FD}"/>
    <cellStyle name="Millares [0] 10 8 3 2" xfId="38997" xr:uid="{18A63328-70B1-404C-8547-FC22F0181897}"/>
    <cellStyle name="Millares [0] 10 8 4" xfId="24099" xr:uid="{39DFCB16-5C6C-488B-9581-FF0D384DEBA7}"/>
    <cellStyle name="Millares [0] 10 8 5" xfId="45602" xr:uid="{8187B16F-BCCF-47AD-9AC6-41952CA0D2A5}"/>
    <cellStyle name="Millares [0] 10 9" xfId="3104" xr:uid="{B7BC5D8A-0EAF-4325-9B14-987C0B20721C}"/>
    <cellStyle name="Millares [0] 10 9 2" xfId="11370" xr:uid="{92F502C5-502E-4D0E-AD68-3366F8CCD33D}"/>
    <cellStyle name="Millares [0] 10 9 2 2" xfId="32873" xr:uid="{0489C134-FF0E-4CB0-9CCC-AB223C820852}"/>
    <cellStyle name="Millares [0] 10 9 3" xfId="18005" xr:uid="{131E1B35-B1B0-4FDD-8208-FB75FB3D8B1A}"/>
    <cellStyle name="Millares [0] 10 9 3 2" xfId="39508" xr:uid="{3DE5BD29-A4E1-4D81-B81C-9705CBDC65C0}"/>
    <cellStyle name="Millares [0] 10 9 4" xfId="24610" xr:uid="{F54E5277-C8D9-45E8-8037-28348730F99C}"/>
    <cellStyle name="Millares [0] 10 9 5" xfId="46113" xr:uid="{29FE4C6E-D6F9-443E-B579-6A5AD035BC3F}"/>
    <cellStyle name="Millares [0] 11" xfId="226" xr:uid="{502788F1-510A-4386-8463-CAB3DFEC802D}"/>
    <cellStyle name="Millares [0] 11 10" xfId="4745" xr:uid="{9627E26F-F9C0-40A7-9674-90D7553EAE86}"/>
    <cellStyle name="Millares [0] 11 10 2" xfId="13011" xr:uid="{5DD32758-A4C4-4F53-9171-BBA1A81EC3D5}"/>
    <cellStyle name="Millares [0] 11 10 2 2" xfId="34514" xr:uid="{101900DB-604D-4771-ADA2-CB3DF47474CA}"/>
    <cellStyle name="Millares [0] 11 10 3" xfId="19646" xr:uid="{B33AFE44-15E5-4BC1-8B76-B17B14170312}"/>
    <cellStyle name="Millares [0] 11 10 3 2" xfId="41149" xr:uid="{7EA2A2AD-25B4-40CA-8C41-56E6398EAE76}"/>
    <cellStyle name="Millares [0] 11 10 4" xfId="26251" xr:uid="{79B8B1DF-1FD4-423C-A24C-088B4ADBF5B3}"/>
    <cellStyle name="Millares [0] 11 10 5" xfId="47754" xr:uid="{9E2B9235-5DA4-404D-9EEE-8F782D1AB023}"/>
    <cellStyle name="Millares [0] 11 11" xfId="5248" xr:uid="{3FF3B1C1-F39F-4C96-8CF3-B609E4B7DA04}"/>
    <cellStyle name="Millares [0] 11 11 2" xfId="13514" xr:uid="{715CB23C-A076-4C2D-9252-41E56F6A1DB3}"/>
    <cellStyle name="Millares [0] 11 11 2 2" xfId="35017" xr:uid="{14AC1E3D-22BE-4B1C-B076-05F0D09D4D05}"/>
    <cellStyle name="Millares [0] 11 11 3" xfId="20149" xr:uid="{1ED70076-5877-4C1E-81BD-894CF3BE759F}"/>
    <cellStyle name="Millares [0] 11 11 3 2" xfId="41652" xr:uid="{403B4843-B4D6-437A-A0DD-ECC548675B9B}"/>
    <cellStyle name="Millares [0] 11 11 4" xfId="26754" xr:uid="{3595EF1E-F735-489E-80A5-2AFE07CFA808}"/>
    <cellStyle name="Millares [0] 11 11 5" xfId="48257" xr:uid="{E36F4C36-B84F-4A33-9284-722A0321CB07}"/>
    <cellStyle name="Millares [0] 11 12" xfId="6889" xr:uid="{6058BCF0-37E5-4EB2-B7D8-BF7A7087A752}"/>
    <cellStyle name="Millares [0] 11 12 2" xfId="28392" xr:uid="{085469CA-E2C9-4848-B47B-A50B9D8FC8D8}"/>
    <cellStyle name="Millares [0] 11 13" xfId="8543" xr:uid="{8A539C59-F882-4EBF-82EF-4AE6689F4C9A}"/>
    <cellStyle name="Millares [0] 11 13 2" xfId="30046" xr:uid="{DC2A63AE-405F-411E-91AD-196E859330E3}"/>
    <cellStyle name="Millares [0] 11 14" xfId="15182" xr:uid="{536D07D1-505B-4D6B-8023-3EBCB0F8B09F}"/>
    <cellStyle name="Millares [0] 11 14 2" xfId="36685" xr:uid="{7B3429A6-B1DE-4344-994A-77CFB3C7905B}"/>
    <cellStyle name="Millares [0] 11 15" xfId="21787" xr:uid="{FDFF8D2A-0438-4809-ABFF-B844E887F320}"/>
    <cellStyle name="Millares [0] 11 16" xfId="43290" xr:uid="{9D00938C-E2C7-4CD5-93D7-795998609D1D}"/>
    <cellStyle name="Millares [0] 11 2" xfId="541" xr:uid="{C18EBBF8-BCBB-4C9D-B456-3DEC8860FCFF}"/>
    <cellStyle name="Millares [0] 11 2 10" xfId="7152" xr:uid="{B0B39691-FCD2-4847-9C96-643F81C23973}"/>
    <cellStyle name="Millares [0] 11 2 10 2" xfId="28655" xr:uid="{3F20C455-BDA5-4BD9-9C8A-532D72B1A662}"/>
    <cellStyle name="Millares [0] 11 2 11" xfId="8808" xr:uid="{3D220531-05CB-42BB-BFB6-8C65EEFFC67D}"/>
    <cellStyle name="Millares [0] 11 2 11 2" xfId="30311" xr:uid="{B733CEF4-BE42-4A2E-A31F-0E1ADF9FCDC2}"/>
    <cellStyle name="Millares [0] 11 2 12" xfId="15444" xr:uid="{4392CBC9-0495-43FB-B4FD-8075355D3475}"/>
    <cellStyle name="Millares [0] 11 2 12 2" xfId="36947" xr:uid="{B3602B3D-D933-4E8F-87C2-C38C63072BA0}"/>
    <cellStyle name="Millares [0] 11 2 13" xfId="22049" xr:uid="{9C3EB382-D284-4D10-B09E-54A79CE9086B}"/>
    <cellStyle name="Millares [0] 11 2 14" xfId="43552" xr:uid="{103B0C71-BD48-4040-BFAF-8F00218E1C43}"/>
    <cellStyle name="Millares [0] 11 2 2" xfId="823" xr:uid="{C70E41E6-EE21-4586-BD81-5CB17DA4B042}"/>
    <cellStyle name="Millares [0] 11 2 2 10" xfId="15724" xr:uid="{475D0E48-D8FA-4E5D-9084-868275174CE5}"/>
    <cellStyle name="Millares [0] 11 2 2 10 2" xfId="37227" xr:uid="{3CC6BF75-9225-4334-99C8-62388A0BADF6}"/>
    <cellStyle name="Millares [0] 11 2 2 11" xfId="22329" xr:uid="{BE150AE1-347D-4EDC-B207-9CBFFB67F2E0}"/>
    <cellStyle name="Millares [0] 11 2 2 12" xfId="43832" xr:uid="{5E8A70B4-5E13-4422-9E31-DB7E3F0B62BA}"/>
    <cellStyle name="Millares [0] 11 2 2 2" xfId="1769" xr:uid="{6852A862-A4CD-414A-9527-2F8D7455D977}"/>
    <cellStyle name="Millares [0] 11 2 2 2 2" xfId="4598" xr:uid="{F3DFFB4C-B0FA-453B-997C-3CFA9767077E}"/>
    <cellStyle name="Millares [0] 11 2 2 2 2 2" xfId="12864" xr:uid="{38D642EC-BFB7-4C87-9BF5-987C71921605}"/>
    <cellStyle name="Millares [0] 11 2 2 2 2 2 2" xfId="34367" xr:uid="{581975F1-93D1-4955-9120-0EF9A1DFF51C}"/>
    <cellStyle name="Millares [0] 11 2 2 2 2 3" xfId="19499" xr:uid="{2A6D2220-B3E8-4A2A-B77E-A9ED7708FC27}"/>
    <cellStyle name="Millares [0] 11 2 2 2 2 3 2" xfId="41002" xr:uid="{C5452ECD-8B41-4A7B-BE43-22AB64D6EFD6}"/>
    <cellStyle name="Millares [0] 11 2 2 2 2 4" xfId="26104" xr:uid="{B2E71ADE-908B-40D8-A704-EC2BBA1E2C12}"/>
    <cellStyle name="Millares [0] 11 2 2 2 2 5" xfId="47607" xr:uid="{6C832DF0-FB66-4522-A6BB-1A12479916B6}"/>
    <cellStyle name="Millares [0] 11 2 2 2 3" xfId="6737" xr:uid="{5AEBA783-7672-4863-9068-54B99DB845AE}"/>
    <cellStyle name="Millares [0] 11 2 2 2 3 2" xfId="15003" xr:uid="{00E3F26A-6B50-4C7A-B837-4A1B07E310F5}"/>
    <cellStyle name="Millares [0] 11 2 2 2 3 2 2" xfId="36506" xr:uid="{E914E181-9815-4F3B-8CA2-978258ADB38D}"/>
    <cellStyle name="Millares [0] 11 2 2 2 3 3" xfId="21638" xr:uid="{5F72CEAC-37FE-41F2-A052-12F68692FAA8}"/>
    <cellStyle name="Millares [0] 11 2 2 2 3 3 2" xfId="43141" xr:uid="{4795D3BC-3570-4778-B8D9-9ECB18582E03}"/>
    <cellStyle name="Millares [0] 11 2 2 2 3 4" xfId="28243" xr:uid="{0D4F5EC4-92F3-4435-8C5F-0EDB8D7F5CA7}"/>
    <cellStyle name="Millares [0] 11 2 2 2 3 5" xfId="49746" xr:uid="{E23FD206-CF68-4BBB-B57D-13680DE281E5}"/>
    <cellStyle name="Millares [0] 11 2 2 2 4" xfId="8378" xr:uid="{F8414ECE-6DA5-4B06-A8C0-0D246759DDC2}"/>
    <cellStyle name="Millares [0] 11 2 2 2 4 2" xfId="29881" xr:uid="{77285032-7B68-4583-9E22-533CBB990553}"/>
    <cellStyle name="Millares [0] 11 2 2 2 5" xfId="10035" xr:uid="{A78B0A11-7CCE-4F12-98B4-276A726CDC39}"/>
    <cellStyle name="Millares [0] 11 2 2 2 5 2" xfId="31538" xr:uid="{D05DB4C1-7110-4952-814E-255020CFC9C9}"/>
    <cellStyle name="Millares [0] 11 2 2 2 6" xfId="16670" xr:uid="{BEED5897-518E-431B-91F2-D841DAD38784}"/>
    <cellStyle name="Millares [0] 11 2 2 2 6 2" xfId="38173" xr:uid="{2928C8B2-E697-4AB5-B7ED-97ED734AD783}"/>
    <cellStyle name="Millares [0] 11 2 2 2 7" xfId="23275" xr:uid="{3486F61A-48C6-47CD-8164-655D1D76E864}"/>
    <cellStyle name="Millares [0] 11 2 2 2 8" xfId="44778" xr:uid="{46636FD3-54DD-48C5-8636-FE7C10CC82EC}"/>
    <cellStyle name="Millares [0] 11 2 2 3" xfId="2456" xr:uid="{D94743E4-7ECE-4B98-AD24-0F2B796F802B}"/>
    <cellStyle name="Millares [0] 11 2 2 3 2" xfId="10722" xr:uid="{12E2E230-920F-4023-BE38-F19B3C00AAE3}"/>
    <cellStyle name="Millares [0] 11 2 2 3 2 2" xfId="32225" xr:uid="{85ADFCF2-5EE7-4FE9-8617-4D7B968C0811}"/>
    <cellStyle name="Millares [0] 11 2 2 3 3" xfId="17357" xr:uid="{DBC348B8-1E28-4C7C-A6D5-46BEC06B7E1D}"/>
    <cellStyle name="Millares [0] 11 2 2 3 3 2" xfId="38860" xr:uid="{49820236-05D0-45E6-B313-5409A9ED30DF}"/>
    <cellStyle name="Millares [0] 11 2 2 3 4" xfId="23962" xr:uid="{88B9B4B6-255C-417B-82C9-3108C785AE1F}"/>
    <cellStyle name="Millares [0] 11 2 2 3 5" xfId="45465" xr:uid="{504FF6C4-832F-4D52-A209-12EAC493E763}"/>
    <cellStyle name="Millares [0] 11 2 2 4" xfId="2973" xr:uid="{A285A044-A32D-4F18-844C-298F13839F14}"/>
    <cellStyle name="Millares [0] 11 2 2 4 2" xfId="11239" xr:uid="{39414FC5-33D9-4E30-8BC2-4C85B509C7A9}"/>
    <cellStyle name="Millares [0] 11 2 2 4 2 2" xfId="32742" xr:uid="{FF6A59A0-CE07-4098-908F-A09B593345DD}"/>
    <cellStyle name="Millares [0] 11 2 2 4 3" xfId="17874" xr:uid="{E4FE82C6-67F6-48B3-BE9D-644B59FA482E}"/>
    <cellStyle name="Millares [0] 11 2 2 4 3 2" xfId="39377" xr:uid="{496CFF43-3A0A-4F16-8664-5E32280FF714}"/>
    <cellStyle name="Millares [0] 11 2 2 4 4" xfId="24479" xr:uid="{6ABE324B-7BEF-454D-A9EC-CE70985DB2A9}"/>
    <cellStyle name="Millares [0] 11 2 2 4 5" xfId="45982" xr:uid="{FEEEF0C1-65B1-4F9D-B4D4-CC74A42D3B78}"/>
    <cellStyle name="Millares [0] 11 2 2 5" xfId="3652" xr:uid="{01B71312-2BE1-47E3-BCE0-734723C125BC}"/>
    <cellStyle name="Millares [0] 11 2 2 5 2" xfId="11918" xr:uid="{E7B086F9-C12B-4D32-8FBA-0842EB7C0CEB}"/>
    <cellStyle name="Millares [0] 11 2 2 5 2 2" xfId="33421" xr:uid="{BE76072C-9B8C-4622-A6EC-0029A179AA82}"/>
    <cellStyle name="Millares [0] 11 2 2 5 3" xfId="18553" xr:uid="{7F9676A6-E469-4E69-86D6-D421263FD79C}"/>
    <cellStyle name="Millares [0] 11 2 2 5 3 2" xfId="40056" xr:uid="{0EB101D4-C5D8-4CC7-B9C5-031635783B03}"/>
    <cellStyle name="Millares [0] 11 2 2 5 4" xfId="25158" xr:uid="{71005E68-5317-4DC9-93C5-38E14493D6AF}"/>
    <cellStyle name="Millares [0] 11 2 2 5 5" xfId="46661" xr:uid="{48B902F6-3F6D-43D3-818A-70543886E1EA}"/>
    <cellStyle name="Millares [0] 11 2 2 6" xfId="5117" xr:uid="{6F0AF7FD-C66B-4324-ADBA-12EA6BCED6B4}"/>
    <cellStyle name="Millares [0] 11 2 2 6 2" xfId="13383" xr:uid="{4760B3F7-DF3C-436B-8743-74DA3CF510AC}"/>
    <cellStyle name="Millares [0] 11 2 2 6 2 2" xfId="34886" xr:uid="{0D08C1CE-1834-43B4-8271-B43E48205AF5}"/>
    <cellStyle name="Millares [0] 11 2 2 6 3" xfId="20018" xr:uid="{A427882B-1709-4B19-BDC3-EE0446F7B080}"/>
    <cellStyle name="Millares [0] 11 2 2 6 3 2" xfId="41521" xr:uid="{48E809F5-A9E8-4F46-BC62-F3B66D7CFC07}"/>
    <cellStyle name="Millares [0] 11 2 2 6 4" xfId="26623" xr:uid="{04CCF1DB-8F42-4B86-8778-BDAA12E960E6}"/>
    <cellStyle name="Millares [0] 11 2 2 6 5" xfId="48126" xr:uid="{4B4CA21C-9A1A-4542-9EC4-CE0271B4C8CF}"/>
    <cellStyle name="Millares [0] 11 2 2 7" xfId="5791" xr:uid="{B099D8CC-F100-4733-A831-15207247D7C3}"/>
    <cellStyle name="Millares [0] 11 2 2 7 2" xfId="14057" xr:uid="{33B790F8-F0B7-4B0A-AB33-94E86C1B3336}"/>
    <cellStyle name="Millares [0] 11 2 2 7 2 2" xfId="35560" xr:uid="{97B9A99D-83A6-4DE9-B6DA-4890889F8EA0}"/>
    <cellStyle name="Millares [0] 11 2 2 7 3" xfId="20692" xr:uid="{B5FFF2CA-EDB2-4EF9-B3D8-037283D24D4A}"/>
    <cellStyle name="Millares [0] 11 2 2 7 3 2" xfId="42195" xr:uid="{236F5CE2-303C-4509-940D-606F3EB0151B}"/>
    <cellStyle name="Millares [0] 11 2 2 7 4" xfId="27297" xr:uid="{16C42A0D-8539-4259-AAB6-7AB57BC8C495}"/>
    <cellStyle name="Millares [0] 11 2 2 7 5" xfId="48800" xr:uid="{1EE05FE0-B830-4DFD-AD95-C2F59E0A32A6}"/>
    <cellStyle name="Millares [0] 11 2 2 8" xfId="7432" xr:uid="{DE7FE77C-064E-48FF-89EC-BFDE583978A8}"/>
    <cellStyle name="Millares [0] 11 2 2 8 2" xfId="28935" xr:uid="{1DBEE129-9A0F-43B9-80BA-2E638794C75B}"/>
    <cellStyle name="Millares [0] 11 2 2 9" xfId="9089" xr:uid="{2D0A4973-8090-4949-8262-2B7552B1CCEF}"/>
    <cellStyle name="Millares [0] 11 2 2 9 2" xfId="30592" xr:uid="{52689A23-ACB5-4E69-8D12-FF6E409CB6D3}"/>
    <cellStyle name="Millares [0] 11 2 3" xfId="1093" xr:uid="{881A1B50-97D1-49C7-B2B9-FD1066386282}"/>
    <cellStyle name="Millares [0] 11 2 3 2" xfId="3922" xr:uid="{17F40739-2EDB-4071-8618-98EA99DB47BB}"/>
    <cellStyle name="Millares [0] 11 2 3 2 2" xfId="12188" xr:uid="{E06B54E6-EFE2-40DC-9A87-523E6CFEF93D}"/>
    <cellStyle name="Millares [0] 11 2 3 2 2 2" xfId="33691" xr:uid="{2CFD24F4-05B2-4371-B8FB-DB0DA0CFE1F9}"/>
    <cellStyle name="Millares [0] 11 2 3 2 3" xfId="18823" xr:uid="{8B256E3E-A556-4666-B9CA-E10A719A031A}"/>
    <cellStyle name="Millares [0] 11 2 3 2 3 2" xfId="40326" xr:uid="{361A94DB-598C-4908-A742-F7843D81E332}"/>
    <cellStyle name="Millares [0] 11 2 3 2 4" xfId="25428" xr:uid="{312E7A36-A4A1-4ABC-8028-68D0C0313F23}"/>
    <cellStyle name="Millares [0] 11 2 3 2 5" xfId="46931" xr:uid="{AAB495B1-B238-43B9-BF74-30B5C6185B33}"/>
    <cellStyle name="Millares [0] 11 2 3 3" xfId="6061" xr:uid="{CC4F4AA1-E3B9-472F-8769-91F30391FBA3}"/>
    <cellStyle name="Millares [0] 11 2 3 3 2" xfId="14327" xr:uid="{BAD138D7-779D-45B3-A981-85B7DF93E330}"/>
    <cellStyle name="Millares [0] 11 2 3 3 2 2" xfId="35830" xr:uid="{4E737064-AAD5-466E-8D32-56283AB8B24B}"/>
    <cellStyle name="Millares [0] 11 2 3 3 3" xfId="20962" xr:uid="{D7A9340D-AE36-4A4C-9E93-4999F76C5FF6}"/>
    <cellStyle name="Millares [0] 11 2 3 3 3 2" xfId="42465" xr:uid="{797A73A4-A540-46EC-AAE0-FA47DBBB02C1}"/>
    <cellStyle name="Millares [0] 11 2 3 3 4" xfId="27567" xr:uid="{38D2BE48-B25E-4016-9035-D37BEF20777E}"/>
    <cellStyle name="Millares [0] 11 2 3 3 5" xfId="49070" xr:uid="{D3486520-3DFE-4797-9760-206D71638887}"/>
    <cellStyle name="Millares [0] 11 2 3 4" xfId="7702" xr:uid="{5F907E5F-154A-4F41-8EE7-8CCFEDA7883C}"/>
    <cellStyle name="Millares [0] 11 2 3 4 2" xfId="29205" xr:uid="{83058B02-2B7D-42CB-9D8E-317671B0D379}"/>
    <cellStyle name="Millares [0] 11 2 3 5" xfId="9359" xr:uid="{2FB0669D-8CEF-4BC5-B9DE-15C7C5B2E5FE}"/>
    <cellStyle name="Millares [0] 11 2 3 5 2" xfId="30862" xr:uid="{308FE339-973F-447F-BC19-AA608472AF10}"/>
    <cellStyle name="Millares [0] 11 2 3 6" xfId="15994" xr:uid="{E86D8D2F-2C5D-4DF9-AB96-7739074F45D4}"/>
    <cellStyle name="Millares [0] 11 2 3 6 2" xfId="37497" xr:uid="{120F1BDB-5D5A-494C-B6CE-4E137941F1B0}"/>
    <cellStyle name="Millares [0] 11 2 3 7" xfId="22599" xr:uid="{86CD2294-E29F-400E-B975-599DAA0089D5}"/>
    <cellStyle name="Millares [0] 11 2 3 8" xfId="44102" xr:uid="{C0128BBD-08FD-41C2-906C-A16A789F13E5}"/>
    <cellStyle name="Millares [0] 11 2 4" xfId="1489" xr:uid="{B70E3A29-911D-4BBD-89CF-5BCF75FDECBD}"/>
    <cellStyle name="Millares [0] 11 2 4 2" xfId="4318" xr:uid="{4EAC2720-F972-4268-9B48-132D66EE22DD}"/>
    <cellStyle name="Millares [0] 11 2 4 2 2" xfId="12584" xr:uid="{7BAC7278-E403-4C2D-8690-04DD286AB87C}"/>
    <cellStyle name="Millares [0] 11 2 4 2 2 2" xfId="34087" xr:uid="{CC5BBCE7-8AAF-4298-965C-57AEDC2E3E49}"/>
    <cellStyle name="Millares [0] 11 2 4 2 3" xfId="19219" xr:uid="{F366BCB0-FFDA-41CF-A309-89EEA41C2AFE}"/>
    <cellStyle name="Millares [0] 11 2 4 2 3 2" xfId="40722" xr:uid="{F5B2F4E6-3E28-467A-8C5B-A71A98178A98}"/>
    <cellStyle name="Millares [0] 11 2 4 2 4" xfId="25824" xr:uid="{1F73A252-6E04-4F04-9B7E-030CAD98174E}"/>
    <cellStyle name="Millares [0] 11 2 4 2 5" xfId="47327" xr:uid="{760942A9-6D29-4FEC-97E6-6C42AC8E98DD}"/>
    <cellStyle name="Millares [0] 11 2 4 3" xfId="6457" xr:uid="{D0CD8E73-A773-4664-81BF-58BFC7FE2297}"/>
    <cellStyle name="Millares [0] 11 2 4 3 2" xfId="14723" xr:uid="{92090215-5738-43AE-95B3-A3B501B24ABA}"/>
    <cellStyle name="Millares [0] 11 2 4 3 2 2" xfId="36226" xr:uid="{F2FCA4E9-1066-476B-B27A-724C6C1A85F4}"/>
    <cellStyle name="Millares [0] 11 2 4 3 3" xfId="21358" xr:uid="{DFF73AFE-C072-4BCB-A4B1-3F8EB83B8BC1}"/>
    <cellStyle name="Millares [0] 11 2 4 3 3 2" xfId="42861" xr:uid="{BC4A1901-5C03-4A95-98EA-F8C13690610B}"/>
    <cellStyle name="Millares [0] 11 2 4 3 4" xfId="27963" xr:uid="{AE1283F5-43ED-4C43-ABD2-9A836076AE42}"/>
    <cellStyle name="Millares [0] 11 2 4 3 5" xfId="49466" xr:uid="{E09CA7F1-6EC1-4770-86D1-B575BCF23369}"/>
    <cellStyle name="Millares [0] 11 2 4 4" xfId="8098" xr:uid="{8AF8AEC9-1E45-4A79-8FC9-1C5EEB3CF679}"/>
    <cellStyle name="Millares [0] 11 2 4 4 2" xfId="29601" xr:uid="{CE2EF099-86A0-43CA-9662-DD0FDA9DF99E}"/>
    <cellStyle name="Millares [0] 11 2 4 5" xfId="9755" xr:uid="{B190BCD8-E712-4459-A1FF-D4D01F232239}"/>
    <cellStyle name="Millares [0] 11 2 4 5 2" xfId="31258" xr:uid="{704AC0C6-C9F8-40F0-B041-67FADAA36743}"/>
    <cellStyle name="Millares [0] 11 2 4 6" xfId="16390" xr:uid="{2F643C38-BB8E-4254-8157-CA9625AD58AC}"/>
    <cellStyle name="Millares [0] 11 2 4 6 2" xfId="37893" xr:uid="{BEF67DDA-0F16-4F95-89D4-3CE269E2C1E3}"/>
    <cellStyle name="Millares [0] 11 2 4 7" xfId="22995" xr:uid="{D231B43B-4EB5-481E-A64D-3D7E09F4287F}"/>
    <cellStyle name="Millares [0] 11 2 4 8" xfId="44498" xr:uid="{0B613359-8896-4168-954E-74803ABD20C2}"/>
    <cellStyle name="Millares [0] 11 2 5" xfId="2176" xr:uid="{207BCC34-B8E6-4A40-AB72-302481BEF546}"/>
    <cellStyle name="Millares [0] 11 2 5 2" xfId="10442" xr:uid="{99B5B635-CBD5-4A1B-BADD-35C3121C9B44}"/>
    <cellStyle name="Millares [0] 11 2 5 2 2" xfId="31945" xr:uid="{6D522E9E-A238-4298-8E66-CC5F3C383461}"/>
    <cellStyle name="Millares [0] 11 2 5 3" xfId="17077" xr:uid="{9F7F0442-5DC9-4C29-8D52-793EE989DB26}"/>
    <cellStyle name="Millares [0] 11 2 5 3 2" xfId="38580" xr:uid="{0C368CBE-BACA-47F1-B677-8F2F9730AA0D}"/>
    <cellStyle name="Millares [0] 11 2 5 4" xfId="23682" xr:uid="{8D8E2878-88A0-4E78-BEA8-6EC16E63B274}"/>
    <cellStyle name="Millares [0] 11 2 5 5" xfId="45185" xr:uid="{4321F9E6-4F29-4893-9B00-EC8E3CB32E66}"/>
    <cellStyle name="Millares [0] 11 2 6" xfId="2723" xr:uid="{3E3C568B-AE31-4EC5-9080-74D5F5641D61}"/>
    <cellStyle name="Millares [0] 11 2 6 2" xfId="10989" xr:uid="{562CB342-C29E-456C-A503-414A7C6649BA}"/>
    <cellStyle name="Millares [0] 11 2 6 2 2" xfId="32492" xr:uid="{859C2CD7-188D-4D5A-B06B-F301B4D84617}"/>
    <cellStyle name="Millares [0] 11 2 6 3" xfId="17624" xr:uid="{A1A5378A-D495-4AC8-9CA3-3B58D36457C5}"/>
    <cellStyle name="Millares [0] 11 2 6 3 2" xfId="39127" xr:uid="{4BD8C2EA-0311-4405-802F-92DF894AA7C8}"/>
    <cellStyle name="Millares [0] 11 2 6 4" xfId="24229" xr:uid="{09A42411-846F-4886-8747-84CB53136B07}"/>
    <cellStyle name="Millares [0] 11 2 6 5" xfId="45732" xr:uid="{93E3BC91-F7BB-47F0-A5BE-E19C8C4E15D9}"/>
    <cellStyle name="Millares [0] 11 2 7" xfId="3372" xr:uid="{4B1AC942-34A8-4491-B986-1136A4035740}"/>
    <cellStyle name="Millares [0] 11 2 7 2" xfId="11638" xr:uid="{B925F955-A361-4D38-ABCF-6819D0ED66E2}"/>
    <cellStyle name="Millares [0] 11 2 7 2 2" xfId="33141" xr:uid="{9B5DD63D-B4FE-4F89-9EEE-0E2741FFC9B5}"/>
    <cellStyle name="Millares [0] 11 2 7 3" xfId="18273" xr:uid="{79BEC3A5-CC54-47A5-A305-A0F629782429}"/>
    <cellStyle name="Millares [0] 11 2 7 3 2" xfId="39776" xr:uid="{CE35CAA2-EB13-444C-8773-0BFA79B68AEC}"/>
    <cellStyle name="Millares [0] 11 2 7 4" xfId="24878" xr:uid="{476E8A8D-EBAA-4BDF-ABBC-A884C00F8930}"/>
    <cellStyle name="Millares [0] 11 2 7 5" xfId="46381" xr:uid="{C872F0A4-C2F1-4C49-9F04-511DC207AC61}"/>
    <cellStyle name="Millares [0] 11 2 8" xfId="4867" xr:uid="{E14DB97E-BE0C-4888-AEAC-FCDA0ABC1A83}"/>
    <cellStyle name="Millares [0] 11 2 8 2" xfId="13133" xr:uid="{657B2F99-DF80-4E3C-A4FF-BABDEC8DCDD5}"/>
    <cellStyle name="Millares [0] 11 2 8 2 2" xfId="34636" xr:uid="{E27ED344-8AB4-4B6E-9D46-CB637D211CCB}"/>
    <cellStyle name="Millares [0] 11 2 8 3" xfId="19768" xr:uid="{460EA220-D1DF-4B16-B8F0-2F546524B685}"/>
    <cellStyle name="Millares [0] 11 2 8 3 2" xfId="41271" xr:uid="{6616F223-2E6C-4166-BAC7-3FF8A68B2273}"/>
    <cellStyle name="Millares [0] 11 2 8 4" xfId="26373" xr:uid="{F99B98BD-35DF-4BE6-800C-10A64AD52168}"/>
    <cellStyle name="Millares [0] 11 2 8 5" xfId="47876" xr:uid="{AD2333D1-34C9-4E18-A102-AF082A57D67D}"/>
    <cellStyle name="Millares [0] 11 2 9" xfId="5511" xr:uid="{348B6DBD-56C3-47CD-9BF3-34E335D298F1}"/>
    <cellStyle name="Millares [0] 11 2 9 2" xfId="13777" xr:uid="{DBF61762-B034-4DD8-ACED-910D711D140E}"/>
    <cellStyle name="Millares [0] 11 2 9 2 2" xfId="35280" xr:uid="{27BE58EF-98B6-45EF-8AE6-455DEB19DBD1}"/>
    <cellStyle name="Millares [0] 11 2 9 3" xfId="20412" xr:uid="{E0956758-AE32-47F0-BF3E-1B961601F01F}"/>
    <cellStyle name="Millares [0] 11 2 9 3 2" xfId="41915" xr:uid="{D30E33B9-4C94-4BE5-9845-BD56CBD97DA3}"/>
    <cellStyle name="Millares [0] 11 2 9 4" xfId="27017" xr:uid="{15E070D6-03D3-4B78-AF00-1E8933678662}"/>
    <cellStyle name="Millares [0] 11 2 9 5" xfId="48520" xr:uid="{1B151FFF-B599-4749-A80F-CE9934E3EFD1}"/>
    <cellStyle name="Millares [0] 11 3" xfId="413" xr:uid="{1FAA288B-D09B-4891-8CAF-BED6735D5B4F}"/>
    <cellStyle name="Millares [0] 11 3 10" xfId="15316" xr:uid="{BF45899E-00BC-4973-9BA5-6C689EE60EF8}"/>
    <cellStyle name="Millares [0] 11 3 10 2" xfId="36819" xr:uid="{1CDCF701-073C-4AC2-B8FF-BC1E4982745C}"/>
    <cellStyle name="Millares [0] 11 3 11" xfId="21921" xr:uid="{AC659B41-1AB2-4298-9681-ACEBF50E0ED6}"/>
    <cellStyle name="Millares [0] 11 3 12" xfId="43424" xr:uid="{C1C405F5-958B-42C3-B74B-612E2AAFDF72}"/>
    <cellStyle name="Millares [0] 11 3 2" xfId="1361" xr:uid="{FB9AD3C2-64D9-435A-9ED5-2F67C16220D1}"/>
    <cellStyle name="Millares [0] 11 3 2 2" xfId="4190" xr:uid="{2251539A-4714-4419-9872-8B2E145B0274}"/>
    <cellStyle name="Millares [0] 11 3 2 2 2" xfId="12456" xr:uid="{202D8A32-8287-4FC6-82B4-58291BBB40E1}"/>
    <cellStyle name="Millares [0] 11 3 2 2 2 2" xfId="33959" xr:uid="{FA5C936C-DDF6-4BA6-AB1D-29504EEDBACD}"/>
    <cellStyle name="Millares [0] 11 3 2 2 3" xfId="19091" xr:uid="{3BDD0611-5CCB-4CA0-B8DE-CF807AA5A098}"/>
    <cellStyle name="Millares [0] 11 3 2 2 3 2" xfId="40594" xr:uid="{80515D05-3A35-4C8D-9FD4-8BDD3BCADA51}"/>
    <cellStyle name="Millares [0] 11 3 2 2 4" xfId="25696" xr:uid="{DA792566-3F4B-480B-92BA-52E109DD7E5E}"/>
    <cellStyle name="Millares [0] 11 3 2 2 5" xfId="47199" xr:uid="{C4B5F818-1D50-4585-9770-FA85D81504B2}"/>
    <cellStyle name="Millares [0] 11 3 2 3" xfId="6329" xr:uid="{6B8B8324-CC48-4A4D-89E8-FBB2ACC38943}"/>
    <cellStyle name="Millares [0] 11 3 2 3 2" xfId="14595" xr:uid="{2DA12218-1FDC-475E-9A76-51242B304DC4}"/>
    <cellStyle name="Millares [0] 11 3 2 3 2 2" xfId="36098" xr:uid="{A25C5928-A826-49F7-9656-A1332E922322}"/>
    <cellStyle name="Millares [0] 11 3 2 3 3" xfId="21230" xr:uid="{35DB20E9-A0D5-4302-BBC6-2FC3433FAC40}"/>
    <cellStyle name="Millares [0] 11 3 2 3 3 2" xfId="42733" xr:uid="{1D8756A7-ECF8-47A4-BDC5-1CB1CDAD030F}"/>
    <cellStyle name="Millares [0] 11 3 2 3 4" xfId="27835" xr:uid="{D0B4EFF1-4902-4A51-8C52-897C5A28980C}"/>
    <cellStyle name="Millares [0] 11 3 2 3 5" xfId="49338" xr:uid="{D3FC6D33-FBF1-4436-B597-0F5AAEC9572E}"/>
    <cellStyle name="Millares [0] 11 3 2 4" xfId="7970" xr:uid="{03299EBD-EF60-425C-A179-B2A0494A0B40}"/>
    <cellStyle name="Millares [0] 11 3 2 4 2" xfId="29473" xr:uid="{E8CDCCB8-F849-4857-8E70-1FFE0834E7C2}"/>
    <cellStyle name="Millares [0] 11 3 2 5" xfId="9627" xr:uid="{5CE6FB3E-919E-42A0-B408-B05E1898FCD0}"/>
    <cellStyle name="Millares [0] 11 3 2 5 2" xfId="31130" xr:uid="{F463FABB-0CCA-44DF-AFFA-8F8E1F46FD28}"/>
    <cellStyle name="Millares [0] 11 3 2 6" xfId="16262" xr:uid="{281F7FF5-3D26-4565-8C75-67E56254F5E8}"/>
    <cellStyle name="Millares [0] 11 3 2 6 2" xfId="37765" xr:uid="{281A5536-9981-4B1F-9400-0ED63953FEA0}"/>
    <cellStyle name="Millares [0] 11 3 2 7" xfId="22867" xr:uid="{B9F3A729-B4A9-444B-9247-114880B9FA33}"/>
    <cellStyle name="Millares [0] 11 3 2 8" xfId="44370" xr:uid="{ECD5A65F-467D-4B01-BCDB-F224E8635EE1}"/>
    <cellStyle name="Millares [0] 11 3 3" xfId="2048" xr:uid="{D1E4CDA5-BCEB-4CFA-8198-751BD53B3AB4}"/>
    <cellStyle name="Millares [0] 11 3 3 2" xfId="10314" xr:uid="{AC9588A3-79D8-411D-B56C-1F8FCB62F618}"/>
    <cellStyle name="Millares [0] 11 3 3 2 2" xfId="31817" xr:uid="{DC43F30F-D1C8-48FC-B72B-F3147C51CF87}"/>
    <cellStyle name="Millares [0] 11 3 3 3" xfId="16949" xr:uid="{2F5008F6-552D-4C63-BB9F-730FC245BD10}"/>
    <cellStyle name="Millares [0] 11 3 3 3 2" xfId="38452" xr:uid="{0A5D8ECF-BA81-46DE-837A-80F51BB8E852}"/>
    <cellStyle name="Millares [0] 11 3 3 4" xfId="23554" xr:uid="{44D63DF1-DF77-4F58-9625-D80A47E40EAC}"/>
    <cellStyle name="Millares [0] 11 3 3 5" xfId="45057" xr:uid="{60F5D195-19BA-4894-BB47-8321C63862E3}"/>
    <cellStyle name="Millares [0] 11 3 4" xfId="2847" xr:uid="{94438CEC-A3AD-4544-9387-8ECED2DF56C3}"/>
    <cellStyle name="Millares [0] 11 3 4 2" xfId="11113" xr:uid="{38681480-96E7-487F-AE5A-FA42FD6723FC}"/>
    <cellStyle name="Millares [0] 11 3 4 2 2" xfId="32616" xr:uid="{EBD63569-6F32-45CC-9E87-4698AFAFDE4F}"/>
    <cellStyle name="Millares [0] 11 3 4 3" xfId="17748" xr:uid="{0BA4690F-9F7C-49F9-B46D-77DF3045D35F}"/>
    <cellStyle name="Millares [0] 11 3 4 3 2" xfId="39251" xr:uid="{4D520DA7-F7BE-40E8-B0A3-32153C4A6279}"/>
    <cellStyle name="Millares [0] 11 3 4 4" xfId="24353" xr:uid="{B8134E42-965F-4B01-AB2C-F3308E661F75}"/>
    <cellStyle name="Millares [0] 11 3 4 5" xfId="45856" xr:uid="{DD3BB6C7-D871-4001-A0C3-5069E2EE33DA}"/>
    <cellStyle name="Millares [0] 11 3 5" xfId="3244" xr:uid="{2A8E123A-8AF3-4433-B4D6-A0E69CE2C7AC}"/>
    <cellStyle name="Millares [0] 11 3 5 2" xfId="11510" xr:uid="{4504048D-AD79-4D9A-8A4B-C5CDF54B35CB}"/>
    <cellStyle name="Millares [0] 11 3 5 2 2" xfId="33013" xr:uid="{E973CE07-6658-4C14-B07E-679D26994006}"/>
    <cellStyle name="Millares [0] 11 3 5 3" xfId="18145" xr:uid="{2FEBFC3E-CBD1-4220-BFE8-B03F7C19C192}"/>
    <cellStyle name="Millares [0] 11 3 5 3 2" xfId="39648" xr:uid="{13D462C1-82EA-4EBA-9EA9-2C7B8CA4D295}"/>
    <cellStyle name="Millares [0] 11 3 5 4" xfId="24750" xr:uid="{ED34FA99-3271-4D8D-806A-261AD78A4000}"/>
    <cellStyle name="Millares [0] 11 3 5 5" xfId="46253" xr:uid="{D24E655F-ACD0-40C6-8E16-0598C27AA22D}"/>
    <cellStyle name="Millares [0] 11 3 6" xfId="4991" xr:uid="{28C9C20D-439B-4C88-9240-DCACF10CDE57}"/>
    <cellStyle name="Millares [0] 11 3 6 2" xfId="13257" xr:uid="{1142A501-826C-49BF-B7F8-FFAF85E6B26C}"/>
    <cellStyle name="Millares [0] 11 3 6 2 2" xfId="34760" xr:uid="{5A37C867-D424-4565-A76A-DDAA47E0B056}"/>
    <cellStyle name="Millares [0] 11 3 6 3" xfId="19892" xr:uid="{18AC6CA1-3008-468C-ACF8-569E4C7B54BC}"/>
    <cellStyle name="Millares [0] 11 3 6 3 2" xfId="41395" xr:uid="{FC295910-2D80-44D1-9E46-FA996846576F}"/>
    <cellStyle name="Millares [0] 11 3 6 4" xfId="26497" xr:uid="{2F7C1E71-EA72-4DDC-86C5-FA4F05596319}"/>
    <cellStyle name="Millares [0] 11 3 6 5" xfId="48000" xr:uid="{F4CE3671-6416-4B17-BE25-03BF22F6E58F}"/>
    <cellStyle name="Millares [0] 11 3 7" xfId="5383" xr:uid="{C2F8369C-5BAC-44CD-A503-F36FF22CC711}"/>
    <cellStyle name="Millares [0] 11 3 7 2" xfId="13649" xr:uid="{A79F27FC-6B36-4453-A793-79530B56B126}"/>
    <cellStyle name="Millares [0] 11 3 7 2 2" xfId="35152" xr:uid="{D13D4D9E-BD4A-482A-BBFC-CC71D9D73933}"/>
    <cellStyle name="Millares [0] 11 3 7 3" xfId="20284" xr:uid="{1695193B-A69C-4AEB-B1AF-918EAFE312F0}"/>
    <cellStyle name="Millares [0] 11 3 7 3 2" xfId="41787" xr:uid="{7589E7AA-4A4B-443B-8CE3-562D4A9E631E}"/>
    <cellStyle name="Millares [0] 11 3 7 4" xfId="26889" xr:uid="{1381B7F4-933F-4277-9A45-FA13DA3D66FF}"/>
    <cellStyle name="Millares [0] 11 3 7 5" xfId="48392" xr:uid="{2FCE78F2-07A0-408B-A8D9-0974DC66EB0B}"/>
    <cellStyle name="Millares [0] 11 3 8" xfId="7024" xr:uid="{082C9D0F-4E94-4FC0-816C-5DD905C4F0DD}"/>
    <cellStyle name="Millares [0] 11 3 8 2" xfId="28527" xr:uid="{441B5959-BE54-4B77-9EF5-670994D17996}"/>
    <cellStyle name="Millares [0] 11 3 9" xfId="8680" xr:uid="{258D8C2B-AE02-4332-AE23-3C25377E7882}"/>
    <cellStyle name="Millares [0] 11 3 9 2" xfId="30183" xr:uid="{5093603E-6086-4699-9344-BA4FBE5306CE}"/>
    <cellStyle name="Millares [0] 11 4" xfId="697" xr:uid="{2331215A-7652-4C0A-B3B0-9B6D0879309B}"/>
    <cellStyle name="Millares [0] 11 4 10" xfId="43706" xr:uid="{0CC6DF01-03E8-4944-984C-6CA5F02CF852}"/>
    <cellStyle name="Millares [0] 11 4 2" xfId="1643" xr:uid="{4F7F6F26-7B9A-4ACA-9D90-9E5F857E2886}"/>
    <cellStyle name="Millares [0] 11 4 2 2" xfId="4472" xr:uid="{C1C18D9D-201D-468E-8AA1-37192D89490E}"/>
    <cellStyle name="Millares [0] 11 4 2 2 2" xfId="12738" xr:uid="{22D6CFBA-EE74-436C-ACB5-25602675F7E4}"/>
    <cellStyle name="Millares [0] 11 4 2 2 2 2" xfId="34241" xr:uid="{78D34CA7-7466-45EF-833A-946EFAB06EDE}"/>
    <cellStyle name="Millares [0] 11 4 2 2 3" xfId="19373" xr:uid="{F8F45873-589E-4E43-BFAD-76868623C280}"/>
    <cellStyle name="Millares [0] 11 4 2 2 3 2" xfId="40876" xr:uid="{B50DBE60-3491-4977-AD5E-6B0C4AFA3BA0}"/>
    <cellStyle name="Millares [0] 11 4 2 2 4" xfId="25978" xr:uid="{DBB2CBF6-DAE1-476B-AF0E-FFADE0105A68}"/>
    <cellStyle name="Millares [0] 11 4 2 2 5" xfId="47481" xr:uid="{0AD4C185-0AF3-4575-8CFD-1313ED6240B1}"/>
    <cellStyle name="Millares [0] 11 4 2 3" xfId="6611" xr:uid="{B60A9D0F-B173-4904-8970-E7D0D326C593}"/>
    <cellStyle name="Millares [0] 11 4 2 3 2" xfId="14877" xr:uid="{CFC9EA27-718E-4DA0-BCEF-270C7B9C4814}"/>
    <cellStyle name="Millares [0] 11 4 2 3 2 2" xfId="36380" xr:uid="{FC8BB1C7-794D-428D-925C-B3FA07E97D75}"/>
    <cellStyle name="Millares [0] 11 4 2 3 3" xfId="21512" xr:uid="{A335597D-A608-47A3-98F9-66697ED86AEA}"/>
    <cellStyle name="Millares [0] 11 4 2 3 3 2" xfId="43015" xr:uid="{1EE57F12-6826-46B8-83FA-9E8458A45216}"/>
    <cellStyle name="Millares [0] 11 4 2 3 4" xfId="28117" xr:uid="{B77363F8-7691-4AE3-9154-040D1E0FAC92}"/>
    <cellStyle name="Millares [0] 11 4 2 3 5" xfId="49620" xr:uid="{680592D7-C212-4CD9-9F5E-06F806E48964}"/>
    <cellStyle name="Millares [0] 11 4 2 4" xfId="8252" xr:uid="{7D21D7B9-0BF9-476C-B214-F61A8A765BCD}"/>
    <cellStyle name="Millares [0] 11 4 2 4 2" xfId="29755" xr:uid="{CDFF7F81-3134-4384-B67F-7A8748818C5F}"/>
    <cellStyle name="Millares [0] 11 4 2 5" xfId="9909" xr:uid="{903D5B8A-F9AC-4DB6-962C-69A30CB3FB2C}"/>
    <cellStyle name="Millares [0] 11 4 2 5 2" xfId="31412" xr:uid="{59AABF8E-F2E1-4184-B3E2-DEB671CB384F}"/>
    <cellStyle name="Millares [0] 11 4 2 6" xfId="16544" xr:uid="{7669F085-0E91-41E2-802B-1808AEE3F75E}"/>
    <cellStyle name="Millares [0] 11 4 2 6 2" xfId="38047" xr:uid="{A8E190F7-AEE0-4238-B568-E2958761C6B0}"/>
    <cellStyle name="Millares [0] 11 4 2 7" xfId="23149" xr:uid="{2BA45D8A-5DB6-4C6F-8BCC-C71B596B83E1}"/>
    <cellStyle name="Millares [0] 11 4 2 8" xfId="44652" xr:uid="{7A4F5040-03E5-453C-A4AF-34DBD8AFE1E1}"/>
    <cellStyle name="Millares [0] 11 4 3" xfId="2330" xr:uid="{D2BCE659-52C3-40F5-9A70-40F104B71B3F}"/>
    <cellStyle name="Millares [0] 11 4 3 2" xfId="10596" xr:uid="{09B4B974-66D3-4D02-9FCE-C95FA4F47816}"/>
    <cellStyle name="Millares [0] 11 4 3 2 2" xfId="32099" xr:uid="{BD871096-4941-4695-B209-E89F08359248}"/>
    <cellStyle name="Millares [0] 11 4 3 3" xfId="17231" xr:uid="{30BBF285-573F-492D-9A7C-6D128AD070D6}"/>
    <cellStyle name="Millares [0] 11 4 3 3 2" xfId="38734" xr:uid="{B8C6CAC8-8908-464B-B78D-BCC7A1E0DB6F}"/>
    <cellStyle name="Millares [0] 11 4 3 4" xfId="23836" xr:uid="{B4A0071B-E936-4D6F-BCCD-8CA0773FB47E}"/>
    <cellStyle name="Millares [0] 11 4 3 5" xfId="45339" xr:uid="{FF3C2106-CEBE-4DB6-9688-DD9C3A9B178E}"/>
    <cellStyle name="Millares [0] 11 4 4" xfId="3526" xr:uid="{784C0F5C-7542-4D81-A16A-3A8AC74852EC}"/>
    <cellStyle name="Millares [0] 11 4 4 2" xfId="11792" xr:uid="{04917373-5642-4B68-ADA4-08EA1B044032}"/>
    <cellStyle name="Millares [0] 11 4 4 2 2" xfId="33295" xr:uid="{5CD193B2-28E1-45C4-91AB-FB2D7DB7A432}"/>
    <cellStyle name="Millares [0] 11 4 4 3" xfId="18427" xr:uid="{87DD9E2B-068A-47AF-AB33-D32A7CF5EC55}"/>
    <cellStyle name="Millares [0] 11 4 4 3 2" xfId="39930" xr:uid="{A51575AF-2709-47D4-B48F-0E5B84F99320}"/>
    <cellStyle name="Millares [0] 11 4 4 4" xfId="25032" xr:uid="{01899888-8BFC-4474-89F6-B8A463D42141}"/>
    <cellStyle name="Millares [0] 11 4 4 5" xfId="46535" xr:uid="{3E778C8D-8793-419D-90ED-071A9958F046}"/>
    <cellStyle name="Millares [0] 11 4 5" xfId="5665" xr:uid="{94DE2E27-363D-426A-BD62-91CF12F2C817}"/>
    <cellStyle name="Millares [0] 11 4 5 2" xfId="13931" xr:uid="{CC5A2CE2-5149-4F1F-9845-9DBD91D8DD1B}"/>
    <cellStyle name="Millares [0] 11 4 5 2 2" xfId="35434" xr:uid="{FC7478C4-6C96-4267-A943-51F037A3E612}"/>
    <cellStyle name="Millares [0] 11 4 5 3" xfId="20566" xr:uid="{A6272C1B-9A70-4C64-86AF-E8D32FE53C8E}"/>
    <cellStyle name="Millares [0] 11 4 5 3 2" xfId="42069" xr:uid="{C1F5A76F-DFC4-4D12-BF48-86C30D43DF19}"/>
    <cellStyle name="Millares [0] 11 4 5 4" xfId="27171" xr:uid="{402F7ED2-14DC-4D3C-B3A0-A3D284B59EFA}"/>
    <cellStyle name="Millares [0] 11 4 5 5" xfId="48674" xr:uid="{AC8866CF-3862-43CE-9226-C2E3A31A4740}"/>
    <cellStyle name="Millares [0] 11 4 6" xfId="7306" xr:uid="{FC298073-7CB1-4193-BD40-FEA485801E1A}"/>
    <cellStyle name="Millares [0] 11 4 6 2" xfId="28809" xr:uid="{1E299FE1-1C1B-46F5-B856-6B1605984113}"/>
    <cellStyle name="Millares [0] 11 4 7" xfId="8963" xr:uid="{FB9D8239-145D-48B4-B81E-D8F94033F5C0}"/>
    <cellStyle name="Millares [0] 11 4 7 2" xfId="30466" xr:uid="{27C35EB0-A58A-469C-9796-2BA80DBA3455}"/>
    <cellStyle name="Millares [0] 11 4 8" xfId="15598" xr:uid="{C012C52C-556D-445E-B3E0-A0D94901CFB8}"/>
    <cellStyle name="Millares [0] 11 4 8 2" xfId="37101" xr:uid="{9518C6D1-9DA6-40D7-A35F-C7EF3D692897}"/>
    <cellStyle name="Millares [0] 11 4 9" xfId="22203" xr:uid="{334A8A9F-F9DD-4406-B3F1-65C79695D748}"/>
    <cellStyle name="Millares [0] 11 5" xfId="965" xr:uid="{0C5FF0F4-0821-47EC-9189-6C784E9A1D66}"/>
    <cellStyle name="Millares [0] 11 5 2" xfId="3794" xr:uid="{9FBDC92A-6F18-4954-A02C-0ADFE664A0E2}"/>
    <cellStyle name="Millares [0] 11 5 2 2" xfId="12060" xr:uid="{743BAF2D-26E8-463E-8A3F-6B62AD6F71BB}"/>
    <cellStyle name="Millares [0] 11 5 2 2 2" xfId="33563" xr:uid="{9313731E-0BF2-4CA2-B335-0C24C7D17022}"/>
    <cellStyle name="Millares [0] 11 5 2 3" xfId="18695" xr:uid="{3067CBBE-06B3-4393-8B87-DDE91D61990B}"/>
    <cellStyle name="Millares [0] 11 5 2 3 2" xfId="40198" xr:uid="{74530A24-35B5-4412-90DE-C60EA6CE1975}"/>
    <cellStyle name="Millares [0] 11 5 2 4" xfId="25300" xr:uid="{1C6A661E-1B18-4628-8924-5F1E4E32E895}"/>
    <cellStyle name="Millares [0] 11 5 2 5" xfId="46803" xr:uid="{DFB71B1E-A569-460A-B4E8-B9E8BF1E9F2F}"/>
    <cellStyle name="Millares [0] 11 5 3" xfId="5933" xr:uid="{BABFBEBF-EE2B-4AF7-B683-D13869E27FA6}"/>
    <cellStyle name="Millares [0] 11 5 3 2" xfId="14199" xr:uid="{F5D06321-CB11-443C-BC0D-5715B4D1D103}"/>
    <cellStyle name="Millares [0] 11 5 3 2 2" xfId="35702" xr:uid="{C8696F83-85D6-4236-888E-B710C5542EFA}"/>
    <cellStyle name="Millares [0] 11 5 3 3" xfId="20834" xr:uid="{C76235DA-A004-4AB7-A784-41D40F1F341B}"/>
    <cellStyle name="Millares [0] 11 5 3 3 2" xfId="42337" xr:uid="{3C6D0F0F-BD52-4472-B4A7-EAC917051C3F}"/>
    <cellStyle name="Millares [0] 11 5 3 4" xfId="27439" xr:uid="{E0BD0CF8-0255-407F-A96A-13A4DA00A8E6}"/>
    <cellStyle name="Millares [0] 11 5 3 5" xfId="48942" xr:uid="{EA497E06-25CA-4E29-99D3-2DE0383379DA}"/>
    <cellStyle name="Millares [0] 11 5 4" xfId="7574" xr:uid="{10D8C6E3-71CB-4F87-A8B5-A9AB14795EBC}"/>
    <cellStyle name="Millares [0] 11 5 4 2" xfId="29077" xr:uid="{1F257C43-C3DA-48D0-91C1-88C7682B41E7}"/>
    <cellStyle name="Millares [0] 11 5 5" xfId="9231" xr:uid="{14A6792F-DF2D-42AB-9BB9-F9B9EBC6FBC5}"/>
    <cellStyle name="Millares [0] 11 5 5 2" xfId="30734" xr:uid="{220DA5B1-23AB-4C22-BF22-FEAB6F794846}"/>
    <cellStyle name="Millares [0] 11 5 6" xfId="15866" xr:uid="{82E3230A-B432-4965-884A-C3CB49E67FA2}"/>
    <cellStyle name="Millares [0] 11 5 6 2" xfId="37369" xr:uid="{DCAB2FE6-2CE6-4B0D-9CB8-B827114377A9}"/>
    <cellStyle name="Millares [0] 11 5 7" xfId="22471" xr:uid="{537611C5-B08D-4AD7-8188-BEE86DBEC169}"/>
    <cellStyle name="Millares [0] 11 5 8" xfId="43974" xr:uid="{756E18FA-4293-48FE-9F8C-D4BCDBEF43DF}"/>
    <cellStyle name="Millares [0] 11 6" xfId="1226" xr:uid="{278EE656-90DA-4978-9BE0-A64B57DA0282}"/>
    <cellStyle name="Millares [0] 11 6 2" xfId="4055" xr:uid="{5BFE0C76-6340-4D03-936F-A75293FB8B3E}"/>
    <cellStyle name="Millares [0] 11 6 2 2" xfId="12321" xr:uid="{4D907EA3-5CB9-4DFE-9766-E70E8367D7E0}"/>
    <cellStyle name="Millares [0] 11 6 2 2 2" xfId="33824" xr:uid="{90A9BE6E-F993-4A53-BDAB-724B63F91282}"/>
    <cellStyle name="Millares [0] 11 6 2 3" xfId="18956" xr:uid="{CECAE981-CB4D-434D-AF2F-1744EA35FFA9}"/>
    <cellStyle name="Millares [0] 11 6 2 3 2" xfId="40459" xr:uid="{566EEBA5-EA26-4A91-9E98-8E16FAFFA5C5}"/>
    <cellStyle name="Millares [0] 11 6 2 4" xfId="25561" xr:uid="{5D468C67-C874-4450-B070-C8DA1F6E5CB3}"/>
    <cellStyle name="Millares [0] 11 6 2 5" xfId="47064" xr:uid="{D25BA005-BFF9-48C0-AF67-771A1CFDF166}"/>
    <cellStyle name="Millares [0] 11 6 3" xfId="6194" xr:uid="{290E56BA-0602-467E-B7CC-DE02D9F2009C}"/>
    <cellStyle name="Millares [0] 11 6 3 2" xfId="14460" xr:uid="{56BA4F60-ED27-4386-8937-152D7983A46F}"/>
    <cellStyle name="Millares [0] 11 6 3 2 2" xfId="35963" xr:uid="{99C018F4-C912-495D-A51C-C06E1A75D232}"/>
    <cellStyle name="Millares [0] 11 6 3 3" xfId="21095" xr:uid="{48F38D5B-801C-46EA-9FC7-BD5A3E760885}"/>
    <cellStyle name="Millares [0] 11 6 3 3 2" xfId="42598" xr:uid="{3FE8017D-2FE9-41BF-AF25-CE3A640C0EE8}"/>
    <cellStyle name="Millares [0] 11 6 3 4" xfId="27700" xr:uid="{8BF7713F-588C-41CB-A15B-B3D4B4418E6F}"/>
    <cellStyle name="Millares [0] 11 6 3 5" xfId="49203" xr:uid="{62B6FD90-7645-4687-9C12-A3E2BD64585B}"/>
    <cellStyle name="Millares [0] 11 6 4" xfId="7835" xr:uid="{84FF97A5-A352-4591-A019-4A3ECAE59825}"/>
    <cellStyle name="Millares [0] 11 6 4 2" xfId="29338" xr:uid="{071DB7DA-CB16-41E8-B0AF-54B8EAC865A1}"/>
    <cellStyle name="Millares [0] 11 6 5" xfId="9492" xr:uid="{F346E454-AF07-495F-8455-678498559348}"/>
    <cellStyle name="Millares [0] 11 6 5 2" xfId="30995" xr:uid="{126F06DA-6D07-44BF-8A3B-5943EC6AECA3}"/>
    <cellStyle name="Millares [0] 11 6 6" xfId="16127" xr:uid="{76B1D893-5B66-4DCE-923B-91BDF580588B}"/>
    <cellStyle name="Millares [0] 11 6 6 2" xfId="37630" xr:uid="{8B43973C-7B37-43F8-AA27-743F68BBA245}"/>
    <cellStyle name="Millares [0] 11 6 7" xfId="22732" xr:uid="{77BD1F67-B214-472B-BE1D-95D89C62D261}"/>
    <cellStyle name="Millares [0] 11 6 8" xfId="44235" xr:uid="{CEEF06BD-1456-43A6-BE84-9B82CE794610}"/>
    <cellStyle name="Millares [0] 11 7" xfId="1914" xr:uid="{0F69AE1C-4906-41DF-B0A0-8E981A70BF4C}"/>
    <cellStyle name="Millares [0] 11 7 2" xfId="10180" xr:uid="{15670027-7CD3-46CE-A549-C714E0ED2AA1}"/>
    <cellStyle name="Millares [0] 11 7 2 2" xfId="31683" xr:uid="{BFEFA6DA-3581-4664-8D80-FA92D80D8A16}"/>
    <cellStyle name="Millares [0] 11 7 3" xfId="16815" xr:uid="{8BD7B580-C76A-4A05-AD70-944494A1CAF7}"/>
    <cellStyle name="Millares [0] 11 7 3 2" xfId="38318" xr:uid="{6F23C57F-FFAD-4F99-AC00-10FE00F2DDAD}"/>
    <cellStyle name="Millares [0] 11 7 4" xfId="23420" xr:uid="{6AA04054-63C5-4EB5-87F1-9D1FAB1E8095}"/>
    <cellStyle name="Millares [0] 11 7 5" xfId="44923" xr:uid="{D75C4E61-5199-4206-B3B0-C608A0B3F381}"/>
    <cellStyle name="Millares [0] 11 8" xfId="2599" xr:uid="{ABC01CF5-36B5-42D9-BB45-F2FD9F9DA95C}"/>
    <cellStyle name="Millares [0] 11 8 2" xfId="10865" xr:uid="{814BC225-6205-42B2-937A-45938C678BA3}"/>
    <cellStyle name="Millares [0] 11 8 2 2" xfId="32368" xr:uid="{42BA589B-4D73-448C-9FCE-474768885A0C}"/>
    <cellStyle name="Millares [0] 11 8 3" xfId="17500" xr:uid="{9BDE5BEF-8F01-4027-945E-565B3985F282}"/>
    <cellStyle name="Millares [0] 11 8 3 2" xfId="39003" xr:uid="{78BDA46D-CA2E-46C2-88F9-2DD81537DBD0}"/>
    <cellStyle name="Millares [0] 11 8 4" xfId="24105" xr:uid="{80FEB089-02A3-4F27-B334-68A759BEEB44}"/>
    <cellStyle name="Millares [0] 11 8 5" xfId="45608" xr:uid="{A2D9CB57-D14D-4468-A668-1C172EEB1D70}"/>
    <cellStyle name="Millares [0] 11 9" xfId="3110" xr:uid="{0EF0CF4B-9FC9-4949-ABB3-B305D2D8CED7}"/>
    <cellStyle name="Millares [0] 11 9 2" xfId="11376" xr:uid="{676F1092-62C0-4C61-A25F-7D45CB244C0B}"/>
    <cellStyle name="Millares [0] 11 9 2 2" xfId="32879" xr:uid="{0EB8FB68-DC15-46F9-9D19-FDA5D1E67DF8}"/>
    <cellStyle name="Millares [0] 11 9 3" xfId="18011" xr:uid="{DF2F4139-EE3C-4E34-AA92-7C958B2AE42A}"/>
    <cellStyle name="Millares [0] 11 9 3 2" xfId="39514" xr:uid="{762E1945-FC1E-4083-9E03-7F8E914A903F}"/>
    <cellStyle name="Millares [0] 11 9 4" xfId="24616" xr:uid="{823DD9C7-43F6-4E23-9AD6-CF1112D589B3}"/>
    <cellStyle name="Millares [0] 11 9 5" xfId="46119" xr:uid="{E682C663-F45D-49DE-A400-06E96371B3D9}"/>
    <cellStyle name="Millares [0] 12" xfId="232" xr:uid="{1C24E37C-D3C1-40BF-B074-02DEC8AC1D30}"/>
    <cellStyle name="Millares [0] 12 10" xfId="4746" xr:uid="{B091362E-E958-4E76-A596-359BF839431A}"/>
    <cellStyle name="Millares [0] 12 10 2" xfId="13012" xr:uid="{48E96CD8-E926-475D-A7C3-9AA7FF567ED6}"/>
    <cellStyle name="Millares [0] 12 10 2 2" xfId="34515" xr:uid="{FC68628F-F814-43DC-9C07-B963920C76D7}"/>
    <cellStyle name="Millares [0] 12 10 3" xfId="19647" xr:uid="{94CA0D05-BB45-4A95-9FD6-D6572610B692}"/>
    <cellStyle name="Millares [0] 12 10 3 2" xfId="41150" xr:uid="{FCB5290D-D4C8-43F6-A3E2-06096D5032B0}"/>
    <cellStyle name="Millares [0] 12 10 4" xfId="26252" xr:uid="{2A8CBC07-3148-4490-88F4-F914C8968B79}"/>
    <cellStyle name="Millares [0] 12 10 5" xfId="47755" xr:uid="{893E2501-1755-4E99-B086-D8781C50C0B1}"/>
    <cellStyle name="Millares [0] 12 11" xfId="5249" xr:uid="{229395DC-72E0-49FF-81E7-B409DECEE9F3}"/>
    <cellStyle name="Millares [0] 12 11 2" xfId="13515" xr:uid="{2A1651FC-147A-42C8-B209-63BE3C1D2F71}"/>
    <cellStyle name="Millares [0] 12 11 2 2" xfId="35018" xr:uid="{BF91D24D-A362-43FB-8B2F-D3DADE9445BC}"/>
    <cellStyle name="Millares [0] 12 11 3" xfId="20150" xr:uid="{148DD82F-D590-4A6C-ABB7-945C186203D0}"/>
    <cellStyle name="Millares [0] 12 11 3 2" xfId="41653" xr:uid="{283714B5-C0B4-42FE-96AE-23D0DCF5F43D}"/>
    <cellStyle name="Millares [0] 12 11 4" xfId="26755" xr:uid="{EF780AFF-8D90-46B9-8B42-DABC7CF150D8}"/>
    <cellStyle name="Millares [0] 12 11 5" xfId="48258" xr:uid="{B11AE2EE-0BD5-44C0-8B0F-BD1C3E1A0D10}"/>
    <cellStyle name="Millares [0] 12 12" xfId="6890" xr:uid="{56AEF4CE-A839-4D9D-86D5-30C728916C9D}"/>
    <cellStyle name="Millares [0] 12 12 2" xfId="28393" xr:uid="{1BBD3531-5B92-4C78-BABE-2B652576CA81}"/>
    <cellStyle name="Millares [0] 12 13" xfId="8545" xr:uid="{206E8AB4-247B-48D1-9450-472EDE651572}"/>
    <cellStyle name="Millares [0] 12 13 2" xfId="30048" xr:uid="{38452AD3-1D0E-407D-B7C6-9B67DECA8F8F}"/>
    <cellStyle name="Millares [0] 12 14" xfId="15183" xr:uid="{A3C7B44A-7B93-4394-BF0D-2B69159CE087}"/>
    <cellStyle name="Millares [0] 12 14 2" xfId="36686" xr:uid="{0687611C-19D8-4A44-BC0C-E340A2E28C21}"/>
    <cellStyle name="Millares [0] 12 15" xfId="21788" xr:uid="{A902C769-BE56-4779-AEA5-AAAB952DABCE}"/>
    <cellStyle name="Millares [0] 12 16" xfId="43291" xr:uid="{171CE0FA-AE76-41D4-8ED9-1E9A63E9C34D}"/>
    <cellStyle name="Millares [0] 12 2" xfId="543" xr:uid="{17D87360-ED42-4C59-AA07-3776C22065ED}"/>
    <cellStyle name="Millares [0] 12 2 10" xfId="7154" xr:uid="{E8AB2B00-C2BF-430E-9245-3B86B0FBDE19}"/>
    <cellStyle name="Millares [0] 12 2 10 2" xfId="28657" xr:uid="{E214B27F-6DE4-433A-B288-10AEDF843612}"/>
    <cellStyle name="Millares [0] 12 2 11" xfId="8810" xr:uid="{AFFD99DD-A3D1-4AF3-9C9C-650D1814C9B5}"/>
    <cellStyle name="Millares [0] 12 2 11 2" xfId="30313" xr:uid="{C1A181AA-4EB6-4006-9056-978BEABD0A44}"/>
    <cellStyle name="Millares [0] 12 2 12" xfId="15446" xr:uid="{2095BFF0-9CDA-47B6-B8DF-B0352F1A67E1}"/>
    <cellStyle name="Millares [0] 12 2 12 2" xfId="36949" xr:uid="{9AEF6463-C946-441F-9AE4-7CE87BAF0171}"/>
    <cellStyle name="Millares [0] 12 2 13" xfId="22051" xr:uid="{27A4E815-FB88-4215-9664-8BF5B8351DF5}"/>
    <cellStyle name="Millares [0] 12 2 14" xfId="43554" xr:uid="{FCA26ABC-A963-43A2-A2DB-5D680232ED8A}"/>
    <cellStyle name="Millares [0] 12 2 2" xfId="825" xr:uid="{3D260932-BD76-4566-B8AD-C67D026B27BE}"/>
    <cellStyle name="Millares [0] 12 2 2 10" xfId="15726" xr:uid="{613B87C1-8A90-4A7B-9F2D-2E53AA13E7D3}"/>
    <cellStyle name="Millares [0] 12 2 2 10 2" xfId="37229" xr:uid="{8131E6F3-C6A8-4280-8B08-AEFB3EBBB3E1}"/>
    <cellStyle name="Millares [0] 12 2 2 11" xfId="22331" xr:uid="{620FB3FE-08BC-48B0-A284-8579F66D659E}"/>
    <cellStyle name="Millares [0] 12 2 2 12" xfId="43834" xr:uid="{3B7D75DB-14EE-4331-95A0-644BC58FDABE}"/>
    <cellStyle name="Millares [0] 12 2 2 2" xfId="1771" xr:uid="{F3CD0156-CB2C-4976-88FC-863A70F848CF}"/>
    <cellStyle name="Millares [0] 12 2 2 2 2" xfId="4600" xr:uid="{679A8BCA-8A39-4BFE-BEA2-E1E87B89DB46}"/>
    <cellStyle name="Millares [0] 12 2 2 2 2 2" xfId="12866" xr:uid="{3365F641-21D4-452F-8B52-5837CFAB0C0A}"/>
    <cellStyle name="Millares [0] 12 2 2 2 2 2 2" xfId="34369" xr:uid="{E17E649A-7138-47C1-B454-739C958803E4}"/>
    <cellStyle name="Millares [0] 12 2 2 2 2 3" xfId="19501" xr:uid="{47EA4C96-A1EA-4ACE-92AE-8883C60D34B4}"/>
    <cellStyle name="Millares [0] 12 2 2 2 2 3 2" xfId="41004" xr:uid="{3BB6FCEE-2248-4E62-BD83-B47C722F2D9E}"/>
    <cellStyle name="Millares [0] 12 2 2 2 2 4" xfId="26106" xr:uid="{73911B46-61C2-48BE-BA7E-63BF964941C8}"/>
    <cellStyle name="Millares [0] 12 2 2 2 2 5" xfId="47609" xr:uid="{7AE3CE40-9EAD-4281-8F2F-B8D02E828CB7}"/>
    <cellStyle name="Millares [0] 12 2 2 2 3" xfId="6739" xr:uid="{6E5D81B8-BEB8-4D14-9727-84A6FE4A43C4}"/>
    <cellStyle name="Millares [0] 12 2 2 2 3 2" xfId="15005" xr:uid="{BDAF87DF-AA68-48B2-8C0D-6EA41E5EBA4C}"/>
    <cellStyle name="Millares [0] 12 2 2 2 3 2 2" xfId="36508" xr:uid="{6E8FD369-B416-4464-9F72-ED12632DB878}"/>
    <cellStyle name="Millares [0] 12 2 2 2 3 3" xfId="21640" xr:uid="{92F0971F-70C6-4FC3-9485-846C665A9CAB}"/>
    <cellStyle name="Millares [0] 12 2 2 2 3 3 2" xfId="43143" xr:uid="{720AB702-1EDD-46C7-B8D3-CA5350D14B1D}"/>
    <cellStyle name="Millares [0] 12 2 2 2 3 4" xfId="28245" xr:uid="{292E9F36-DDF0-47EF-977E-D61FFAA46EDD}"/>
    <cellStyle name="Millares [0] 12 2 2 2 3 5" xfId="49748" xr:uid="{066EB6DB-18AC-4C2E-9114-8092FD4EC7E8}"/>
    <cellStyle name="Millares [0] 12 2 2 2 4" xfId="8380" xr:uid="{6BF8B30D-FDFE-478D-8C99-177D2FAD4588}"/>
    <cellStyle name="Millares [0] 12 2 2 2 4 2" xfId="29883" xr:uid="{F9F752C8-F744-432B-ADF6-0183312BF995}"/>
    <cellStyle name="Millares [0] 12 2 2 2 5" xfId="10037" xr:uid="{6AB0BA74-FC46-4CBA-82F9-D9E294F1B9AB}"/>
    <cellStyle name="Millares [0] 12 2 2 2 5 2" xfId="31540" xr:uid="{18FE1438-D144-4540-B032-108294875DB6}"/>
    <cellStyle name="Millares [0] 12 2 2 2 6" xfId="16672" xr:uid="{4AC5F467-68BF-4342-990D-0E807C43EA7E}"/>
    <cellStyle name="Millares [0] 12 2 2 2 6 2" xfId="38175" xr:uid="{00650657-8E72-4359-8B55-BC699E521DD7}"/>
    <cellStyle name="Millares [0] 12 2 2 2 7" xfId="23277" xr:uid="{A86BADDA-7420-48CD-B034-9ABEE6578D69}"/>
    <cellStyle name="Millares [0] 12 2 2 2 8" xfId="44780" xr:uid="{6330DA23-8C35-4CA1-B606-B5735B3629F3}"/>
    <cellStyle name="Millares [0] 12 2 2 3" xfId="2458" xr:uid="{1DD0C00C-D895-4F85-A892-8EE1F268BB8A}"/>
    <cellStyle name="Millares [0] 12 2 2 3 2" xfId="10724" xr:uid="{CE217D89-C695-4274-9BD6-213E68773B7A}"/>
    <cellStyle name="Millares [0] 12 2 2 3 2 2" xfId="32227" xr:uid="{A079DCC9-E0B1-4E19-9D8F-607DC09A0EBE}"/>
    <cellStyle name="Millares [0] 12 2 2 3 3" xfId="17359" xr:uid="{C687CAB1-A9F5-4319-B516-FCCCCF763C3E}"/>
    <cellStyle name="Millares [0] 12 2 2 3 3 2" xfId="38862" xr:uid="{0BAFE776-1674-46E4-9945-91E1D823BDA0}"/>
    <cellStyle name="Millares [0] 12 2 2 3 4" xfId="23964" xr:uid="{F841F321-E8C2-4863-8467-848D5E6C2922}"/>
    <cellStyle name="Millares [0] 12 2 2 3 5" xfId="45467" xr:uid="{1EF3E5AB-9A5E-4918-96D7-104192A0EA1F}"/>
    <cellStyle name="Millares [0] 12 2 2 4" xfId="2975" xr:uid="{2883DBA4-1035-440D-819B-0ACAD555D86F}"/>
    <cellStyle name="Millares [0] 12 2 2 4 2" xfId="11241" xr:uid="{73779740-912E-4222-B497-FE0517DF1DEB}"/>
    <cellStyle name="Millares [0] 12 2 2 4 2 2" xfId="32744" xr:uid="{B5A74698-5E3E-4C41-8A90-83753F90BDF2}"/>
    <cellStyle name="Millares [0] 12 2 2 4 3" xfId="17876" xr:uid="{D4F8B15D-6B3B-4BE6-8A4B-35E0E55CDCD5}"/>
    <cellStyle name="Millares [0] 12 2 2 4 3 2" xfId="39379" xr:uid="{ED669076-80FD-4BC7-8E58-FAB61D6ED102}"/>
    <cellStyle name="Millares [0] 12 2 2 4 4" xfId="24481" xr:uid="{2B5A98BA-AE80-4219-AEA6-01AE5A91B999}"/>
    <cellStyle name="Millares [0] 12 2 2 4 5" xfId="45984" xr:uid="{A09AF126-6515-4BC5-A4E1-C932B965B050}"/>
    <cellStyle name="Millares [0] 12 2 2 5" xfId="3654" xr:uid="{9BE1582C-5573-4138-BF39-23E4AED90542}"/>
    <cellStyle name="Millares [0] 12 2 2 5 2" xfId="11920" xr:uid="{A745CA2B-CE95-4A82-AB7D-656CA4BB3B53}"/>
    <cellStyle name="Millares [0] 12 2 2 5 2 2" xfId="33423" xr:uid="{BA48A99A-57A5-40F7-9D7D-7BBFF781B015}"/>
    <cellStyle name="Millares [0] 12 2 2 5 3" xfId="18555" xr:uid="{7CCC8B22-FBEE-4231-975E-24E911F41E38}"/>
    <cellStyle name="Millares [0] 12 2 2 5 3 2" xfId="40058" xr:uid="{3640DFB8-EDF8-42B9-A0B2-68B5E856C38B}"/>
    <cellStyle name="Millares [0] 12 2 2 5 4" xfId="25160" xr:uid="{F20D4AA9-C035-4CF9-9CFC-6F39DE54D183}"/>
    <cellStyle name="Millares [0] 12 2 2 5 5" xfId="46663" xr:uid="{D3828061-627B-41F0-A681-8BEB66DEF964}"/>
    <cellStyle name="Millares [0] 12 2 2 6" xfId="5119" xr:uid="{653A2998-833E-4A40-9B6C-C160E1307B72}"/>
    <cellStyle name="Millares [0] 12 2 2 6 2" xfId="13385" xr:uid="{C548F78A-4676-450B-964B-0C01205EC5AC}"/>
    <cellStyle name="Millares [0] 12 2 2 6 2 2" xfId="34888" xr:uid="{9DA3355A-4F24-475C-8E10-3776E5992F67}"/>
    <cellStyle name="Millares [0] 12 2 2 6 3" xfId="20020" xr:uid="{0E23AB1A-62D6-41E4-92E9-E7368055CFDF}"/>
    <cellStyle name="Millares [0] 12 2 2 6 3 2" xfId="41523" xr:uid="{985227BD-495B-43E9-B8E8-65EDEA1AFEE1}"/>
    <cellStyle name="Millares [0] 12 2 2 6 4" xfId="26625" xr:uid="{92A443F6-63BF-4DFD-9FDA-29F6BDF483E2}"/>
    <cellStyle name="Millares [0] 12 2 2 6 5" xfId="48128" xr:uid="{921B286F-294E-4682-AECF-32C701685CE1}"/>
    <cellStyle name="Millares [0] 12 2 2 7" xfId="5793" xr:uid="{01F7D859-5C46-486E-B405-3F29D532C274}"/>
    <cellStyle name="Millares [0] 12 2 2 7 2" xfId="14059" xr:uid="{2EAB9C81-5002-417E-8450-90C7E8C04DAF}"/>
    <cellStyle name="Millares [0] 12 2 2 7 2 2" xfId="35562" xr:uid="{650C1B12-D9FF-47B4-B56A-6CB99BF2C94D}"/>
    <cellStyle name="Millares [0] 12 2 2 7 3" xfId="20694" xr:uid="{921B7AA2-920C-4DCB-BDD4-40FD456D910C}"/>
    <cellStyle name="Millares [0] 12 2 2 7 3 2" xfId="42197" xr:uid="{20D7B1A9-0F18-4CC3-BD13-566687C7E83A}"/>
    <cellStyle name="Millares [0] 12 2 2 7 4" xfId="27299" xr:uid="{EDC2C207-3F97-49C2-B0D9-C7402C3AE8B4}"/>
    <cellStyle name="Millares [0] 12 2 2 7 5" xfId="48802" xr:uid="{64A404A3-254B-4BE6-8B97-B198BA78DCFD}"/>
    <cellStyle name="Millares [0] 12 2 2 8" xfId="7434" xr:uid="{C0AC631B-26FA-4555-B039-4D04FC92F961}"/>
    <cellStyle name="Millares [0] 12 2 2 8 2" xfId="28937" xr:uid="{5A2F9914-E682-466D-B5ED-F141B9B1167F}"/>
    <cellStyle name="Millares [0] 12 2 2 9" xfId="9091" xr:uid="{61CEFD00-A742-4E5C-9170-669A691F601D}"/>
    <cellStyle name="Millares [0] 12 2 2 9 2" xfId="30594" xr:uid="{18335037-6473-4062-93D0-6F411CE8B2C2}"/>
    <cellStyle name="Millares [0] 12 2 3" xfId="1095" xr:uid="{19C99FC8-3E07-4631-B0EA-9B2A81D2BAC4}"/>
    <cellStyle name="Millares [0] 12 2 3 2" xfId="3924" xr:uid="{C60D9871-0056-414B-9A95-EEBF76C0E0F0}"/>
    <cellStyle name="Millares [0] 12 2 3 2 2" xfId="12190" xr:uid="{666B50C5-1B82-4E36-957E-9F9579DBFA19}"/>
    <cellStyle name="Millares [0] 12 2 3 2 2 2" xfId="33693" xr:uid="{342EEBDD-CEF9-47E0-B4DD-08A9B8AA05D9}"/>
    <cellStyle name="Millares [0] 12 2 3 2 3" xfId="18825" xr:uid="{B88A755E-5F24-499E-8F76-709951A43AAF}"/>
    <cellStyle name="Millares [0] 12 2 3 2 3 2" xfId="40328" xr:uid="{D36D5E31-FDF9-4987-BD5F-3E76C8A1C5E1}"/>
    <cellStyle name="Millares [0] 12 2 3 2 4" xfId="25430" xr:uid="{9D258B7C-280F-48DC-BE27-CD8C2436B261}"/>
    <cellStyle name="Millares [0] 12 2 3 2 5" xfId="46933" xr:uid="{F0A12E75-EFE4-4160-AACE-A7C766CFD702}"/>
    <cellStyle name="Millares [0] 12 2 3 3" xfId="6063" xr:uid="{F2A045AE-2873-44CF-9669-D65D01A83A05}"/>
    <cellStyle name="Millares [0] 12 2 3 3 2" xfId="14329" xr:uid="{B0179741-C98B-4BBA-B3BF-F67AF13E648E}"/>
    <cellStyle name="Millares [0] 12 2 3 3 2 2" xfId="35832" xr:uid="{31226D9E-6E79-4B97-A722-80262A281830}"/>
    <cellStyle name="Millares [0] 12 2 3 3 3" xfId="20964" xr:uid="{944C89BD-0D7D-4701-AE85-EEDD96D7DBED}"/>
    <cellStyle name="Millares [0] 12 2 3 3 3 2" xfId="42467" xr:uid="{2C1A1216-F87E-45D3-AC1F-E84A17686AE3}"/>
    <cellStyle name="Millares [0] 12 2 3 3 4" xfId="27569" xr:uid="{AB856B31-8023-4F45-A53D-F31231DB5C9B}"/>
    <cellStyle name="Millares [0] 12 2 3 3 5" xfId="49072" xr:uid="{B7ADA7E9-2B65-4149-B29F-EF2FFF9D6BA6}"/>
    <cellStyle name="Millares [0] 12 2 3 4" xfId="7704" xr:uid="{38B589B4-DCC3-4C1F-A6DE-CD853C9C9D8B}"/>
    <cellStyle name="Millares [0] 12 2 3 4 2" xfId="29207" xr:uid="{C3D81A07-A023-4DDB-96FF-8E3BC8CB06FE}"/>
    <cellStyle name="Millares [0] 12 2 3 5" xfId="9361" xr:uid="{BCFDB679-CA45-4184-9FD7-14DD892CB75C}"/>
    <cellStyle name="Millares [0] 12 2 3 5 2" xfId="30864" xr:uid="{E13F55A2-9F88-49CE-8B0D-90078A7285BC}"/>
    <cellStyle name="Millares [0] 12 2 3 6" xfId="15996" xr:uid="{284ABF6A-0389-446A-AB10-9722285DC360}"/>
    <cellStyle name="Millares [0] 12 2 3 6 2" xfId="37499" xr:uid="{F66D9181-826D-4E45-8009-68B7F633295E}"/>
    <cellStyle name="Millares [0] 12 2 3 7" xfId="22601" xr:uid="{4B8C6715-4C05-4457-BD76-F53F88C6D1FF}"/>
    <cellStyle name="Millares [0] 12 2 3 8" xfId="44104" xr:uid="{0ADC4645-516E-4457-A2BD-3C9307E65AA2}"/>
    <cellStyle name="Millares [0] 12 2 4" xfId="1491" xr:uid="{D9A92730-3967-484B-8BE6-B43FF65C8E61}"/>
    <cellStyle name="Millares [0] 12 2 4 2" xfId="4320" xr:uid="{EFD3DF58-8ED1-48F9-A094-577CDD44A714}"/>
    <cellStyle name="Millares [0] 12 2 4 2 2" xfId="12586" xr:uid="{9A0EB3E6-7D31-458B-BE0D-5FCEFCA4C931}"/>
    <cellStyle name="Millares [0] 12 2 4 2 2 2" xfId="34089" xr:uid="{A1253EDD-FED6-4D64-A41D-3A7623E4993D}"/>
    <cellStyle name="Millares [0] 12 2 4 2 3" xfId="19221" xr:uid="{A4B4D127-B682-44C6-87BD-F3150A5B6B43}"/>
    <cellStyle name="Millares [0] 12 2 4 2 3 2" xfId="40724" xr:uid="{9140AF66-15B9-4B4B-AEA4-8EAF78C030DC}"/>
    <cellStyle name="Millares [0] 12 2 4 2 4" xfId="25826" xr:uid="{AA40E990-C4CB-4E41-8673-3EC131A2046D}"/>
    <cellStyle name="Millares [0] 12 2 4 2 5" xfId="47329" xr:uid="{248CD296-BDCD-49B2-841F-194C47FEB3DC}"/>
    <cellStyle name="Millares [0] 12 2 4 3" xfId="6459" xr:uid="{3F40AC26-7629-4206-AAC1-A157014E59FB}"/>
    <cellStyle name="Millares [0] 12 2 4 3 2" xfId="14725" xr:uid="{506C4FF9-0A9C-449F-ADDA-120FAD6A1302}"/>
    <cellStyle name="Millares [0] 12 2 4 3 2 2" xfId="36228" xr:uid="{60C64700-2CB5-4505-95E2-2B5AB07A207E}"/>
    <cellStyle name="Millares [0] 12 2 4 3 3" xfId="21360" xr:uid="{BE8FED55-DE9C-4447-B5E1-4450AE923A21}"/>
    <cellStyle name="Millares [0] 12 2 4 3 3 2" xfId="42863" xr:uid="{0B5A2F39-129C-41CB-A530-A2A833CFADED}"/>
    <cellStyle name="Millares [0] 12 2 4 3 4" xfId="27965" xr:uid="{5FD2CA2B-F05B-456C-A891-5AB7EEF4CE54}"/>
    <cellStyle name="Millares [0] 12 2 4 3 5" xfId="49468" xr:uid="{9AE18ABA-41F0-4796-9646-C6717E5D04BD}"/>
    <cellStyle name="Millares [0] 12 2 4 4" xfId="8100" xr:uid="{A3B9AE20-7334-408B-A238-A9F9EDA747CF}"/>
    <cellStyle name="Millares [0] 12 2 4 4 2" xfId="29603" xr:uid="{2571DC62-218C-404A-A16B-DD9FED0F07C6}"/>
    <cellStyle name="Millares [0] 12 2 4 5" xfId="9757" xr:uid="{827FCBBE-3407-4605-A152-0794371B800E}"/>
    <cellStyle name="Millares [0] 12 2 4 5 2" xfId="31260" xr:uid="{7B5D5A93-760F-4D41-8FDF-CB4E26E4454B}"/>
    <cellStyle name="Millares [0] 12 2 4 6" xfId="16392" xr:uid="{1B84681F-B046-47A5-B541-976BED72F743}"/>
    <cellStyle name="Millares [0] 12 2 4 6 2" xfId="37895" xr:uid="{2D592518-D719-4195-8CE5-94F8F3114CA7}"/>
    <cellStyle name="Millares [0] 12 2 4 7" xfId="22997" xr:uid="{B095A652-1DE3-4E17-807F-28F577AD5151}"/>
    <cellStyle name="Millares [0] 12 2 4 8" xfId="44500" xr:uid="{E2EA5769-D922-44C6-A67A-5E0812377E11}"/>
    <cellStyle name="Millares [0] 12 2 5" xfId="2178" xr:uid="{2BA79599-E3F8-47A6-AFEA-C5B383073964}"/>
    <cellStyle name="Millares [0] 12 2 5 2" xfId="10444" xr:uid="{1355477D-63E7-4C18-BF7C-9C625D873837}"/>
    <cellStyle name="Millares [0] 12 2 5 2 2" xfId="31947" xr:uid="{C8EEE09D-D7B7-43F9-A7B2-07899BCB981A}"/>
    <cellStyle name="Millares [0] 12 2 5 3" xfId="17079" xr:uid="{3895E5EE-C411-4BD6-A925-EEACA8F02728}"/>
    <cellStyle name="Millares [0] 12 2 5 3 2" xfId="38582" xr:uid="{0057B895-33B1-47FB-A010-FDD4B5CF5027}"/>
    <cellStyle name="Millares [0] 12 2 5 4" xfId="23684" xr:uid="{F3464E9F-7860-4736-A8D8-4B4CB1612560}"/>
    <cellStyle name="Millares [0] 12 2 5 5" xfId="45187" xr:uid="{018B0A53-EF7E-4DCF-B7B6-B7F8117AF795}"/>
    <cellStyle name="Millares [0] 12 2 6" xfId="2724" xr:uid="{EA0A19B7-F69D-4510-9C03-DC74B74F32E7}"/>
    <cellStyle name="Millares [0] 12 2 6 2" xfId="10990" xr:uid="{6B6E1429-B192-4348-94D7-9359E8584779}"/>
    <cellStyle name="Millares [0] 12 2 6 2 2" xfId="32493" xr:uid="{E94A0E8F-08C3-46D8-8562-3519BC536861}"/>
    <cellStyle name="Millares [0] 12 2 6 3" xfId="17625" xr:uid="{6C6CDA66-C24F-41A4-B874-F90066F79C87}"/>
    <cellStyle name="Millares [0] 12 2 6 3 2" xfId="39128" xr:uid="{5EE4B90C-1C88-468F-B73E-286B5784D035}"/>
    <cellStyle name="Millares [0] 12 2 6 4" xfId="24230" xr:uid="{8222909E-FB85-44D7-ADD8-75CE5046BF70}"/>
    <cellStyle name="Millares [0] 12 2 6 5" xfId="45733" xr:uid="{35F14016-75A2-44C6-88C6-47C7768184BB}"/>
    <cellStyle name="Millares [0] 12 2 7" xfId="3374" xr:uid="{E0F19BD4-9025-40B6-9ADA-FA088D81E854}"/>
    <cellStyle name="Millares [0] 12 2 7 2" xfId="11640" xr:uid="{F737E110-22E4-4499-8D9C-87D9C1E16B78}"/>
    <cellStyle name="Millares [0] 12 2 7 2 2" xfId="33143" xr:uid="{0B2C4F84-3D6F-4BD6-BD0F-DC9461A62F4E}"/>
    <cellStyle name="Millares [0] 12 2 7 3" xfId="18275" xr:uid="{F930961A-1FCC-4F4F-8703-C60B03FA4111}"/>
    <cellStyle name="Millares [0] 12 2 7 3 2" xfId="39778" xr:uid="{16810B21-6054-42FF-B4DF-F7DC70CE890D}"/>
    <cellStyle name="Millares [0] 12 2 7 4" xfId="24880" xr:uid="{29E72247-CF6E-40CD-BF5C-CFF2E29457F8}"/>
    <cellStyle name="Millares [0] 12 2 7 5" xfId="46383" xr:uid="{0B19A9D2-C07B-4548-B15B-7999EC3313A5}"/>
    <cellStyle name="Millares [0] 12 2 8" xfId="4868" xr:uid="{C7B53A48-0008-435A-9A87-39A5E5FB3436}"/>
    <cellStyle name="Millares [0] 12 2 8 2" xfId="13134" xr:uid="{993BB438-6D20-4A72-91FE-56B40BA33718}"/>
    <cellStyle name="Millares [0] 12 2 8 2 2" xfId="34637" xr:uid="{9C5E337E-E8BF-49D7-8DD5-5CFB7BEB865E}"/>
    <cellStyle name="Millares [0] 12 2 8 3" xfId="19769" xr:uid="{37F43989-C700-4379-923E-FC73B85DAFF9}"/>
    <cellStyle name="Millares [0] 12 2 8 3 2" xfId="41272" xr:uid="{7BDC146D-2679-429B-B957-74AEABE2D250}"/>
    <cellStyle name="Millares [0] 12 2 8 4" xfId="26374" xr:uid="{36F9B79D-F243-4654-9397-0815B95A6440}"/>
    <cellStyle name="Millares [0] 12 2 8 5" xfId="47877" xr:uid="{911FFC82-50CB-4732-9ED3-47EA57592930}"/>
    <cellStyle name="Millares [0] 12 2 9" xfId="5513" xr:uid="{F71EED9E-B4CF-4FB7-8B57-01F2B925FEF8}"/>
    <cellStyle name="Millares [0] 12 2 9 2" xfId="13779" xr:uid="{B10D05FF-B2AF-4400-9BA4-F14D8178C43C}"/>
    <cellStyle name="Millares [0] 12 2 9 2 2" xfId="35282" xr:uid="{FD9B5B77-1645-4D0A-92D6-33781F46052E}"/>
    <cellStyle name="Millares [0] 12 2 9 3" xfId="20414" xr:uid="{3C132624-3A12-43AA-969B-CCAAA9356BBA}"/>
    <cellStyle name="Millares [0] 12 2 9 3 2" xfId="41917" xr:uid="{96C9F73B-4DF4-453C-987E-37556B0FD8BF}"/>
    <cellStyle name="Millares [0] 12 2 9 4" xfId="27019" xr:uid="{A5DBD8B7-6783-44B8-B732-B5FD0B48554B}"/>
    <cellStyle name="Millares [0] 12 2 9 5" xfId="48522" xr:uid="{0A7F54F4-0139-4642-B01A-8A480B4D588F}"/>
    <cellStyle name="Millares [0] 12 3" xfId="414" xr:uid="{617BD1DC-19CC-4E7D-8903-29976914A7E0}"/>
    <cellStyle name="Millares [0] 12 3 10" xfId="15317" xr:uid="{74FE3304-122C-4EC6-939C-FCB7A893564C}"/>
    <cellStyle name="Millares [0] 12 3 10 2" xfId="36820" xr:uid="{E7AD08E9-D166-4E91-84F7-80C900CB25B7}"/>
    <cellStyle name="Millares [0] 12 3 11" xfId="21922" xr:uid="{B9FE7C65-3970-452C-B6F2-623C9050D6ED}"/>
    <cellStyle name="Millares [0] 12 3 12" xfId="43425" xr:uid="{450708A0-E340-4054-9732-C94592AF7168}"/>
    <cellStyle name="Millares [0] 12 3 2" xfId="1362" xr:uid="{7F234C1D-783C-4775-BC32-1DDF84D85D97}"/>
    <cellStyle name="Millares [0] 12 3 2 2" xfId="4191" xr:uid="{9D931F61-5F0F-421A-B565-D51DBBA4C692}"/>
    <cellStyle name="Millares [0] 12 3 2 2 2" xfId="12457" xr:uid="{779F7DF9-4B21-4D91-82D9-4944BD96CB00}"/>
    <cellStyle name="Millares [0] 12 3 2 2 2 2" xfId="33960" xr:uid="{E561580D-A4D8-40F3-8DB1-80FDC3F65954}"/>
    <cellStyle name="Millares [0] 12 3 2 2 3" xfId="19092" xr:uid="{9A0AD928-DA2B-4282-8B4E-46B0CB2CF5E8}"/>
    <cellStyle name="Millares [0] 12 3 2 2 3 2" xfId="40595" xr:uid="{E8933888-24DB-4CC1-ADDC-5E7FACF701B4}"/>
    <cellStyle name="Millares [0] 12 3 2 2 4" xfId="25697" xr:uid="{87C905F6-1E72-484C-B2D7-40BFBEBA72A8}"/>
    <cellStyle name="Millares [0] 12 3 2 2 5" xfId="47200" xr:uid="{B3542A7B-1071-4C17-B52E-F1FA21D2C827}"/>
    <cellStyle name="Millares [0] 12 3 2 3" xfId="6330" xr:uid="{102664E8-F28D-4287-B76A-3D11C8703FF5}"/>
    <cellStyle name="Millares [0] 12 3 2 3 2" xfId="14596" xr:uid="{B7AFB183-0281-4415-B45D-2B435394DFE0}"/>
    <cellStyle name="Millares [0] 12 3 2 3 2 2" xfId="36099" xr:uid="{E0E9169F-3B02-4030-AF85-998380A52A1A}"/>
    <cellStyle name="Millares [0] 12 3 2 3 3" xfId="21231" xr:uid="{93096F3F-581F-45D5-B593-6B3ACDDA4A04}"/>
    <cellStyle name="Millares [0] 12 3 2 3 3 2" xfId="42734" xr:uid="{BB30C750-7738-449D-9D5C-F247B30D5BB9}"/>
    <cellStyle name="Millares [0] 12 3 2 3 4" xfId="27836" xr:uid="{20E7FEA0-7888-4F07-9816-CBF30CADEBDA}"/>
    <cellStyle name="Millares [0] 12 3 2 3 5" xfId="49339" xr:uid="{7C4F3863-0A5F-4BDB-A86B-1C13CDC6FE3E}"/>
    <cellStyle name="Millares [0] 12 3 2 4" xfId="7971" xr:uid="{C99A98E2-5A8A-4359-8274-30ACFF2A7C09}"/>
    <cellStyle name="Millares [0] 12 3 2 4 2" xfId="29474" xr:uid="{62881FE0-ED83-490A-990A-51336D9F4506}"/>
    <cellStyle name="Millares [0] 12 3 2 5" xfId="9628" xr:uid="{83D9A051-2108-4222-92E7-5A44282DF1B3}"/>
    <cellStyle name="Millares [0] 12 3 2 5 2" xfId="31131" xr:uid="{D4E9EF04-5035-466F-9037-7C6A9FDFCFA2}"/>
    <cellStyle name="Millares [0] 12 3 2 6" xfId="16263" xr:uid="{31747F36-BD23-4A74-B7A1-A655D64541D2}"/>
    <cellStyle name="Millares [0] 12 3 2 6 2" xfId="37766" xr:uid="{8C8FD6BC-21B9-44FD-9A45-BEE392E035E7}"/>
    <cellStyle name="Millares [0] 12 3 2 7" xfId="22868" xr:uid="{F4015E88-8DCB-469E-B177-58968C4796BB}"/>
    <cellStyle name="Millares [0] 12 3 2 8" xfId="44371" xr:uid="{948CD429-1774-4822-893E-1015DBDF16C0}"/>
    <cellStyle name="Millares [0] 12 3 3" xfId="2049" xr:uid="{970C2950-FBFC-49C8-9BC7-B627F4E04CA8}"/>
    <cellStyle name="Millares [0] 12 3 3 2" xfId="10315" xr:uid="{479569B4-2DF2-45E5-A55A-C8EF509561FF}"/>
    <cellStyle name="Millares [0] 12 3 3 2 2" xfId="31818" xr:uid="{1FE207E3-685D-4431-BCFE-404E91DAF743}"/>
    <cellStyle name="Millares [0] 12 3 3 3" xfId="16950" xr:uid="{1CDE9C50-05BE-495C-B1A7-4DCF8D8078E4}"/>
    <cellStyle name="Millares [0] 12 3 3 3 2" xfId="38453" xr:uid="{2294A9D9-1FA1-4A26-A1F0-1C391E48E174}"/>
    <cellStyle name="Millares [0] 12 3 3 4" xfId="23555" xr:uid="{70A901A7-2F98-4E26-93CD-5551BD3DCA20}"/>
    <cellStyle name="Millares [0] 12 3 3 5" xfId="45058" xr:uid="{885A70FF-F246-42A7-9EE0-C4D77354BD6A}"/>
    <cellStyle name="Millares [0] 12 3 4" xfId="2848" xr:uid="{946658D0-49F1-446E-AEAB-D981A1702147}"/>
    <cellStyle name="Millares [0] 12 3 4 2" xfId="11114" xr:uid="{D57DE3AF-354A-44C7-83CE-73F7A8166D84}"/>
    <cellStyle name="Millares [0] 12 3 4 2 2" xfId="32617" xr:uid="{820E7A7A-4A30-470D-A513-999CCF953B7D}"/>
    <cellStyle name="Millares [0] 12 3 4 3" xfId="17749" xr:uid="{3E7184E4-4614-4A14-896C-6618DEF19E7A}"/>
    <cellStyle name="Millares [0] 12 3 4 3 2" xfId="39252" xr:uid="{2EA33230-79B1-4D98-A1AC-E3EE7EB5DD86}"/>
    <cellStyle name="Millares [0] 12 3 4 4" xfId="24354" xr:uid="{502B88A1-AD1B-4AC1-829E-B2CE2D203243}"/>
    <cellStyle name="Millares [0] 12 3 4 5" xfId="45857" xr:uid="{F174E275-170A-4282-B43A-C23453D0748C}"/>
    <cellStyle name="Millares [0] 12 3 5" xfId="3245" xr:uid="{9ADA60CB-CAE2-4801-AF1B-9974F2ADED51}"/>
    <cellStyle name="Millares [0] 12 3 5 2" xfId="11511" xr:uid="{27851834-8BE1-4C4B-8830-5CA3CA4196AB}"/>
    <cellStyle name="Millares [0] 12 3 5 2 2" xfId="33014" xr:uid="{A0135E1A-ED30-47B9-817E-5FF31DA59BAF}"/>
    <cellStyle name="Millares [0] 12 3 5 3" xfId="18146" xr:uid="{677D9A77-C5F0-430D-950F-2800FFF55556}"/>
    <cellStyle name="Millares [0] 12 3 5 3 2" xfId="39649" xr:uid="{87C83F8A-6C83-4FA4-A925-D2734604A55A}"/>
    <cellStyle name="Millares [0] 12 3 5 4" xfId="24751" xr:uid="{0A4AE7CC-9F37-428B-8A70-9237CFE1F1D6}"/>
    <cellStyle name="Millares [0] 12 3 5 5" xfId="46254" xr:uid="{2DBFE768-AE9F-4779-B576-E88C5C8F27E6}"/>
    <cellStyle name="Millares [0] 12 3 6" xfId="4992" xr:uid="{C61D4357-FF96-4DE0-940E-0F230BC1F225}"/>
    <cellStyle name="Millares [0] 12 3 6 2" xfId="13258" xr:uid="{B584CE55-B345-477A-ACAE-4AA5AD6F756F}"/>
    <cellStyle name="Millares [0] 12 3 6 2 2" xfId="34761" xr:uid="{CBC40E73-0C67-4AC3-BC2B-00AE3C159AD7}"/>
    <cellStyle name="Millares [0] 12 3 6 3" xfId="19893" xr:uid="{EB00C6BF-172C-40C3-9322-124E95734F6C}"/>
    <cellStyle name="Millares [0] 12 3 6 3 2" xfId="41396" xr:uid="{69B20970-37ED-4715-B7EB-829E6CC039CF}"/>
    <cellStyle name="Millares [0] 12 3 6 4" xfId="26498" xr:uid="{A76617AA-DB00-46EB-806A-11A36EC7A3DB}"/>
    <cellStyle name="Millares [0] 12 3 6 5" xfId="48001" xr:uid="{EFDF9991-0363-4883-ADFF-DFDA7CC6A58E}"/>
    <cellStyle name="Millares [0] 12 3 7" xfId="5384" xr:uid="{C2E3E556-FD16-4150-8CFE-2BF82890FDC0}"/>
    <cellStyle name="Millares [0] 12 3 7 2" xfId="13650" xr:uid="{1439F4B4-70E9-4E74-B75B-72E3644B9D1A}"/>
    <cellStyle name="Millares [0] 12 3 7 2 2" xfId="35153" xr:uid="{84B395E7-9CCC-4752-8733-841E8B1A6100}"/>
    <cellStyle name="Millares [0] 12 3 7 3" xfId="20285" xr:uid="{95D2D905-C489-4D07-BBC5-C7E0E5F20D91}"/>
    <cellStyle name="Millares [0] 12 3 7 3 2" xfId="41788" xr:uid="{8382EBDE-8FC9-489F-B5E0-148AB91814D1}"/>
    <cellStyle name="Millares [0] 12 3 7 4" xfId="26890" xr:uid="{534236A4-EDF5-479C-84EE-34F70612F203}"/>
    <cellStyle name="Millares [0] 12 3 7 5" xfId="48393" xr:uid="{E9E740C8-3022-4BE4-BCBE-57A0106AD1A5}"/>
    <cellStyle name="Millares [0] 12 3 8" xfId="7025" xr:uid="{74FB37E6-2A40-4230-A91C-F2EA9E37B852}"/>
    <cellStyle name="Millares [0] 12 3 8 2" xfId="28528" xr:uid="{EA8DE8B9-1F12-4011-A3A2-9AF39E5616AD}"/>
    <cellStyle name="Millares [0] 12 3 9" xfId="8681" xr:uid="{9AF8463C-D84A-4CFB-BF31-CEE4C2816EC5}"/>
    <cellStyle name="Millares [0] 12 3 9 2" xfId="30184" xr:uid="{03E291F7-9B39-4BC6-8E36-43ACDF538372}"/>
    <cellStyle name="Millares [0] 12 4" xfId="698" xr:uid="{836A2307-3427-4771-A44B-3B3F41A1DBEF}"/>
    <cellStyle name="Millares [0] 12 4 10" xfId="43707" xr:uid="{126AA92B-55AD-437D-9541-3F1BDF71549D}"/>
    <cellStyle name="Millares [0] 12 4 2" xfId="1644" xr:uid="{B9C5B566-5FEF-453D-A929-890589093ECC}"/>
    <cellStyle name="Millares [0] 12 4 2 2" xfId="4473" xr:uid="{87D3B935-A541-4949-A27E-12591A2EA73E}"/>
    <cellStyle name="Millares [0] 12 4 2 2 2" xfId="12739" xr:uid="{53003F50-A57D-4B0A-83A9-7734CEC760AA}"/>
    <cellStyle name="Millares [0] 12 4 2 2 2 2" xfId="34242" xr:uid="{6F4AE4AA-A83F-4365-B237-0340C91E3BA0}"/>
    <cellStyle name="Millares [0] 12 4 2 2 3" xfId="19374" xr:uid="{21703B61-4D8A-4B87-8833-10984390F50B}"/>
    <cellStyle name="Millares [0] 12 4 2 2 3 2" xfId="40877" xr:uid="{169AB6DB-4831-44D0-949B-00B325F7ECD1}"/>
    <cellStyle name="Millares [0] 12 4 2 2 4" xfId="25979" xr:uid="{1016721E-E20F-41B8-AC3A-BDB68891288D}"/>
    <cellStyle name="Millares [0] 12 4 2 2 5" xfId="47482" xr:uid="{8C17D7A8-AED3-41B0-99AE-599605CDDE22}"/>
    <cellStyle name="Millares [0] 12 4 2 3" xfId="6612" xr:uid="{697100BC-DF90-4ADB-9F91-A115C4970B20}"/>
    <cellStyle name="Millares [0] 12 4 2 3 2" xfId="14878" xr:uid="{78A4F7F1-A497-47C6-9FCA-569358702B28}"/>
    <cellStyle name="Millares [0] 12 4 2 3 2 2" xfId="36381" xr:uid="{8160347E-9DA7-4267-91D0-464793BE9346}"/>
    <cellStyle name="Millares [0] 12 4 2 3 3" xfId="21513" xr:uid="{AC733585-4AB4-439D-A5D1-893796EB8B6E}"/>
    <cellStyle name="Millares [0] 12 4 2 3 3 2" xfId="43016" xr:uid="{55C84A26-549B-4602-8810-6D0DFACDD51F}"/>
    <cellStyle name="Millares [0] 12 4 2 3 4" xfId="28118" xr:uid="{1EEB1C6A-1882-41ED-B5E8-A465CE268B48}"/>
    <cellStyle name="Millares [0] 12 4 2 3 5" xfId="49621" xr:uid="{15443508-A012-4038-9EAD-6B2ACB491CE5}"/>
    <cellStyle name="Millares [0] 12 4 2 4" xfId="8253" xr:uid="{62A43AF2-E237-44D6-B72C-38F58A89B711}"/>
    <cellStyle name="Millares [0] 12 4 2 4 2" xfId="29756" xr:uid="{65D6E31F-C009-4C4F-BCD8-76B4F821C011}"/>
    <cellStyle name="Millares [0] 12 4 2 5" xfId="9910" xr:uid="{B961F88E-AF14-4778-87CB-C581885B4180}"/>
    <cellStyle name="Millares [0] 12 4 2 5 2" xfId="31413" xr:uid="{8ED303FC-69DB-46D3-820A-874463FD8838}"/>
    <cellStyle name="Millares [0] 12 4 2 6" xfId="16545" xr:uid="{66FC9453-AB89-4976-9801-464F7F76358D}"/>
    <cellStyle name="Millares [0] 12 4 2 6 2" xfId="38048" xr:uid="{5D6D5B4A-329A-4471-82EB-DB7869C584F2}"/>
    <cellStyle name="Millares [0] 12 4 2 7" xfId="23150" xr:uid="{43D3E9B6-108B-445A-928C-6569C8D45D15}"/>
    <cellStyle name="Millares [0] 12 4 2 8" xfId="44653" xr:uid="{E19A804B-DDF3-4CBF-ACF5-FCBADE85EA55}"/>
    <cellStyle name="Millares [0] 12 4 3" xfId="2331" xr:uid="{F038544B-3814-40A7-AFB0-005A9677D740}"/>
    <cellStyle name="Millares [0] 12 4 3 2" xfId="10597" xr:uid="{FB3DFCCF-23E6-4BAF-B536-7A1555177F2D}"/>
    <cellStyle name="Millares [0] 12 4 3 2 2" xfId="32100" xr:uid="{4686ED8C-D4AF-4334-AC51-BC53ECD9F4F0}"/>
    <cellStyle name="Millares [0] 12 4 3 3" xfId="17232" xr:uid="{53D35383-8714-453F-9B5C-E18189B3B479}"/>
    <cellStyle name="Millares [0] 12 4 3 3 2" xfId="38735" xr:uid="{0510A6E8-10BD-4CB1-A501-5504429F52A7}"/>
    <cellStyle name="Millares [0] 12 4 3 4" xfId="23837" xr:uid="{1E2E402B-BF5F-4712-9666-8E5FBF30D7CF}"/>
    <cellStyle name="Millares [0] 12 4 3 5" xfId="45340" xr:uid="{4E776AFE-8695-44E7-88E6-5C43151137AA}"/>
    <cellStyle name="Millares [0] 12 4 4" xfId="3527" xr:uid="{C72D0BF2-822D-4625-9425-0C63C061E521}"/>
    <cellStyle name="Millares [0] 12 4 4 2" xfId="11793" xr:uid="{E483915A-84E1-406C-9771-2B34AFB1267A}"/>
    <cellStyle name="Millares [0] 12 4 4 2 2" xfId="33296" xr:uid="{E9231380-F5EB-40F5-BB06-2B5E1518242E}"/>
    <cellStyle name="Millares [0] 12 4 4 3" xfId="18428" xr:uid="{9863ED72-6FE5-4F38-916B-D3A56FA78AF3}"/>
    <cellStyle name="Millares [0] 12 4 4 3 2" xfId="39931" xr:uid="{8D647F44-FD54-422C-B394-505A458B3AFB}"/>
    <cellStyle name="Millares [0] 12 4 4 4" xfId="25033" xr:uid="{61A1714E-9A04-4219-880B-C9DA26C67649}"/>
    <cellStyle name="Millares [0] 12 4 4 5" xfId="46536" xr:uid="{3B8ED4B2-EFC6-4049-8058-BBEF789079E2}"/>
    <cellStyle name="Millares [0] 12 4 5" xfId="5666" xr:uid="{C0DC48FE-B9AC-4507-86D3-5E8C3A7E6BB5}"/>
    <cellStyle name="Millares [0] 12 4 5 2" xfId="13932" xr:uid="{630AD4BD-0727-4778-98D1-AA36D244D4CC}"/>
    <cellStyle name="Millares [0] 12 4 5 2 2" xfId="35435" xr:uid="{445D4AF7-77C9-4108-87AB-7B0B93A6A263}"/>
    <cellStyle name="Millares [0] 12 4 5 3" xfId="20567" xr:uid="{1081FBF9-841B-4312-8B97-5D47BEE2DB9F}"/>
    <cellStyle name="Millares [0] 12 4 5 3 2" xfId="42070" xr:uid="{AC412785-981A-461A-8740-93617C528961}"/>
    <cellStyle name="Millares [0] 12 4 5 4" xfId="27172" xr:uid="{333BAD9A-D3FB-4878-9D97-462637268F42}"/>
    <cellStyle name="Millares [0] 12 4 5 5" xfId="48675" xr:uid="{6463E1E2-CF66-4FAA-9EBD-4A0098DA5991}"/>
    <cellStyle name="Millares [0] 12 4 6" xfId="7307" xr:uid="{93C4B426-3171-487F-A544-6053ACBD2B75}"/>
    <cellStyle name="Millares [0] 12 4 6 2" xfId="28810" xr:uid="{12C7ED2B-9599-4B15-AE5D-64D067DF9505}"/>
    <cellStyle name="Millares [0] 12 4 7" xfId="8964" xr:uid="{F8FD2D76-C954-4E0F-8188-08320D83FD3F}"/>
    <cellStyle name="Millares [0] 12 4 7 2" xfId="30467" xr:uid="{6545A8DE-8445-46E4-AD9F-07B812759C1F}"/>
    <cellStyle name="Millares [0] 12 4 8" xfId="15599" xr:uid="{06A33EFD-4D8E-4932-9672-3FC5E6F59D1C}"/>
    <cellStyle name="Millares [0] 12 4 8 2" xfId="37102" xr:uid="{34332075-7B91-4B04-978F-EB8F0A5B6269}"/>
    <cellStyle name="Millares [0] 12 4 9" xfId="22204" xr:uid="{C6B6A332-31AD-48DD-8C45-04643F160C7E}"/>
    <cellStyle name="Millares [0] 12 5" xfId="967" xr:uid="{025F3106-DEA5-4D08-B1F8-3A3C77DFF472}"/>
    <cellStyle name="Millares [0] 12 5 2" xfId="3796" xr:uid="{3A6CB1AC-E068-45CB-8F24-DD804BAA1CFF}"/>
    <cellStyle name="Millares [0] 12 5 2 2" xfId="12062" xr:uid="{438AEC41-1AB0-444E-AE89-99D05E1B7671}"/>
    <cellStyle name="Millares [0] 12 5 2 2 2" xfId="33565" xr:uid="{F139845A-4916-4C5C-9A86-CD0C38F65BF1}"/>
    <cellStyle name="Millares [0] 12 5 2 3" xfId="18697" xr:uid="{495EAE81-65F4-4FEA-B563-D5D959C38C15}"/>
    <cellStyle name="Millares [0] 12 5 2 3 2" xfId="40200" xr:uid="{0686A119-05F6-4BA9-9FA5-FE0D3C1D3D94}"/>
    <cellStyle name="Millares [0] 12 5 2 4" xfId="25302" xr:uid="{F9893EC5-BD4F-422C-A762-0EC4A13104E8}"/>
    <cellStyle name="Millares [0] 12 5 2 5" xfId="46805" xr:uid="{D60369A2-7FA2-4614-AC68-0098701AB612}"/>
    <cellStyle name="Millares [0] 12 5 3" xfId="5935" xr:uid="{F9A386EE-D1F6-4B03-A40C-C19FFC04FB1F}"/>
    <cellStyle name="Millares [0] 12 5 3 2" xfId="14201" xr:uid="{D05FDB48-7D5E-43A5-81D8-01E82AB41691}"/>
    <cellStyle name="Millares [0] 12 5 3 2 2" xfId="35704" xr:uid="{EEC4A72F-A121-4365-93DD-2C9128C55F19}"/>
    <cellStyle name="Millares [0] 12 5 3 3" xfId="20836" xr:uid="{6BD45593-BF97-47CC-AE4E-4B2E3C4991AB}"/>
    <cellStyle name="Millares [0] 12 5 3 3 2" xfId="42339" xr:uid="{21B19640-C78C-4245-AB07-D7DBBC273639}"/>
    <cellStyle name="Millares [0] 12 5 3 4" xfId="27441" xr:uid="{52627EAC-ED87-4F25-BCDE-DBD425B2E42D}"/>
    <cellStyle name="Millares [0] 12 5 3 5" xfId="48944" xr:uid="{F577E6C8-3CA7-402C-B7D7-DC34EC2109FC}"/>
    <cellStyle name="Millares [0] 12 5 4" xfId="7576" xr:uid="{00E12D0E-29CA-4238-831B-6E31F09D6627}"/>
    <cellStyle name="Millares [0] 12 5 4 2" xfId="29079" xr:uid="{B8B43656-468E-4453-8CE3-3A03432466E4}"/>
    <cellStyle name="Millares [0] 12 5 5" xfId="9233" xr:uid="{A462159B-2487-4F9B-8330-C515DB8156B9}"/>
    <cellStyle name="Millares [0] 12 5 5 2" xfId="30736" xr:uid="{701E9A63-7C45-4E5D-8C6E-C0EC7A57904E}"/>
    <cellStyle name="Millares [0] 12 5 6" xfId="15868" xr:uid="{824EF900-6C0F-47A6-BEC4-02EE9D5E56B7}"/>
    <cellStyle name="Millares [0] 12 5 6 2" xfId="37371" xr:uid="{27FB0B98-31DF-47D6-8498-A847A8717289}"/>
    <cellStyle name="Millares [0] 12 5 7" xfId="22473" xr:uid="{0E8F9D01-8A87-4C7E-B2B8-3AAA32008D5F}"/>
    <cellStyle name="Millares [0] 12 5 8" xfId="43976" xr:uid="{800C5EA9-75F2-47B7-B12B-E1F138F9C091}"/>
    <cellStyle name="Millares [0] 12 6" xfId="1227" xr:uid="{2E6607F9-9C2A-450D-9007-0CB9D3976869}"/>
    <cellStyle name="Millares [0] 12 6 2" xfId="4056" xr:uid="{12C11BD9-7DE0-4129-B848-4AC2EDAF302A}"/>
    <cellStyle name="Millares [0] 12 6 2 2" xfId="12322" xr:uid="{FEE59C56-FA26-43F7-AB07-E10FDD0D1E08}"/>
    <cellStyle name="Millares [0] 12 6 2 2 2" xfId="33825" xr:uid="{A56B6FAC-4D50-4675-BF30-C10190A92B47}"/>
    <cellStyle name="Millares [0] 12 6 2 3" xfId="18957" xr:uid="{44A28DB6-39E6-4491-8DF2-F2CC18472651}"/>
    <cellStyle name="Millares [0] 12 6 2 3 2" xfId="40460" xr:uid="{5BAD43DC-F5A7-4B70-8FA1-87A047E0F13D}"/>
    <cellStyle name="Millares [0] 12 6 2 4" xfId="25562" xr:uid="{336408FC-7588-42C0-B752-84D4A6F83968}"/>
    <cellStyle name="Millares [0] 12 6 2 5" xfId="47065" xr:uid="{B28610C0-C34A-4086-9F86-9C39D3BEA0DA}"/>
    <cellStyle name="Millares [0] 12 6 3" xfId="6195" xr:uid="{94E6FC9F-D590-4852-B61D-529E34681735}"/>
    <cellStyle name="Millares [0] 12 6 3 2" xfId="14461" xr:uid="{7B6CBC65-BC2E-4B27-A796-D487F9A54B5F}"/>
    <cellStyle name="Millares [0] 12 6 3 2 2" xfId="35964" xr:uid="{E87E621E-52FC-4CF5-BDEC-E51563D12874}"/>
    <cellStyle name="Millares [0] 12 6 3 3" xfId="21096" xr:uid="{7464EB32-C193-4458-A70F-0E2A401CAB27}"/>
    <cellStyle name="Millares [0] 12 6 3 3 2" xfId="42599" xr:uid="{6B5205D2-2FB5-484F-BCBE-3CB8BD0FC794}"/>
    <cellStyle name="Millares [0] 12 6 3 4" xfId="27701" xr:uid="{879A1492-0BA7-4585-97A4-2D4921E6CA0C}"/>
    <cellStyle name="Millares [0] 12 6 3 5" xfId="49204" xr:uid="{3C3DA46D-8867-490E-A92E-121B746B87B9}"/>
    <cellStyle name="Millares [0] 12 6 4" xfId="7836" xr:uid="{125F2A7C-DCE6-4A55-8E98-E5D9597337E6}"/>
    <cellStyle name="Millares [0] 12 6 4 2" xfId="29339" xr:uid="{D711842A-40C8-4890-A1A5-3D3EE3A99662}"/>
    <cellStyle name="Millares [0] 12 6 5" xfId="9493" xr:uid="{B5A7EE82-3518-4534-8F52-F479BD63A553}"/>
    <cellStyle name="Millares [0] 12 6 5 2" xfId="30996" xr:uid="{DCB9A7DE-AB08-455A-855A-0FEC695F93C3}"/>
    <cellStyle name="Millares [0] 12 6 6" xfId="16128" xr:uid="{491AAA2A-BD04-428C-B1FE-C9824BF5DEF3}"/>
    <cellStyle name="Millares [0] 12 6 6 2" xfId="37631" xr:uid="{A3518CCD-33AF-4749-A063-8BDD53FDA1F1}"/>
    <cellStyle name="Millares [0] 12 6 7" xfId="22733" xr:uid="{FCBA781D-617D-4564-8891-CD8F330FD6D7}"/>
    <cellStyle name="Millares [0] 12 6 8" xfId="44236" xr:uid="{30278948-B5F7-417B-858B-BA94F49A42B4}"/>
    <cellStyle name="Millares [0] 12 7" xfId="1915" xr:uid="{114967FB-2133-469C-9C2E-165088C5D558}"/>
    <cellStyle name="Millares [0] 12 7 2" xfId="10181" xr:uid="{A47B65F9-F0C2-4A57-95B1-2E05C093E34B}"/>
    <cellStyle name="Millares [0] 12 7 2 2" xfId="31684" xr:uid="{A2475225-C071-4714-A080-92F640CFB7D8}"/>
    <cellStyle name="Millares [0] 12 7 3" xfId="16816" xr:uid="{C5D43056-5F10-48E1-A6F3-4A8AAA969E41}"/>
    <cellStyle name="Millares [0] 12 7 3 2" xfId="38319" xr:uid="{83DF8385-985A-45BD-A2EE-8D448584FC84}"/>
    <cellStyle name="Millares [0] 12 7 4" xfId="23421" xr:uid="{ACB1208C-F057-4798-B444-3497247D51DA}"/>
    <cellStyle name="Millares [0] 12 7 5" xfId="44924" xr:uid="{9115988F-5B81-4E7D-ACBC-5FA3906DFCE8}"/>
    <cellStyle name="Millares [0] 12 8" xfId="2600" xr:uid="{21DC1269-9A88-4DDD-938E-44A1BBCED0C3}"/>
    <cellStyle name="Millares [0] 12 8 2" xfId="10866" xr:uid="{85F42AA5-808E-44E1-895D-ADC8B7BFEF23}"/>
    <cellStyle name="Millares [0] 12 8 2 2" xfId="32369" xr:uid="{772A45B9-2840-4683-857D-9F7CD3B70088}"/>
    <cellStyle name="Millares [0] 12 8 3" xfId="17501" xr:uid="{FEC7F491-37CC-465D-8920-F376095592EA}"/>
    <cellStyle name="Millares [0] 12 8 3 2" xfId="39004" xr:uid="{B1436BF0-67A0-4280-946A-2BBB2EDAA74E}"/>
    <cellStyle name="Millares [0] 12 8 4" xfId="24106" xr:uid="{4C143145-136B-4F2A-B09A-594F597BEA29}"/>
    <cellStyle name="Millares [0] 12 8 5" xfId="45609" xr:uid="{971B531E-9722-4543-A237-EFF0C020F6CA}"/>
    <cellStyle name="Millares [0] 12 9" xfId="3111" xr:uid="{506AB5E0-8234-4D74-96CB-A41633030579}"/>
    <cellStyle name="Millares [0] 12 9 2" xfId="11377" xr:uid="{6CE76027-5174-4BB1-9D0E-C8C795C1C048}"/>
    <cellStyle name="Millares [0] 12 9 2 2" xfId="32880" xr:uid="{22EEB376-A539-41A3-9A7A-96CE43E4B394}"/>
    <cellStyle name="Millares [0] 12 9 3" xfId="18012" xr:uid="{BAB7AD87-A915-4CAD-B6D3-5B6D6D073BCA}"/>
    <cellStyle name="Millares [0] 12 9 3 2" xfId="39515" xr:uid="{0B8891CD-651B-4F83-8D74-6424AF4696E2}"/>
    <cellStyle name="Millares [0] 12 9 4" xfId="24617" xr:uid="{A140A838-AB02-42F6-A52A-E6FDF7EC4D33}"/>
    <cellStyle name="Millares [0] 12 9 5" xfId="46120" xr:uid="{F1D6798A-BDCA-4550-9E5A-97F2B899CE34}"/>
    <cellStyle name="Millares [0] 13" xfId="299" xr:uid="{2A9FDFA9-749B-4F62-ACE7-F880E19630CB}"/>
    <cellStyle name="Millares [0] 13 10" xfId="4768" xr:uid="{ADED5898-B9E0-40E1-98E0-563B9D804F97}"/>
    <cellStyle name="Millares [0] 13 10 2" xfId="13034" xr:uid="{6B9AAC77-AA5D-4CDA-B374-02D56BA85C8E}"/>
    <cellStyle name="Millares [0] 13 10 2 2" xfId="34537" xr:uid="{D7B4F9DC-6744-4308-AD61-84D8EFC43C87}"/>
    <cellStyle name="Millares [0] 13 10 3" xfId="19669" xr:uid="{D8A3D605-7124-4B87-9053-5315449AB6ED}"/>
    <cellStyle name="Millares [0] 13 10 3 2" xfId="41172" xr:uid="{7728FAB5-2AA6-4887-AD99-FD1275011201}"/>
    <cellStyle name="Millares [0] 13 10 4" xfId="26274" xr:uid="{0FFC0D41-2910-4412-83B8-ABDD2A71AB55}"/>
    <cellStyle name="Millares [0] 13 10 5" xfId="47777" xr:uid="{3F71CAF9-8770-4A3C-B276-0490FD7BE61B}"/>
    <cellStyle name="Millares [0] 13 11" xfId="5272" xr:uid="{2FE3B049-ECC5-4475-9308-F26CB9D3EFC3}"/>
    <cellStyle name="Millares [0] 13 11 2" xfId="13538" xr:uid="{1DDB452B-4F29-48C3-9004-079A2E0A6FCC}"/>
    <cellStyle name="Millares [0] 13 11 2 2" xfId="35041" xr:uid="{D4D39D5B-1B5A-4F12-95D6-E89DAA1B04EA}"/>
    <cellStyle name="Millares [0] 13 11 3" xfId="20173" xr:uid="{F2717579-3EC4-4EAF-8651-D2374039841E}"/>
    <cellStyle name="Millares [0] 13 11 3 2" xfId="41676" xr:uid="{C82C7D90-F6E5-4119-BB92-57CC272F9BFC}"/>
    <cellStyle name="Millares [0] 13 11 4" xfId="26778" xr:uid="{FA6FC2CD-EBB7-4A8F-BE89-51CC3BFC354F}"/>
    <cellStyle name="Millares [0] 13 11 5" xfId="48281" xr:uid="{BFE4CAA8-3EBA-450E-8717-CEE12C70F4F7}"/>
    <cellStyle name="Millares [0] 13 12" xfId="6913" xr:uid="{F155B5DF-C5C4-4B62-8421-3F191DD2DC85}"/>
    <cellStyle name="Millares [0] 13 12 2" xfId="28416" xr:uid="{7FBAB136-D13F-4DD7-8DC4-BE6A3210BE40}"/>
    <cellStyle name="Millares [0] 13 13" xfId="8569" xr:uid="{EBCE7382-38AC-441D-BF8B-B68A834CE0E4}"/>
    <cellStyle name="Millares [0] 13 13 2" xfId="30072" xr:uid="{3D7C0233-145D-4E5A-9C51-2A6174DBEBB7}"/>
    <cellStyle name="Millares [0] 13 14" xfId="15205" xr:uid="{F8D0DA02-97EF-4743-962B-CEE62872007C}"/>
    <cellStyle name="Millares [0] 13 14 2" xfId="36708" xr:uid="{D1CE8467-83B7-40E6-B262-93C69966C766}"/>
    <cellStyle name="Millares [0] 13 15" xfId="21810" xr:uid="{D76E13BC-9DAA-4641-9823-474A4AED9FF5}"/>
    <cellStyle name="Millares [0] 13 16" xfId="43313" xr:uid="{C9FD6E79-550A-486F-9E21-B444EFF14C8B}"/>
    <cellStyle name="Millares [0] 13 2" xfId="566" xr:uid="{90F01F93-BEF8-4419-80F9-F0EAB133ED45}"/>
    <cellStyle name="Millares [0] 13 2 10" xfId="7177" xr:uid="{59A3C93D-8DA4-4FF2-89DF-19EDC6D9CF3E}"/>
    <cellStyle name="Millares [0] 13 2 10 2" xfId="28680" xr:uid="{779EA4ED-6BDA-4ED4-BB8C-3C7F064893B3}"/>
    <cellStyle name="Millares [0] 13 2 11" xfId="8833" xr:uid="{954A2FDA-566B-410F-8C17-3F5F4CD5CDEA}"/>
    <cellStyle name="Millares [0] 13 2 11 2" xfId="30336" xr:uid="{8E313D8B-BD08-48D0-B865-94BB38E2AD66}"/>
    <cellStyle name="Millares [0] 13 2 12" xfId="15469" xr:uid="{75312A5C-7382-4FA7-81D1-B94CBD892AFE}"/>
    <cellStyle name="Millares [0] 13 2 12 2" xfId="36972" xr:uid="{46ECEFEF-6EB4-47F3-B545-BAE58F7D0ADF}"/>
    <cellStyle name="Millares [0] 13 2 13" xfId="22074" xr:uid="{4915BB71-E6E4-4F44-AEAD-BC6BC920C418}"/>
    <cellStyle name="Millares [0] 13 2 14" xfId="43577" xr:uid="{9BCAA872-94AD-48AD-8B18-542A32E16477}"/>
    <cellStyle name="Millares [0] 13 2 2" xfId="848" xr:uid="{6C393B80-8331-4FCA-8ED1-3401C93D12E4}"/>
    <cellStyle name="Millares [0] 13 2 2 10" xfId="15749" xr:uid="{9B00220C-DDC7-49A8-ACF7-FEC2CB7897CB}"/>
    <cellStyle name="Millares [0] 13 2 2 10 2" xfId="37252" xr:uid="{BF982AED-F7B8-4086-8447-25BEDE96EA23}"/>
    <cellStyle name="Millares [0] 13 2 2 11" xfId="22354" xr:uid="{D4C859B9-FC91-4C64-82C8-402A61ECF3BB}"/>
    <cellStyle name="Millares [0] 13 2 2 12" xfId="43857" xr:uid="{F3A92998-C018-4F41-A1F5-C97E02F5A2F3}"/>
    <cellStyle name="Millares [0] 13 2 2 2" xfId="1794" xr:uid="{2E1D1FED-A219-408B-9445-3F63CC0C0ADA}"/>
    <cellStyle name="Millares [0] 13 2 2 2 2" xfId="4623" xr:uid="{367FE7F6-AE34-4116-B97E-85BE23FE7122}"/>
    <cellStyle name="Millares [0] 13 2 2 2 2 2" xfId="12889" xr:uid="{0715D97B-DC71-4D35-9439-A3BFB7083D3B}"/>
    <cellStyle name="Millares [0] 13 2 2 2 2 2 2" xfId="34392" xr:uid="{A8EE52C2-670B-4EDB-BA35-32AEA9CEE680}"/>
    <cellStyle name="Millares [0] 13 2 2 2 2 3" xfId="19524" xr:uid="{FB7E8F43-967D-4C88-9DE2-BF3CF59A2C7E}"/>
    <cellStyle name="Millares [0] 13 2 2 2 2 3 2" xfId="41027" xr:uid="{92FEA14F-C957-4BCB-B111-A55B2CB307E8}"/>
    <cellStyle name="Millares [0] 13 2 2 2 2 4" xfId="26129" xr:uid="{698D1329-0AB0-415F-AE6A-58641DEA457A}"/>
    <cellStyle name="Millares [0] 13 2 2 2 2 5" xfId="47632" xr:uid="{9B03DA1A-79D7-435B-8E84-668A8E4DD1A9}"/>
    <cellStyle name="Millares [0] 13 2 2 2 3" xfId="6762" xr:uid="{CE860285-0679-4277-A768-DCFA62B87309}"/>
    <cellStyle name="Millares [0] 13 2 2 2 3 2" xfId="15028" xr:uid="{737DF64D-B168-4769-A2C7-7B63AA63EADE}"/>
    <cellStyle name="Millares [0] 13 2 2 2 3 2 2" xfId="36531" xr:uid="{A5940EFF-1188-4C04-8F84-6756825BE854}"/>
    <cellStyle name="Millares [0] 13 2 2 2 3 3" xfId="21663" xr:uid="{42389A13-18BF-4CFF-8ECF-A91B4AB4D6D2}"/>
    <cellStyle name="Millares [0] 13 2 2 2 3 3 2" xfId="43166" xr:uid="{8B355907-671E-4F45-8A61-C03227EC1FCA}"/>
    <cellStyle name="Millares [0] 13 2 2 2 3 4" xfId="28268" xr:uid="{C6E1360B-13EA-4D76-8CD2-5F4480BA26F7}"/>
    <cellStyle name="Millares [0] 13 2 2 2 3 5" xfId="49771" xr:uid="{ADB3A211-6B47-4A53-BD56-CE5D39D22D2B}"/>
    <cellStyle name="Millares [0] 13 2 2 2 4" xfId="8403" xr:uid="{8D39468E-705F-4336-804F-374795E8097F}"/>
    <cellStyle name="Millares [0] 13 2 2 2 4 2" xfId="29906" xr:uid="{BF8DD4BC-B065-445F-AB0F-54CC9AABA10F}"/>
    <cellStyle name="Millares [0] 13 2 2 2 5" xfId="10060" xr:uid="{A776B318-4540-4792-BE7A-004F56A9697A}"/>
    <cellStyle name="Millares [0] 13 2 2 2 5 2" xfId="31563" xr:uid="{EE056FD6-87A0-44DC-9206-8E9ECD70AE1F}"/>
    <cellStyle name="Millares [0] 13 2 2 2 6" xfId="16695" xr:uid="{6064F59B-361E-4290-BC19-BCD42B5E5F4B}"/>
    <cellStyle name="Millares [0] 13 2 2 2 6 2" xfId="38198" xr:uid="{488356A1-0DB1-4422-A953-1595F1140185}"/>
    <cellStyle name="Millares [0] 13 2 2 2 7" xfId="23300" xr:uid="{96895ABB-AFB4-4758-A809-E7DC773306EB}"/>
    <cellStyle name="Millares [0] 13 2 2 2 8" xfId="44803" xr:uid="{88239F1A-4FA2-4133-BC33-981B337B9002}"/>
    <cellStyle name="Millares [0] 13 2 2 3" xfId="2481" xr:uid="{81C71B21-2E22-421A-80B0-E75AC1949607}"/>
    <cellStyle name="Millares [0] 13 2 2 3 2" xfId="10747" xr:uid="{EE8D4D5A-5ABD-4E6A-BB52-2868EA2CA2A7}"/>
    <cellStyle name="Millares [0] 13 2 2 3 2 2" xfId="32250" xr:uid="{0697AE41-B48A-4F30-8081-06695307E146}"/>
    <cellStyle name="Millares [0] 13 2 2 3 3" xfId="17382" xr:uid="{2875D7DB-61B9-4922-B3A1-9A26ED4B53D0}"/>
    <cellStyle name="Millares [0] 13 2 2 3 3 2" xfId="38885" xr:uid="{0A46C923-D2C3-421A-8035-33926A989BD6}"/>
    <cellStyle name="Millares [0] 13 2 2 3 4" xfId="23987" xr:uid="{7BFC6CFC-DF67-4E53-8974-D953C9199972}"/>
    <cellStyle name="Millares [0] 13 2 2 3 5" xfId="45490" xr:uid="{94D6300F-FA05-41BB-9FDF-11BA578F61B3}"/>
    <cellStyle name="Millares [0] 13 2 2 4" xfId="2998" xr:uid="{F8D991AF-A4E5-4673-8088-45EE4CCE63E0}"/>
    <cellStyle name="Millares [0] 13 2 2 4 2" xfId="11264" xr:uid="{E18B8931-BB24-4CEA-9572-BC98B764A615}"/>
    <cellStyle name="Millares [0] 13 2 2 4 2 2" xfId="32767" xr:uid="{02163AC6-2242-4890-B46F-5CC73D9F5A7C}"/>
    <cellStyle name="Millares [0] 13 2 2 4 3" xfId="17899" xr:uid="{539E386A-9F70-4879-AF80-342235E045BB}"/>
    <cellStyle name="Millares [0] 13 2 2 4 3 2" xfId="39402" xr:uid="{4A5CE343-5E83-441C-8B28-71C91DBE9AE5}"/>
    <cellStyle name="Millares [0] 13 2 2 4 4" xfId="24504" xr:uid="{5030DCF6-37F6-4A4C-A219-B2D5F7A6C329}"/>
    <cellStyle name="Millares [0] 13 2 2 4 5" xfId="46007" xr:uid="{617C8F39-B39E-4BD8-AC7D-5DE95189E0B2}"/>
    <cellStyle name="Millares [0] 13 2 2 5" xfId="3677" xr:uid="{DD642210-1A2E-4EEA-B150-E9C16AC5C8F4}"/>
    <cellStyle name="Millares [0] 13 2 2 5 2" xfId="11943" xr:uid="{F0909891-1338-4FCF-B48F-EB5CAA13DB8D}"/>
    <cellStyle name="Millares [0] 13 2 2 5 2 2" xfId="33446" xr:uid="{84510C69-D411-4DB1-90D9-D205D55ECAB9}"/>
    <cellStyle name="Millares [0] 13 2 2 5 3" xfId="18578" xr:uid="{47796448-E1D5-4CB3-9CE1-24E7389EB519}"/>
    <cellStyle name="Millares [0] 13 2 2 5 3 2" xfId="40081" xr:uid="{401EA280-490A-4DB5-83CF-3474B6C571AC}"/>
    <cellStyle name="Millares [0] 13 2 2 5 4" xfId="25183" xr:uid="{B4001803-19EE-4EA2-9F2B-F9D8BE186B46}"/>
    <cellStyle name="Millares [0] 13 2 2 5 5" xfId="46686" xr:uid="{6E94118E-4D39-4590-84EE-5ABC6C27031E}"/>
    <cellStyle name="Millares [0] 13 2 2 6" xfId="5142" xr:uid="{BDDABF0D-7A84-4C21-9E5C-EEAD39F146FC}"/>
    <cellStyle name="Millares [0] 13 2 2 6 2" xfId="13408" xr:uid="{74F9212B-33FB-480A-AF76-D3ED3731387D}"/>
    <cellStyle name="Millares [0] 13 2 2 6 2 2" xfId="34911" xr:uid="{EC33094C-DD24-4EE7-83C6-1944137D4D81}"/>
    <cellStyle name="Millares [0] 13 2 2 6 3" xfId="20043" xr:uid="{F412B98A-962A-41AE-B19B-FDBC7AA1EB97}"/>
    <cellStyle name="Millares [0] 13 2 2 6 3 2" xfId="41546" xr:uid="{F6A01AA2-B45B-40E5-825F-FE0CEC8C4A68}"/>
    <cellStyle name="Millares [0] 13 2 2 6 4" xfId="26648" xr:uid="{CC5C6CF2-7371-4F7C-9E45-09A0511708A8}"/>
    <cellStyle name="Millares [0] 13 2 2 6 5" xfId="48151" xr:uid="{3710E6BA-6392-4B3F-93DB-4715137A3D2C}"/>
    <cellStyle name="Millares [0] 13 2 2 7" xfId="5816" xr:uid="{146387B2-DE55-4035-956B-E948D2B9602D}"/>
    <cellStyle name="Millares [0] 13 2 2 7 2" xfId="14082" xr:uid="{ECCE1F80-4785-4FE8-82CB-B7FBD0D23526}"/>
    <cellStyle name="Millares [0] 13 2 2 7 2 2" xfId="35585" xr:uid="{C70B5DF7-AB3F-4B0F-858C-9A5DA2C42D8D}"/>
    <cellStyle name="Millares [0] 13 2 2 7 3" xfId="20717" xr:uid="{A75B922D-B55A-4D6B-BE06-2BB6E951B6FC}"/>
    <cellStyle name="Millares [0] 13 2 2 7 3 2" xfId="42220" xr:uid="{AB215849-487D-45A6-90B3-2548C76923B8}"/>
    <cellStyle name="Millares [0] 13 2 2 7 4" xfId="27322" xr:uid="{1555CDB6-DF0E-4FC3-8B59-3B7163CFB6D0}"/>
    <cellStyle name="Millares [0] 13 2 2 7 5" xfId="48825" xr:uid="{7E5801CC-3B4E-41A0-8B7C-C2A1340239B6}"/>
    <cellStyle name="Millares [0] 13 2 2 8" xfId="7457" xr:uid="{FFB26889-1D29-4D3A-A397-F4364B09CACC}"/>
    <cellStyle name="Millares [0] 13 2 2 8 2" xfId="28960" xr:uid="{A98D5F75-EC09-4169-9A16-56337155DBE1}"/>
    <cellStyle name="Millares [0] 13 2 2 9" xfId="9114" xr:uid="{A0C04AB1-20CE-4C73-AF0D-B732E818272C}"/>
    <cellStyle name="Millares [0] 13 2 2 9 2" xfId="30617" xr:uid="{0A2FA813-8833-412A-860D-B6CB6F252A2F}"/>
    <cellStyle name="Millares [0] 13 2 3" xfId="1118" xr:uid="{704AD765-B637-41AB-88ED-9C9789CE325C}"/>
    <cellStyle name="Millares [0] 13 2 3 2" xfId="3947" xr:uid="{7FD922ED-D53E-498D-8483-BE00B2471DA6}"/>
    <cellStyle name="Millares [0] 13 2 3 2 2" xfId="12213" xr:uid="{9ED6E950-949C-4B61-BF45-154F1C7F840F}"/>
    <cellStyle name="Millares [0] 13 2 3 2 2 2" xfId="33716" xr:uid="{93707F92-7DCE-4C47-A9B0-D588C7FDA975}"/>
    <cellStyle name="Millares [0] 13 2 3 2 3" xfId="18848" xr:uid="{4238D0F5-3C27-41BF-88F8-46567D4C6DB6}"/>
    <cellStyle name="Millares [0] 13 2 3 2 3 2" xfId="40351" xr:uid="{54CADD1A-A466-4B8A-AF97-3EE436746EAA}"/>
    <cellStyle name="Millares [0] 13 2 3 2 4" xfId="25453" xr:uid="{11E3A645-9F7E-47C7-B3B3-BFE1506F63AF}"/>
    <cellStyle name="Millares [0] 13 2 3 2 5" xfId="46956" xr:uid="{C49FE671-8F5D-4E9F-8D24-A11311E1D2DB}"/>
    <cellStyle name="Millares [0] 13 2 3 3" xfId="6086" xr:uid="{98FA7280-40B9-4B9F-B0AF-4BBB50004BEF}"/>
    <cellStyle name="Millares [0] 13 2 3 3 2" xfId="14352" xr:uid="{CA264915-E911-43EF-A8E4-0CE86D155A1C}"/>
    <cellStyle name="Millares [0] 13 2 3 3 2 2" xfId="35855" xr:uid="{2AA9A28D-B30B-4987-876B-D1747276A573}"/>
    <cellStyle name="Millares [0] 13 2 3 3 3" xfId="20987" xr:uid="{ECA6D0C4-9A54-414F-B12A-A731810451C3}"/>
    <cellStyle name="Millares [0] 13 2 3 3 3 2" xfId="42490" xr:uid="{F0CCC732-20F3-4DCC-AD06-0F0DBA5545E4}"/>
    <cellStyle name="Millares [0] 13 2 3 3 4" xfId="27592" xr:uid="{72C611BA-E13C-437B-9BA6-B437CE14F5BA}"/>
    <cellStyle name="Millares [0] 13 2 3 3 5" xfId="49095" xr:uid="{1A9DACD1-7B43-4727-966C-FBBCDBC1BAF3}"/>
    <cellStyle name="Millares [0] 13 2 3 4" xfId="7727" xr:uid="{DF12356C-689F-4C31-974C-BE1F19227881}"/>
    <cellStyle name="Millares [0] 13 2 3 4 2" xfId="29230" xr:uid="{CD40BA89-7BB7-4EC1-AE1D-CE6A7DE0BC91}"/>
    <cellStyle name="Millares [0] 13 2 3 5" xfId="9384" xr:uid="{1BA6B1E3-D041-458E-A70D-CC635733CEF3}"/>
    <cellStyle name="Millares [0] 13 2 3 5 2" xfId="30887" xr:uid="{063865D6-2425-443F-9839-D6E5B9E0A978}"/>
    <cellStyle name="Millares [0] 13 2 3 6" xfId="16019" xr:uid="{B07F7899-CD6C-4A14-818D-8A8AF8FCD9FF}"/>
    <cellStyle name="Millares [0] 13 2 3 6 2" xfId="37522" xr:uid="{D49F6CD0-4E36-4EF3-9E19-CDD7E66F73DB}"/>
    <cellStyle name="Millares [0] 13 2 3 7" xfId="22624" xr:uid="{2E5C8B58-3C8C-4E9A-9B1C-C73A3354BD0C}"/>
    <cellStyle name="Millares [0] 13 2 3 8" xfId="44127" xr:uid="{B132B259-A9E5-4D44-B0DE-C8DEF39985C1}"/>
    <cellStyle name="Millares [0] 13 2 4" xfId="1514" xr:uid="{A596C024-FE52-4E64-9DC6-D14D674F7BEE}"/>
    <cellStyle name="Millares [0] 13 2 4 2" xfId="4343" xr:uid="{5F7FAD2C-9516-4BC6-B2F1-29C8CD2F71AC}"/>
    <cellStyle name="Millares [0] 13 2 4 2 2" xfId="12609" xr:uid="{063E2D03-119A-4813-AA08-22959ADF07FC}"/>
    <cellStyle name="Millares [0] 13 2 4 2 2 2" xfId="34112" xr:uid="{65F0D3D8-50E8-4EB6-89FA-7207048C7821}"/>
    <cellStyle name="Millares [0] 13 2 4 2 3" xfId="19244" xr:uid="{1F3FE341-FDC7-4CD6-892D-B80359411790}"/>
    <cellStyle name="Millares [0] 13 2 4 2 3 2" xfId="40747" xr:uid="{7A1805D3-8C38-4173-BAB8-F9A5CA2E25F2}"/>
    <cellStyle name="Millares [0] 13 2 4 2 4" xfId="25849" xr:uid="{7C473096-C59F-495F-B3A2-E0E9D5D689EA}"/>
    <cellStyle name="Millares [0] 13 2 4 2 5" xfId="47352" xr:uid="{BC1BA00C-D57F-4121-9247-7355D353F16A}"/>
    <cellStyle name="Millares [0] 13 2 4 3" xfId="6482" xr:uid="{22006B1B-813C-43C3-AE44-43B18EEB0213}"/>
    <cellStyle name="Millares [0] 13 2 4 3 2" xfId="14748" xr:uid="{0FC36E60-0C74-4FBE-BEBD-D4A46B8E420D}"/>
    <cellStyle name="Millares [0] 13 2 4 3 2 2" xfId="36251" xr:uid="{45EA6BBA-C38C-4EA1-98F6-2F404EA61120}"/>
    <cellStyle name="Millares [0] 13 2 4 3 3" xfId="21383" xr:uid="{2F3BE4F1-083A-49CD-96BD-D39D71E35583}"/>
    <cellStyle name="Millares [0] 13 2 4 3 3 2" xfId="42886" xr:uid="{E29778C3-A711-47B6-B8DC-B07C468EE596}"/>
    <cellStyle name="Millares [0] 13 2 4 3 4" xfId="27988" xr:uid="{9DB7AF2F-54BA-436E-A4C7-DEB4687D00C2}"/>
    <cellStyle name="Millares [0] 13 2 4 3 5" xfId="49491" xr:uid="{422227DD-933A-4ADD-8601-0FD8F63B09B4}"/>
    <cellStyle name="Millares [0] 13 2 4 4" xfId="8123" xr:uid="{BDF39349-9C5B-4E81-8EDB-7F1F62FDF09D}"/>
    <cellStyle name="Millares [0] 13 2 4 4 2" xfId="29626" xr:uid="{BF4E57AF-2B65-4DF5-8723-5900A9067B16}"/>
    <cellStyle name="Millares [0] 13 2 4 5" xfId="9780" xr:uid="{1CDE1BD6-8075-4495-97B0-D04FDBA80D6E}"/>
    <cellStyle name="Millares [0] 13 2 4 5 2" xfId="31283" xr:uid="{24122EAE-6CAE-4FED-94C3-BF2CAAF70738}"/>
    <cellStyle name="Millares [0] 13 2 4 6" xfId="16415" xr:uid="{E51DEA08-A125-4179-930E-69C5932A7CB7}"/>
    <cellStyle name="Millares [0] 13 2 4 6 2" xfId="37918" xr:uid="{61A903FC-6AC4-4D8D-A4D7-3C76F0519059}"/>
    <cellStyle name="Millares [0] 13 2 4 7" xfId="23020" xr:uid="{6BE0B4B4-082D-4897-8582-9A3B4C7078BA}"/>
    <cellStyle name="Millares [0] 13 2 4 8" xfId="44523" xr:uid="{4611FD96-1B86-4ED0-ABAB-6FEF5E950BEA}"/>
    <cellStyle name="Millares [0] 13 2 5" xfId="2201" xr:uid="{B53478D6-FCDD-464E-B406-25F1DBC24988}"/>
    <cellStyle name="Millares [0] 13 2 5 2" xfId="10467" xr:uid="{391D6534-2937-4074-AEEF-47402A0ABB23}"/>
    <cellStyle name="Millares [0] 13 2 5 2 2" xfId="31970" xr:uid="{143EE21B-2F25-4586-9275-1BB94FFCFF51}"/>
    <cellStyle name="Millares [0] 13 2 5 3" xfId="17102" xr:uid="{907EEA3B-A296-42E5-9EBD-A115CEAB9B3C}"/>
    <cellStyle name="Millares [0] 13 2 5 3 2" xfId="38605" xr:uid="{15816D15-2B2C-4C4B-9FCB-683CE8D495ED}"/>
    <cellStyle name="Millares [0] 13 2 5 4" xfId="23707" xr:uid="{178947FF-2E00-4132-AAC3-8B862BF3C7F1}"/>
    <cellStyle name="Millares [0] 13 2 5 5" xfId="45210" xr:uid="{A288AEBE-5331-47AF-BC08-92FDCE07547D}"/>
    <cellStyle name="Millares [0] 13 2 6" xfId="2746" xr:uid="{525C156C-1B03-46A1-9A62-3D7B42170B89}"/>
    <cellStyle name="Millares [0] 13 2 6 2" xfId="11012" xr:uid="{3633127E-AA7E-482E-B64C-B1E38B942EF2}"/>
    <cellStyle name="Millares [0] 13 2 6 2 2" xfId="32515" xr:uid="{08B21D48-DD99-484C-A1CC-09A73EEDB327}"/>
    <cellStyle name="Millares [0] 13 2 6 3" xfId="17647" xr:uid="{6AA8DE15-5588-4F55-96E6-ED3E644FF8CD}"/>
    <cellStyle name="Millares [0] 13 2 6 3 2" xfId="39150" xr:uid="{1E0014BC-C642-49FB-9211-B2391D91A65D}"/>
    <cellStyle name="Millares [0] 13 2 6 4" xfId="24252" xr:uid="{8B4F627A-CCC9-4797-949D-AEA4F9526DAE}"/>
    <cellStyle name="Millares [0] 13 2 6 5" xfId="45755" xr:uid="{652799CD-64A8-4A22-B61C-B064B7FC0725}"/>
    <cellStyle name="Millares [0] 13 2 7" xfId="3397" xr:uid="{37ABFA28-E903-444F-8E63-6FDEF6C9E0D6}"/>
    <cellStyle name="Millares [0] 13 2 7 2" xfId="11663" xr:uid="{411382D2-A146-45D2-AB64-412256FA0866}"/>
    <cellStyle name="Millares [0] 13 2 7 2 2" xfId="33166" xr:uid="{0C7B1D23-533C-4AE3-BFC5-05003D1A9790}"/>
    <cellStyle name="Millares [0] 13 2 7 3" xfId="18298" xr:uid="{DEA5B76E-0DF9-45A5-A809-37F3C859858D}"/>
    <cellStyle name="Millares [0] 13 2 7 3 2" xfId="39801" xr:uid="{94627437-E1FA-4AC9-A4F4-73487652319E}"/>
    <cellStyle name="Millares [0] 13 2 7 4" xfId="24903" xr:uid="{68B2A645-0C20-4D25-A8C3-7C14846C741C}"/>
    <cellStyle name="Millares [0] 13 2 7 5" xfId="46406" xr:uid="{403BCF7F-717A-4601-9FB5-5DB7FE2C20E9}"/>
    <cellStyle name="Millares [0] 13 2 8" xfId="4890" xr:uid="{1D79D0F0-1D13-445A-B694-4E81CE144A09}"/>
    <cellStyle name="Millares [0] 13 2 8 2" xfId="13156" xr:uid="{C5B31FEF-05F1-4DC2-A1C9-974E8FB9219A}"/>
    <cellStyle name="Millares [0] 13 2 8 2 2" xfId="34659" xr:uid="{6847CA98-5BAD-4E79-8244-E6E224917EE5}"/>
    <cellStyle name="Millares [0] 13 2 8 3" xfId="19791" xr:uid="{A6B6C09C-626D-4A23-9A5A-C6BDE0953360}"/>
    <cellStyle name="Millares [0] 13 2 8 3 2" xfId="41294" xr:uid="{1C74A262-8947-4FD2-961F-42EAA678A241}"/>
    <cellStyle name="Millares [0] 13 2 8 4" xfId="26396" xr:uid="{16DC6654-A342-4E1C-9847-35A452352158}"/>
    <cellStyle name="Millares [0] 13 2 8 5" xfId="47899" xr:uid="{C046675F-71E3-4103-9F05-66F42D53572A}"/>
    <cellStyle name="Millares [0] 13 2 9" xfId="5536" xr:uid="{62F88650-1355-4496-8D50-BD8EE8FCE830}"/>
    <cellStyle name="Millares [0] 13 2 9 2" xfId="13802" xr:uid="{2A9DB3B1-7D92-429C-A272-17C86E9C846A}"/>
    <cellStyle name="Millares [0] 13 2 9 2 2" xfId="35305" xr:uid="{FEA0B006-A096-4F1C-AAF2-3EF0743467F2}"/>
    <cellStyle name="Millares [0] 13 2 9 3" xfId="20437" xr:uid="{FE4C8EF8-2429-4850-894E-9EE2BC336E98}"/>
    <cellStyle name="Millares [0] 13 2 9 3 2" xfId="41940" xr:uid="{708241D0-DC78-45C6-A0E1-3017DB2D4C2C}"/>
    <cellStyle name="Millares [0] 13 2 9 4" xfId="27042" xr:uid="{0C5A3E2D-B46B-4520-8013-F38A5D0E5B8C}"/>
    <cellStyle name="Millares [0] 13 2 9 5" xfId="48545" xr:uid="{F93434EA-B3D9-4D8F-AD6C-9C11A263325C}"/>
    <cellStyle name="Millares [0] 13 3" xfId="438" xr:uid="{3AA4BC23-7135-403A-A2DE-50A0EAB3AD6F}"/>
    <cellStyle name="Millares [0] 13 3 10" xfId="15341" xr:uid="{027116D1-2621-41DD-AFE9-34BB0AAA5C20}"/>
    <cellStyle name="Millares [0] 13 3 10 2" xfId="36844" xr:uid="{F70443B4-9FE4-40A7-B151-84F1F2AAFDA2}"/>
    <cellStyle name="Millares [0] 13 3 11" xfId="21946" xr:uid="{4330C6D3-2D2F-440F-ACF0-31C91939E095}"/>
    <cellStyle name="Millares [0] 13 3 12" xfId="43449" xr:uid="{E2F0F4B8-951A-4514-87EE-CA0CAE43DA47}"/>
    <cellStyle name="Millares [0] 13 3 2" xfId="1386" xr:uid="{A42DCFEB-30E4-48A2-A3FD-E76CB3EA2C92}"/>
    <cellStyle name="Millares [0] 13 3 2 2" xfId="4215" xr:uid="{90EE6E10-071C-44D2-96DF-F138AF149EC6}"/>
    <cellStyle name="Millares [0] 13 3 2 2 2" xfId="12481" xr:uid="{8BC72972-989B-46D1-B504-655FE387A322}"/>
    <cellStyle name="Millares [0] 13 3 2 2 2 2" xfId="33984" xr:uid="{CD55B108-5AB3-4009-BB9E-2F249E035FCF}"/>
    <cellStyle name="Millares [0] 13 3 2 2 3" xfId="19116" xr:uid="{1BAA9314-E73A-48F4-B41E-685EDA6218BE}"/>
    <cellStyle name="Millares [0] 13 3 2 2 3 2" xfId="40619" xr:uid="{1E6B1CEE-46F6-4155-B7BA-601014C30668}"/>
    <cellStyle name="Millares [0] 13 3 2 2 4" xfId="25721" xr:uid="{7032AF4D-2A67-4DB1-AF6E-A2CEFCBBE6C0}"/>
    <cellStyle name="Millares [0] 13 3 2 2 5" xfId="47224" xr:uid="{A156C7E5-265C-41AB-B867-141BE8E44703}"/>
    <cellStyle name="Millares [0] 13 3 2 3" xfId="6354" xr:uid="{B74A3AA7-D0FE-4E4D-BECA-0F14919656B5}"/>
    <cellStyle name="Millares [0] 13 3 2 3 2" xfId="14620" xr:uid="{3E7C9036-CC7B-4526-A95D-5BA9CA30A0A1}"/>
    <cellStyle name="Millares [0] 13 3 2 3 2 2" xfId="36123" xr:uid="{2AEC541D-A3AE-4C11-8534-562A958B265D}"/>
    <cellStyle name="Millares [0] 13 3 2 3 3" xfId="21255" xr:uid="{A653B9BB-EB66-44E0-A2E5-EBE157C4E7DD}"/>
    <cellStyle name="Millares [0] 13 3 2 3 3 2" xfId="42758" xr:uid="{2F23F623-DA32-4460-813F-26FBD780EB78}"/>
    <cellStyle name="Millares [0] 13 3 2 3 4" xfId="27860" xr:uid="{FFD8F176-0AFB-4148-9ACC-8384E19CDAA3}"/>
    <cellStyle name="Millares [0] 13 3 2 3 5" xfId="49363" xr:uid="{EF60C83D-D32E-4451-AFFC-B07E8B5E5F8A}"/>
    <cellStyle name="Millares [0] 13 3 2 4" xfId="7995" xr:uid="{00BDDBE9-45C2-4CF5-9746-66E24B6151B7}"/>
    <cellStyle name="Millares [0] 13 3 2 4 2" xfId="29498" xr:uid="{F53F861E-4E70-45D6-94D7-ACBF22A30803}"/>
    <cellStyle name="Millares [0] 13 3 2 5" xfId="9652" xr:uid="{D7C49613-E9FA-477B-B3DE-CE4CB9C8168A}"/>
    <cellStyle name="Millares [0] 13 3 2 5 2" xfId="31155" xr:uid="{BBB03CD2-09A3-48CB-8E76-32900B9AE456}"/>
    <cellStyle name="Millares [0] 13 3 2 6" xfId="16287" xr:uid="{95D4DFD3-F1A7-4C95-AB67-36C6492D37E4}"/>
    <cellStyle name="Millares [0] 13 3 2 6 2" xfId="37790" xr:uid="{DCD377AA-B662-4A06-9D67-5A6C6C59411F}"/>
    <cellStyle name="Millares [0] 13 3 2 7" xfId="22892" xr:uid="{01BA3A18-4941-4D6D-AA03-F56ABA82E4F4}"/>
    <cellStyle name="Millares [0] 13 3 2 8" xfId="44395" xr:uid="{8B29D1A1-3E38-4790-871B-2FFD9CD62949}"/>
    <cellStyle name="Millares [0] 13 3 3" xfId="2073" xr:uid="{97D5789F-0171-4DE0-B67E-22C956620C7C}"/>
    <cellStyle name="Millares [0] 13 3 3 2" xfId="10339" xr:uid="{25701A1C-33EE-4BCC-A316-1FDAF3FA09FD}"/>
    <cellStyle name="Millares [0] 13 3 3 2 2" xfId="31842" xr:uid="{DD6594F0-6996-4C15-84B1-471DF242EF58}"/>
    <cellStyle name="Millares [0] 13 3 3 3" xfId="16974" xr:uid="{8D119A4D-439C-48E5-8740-40067CC83815}"/>
    <cellStyle name="Millares [0] 13 3 3 3 2" xfId="38477" xr:uid="{F17E7C34-38B2-4A01-9C1B-DF47CA4DD525}"/>
    <cellStyle name="Millares [0] 13 3 3 4" xfId="23579" xr:uid="{A5CA07DE-6D05-48E7-8E90-E36C7770C247}"/>
    <cellStyle name="Millares [0] 13 3 3 5" xfId="45082" xr:uid="{83BD16B5-A880-4C29-B24C-8A91144CE4A6}"/>
    <cellStyle name="Millares [0] 13 3 4" xfId="2870" xr:uid="{8F94CFF3-1988-4D45-B264-8D550D8A9C50}"/>
    <cellStyle name="Millares [0] 13 3 4 2" xfId="11136" xr:uid="{1E1CC68D-16F7-4058-90BA-212F24372303}"/>
    <cellStyle name="Millares [0] 13 3 4 2 2" xfId="32639" xr:uid="{A3834661-224F-4263-89BA-CE12496B5434}"/>
    <cellStyle name="Millares [0] 13 3 4 3" xfId="17771" xr:uid="{7E9756DE-00B5-452D-A496-595BF76BB558}"/>
    <cellStyle name="Millares [0] 13 3 4 3 2" xfId="39274" xr:uid="{4CEAAEA7-DB73-43F2-B471-08FF5295A509}"/>
    <cellStyle name="Millares [0] 13 3 4 4" xfId="24376" xr:uid="{706B626C-974C-4843-BEF5-4B902B698E6E}"/>
    <cellStyle name="Millares [0] 13 3 4 5" xfId="45879" xr:uid="{14F0C390-D276-49EF-B5BD-A6AB0DA658DB}"/>
    <cellStyle name="Millares [0] 13 3 5" xfId="3269" xr:uid="{CB18E0B6-8AA1-4582-81F2-E03C26D3333D}"/>
    <cellStyle name="Millares [0] 13 3 5 2" xfId="11535" xr:uid="{CD543287-1CFB-4BFE-B7D8-FB99C446E983}"/>
    <cellStyle name="Millares [0] 13 3 5 2 2" xfId="33038" xr:uid="{38621415-CF77-4077-AD4E-03B705B3607C}"/>
    <cellStyle name="Millares [0] 13 3 5 3" xfId="18170" xr:uid="{58F14B86-D558-485A-B39A-9CBA37C395D3}"/>
    <cellStyle name="Millares [0] 13 3 5 3 2" xfId="39673" xr:uid="{BEB21EE8-F6E5-4E7F-ABC4-5795D3E30468}"/>
    <cellStyle name="Millares [0] 13 3 5 4" xfId="24775" xr:uid="{A5839298-6B10-4F38-844D-3F5FED78FB8E}"/>
    <cellStyle name="Millares [0] 13 3 5 5" xfId="46278" xr:uid="{CA801ED4-F637-46D9-82F7-39F77839F890}"/>
    <cellStyle name="Millares [0] 13 3 6" xfId="5014" xr:uid="{C1ED2BB5-0599-4453-8914-805A3F1ECC8C}"/>
    <cellStyle name="Millares [0] 13 3 6 2" xfId="13280" xr:uid="{CCA37DC5-C883-4059-9010-48B44CA35A95}"/>
    <cellStyle name="Millares [0] 13 3 6 2 2" xfId="34783" xr:uid="{7F60D7C8-F631-4329-9371-A02489BA2C79}"/>
    <cellStyle name="Millares [0] 13 3 6 3" xfId="19915" xr:uid="{C78F43F7-F5A1-4F7E-867E-82842C237BD8}"/>
    <cellStyle name="Millares [0] 13 3 6 3 2" xfId="41418" xr:uid="{B89BC862-381E-41D0-B23B-1044FD3DC496}"/>
    <cellStyle name="Millares [0] 13 3 6 4" xfId="26520" xr:uid="{55758DC1-7C8C-4B49-9D15-B8535172F2B2}"/>
    <cellStyle name="Millares [0] 13 3 6 5" xfId="48023" xr:uid="{230EE473-ABD1-424A-8950-28F39A1398EE}"/>
    <cellStyle name="Millares [0] 13 3 7" xfId="5408" xr:uid="{FFDA6D34-12CE-42C0-8E35-1BCCD811F000}"/>
    <cellStyle name="Millares [0] 13 3 7 2" xfId="13674" xr:uid="{AA04CA3F-4D8D-4C44-A598-47D7A597933E}"/>
    <cellStyle name="Millares [0] 13 3 7 2 2" xfId="35177" xr:uid="{7DCC52D3-791F-4312-808D-342FE041F50B}"/>
    <cellStyle name="Millares [0] 13 3 7 3" xfId="20309" xr:uid="{03844C9C-6CCF-46BD-9D0D-55FD94A61AA9}"/>
    <cellStyle name="Millares [0] 13 3 7 3 2" xfId="41812" xr:uid="{FE2A0BBE-3B69-40E0-AB08-3A2F80AEA904}"/>
    <cellStyle name="Millares [0] 13 3 7 4" xfId="26914" xr:uid="{D070C980-36EF-414C-85B0-094296FB37A1}"/>
    <cellStyle name="Millares [0] 13 3 7 5" xfId="48417" xr:uid="{04BB0CA2-6180-4E37-AE76-6AE36E00A78F}"/>
    <cellStyle name="Millares [0] 13 3 8" xfId="7049" xr:uid="{DBAF12BC-3CBA-4623-A345-7B2A2514C93F}"/>
    <cellStyle name="Millares [0] 13 3 8 2" xfId="28552" xr:uid="{25D4D124-6613-4D71-AE5B-091245713D34}"/>
    <cellStyle name="Millares [0] 13 3 9" xfId="8705" xr:uid="{5B12967D-904A-4460-A545-685C3773042D}"/>
    <cellStyle name="Millares [0] 13 3 9 2" xfId="30208" xr:uid="{D34F45AD-BA7F-4202-876F-1255FF7C9294}"/>
    <cellStyle name="Millares [0] 13 4" xfId="720" xr:uid="{CB0FE414-FE9C-4179-B851-4E755D7EF724}"/>
    <cellStyle name="Millares [0] 13 4 10" xfId="43729" xr:uid="{5CDD746B-A84E-474B-B311-F69E19D4E69B}"/>
    <cellStyle name="Millares [0] 13 4 2" xfId="1666" xr:uid="{B4A07A36-E809-4FEE-903A-05AEC0E84AC2}"/>
    <cellStyle name="Millares [0] 13 4 2 2" xfId="4495" xr:uid="{25114B49-6619-43FD-9038-F5972C8E79A2}"/>
    <cellStyle name="Millares [0] 13 4 2 2 2" xfId="12761" xr:uid="{D1E87898-852D-4A0F-A162-3D35B1340E39}"/>
    <cellStyle name="Millares [0] 13 4 2 2 2 2" xfId="34264" xr:uid="{99438852-853C-432E-B454-F702B01E7DB0}"/>
    <cellStyle name="Millares [0] 13 4 2 2 3" xfId="19396" xr:uid="{EBFBDDB6-3117-4BCA-894A-1BCEBB5B5E8F}"/>
    <cellStyle name="Millares [0] 13 4 2 2 3 2" xfId="40899" xr:uid="{EF7E7F94-9FDC-4646-9BD5-9AE35FD57357}"/>
    <cellStyle name="Millares [0] 13 4 2 2 4" xfId="26001" xr:uid="{864EBCB8-33F7-4007-9166-56A85D4779C6}"/>
    <cellStyle name="Millares [0] 13 4 2 2 5" xfId="47504" xr:uid="{34812305-EA3D-4451-9920-738B3F9FA053}"/>
    <cellStyle name="Millares [0] 13 4 2 3" xfId="6634" xr:uid="{62EDD5BA-E580-4A4C-B83F-023AFEC65B8E}"/>
    <cellStyle name="Millares [0] 13 4 2 3 2" xfId="14900" xr:uid="{44C84BDB-365B-41EA-A138-A7D00971A8CD}"/>
    <cellStyle name="Millares [0] 13 4 2 3 2 2" xfId="36403" xr:uid="{67B8F6DE-4445-42E6-9ECC-91C546B7735F}"/>
    <cellStyle name="Millares [0] 13 4 2 3 3" xfId="21535" xr:uid="{89267404-7991-400F-A78C-6458AB51778F}"/>
    <cellStyle name="Millares [0] 13 4 2 3 3 2" xfId="43038" xr:uid="{49D51D56-A66B-4148-A216-EFCDE0BD8313}"/>
    <cellStyle name="Millares [0] 13 4 2 3 4" xfId="28140" xr:uid="{81D3272A-DDAD-438E-ABCA-0B505DB24536}"/>
    <cellStyle name="Millares [0] 13 4 2 3 5" xfId="49643" xr:uid="{E8DF07C9-739B-4108-8BE0-633E2EFE6BDF}"/>
    <cellStyle name="Millares [0] 13 4 2 4" xfId="8275" xr:uid="{C5DA561E-B37B-475B-BF3D-EFEB95F7037B}"/>
    <cellStyle name="Millares [0] 13 4 2 4 2" xfId="29778" xr:uid="{87166093-748A-4C81-9689-327214D96543}"/>
    <cellStyle name="Millares [0] 13 4 2 5" xfId="9932" xr:uid="{64F209B0-4D9D-47E4-9AC7-90AFB0D531DD}"/>
    <cellStyle name="Millares [0] 13 4 2 5 2" xfId="31435" xr:uid="{FFAE9041-5ACE-4859-A679-BB6640C0EAA4}"/>
    <cellStyle name="Millares [0] 13 4 2 6" xfId="16567" xr:uid="{A3A74404-CD0A-48E3-A519-D0D0F41045EF}"/>
    <cellStyle name="Millares [0] 13 4 2 6 2" xfId="38070" xr:uid="{67F67171-AFB7-4400-B97D-A72DB88FDB7C}"/>
    <cellStyle name="Millares [0] 13 4 2 7" xfId="23172" xr:uid="{B9640D9B-B735-4EA7-9AF7-C3EA552C0F54}"/>
    <cellStyle name="Millares [0] 13 4 2 8" xfId="44675" xr:uid="{F30F5E22-02C5-4C21-890E-F698C500DD45}"/>
    <cellStyle name="Millares [0] 13 4 3" xfId="2353" xr:uid="{2918993F-EB63-4932-AFC0-1E0EC0F58F84}"/>
    <cellStyle name="Millares [0] 13 4 3 2" xfId="10619" xr:uid="{0E69515B-514E-45E3-8251-43441F4D99C8}"/>
    <cellStyle name="Millares [0] 13 4 3 2 2" xfId="32122" xr:uid="{965CD735-AE45-4F1C-B6CA-BB7B228F101F}"/>
    <cellStyle name="Millares [0] 13 4 3 3" xfId="17254" xr:uid="{5B067C0A-725A-42EC-B44E-17BEBBD5083B}"/>
    <cellStyle name="Millares [0] 13 4 3 3 2" xfId="38757" xr:uid="{C9A8B374-9229-4331-BE51-9E88B0409D06}"/>
    <cellStyle name="Millares [0] 13 4 3 4" xfId="23859" xr:uid="{160B0970-2754-44A3-9F4B-D5785B0B9F66}"/>
    <cellStyle name="Millares [0] 13 4 3 5" xfId="45362" xr:uid="{57FC2DDE-AA7F-46F8-84B8-F527E004D3B2}"/>
    <cellStyle name="Millares [0] 13 4 4" xfId="3549" xr:uid="{112D4863-845F-4233-96F3-903A31FC2467}"/>
    <cellStyle name="Millares [0] 13 4 4 2" xfId="11815" xr:uid="{B4824EAC-2ACC-497A-9B4A-6CECBA8EDB8A}"/>
    <cellStyle name="Millares [0] 13 4 4 2 2" xfId="33318" xr:uid="{309D29C0-7040-42AA-9532-577994BE0B42}"/>
    <cellStyle name="Millares [0] 13 4 4 3" xfId="18450" xr:uid="{2250DD61-AB59-4FD7-8BF8-0921BEF88084}"/>
    <cellStyle name="Millares [0] 13 4 4 3 2" xfId="39953" xr:uid="{3D3B0CA1-63D8-4675-B7E0-23D3969DE981}"/>
    <cellStyle name="Millares [0] 13 4 4 4" xfId="25055" xr:uid="{0C01C088-B853-4FE8-BBE6-80DEB191D555}"/>
    <cellStyle name="Millares [0] 13 4 4 5" xfId="46558" xr:uid="{8658FE02-39E6-44E9-B3BB-DF1D74D413D2}"/>
    <cellStyle name="Millares [0] 13 4 5" xfId="5688" xr:uid="{5F12F8AC-11A6-4294-BB91-EB522D64D685}"/>
    <cellStyle name="Millares [0] 13 4 5 2" xfId="13954" xr:uid="{AB42C09D-789C-433A-B217-093E385D342C}"/>
    <cellStyle name="Millares [0] 13 4 5 2 2" xfId="35457" xr:uid="{020D3C06-404D-4CB9-9F71-DE17BDB615AC}"/>
    <cellStyle name="Millares [0] 13 4 5 3" xfId="20589" xr:uid="{C95B7F72-18B2-448C-9868-C864197DBB57}"/>
    <cellStyle name="Millares [0] 13 4 5 3 2" xfId="42092" xr:uid="{8E606243-1CE9-4239-95D2-0904D06B5BDE}"/>
    <cellStyle name="Millares [0] 13 4 5 4" xfId="27194" xr:uid="{97DA8F46-510E-4CD1-84B5-E675D3CB903D}"/>
    <cellStyle name="Millares [0] 13 4 5 5" xfId="48697" xr:uid="{5DBB184C-834C-40DA-882A-8EED7481F3A0}"/>
    <cellStyle name="Millares [0] 13 4 6" xfId="7329" xr:uid="{E857D080-4B26-414C-90F9-6258934F64C0}"/>
    <cellStyle name="Millares [0] 13 4 6 2" xfId="28832" xr:uid="{C8966624-F3A8-416B-B969-44B719BFABB1}"/>
    <cellStyle name="Millares [0] 13 4 7" xfId="8986" xr:uid="{8B5634F1-5846-477A-AE30-E8A6D39AFFCA}"/>
    <cellStyle name="Millares [0] 13 4 7 2" xfId="30489" xr:uid="{44483D88-AC12-497B-BD5C-7B1188DD8118}"/>
    <cellStyle name="Millares [0] 13 4 8" xfId="15621" xr:uid="{707D0F59-12B3-4B1E-A1B6-8909DDD6DF92}"/>
    <cellStyle name="Millares [0] 13 4 8 2" xfId="37124" xr:uid="{EEDFAC72-18CD-43AF-AE94-71B4FABA9D86}"/>
    <cellStyle name="Millares [0] 13 4 9" xfId="22226" xr:uid="{72C7E427-B03D-4FD1-AEC3-0F29D635785F}"/>
    <cellStyle name="Millares [0] 13 5" xfId="990" xr:uid="{E85F5658-2EBE-4665-AE44-485A19BD1DF0}"/>
    <cellStyle name="Millares [0] 13 5 2" xfId="3819" xr:uid="{763CDF4D-7673-4F3E-BF8A-750B3B5E0869}"/>
    <cellStyle name="Millares [0] 13 5 2 2" xfId="12085" xr:uid="{4CC2D7BA-8446-4DB7-8300-F64353DF2767}"/>
    <cellStyle name="Millares [0] 13 5 2 2 2" xfId="33588" xr:uid="{003D5DD0-4C63-4787-9D88-5C93549B1C7F}"/>
    <cellStyle name="Millares [0] 13 5 2 3" xfId="18720" xr:uid="{56ACF8A0-E980-40A1-85D0-50522CC76C89}"/>
    <cellStyle name="Millares [0] 13 5 2 3 2" xfId="40223" xr:uid="{52D5BB63-CF91-4C3F-B61A-F9A9E240031C}"/>
    <cellStyle name="Millares [0] 13 5 2 4" xfId="25325" xr:uid="{138FEB64-B0E9-4FD8-B104-067ADA8FB5E8}"/>
    <cellStyle name="Millares [0] 13 5 2 5" xfId="46828" xr:uid="{B13904CD-6459-445B-A4E7-71B37B51EAAF}"/>
    <cellStyle name="Millares [0] 13 5 3" xfId="5958" xr:uid="{82FB074F-ACA3-44FB-BD92-B12BAF258451}"/>
    <cellStyle name="Millares [0] 13 5 3 2" xfId="14224" xr:uid="{0E831E23-20EE-4333-A24C-76C17C153EA8}"/>
    <cellStyle name="Millares [0] 13 5 3 2 2" xfId="35727" xr:uid="{44E8CDD1-7A0B-45DB-B528-5F42DF6E4531}"/>
    <cellStyle name="Millares [0] 13 5 3 3" xfId="20859" xr:uid="{2D5A795C-88F8-4451-AA4F-B69068C3F7BA}"/>
    <cellStyle name="Millares [0] 13 5 3 3 2" xfId="42362" xr:uid="{58F769EB-4A29-4233-930C-880B5FE5FE9D}"/>
    <cellStyle name="Millares [0] 13 5 3 4" xfId="27464" xr:uid="{5E474737-262F-462B-85A4-64946D1A3A69}"/>
    <cellStyle name="Millares [0] 13 5 3 5" xfId="48967" xr:uid="{C3BCD6A9-FB36-4233-9B44-0ACFD1CBE3DA}"/>
    <cellStyle name="Millares [0] 13 5 4" xfId="7599" xr:uid="{57E5DB7C-BA42-4AF9-899F-BB70298AB82F}"/>
    <cellStyle name="Millares [0] 13 5 4 2" xfId="29102" xr:uid="{848E37A7-7BBF-40F5-9F42-80BC1A1A822D}"/>
    <cellStyle name="Millares [0] 13 5 5" xfId="9256" xr:uid="{49C78E64-7D23-4BDA-A8BB-D0605E4F8524}"/>
    <cellStyle name="Millares [0] 13 5 5 2" xfId="30759" xr:uid="{A11E92B0-E72F-4343-8941-50162B4E9A70}"/>
    <cellStyle name="Millares [0] 13 5 6" xfId="15891" xr:uid="{8CB56BBA-2301-4E9B-AD59-C170A2B3E17D}"/>
    <cellStyle name="Millares [0] 13 5 6 2" xfId="37394" xr:uid="{4EDF4385-7D20-4C55-86FB-56D915DF9623}"/>
    <cellStyle name="Millares [0] 13 5 7" xfId="22496" xr:uid="{EC860908-1E7F-449E-8132-FAE2ABA91727}"/>
    <cellStyle name="Millares [0] 13 5 8" xfId="43999" xr:uid="{BAD78DCB-D5BE-4041-BC6B-948B958361E8}"/>
    <cellStyle name="Millares [0] 13 6" xfId="1250" xr:uid="{057C067A-1CBA-4627-9868-831FF28963EF}"/>
    <cellStyle name="Millares [0] 13 6 2" xfId="4079" xr:uid="{2BC5E100-C99F-4DFC-AB03-B7BC8C40EC08}"/>
    <cellStyle name="Millares [0] 13 6 2 2" xfId="12345" xr:uid="{9CB88F7F-694E-4335-810A-55C6ED723CE4}"/>
    <cellStyle name="Millares [0] 13 6 2 2 2" xfId="33848" xr:uid="{6EF6056B-AAF8-4948-8E9F-338D26C37AD6}"/>
    <cellStyle name="Millares [0] 13 6 2 3" xfId="18980" xr:uid="{89377199-8BC6-42B2-BB10-20B31E97EC7E}"/>
    <cellStyle name="Millares [0] 13 6 2 3 2" xfId="40483" xr:uid="{FA6C25BC-4BF9-48D1-9DE8-7FC6B654F25F}"/>
    <cellStyle name="Millares [0] 13 6 2 4" xfId="25585" xr:uid="{B274EDAF-F280-45DB-8901-CBF5ADDC9BD8}"/>
    <cellStyle name="Millares [0] 13 6 2 5" xfId="47088" xr:uid="{5AF6930F-EEEA-42CB-A0C6-FAF8521204B5}"/>
    <cellStyle name="Millares [0] 13 6 3" xfId="6218" xr:uid="{912C8A93-68AE-40D4-9FE5-CE654DEA55AE}"/>
    <cellStyle name="Millares [0] 13 6 3 2" xfId="14484" xr:uid="{3CC45375-9913-4633-96B5-D382B6DB08B0}"/>
    <cellStyle name="Millares [0] 13 6 3 2 2" xfId="35987" xr:uid="{BAA61FB2-49DB-4A35-930E-0B499E8C1171}"/>
    <cellStyle name="Millares [0] 13 6 3 3" xfId="21119" xr:uid="{1DEDC9C6-2037-4A5C-8363-3A449A0CD988}"/>
    <cellStyle name="Millares [0] 13 6 3 3 2" xfId="42622" xr:uid="{F3EC13BE-F87A-4B5D-8D0A-E1636D30C580}"/>
    <cellStyle name="Millares [0] 13 6 3 4" xfId="27724" xr:uid="{E59D0998-98E8-4AA2-BA44-01434E219B69}"/>
    <cellStyle name="Millares [0] 13 6 3 5" xfId="49227" xr:uid="{7286054B-E7D5-4478-BBB2-EA09613AFE82}"/>
    <cellStyle name="Millares [0] 13 6 4" xfId="7859" xr:uid="{62749F97-0C1E-46E4-9A16-AD50F606761B}"/>
    <cellStyle name="Millares [0] 13 6 4 2" xfId="29362" xr:uid="{EBD13F25-1B28-4393-BA95-C3DC7C80B53B}"/>
    <cellStyle name="Millares [0] 13 6 5" xfId="9516" xr:uid="{FC8EF1FE-F65D-49BE-9DB7-E88103ADEFD4}"/>
    <cellStyle name="Millares [0] 13 6 5 2" xfId="31019" xr:uid="{5FD5C6C5-23EB-4CD7-8916-570FFB137872}"/>
    <cellStyle name="Millares [0] 13 6 6" xfId="16151" xr:uid="{1399FC99-9AD0-4CFB-AEEE-F1C5A8993AE3}"/>
    <cellStyle name="Millares [0] 13 6 6 2" xfId="37654" xr:uid="{05C27BBA-DA4D-4A46-8D9F-B941F0BFCC50}"/>
    <cellStyle name="Millares [0] 13 6 7" xfId="22756" xr:uid="{E28B89D0-8292-4D60-9A95-F84873E43DBE}"/>
    <cellStyle name="Millares [0] 13 6 8" xfId="44259" xr:uid="{FE80A517-3CDE-40B4-9DEB-8729A954A830}"/>
    <cellStyle name="Millares [0] 13 7" xfId="1937" xr:uid="{A9ACF917-6D8E-4BC9-B35D-6119F31D42A7}"/>
    <cellStyle name="Millares [0] 13 7 2" xfId="10203" xr:uid="{4F4FD174-D398-4A33-BFA0-B81C92C87DAA}"/>
    <cellStyle name="Millares [0] 13 7 2 2" xfId="31706" xr:uid="{BE57C19A-5427-48E8-A1AC-C29DCCFDA111}"/>
    <cellStyle name="Millares [0] 13 7 3" xfId="16838" xr:uid="{19443E69-FE57-4F0E-9B27-8BD1A92EDEB5}"/>
    <cellStyle name="Millares [0] 13 7 3 2" xfId="38341" xr:uid="{31F3F934-E9A4-476E-A0B8-BEF5243E9F87}"/>
    <cellStyle name="Millares [0] 13 7 4" xfId="23443" xr:uid="{39AAAD86-9153-4ED3-B0B6-C5F58D767E0A}"/>
    <cellStyle name="Millares [0] 13 7 5" xfId="44946" xr:uid="{9AC4DAF0-B409-4217-A930-B933281B6829}"/>
    <cellStyle name="Millares [0] 13 8" xfId="2624" xr:uid="{B7BDEF0E-9C35-4366-8D1D-56AAF21EB797}"/>
    <cellStyle name="Millares [0] 13 8 2" xfId="10890" xr:uid="{1C974FE2-875A-4DD0-84E9-B74997C6A30F}"/>
    <cellStyle name="Millares [0] 13 8 2 2" xfId="32393" xr:uid="{56172119-1A08-4ECC-9126-20720D633E49}"/>
    <cellStyle name="Millares [0] 13 8 3" xfId="17525" xr:uid="{40F88D9B-E369-4207-AC49-EC7DB857279B}"/>
    <cellStyle name="Millares [0] 13 8 3 2" xfId="39028" xr:uid="{74D8BE53-3703-4BB6-8798-7D637A8598BF}"/>
    <cellStyle name="Millares [0] 13 8 4" xfId="24130" xr:uid="{FDD3C954-769A-453C-8A0C-0E20DCD35E61}"/>
    <cellStyle name="Millares [0] 13 8 5" xfId="45633" xr:uid="{71C7DF31-8B5C-4C11-B718-66CB628310B3}"/>
    <cellStyle name="Millares [0] 13 9" xfId="3133" xr:uid="{99E95CB9-CE85-42C8-823A-A3309263B436}"/>
    <cellStyle name="Millares [0] 13 9 2" xfId="11399" xr:uid="{3E57ABFE-F5AE-4736-9AB2-BF23C15CFBBA}"/>
    <cellStyle name="Millares [0] 13 9 2 2" xfId="32902" xr:uid="{1B3F0BE6-8E51-4BC8-B8C0-F10BFC8E8C63}"/>
    <cellStyle name="Millares [0] 13 9 3" xfId="18034" xr:uid="{E2EEC182-70CB-43D3-8497-E43CE9553EE8}"/>
    <cellStyle name="Millares [0] 13 9 3 2" xfId="39537" xr:uid="{FB2EC06A-2A17-4790-8019-64FB5E7041CE}"/>
    <cellStyle name="Millares [0] 13 9 4" xfId="24639" xr:uid="{AFC2BB27-CCF5-456B-9B5D-258822F34D01}"/>
    <cellStyle name="Millares [0] 13 9 5" xfId="46142" xr:uid="{AA6BB388-76EA-46D2-9943-3DB2374B2CB1}"/>
    <cellStyle name="Millares [0] 14" xfId="305" xr:uid="{FA836913-E6FF-4387-B266-BC6210FAEFC0}"/>
    <cellStyle name="Millares [0] 14 10" xfId="5275" xr:uid="{3C6B6A30-D1BB-4445-8ECB-F29E0523170B}"/>
    <cellStyle name="Millares [0] 14 10 2" xfId="13541" xr:uid="{17CCEC5A-E5CE-4E1A-87E7-5728A7C91D5A}"/>
    <cellStyle name="Millares [0] 14 10 2 2" xfId="35044" xr:uid="{988C1704-54F2-4AE7-9589-281F497C5C26}"/>
    <cellStyle name="Millares [0] 14 10 3" xfId="20176" xr:uid="{09E0B75F-C85B-4639-B4DD-7141716E15D2}"/>
    <cellStyle name="Millares [0] 14 10 3 2" xfId="41679" xr:uid="{B837EAEC-D49A-4DAA-ACA2-C5B9D35B36BE}"/>
    <cellStyle name="Millares [0] 14 10 4" xfId="26781" xr:uid="{77FF6914-F996-4096-BDC1-F5DB6D8D032C}"/>
    <cellStyle name="Millares [0] 14 10 5" xfId="48284" xr:uid="{C068A8EA-D587-464D-ADEE-DA69776AA7DA}"/>
    <cellStyle name="Millares [0] 14 11" xfId="6916" xr:uid="{A4BDC0BF-AA85-40AF-87B6-2B5DB2CD9EFA}"/>
    <cellStyle name="Millares [0] 14 11 2" xfId="28419" xr:uid="{64EBC1ED-6808-41EC-9FA8-5536D5EEF953}"/>
    <cellStyle name="Millares [0] 14 12" xfId="8572" xr:uid="{86B944F3-D1EA-4789-AB4E-92A144F62C04}"/>
    <cellStyle name="Millares [0] 14 12 2" xfId="30075" xr:uid="{16355EA7-8FF8-4965-B24D-BAF21C44CFDD}"/>
    <cellStyle name="Millares [0] 14 13" xfId="15208" xr:uid="{9344F81A-5675-4DDB-9C3B-A22EC78B0405}"/>
    <cellStyle name="Millares [0] 14 13 2" xfId="36711" xr:uid="{4D5638DB-D505-44E1-AC60-8EC8DE0F5C46}"/>
    <cellStyle name="Millares [0] 14 14" xfId="21813" xr:uid="{AC0B74C1-FBE3-41B3-9AD4-9D8B3BC7A280}"/>
    <cellStyle name="Millares [0] 14 15" xfId="43316" xr:uid="{255DF309-D367-49C2-B6BB-CF20530A74CC}"/>
    <cellStyle name="Millares [0] 14 2" xfId="445" xr:uid="{A133F105-C905-47F9-B820-12AD58716428}"/>
    <cellStyle name="Millares [0] 14 2 10" xfId="15348" xr:uid="{9110E9B6-D448-4AF6-81ED-47713AF7976D}"/>
    <cellStyle name="Millares [0] 14 2 10 2" xfId="36851" xr:uid="{5D52AFF0-451F-480C-B318-1D63320A0037}"/>
    <cellStyle name="Millares [0] 14 2 11" xfId="21953" xr:uid="{74759605-289E-4FF5-BAA8-CDE0ACC64A8E}"/>
    <cellStyle name="Millares [0] 14 2 12" xfId="43456" xr:uid="{AD7CCF3F-608F-4FB0-AE4E-996996161FCD}"/>
    <cellStyle name="Millares [0] 14 2 2" xfId="1393" xr:uid="{9ED38577-89C5-4C9E-A7AB-BFAC011ACC09}"/>
    <cellStyle name="Millares [0] 14 2 2 2" xfId="4222" xr:uid="{AE9E2A1A-08AB-4D77-BD88-24312DAD376F}"/>
    <cellStyle name="Millares [0] 14 2 2 2 2" xfId="12488" xr:uid="{310F0415-A7E4-4361-99FA-829A420B0BAE}"/>
    <cellStyle name="Millares [0] 14 2 2 2 2 2" xfId="33991" xr:uid="{6134A038-8812-4519-9DE5-21B2BAF7CC92}"/>
    <cellStyle name="Millares [0] 14 2 2 2 3" xfId="19123" xr:uid="{13B99611-E1E2-4D52-9D14-8562AEF54BC5}"/>
    <cellStyle name="Millares [0] 14 2 2 2 3 2" xfId="40626" xr:uid="{B0847B14-AE2A-4E3B-8BB1-E8D015DA5DB5}"/>
    <cellStyle name="Millares [0] 14 2 2 2 4" xfId="25728" xr:uid="{B800E9D5-AAE5-4B66-B23B-630476A3989A}"/>
    <cellStyle name="Millares [0] 14 2 2 2 5" xfId="47231" xr:uid="{6BA11B71-C1A2-4B15-AC65-B54BDB17AF47}"/>
    <cellStyle name="Millares [0] 14 2 2 3" xfId="6361" xr:uid="{456F438F-0FBA-4343-B71E-DA2971E086CA}"/>
    <cellStyle name="Millares [0] 14 2 2 3 2" xfId="14627" xr:uid="{EBF244F5-15BD-401F-A570-BFDD64BD65FC}"/>
    <cellStyle name="Millares [0] 14 2 2 3 2 2" xfId="36130" xr:uid="{34DB70E3-334F-45D4-8148-FA5B17F81F07}"/>
    <cellStyle name="Millares [0] 14 2 2 3 3" xfId="21262" xr:uid="{DC0077C0-DB73-44BB-98B1-43C0A9214543}"/>
    <cellStyle name="Millares [0] 14 2 2 3 3 2" xfId="42765" xr:uid="{C5EC21D0-35C9-4B36-B4C1-D846A24BA8AF}"/>
    <cellStyle name="Millares [0] 14 2 2 3 4" xfId="27867" xr:uid="{C12F25A5-7348-4F65-BDE9-86A8D9653C2A}"/>
    <cellStyle name="Millares [0] 14 2 2 3 5" xfId="49370" xr:uid="{1B9EF8DF-216A-47DC-BD41-DAD739072A6F}"/>
    <cellStyle name="Millares [0] 14 2 2 4" xfId="8002" xr:uid="{06558BAE-3563-4BDD-B881-916A58660C44}"/>
    <cellStyle name="Millares [0] 14 2 2 4 2" xfId="29505" xr:uid="{29E95211-F0F2-4BE0-9187-B1E208474888}"/>
    <cellStyle name="Millares [0] 14 2 2 5" xfId="9659" xr:uid="{EEF84E3A-D42E-4B81-8485-A74FB4F1122D}"/>
    <cellStyle name="Millares [0] 14 2 2 5 2" xfId="31162" xr:uid="{AAB470CA-EDEC-4145-8DBA-34C43D60DF42}"/>
    <cellStyle name="Millares [0] 14 2 2 6" xfId="16294" xr:uid="{D8F60D8B-6620-4160-B08C-3EDD26DABE05}"/>
    <cellStyle name="Millares [0] 14 2 2 6 2" xfId="37797" xr:uid="{322476E9-FFCA-4F29-840D-9CE68258A5A1}"/>
    <cellStyle name="Millares [0] 14 2 2 7" xfId="22899" xr:uid="{2181A470-6261-4318-84DF-388916197E0B}"/>
    <cellStyle name="Millares [0] 14 2 2 8" xfId="44402" xr:uid="{572CAE88-0E90-4506-B0BD-1E1EB0E91454}"/>
    <cellStyle name="Millares [0] 14 2 3" xfId="2080" xr:uid="{DC4C1A6B-3088-425A-A30C-F3B0FEB22664}"/>
    <cellStyle name="Millares [0] 14 2 3 2" xfId="10346" xr:uid="{5F243F5F-3BA4-404A-BAA0-7A8631CAB475}"/>
    <cellStyle name="Millares [0] 14 2 3 2 2" xfId="31849" xr:uid="{276FF381-2EE0-49EA-873E-C392C05C8750}"/>
    <cellStyle name="Millares [0] 14 2 3 3" xfId="16981" xr:uid="{C18F85BA-98D2-4BE5-AC92-BAB1D53796BD}"/>
    <cellStyle name="Millares [0] 14 2 3 3 2" xfId="38484" xr:uid="{1F973CFC-FDAE-4BAC-8D33-577E4E004780}"/>
    <cellStyle name="Millares [0] 14 2 3 4" xfId="23586" xr:uid="{3D2F27FE-B148-4801-855C-1FEE0EB90725}"/>
    <cellStyle name="Millares [0] 14 2 3 5" xfId="45089" xr:uid="{DBD6EE58-C52D-4688-AB23-D9E8434E87A5}"/>
    <cellStyle name="Millares [0] 14 2 4" xfId="2877" xr:uid="{2B3534A5-DAE4-48EA-A38F-5487FA836FAE}"/>
    <cellStyle name="Millares [0] 14 2 4 2" xfId="11143" xr:uid="{436404A4-13BB-4B45-A4E1-4606C40E25C5}"/>
    <cellStyle name="Millares [0] 14 2 4 2 2" xfId="32646" xr:uid="{B7E6580D-3E0F-4BA0-B65C-5B1BB94C6BDD}"/>
    <cellStyle name="Millares [0] 14 2 4 3" xfId="17778" xr:uid="{644FB4E8-EEFD-4A60-B23D-2535DA9AD816}"/>
    <cellStyle name="Millares [0] 14 2 4 3 2" xfId="39281" xr:uid="{CF0EB14E-FB07-459B-B764-FFCDE205745A}"/>
    <cellStyle name="Millares [0] 14 2 4 4" xfId="24383" xr:uid="{C9EDFA5E-579E-476E-B5A9-D9E8843CAED8}"/>
    <cellStyle name="Millares [0] 14 2 4 5" xfId="45886" xr:uid="{C4044701-9F27-45AE-A999-F7894EFCA2C9}"/>
    <cellStyle name="Millares [0] 14 2 5" xfId="3276" xr:uid="{28F1349A-FEE6-4497-8FB8-01A21EB23ABC}"/>
    <cellStyle name="Millares [0] 14 2 5 2" xfId="11542" xr:uid="{3DA21ADE-060D-4291-B4DE-1960E3C5307D}"/>
    <cellStyle name="Millares [0] 14 2 5 2 2" xfId="33045" xr:uid="{9DB62B18-6993-43B3-8A17-60EB1360E3E1}"/>
    <cellStyle name="Millares [0] 14 2 5 3" xfId="18177" xr:uid="{7D78A551-E7C4-426C-9FCB-78D4A9B57082}"/>
    <cellStyle name="Millares [0] 14 2 5 3 2" xfId="39680" xr:uid="{E26A6D7D-A426-4BDF-AF78-E53855BF03F5}"/>
    <cellStyle name="Millares [0] 14 2 5 4" xfId="24782" xr:uid="{639C7F64-F959-413D-B43E-30DCEE39745A}"/>
    <cellStyle name="Millares [0] 14 2 5 5" xfId="46285" xr:uid="{D7C32875-A3EB-44C8-954E-8646A0BE9666}"/>
    <cellStyle name="Millares [0] 14 2 6" xfId="5021" xr:uid="{63696E2E-72BE-4C88-8117-44A3253F071D}"/>
    <cellStyle name="Millares [0] 14 2 6 2" xfId="13287" xr:uid="{8D58D297-286D-4B8D-8DC7-9E9510F54043}"/>
    <cellStyle name="Millares [0] 14 2 6 2 2" xfId="34790" xr:uid="{30469320-CE99-470A-9312-B16BC0097251}"/>
    <cellStyle name="Millares [0] 14 2 6 3" xfId="19922" xr:uid="{DC255250-F5E5-45C8-81D2-26E755A16DF5}"/>
    <cellStyle name="Millares [0] 14 2 6 3 2" xfId="41425" xr:uid="{8EFC2349-C1BB-4E8B-A66E-FA2124D4FB67}"/>
    <cellStyle name="Millares [0] 14 2 6 4" xfId="26527" xr:uid="{03485030-B95C-4922-A779-446FD483FF84}"/>
    <cellStyle name="Millares [0] 14 2 6 5" xfId="48030" xr:uid="{EBC2B26E-F2EB-409F-BC1F-A56F0603707D}"/>
    <cellStyle name="Millares [0] 14 2 7" xfId="5415" xr:uid="{7ABA5D63-BBB3-485F-86B7-0AA17E6EC51E}"/>
    <cellStyle name="Millares [0] 14 2 7 2" xfId="13681" xr:uid="{B5D2EBCA-34EB-4D47-A9C4-BA4D4196C2C9}"/>
    <cellStyle name="Millares [0] 14 2 7 2 2" xfId="35184" xr:uid="{6ED497A2-BBA3-4FE5-B219-FF3ECB445EFF}"/>
    <cellStyle name="Millares [0] 14 2 7 3" xfId="20316" xr:uid="{09762658-E243-411B-A4C2-E8F3B102D611}"/>
    <cellStyle name="Millares [0] 14 2 7 3 2" xfId="41819" xr:uid="{2038AA7E-A0DA-4FC6-8DEE-6400DA79E6E8}"/>
    <cellStyle name="Millares [0] 14 2 7 4" xfId="26921" xr:uid="{28A74F7A-E02C-45FB-9725-ECBA734A83BB}"/>
    <cellStyle name="Millares [0] 14 2 7 5" xfId="48424" xr:uid="{FA8C2BC9-7C86-4CC4-B994-6E224FF54757}"/>
    <cellStyle name="Millares [0] 14 2 8" xfId="7056" xr:uid="{FB73B9FB-256A-49E3-926F-E5B9D8C6B726}"/>
    <cellStyle name="Millares [0] 14 2 8 2" xfId="8565" xr:uid="{5C145541-E633-42EA-AFB8-19AE6DD62BE7}"/>
    <cellStyle name="Millares [0] 14 2 8 2 2" xfId="30068" xr:uid="{943E271E-E023-4D9F-89AB-F0888A58B8D2}"/>
    <cellStyle name="Millares [0] 14 2 8 3" xfId="28559" xr:uid="{3E1ED635-21BB-4E39-8F68-FBA24C10B7FC}"/>
    <cellStyle name="Millares [0] 14 2 9" xfId="8712" xr:uid="{5B9C04DE-972D-4E08-A2D0-22CE718FD2F5}"/>
    <cellStyle name="Millares [0] 14 2 9 2" xfId="30215" xr:uid="{F1A9C707-0F7A-42A8-ADB8-5878BCB814BA}"/>
    <cellStyle name="Millares [0] 14 3" xfId="727" xr:uid="{B9A3C958-C619-404D-B7B4-E7F6B5546533}"/>
    <cellStyle name="Millares [0] 14 3 10" xfId="43736" xr:uid="{EA214AFC-016B-4F6A-BD85-5DE9009D5563}"/>
    <cellStyle name="Millares [0] 14 3 2" xfId="1673" xr:uid="{66B1E8AC-8DEA-4B61-8AE5-F6F4C09B3D7A}"/>
    <cellStyle name="Millares [0] 14 3 2 2" xfId="4502" xr:uid="{26C36714-05F0-409C-8D8E-1271A626094C}"/>
    <cellStyle name="Millares [0] 14 3 2 2 2" xfId="12768" xr:uid="{D9CF8DA8-F2CF-4472-A725-A0DA66630B42}"/>
    <cellStyle name="Millares [0] 14 3 2 2 2 2" xfId="34271" xr:uid="{2BB02FC1-57FC-4856-8E7B-8874CBC45B21}"/>
    <cellStyle name="Millares [0] 14 3 2 2 3" xfId="19403" xr:uid="{606CF255-669B-4238-A1E6-AFCCD0B6F99D}"/>
    <cellStyle name="Millares [0] 14 3 2 2 3 2" xfId="40906" xr:uid="{01B3B414-CB37-47D6-8C79-4BA8688A04AA}"/>
    <cellStyle name="Millares [0] 14 3 2 2 4" xfId="26008" xr:uid="{846210E7-A752-45FA-885D-FDF916398F33}"/>
    <cellStyle name="Millares [0] 14 3 2 2 5" xfId="47511" xr:uid="{EE273155-9829-4F20-B34F-6A1074113723}"/>
    <cellStyle name="Millares [0] 14 3 2 3" xfId="6641" xr:uid="{47E4DB88-4F7F-4699-B7A7-DB616AB5E598}"/>
    <cellStyle name="Millares [0] 14 3 2 3 2" xfId="14907" xr:uid="{8FA088AC-5B26-493B-9475-F5942634E8BB}"/>
    <cellStyle name="Millares [0] 14 3 2 3 2 2" xfId="36410" xr:uid="{3D428E0C-8DF8-4EDB-9196-F8C3D539B6FF}"/>
    <cellStyle name="Millares [0] 14 3 2 3 3" xfId="21542" xr:uid="{4AF59223-AFC8-4BC0-81FD-D177D24FB93B}"/>
    <cellStyle name="Millares [0] 14 3 2 3 3 2" xfId="43045" xr:uid="{D43A9DF3-BA40-4CEA-BF06-0268E2F3EA1F}"/>
    <cellStyle name="Millares [0] 14 3 2 3 4" xfId="28147" xr:uid="{6128B298-AEEA-4780-8F60-39F7512A314C}"/>
    <cellStyle name="Millares [0] 14 3 2 3 5" xfId="49650" xr:uid="{2F849AED-8C33-43CB-B3DC-7939ABD49425}"/>
    <cellStyle name="Millares [0] 14 3 2 4" xfId="8282" xr:uid="{6F0C11AF-23B3-47DF-B865-4D8B116E9071}"/>
    <cellStyle name="Millares [0] 14 3 2 4 2" xfId="29785" xr:uid="{F48175B4-6054-460A-8AEB-29063553CFBC}"/>
    <cellStyle name="Millares [0] 14 3 2 5" xfId="9939" xr:uid="{E276CA8F-A1CD-4B9B-A4FE-4559658D7173}"/>
    <cellStyle name="Millares [0] 14 3 2 5 2" xfId="31442" xr:uid="{B1FDC653-ABDD-4D3E-B9FA-91EB9F50A782}"/>
    <cellStyle name="Millares [0] 14 3 2 6" xfId="16574" xr:uid="{AE5B53B8-8F0A-4D29-A5DB-518A37265E92}"/>
    <cellStyle name="Millares [0] 14 3 2 6 2" xfId="38077" xr:uid="{9CA63EA1-9A7A-4A19-8336-A4DA67C78178}"/>
    <cellStyle name="Millares [0] 14 3 2 7" xfId="23179" xr:uid="{99E834BA-3094-4D07-AC7F-7C08CB910037}"/>
    <cellStyle name="Millares [0] 14 3 2 8" xfId="44682" xr:uid="{E2F1D574-EAD0-4D59-8968-D06D0119C858}"/>
    <cellStyle name="Millares [0] 14 3 3" xfId="2360" xr:uid="{125653D2-21AD-45D2-A89D-A65E66AD706B}"/>
    <cellStyle name="Millares [0] 14 3 3 2" xfId="10626" xr:uid="{D231B349-A541-4EB9-B53D-EC354FA045E9}"/>
    <cellStyle name="Millares [0] 14 3 3 2 2" xfId="32129" xr:uid="{2DE23138-2F5F-42CA-BE25-D11546398C96}"/>
    <cellStyle name="Millares [0] 14 3 3 3" xfId="17261" xr:uid="{AFF05836-ED85-4F6D-8D49-80A933F1D576}"/>
    <cellStyle name="Millares [0] 14 3 3 3 2" xfId="38764" xr:uid="{E6B6B026-F09D-4C2F-90C9-AD2CDCFBDBCA}"/>
    <cellStyle name="Millares [0] 14 3 3 4" xfId="23866" xr:uid="{85BEB418-9DDD-465D-8E34-A53EFD002BBE}"/>
    <cellStyle name="Millares [0] 14 3 3 5" xfId="45369" xr:uid="{B0659ED6-8E4A-45E1-BF57-60471A232C43}"/>
    <cellStyle name="Millares [0] 14 3 4" xfId="3556" xr:uid="{CC12B867-72AF-463C-88C9-16C394F6BCF5}"/>
    <cellStyle name="Millares [0] 14 3 4 2" xfId="11822" xr:uid="{35E55433-4CC2-4F68-A750-F22CF5C3FD81}"/>
    <cellStyle name="Millares [0] 14 3 4 2 2" xfId="33325" xr:uid="{BADEE1A5-0C7A-496D-9164-AD78B4F54478}"/>
    <cellStyle name="Millares [0] 14 3 4 3" xfId="18457" xr:uid="{72A8C91C-84BC-43D0-91E0-C2B7A1CE1492}"/>
    <cellStyle name="Millares [0] 14 3 4 3 2" xfId="39960" xr:uid="{829A43B2-A5C4-45F6-8FBA-542BF8C1E1A4}"/>
    <cellStyle name="Millares [0] 14 3 4 4" xfId="25062" xr:uid="{F42CAC59-C971-4C29-90F0-5A22389655A1}"/>
    <cellStyle name="Millares [0] 14 3 4 5" xfId="46565" xr:uid="{854BA0EB-7C48-4F8A-AA12-490116535B0A}"/>
    <cellStyle name="Millares [0] 14 3 5" xfId="5695" xr:uid="{2F4243D0-1AC5-40A6-A03E-2AB7F820979C}"/>
    <cellStyle name="Millares [0] 14 3 5 2" xfId="13961" xr:uid="{23653650-AA6C-47F6-BF12-E3C2A1C1657F}"/>
    <cellStyle name="Millares [0] 14 3 5 2 2" xfId="35464" xr:uid="{F8DE0C6F-79D6-4AE3-ABB2-75546DC42E88}"/>
    <cellStyle name="Millares [0] 14 3 5 3" xfId="20596" xr:uid="{CEC30304-125C-48A5-B99A-240B393F3FB9}"/>
    <cellStyle name="Millares [0] 14 3 5 3 2" xfId="42099" xr:uid="{B9D4F2DE-1B45-4B43-86E0-8555CBBA7330}"/>
    <cellStyle name="Millares [0] 14 3 5 4" xfId="27201" xr:uid="{8190F4A8-77A6-499A-8AF7-6C6DA663E3C6}"/>
    <cellStyle name="Millares [0] 14 3 5 5" xfId="48704" xr:uid="{67F7C253-5EF8-48DB-B7D0-7E8A832E95AF}"/>
    <cellStyle name="Millares [0] 14 3 6" xfId="7336" xr:uid="{8DCF9555-8C61-4BF9-BE4B-8A98A59F7298}"/>
    <cellStyle name="Millares [0] 14 3 6 2" xfId="28839" xr:uid="{4E156E82-F235-4FCF-9A71-2D1148DED556}"/>
    <cellStyle name="Millares [0] 14 3 7" xfId="8993" xr:uid="{6A8113D0-7C8C-4BDC-94F4-78C16A415222}"/>
    <cellStyle name="Millares [0] 14 3 7 2" xfId="30496" xr:uid="{B83BDC04-0936-4A86-AAB0-28F2135A33A6}"/>
    <cellStyle name="Millares [0] 14 3 8" xfId="15628" xr:uid="{E25DB36E-9C9F-4838-A9BF-E165B4DA7323}"/>
    <cellStyle name="Millares [0] 14 3 8 2" xfId="37131" xr:uid="{4669CB92-A7A3-4548-8CD3-6F675CC7E2A7}"/>
    <cellStyle name="Millares [0] 14 3 9" xfId="22233" xr:uid="{296EC4AC-BDFB-467B-AFAC-638F7870FAB4}"/>
    <cellStyle name="Millares [0] 14 4" xfId="997" xr:uid="{B0155E07-168C-46D6-A19F-B8C941374234}"/>
    <cellStyle name="Millares [0] 14 4 2" xfId="3826" xr:uid="{DE6849BC-3850-4BE9-8483-907CB151E48F}"/>
    <cellStyle name="Millares [0] 14 4 2 2" xfId="12092" xr:uid="{C61AE4FF-1A79-48E0-B365-140210D348F5}"/>
    <cellStyle name="Millares [0] 14 4 2 2 2" xfId="33595" xr:uid="{603C3023-93DA-438B-B46A-8410E145D576}"/>
    <cellStyle name="Millares [0] 14 4 2 3" xfId="18727" xr:uid="{1B6ED8F9-DFC7-4065-9E45-AA0F03F1DF1E}"/>
    <cellStyle name="Millares [0] 14 4 2 3 2" xfId="40230" xr:uid="{3CE8D56D-A5CF-4A8E-8D7A-63D529EBE801}"/>
    <cellStyle name="Millares [0] 14 4 2 4" xfId="25332" xr:uid="{6666B782-DED0-4A19-A6AA-465849ECD8F2}"/>
    <cellStyle name="Millares [0] 14 4 2 5" xfId="46835" xr:uid="{4FE1A764-CB4C-42EA-9B05-C53A297E1159}"/>
    <cellStyle name="Millares [0] 14 4 3" xfId="5965" xr:uid="{F66D89B4-F52C-45FD-8522-4BDBAC5BA28D}"/>
    <cellStyle name="Millares [0] 14 4 3 2" xfId="14231" xr:uid="{5633472F-19EE-44DC-B1E6-DD1CE3C97B82}"/>
    <cellStyle name="Millares [0] 14 4 3 2 2" xfId="35734" xr:uid="{AAA62CB7-B896-435C-9997-12CF4DEF18AC}"/>
    <cellStyle name="Millares [0] 14 4 3 3" xfId="20866" xr:uid="{EA13EC4B-5A7D-4198-AE21-9C68E18B065D}"/>
    <cellStyle name="Millares [0] 14 4 3 3 2" xfId="42369" xr:uid="{E2107631-6255-438D-A011-C28891CDA616}"/>
    <cellStyle name="Millares [0] 14 4 3 4" xfId="27471" xr:uid="{52878224-DFF0-466C-BE24-E1462C1CB3BE}"/>
    <cellStyle name="Millares [0] 14 4 3 5" xfId="48974" xr:uid="{6560DC6F-6D31-435B-A9E7-30BEBCB9DBD9}"/>
    <cellStyle name="Millares [0] 14 4 4" xfId="7606" xr:uid="{5D44A24D-6128-4717-A18D-8B659993216E}"/>
    <cellStyle name="Millares [0] 14 4 4 2" xfId="29109" xr:uid="{0EF0247C-8BE2-4820-8BD3-B1F929EEF5AB}"/>
    <cellStyle name="Millares [0] 14 4 5" xfId="9263" xr:uid="{EA256721-5AEC-427C-B1FE-EEDDB583C221}"/>
    <cellStyle name="Millares [0] 14 4 5 2" xfId="30766" xr:uid="{04A822D1-1334-4AE7-AE6D-FA0936580731}"/>
    <cellStyle name="Millares [0] 14 4 6" xfId="15898" xr:uid="{A95985FA-CD7F-43D6-874B-899EE0F2FC47}"/>
    <cellStyle name="Millares [0] 14 4 6 2" xfId="37401" xr:uid="{34D473AC-8820-4D24-B295-8B05A19B5D0A}"/>
    <cellStyle name="Millares [0] 14 4 7" xfId="22503" xr:uid="{8EB74446-C186-424A-A603-50AF02CD14A9}"/>
    <cellStyle name="Millares [0] 14 4 8" xfId="44006" xr:uid="{7866A536-FBB6-445E-9BBE-95FE5D8DDFA8}"/>
    <cellStyle name="Millares [0] 14 5" xfId="1253" xr:uid="{51A3D9B6-3491-4065-A10E-9A708692B7EC}"/>
    <cellStyle name="Millares [0] 14 5 2" xfId="4082" xr:uid="{A41F8EC9-D111-4843-8039-ACC6A3644682}"/>
    <cellStyle name="Millares [0] 14 5 2 2" xfId="12348" xr:uid="{5634FB9E-1B7C-441E-9F92-1C071BDD2ED0}"/>
    <cellStyle name="Millares [0] 14 5 2 2 2" xfId="33851" xr:uid="{5939C6DD-5D0B-4EE1-BA41-F920E378F733}"/>
    <cellStyle name="Millares [0] 14 5 2 3" xfId="18983" xr:uid="{19C09486-1F1F-424A-ACD5-5FD26270D9DF}"/>
    <cellStyle name="Millares [0] 14 5 2 3 2" xfId="40486" xr:uid="{5F58EC61-B6AF-47B6-915F-C2807A51B2E9}"/>
    <cellStyle name="Millares [0] 14 5 2 4" xfId="25588" xr:uid="{070485AE-596B-4737-8654-9BD88FA7EE2E}"/>
    <cellStyle name="Millares [0] 14 5 2 5" xfId="47091" xr:uid="{C836A153-78A8-494E-9AF6-D61ECB585561}"/>
    <cellStyle name="Millares [0] 14 5 3" xfId="6221" xr:uid="{434DC50F-0DD0-4F8E-884B-B1F09F38BF2F}"/>
    <cellStyle name="Millares [0] 14 5 3 2" xfId="14487" xr:uid="{061C3DF1-502F-4AF1-AA3A-D15A56227BA9}"/>
    <cellStyle name="Millares [0] 14 5 3 2 2" xfId="35990" xr:uid="{F86726F0-6CC6-4DB3-AD2B-4F4D488A2043}"/>
    <cellStyle name="Millares [0] 14 5 3 3" xfId="21122" xr:uid="{27A3DCDB-6CC8-401E-90CD-E70DA6471968}"/>
    <cellStyle name="Millares [0] 14 5 3 3 2" xfId="42625" xr:uid="{5541A4C2-5020-431E-92F1-27112D6FCFF5}"/>
    <cellStyle name="Millares [0] 14 5 3 4" xfId="27727" xr:uid="{86B5973F-32E7-4F37-861F-AD9BCE7B0537}"/>
    <cellStyle name="Millares [0] 14 5 3 5" xfId="49230" xr:uid="{E25CBD99-73FA-4A41-8C4E-338A6B23BE20}"/>
    <cellStyle name="Millares [0] 14 5 4" xfId="7862" xr:uid="{FDECD323-CAFD-4C0F-8D9A-DA858C7F2D66}"/>
    <cellStyle name="Millares [0] 14 5 4 2" xfId="29365" xr:uid="{CF79E3A4-0DAC-43D7-B8DA-9D2DBCBADA32}"/>
    <cellStyle name="Millares [0] 14 5 5" xfId="9519" xr:uid="{03669B63-9CA4-4258-9795-CAFD6860D3B4}"/>
    <cellStyle name="Millares [0] 14 5 5 2" xfId="31022" xr:uid="{FA541974-6A18-4402-AB43-A2550E16804D}"/>
    <cellStyle name="Millares [0] 14 5 6" xfId="16154" xr:uid="{3E029906-A4AB-40AA-800B-4CEB9A717902}"/>
    <cellStyle name="Millares [0] 14 5 6 2" xfId="37657" xr:uid="{D4B9C559-0A1B-4ECA-8034-86627414589F}"/>
    <cellStyle name="Millares [0] 14 5 7" xfId="22759" xr:uid="{1EA9B578-7EE7-439A-B6FF-AF13967F0549}"/>
    <cellStyle name="Millares [0] 14 5 8" xfId="44262" xr:uid="{DEF5CE25-B5CE-41C5-9BA1-C6F11F4E4882}"/>
    <cellStyle name="Millares [0] 14 6" xfId="1940" xr:uid="{FEEF8109-F868-435E-8ABF-760372122986}"/>
    <cellStyle name="Millares [0] 14 6 2" xfId="10206" xr:uid="{74B5D903-569B-450C-B166-D0613B0B87B2}"/>
    <cellStyle name="Millares [0] 14 6 2 2" xfId="31709" xr:uid="{D5F5E77B-E9AC-4BFC-BBD1-5BABACEF94AA}"/>
    <cellStyle name="Millares [0] 14 6 3" xfId="16841" xr:uid="{71CE9435-CABF-4CFA-9479-67FA142D9EDF}"/>
    <cellStyle name="Millares [0] 14 6 3 2" xfId="38344" xr:uid="{52BD09A4-F2EE-4527-B172-11D2B5E7F7F5}"/>
    <cellStyle name="Millares [0] 14 6 4" xfId="23446" xr:uid="{48F4ECD2-3D61-4DB6-A0AB-E7316252D1A7}"/>
    <cellStyle name="Millares [0] 14 6 5" xfId="44949" xr:uid="{2FC6B594-9A10-4E3D-9511-854465B250AF}"/>
    <cellStyle name="Millares [0] 14 7" xfId="2627" xr:uid="{E6EA9F88-B87F-46F6-84DD-A898AEC496F9}"/>
    <cellStyle name="Millares [0] 14 7 2" xfId="10893" xr:uid="{8AC6FA0D-7AF4-45BF-A3AB-8005DD417635}"/>
    <cellStyle name="Millares [0] 14 7 2 2" xfId="32396" xr:uid="{1EEAC8FD-B58B-4B5F-A17E-E76597D3D6CC}"/>
    <cellStyle name="Millares [0] 14 7 3" xfId="17528" xr:uid="{D2376FB5-BE56-4EC5-9614-E9FB69D2C156}"/>
    <cellStyle name="Millares [0] 14 7 3 2" xfId="39031" xr:uid="{27FAC69D-0F68-4FFD-94F1-2A7D379AF5D7}"/>
    <cellStyle name="Millares [0] 14 7 4" xfId="24133" xr:uid="{C8B6A97A-80FA-4801-B5F3-B382DBBD14BF}"/>
    <cellStyle name="Millares [0] 14 7 5" xfId="45636" xr:uid="{DB9AEE65-C39D-4F64-9797-B1C8433978C3}"/>
    <cellStyle name="Millares [0] 14 8" xfId="3136" xr:uid="{8034B7B5-B8EA-42CF-93D8-F852D5EFE681}"/>
    <cellStyle name="Millares [0] 14 8 2" xfId="11402" xr:uid="{0F540192-6232-48F3-BDC2-45625EA16B2F}"/>
    <cellStyle name="Millares [0] 14 8 2 2" xfId="32905" xr:uid="{A17592F4-8735-4653-A944-D33297B339F9}"/>
    <cellStyle name="Millares [0] 14 8 3" xfId="18037" xr:uid="{7641ACB7-ED62-46DF-A0F4-C798FECA340A}"/>
    <cellStyle name="Millares [0] 14 8 3 2" xfId="39540" xr:uid="{2A1F54C3-99F1-49B5-BF37-F96D47DED8DA}"/>
    <cellStyle name="Millares [0] 14 8 4" xfId="24642" xr:uid="{7C393512-8D02-4EA1-9FEC-6A119E8F0907}"/>
    <cellStyle name="Millares [0] 14 8 5" xfId="46145" xr:uid="{E4879A11-535B-4892-BBBA-0D3AE273DC98}"/>
    <cellStyle name="Millares [0] 14 9" xfId="4771" xr:uid="{10180CE9-5033-4EE8-872B-24E3332E81D9}"/>
    <cellStyle name="Millares [0] 14 9 2" xfId="13037" xr:uid="{96AC4D9B-8498-4A6E-BFF9-622EC8D76228}"/>
    <cellStyle name="Millares [0] 14 9 2 2" xfId="34540" xr:uid="{3A532D40-5BE6-4CF8-89EF-92FAC0E1F192}"/>
    <cellStyle name="Millares [0] 14 9 3" xfId="19672" xr:uid="{52323C92-0448-4D68-ABC8-4162E1ADD01D}"/>
    <cellStyle name="Millares [0] 14 9 3 2" xfId="41175" xr:uid="{263DE3A8-BD9B-4BEC-96F0-617C01EA8E86}"/>
    <cellStyle name="Millares [0] 14 9 4" xfId="26277" xr:uid="{205A190A-9B17-41F5-BB39-8A952D5F7541}"/>
    <cellStyle name="Millares [0] 14 9 5" xfId="47780" xr:uid="{0F739138-0C43-4A8B-A131-17AC8EFE4A05}"/>
    <cellStyle name="Millares [0] 15" xfId="307" xr:uid="{FAC2CAD9-1FD4-400C-93C2-2A0DBD33D978}"/>
    <cellStyle name="Millares [0] 15 10" xfId="4894" xr:uid="{1116968B-DC41-4A54-9481-B72A4BD56A32}"/>
    <cellStyle name="Millares [0] 15 10 2" xfId="13160" xr:uid="{9BFFD835-C4F7-4A45-BA94-AFFAE18C4BF8}"/>
    <cellStyle name="Millares [0] 15 10 2 2" xfId="34663" xr:uid="{6AD6A071-7406-4388-A841-4D14EFE4B7B2}"/>
    <cellStyle name="Millares [0] 15 10 3" xfId="19795" xr:uid="{8311A77F-FA23-4797-9BD0-CD3C809FEFC9}"/>
    <cellStyle name="Millares [0] 15 10 3 2" xfId="41298" xr:uid="{1B18AA1C-CA84-4A42-89F4-F34168349CD7}"/>
    <cellStyle name="Millares [0] 15 10 4" xfId="26400" xr:uid="{A4A80EBB-3499-4A28-ACCA-E838C43E225B}"/>
    <cellStyle name="Millares [0] 15 10 5" xfId="47903" xr:uid="{5A8CD4F5-DB05-4422-B6F8-4C3028AE75DC}"/>
    <cellStyle name="Millares [0] 15 11" xfId="5277" xr:uid="{8BB9D8F4-A9A0-45DE-A3AA-9A058F81BA13}"/>
    <cellStyle name="Millares [0] 15 11 2" xfId="13543" xr:uid="{35132A96-D741-42FE-95CD-8454C1105F93}"/>
    <cellStyle name="Millares [0] 15 11 2 2" xfId="35046" xr:uid="{130B49FF-7DF4-470B-AC5F-C4A195496449}"/>
    <cellStyle name="Millares [0] 15 11 3" xfId="20178" xr:uid="{0AC07B5B-FC4F-4858-BBD2-A56831C7030A}"/>
    <cellStyle name="Millares [0] 15 11 3 2" xfId="41681" xr:uid="{AA9DD5C1-D614-451F-9D59-B9F42EF29F30}"/>
    <cellStyle name="Millares [0] 15 11 4" xfId="26783" xr:uid="{8A9AEED5-9E34-41D5-963D-0436730BC63F}"/>
    <cellStyle name="Millares [0] 15 11 5" xfId="48286" xr:uid="{28F927D3-FAAD-470A-B43A-582AEA2F2D8B}"/>
    <cellStyle name="Millares [0] 15 12" xfId="6918" xr:uid="{7C0842ED-10D7-4CE4-8C9C-D778536C0F5E}"/>
    <cellStyle name="Millares [0] 15 12 2" xfId="28421" xr:uid="{6E7D81EB-4E7F-439B-8DEF-5B4E9A41EABC}"/>
    <cellStyle name="Millares [0] 15 13" xfId="8574" xr:uid="{438EA056-2620-424B-B9C6-384BED24B618}"/>
    <cellStyle name="Millares [0] 15 13 2" xfId="30077" xr:uid="{F5D0C1CF-129C-41AF-BFB4-9B7834897780}"/>
    <cellStyle name="Millares [0] 15 14" xfId="15210" xr:uid="{087976E6-E46D-47A2-9B83-903FFB29A24E}"/>
    <cellStyle name="Millares [0] 15 14 2" xfId="36713" xr:uid="{C162687C-7ED5-4784-A7F3-E4B624E93AA6}"/>
    <cellStyle name="Millares [0] 15 15" xfId="21815" xr:uid="{9A987AE5-7CC5-4821-8945-6D6F721FAE8A}"/>
    <cellStyle name="Millares [0] 15 16" xfId="43318" xr:uid="{763117B8-35C1-415D-9ACE-2A63CA5AB54B}"/>
    <cellStyle name="Millares [0] 15 2" xfId="570" xr:uid="{D9986384-A470-4D1B-B5A1-1B563F182B15}"/>
    <cellStyle name="Millares [0] 15 2 10" xfId="7181" xr:uid="{3F96EBE5-46AB-4E2A-B621-84F33EBD402A}"/>
    <cellStyle name="Millares [0] 15 2 10 2" xfId="28684" xr:uid="{8EC380C0-6122-4F21-8B66-84E0425873EC}"/>
    <cellStyle name="Millares [0] 15 2 11" xfId="8837" xr:uid="{8E16CBFD-56E7-437F-8B59-C85B8E3A2BE1}"/>
    <cellStyle name="Millares [0] 15 2 11 2" xfId="30340" xr:uid="{C0BA5068-35D2-467A-B14C-1E546A76CE5A}"/>
    <cellStyle name="Millares [0] 15 2 12" xfId="15473" xr:uid="{32C1F59A-396C-4166-8CCD-946ECA5AF1AB}"/>
    <cellStyle name="Millares [0] 15 2 12 2" xfId="36976" xr:uid="{45B6286C-DF3D-492A-B7FE-9FC5E991BADC}"/>
    <cellStyle name="Millares [0] 15 2 13" xfId="22078" xr:uid="{6D44BF86-DFD0-463E-844C-3A7B4459759D}"/>
    <cellStyle name="Millares [0] 15 2 14" xfId="43581" xr:uid="{E470BB17-DB19-47CA-9E16-A2D9025297B4}"/>
    <cellStyle name="Millares [0] 15 2 2" xfId="852" xr:uid="{60090654-4982-4C58-9C59-FFFAE3BDF947}"/>
    <cellStyle name="Millares [0] 15 2 2 10" xfId="43861" xr:uid="{9EA300E5-6DD9-4CCB-AB9B-8B79749A6B85}"/>
    <cellStyle name="Millares [0] 15 2 2 2" xfId="1798" xr:uid="{F7621F41-0DAE-4EFE-8454-C1AE16977CE5}"/>
    <cellStyle name="Millares [0] 15 2 2 2 2" xfId="4627" xr:uid="{DB212B73-F645-4521-943B-619BC81DB656}"/>
    <cellStyle name="Millares [0] 15 2 2 2 2 2" xfId="12893" xr:uid="{70BE4F19-BF32-4099-A070-AA26ECBC3AA8}"/>
    <cellStyle name="Millares [0] 15 2 2 2 2 2 2" xfId="34396" xr:uid="{8203BE0B-65B9-447F-B46C-705241DB81A7}"/>
    <cellStyle name="Millares [0] 15 2 2 2 2 3" xfId="19528" xr:uid="{A6D62F64-A995-4F1A-B6AC-9B52A7B72438}"/>
    <cellStyle name="Millares [0] 15 2 2 2 2 3 2" xfId="41031" xr:uid="{4684793E-69CD-422A-8455-46516C68D670}"/>
    <cellStyle name="Millares [0] 15 2 2 2 2 4" xfId="26133" xr:uid="{B0DCA40B-1149-4916-A15B-88EC3D3C6AD2}"/>
    <cellStyle name="Millares [0] 15 2 2 2 2 5" xfId="47636" xr:uid="{7918DFD4-6CD2-489C-9E44-A38F8A2F0BDC}"/>
    <cellStyle name="Millares [0] 15 2 2 2 3" xfId="6766" xr:uid="{CB167572-38F8-4DB7-914D-1D76D4033666}"/>
    <cellStyle name="Millares [0] 15 2 2 2 3 2" xfId="15032" xr:uid="{68FB7BC7-BD44-4555-9C4C-6AAF489EC05E}"/>
    <cellStyle name="Millares [0] 15 2 2 2 3 2 2" xfId="36535" xr:uid="{0BAC932C-4C84-4648-9BAA-7C20B597C74D}"/>
    <cellStyle name="Millares [0] 15 2 2 2 3 3" xfId="21667" xr:uid="{54DB4106-BAFC-4C40-AE43-ABB06A1EA6CA}"/>
    <cellStyle name="Millares [0] 15 2 2 2 3 3 2" xfId="43170" xr:uid="{60B79233-F7A8-4CC8-AA1F-6631BB9089DE}"/>
    <cellStyle name="Millares [0] 15 2 2 2 3 4" xfId="28272" xr:uid="{DA03DC56-A07A-44AB-B118-E8EBB1EAEE52}"/>
    <cellStyle name="Millares [0] 15 2 2 2 3 5" xfId="49775" xr:uid="{78DF5797-592E-4497-AFAC-E221345365F3}"/>
    <cellStyle name="Millares [0] 15 2 2 2 4" xfId="8407" xr:uid="{7F16039E-408D-4B7A-8D12-365BE8F7CF04}"/>
    <cellStyle name="Millares [0] 15 2 2 2 4 2" xfId="29910" xr:uid="{30A4BD45-E81C-4037-800B-64425DB9D5EC}"/>
    <cellStyle name="Millares [0] 15 2 2 2 5" xfId="10064" xr:uid="{2CEB44DC-E50E-4BFE-96A6-1D88569C2CD9}"/>
    <cellStyle name="Millares [0] 15 2 2 2 5 2" xfId="31567" xr:uid="{C1DE87EE-1A8D-46E4-BD43-9A8C543FBFA2}"/>
    <cellStyle name="Millares [0] 15 2 2 2 6" xfId="16699" xr:uid="{589A31F1-57E9-4141-85E9-392459584BB4}"/>
    <cellStyle name="Millares [0] 15 2 2 2 6 2" xfId="38202" xr:uid="{60EC7F33-DB1E-4126-BE27-8C327F661691}"/>
    <cellStyle name="Millares [0] 15 2 2 2 7" xfId="23304" xr:uid="{6118C3AD-9645-4C49-9F7A-6B55D4C28FC2}"/>
    <cellStyle name="Millares [0] 15 2 2 2 8" xfId="44807" xr:uid="{6E60CA47-6A7C-485F-88B7-A7CEB15CB8CB}"/>
    <cellStyle name="Millares [0] 15 2 2 3" xfId="2485" xr:uid="{A35F882F-04BD-4236-B5DC-9353ABACC58A}"/>
    <cellStyle name="Millares [0] 15 2 2 3 2" xfId="10751" xr:uid="{855F6DBF-97F0-4517-82F7-C2B792CFED84}"/>
    <cellStyle name="Millares [0] 15 2 2 3 2 2" xfId="32254" xr:uid="{105AF7A8-2AE0-4048-9AC1-C1CBBBE24564}"/>
    <cellStyle name="Millares [0] 15 2 2 3 3" xfId="17386" xr:uid="{9BDEACC2-B6AE-4FFB-ACD6-FD5A217F946C}"/>
    <cellStyle name="Millares [0] 15 2 2 3 3 2" xfId="38889" xr:uid="{7472E0C1-8ABB-43D3-960C-D65A44C1C87D}"/>
    <cellStyle name="Millares [0] 15 2 2 3 4" xfId="23991" xr:uid="{CCDAD20B-3875-4657-A106-3D6561E545EF}"/>
    <cellStyle name="Millares [0] 15 2 2 3 5" xfId="45494" xr:uid="{D70730E0-6B89-45FD-AD05-D292E93B6104}"/>
    <cellStyle name="Millares [0] 15 2 2 4" xfId="3681" xr:uid="{7C2487B3-DCF0-4FA8-8607-0B4508189BDA}"/>
    <cellStyle name="Millares [0] 15 2 2 4 2" xfId="11947" xr:uid="{0A107F91-73B8-49C7-A346-815C9024D4AC}"/>
    <cellStyle name="Millares [0] 15 2 2 4 2 2" xfId="33450" xr:uid="{A1A14D01-7100-495C-A92A-DEB1F9A26860}"/>
    <cellStyle name="Millares [0] 15 2 2 4 3" xfId="18582" xr:uid="{1D9D32A4-BCB8-4B5A-95D2-3DB9E158F711}"/>
    <cellStyle name="Millares [0] 15 2 2 4 3 2" xfId="40085" xr:uid="{F6527347-FD96-495D-A041-587815F7E069}"/>
    <cellStyle name="Millares [0] 15 2 2 4 4" xfId="25187" xr:uid="{BF23AF38-8783-4349-B3F6-73EBA161A062}"/>
    <cellStyle name="Millares [0] 15 2 2 4 5" xfId="46690" xr:uid="{0A721727-AEDC-4389-A49B-E195F2A8DF5F}"/>
    <cellStyle name="Millares [0] 15 2 2 5" xfId="5820" xr:uid="{F9101E2C-D0F0-4994-918D-6F3B3A146B2C}"/>
    <cellStyle name="Millares [0] 15 2 2 5 2" xfId="14086" xr:uid="{1B1704AF-B306-4DB8-BA16-4473BB7D87B5}"/>
    <cellStyle name="Millares [0] 15 2 2 5 2 2" xfId="35589" xr:uid="{F677D650-A099-4B3B-871A-5C957E2BB1D6}"/>
    <cellStyle name="Millares [0] 15 2 2 5 3" xfId="20721" xr:uid="{961849E2-714E-4764-88A3-044B718AF00D}"/>
    <cellStyle name="Millares [0] 15 2 2 5 3 2" xfId="42224" xr:uid="{459CDED7-9D08-49AA-898C-D9CEA356D588}"/>
    <cellStyle name="Millares [0] 15 2 2 5 4" xfId="27326" xr:uid="{8EDD00AE-E8EB-4788-967C-C2FD998C7D97}"/>
    <cellStyle name="Millares [0] 15 2 2 5 5" xfId="48829" xr:uid="{C852E241-4FE7-4E2B-971C-41149966ECD8}"/>
    <cellStyle name="Millares [0] 15 2 2 6" xfId="7461" xr:uid="{A4D091DB-CF3D-4373-9C26-0F35E9673FEB}"/>
    <cellStyle name="Millares [0] 15 2 2 6 2" xfId="28964" xr:uid="{A887586D-A351-4BC3-B3E2-44C1579418E4}"/>
    <cellStyle name="Millares [0] 15 2 2 7" xfId="9118" xr:uid="{CDE3A503-E394-4703-8855-701DEBD37521}"/>
    <cellStyle name="Millares [0] 15 2 2 7 2" xfId="30621" xr:uid="{065D6013-2E45-4357-92DA-14A8B2A1B0A2}"/>
    <cellStyle name="Millares [0] 15 2 2 8" xfId="15753" xr:uid="{EDBB55D7-504A-4593-893C-6A1E8ECCE3C4}"/>
    <cellStyle name="Millares [0] 15 2 2 8 2" xfId="37256" xr:uid="{5D0C325D-76EF-46DB-8B3D-7877A5B00371}"/>
    <cellStyle name="Millares [0] 15 2 2 9" xfId="22358" xr:uid="{22E03E71-2366-4A8E-84B5-9ED7BCAA4F83}"/>
    <cellStyle name="Millares [0] 15 2 3" xfId="1122" xr:uid="{12213861-30FA-4916-805E-CF4E5631A24E}"/>
    <cellStyle name="Millares [0] 15 2 3 2" xfId="3951" xr:uid="{A90FD276-03DD-4144-A017-A5E836368717}"/>
    <cellStyle name="Millares [0] 15 2 3 2 2" xfId="12217" xr:uid="{085D9674-7661-432C-BDA2-04046E47B203}"/>
    <cellStyle name="Millares [0] 15 2 3 2 2 2" xfId="33720" xr:uid="{083FBD86-A02F-440A-8019-8A6D5D503003}"/>
    <cellStyle name="Millares [0] 15 2 3 2 3" xfId="18852" xr:uid="{1A6EB7F0-7F43-41BA-9DAA-7BF4878985DE}"/>
    <cellStyle name="Millares [0] 15 2 3 2 3 2" xfId="40355" xr:uid="{325C7586-3C7B-439A-8465-E5400ADCEFE6}"/>
    <cellStyle name="Millares [0] 15 2 3 2 4" xfId="25457" xr:uid="{4EC6242B-2DA5-4472-B86C-5A2AC65EACA9}"/>
    <cellStyle name="Millares [0] 15 2 3 2 5" xfId="46960" xr:uid="{B5037C43-5233-43A3-8D98-26EF418AED6B}"/>
    <cellStyle name="Millares [0] 15 2 3 3" xfId="6090" xr:uid="{A1BDDF41-F13F-43EB-8EB8-2A5AFF15BEDE}"/>
    <cellStyle name="Millares [0] 15 2 3 3 2" xfId="14356" xr:uid="{A57E4D38-C9B4-488B-8CC7-01B7518A3859}"/>
    <cellStyle name="Millares [0] 15 2 3 3 2 2" xfId="35859" xr:uid="{C3D3EC20-31B0-483E-B18A-9E1831AFDB50}"/>
    <cellStyle name="Millares [0] 15 2 3 3 3" xfId="20991" xr:uid="{2602AEEC-FFF4-4285-BC9D-E3D008A7422C}"/>
    <cellStyle name="Millares [0] 15 2 3 3 3 2" xfId="42494" xr:uid="{FE9112AF-B127-48EE-8CAC-85A83E32FC9A}"/>
    <cellStyle name="Millares [0] 15 2 3 3 4" xfId="27596" xr:uid="{47F53475-EFEE-4E15-B05A-7C27042830ED}"/>
    <cellStyle name="Millares [0] 15 2 3 3 5" xfId="49099" xr:uid="{25AD1D52-AF7A-43C1-96E5-8C93F9005521}"/>
    <cellStyle name="Millares [0] 15 2 3 4" xfId="7731" xr:uid="{606C3A0C-1C57-4B09-8231-BFAAFB190698}"/>
    <cellStyle name="Millares [0] 15 2 3 4 2" xfId="29234" xr:uid="{B91584AE-FA97-4C52-8CDC-C10A95C218ED}"/>
    <cellStyle name="Millares [0] 15 2 3 5" xfId="9388" xr:uid="{99F27C3E-C687-494D-9507-ECAF2D707CEF}"/>
    <cellStyle name="Millares [0] 15 2 3 5 2" xfId="30891" xr:uid="{23FFF81F-3B15-4405-B55C-55DD723C05B3}"/>
    <cellStyle name="Millares [0] 15 2 3 6" xfId="16023" xr:uid="{38D925A3-7D0F-4D44-B268-4C4245EB1067}"/>
    <cellStyle name="Millares [0] 15 2 3 6 2" xfId="37526" xr:uid="{40F3AE0D-BF90-4B50-A235-7D3BAC40D800}"/>
    <cellStyle name="Millares [0] 15 2 3 7" xfId="22628" xr:uid="{8E8D85BA-F403-4D17-8502-4BB59DF049AC}"/>
    <cellStyle name="Millares [0] 15 2 3 8" xfId="44131" xr:uid="{43C9812D-6AA3-47AB-AC8B-DC3DF830D6A8}"/>
    <cellStyle name="Millares [0] 15 2 4" xfId="1518" xr:uid="{140586DB-5E46-4B3A-9422-4A5C4485C4C0}"/>
    <cellStyle name="Millares [0] 15 2 4 2" xfId="4347" xr:uid="{50CC27EA-25F0-4ED7-B965-EEFB35BB6E8A}"/>
    <cellStyle name="Millares [0] 15 2 4 2 2" xfId="12613" xr:uid="{53F3533B-C1A5-49CA-89ED-D391CAE02B49}"/>
    <cellStyle name="Millares [0] 15 2 4 2 2 2" xfId="34116" xr:uid="{6526173B-20FC-4D36-BCB6-B4079B77E659}"/>
    <cellStyle name="Millares [0] 15 2 4 2 3" xfId="19248" xr:uid="{26C04453-60D6-4159-B40F-328847AEBCC0}"/>
    <cellStyle name="Millares [0] 15 2 4 2 3 2" xfId="40751" xr:uid="{4F58A55F-3417-4B2B-852B-A71A88B858A5}"/>
    <cellStyle name="Millares [0] 15 2 4 2 4" xfId="25853" xr:uid="{22F09974-83AB-455A-B50F-C42ABFDCB6CB}"/>
    <cellStyle name="Millares [0] 15 2 4 2 5" xfId="47356" xr:uid="{2367F465-49AF-493F-885F-77712237D7AD}"/>
    <cellStyle name="Millares [0] 15 2 4 3" xfId="6486" xr:uid="{2CADA33C-BD53-4E16-B86C-D92D30328F07}"/>
    <cellStyle name="Millares [0] 15 2 4 3 2" xfId="14752" xr:uid="{4E72EF71-EC17-417D-A10F-AF60C9DFB063}"/>
    <cellStyle name="Millares [0] 15 2 4 3 2 2" xfId="36255" xr:uid="{E3ADFD75-8B5E-4098-9CCB-C11E24C7BFB1}"/>
    <cellStyle name="Millares [0] 15 2 4 3 3" xfId="21387" xr:uid="{B399C17A-D8D9-4F75-9FE7-7658A43FB61B}"/>
    <cellStyle name="Millares [0] 15 2 4 3 3 2" xfId="42890" xr:uid="{F20E7199-E317-4C5F-97EF-A337EFC75A3F}"/>
    <cellStyle name="Millares [0] 15 2 4 3 4" xfId="27992" xr:uid="{7AA37657-7A68-4201-A76C-0B112371493D}"/>
    <cellStyle name="Millares [0] 15 2 4 3 5" xfId="49495" xr:uid="{DF02C018-5B71-48EB-A078-FC3BBECA368B}"/>
    <cellStyle name="Millares [0] 15 2 4 4" xfId="8127" xr:uid="{AAD4D166-3B85-40CE-AC3D-1CA49F43A217}"/>
    <cellStyle name="Millares [0] 15 2 4 4 2" xfId="29630" xr:uid="{A5F8FD2A-82C4-43BC-98F9-2C026CA068A9}"/>
    <cellStyle name="Millares [0] 15 2 4 5" xfId="9784" xr:uid="{5AA950A3-F495-4266-9A95-D88605844B1A}"/>
    <cellStyle name="Millares [0] 15 2 4 5 2" xfId="31287" xr:uid="{756F12DF-34AC-461F-AE70-538818F109C5}"/>
    <cellStyle name="Millares [0] 15 2 4 6" xfId="16419" xr:uid="{36DA5122-261D-42B1-BBB2-B375997719D2}"/>
    <cellStyle name="Millares [0] 15 2 4 6 2" xfId="37922" xr:uid="{5939B8F0-625D-492A-BD52-DDDF7F400D68}"/>
    <cellStyle name="Millares [0] 15 2 4 7" xfId="23024" xr:uid="{639AEFA8-C719-4D42-9F5C-DA9586C8861D}"/>
    <cellStyle name="Millares [0] 15 2 4 8" xfId="44527" xr:uid="{11495606-C9ED-4FA7-A1D0-E1635FD5F817}"/>
    <cellStyle name="Millares [0] 15 2 5" xfId="2205" xr:uid="{9658C1E0-A706-4C87-8CB1-3D477FCEAE0B}"/>
    <cellStyle name="Millares [0] 15 2 5 2" xfId="10471" xr:uid="{EA6C9997-17CB-4727-9388-2C63EBC2FEE1}"/>
    <cellStyle name="Millares [0] 15 2 5 2 2" xfId="31974" xr:uid="{108247CE-C576-4882-9EF0-016AB320D545}"/>
    <cellStyle name="Millares [0] 15 2 5 3" xfId="17106" xr:uid="{BFB821AC-0E6E-4BDF-A1D9-4783FD14A0E2}"/>
    <cellStyle name="Millares [0] 15 2 5 3 2" xfId="38609" xr:uid="{242A67F9-9F25-4FAE-91B5-EEF52DC5222E}"/>
    <cellStyle name="Millares [0] 15 2 5 4" xfId="23711" xr:uid="{3B4F19E9-0DB1-4BAB-A084-5B5EFDACB361}"/>
    <cellStyle name="Millares [0] 15 2 5 5" xfId="45214" xr:uid="{5A15DAB1-CC8C-49F2-9BAD-2A15007E9C1A}"/>
    <cellStyle name="Millares [0] 15 2 6" xfId="3002" xr:uid="{1D0300A7-33E0-4BF6-8F4A-5526C1DA7BA9}"/>
    <cellStyle name="Millares [0] 15 2 6 2" xfId="11268" xr:uid="{6AA4603E-5849-480B-B9BB-5ACC9E3ADC03}"/>
    <cellStyle name="Millares [0] 15 2 6 2 2" xfId="32771" xr:uid="{FD18CE80-4C3E-44E7-9B94-B44E3A66566C}"/>
    <cellStyle name="Millares [0] 15 2 6 3" xfId="17903" xr:uid="{9DEEB413-A266-44F4-907C-43A154A54E2F}"/>
    <cellStyle name="Millares [0] 15 2 6 3 2" xfId="39406" xr:uid="{39D7694B-959F-49FF-9AF6-84B30414A0F7}"/>
    <cellStyle name="Millares [0] 15 2 6 4" xfId="24508" xr:uid="{66D57164-1397-4A8C-B1C5-A2900289E3C8}"/>
    <cellStyle name="Millares [0] 15 2 6 5" xfId="46011" xr:uid="{1E381CB0-9B1E-4FB4-893C-ED3A64D1F3D4}"/>
    <cellStyle name="Millares [0] 15 2 7" xfId="3401" xr:uid="{41B153DE-60DB-4F64-96F0-1654FBBDA3C1}"/>
    <cellStyle name="Millares [0] 15 2 7 2" xfId="11667" xr:uid="{DA8AA7A8-62DA-4521-99E0-356261320486}"/>
    <cellStyle name="Millares [0] 15 2 7 2 2" xfId="33170" xr:uid="{37C487F7-AF03-4D7D-A44E-3589601F962F}"/>
    <cellStyle name="Millares [0] 15 2 7 3" xfId="18302" xr:uid="{B0A40E84-86D5-4DE4-AFD7-0F3BBD2299F7}"/>
    <cellStyle name="Millares [0] 15 2 7 3 2" xfId="39805" xr:uid="{95EA6366-E003-4AA1-A005-D4AF6CBCFF26}"/>
    <cellStyle name="Millares [0] 15 2 7 4" xfId="24907" xr:uid="{C26A5199-DB71-48FF-92E3-A0650AE54311}"/>
    <cellStyle name="Millares [0] 15 2 7 5" xfId="46410" xr:uid="{03B9F9B8-372E-4BA1-8921-D21CCF513FA4}"/>
    <cellStyle name="Millares [0] 15 2 8" xfId="5146" xr:uid="{16FF85CB-9515-4C71-B137-65D8804065C4}"/>
    <cellStyle name="Millares [0] 15 2 8 2" xfId="13412" xr:uid="{D33839CA-C56C-46FF-B84D-8593B955242B}"/>
    <cellStyle name="Millares [0] 15 2 8 2 2" xfId="34915" xr:uid="{3A5CD9C5-81B2-47CC-A66F-D2EDB36C45A4}"/>
    <cellStyle name="Millares [0] 15 2 8 3" xfId="20047" xr:uid="{66A6FA36-9168-43E4-AEBA-FDA5B969CC8F}"/>
    <cellStyle name="Millares [0] 15 2 8 3 2" xfId="41550" xr:uid="{BBCA23E2-D5F7-467C-879D-6246A6D7DD33}"/>
    <cellStyle name="Millares [0] 15 2 8 4" xfId="26652" xr:uid="{73D8717B-87A8-4FDC-BC16-2680DE573AC7}"/>
    <cellStyle name="Millares [0] 15 2 8 5" xfId="48155" xr:uid="{2B84A539-2ADD-4528-B4BD-2409F297F3E1}"/>
    <cellStyle name="Millares [0] 15 2 9" xfId="5540" xr:uid="{3C36308E-8944-4D77-A202-A4119F21A915}"/>
    <cellStyle name="Millares [0] 15 2 9 2" xfId="13806" xr:uid="{52F41615-751A-4023-8354-2DAF862A7119}"/>
    <cellStyle name="Millares [0] 15 2 9 2 2" xfId="35309" xr:uid="{6A2CB7F6-A9A5-48D1-A09D-AE1624DB4A45}"/>
    <cellStyle name="Millares [0] 15 2 9 3" xfId="20441" xr:uid="{00307618-E053-4B5D-8C39-0D7CB3E035EB}"/>
    <cellStyle name="Millares [0] 15 2 9 3 2" xfId="41944" xr:uid="{F663E6FD-4C0F-4AB5-B948-4DE757795F2B}"/>
    <cellStyle name="Millares [0] 15 2 9 4" xfId="27046" xr:uid="{56B4BD1F-A499-4CFB-9AE6-815425B57EBB}"/>
    <cellStyle name="Millares [0] 15 2 9 5" xfId="48549" xr:uid="{29AEDA50-57B5-4872-86A6-4132E7CAAE31}"/>
    <cellStyle name="Millares [0] 15 3" xfId="442" xr:uid="{A49756A4-6D07-4C36-B074-0E4DE8A2A67E}"/>
    <cellStyle name="Millares [0] 15 3 10" xfId="15345" xr:uid="{F56BDDC2-113C-41B7-8A89-C5A4290729A1}"/>
    <cellStyle name="Millares [0] 15 3 10 2" xfId="36848" xr:uid="{E137BF58-1D94-4174-89EE-AC7D7DDC05C4}"/>
    <cellStyle name="Millares [0] 15 3 11" xfId="21950" xr:uid="{A5CC1364-D06A-438C-9D70-1EB557E82EA4}"/>
    <cellStyle name="Millares [0] 15 3 12" xfId="43453" xr:uid="{681EFA3C-1B7D-4AF8-A98A-99CDE38A092D}"/>
    <cellStyle name="Millares [0] 15 3 2" xfId="1390" xr:uid="{E1AAFEC5-F18A-45B8-AD82-17D2B896139A}"/>
    <cellStyle name="Millares [0] 15 3 2 2" xfId="4219" xr:uid="{E92D9B04-CB07-49F1-A11C-34298108EAC7}"/>
    <cellStyle name="Millares [0] 15 3 2 2 2" xfId="12485" xr:uid="{397E9FF7-45B3-41B3-8CEE-4D60EFCFA75C}"/>
    <cellStyle name="Millares [0] 15 3 2 2 2 2" xfId="33988" xr:uid="{70BB8874-18DF-459D-ADC1-9D4ADA8FFBB7}"/>
    <cellStyle name="Millares [0] 15 3 2 2 3" xfId="19120" xr:uid="{5D646EDB-5F94-4CFF-BF19-498E5D229C2D}"/>
    <cellStyle name="Millares [0] 15 3 2 2 3 2" xfId="40623" xr:uid="{CBB37C94-8210-41AB-A937-16A6A704D484}"/>
    <cellStyle name="Millares [0] 15 3 2 2 4" xfId="25725" xr:uid="{DE91B49D-29AF-4947-B455-BF211ADD4238}"/>
    <cellStyle name="Millares [0] 15 3 2 2 5" xfId="47228" xr:uid="{493A6EED-46C6-4EFD-B760-6F5DCFE0185A}"/>
    <cellStyle name="Millares [0] 15 3 2 3" xfId="6358" xr:uid="{7B302DA4-05DD-4CAF-AB1B-2F99AC26A21A}"/>
    <cellStyle name="Millares [0] 15 3 2 3 2" xfId="14624" xr:uid="{4232CBD0-9BCB-4E34-B814-CE427102C1C6}"/>
    <cellStyle name="Millares [0] 15 3 2 3 2 2" xfId="36127" xr:uid="{2C1AA7F9-DE2D-4C57-9BE9-536A83F95B92}"/>
    <cellStyle name="Millares [0] 15 3 2 3 3" xfId="21259" xr:uid="{ABF98012-24B7-4F80-8955-58721F55FEDD}"/>
    <cellStyle name="Millares [0] 15 3 2 3 3 2" xfId="42762" xr:uid="{5F47FECC-89ED-437D-B58C-B3CAD3ADD93B}"/>
    <cellStyle name="Millares [0] 15 3 2 3 4" xfId="27864" xr:uid="{604FBDA7-45E6-4F4B-B2E2-28ED44125D76}"/>
    <cellStyle name="Millares [0] 15 3 2 3 5" xfId="49367" xr:uid="{5803474C-48C4-4CB7-94A5-F06BA80804E8}"/>
    <cellStyle name="Millares [0] 15 3 2 4" xfId="7999" xr:uid="{B3DEC054-5265-4C87-9536-7A021EFA20A5}"/>
    <cellStyle name="Millares [0] 15 3 2 4 2" xfId="29502" xr:uid="{7202B062-8A33-4164-B582-760D158E27DB}"/>
    <cellStyle name="Millares [0] 15 3 2 5" xfId="9656" xr:uid="{F09E2CD8-BFFF-49D7-9DB8-FCA7A39691CD}"/>
    <cellStyle name="Millares [0] 15 3 2 5 2" xfId="31159" xr:uid="{D0CD23E7-27B7-4A9C-AF40-EEC22E3007F2}"/>
    <cellStyle name="Millares [0] 15 3 2 6" xfId="16291" xr:uid="{BF804699-9EF4-466C-B286-A169260714BD}"/>
    <cellStyle name="Millares [0] 15 3 2 6 2" xfId="37794" xr:uid="{D3020263-487F-49F2-B844-866AEA32B8F7}"/>
    <cellStyle name="Millares [0] 15 3 2 7" xfId="22896" xr:uid="{9B5C95F7-ACDF-4EA2-8502-5C1CB5844D37}"/>
    <cellStyle name="Millares [0] 15 3 2 8" xfId="44399" xr:uid="{1BD8D600-3C9B-4395-9CEC-89FB7BD5855D}"/>
    <cellStyle name="Millares [0] 15 3 3" xfId="2077" xr:uid="{356596A4-2065-4F1D-BCCA-421C6C5CEEFD}"/>
    <cellStyle name="Millares [0] 15 3 3 2" xfId="10343" xr:uid="{0F35AFFD-B6DC-4F7A-9B20-12F7B3CFF69A}"/>
    <cellStyle name="Millares [0] 15 3 3 2 2" xfId="31846" xr:uid="{9ED2FC7D-ECCF-4C5E-A957-BBA1A0EDE000}"/>
    <cellStyle name="Millares [0] 15 3 3 3" xfId="16978" xr:uid="{292FC6AC-96A7-4D80-A611-09F95311A384}"/>
    <cellStyle name="Millares [0] 15 3 3 3 2" xfId="38481" xr:uid="{E41DA4C7-A97C-4C54-9C8B-116C3A9F1FE3}"/>
    <cellStyle name="Millares [0] 15 3 3 4" xfId="23583" xr:uid="{539C1786-4227-42EA-B96E-1A24A7550F84}"/>
    <cellStyle name="Millares [0] 15 3 3 5" xfId="45086" xr:uid="{9DD66B92-FE9F-4074-BB9E-23F14ACA1055}"/>
    <cellStyle name="Millares [0] 15 3 4" xfId="2874" xr:uid="{8223D7CE-452E-4B21-8817-3F224F93C478}"/>
    <cellStyle name="Millares [0] 15 3 4 2" xfId="11140" xr:uid="{9196578C-92AB-4713-9610-76041B2C4B1F}"/>
    <cellStyle name="Millares [0] 15 3 4 2 2" xfId="32643" xr:uid="{C76D844F-70D7-4DC6-BC15-71D088EAF194}"/>
    <cellStyle name="Millares [0] 15 3 4 3" xfId="17775" xr:uid="{0A6D23ED-E2A9-4A02-A84B-7852014EB383}"/>
    <cellStyle name="Millares [0] 15 3 4 3 2" xfId="39278" xr:uid="{6DC40332-2283-40FF-B0F7-0E6A32ED360B}"/>
    <cellStyle name="Millares [0] 15 3 4 4" xfId="24380" xr:uid="{E5FA3E1B-85F5-41F1-A188-4A5CE2BE6BE1}"/>
    <cellStyle name="Millares [0] 15 3 4 5" xfId="45883" xr:uid="{41E9F143-16A0-4768-837E-7806F89B3C67}"/>
    <cellStyle name="Millares [0] 15 3 5" xfId="3273" xr:uid="{D38BEA2F-73A3-4603-835B-7C22C0540FF9}"/>
    <cellStyle name="Millares [0] 15 3 5 2" xfId="11539" xr:uid="{82C47BC6-DCFD-48A4-8F6B-9E254DEC7901}"/>
    <cellStyle name="Millares [0] 15 3 5 2 2" xfId="33042" xr:uid="{E92A1FB0-D338-40F5-B366-94C25F7BF66A}"/>
    <cellStyle name="Millares [0] 15 3 5 3" xfId="18174" xr:uid="{F1213C1F-78BE-4435-98D9-14D5FE38194B}"/>
    <cellStyle name="Millares [0] 15 3 5 3 2" xfId="39677" xr:uid="{F3168CDA-28E3-46A7-889F-6D715290FA27}"/>
    <cellStyle name="Millares [0] 15 3 5 4" xfId="24779" xr:uid="{640EDECE-E5DD-4CA7-860B-EF8A1CD4C78F}"/>
    <cellStyle name="Millares [0] 15 3 5 5" xfId="46282" xr:uid="{5BD38E1C-5A51-405C-A32B-2431831EDAC2}"/>
    <cellStyle name="Millares [0] 15 3 6" xfId="5018" xr:uid="{020A8147-63B3-4FE0-B1E1-19DE7B5206D9}"/>
    <cellStyle name="Millares [0] 15 3 6 2" xfId="13284" xr:uid="{50827825-71C2-4BA7-BE83-F3190F8EE06D}"/>
    <cellStyle name="Millares [0] 15 3 6 2 2" xfId="34787" xr:uid="{5819FB83-36C9-4D2E-96CE-4FD210F6CF0D}"/>
    <cellStyle name="Millares [0] 15 3 6 3" xfId="19919" xr:uid="{C4F7B858-F7BC-4F72-A7BF-01CE4B901B2A}"/>
    <cellStyle name="Millares [0] 15 3 6 3 2" xfId="41422" xr:uid="{A20EBB7A-2D8F-47CD-AA81-77B46D73A0E9}"/>
    <cellStyle name="Millares [0] 15 3 6 4" xfId="26524" xr:uid="{A153AA4C-0DD9-4263-9855-353D32EB6D30}"/>
    <cellStyle name="Millares [0] 15 3 6 5" xfId="48027" xr:uid="{4A600712-74EF-4608-9A57-98DCD3906BED}"/>
    <cellStyle name="Millares [0] 15 3 7" xfId="5412" xr:uid="{2DE39DB4-FAC6-42BA-95F5-D0EF3449E44B}"/>
    <cellStyle name="Millares [0] 15 3 7 2" xfId="13678" xr:uid="{CAFCEBCC-8BF0-4499-8ACE-1930525F81E9}"/>
    <cellStyle name="Millares [0] 15 3 7 2 2" xfId="35181" xr:uid="{35456797-E8AF-40AA-A043-B383266FB318}"/>
    <cellStyle name="Millares [0] 15 3 7 3" xfId="20313" xr:uid="{B9DF16F7-2F96-4C6F-944F-7F28C320975E}"/>
    <cellStyle name="Millares [0] 15 3 7 3 2" xfId="41816" xr:uid="{0BAFF346-267D-4528-9E75-75C7ADA53D16}"/>
    <cellStyle name="Millares [0] 15 3 7 4" xfId="26918" xr:uid="{7836B87A-CB39-4E6E-98F0-B6D4318BC74C}"/>
    <cellStyle name="Millares [0] 15 3 7 5" xfId="48421" xr:uid="{E7493E96-4ABE-409A-B19C-DAC34ABAC121}"/>
    <cellStyle name="Millares [0] 15 3 8" xfId="7053" xr:uid="{1AF4048F-3D4E-406B-9CAE-875EA842EB33}"/>
    <cellStyle name="Millares [0] 15 3 8 2" xfId="28556" xr:uid="{3EF571F1-155D-4A10-9EB6-F350C5115DC5}"/>
    <cellStyle name="Millares [0] 15 3 9" xfId="8709" xr:uid="{9E03DCB4-0AEA-4725-B79C-FFB67B6BE941}"/>
    <cellStyle name="Millares [0] 15 3 9 2" xfId="30212" xr:uid="{5590CCFC-EF6A-49A8-BC5F-4D20E4B409AA}"/>
    <cellStyle name="Millares [0] 15 4" xfId="724" xr:uid="{6AB74859-CB3A-46D8-93AD-0B0FEF1DDCCA}"/>
    <cellStyle name="Millares [0] 15 4 10" xfId="43733" xr:uid="{4642DD8F-5C02-495F-9205-7A6C5EDFE098}"/>
    <cellStyle name="Millares [0] 15 4 2" xfId="1670" xr:uid="{2FE755E3-510B-4197-B327-42D6A53C89F3}"/>
    <cellStyle name="Millares [0] 15 4 2 2" xfId="4499" xr:uid="{ECB1680E-5CAE-45D2-A343-495623F472C5}"/>
    <cellStyle name="Millares [0] 15 4 2 2 2" xfId="12765" xr:uid="{E1CCA38D-0D96-4762-90EA-E268D497E9AE}"/>
    <cellStyle name="Millares [0] 15 4 2 2 2 2" xfId="34268" xr:uid="{4EAE61DC-F319-4C58-93EC-779A496D065C}"/>
    <cellStyle name="Millares [0] 15 4 2 2 3" xfId="19400" xr:uid="{43E20701-B399-4976-B11A-C9B64EADFE56}"/>
    <cellStyle name="Millares [0] 15 4 2 2 3 2" xfId="40903" xr:uid="{5F1B657E-0C06-4109-A4BD-BFC1BABCE78C}"/>
    <cellStyle name="Millares [0] 15 4 2 2 4" xfId="26005" xr:uid="{170FBCED-CE88-4AD3-80F9-91F66120A370}"/>
    <cellStyle name="Millares [0] 15 4 2 2 5" xfId="47508" xr:uid="{190C2D45-90F5-4F80-9302-4056633A8E25}"/>
    <cellStyle name="Millares [0] 15 4 2 3" xfId="6638" xr:uid="{9FEFEF3F-D584-403B-8847-05977DCC19E0}"/>
    <cellStyle name="Millares [0] 15 4 2 3 2" xfId="14904" xr:uid="{2D287249-858C-41AE-A92C-531045ED7257}"/>
    <cellStyle name="Millares [0] 15 4 2 3 2 2" xfId="36407" xr:uid="{394167BE-99ED-494A-AEE3-246CB19DB4EE}"/>
    <cellStyle name="Millares [0] 15 4 2 3 3" xfId="21539" xr:uid="{125D37C2-8F7E-4AD8-97E6-BD3CDFFF93A1}"/>
    <cellStyle name="Millares [0] 15 4 2 3 3 2" xfId="43042" xr:uid="{ACCC9AF4-754D-4CC2-8352-DE3C28422FDD}"/>
    <cellStyle name="Millares [0] 15 4 2 3 4" xfId="28144" xr:uid="{C4379A4B-9039-4710-A847-A9EEB7EBA426}"/>
    <cellStyle name="Millares [0] 15 4 2 3 5" xfId="49647" xr:uid="{B71435D0-BEDB-4B49-B923-AD216592DE59}"/>
    <cellStyle name="Millares [0] 15 4 2 4" xfId="8279" xr:uid="{FF88AC6B-A948-4171-B847-4CB9D1E2B922}"/>
    <cellStyle name="Millares [0] 15 4 2 4 2" xfId="29782" xr:uid="{2E65DF38-6C07-4250-84C2-AD90BC6A2ABE}"/>
    <cellStyle name="Millares [0] 15 4 2 5" xfId="9936" xr:uid="{1E8EAF49-D8B0-4C60-B787-0240BE5CECA6}"/>
    <cellStyle name="Millares [0] 15 4 2 5 2" xfId="31439" xr:uid="{DA1571B7-8535-469E-9A0F-6184229DC200}"/>
    <cellStyle name="Millares [0] 15 4 2 6" xfId="16571" xr:uid="{6135F5C3-51BD-4897-9D46-C0694B0D3F20}"/>
    <cellStyle name="Millares [0] 15 4 2 6 2" xfId="38074" xr:uid="{32FBCB9A-B246-4CF2-8FA8-E32D06425691}"/>
    <cellStyle name="Millares [0] 15 4 2 7" xfId="23176" xr:uid="{44AE9450-C3BD-4427-AC50-2820D87CD959}"/>
    <cellStyle name="Millares [0] 15 4 2 8" xfId="44679" xr:uid="{7A7CE5BF-38F9-43AF-BD53-6BE78F848C85}"/>
    <cellStyle name="Millares [0] 15 4 3" xfId="2357" xr:uid="{8597F175-87CC-40B9-A66C-C4B32A726328}"/>
    <cellStyle name="Millares [0] 15 4 3 2" xfId="10623" xr:uid="{5D961F40-F5DC-46B4-BC4C-E7DC0CE478CA}"/>
    <cellStyle name="Millares [0] 15 4 3 2 2" xfId="32126" xr:uid="{2687AF87-8972-4B62-AC40-E09DA7583CFC}"/>
    <cellStyle name="Millares [0] 15 4 3 3" xfId="17258" xr:uid="{239D33A8-A599-4568-A09F-9FED3757C07A}"/>
    <cellStyle name="Millares [0] 15 4 3 3 2" xfId="38761" xr:uid="{050B37DA-4EC3-4AD7-8C7E-2570C402FFA3}"/>
    <cellStyle name="Millares [0] 15 4 3 4" xfId="23863" xr:uid="{007E5D34-CF5E-4527-859F-7049574BB0D7}"/>
    <cellStyle name="Millares [0] 15 4 3 5" xfId="45366" xr:uid="{C4102D1A-CCEA-4C5E-82AC-8F00289986F7}"/>
    <cellStyle name="Millares [0] 15 4 4" xfId="3553" xr:uid="{E1F8686C-0CEF-4E35-ACD4-64B2DC722756}"/>
    <cellStyle name="Millares [0] 15 4 4 2" xfId="11819" xr:uid="{4B784BD8-B8D9-47C7-84BE-813C8FD1F96A}"/>
    <cellStyle name="Millares [0] 15 4 4 2 2" xfId="33322" xr:uid="{F53BC939-B468-4C94-B8C0-6B1AA92D79C9}"/>
    <cellStyle name="Millares [0] 15 4 4 3" xfId="18454" xr:uid="{E6946FE5-D835-418C-83BA-3AC54BA0B58C}"/>
    <cellStyle name="Millares [0] 15 4 4 3 2" xfId="39957" xr:uid="{6681B582-FD69-4736-B9E9-CFCBA6F138FC}"/>
    <cellStyle name="Millares [0] 15 4 4 4" xfId="25059" xr:uid="{553A3F66-52EE-44B3-99B5-BEDCBADA458C}"/>
    <cellStyle name="Millares [0] 15 4 4 5" xfId="46562" xr:uid="{474CF83D-3837-49B6-A52A-2ED94FF3B211}"/>
    <cellStyle name="Millares [0] 15 4 5" xfId="5692" xr:uid="{E6800A4C-5088-4F00-839F-031B41486306}"/>
    <cellStyle name="Millares [0] 15 4 5 2" xfId="13958" xr:uid="{0A8B4EF8-F7FB-415F-8A16-1C2D99FD7D1B}"/>
    <cellStyle name="Millares [0] 15 4 5 2 2" xfId="35461" xr:uid="{71B86DF1-2F36-4792-ACDE-352317B60511}"/>
    <cellStyle name="Millares [0] 15 4 5 3" xfId="20593" xr:uid="{A20908CA-FDBC-4A41-B74C-56C9CFC5CC47}"/>
    <cellStyle name="Millares [0] 15 4 5 3 2" xfId="42096" xr:uid="{B8EDDB00-3079-4B22-B02C-51DD319F2D97}"/>
    <cellStyle name="Millares [0] 15 4 5 4" xfId="27198" xr:uid="{B637D587-1593-4548-A197-8CDAA0043964}"/>
    <cellStyle name="Millares [0] 15 4 5 5" xfId="48701" xr:uid="{BBACCB31-4FE5-4BD6-ACE8-213BE1779AB4}"/>
    <cellStyle name="Millares [0] 15 4 6" xfId="7333" xr:uid="{7E9F93C3-6E23-415A-89C8-ED31D08144B8}"/>
    <cellStyle name="Millares [0] 15 4 6 2" xfId="28836" xr:uid="{B31938BE-7D45-4102-945A-2D37CB6EFAC4}"/>
    <cellStyle name="Millares [0] 15 4 7" xfId="8990" xr:uid="{1F1769DF-71AE-4924-AE8A-AA51B15F7674}"/>
    <cellStyle name="Millares [0] 15 4 7 2" xfId="30493" xr:uid="{1D092AFD-E9BB-4395-A370-03E597DD6042}"/>
    <cellStyle name="Millares [0] 15 4 8" xfId="15625" xr:uid="{696113C7-99A2-4130-B03D-C541EACD9DC6}"/>
    <cellStyle name="Millares [0] 15 4 8 2" xfId="37128" xr:uid="{84731C6C-8ABD-4844-8126-B757F5551732}"/>
    <cellStyle name="Millares [0] 15 4 9" xfId="22230" xr:uid="{6C966BD5-B310-4525-864F-07B86B590ADA}"/>
    <cellStyle name="Millares [0] 15 5" xfId="994" xr:uid="{3D7926AA-BD76-4F0C-BA63-1DB3C3184D89}"/>
    <cellStyle name="Millares [0] 15 5 2" xfId="3823" xr:uid="{EF0CA904-1A73-4F27-979D-040A4163CDB3}"/>
    <cellStyle name="Millares [0] 15 5 2 2" xfId="12089" xr:uid="{51693560-D4A8-426E-AA17-121EA64933AC}"/>
    <cellStyle name="Millares [0] 15 5 2 2 2" xfId="33592" xr:uid="{1A6384E2-BDE3-45CF-A217-D42737919F9B}"/>
    <cellStyle name="Millares [0] 15 5 2 3" xfId="18724" xr:uid="{9DB0CB4A-EBFA-4CFB-9E56-E2CBEC7B1C00}"/>
    <cellStyle name="Millares [0] 15 5 2 3 2" xfId="40227" xr:uid="{204501B8-9E12-4106-8ABD-B7D6E339F5E9}"/>
    <cellStyle name="Millares [0] 15 5 2 4" xfId="25329" xr:uid="{17761C1E-9C86-46E0-BEAC-B58767EC82AC}"/>
    <cellStyle name="Millares [0] 15 5 2 5" xfId="46832" xr:uid="{7DA495BE-1DD9-42D7-8F3A-B1666180E1C9}"/>
    <cellStyle name="Millares [0] 15 5 3" xfId="5962" xr:uid="{DAA47AE3-9FDC-481A-95AC-7D90E70D426F}"/>
    <cellStyle name="Millares [0] 15 5 3 2" xfId="14228" xr:uid="{B67CD298-98B5-4485-BC1A-14675789F661}"/>
    <cellStyle name="Millares [0] 15 5 3 2 2" xfId="35731" xr:uid="{9DC8A7C8-117C-4E20-B637-2321C5DCA78D}"/>
    <cellStyle name="Millares [0] 15 5 3 3" xfId="20863" xr:uid="{5B2614E3-3B8B-4A29-B516-E351DB804302}"/>
    <cellStyle name="Millares [0] 15 5 3 3 2" xfId="42366" xr:uid="{8C6762AB-1C9F-4068-BE5E-F5C2AE84D263}"/>
    <cellStyle name="Millares [0] 15 5 3 4" xfId="27468" xr:uid="{3D15576A-AE1D-40AD-98BB-B6BE37D5815F}"/>
    <cellStyle name="Millares [0] 15 5 3 5" xfId="48971" xr:uid="{FF978D3D-B89F-426C-ACDD-312A434E39D0}"/>
    <cellStyle name="Millares [0] 15 5 4" xfId="7603" xr:uid="{19363F82-6B0E-4038-BCA2-D5B06F8BB9B5}"/>
    <cellStyle name="Millares [0] 15 5 4 2" xfId="29106" xr:uid="{8828ADBB-6577-4C9B-AA0F-7A85807B7908}"/>
    <cellStyle name="Millares [0] 15 5 5" xfId="9260" xr:uid="{ADBFDC8E-FFF1-4034-8D48-66DA73B60F4D}"/>
    <cellStyle name="Millares [0] 15 5 5 2" xfId="30763" xr:uid="{01EA9B31-FB32-4D4A-8D81-379455A5A113}"/>
    <cellStyle name="Millares [0] 15 5 6" xfId="15895" xr:uid="{FF4C939C-97E2-4A91-9C4D-329BE1E11699}"/>
    <cellStyle name="Millares [0] 15 5 6 2" xfId="37398" xr:uid="{4BD4BE88-90B9-4191-AE89-C32ECE3045E9}"/>
    <cellStyle name="Millares [0] 15 5 7" xfId="22500" xr:uid="{E5C3B0D2-08F8-4AA7-87B9-3BA2BB5EE76D}"/>
    <cellStyle name="Millares [0] 15 5 8" xfId="44003" xr:uid="{CAB87AFB-9CBD-4EB7-A212-7927582E61ED}"/>
    <cellStyle name="Millares [0] 15 6" xfId="1255" xr:uid="{BB2CE455-9320-4726-9211-AA481F7FC31E}"/>
    <cellStyle name="Millares [0] 15 6 2" xfId="4084" xr:uid="{3FE3A16F-336A-4E83-A057-0959E927C9BD}"/>
    <cellStyle name="Millares [0] 15 6 2 2" xfId="12350" xr:uid="{309CA1F6-9D60-4A34-B1BA-1921892F4C21}"/>
    <cellStyle name="Millares [0] 15 6 2 2 2" xfId="33853" xr:uid="{034964FC-B40A-48A8-8596-F56369E38B18}"/>
    <cellStyle name="Millares [0] 15 6 2 3" xfId="18985" xr:uid="{B281B5BB-5B5F-46E2-8315-046BDA79ECEA}"/>
    <cellStyle name="Millares [0] 15 6 2 3 2" xfId="40488" xr:uid="{C8501459-E16A-4049-A113-C52C0266124A}"/>
    <cellStyle name="Millares [0] 15 6 2 4" xfId="25590" xr:uid="{5A2A61D4-459B-4954-A420-521FD8F6E352}"/>
    <cellStyle name="Millares [0] 15 6 2 5" xfId="47093" xr:uid="{62876E59-2CCD-441C-AF80-2A03BE99EDC0}"/>
    <cellStyle name="Millares [0] 15 6 3" xfId="6223" xr:uid="{32C375C0-31C4-4EF6-9413-48BA1FCA9867}"/>
    <cellStyle name="Millares [0] 15 6 3 2" xfId="14489" xr:uid="{639A0A19-86E9-4B40-ACDF-1F2EF6F3877B}"/>
    <cellStyle name="Millares [0] 15 6 3 2 2" xfId="35992" xr:uid="{F8A4E291-C982-47B1-B970-25C63084AD21}"/>
    <cellStyle name="Millares [0] 15 6 3 3" xfId="21124" xr:uid="{F3025229-3B38-4B8C-B4DA-D078229A847B}"/>
    <cellStyle name="Millares [0] 15 6 3 3 2" xfId="42627" xr:uid="{4B5ACD26-B30D-4756-AEF0-80A2764EB713}"/>
    <cellStyle name="Millares [0] 15 6 3 4" xfId="27729" xr:uid="{6BCDCD1D-57B8-455A-B6C1-1FFEC26CA3FA}"/>
    <cellStyle name="Millares [0] 15 6 3 5" xfId="49232" xr:uid="{5E7EDBE5-F179-4C73-B6B4-420384C4BAE6}"/>
    <cellStyle name="Millares [0] 15 6 4" xfId="7864" xr:uid="{19008FD2-9993-4DC8-8894-9DF0EA667A86}"/>
    <cellStyle name="Millares [0] 15 6 4 2" xfId="29367" xr:uid="{B1E17EC2-EFB3-4207-B567-1A35539BDF29}"/>
    <cellStyle name="Millares [0] 15 6 5" xfId="9521" xr:uid="{DB0DC17E-0866-4794-988B-479D47AFAA66}"/>
    <cellStyle name="Millares [0] 15 6 5 2" xfId="31024" xr:uid="{8CE5E42C-6970-4BA8-BDEB-E5CA80639B14}"/>
    <cellStyle name="Millares [0] 15 6 6" xfId="16156" xr:uid="{A915590F-9B4F-4491-9686-9705E49CF608}"/>
    <cellStyle name="Millares [0] 15 6 6 2" xfId="37659" xr:uid="{D19AB8D4-B04A-49E6-91A2-5D63B1EF7F3D}"/>
    <cellStyle name="Millares [0] 15 6 7" xfId="22761" xr:uid="{155BB922-392C-4691-9530-BF98CA084CB5}"/>
    <cellStyle name="Millares [0] 15 6 8" xfId="44264" xr:uid="{F53525A7-DC19-4A53-B1D5-862DFD46F425}"/>
    <cellStyle name="Millares [0] 15 7" xfId="1942" xr:uid="{ADB0A52D-8D49-47BC-908C-FF17B21C546B}"/>
    <cellStyle name="Millares [0] 15 7 2" xfId="10208" xr:uid="{48104AC0-090F-4C57-9DF4-288E2BE8CDED}"/>
    <cellStyle name="Millares [0] 15 7 2 2" xfId="31711" xr:uid="{E27EBD9E-1DDD-418F-9D5B-5FF409A58D2C}"/>
    <cellStyle name="Millares [0] 15 7 3" xfId="16843" xr:uid="{5F868181-12B9-4C09-90E1-8F18A75BE37E}"/>
    <cellStyle name="Millares [0] 15 7 3 2" xfId="38346" xr:uid="{1BC01751-29EF-482F-92DC-1B5316B611FB}"/>
    <cellStyle name="Millares [0] 15 7 4" xfId="23448" xr:uid="{4CDE58E6-BB49-46AA-A534-4D71FAD788E0}"/>
    <cellStyle name="Millares [0] 15 7 5" xfId="44951" xr:uid="{DCC212EC-2EA2-4654-BAF9-496D401F982E}"/>
    <cellStyle name="Millares [0] 15 8" xfId="2750" xr:uid="{93D8EEEA-841E-4D21-ABDC-2DB34A4BB0CB}"/>
    <cellStyle name="Millares [0] 15 8 2" xfId="11016" xr:uid="{2C216395-7D07-4899-A4FC-9A5955AA2A77}"/>
    <cellStyle name="Millares [0] 15 8 2 2" xfId="32519" xr:uid="{E4C492A7-4EA8-4FA6-813D-6DC180FD1628}"/>
    <cellStyle name="Millares [0] 15 8 3" xfId="17651" xr:uid="{2184562C-F048-45D0-B979-A05B1C0AD779}"/>
    <cellStyle name="Millares [0] 15 8 3 2" xfId="39154" xr:uid="{BC618747-5A14-445B-A2C9-E7D64E2C4B85}"/>
    <cellStyle name="Millares [0] 15 8 4" xfId="24256" xr:uid="{F8602DEA-CF08-46C9-9059-351452B4989E}"/>
    <cellStyle name="Millares [0] 15 8 5" xfId="45759" xr:uid="{42DF5B20-832D-43A1-BF7A-DCB48B7CF0F0}"/>
    <cellStyle name="Millares [0] 15 9" xfId="3138" xr:uid="{0F68B490-D0E6-49C9-99B6-1C4C1AA238C8}"/>
    <cellStyle name="Millares [0] 15 9 2" xfId="11404" xr:uid="{6DA023AA-A9CB-4327-BD5C-9E7AB604A293}"/>
    <cellStyle name="Millares [0] 15 9 2 2" xfId="32907" xr:uid="{22C5282C-46EB-4C3F-A569-12EBF3629494}"/>
    <cellStyle name="Millares [0] 15 9 3" xfId="18039" xr:uid="{5C57EB3C-03D8-443C-944A-67EE667600B1}"/>
    <cellStyle name="Millares [0] 15 9 3 2" xfId="39542" xr:uid="{91C6ACBE-3081-4D6E-81FC-B0419F28CC0C}"/>
    <cellStyle name="Millares [0] 15 9 4" xfId="24644" xr:uid="{88F3B560-AF6A-4107-A9A0-003829604111}"/>
    <cellStyle name="Millares [0] 15 9 5" xfId="46147" xr:uid="{E6661FFF-BAE8-4DA6-8301-2279439D8054}"/>
    <cellStyle name="Millares [0] 16" xfId="314" xr:uid="{4F269863-BC89-4D46-B01C-28EC96DC7306}"/>
    <cellStyle name="Millares [0] 16 10" xfId="15217" xr:uid="{8775B77A-7189-4708-B372-41EAC5C1F569}"/>
    <cellStyle name="Millares [0] 16 10 2" xfId="36720" xr:uid="{3D46F95F-455A-4DF0-9A8F-E726E5D26196}"/>
    <cellStyle name="Millares [0] 16 11" xfId="21822" xr:uid="{7C85E5FF-06DD-41E4-9662-BA53A22B915F}"/>
    <cellStyle name="Millares [0] 16 12" xfId="43325" xr:uid="{B72FFA31-FD26-4F60-A1E6-F968E5D3D9A6}"/>
    <cellStyle name="Millares [0] 16 2" xfId="1262" xr:uid="{5CF4B156-B5DB-45A7-8172-E5633A334BD0}"/>
    <cellStyle name="Millares [0] 16 2 2" xfId="4091" xr:uid="{0DE31E70-566D-4804-9400-9ABD01585F0C}"/>
    <cellStyle name="Millares [0] 16 2 2 2" xfId="12357" xr:uid="{521B38B2-A730-4ADC-B208-45B3DE3CE341}"/>
    <cellStyle name="Millares [0] 16 2 2 2 2" xfId="33860" xr:uid="{3AE8D5D3-6013-4E53-8DFA-55813731993C}"/>
    <cellStyle name="Millares [0] 16 2 2 3" xfId="18992" xr:uid="{3DF10015-6425-42FF-916E-50762E4C572D}"/>
    <cellStyle name="Millares [0] 16 2 2 3 2" xfId="40495" xr:uid="{EEF9F32A-7B2B-46AB-8B66-693FF9B236A2}"/>
    <cellStyle name="Millares [0] 16 2 2 4" xfId="25597" xr:uid="{4B2EE180-EF5C-4CF4-BAF7-505B1E7DDA19}"/>
    <cellStyle name="Millares [0] 16 2 2 5" xfId="47100" xr:uid="{4E4EDC4C-7F8F-46A7-ACBF-967B564BFE9C}"/>
    <cellStyle name="Millares [0] 16 2 3" xfId="6230" xr:uid="{3129B407-1EF4-4519-8017-989A54AB0A5D}"/>
    <cellStyle name="Millares [0] 16 2 3 2" xfId="14496" xr:uid="{D78556B7-6066-4112-B763-59F8E65BF0F8}"/>
    <cellStyle name="Millares [0] 16 2 3 2 2" xfId="35999" xr:uid="{1A500B37-F342-4499-AA3E-BA8888CE56D5}"/>
    <cellStyle name="Millares [0] 16 2 3 3" xfId="21131" xr:uid="{F6A254D4-C457-4D2A-AED3-DFFFE0CAC3CC}"/>
    <cellStyle name="Millares [0] 16 2 3 3 2" xfId="42634" xr:uid="{357B3BD2-67BF-48F8-9565-D2BB814A5740}"/>
    <cellStyle name="Millares [0] 16 2 3 4" xfId="27736" xr:uid="{AF81C54A-42C7-469C-8A8C-0EDA495B56BB}"/>
    <cellStyle name="Millares [0] 16 2 3 5" xfId="49239" xr:uid="{9F339FA8-3F6E-4137-B8C4-8E364CA2DBFA}"/>
    <cellStyle name="Millares [0] 16 2 4" xfId="7871" xr:uid="{0E069CA1-58D7-4DD1-B02B-F09B2C15D7B0}"/>
    <cellStyle name="Millares [0] 16 2 4 2" xfId="29374" xr:uid="{6B985BA6-8DCB-449F-915E-16CA1A0BB5A0}"/>
    <cellStyle name="Millares [0] 16 2 5" xfId="9528" xr:uid="{17381BC9-82D1-482E-9665-5BEABB31BC25}"/>
    <cellStyle name="Millares [0] 16 2 5 2" xfId="31031" xr:uid="{A4DAD5CF-AE21-4663-8DAA-C38073393144}"/>
    <cellStyle name="Millares [0] 16 2 6" xfId="16163" xr:uid="{0E6687FA-386D-42C8-8F8B-3DF929866B49}"/>
    <cellStyle name="Millares [0] 16 2 6 2" xfId="37666" xr:uid="{0C00E8A6-6CF0-4E26-AE17-41A159B1A57B}"/>
    <cellStyle name="Millares [0] 16 2 7" xfId="22768" xr:uid="{7377F4F2-ADA7-4BAC-8D3E-4FA3666F5908}"/>
    <cellStyle name="Millares [0] 16 2 8" xfId="44271" xr:uid="{5AC71081-E606-4440-B9D5-1CA5B583510A}"/>
    <cellStyle name="Millares [0] 16 3" xfId="1949" xr:uid="{BD607231-8585-4389-B0D2-1AF0E6091E6F}"/>
    <cellStyle name="Millares [0] 16 3 2" xfId="10215" xr:uid="{43BB553B-EADC-4B39-B5A0-E170B5675AEF}"/>
    <cellStyle name="Millares [0] 16 3 2 2" xfId="31718" xr:uid="{6BDA5DC3-20B5-49F5-B8AC-280C46E15996}"/>
    <cellStyle name="Millares [0] 16 3 3" xfId="16850" xr:uid="{E33890A0-7C29-4AB8-8495-AB230C38570B}"/>
    <cellStyle name="Millares [0] 16 3 3 2" xfId="38353" xr:uid="{88DDF724-C0A0-4E7C-9B42-B63045ECF024}"/>
    <cellStyle name="Millares [0] 16 3 4" xfId="23455" xr:uid="{D54F3452-EC5D-41D9-BE8D-CD84296C7223}"/>
    <cellStyle name="Millares [0] 16 3 5" xfId="44958" xr:uid="{9333267C-4500-4C5A-A13B-E8E5DA326F87}"/>
    <cellStyle name="Millares [0] 16 4" xfId="2629" xr:uid="{674DE5CB-49CF-4BFD-BDDC-717CE44DD3AC}"/>
    <cellStyle name="Millares [0] 16 4 2" xfId="10895" xr:uid="{B19DC6E8-438D-4D30-9D3F-B5B2FAF81875}"/>
    <cellStyle name="Millares [0] 16 4 2 2" xfId="32398" xr:uid="{0A0E1484-0E64-41AE-B6EC-180EC4C20086}"/>
    <cellStyle name="Millares [0] 16 4 3" xfId="17530" xr:uid="{BF75422C-30DD-4F54-81A4-7556A46BDB38}"/>
    <cellStyle name="Millares [0] 16 4 3 2" xfId="39033" xr:uid="{8EF6F0D2-DDD4-4A9B-BFD3-55DD65858AFE}"/>
    <cellStyle name="Millares [0] 16 4 4" xfId="24135" xr:uid="{53132314-5F4B-4560-A620-9C9FA1C0C563}"/>
    <cellStyle name="Millares [0] 16 4 5" xfId="45638" xr:uid="{F36CCD34-ED06-4D20-AEB9-5A2563DCA76F}"/>
    <cellStyle name="Millares [0] 16 5" xfId="3145" xr:uid="{B5DBEC89-14A0-4771-9B5A-0A0D8FED2517}"/>
    <cellStyle name="Millares [0] 16 5 2" xfId="11411" xr:uid="{E27A2A61-5F0E-458E-8285-0EAAA5E1FFBD}"/>
    <cellStyle name="Millares [0] 16 5 2 2" xfId="32914" xr:uid="{55D48028-EDB8-49F7-9EE7-C718B178680F}"/>
    <cellStyle name="Millares [0] 16 5 3" xfId="18046" xr:uid="{F2AC2083-FCAE-478F-BD0A-94259B534640}"/>
    <cellStyle name="Millares [0] 16 5 3 2" xfId="39549" xr:uid="{A122ABEA-279D-4455-92CB-E3ECAF28BC01}"/>
    <cellStyle name="Millares [0] 16 5 4" xfId="24651" xr:uid="{A0249B77-C7B7-4E0D-96A4-1BB5A6988F53}"/>
    <cellStyle name="Millares [0] 16 5 5" xfId="46154" xr:uid="{2EFCA285-DA71-41EB-8B6B-77F9AF732A76}"/>
    <cellStyle name="Millares [0] 16 6" xfId="4773" xr:uid="{BFA1E484-0962-4A67-9474-4F9BD77F89C4}"/>
    <cellStyle name="Millares [0] 16 6 2" xfId="13039" xr:uid="{6CFF882E-329C-4FDB-94E1-B76C2ADEF9DF}"/>
    <cellStyle name="Millares [0] 16 6 2 2" xfId="34542" xr:uid="{C36D26ED-41BA-4702-B3A6-68DE517B1B99}"/>
    <cellStyle name="Millares [0] 16 6 3" xfId="19674" xr:uid="{9FF95EDC-1856-4E78-BF65-20D5E0B26659}"/>
    <cellStyle name="Millares [0] 16 6 3 2" xfId="41177" xr:uid="{66528A90-C535-4AC0-A244-86F0F3CAA49F}"/>
    <cellStyle name="Millares [0] 16 6 4" xfId="26279" xr:uid="{EECD14C0-9690-4E3E-9DFD-9367AA0D9E5F}"/>
    <cellStyle name="Millares [0] 16 6 5" xfId="47782" xr:uid="{66550043-377A-49EB-A00E-FEB393CB5070}"/>
    <cellStyle name="Millares [0] 16 7" xfId="5284" xr:uid="{655239E8-46A6-44D7-9874-1EBBF28B7743}"/>
    <cellStyle name="Millares [0] 16 7 2" xfId="13550" xr:uid="{E1D343E8-2726-4A6E-AAD2-34AA5C79D0C4}"/>
    <cellStyle name="Millares [0] 16 7 2 2" xfId="35053" xr:uid="{A02D4217-1F82-4343-92D2-1F5C0361C73D}"/>
    <cellStyle name="Millares [0] 16 7 3" xfId="20185" xr:uid="{4AC8500F-71A4-4E8C-8DC8-B97911B35607}"/>
    <cellStyle name="Millares [0] 16 7 3 2" xfId="41688" xr:uid="{3CDB556D-A0E1-40BD-805B-CB62EB762AA5}"/>
    <cellStyle name="Millares [0] 16 7 4" xfId="26790" xr:uid="{E2F33A87-C9B9-414D-B1C2-F89A1C602C43}"/>
    <cellStyle name="Millares [0] 16 7 5" xfId="48293" xr:uid="{4363547A-D91D-4879-A811-513160A94AE2}"/>
    <cellStyle name="Millares [0] 16 8" xfId="6925" xr:uid="{1CA13BD4-81C7-4BCA-9D52-8D1141A2C222}"/>
    <cellStyle name="Millares [0] 16 8 2" xfId="28428" xr:uid="{0EFBED9C-52E5-49C8-BCE6-32E80093683C}"/>
    <cellStyle name="Millares [0] 16 9" xfId="8581" xr:uid="{6703324A-BDDD-4332-BDEE-BA4C17F189C2}"/>
    <cellStyle name="Millares [0] 16 9 2" xfId="30084" xr:uid="{6BBEF7E0-284D-43F5-BC32-DD74C41094AC}"/>
    <cellStyle name="Millares [0] 17" xfId="595" xr:uid="{86D9CAFC-4CDE-4AE7-86B0-14937FA6E134}"/>
    <cellStyle name="Millares [0] 17 10" xfId="15498" xr:uid="{46D20AB9-C0A1-4590-AD5F-D30B4AA02C7A}"/>
    <cellStyle name="Millares [0] 17 10 2" xfId="37001" xr:uid="{C95EAB4F-AAF9-4B43-801F-AEEF5E4AE152}"/>
    <cellStyle name="Millares [0] 17 11" xfId="22103" xr:uid="{7FB30C3E-3A89-41F6-9075-210F4431A1EC}"/>
    <cellStyle name="Millares [0] 17 12" xfId="43606" xr:uid="{E0CA0218-0917-48BC-85EB-434463ADDD53}"/>
    <cellStyle name="Millares [0] 17 2" xfId="1543" xr:uid="{BD714097-C969-4064-AAFB-D8CD0AF20999}"/>
    <cellStyle name="Millares [0] 17 2 2" xfId="4372" xr:uid="{AB0A7F05-AC56-4E10-B41F-97CFC4139B17}"/>
    <cellStyle name="Millares [0] 17 2 2 2" xfId="12638" xr:uid="{A8FEF8E1-D6E3-4F0B-82D8-E98764FCD40B}"/>
    <cellStyle name="Millares [0] 17 2 2 2 2" xfId="34141" xr:uid="{48D1FEDB-F585-419E-B7EF-DDE9CDCA5DAD}"/>
    <cellStyle name="Millares [0] 17 2 2 3" xfId="19273" xr:uid="{94CECFE9-FE59-47A5-B087-C5C2DEA86F3C}"/>
    <cellStyle name="Millares [0] 17 2 2 3 2" xfId="40776" xr:uid="{6C9282E8-ABAC-4B60-BD07-1E2CA18063D1}"/>
    <cellStyle name="Millares [0] 17 2 2 4" xfId="25878" xr:uid="{E3932198-0F0E-4728-A494-7F3ADBAB5554}"/>
    <cellStyle name="Millares [0] 17 2 2 5" xfId="47381" xr:uid="{A85E227D-94A9-4596-929F-070FC0B489B4}"/>
    <cellStyle name="Millares [0] 17 2 3" xfId="6511" xr:uid="{965AD7C2-008D-4774-9A79-580AC2390942}"/>
    <cellStyle name="Millares [0] 17 2 3 2" xfId="14777" xr:uid="{C9599F51-7D7B-4D27-B3C8-383ACCD90A79}"/>
    <cellStyle name="Millares [0] 17 2 3 2 2" xfId="36280" xr:uid="{FE5D978D-5391-4C02-99A1-16D54ADE2664}"/>
    <cellStyle name="Millares [0] 17 2 3 3" xfId="21412" xr:uid="{F5A0C13E-CD09-4E60-A069-B1E3F531B5DA}"/>
    <cellStyle name="Millares [0] 17 2 3 3 2" xfId="42915" xr:uid="{2408FD26-1BD9-4B45-B5B9-0E6ED9570579}"/>
    <cellStyle name="Millares [0] 17 2 3 4" xfId="28017" xr:uid="{C8044284-AB79-4ADD-93E4-5076CB810CEA}"/>
    <cellStyle name="Millares [0] 17 2 3 5" xfId="49520" xr:uid="{85BA9BBF-B8C6-4E3D-860D-CF9F8E9AFDF1}"/>
    <cellStyle name="Millares [0] 17 2 4" xfId="8152" xr:uid="{46543224-0D6D-4BB4-BDA1-C62F7ABADBDA}"/>
    <cellStyle name="Millares [0] 17 2 4 2" xfId="29655" xr:uid="{621080C5-EE19-4B2A-AB77-E203AB821153}"/>
    <cellStyle name="Millares [0] 17 2 5" xfId="9809" xr:uid="{B9738761-63BE-4C9B-92F9-F27CD6E160C2}"/>
    <cellStyle name="Millares [0] 17 2 5 2" xfId="31312" xr:uid="{C7023C57-8592-4A9C-9DD0-DE93574ACE6D}"/>
    <cellStyle name="Millares [0] 17 2 6" xfId="16444" xr:uid="{5E3C110D-0216-447F-8335-CB4DB00C1069}"/>
    <cellStyle name="Millares [0] 17 2 6 2" xfId="37947" xr:uid="{14BEC9F0-6FE1-49A6-B252-5EEA149A5C6F}"/>
    <cellStyle name="Millares [0] 17 2 7" xfId="23049" xr:uid="{5D25D777-5AEB-4B2C-8942-D1E159228BAD}"/>
    <cellStyle name="Millares [0] 17 2 8" xfId="44552" xr:uid="{25AF0297-1B1B-4D19-B9FB-597643FCF9D3}"/>
    <cellStyle name="Millares [0] 17 3" xfId="2230" xr:uid="{34CF3766-F0CF-48A9-9B1B-744D0DE5A121}"/>
    <cellStyle name="Millares [0] 17 3 2" xfId="10496" xr:uid="{D11D90B3-4F36-4475-ABE7-3FF68597AE01}"/>
    <cellStyle name="Millares [0] 17 3 2 2" xfId="31999" xr:uid="{45300DFE-49E6-416D-9199-120ACBAAA64B}"/>
    <cellStyle name="Millares [0] 17 3 3" xfId="17131" xr:uid="{38197814-C03C-42CF-834B-57C713E0E7C6}"/>
    <cellStyle name="Millares [0] 17 3 3 2" xfId="38634" xr:uid="{7A3B0301-95FE-4175-90A5-43D67BF37ED4}"/>
    <cellStyle name="Millares [0] 17 3 4" xfId="23736" xr:uid="{5ADDA913-BB8B-45A1-9EA2-7F84A367C6C6}"/>
    <cellStyle name="Millares [0] 17 3 5" xfId="45239" xr:uid="{0D6A8F2C-B286-4B41-B731-7DA7ECA0D997}"/>
    <cellStyle name="Millares [0] 17 4" xfId="2753" xr:uid="{D04FEA32-E0D6-4832-B232-73CD561BD7A0}"/>
    <cellStyle name="Millares [0] 17 4 2" xfId="11019" xr:uid="{6B11B975-2570-400C-9760-D08FD366AE84}"/>
    <cellStyle name="Millares [0] 17 4 2 2" xfId="32522" xr:uid="{E5B7F23E-18C4-4FB3-90C5-3023A0AC2CE0}"/>
    <cellStyle name="Millares [0] 17 4 3" xfId="17654" xr:uid="{6E0380FC-F58C-4673-967C-3ED247A15640}"/>
    <cellStyle name="Millares [0] 17 4 3 2" xfId="39157" xr:uid="{A389E4F0-63DC-45E4-8467-7E28529A345B}"/>
    <cellStyle name="Millares [0] 17 4 4" xfId="24259" xr:uid="{BE06864A-6541-4767-91C8-691E062DE0F6}"/>
    <cellStyle name="Millares [0] 17 4 5" xfId="45762" xr:uid="{099BD5A2-4946-4FED-A817-349B2963F186}"/>
    <cellStyle name="Millares [0] 17 5" xfId="3426" xr:uid="{ACEA9DE4-E139-450E-A734-CA2757563101}"/>
    <cellStyle name="Millares [0] 17 5 2" xfId="11692" xr:uid="{12E6C47E-9323-4097-AC82-0743E1189F0E}"/>
    <cellStyle name="Millares [0] 17 5 2 2" xfId="33195" xr:uid="{2FAE5F03-7F70-46C6-A8D6-4DE9FF331FAA}"/>
    <cellStyle name="Millares [0] 17 5 3" xfId="18327" xr:uid="{A45B9BEC-2217-4C30-A95B-0626E838FDBC}"/>
    <cellStyle name="Millares [0] 17 5 3 2" xfId="39830" xr:uid="{C59D7833-7ECA-406E-B681-34171C38B09A}"/>
    <cellStyle name="Millares [0] 17 5 4" xfId="24932" xr:uid="{5D4F7CE8-7AA7-4AAF-B098-278E76D4D5E8}"/>
    <cellStyle name="Millares [0] 17 5 5" xfId="46435" xr:uid="{90D9C063-8C74-4F68-B99C-5CA26621BFBC}"/>
    <cellStyle name="Millares [0] 17 6" xfId="4897" xr:uid="{209227A9-FCC6-4CCF-B3EA-608ED4EEFEEB}"/>
    <cellStyle name="Millares [0] 17 6 2" xfId="13163" xr:uid="{7D1C7991-6478-4B41-B78C-2615088E78C4}"/>
    <cellStyle name="Millares [0] 17 6 2 2" xfId="34666" xr:uid="{0F2E665F-9401-4E63-943E-051C585CD8D4}"/>
    <cellStyle name="Millares [0] 17 6 3" xfId="19798" xr:uid="{21E3DA5A-EF31-4F3A-94B7-90D79F081557}"/>
    <cellStyle name="Millares [0] 17 6 3 2" xfId="41301" xr:uid="{107EF66D-8716-46E0-9216-568B57DBA13C}"/>
    <cellStyle name="Millares [0] 17 6 4" xfId="26403" xr:uid="{E99DFE49-E23C-4EF3-A9F6-236B7799B94C}"/>
    <cellStyle name="Millares [0] 17 6 5" xfId="47906" xr:uid="{495AE697-676B-46F7-8620-6F06A0B2DD00}"/>
    <cellStyle name="Millares [0] 17 7" xfId="5565" xr:uid="{A92EF6CB-3CA3-487B-8DEE-0912A1A43319}"/>
    <cellStyle name="Millares [0] 17 7 2" xfId="13831" xr:uid="{FAA22827-806F-4150-98EA-2BCFEC7E7B58}"/>
    <cellStyle name="Millares [0] 17 7 2 2" xfId="35334" xr:uid="{B596A8E8-C098-4801-9AA3-22F21F74EA57}"/>
    <cellStyle name="Millares [0] 17 7 3" xfId="20466" xr:uid="{62A6CF76-CD07-4E99-AF33-5582B54DE373}"/>
    <cellStyle name="Millares [0] 17 7 3 2" xfId="41969" xr:uid="{E30E359F-E8F2-43B9-8A70-90CA24751F2E}"/>
    <cellStyle name="Millares [0] 17 7 4" xfId="27071" xr:uid="{03C0F731-E188-4A7E-8C11-858CC9523939}"/>
    <cellStyle name="Millares [0] 17 7 5" xfId="48574" xr:uid="{C3A223E9-71DC-44F5-B137-DCCC5A8F7654}"/>
    <cellStyle name="Millares [0] 17 8" xfId="7206" xr:uid="{26D0E874-62FC-47FF-B24A-12EBC8BB6DFC}"/>
    <cellStyle name="Millares [0] 17 8 2" xfId="28709" xr:uid="{ECDFD38E-2C66-4D5D-BA0D-CD7A712C757B}"/>
    <cellStyle name="Millares [0] 17 9" xfId="8862" xr:uid="{35721058-F732-473B-992C-4C20D6E4A1E6}"/>
    <cellStyle name="Millares [0] 17 9 2" xfId="30365" xr:uid="{5CECC6EF-28FF-48CA-B56D-294581D8E0B2}"/>
    <cellStyle name="Millares [0] 18" xfId="598" xr:uid="{CCD8FC0F-E2F4-4140-8C62-3F580CD65171}"/>
    <cellStyle name="Millares [0] 18 10" xfId="43609" xr:uid="{74B42EAD-7018-4B00-91CD-6CCAC0702450}"/>
    <cellStyle name="Millares [0] 18 2" xfId="1546" xr:uid="{D818B5D7-80FD-4234-92AB-A3DA767FE38F}"/>
    <cellStyle name="Millares [0] 18 2 2" xfId="4375" xr:uid="{33F346BC-B8D2-4440-9E01-150A7118F063}"/>
    <cellStyle name="Millares [0] 18 2 2 2" xfId="12641" xr:uid="{551395A2-A38C-4120-8C04-754CE89459AA}"/>
    <cellStyle name="Millares [0] 18 2 2 2 2" xfId="34144" xr:uid="{804FC741-91C8-4802-AF7E-47D9ECB78F4E}"/>
    <cellStyle name="Millares [0] 18 2 2 3" xfId="19276" xr:uid="{E4E4169E-4C37-49C3-8042-64A22013761B}"/>
    <cellStyle name="Millares [0] 18 2 2 3 2" xfId="40779" xr:uid="{60FA9667-2E8D-43BA-93A1-3C6BD2661D6A}"/>
    <cellStyle name="Millares [0] 18 2 2 4" xfId="25881" xr:uid="{A9B44F74-915B-4E74-91CD-2BFBC2910243}"/>
    <cellStyle name="Millares [0] 18 2 2 5" xfId="47384" xr:uid="{471631BE-6BB2-455D-9672-598748F1681B}"/>
    <cellStyle name="Millares [0] 18 2 3" xfId="6514" xr:uid="{B967BAF5-4883-42B0-8DBA-9ED17ABAA265}"/>
    <cellStyle name="Millares [0] 18 2 3 2" xfId="14780" xr:uid="{BCE0F8A9-68F3-4CC7-8FCB-3263F9CD96BC}"/>
    <cellStyle name="Millares [0] 18 2 3 2 2" xfId="36283" xr:uid="{FFE20FD3-31D8-4CCC-8869-2CD86BE88C37}"/>
    <cellStyle name="Millares [0] 18 2 3 3" xfId="21415" xr:uid="{DDC0A3ED-FBFC-43EA-90FB-99410DC5841D}"/>
    <cellStyle name="Millares [0] 18 2 3 3 2" xfId="42918" xr:uid="{07748FAB-C2D2-4164-BC1F-D5E16C06C272}"/>
    <cellStyle name="Millares [0] 18 2 3 4" xfId="28020" xr:uid="{DE3BD0BC-36BD-4C58-B6EB-818AE50DA2E6}"/>
    <cellStyle name="Millares [0] 18 2 3 5" xfId="49523" xr:uid="{53DFC464-F485-48D5-A684-431F7EC6D480}"/>
    <cellStyle name="Millares [0] 18 2 4" xfId="8155" xr:uid="{8AA4F679-3240-4A15-B1D9-CAAA2C9FBCA1}"/>
    <cellStyle name="Millares [0] 18 2 4 2" xfId="29658" xr:uid="{04C5AAC3-EBAF-4E5A-9804-3DB53640E217}"/>
    <cellStyle name="Millares [0] 18 2 5" xfId="9812" xr:uid="{D3175261-5E2E-4671-BB8A-2FAFC33B4AFA}"/>
    <cellStyle name="Millares [0] 18 2 5 2" xfId="31315" xr:uid="{A6145F07-3EB5-4509-9131-EC1761FCBCA7}"/>
    <cellStyle name="Millares [0] 18 2 6" xfId="16447" xr:uid="{E996FEB9-44F9-4530-8B54-2FF4AB7A125C}"/>
    <cellStyle name="Millares [0] 18 2 6 2" xfId="37950" xr:uid="{056A9CC8-BFED-4EE8-B622-54B14A5A6AE7}"/>
    <cellStyle name="Millares [0] 18 2 7" xfId="23052" xr:uid="{96362216-D802-4070-8CD2-51687B04F82E}"/>
    <cellStyle name="Millares [0] 18 2 8" xfId="44555" xr:uid="{27F81210-555F-4185-9A37-209F5248EC3B}"/>
    <cellStyle name="Millares [0] 18 3" xfId="2233" xr:uid="{31CB76C1-5A18-4248-9AD6-0CF2428F9E3D}"/>
    <cellStyle name="Millares [0] 18 3 2" xfId="10499" xr:uid="{DFFF41DB-1621-4885-BA41-BEA9931C4AE3}"/>
    <cellStyle name="Millares [0] 18 3 2 2" xfId="32002" xr:uid="{AA695367-1302-4B8A-8B93-82D10A370E31}"/>
    <cellStyle name="Millares [0] 18 3 3" xfId="17134" xr:uid="{B2E52C2B-CD79-43A6-9190-D37797D34FEE}"/>
    <cellStyle name="Millares [0] 18 3 3 2" xfId="38637" xr:uid="{D2DDDEE0-90CB-4D16-930F-9C2936D4EB02}"/>
    <cellStyle name="Millares [0] 18 3 4" xfId="23739" xr:uid="{873C75DD-44BE-4D2D-A815-D82C6364E2A3}"/>
    <cellStyle name="Millares [0] 18 3 5" xfId="45242" xr:uid="{62F34171-7EDB-432D-85D7-149FC4260222}"/>
    <cellStyle name="Millares [0] 18 4" xfId="3429" xr:uid="{5F37B346-36F8-499B-A915-884813841D98}"/>
    <cellStyle name="Millares [0] 18 4 2" xfId="11695" xr:uid="{54306451-B4B2-4C1D-AFAE-8D456B255CF7}"/>
    <cellStyle name="Millares [0] 18 4 2 2" xfId="33198" xr:uid="{79AD5C02-3F9B-458E-8EEA-583009DEE018}"/>
    <cellStyle name="Millares [0] 18 4 3" xfId="18330" xr:uid="{69D6C33F-30B0-4A1B-B110-8C74D023F88D}"/>
    <cellStyle name="Millares [0] 18 4 3 2" xfId="39833" xr:uid="{287C45FD-2645-4EFB-93F7-E3BF71500D9A}"/>
    <cellStyle name="Millares [0] 18 4 4" xfId="24935" xr:uid="{B3141362-2931-41C1-8ECF-79CE4B2AA81F}"/>
    <cellStyle name="Millares [0] 18 4 5" xfId="46438" xr:uid="{B631B44F-5FD1-4FFE-91D8-69641F3188A4}"/>
    <cellStyle name="Millares [0] 18 5" xfId="5568" xr:uid="{EE95B37A-9163-40F9-9C69-544E9284952D}"/>
    <cellStyle name="Millares [0] 18 5 2" xfId="13834" xr:uid="{650AB04F-CF90-4202-9F1A-0EC7999025B7}"/>
    <cellStyle name="Millares [0] 18 5 2 2" xfId="35337" xr:uid="{E8D7A3B4-64B3-4367-92A4-6A4C38A6FDA3}"/>
    <cellStyle name="Millares [0] 18 5 3" xfId="20469" xr:uid="{E5453117-708E-4A89-8144-95D9A859F5F9}"/>
    <cellStyle name="Millares [0] 18 5 3 2" xfId="41972" xr:uid="{ACEF3EA2-78F6-4BCD-BD25-3B71846C9D81}"/>
    <cellStyle name="Millares [0] 18 5 4" xfId="27074" xr:uid="{90B0CDB9-9827-4CB3-9B57-07359730FD24}"/>
    <cellStyle name="Millares [0] 18 5 5" xfId="48577" xr:uid="{37AAFC18-1312-43DD-B22C-A89A06AB3E86}"/>
    <cellStyle name="Millares [0] 18 6" xfId="7209" xr:uid="{E7A17FB4-C0AB-4427-9BB7-E65CC883EC15}"/>
    <cellStyle name="Millares [0] 18 6 2" xfId="28712" xr:uid="{D1DEAF47-9C5B-4113-BA06-C13275623B21}"/>
    <cellStyle name="Millares [0] 18 7" xfId="8865" xr:uid="{FA7E96B0-2116-4554-8174-85E3B9E2EF85}"/>
    <cellStyle name="Millares [0] 18 7 2" xfId="30368" xr:uid="{0AB5D4F4-7748-4A1A-A61A-4BBF6E37F4DC}"/>
    <cellStyle name="Millares [0] 18 8" xfId="15501" xr:uid="{90888C1D-481E-4A84-8EC4-C0E25204ED38}"/>
    <cellStyle name="Millares [0] 18 8 2" xfId="37004" xr:uid="{93E59DDD-E06E-4122-99AF-3B44998DDA4B}"/>
    <cellStyle name="Millares [0] 18 9" xfId="22106" xr:uid="{8B9177FE-F90D-4949-A4F8-805CEAC98C95}"/>
    <cellStyle name="Millares [0] 19" xfId="601" xr:uid="{D5476CD3-2497-4BA1-8867-84E65470AC81}"/>
    <cellStyle name="Millares [0] 19 10" xfId="43610" xr:uid="{26A1FBF1-1A84-40AB-96F1-5CFC188FAE58}"/>
    <cellStyle name="Millares [0] 19 2" xfId="1547" xr:uid="{4CFB9065-B870-4839-97A3-ACDC126703C7}"/>
    <cellStyle name="Millares [0] 19 2 2" xfId="4376" xr:uid="{AA8171BE-D8E9-4ADF-A0B3-537715D4A9BF}"/>
    <cellStyle name="Millares [0] 19 2 2 2" xfId="12642" xr:uid="{5BCE7D57-24F8-423E-B139-60D14A90F205}"/>
    <cellStyle name="Millares [0] 19 2 2 2 2" xfId="34145" xr:uid="{3CCCBF2C-366F-4BB3-94B5-211170DDDB52}"/>
    <cellStyle name="Millares [0] 19 2 2 3" xfId="19277" xr:uid="{25A80089-41C6-47CA-9053-BE11F935E72E}"/>
    <cellStyle name="Millares [0] 19 2 2 3 2" xfId="40780" xr:uid="{DA32CB06-B2F1-49D6-AA15-60FF5DCAC2C9}"/>
    <cellStyle name="Millares [0] 19 2 2 4" xfId="25882" xr:uid="{A88163AF-4D7C-4EFC-AB30-84E258A13DFA}"/>
    <cellStyle name="Millares [0] 19 2 2 5" xfId="47385" xr:uid="{0D4FD1A5-BDB4-4DA6-8413-B9AD9121A12D}"/>
    <cellStyle name="Millares [0] 19 2 3" xfId="6515" xr:uid="{97CB5B4D-1131-48DC-9F70-BB77D8E3298A}"/>
    <cellStyle name="Millares [0] 19 2 3 2" xfId="14781" xr:uid="{35CE525D-1F67-4374-97E3-39C10E7E0391}"/>
    <cellStyle name="Millares [0] 19 2 3 2 2" xfId="36284" xr:uid="{FC9CC2E4-5619-4B18-B4B9-273D8542809D}"/>
    <cellStyle name="Millares [0] 19 2 3 3" xfId="21416" xr:uid="{A34FA2AE-AFE3-481F-A0EE-7D5955C34375}"/>
    <cellStyle name="Millares [0] 19 2 3 3 2" xfId="42919" xr:uid="{C4FD05CB-C145-4617-A51B-4223403FB231}"/>
    <cellStyle name="Millares [0] 19 2 3 4" xfId="28021" xr:uid="{1EF37C5D-E8C3-4B04-A318-FEA002536219}"/>
    <cellStyle name="Millares [0] 19 2 3 5" xfId="49524" xr:uid="{072BCE43-C7A7-4DEC-8FE5-FAF5BC3B19D6}"/>
    <cellStyle name="Millares [0] 19 2 4" xfId="8156" xr:uid="{F25B431F-1555-45A8-B602-CD10D3CDD4D6}"/>
    <cellStyle name="Millares [0] 19 2 4 2" xfId="29659" xr:uid="{CF379D8F-DC3C-42FF-9D64-92B4609C8B9A}"/>
    <cellStyle name="Millares [0] 19 2 5" xfId="9813" xr:uid="{4222CA4A-BFA0-477C-9C26-AEB8D375AD16}"/>
    <cellStyle name="Millares [0] 19 2 5 2" xfId="31316" xr:uid="{15D3261A-519F-461D-98B7-DBF7F32103D7}"/>
    <cellStyle name="Millares [0] 19 2 6" xfId="16448" xr:uid="{BBE34838-B5DC-4791-BBA9-03432E391225}"/>
    <cellStyle name="Millares [0] 19 2 6 2" xfId="37951" xr:uid="{92F4FBF9-179A-45C6-AEA6-33366FB81132}"/>
    <cellStyle name="Millares [0] 19 2 7" xfId="23053" xr:uid="{16176D9F-9B47-4BDB-A3EF-F2F423BC902C}"/>
    <cellStyle name="Millares [0] 19 2 8" xfId="44556" xr:uid="{4A40EE8A-36EB-48D3-B174-07A35702E74A}"/>
    <cellStyle name="Millares [0] 19 3" xfId="2234" xr:uid="{0ECEF88A-4BC0-4034-8098-0DFF4ED69EC7}"/>
    <cellStyle name="Millares [0] 19 3 2" xfId="10500" xr:uid="{61B01ED8-9CBE-4A73-BDE6-2EE149A079AA}"/>
    <cellStyle name="Millares [0] 19 3 2 2" xfId="32003" xr:uid="{6151096C-FD0F-48BC-A033-EF3EC1E540D4}"/>
    <cellStyle name="Millares [0] 19 3 3" xfId="17135" xr:uid="{A02E91C5-83CD-4BED-9360-981E1F78AF82}"/>
    <cellStyle name="Millares [0] 19 3 3 2" xfId="38638" xr:uid="{04163AAB-9C05-44EA-B533-81E62D872B89}"/>
    <cellStyle name="Millares [0] 19 3 4" xfId="23740" xr:uid="{F955ECA8-E9B3-4BA6-977C-8EB05371DA76}"/>
    <cellStyle name="Millares [0] 19 3 5" xfId="45243" xr:uid="{AF11948E-0F3F-406A-BCDA-9EE070164D12}"/>
    <cellStyle name="Millares [0] 19 4" xfId="3430" xr:uid="{89B68962-0424-4FB9-8D0C-0F397787EEF5}"/>
    <cellStyle name="Millares [0] 19 4 2" xfId="11696" xr:uid="{778A1787-1D57-4FED-8CC3-D159C7EF265B}"/>
    <cellStyle name="Millares [0] 19 4 2 2" xfId="33199" xr:uid="{7EE8A505-E5C7-43B1-93BD-1CF7B9AD3E4E}"/>
    <cellStyle name="Millares [0] 19 4 3" xfId="18331" xr:uid="{13C4974A-C896-40E8-87DF-F221D0B3ADA8}"/>
    <cellStyle name="Millares [0] 19 4 3 2" xfId="39834" xr:uid="{A8222372-23F3-4BDE-A876-F266753EBFA7}"/>
    <cellStyle name="Millares [0] 19 4 4" xfId="24936" xr:uid="{77E8C7DB-9EA7-4ECE-871D-14792F642D7B}"/>
    <cellStyle name="Millares [0] 19 4 5" xfId="46439" xr:uid="{C08DBFF9-391F-42AB-9719-7FEBD18363A6}"/>
    <cellStyle name="Millares [0] 19 5" xfId="5569" xr:uid="{4FBE558A-F32F-4E3E-9C28-845DB67E299A}"/>
    <cellStyle name="Millares [0] 19 5 2" xfId="13835" xr:uid="{5462F8CA-0FE3-4464-911F-D5C10FC6621E}"/>
    <cellStyle name="Millares [0] 19 5 2 2" xfId="35338" xr:uid="{D9C6FDEA-9E6E-4928-AA71-5639E071DD7A}"/>
    <cellStyle name="Millares [0] 19 5 3" xfId="20470" xr:uid="{19C7D355-51FE-4FB6-91DE-AC4DB760B6E9}"/>
    <cellStyle name="Millares [0] 19 5 3 2" xfId="41973" xr:uid="{271EB3D2-FADD-4A94-BA13-9D6A6F9C8EB7}"/>
    <cellStyle name="Millares [0] 19 5 4" xfId="27075" xr:uid="{7326E264-C804-42D7-99A2-F70715299F17}"/>
    <cellStyle name="Millares [0] 19 5 5" xfId="48578" xr:uid="{F22F8685-3E11-46E0-8CCB-3656ABD811E7}"/>
    <cellStyle name="Millares [0] 19 6" xfId="7210" xr:uid="{5EC3FFD0-9C53-46C2-BA01-D36483DDC9D4}"/>
    <cellStyle name="Millares [0] 19 6 2" xfId="28713" xr:uid="{0A32F6C3-5607-409A-9DA5-74D8AA5BF884}"/>
    <cellStyle name="Millares [0] 19 7" xfId="8867" xr:uid="{3F0E51FE-836C-4D06-8F5B-CF9A08F760D8}"/>
    <cellStyle name="Millares [0] 19 7 2" xfId="30370" xr:uid="{5F2F6029-69B0-4EF9-92FC-79898BBB5148}"/>
    <cellStyle name="Millares [0] 19 8" xfId="15502" xr:uid="{769F2040-CD06-439B-B73A-C0A20D823A08}"/>
    <cellStyle name="Millares [0] 19 8 2" xfId="37005" xr:uid="{C3EE9FD7-2F47-40E1-85E0-7D008BEBF1C4}"/>
    <cellStyle name="Millares [0] 19 9" xfId="22107" xr:uid="{41931349-3953-4A89-BCEB-DE322977E12C}"/>
    <cellStyle name="Millares [0] 2" xfId="101" xr:uid="{9C6DD605-A1B7-434B-938E-0D89D763012E}"/>
    <cellStyle name="Millares [0] 2 2" xfId="251" xr:uid="{C53CF60A-B8B4-4B51-BFC2-519287DF80B5}"/>
    <cellStyle name="Millares [0] 2 2 10" xfId="3130" xr:uid="{ABA465AB-A9A6-460E-911B-9E26B4EA7D06}"/>
    <cellStyle name="Millares [0] 2 2 10 2" xfId="11396" xr:uid="{A6178DA8-C05F-4BEF-A5AD-035A8113E925}"/>
    <cellStyle name="Millares [0] 2 2 10 2 2" xfId="32899" xr:uid="{899398DC-C6D0-47D1-A23E-46CCF9B851E8}"/>
    <cellStyle name="Millares [0] 2 2 10 3" xfId="18031" xr:uid="{64C9E011-2685-4A97-9F42-9E7671166D5D}"/>
    <cellStyle name="Millares [0] 2 2 10 3 2" xfId="39534" xr:uid="{8F4BA47A-233B-47C8-AEAD-C0510C9C840F}"/>
    <cellStyle name="Millares [0] 2 2 10 4" xfId="24636" xr:uid="{A6A8087D-0F81-4F35-8495-9DCD9EAC8143}"/>
    <cellStyle name="Millares [0] 2 2 10 5" xfId="46139" xr:uid="{274F371F-BBF8-47A2-82A8-87803D07B76E}"/>
    <cellStyle name="Millares [0] 2 2 11" xfId="4765" xr:uid="{5E22720E-B249-482A-B3DF-9E008DE5D70C}"/>
    <cellStyle name="Millares [0] 2 2 11 2" xfId="13031" xr:uid="{FA089B7A-E7C3-487A-96AA-52FC8DD8E8CD}"/>
    <cellStyle name="Millares [0] 2 2 11 2 2" xfId="34534" xr:uid="{F44923EA-1F0A-45F0-AAF8-814F45DC2FFA}"/>
    <cellStyle name="Millares [0] 2 2 11 3" xfId="19666" xr:uid="{A5660DEC-D73E-415C-B4CC-426A10ECEF0B}"/>
    <cellStyle name="Millares [0] 2 2 11 3 2" xfId="41169" xr:uid="{F8D6ADC9-F316-4859-A378-F3AEA6818EAF}"/>
    <cellStyle name="Millares [0] 2 2 11 4" xfId="26271" xr:uid="{04D1CF68-2F52-4096-9C3A-17C82269020A}"/>
    <cellStyle name="Millares [0] 2 2 11 5" xfId="47774" xr:uid="{BE7CAAD6-801E-461C-A222-D7CECDB5DAA0}"/>
    <cellStyle name="Millares [0] 2 2 12" xfId="5268" xr:uid="{F847B9B0-2D0F-4CFB-9EF3-F498E3336E0E}"/>
    <cellStyle name="Millares [0] 2 2 12 2" xfId="13534" xr:uid="{ABD2E9A4-1FF3-46B8-B6A5-0895829C81DF}"/>
    <cellStyle name="Millares [0] 2 2 12 2 2" xfId="35037" xr:uid="{DD05DB3C-4F30-4C38-AB30-C9E27040D359}"/>
    <cellStyle name="Millares [0] 2 2 12 3" xfId="20169" xr:uid="{1DF785B3-49CE-40D8-918F-0E81D169CC44}"/>
    <cellStyle name="Millares [0] 2 2 12 3 2" xfId="41672" xr:uid="{A7D222D6-784B-4270-AA25-A787454A9A69}"/>
    <cellStyle name="Millares [0] 2 2 12 4" xfId="26774" xr:uid="{1816DF92-1827-4DED-9C88-1E9C93AB9D74}"/>
    <cellStyle name="Millares [0] 2 2 12 5" xfId="48277" xr:uid="{5EFB66E3-01F8-4ACA-93A2-037D308EDC30}"/>
    <cellStyle name="Millares [0] 2 2 13" xfId="6909" xr:uid="{82A2AB70-6326-4216-89A4-E56AEDAA9CF5}"/>
    <cellStyle name="Millares [0] 2 2 13 2" xfId="28412" xr:uid="{49165835-BF80-47A1-A9A3-90AACD430189}"/>
    <cellStyle name="Millares [0] 2 2 14" xfId="8564" xr:uid="{8A860948-D3F9-4FEF-84E5-CF2218D45F47}"/>
    <cellStyle name="Millares [0] 2 2 14 2" xfId="30067" xr:uid="{94BDA665-C56E-4BB6-A9D0-93908DAA4022}"/>
    <cellStyle name="Millares [0] 2 2 15" xfId="15202" xr:uid="{7E3DD4A1-1198-4DEB-BF7C-64230D731282}"/>
    <cellStyle name="Millares [0] 2 2 15 2" xfId="36705" xr:uid="{0EAA0499-FB10-4D3F-80AE-88034302B591}"/>
    <cellStyle name="Millares [0] 2 2 16" xfId="21807" xr:uid="{B570E435-02BA-4AF6-8B86-6FBCABC6D6BC}"/>
    <cellStyle name="Millares [0] 2 2 17" xfId="43310" xr:uid="{BD572E8E-0890-47D3-A924-E7847562A6F2}"/>
    <cellStyle name="Millares [0] 2 2 2" xfId="303" xr:uid="{A04AF003-CB00-4771-A68B-BBE16C639ED7}"/>
    <cellStyle name="Millares [0] 2 2 2 10" xfId="4770" xr:uid="{9A1537BD-72A0-47D8-AD8F-14E6E486CCD9}"/>
    <cellStyle name="Millares [0] 2 2 2 10 2" xfId="13036" xr:uid="{46DBD93E-9C59-4580-9CBF-6623046267C0}"/>
    <cellStyle name="Millares [0] 2 2 2 10 2 2" xfId="34539" xr:uid="{6BCE52D7-0C0E-41D2-9B42-2945C41069E5}"/>
    <cellStyle name="Millares [0] 2 2 2 10 3" xfId="19671" xr:uid="{CB41D03C-D8BF-4B69-AA02-A14289C67415}"/>
    <cellStyle name="Millares [0] 2 2 2 10 3 2" xfId="41174" xr:uid="{B0CD7D05-9A60-4701-9A82-1CF3375AFB72}"/>
    <cellStyle name="Millares [0] 2 2 2 10 4" xfId="26276" xr:uid="{7D46D765-EAEC-443F-AB17-B5DE476561A8}"/>
    <cellStyle name="Millares [0] 2 2 2 10 5" xfId="47779" xr:uid="{0328EF67-33EB-442D-981E-DF21576965FC}"/>
    <cellStyle name="Millares [0] 2 2 2 11" xfId="5274" xr:uid="{31932674-940A-4D08-B48D-9D1C4D86F1C4}"/>
    <cellStyle name="Millares [0] 2 2 2 11 2" xfId="13540" xr:uid="{D81A9093-F11E-47C9-BB2D-2BDA24C918AF}"/>
    <cellStyle name="Millares [0] 2 2 2 11 2 2" xfId="35043" xr:uid="{E1F8E1D4-C544-4423-BC9B-BAD96C55DD7D}"/>
    <cellStyle name="Millares [0] 2 2 2 11 3" xfId="20175" xr:uid="{17AC4195-052F-450F-8EEE-B7B76C804A7C}"/>
    <cellStyle name="Millares [0] 2 2 2 11 3 2" xfId="41678" xr:uid="{7C10D64F-E824-498F-AC4B-D2BA353DFE86}"/>
    <cellStyle name="Millares [0] 2 2 2 11 4" xfId="26780" xr:uid="{C54EE5C4-611E-4A3A-8CB5-834698FF3AC4}"/>
    <cellStyle name="Millares [0] 2 2 2 11 5" xfId="48283" xr:uid="{3793B154-C3D5-4441-9FA5-FA79ABE94FB5}"/>
    <cellStyle name="Millares [0] 2 2 2 12" xfId="6915" xr:uid="{871FF217-0701-4CFD-A999-1AD5FCC10331}"/>
    <cellStyle name="Millares [0] 2 2 2 12 2" xfId="28418" xr:uid="{2B266D9B-F80E-4A15-BE1A-651A3F210F14}"/>
    <cellStyle name="Millares [0] 2 2 2 13" xfId="8571" xr:uid="{501E9C3E-1634-4F67-8427-C3FBE1F89251}"/>
    <cellStyle name="Millares [0] 2 2 2 13 2" xfId="30074" xr:uid="{1CAB05F1-74C5-4E06-AEEB-25D0B19AA242}"/>
    <cellStyle name="Millares [0] 2 2 2 14" xfId="15207" xr:uid="{645CA9F3-97F6-42E0-9CAF-77FF859CE5B1}"/>
    <cellStyle name="Millares [0] 2 2 2 14 2" xfId="36710" xr:uid="{347FB19A-DFDB-4842-8CDA-E7C58E52A9E0}"/>
    <cellStyle name="Millares [0] 2 2 2 15" xfId="21812" xr:uid="{1596DFE3-EC09-4238-9DCE-5FACD199060B}"/>
    <cellStyle name="Millares [0] 2 2 2 16" xfId="43315" xr:uid="{D265FE1B-67DF-4968-90BE-FE1CE4EDB4F9}"/>
    <cellStyle name="Millares [0] 2 2 2 2" xfId="568" xr:uid="{EA26B43D-99FE-4ED5-A0C5-78AA624AE3C1}"/>
    <cellStyle name="Millares [0] 2 2 2 2 10" xfId="7179" xr:uid="{70F90585-11ED-45C4-8B3B-086A4CBC8322}"/>
    <cellStyle name="Millares [0] 2 2 2 2 10 2" xfId="28682" xr:uid="{5D305D48-B934-424A-963B-A033500F542E}"/>
    <cellStyle name="Millares [0] 2 2 2 2 11" xfId="8835" xr:uid="{B49EAF81-ECFE-44F4-80AA-CC381CF66C87}"/>
    <cellStyle name="Millares [0] 2 2 2 2 11 2" xfId="30338" xr:uid="{65DB9955-7A3B-4E15-92BA-2C808361940D}"/>
    <cellStyle name="Millares [0] 2 2 2 2 12" xfId="15471" xr:uid="{A27A2DDD-6653-4675-8C40-0E42F1AF20CD}"/>
    <cellStyle name="Millares [0] 2 2 2 2 12 2" xfId="36974" xr:uid="{735B9D72-92E1-444D-A5F2-E7A3107BF397}"/>
    <cellStyle name="Millares [0] 2 2 2 2 13" xfId="22076" xr:uid="{F3DE350A-F547-42A8-B6C8-963AC839D939}"/>
    <cellStyle name="Millares [0] 2 2 2 2 14" xfId="43579" xr:uid="{41B3AD68-C2A1-451B-9DD5-327CD328B4F1}"/>
    <cellStyle name="Millares [0] 2 2 2 2 2" xfId="850" xr:uid="{AADB8F98-F57E-41DF-84C2-ECADFD9D35F5}"/>
    <cellStyle name="Millares [0] 2 2 2 2 2 10" xfId="15751" xr:uid="{B4D60ECD-1B53-49AC-B24F-7661AFF55CB6}"/>
    <cellStyle name="Millares [0] 2 2 2 2 2 10 2" xfId="37254" xr:uid="{443ED115-EB48-4EB5-979C-54F9CAEDB863}"/>
    <cellStyle name="Millares [0] 2 2 2 2 2 11" xfId="22356" xr:uid="{F20DF56C-9FED-4936-954A-07353B559DF5}"/>
    <cellStyle name="Millares [0] 2 2 2 2 2 12" xfId="43859" xr:uid="{B61F1916-24EE-44E2-933E-F174CA04525A}"/>
    <cellStyle name="Millares [0] 2 2 2 2 2 2" xfId="1796" xr:uid="{65FD52DC-5315-45B1-9264-09527A2F8C4A}"/>
    <cellStyle name="Millares [0] 2 2 2 2 2 2 2" xfId="4625" xr:uid="{06070DD6-7D1D-423B-BEC0-796711788E4C}"/>
    <cellStyle name="Millares [0] 2 2 2 2 2 2 2 2" xfId="12891" xr:uid="{448AB3A6-CDA9-403D-9854-0C29738D1C16}"/>
    <cellStyle name="Millares [0] 2 2 2 2 2 2 2 2 2" xfId="34394" xr:uid="{1779C66E-DBA4-4B7E-A478-79FB11747DD9}"/>
    <cellStyle name="Millares [0] 2 2 2 2 2 2 2 3" xfId="19526" xr:uid="{7E6C239A-7052-47E3-B99E-B8153FBFA829}"/>
    <cellStyle name="Millares [0] 2 2 2 2 2 2 2 3 2" xfId="41029" xr:uid="{DFE06275-541E-4426-9BAB-4EA7ED9BB8A4}"/>
    <cellStyle name="Millares [0] 2 2 2 2 2 2 2 4" xfId="26131" xr:uid="{602A0C94-74FD-4DC9-AA01-2877F3E65DCC}"/>
    <cellStyle name="Millares [0] 2 2 2 2 2 2 2 5" xfId="47634" xr:uid="{68902D6A-E62D-4323-BEF2-3E9A970D4359}"/>
    <cellStyle name="Millares [0] 2 2 2 2 2 2 3" xfId="6764" xr:uid="{71F17DE8-F645-4909-ABA2-85875793E51D}"/>
    <cellStyle name="Millares [0] 2 2 2 2 2 2 3 2" xfId="15030" xr:uid="{92BF5E15-FD4D-4FC2-BEFE-F2E236A89FEB}"/>
    <cellStyle name="Millares [0] 2 2 2 2 2 2 3 2 2" xfId="36533" xr:uid="{95C27C6C-CA29-49F3-AE37-032DFF6C01D7}"/>
    <cellStyle name="Millares [0] 2 2 2 2 2 2 3 3" xfId="21665" xr:uid="{B8BA6701-5905-4A25-9348-DDEEAE57A53E}"/>
    <cellStyle name="Millares [0] 2 2 2 2 2 2 3 3 2" xfId="43168" xr:uid="{08CCC2FC-4503-4D22-BC2D-BE726B8788D6}"/>
    <cellStyle name="Millares [0] 2 2 2 2 2 2 3 4" xfId="28270" xr:uid="{0FE92181-67D7-422E-BD28-C3CE783B02B7}"/>
    <cellStyle name="Millares [0] 2 2 2 2 2 2 3 5" xfId="49773" xr:uid="{3B930AB9-6EE6-4700-BE75-B492B71193BE}"/>
    <cellStyle name="Millares [0] 2 2 2 2 2 2 4" xfId="8405" xr:uid="{129B8C53-2B25-43C6-AB46-E02A754EC43C}"/>
    <cellStyle name="Millares [0] 2 2 2 2 2 2 4 2" xfId="29908" xr:uid="{DC31140A-F2FE-4BCD-92C3-EEC4AD9A31C7}"/>
    <cellStyle name="Millares [0] 2 2 2 2 2 2 5" xfId="10062" xr:uid="{828D02CF-0420-4018-BCDD-29241600C4E1}"/>
    <cellStyle name="Millares [0] 2 2 2 2 2 2 5 2" xfId="31565" xr:uid="{0AEFE74F-85AF-4E67-AFD7-EC81AA336455}"/>
    <cellStyle name="Millares [0] 2 2 2 2 2 2 6" xfId="16697" xr:uid="{AE537E54-F5E6-46CC-B5E7-EBFCC86727C2}"/>
    <cellStyle name="Millares [0] 2 2 2 2 2 2 6 2" xfId="38200" xr:uid="{BFFD2DD5-6360-4990-912A-48A2E6FA5695}"/>
    <cellStyle name="Millares [0] 2 2 2 2 2 2 7" xfId="23302" xr:uid="{470992F5-9C49-436D-A495-8E38D88F21B7}"/>
    <cellStyle name="Millares [0] 2 2 2 2 2 2 8" xfId="44805" xr:uid="{EDFAF6AC-214A-4224-83D7-EF1470071FFD}"/>
    <cellStyle name="Millares [0] 2 2 2 2 2 3" xfId="2483" xr:uid="{7F9F4726-8606-4486-A3BB-49410C6E205F}"/>
    <cellStyle name="Millares [0] 2 2 2 2 2 3 2" xfId="10749" xr:uid="{1D3B1489-C49F-4C5E-A756-C25A2BE37ACD}"/>
    <cellStyle name="Millares [0] 2 2 2 2 2 3 2 2" xfId="32252" xr:uid="{B216A1CD-8656-4FE7-9333-957151C1113E}"/>
    <cellStyle name="Millares [0] 2 2 2 2 2 3 3" xfId="17384" xr:uid="{34CFFBEC-DA67-4CD8-9321-4D569A4D34BE}"/>
    <cellStyle name="Millares [0] 2 2 2 2 2 3 3 2" xfId="38887" xr:uid="{FDE51B7A-2F2F-439F-8C75-58D9CA4155CC}"/>
    <cellStyle name="Millares [0] 2 2 2 2 2 3 4" xfId="23989" xr:uid="{232F9B90-29A0-4F8D-A27F-85C973848469}"/>
    <cellStyle name="Millares [0] 2 2 2 2 2 3 5" xfId="45492" xr:uid="{FA693140-C5F3-4721-91D1-A4DAC10027F6}"/>
    <cellStyle name="Millares [0] 2 2 2 2 2 4" xfId="3000" xr:uid="{B71A2D57-DDF7-478C-8A94-F11723ABC6D3}"/>
    <cellStyle name="Millares [0] 2 2 2 2 2 4 2" xfId="11266" xr:uid="{F17122C0-0148-4757-97A5-ACBEDDAA85DC}"/>
    <cellStyle name="Millares [0] 2 2 2 2 2 4 2 2" xfId="32769" xr:uid="{E51B75BA-E3FA-4504-BC46-BF3604E46817}"/>
    <cellStyle name="Millares [0] 2 2 2 2 2 4 3" xfId="17901" xr:uid="{CF307755-603D-4A74-804F-3DD50261975D}"/>
    <cellStyle name="Millares [0] 2 2 2 2 2 4 3 2" xfId="39404" xr:uid="{C3AB4771-87D8-4A1B-B385-0B386C470803}"/>
    <cellStyle name="Millares [0] 2 2 2 2 2 4 4" xfId="24506" xr:uid="{CB5204BE-2101-4FFF-964E-98492768101F}"/>
    <cellStyle name="Millares [0] 2 2 2 2 2 4 5" xfId="46009" xr:uid="{08B1112E-56FC-4C5F-B264-138E3138F111}"/>
    <cellStyle name="Millares [0] 2 2 2 2 2 5" xfId="3679" xr:uid="{AB076401-42AE-4069-8A35-703811AF296B}"/>
    <cellStyle name="Millares [0] 2 2 2 2 2 5 2" xfId="11945" xr:uid="{412F2CE1-5F04-48DA-99CB-ACFFE75D19E0}"/>
    <cellStyle name="Millares [0] 2 2 2 2 2 5 2 2" xfId="33448" xr:uid="{2E39B786-005F-4554-83BA-2260B911AEA9}"/>
    <cellStyle name="Millares [0] 2 2 2 2 2 5 3" xfId="18580" xr:uid="{C57C57EE-81E5-4B00-9A18-7001B4BBCD75}"/>
    <cellStyle name="Millares [0] 2 2 2 2 2 5 3 2" xfId="40083" xr:uid="{A2E5F673-375C-45F8-8D80-15E4706952FB}"/>
    <cellStyle name="Millares [0] 2 2 2 2 2 5 4" xfId="25185" xr:uid="{73E21B99-147A-4AED-A1EE-20723D3CD714}"/>
    <cellStyle name="Millares [0] 2 2 2 2 2 5 5" xfId="46688" xr:uid="{CC111CAA-602B-4544-BAAE-22EB7F22FDEE}"/>
    <cellStyle name="Millares [0] 2 2 2 2 2 6" xfId="5144" xr:uid="{9FB55395-E02D-401E-8C60-B211BC98F8F8}"/>
    <cellStyle name="Millares [0] 2 2 2 2 2 6 2" xfId="13410" xr:uid="{5C96DFCF-BD07-4E86-B659-B7058E16926A}"/>
    <cellStyle name="Millares [0] 2 2 2 2 2 6 2 2" xfId="34913" xr:uid="{D860FA1D-BA3D-480A-845A-DC0E4559426A}"/>
    <cellStyle name="Millares [0] 2 2 2 2 2 6 3" xfId="20045" xr:uid="{2C2A31CC-777C-44E0-92ED-3430EB35BBFC}"/>
    <cellStyle name="Millares [0] 2 2 2 2 2 6 3 2" xfId="41548" xr:uid="{766F695A-7BE3-4730-B4AD-ACADFB24D0F2}"/>
    <cellStyle name="Millares [0] 2 2 2 2 2 6 4" xfId="26650" xr:uid="{5B0F4E31-CC26-4D46-A228-485BD9C7648F}"/>
    <cellStyle name="Millares [0] 2 2 2 2 2 6 5" xfId="48153" xr:uid="{A4F26858-90F5-4F24-BB24-FBABCA3044A3}"/>
    <cellStyle name="Millares [0] 2 2 2 2 2 7" xfId="5818" xr:uid="{09FC8BB6-250E-496C-9D89-7DF0CB5EF8E8}"/>
    <cellStyle name="Millares [0] 2 2 2 2 2 7 2" xfId="14084" xr:uid="{10CF317C-859E-4B7D-A35A-B847A5814236}"/>
    <cellStyle name="Millares [0] 2 2 2 2 2 7 2 2" xfId="35587" xr:uid="{2A7D26E5-745E-473B-9F97-C4DF9065AA1C}"/>
    <cellStyle name="Millares [0] 2 2 2 2 2 7 3" xfId="20719" xr:uid="{B4B589B5-0CBB-4D99-90A8-35BBB71FBCC5}"/>
    <cellStyle name="Millares [0] 2 2 2 2 2 7 3 2" xfId="42222" xr:uid="{5CEB7D5E-B13E-4FB2-A5A7-DC80627CE933}"/>
    <cellStyle name="Millares [0] 2 2 2 2 2 7 4" xfId="27324" xr:uid="{B2F57A2A-59CF-4F28-B284-1A5D560C117F}"/>
    <cellStyle name="Millares [0] 2 2 2 2 2 7 5" xfId="48827" xr:uid="{794C774C-5640-41AC-8AED-63574FFA0967}"/>
    <cellStyle name="Millares [0] 2 2 2 2 2 8" xfId="7459" xr:uid="{B217ADE1-0C32-4383-9467-8D84F5834A73}"/>
    <cellStyle name="Millares [0] 2 2 2 2 2 8 2" xfId="28962" xr:uid="{36C5002D-54E5-4F92-878A-76186A648E64}"/>
    <cellStyle name="Millares [0] 2 2 2 2 2 9" xfId="9116" xr:uid="{D1B3D2F9-ECCC-46C5-8612-BB9718BD0E74}"/>
    <cellStyle name="Millares [0] 2 2 2 2 2 9 2" xfId="30619" xr:uid="{511B2212-2CA8-49D3-8DEE-C27653E60FA8}"/>
    <cellStyle name="Millares [0] 2 2 2 2 3" xfId="1120" xr:uid="{CB0C6715-B249-477C-8A2C-BD85DE1EF798}"/>
    <cellStyle name="Millares [0] 2 2 2 2 3 2" xfId="3949" xr:uid="{C7678E8F-11A0-4B42-9C5F-D2C9B27D6731}"/>
    <cellStyle name="Millares [0] 2 2 2 2 3 2 2" xfId="12215" xr:uid="{AF855D9B-85E7-4E68-BAFF-141FA8E295AB}"/>
    <cellStyle name="Millares [0] 2 2 2 2 3 2 2 2" xfId="33718" xr:uid="{6AC9CF30-16F7-41F1-9C29-65FF65596610}"/>
    <cellStyle name="Millares [0] 2 2 2 2 3 2 3" xfId="18850" xr:uid="{E4B74835-86BE-46BC-B773-9EDB67FC5BFA}"/>
    <cellStyle name="Millares [0] 2 2 2 2 3 2 3 2" xfId="40353" xr:uid="{65622AD6-2E28-46EB-A260-FF628751486A}"/>
    <cellStyle name="Millares [0] 2 2 2 2 3 2 4" xfId="25455" xr:uid="{7936B262-C1FC-4D38-ADBB-37256B04A853}"/>
    <cellStyle name="Millares [0] 2 2 2 2 3 2 5" xfId="46958" xr:uid="{8298E638-18A7-4087-829D-0B63EE32A6E3}"/>
    <cellStyle name="Millares [0] 2 2 2 2 3 3" xfId="6088" xr:uid="{0C684211-3F4B-4B44-9A23-F5F1E82E8708}"/>
    <cellStyle name="Millares [0] 2 2 2 2 3 3 2" xfId="14354" xr:uid="{581E76D9-A41D-4278-901B-D9689E941296}"/>
    <cellStyle name="Millares [0] 2 2 2 2 3 3 2 2" xfId="35857" xr:uid="{6F649CCB-D98A-4765-B9D4-39E065EE5E4A}"/>
    <cellStyle name="Millares [0] 2 2 2 2 3 3 3" xfId="20989" xr:uid="{69837616-A586-42EA-BB31-A5547FE256DD}"/>
    <cellStyle name="Millares [0] 2 2 2 2 3 3 3 2" xfId="42492" xr:uid="{566A4404-5545-47C2-9E49-DAFFF4DA7234}"/>
    <cellStyle name="Millares [0] 2 2 2 2 3 3 4" xfId="27594" xr:uid="{F798B3A8-F831-4C3E-9C87-0D76963DECC0}"/>
    <cellStyle name="Millares [0] 2 2 2 2 3 3 5" xfId="49097" xr:uid="{A63BD699-6443-49DC-B12A-41129D8633DC}"/>
    <cellStyle name="Millares [0] 2 2 2 2 3 4" xfId="7729" xr:uid="{068087BD-1ABC-4D96-BD8A-B968FF5381FB}"/>
    <cellStyle name="Millares [0] 2 2 2 2 3 4 2" xfId="29232" xr:uid="{0E407C81-56FC-4FB2-9125-8097BE1BA3BA}"/>
    <cellStyle name="Millares [0] 2 2 2 2 3 5" xfId="9386" xr:uid="{C686C7F7-13DE-4ED8-A1F8-857245823810}"/>
    <cellStyle name="Millares [0] 2 2 2 2 3 5 2" xfId="30889" xr:uid="{5ACC7FCC-7D3F-4F18-A032-6E947C216052}"/>
    <cellStyle name="Millares [0] 2 2 2 2 3 6" xfId="16021" xr:uid="{50328DBF-FDBA-4B9E-BDD2-5ABD0A92E2A5}"/>
    <cellStyle name="Millares [0] 2 2 2 2 3 6 2" xfId="37524" xr:uid="{CA033CAC-BF94-4D22-8801-1BA5D8A8EBF2}"/>
    <cellStyle name="Millares [0] 2 2 2 2 3 7" xfId="22626" xr:uid="{A02B16FD-A780-4DB1-909D-5AF804250260}"/>
    <cellStyle name="Millares [0] 2 2 2 2 3 8" xfId="44129" xr:uid="{141FEAB2-1FBA-4A01-BF82-FD59F35AA1F3}"/>
    <cellStyle name="Millares [0] 2 2 2 2 4" xfId="1516" xr:uid="{4ED33582-9057-4300-A627-D1F9291568A4}"/>
    <cellStyle name="Millares [0] 2 2 2 2 4 2" xfId="4345" xr:uid="{313E5838-1B7C-401E-B3A3-8B8ED72982B5}"/>
    <cellStyle name="Millares [0] 2 2 2 2 4 2 2" xfId="12611" xr:uid="{1583DF84-491C-4B7D-B7C8-11957989D3F4}"/>
    <cellStyle name="Millares [0] 2 2 2 2 4 2 2 2" xfId="34114" xr:uid="{D36DA885-5A1A-440B-98BA-24D7D2B95996}"/>
    <cellStyle name="Millares [0] 2 2 2 2 4 2 3" xfId="19246" xr:uid="{0FADC5FF-0ABA-45B2-BDA0-5DAFC8784AC6}"/>
    <cellStyle name="Millares [0] 2 2 2 2 4 2 3 2" xfId="40749" xr:uid="{E3CC05CF-EC52-4EAE-B318-8AC443CE8CEA}"/>
    <cellStyle name="Millares [0] 2 2 2 2 4 2 4" xfId="25851" xr:uid="{51EF969E-C784-4927-A110-9B612526CAF4}"/>
    <cellStyle name="Millares [0] 2 2 2 2 4 2 5" xfId="47354" xr:uid="{BCB7544E-0989-488C-8EAE-B38B7272C768}"/>
    <cellStyle name="Millares [0] 2 2 2 2 4 3" xfId="6484" xr:uid="{31CCE0B3-0307-4EF8-BBD1-475A79C9A23E}"/>
    <cellStyle name="Millares [0] 2 2 2 2 4 3 2" xfId="14750" xr:uid="{2B3C8D03-D076-426D-801F-A2E30F773A0D}"/>
    <cellStyle name="Millares [0] 2 2 2 2 4 3 2 2" xfId="36253" xr:uid="{7A2E7E00-37F9-4E91-B8FD-4ED8D49FCB7A}"/>
    <cellStyle name="Millares [0] 2 2 2 2 4 3 3" xfId="21385" xr:uid="{40199798-3373-4A82-87B7-764AF09F593B}"/>
    <cellStyle name="Millares [0] 2 2 2 2 4 3 3 2" xfId="42888" xr:uid="{63D66D0E-821F-4C50-93F3-68407D33A095}"/>
    <cellStyle name="Millares [0] 2 2 2 2 4 3 4" xfId="27990" xr:uid="{B9C19895-A3BB-433A-A774-63B20B2B9F7C}"/>
    <cellStyle name="Millares [0] 2 2 2 2 4 3 5" xfId="49493" xr:uid="{4EF9AC48-A3D8-4061-BD0D-A13C54D26E79}"/>
    <cellStyle name="Millares [0] 2 2 2 2 4 4" xfId="8125" xr:uid="{CA24C838-8E8D-4809-B459-11ED3980BF35}"/>
    <cellStyle name="Millares [0] 2 2 2 2 4 4 2" xfId="29628" xr:uid="{FD8A909C-1C36-4A16-B0F2-114D3C93FCE9}"/>
    <cellStyle name="Millares [0] 2 2 2 2 4 5" xfId="9782" xr:uid="{CA83C9B8-D02F-47BD-9C6F-1A7D91ECC6EA}"/>
    <cellStyle name="Millares [0] 2 2 2 2 4 5 2" xfId="31285" xr:uid="{B1F2D258-ADDD-4C15-8441-F9C9B337B8EC}"/>
    <cellStyle name="Millares [0] 2 2 2 2 4 6" xfId="16417" xr:uid="{FB9F0C00-70B8-489E-BC7D-04FA833F642D}"/>
    <cellStyle name="Millares [0] 2 2 2 2 4 6 2" xfId="37920" xr:uid="{978F00F8-12A6-443B-A5BF-4ADDBD0AC250}"/>
    <cellStyle name="Millares [0] 2 2 2 2 4 7" xfId="23022" xr:uid="{E1FF6D6E-AD95-41A2-A48F-37BA07CEF213}"/>
    <cellStyle name="Millares [0] 2 2 2 2 4 8" xfId="44525" xr:uid="{25ACCF46-28A3-40C0-9704-82110223A140}"/>
    <cellStyle name="Millares [0] 2 2 2 2 5" xfId="2203" xr:uid="{06F6D34A-651A-4139-B1BB-B3A2ABF84292}"/>
    <cellStyle name="Millares [0] 2 2 2 2 5 2" xfId="10469" xr:uid="{8AC85BF0-D87F-4687-8962-006B4D84246D}"/>
    <cellStyle name="Millares [0] 2 2 2 2 5 2 2" xfId="31972" xr:uid="{DE0CD2A0-0591-414F-AA8F-14C2D2BD619D}"/>
    <cellStyle name="Millares [0] 2 2 2 2 5 3" xfId="17104" xr:uid="{C8F6CCFD-1689-4413-BF57-480A2CA8532E}"/>
    <cellStyle name="Millares [0] 2 2 2 2 5 3 2" xfId="38607" xr:uid="{E3AB834B-2978-474B-ACD1-E2479E8D564E}"/>
    <cellStyle name="Millares [0] 2 2 2 2 5 4" xfId="23709" xr:uid="{62F2E2AC-5B95-4044-A128-CF7AF1E6DDCF}"/>
    <cellStyle name="Millares [0] 2 2 2 2 5 5" xfId="45212" xr:uid="{6E15C2FB-828D-4501-8ECE-A8E520BFE916}"/>
    <cellStyle name="Millares [0] 2 2 2 2 6" xfId="2748" xr:uid="{67191FAC-7D81-4908-9C2E-E315EE1C6FB6}"/>
    <cellStyle name="Millares [0] 2 2 2 2 6 2" xfId="11014" xr:uid="{92E55316-0D1C-470C-BA87-697508D2EAA4}"/>
    <cellStyle name="Millares [0] 2 2 2 2 6 2 2" xfId="32517" xr:uid="{D38BBA04-6510-4423-B42B-AB9938B60128}"/>
    <cellStyle name="Millares [0] 2 2 2 2 6 3" xfId="17649" xr:uid="{5A7D7C71-DDF3-43C0-B0BF-814112B4BBA3}"/>
    <cellStyle name="Millares [0] 2 2 2 2 6 3 2" xfId="39152" xr:uid="{865D5298-53DF-4280-B954-DBAFA17CC1CD}"/>
    <cellStyle name="Millares [0] 2 2 2 2 6 4" xfId="24254" xr:uid="{D95E48CA-C81E-465D-97C9-779245D17A67}"/>
    <cellStyle name="Millares [0] 2 2 2 2 6 5" xfId="45757" xr:uid="{F314A5F2-1E12-4A1F-BC45-032C017ACFBB}"/>
    <cellStyle name="Millares [0] 2 2 2 2 7" xfId="3399" xr:uid="{FE3E2224-101E-4E8C-B208-86EBF5C66C15}"/>
    <cellStyle name="Millares [0] 2 2 2 2 7 2" xfId="11665" xr:uid="{6B7B0A32-1CF3-44ED-BCD0-8EC61AE3CBFB}"/>
    <cellStyle name="Millares [0] 2 2 2 2 7 2 2" xfId="33168" xr:uid="{A76590AB-E333-4B2A-8541-0296AE2D1447}"/>
    <cellStyle name="Millares [0] 2 2 2 2 7 3" xfId="18300" xr:uid="{9679284E-18AE-43F7-99B6-E7BE80A1889D}"/>
    <cellStyle name="Millares [0] 2 2 2 2 7 3 2" xfId="39803" xr:uid="{8B7BA130-BF18-45A2-AA5C-E3E2E1C87579}"/>
    <cellStyle name="Millares [0] 2 2 2 2 7 4" xfId="24905" xr:uid="{5D732196-F660-451D-90D0-9503FBE2BC86}"/>
    <cellStyle name="Millares [0] 2 2 2 2 7 5" xfId="46408" xr:uid="{95771E68-4379-4389-9D8C-EA58A6DC773D}"/>
    <cellStyle name="Millares [0] 2 2 2 2 8" xfId="4892" xr:uid="{4CBCD267-43C7-4FDB-9FE5-C696A7008841}"/>
    <cellStyle name="Millares [0] 2 2 2 2 8 2" xfId="13158" xr:uid="{0F571C8C-DED5-45BE-B8C9-9814FCB84E10}"/>
    <cellStyle name="Millares [0] 2 2 2 2 8 2 2" xfId="34661" xr:uid="{EBCBBE1B-7323-453A-AA6E-19F38960BBB6}"/>
    <cellStyle name="Millares [0] 2 2 2 2 8 3" xfId="19793" xr:uid="{26B99873-ACA0-4343-BE15-91A3AF58F843}"/>
    <cellStyle name="Millares [0] 2 2 2 2 8 3 2" xfId="41296" xr:uid="{6D70611A-80D1-4376-9567-1CC96E78DE09}"/>
    <cellStyle name="Millares [0] 2 2 2 2 8 4" xfId="26398" xr:uid="{9AE4A6C6-5547-4F69-A3E8-7FA60D790B1F}"/>
    <cellStyle name="Millares [0] 2 2 2 2 8 5" xfId="47901" xr:uid="{93E88B56-B4D0-440C-A5C9-3463BABBC129}"/>
    <cellStyle name="Millares [0] 2 2 2 2 9" xfId="5538" xr:uid="{9278945F-1DA4-4730-9FF6-14CC93682018}"/>
    <cellStyle name="Millares [0] 2 2 2 2 9 2" xfId="13804" xr:uid="{552D0397-B6B5-4397-B88D-4EC7503B17CB}"/>
    <cellStyle name="Millares [0] 2 2 2 2 9 2 2" xfId="35307" xr:uid="{D89C2440-3174-415A-B577-BDBFF307D09D}"/>
    <cellStyle name="Millares [0] 2 2 2 2 9 3" xfId="20439" xr:uid="{AFF3FFB8-9E33-4F97-9518-18B302AF18C6}"/>
    <cellStyle name="Millares [0] 2 2 2 2 9 3 2" xfId="41942" xr:uid="{E250B404-FC6C-4E16-88DD-CED36B972530}"/>
    <cellStyle name="Millares [0] 2 2 2 2 9 4" xfId="27044" xr:uid="{7ABE786B-6C0A-4749-BE63-13ED15C89357}"/>
    <cellStyle name="Millares [0] 2 2 2 2 9 5" xfId="48547" xr:uid="{B72B9755-6DE8-4B35-AE9E-5CFB4B714278}"/>
    <cellStyle name="Millares [0] 2 2 2 3" xfId="440" xr:uid="{9A07D63D-E310-4C2D-82C0-0E2888E688E3}"/>
    <cellStyle name="Millares [0] 2 2 2 3 10" xfId="15343" xr:uid="{B376BE4D-38BF-4578-9CE5-1C12F58B658C}"/>
    <cellStyle name="Millares [0] 2 2 2 3 10 2" xfId="36846" xr:uid="{A852CEE0-09CD-446C-AB84-1EB06D3AFC6E}"/>
    <cellStyle name="Millares [0] 2 2 2 3 11" xfId="21948" xr:uid="{4E4B913A-1CEF-4493-BD26-A3566DB5AFFF}"/>
    <cellStyle name="Millares [0] 2 2 2 3 12" xfId="43451" xr:uid="{5D5B9770-DCB1-48C8-83A6-1B443EA8A930}"/>
    <cellStyle name="Millares [0] 2 2 2 3 2" xfId="1388" xr:uid="{E159B8B8-AC8A-4B38-B698-2941AE0D103B}"/>
    <cellStyle name="Millares [0] 2 2 2 3 2 2" xfId="4217" xr:uid="{13E70AA0-F694-471A-8372-84AAA7363168}"/>
    <cellStyle name="Millares [0] 2 2 2 3 2 2 2" xfId="12483" xr:uid="{1333887C-33F8-4C56-A351-EDD4F764349B}"/>
    <cellStyle name="Millares [0] 2 2 2 3 2 2 2 2" xfId="33986" xr:uid="{F011D4D4-17C7-409D-A932-E6DE91090F1B}"/>
    <cellStyle name="Millares [0] 2 2 2 3 2 2 3" xfId="19118" xr:uid="{31FB973B-3A8E-465D-B30B-42362D492528}"/>
    <cellStyle name="Millares [0] 2 2 2 3 2 2 3 2" xfId="40621" xr:uid="{D9603F68-9F70-42F0-9A61-9AFAD10AAEAE}"/>
    <cellStyle name="Millares [0] 2 2 2 3 2 2 4" xfId="25723" xr:uid="{7B576749-E828-42FA-BA79-819A6FE337C6}"/>
    <cellStyle name="Millares [0] 2 2 2 3 2 2 5" xfId="47226" xr:uid="{D8B38E46-AFEF-497F-8596-EBD81BD972A5}"/>
    <cellStyle name="Millares [0] 2 2 2 3 2 3" xfId="6356" xr:uid="{6BC52A75-5E80-4DD1-9319-812E6587DECE}"/>
    <cellStyle name="Millares [0] 2 2 2 3 2 3 2" xfId="14622" xr:uid="{4F24F80F-1AAE-49FE-8B27-5EC10649E385}"/>
    <cellStyle name="Millares [0] 2 2 2 3 2 3 2 2" xfId="36125" xr:uid="{CA888A70-430B-4B41-99CF-99DB06BED9C0}"/>
    <cellStyle name="Millares [0] 2 2 2 3 2 3 3" xfId="21257" xr:uid="{8DDD634C-BEEA-4486-8447-42721D80713B}"/>
    <cellStyle name="Millares [0] 2 2 2 3 2 3 3 2" xfId="42760" xr:uid="{057399B9-6612-437B-9B50-0A7BE77F1BB7}"/>
    <cellStyle name="Millares [0] 2 2 2 3 2 3 4" xfId="27862" xr:uid="{FD985C00-D753-4FD5-B14E-40A59D194199}"/>
    <cellStyle name="Millares [0] 2 2 2 3 2 3 5" xfId="49365" xr:uid="{3E46105F-C983-4894-8C35-4D7DF1C9E6BC}"/>
    <cellStyle name="Millares [0] 2 2 2 3 2 4" xfId="7997" xr:uid="{D92C34EA-24AB-42B9-B118-15584E93B427}"/>
    <cellStyle name="Millares [0] 2 2 2 3 2 4 2" xfId="29500" xr:uid="{53195120-5FF0-4BAB-B426-9CDF92C88D48}"/>
    <cellStyle name="Millares [0] 2 2 2 3 2 5" xfId="9654" xr:uid="{10B32EDA-EEF8-4EE8-A948-8276C7A53DBE}"/>
    <cellStyle name="Millares [0] 2 2 2 3 2 5 2" xfId="31157" xr:uid="{DAFECE87-72A8-4C03-8BDD-AB27AB471E74}"/>
    <cellStyle name="Millares [0] 2 2 2 3 2 6" xfId="16289" xr:uid="{98A37206-1E5E-48D6-BF40-FF2A9DC96B76}"/>
    <cellStyle name="Millares [0] 2 2 2 3 2 6 2" xfId="37792" xr:uid="{62C1B45C-DF01-4660-B7E7-44B906E63813}"/>
    <cellStyle name="Millares [0] 2 2 2 3 2 7" xfId="22894" xr:uid="{CBFD1402-75FC-4965-9557-CF656BB6E825}"/>
    <cellStyle name="Millares [0] 2 2 2 3 2 8" xfId="44397" xr:uid="{490E6C95-1D16-4401-B235-8A4924A80061}"/>
    <cellStyle name="Millares [0] 2 2 2 3 3" xfId="2075" xr:uid="{BD8F178D-F7D4-4407-87A7-030F5B7770F9}"/>
    <cellStyle name="Millares [0] 2 2 2 3 3 2" xfId="10341" xr:uid="{C49354D7-B3F6-4758-BDF3-7528D46E4544}"/>
    <cellStyle name="Millares [0] 2 2 2 3 3 2 2" xfId="31844" xr:uid="{28F33F5E-B2B8-461C-8801-990BB7A80E5B}"/>
    <cellStyle name="Millares [0] 2 2 2 3 3 3" xfId="16976" xr:uid="{F22B0BB7-F09A-43DA-AD33-FFB8915D0C2A}"/>
    <cellStyle name="Millares [0] 2 2 2 3 3 3 2" xfId="38479" xr:uid="{4693A08A-D9BB-4449-95F6-A0C652550699}"/>
    <cellStyle name="Millares [0] 2 2 2 3 3 4" xfId="23581" xr:uid="{40A14D44-F513-446B-A2B6-622E1D2E8574}"/>
    <cellStyle name="Millares [0] 2 2 2 3 3 5" xfId="45084" xr:uid="{55610F47-BAB9-4BEE-A222-E3E5566AEB18}"/>
    <cellStyle name="Millares [0] 2 2 2 3 4" xfId="2872" xr:uid="{5E4195F2-43A0-47C4-BD16-698EEF3E3B48}"/>
    <cellStyle name="Millares [0] 2 2 2 3 4 2" xfId="11138" xr:uid="{2E802D23-2B05-4B32-BC69-5B97BE584284}"/>
    <cellStyle name="Millares [0] 2 2 2 3 4 2 2" xfId="32641" xr:uid="{797A0717-CC34-465B-9E94-66F46E1B5A58}"/>
    <cellStyle name="Millares [0] 2 2 2 3 4 3" xfId="17773" xr:uid="{4A50FDFB-3E5D-4406-ACC5-5A718D6A095B}"/>
    <cellStyle name="Millares [0] 2 2 2 3 4 3 2" xfId="39276" xr:uid="{62E5176E-5DE2-4FAC-AF9F-B63F8188BCDA}"/>
    <cellStyle name="Millares [0] 2 2 2 3 4 4" xfId="24378" xr:uid="{EA58CC5F-8D99-4CAC-B53E-DE4B0D24D64B}"/>
    <cellStyle name="Millares [0] 2 2 2 3 4 5" xfId="45881" xr:uid="{ECD31C59-25DB-4079-B211-85F0A8AE6859}"/>
    <cellStyle name="Millares [0] 2 2 2 3 5" xfId="3271" xr:uid="{DCBD0212-401B-41AE-81A7-6B51A696047D}"/>
    <cellStyle name="Millares [0] 2 2 2 3 5 2" xfId="11537" xr:uid="{FAAB0EB9-00FF-4E09-86B1-9DD4E66D0602}"/>
    <cellStyle name="Millares [0] 2 2 2 3 5 2 2" xfId="33040" xr:uid="{E131CE30-B2CF-4173-B843-3EAC09DBAF3E}"/>
    <cellStyle name="Millares [0] 2 2 2 3 5 3" xfId="18172" xr:uid="{E157CE11-9353-47C9-94D4-5BC2B88E47A4}"/>
    <cellStyle name="Millares [0] 2 2 2 3 5 3 2" xfId="39675" xr:uid="{0BF47BD1-B604-4B78-B00F-C590CE8C8D0D}"/>
    <cellStyle name="Millares [0] 2 2 2 3 5 4" xfId="24777" xr:uid="{6FC2510F-514A-4F35-8D81-A3E0A96431C3}"/>
    <cellStyle name="Millares [0] 2 2 2 3 5 5" xfId="46280" xr:uid="{F0C76DE2-D3C5-40FF-A640-B2671C72C3C3}"/>
    <cellStyle name="Millares [0] 2 2 2 3 6" xfId="5016" xr:uid="{82118412-F17D-4FAD-BE0C-238634BBAA22}"/>
    <cellStyle name="Millares [0] 2 2 2 3 6 2" xfId="13282" xr:uid="{B6C1545A-69DD-45FC-9A99-6E3057940C10}"/>
    <cellStyle name="Millares [0] 2 2 2 3 6 2 2" xfId="34785" xr:uid="{70520566-1F5F-4EF4-855B-EB42C29C4273}"/>
    <cellStyle name="Millares [0] 2 2 2 3 6 3" xfId="19917" xr:uid="{A550E645-7094-426C-980C-89706979EDE2}"/>
    <cellStyle name="Millares [0] 2 2 2 3 6 3 2" xfId="41420" xr:uid="{9EB786FF-66D8-4A77-A70B-252A389C79B2}"/>
    <cellStyle name="Millares [0] 2 2 2 3 6 4" xfId="26522" xr:uid="{52777192-04D8-477C-B588-9109766730D4}"/>
    <cellStyle name="Millares [0] 2 2 2 3 6 5" xfId="48025" xr:uid="{7A1EB160-A532-418E-B1E0-20DF42DFFC32}"/>
    <cellStyle name="Millares [0] 2 2 2 3 7" xfId="5410" xr:uid="{BD460A3D-7CDB-4F48-90B4-15594E5619E5}"/>
    <cellStyle name="Millares [0] 2 2 2 3 7 2" xfId="13676" xr:uid="{9AD26118-1E6B-4440-8B6E-91CD0CB6B14C}"/>
    <cellStyle name="Millares [0] 2 2 2 3 7 2 2" xfId="35179" xr:uid="{5614BCDC-419B-4396-A124-877E54009299}"/>
    <cellStyle name="Millares [0] 2 2 2 3 7 3" xfId="20311" xr:uid="{3C57475E-482A-4B45-94E1-17C9032E7697}"/>
    <cellStyle name="Millares [0] 2 2 2 3 7 3 2" xfId="41814" xr:uid="{2FFE913F-DF63-42D5-BBD1-D6396530037F}"/>
    <cellStyle name="Millares [0] 2 2 2 3 7 4" xfId="26916" xr:uid="{B113BB2B-4801-4CFD-97A0-5170CDC094CE}"/>
    <cellStyle name="Millares [0] 2 2 2 3 7 5" xfId="48419" xr:uid="{896FE999-7B49-46A1-B393-3959E1276D44}"/>
    <cellStyle name="Millares [0] 2 2 2 3 8" xfId="7051" xr:uid="{C192319D-B25D-44B5-89BC-53D96099FD20}"/>
    <cellStyle name="Millares [0] 2 2 2 3 8 2" xfId="28554" xr:uid="{4FE54BD6-B2AE-422E-829B-8B86A4BE9ADB}"/>
    <cellStyle name="Millares [0] 2 2 2 3 9" xfId="8707" xr:uid="{593DA166-756A-4824-A473-2D7EDBD07FEF}"/>
    <cellStyle name="Millares [0] 2 2 2 3 9 2" xfId="30210" xr:uid="{58F710D8-9F4F-480E-A0CB-88BF6A7581A1}"/>
    <cellStyle name="Millares [0] 2 2 2 4" xfId="722" xr:uid="{59991F35-3C8D-4206-9168-471C55575D44}"/>
    <cellStyle name="Millares [0] 2 2 2 4 10" xfId="43731" xr:uid="{A2438764-FD6F-4D58-BA83-33F0C545420B}"/>
    <cellStyle name="Millares [0] 2 2 2 4 2" xfId="1668" xr:uid="{5DEF4CDC-DFD9-42A9-B593-C61FAD6FE3AF}"/>
    <cellStyle name="Millares [0] 2 2 2 4 2 2" xfId="4497" xr:uid="{FDD6C551-30AF-454E-AC6D-0FA3EC0108DC}"/>
    <cellStyle name="Millares [0] 2 2 2 4 2 2 2" xfId="12763" xr:uid="{EF41E401-50B9-4362-B26D-5D3A0BB7DE0C}"/>
    <cellStyle name="Millares [0] 2 2 2 4 2 2 2 2" xfId="34266" xr:uid="{937BA8B9-8769-4126-89C6-BBD3A358874F}"/>
    <cellStyle name="Millares [0] 2 2 2 4 2 2 3" xfId="19398" xr:uid="{8083EC2F-EACA-4010-A30E-01057AEE10D0}"/>
    <cellStyle name="Millares [0] 2 2 2 4 2 2 3 2" xfId="40901" xr:uid="{284C3732-E912-4CB1-AF5C-DE6EA8F3F111}"/>
    <cellStyle name="Millares [0] 2 2 2 4 2 2 4" xfId="26003" xr:uid="{7DC63201-B2AD-4B21-AD4B-ABF2179AA842}"/>
    <cellStyle name="Millares [0] 2 2 2 4 2 2 5" xfId="47506" xr:uid="{C9EF27C3-637C-4203-BE77-04A2E7E4EB05}"/>
    <cellStyle name="Millares [0] 2 2 2 4 2 3" xfId="6636" xr:uid="{B41E7F52-037A-44EB-87D3-70364D14BD73}"/>
    <cellStyle name="Millares [0] 2 2 2 4 2 3 2" xfId="14902" xr:uid="{25D4967D-696E-4163-9125-AF2984AA4CF5}"/>
    <cellStyle name="Millares [0] 2 2 2 4 2 3 2 2" xfId="36405" xr:uid="{CB9082D2-7E52-4032-A684-A4928E8BA3B8}"/>
    <cellStyle name="Millares [0] 2 2 2 4 2 3 3" xfId="21537" xr:uid="{AAE09D49-0472-45FD-A6F1-F3D61CD25887}"/>
    <cellStyle name="Millares [0] 2 2 2 4 2 3 3 2" xfId="43040" xr:uid="{5E28FE13-5042-42AF-896E-ABA6ED3E2C97}"/>
    <cellStyle name="Millares [0] 2 2 2 4 2 3 4" xfId="28142" xr:uid="{0FD29F2E-21B3-432E-A80E-94E23974475E}"/>
    <cellStyle name="Millares [0] 2 2 2 4 2 3 5" xfId="49645" xr:uid="{0219ED82-B00F-4E5A-BF6C-441C0F436243}"/>
    <cellStyle name="Millares [0] 2 2 2 4 2 4" xfId="8277" xr:uid="{7DAFE7C6-A1CE-4C3C-ABB6-9F6DBBD6C105}"/>
    <cellStyle name="Millares [0] 2 2 2 4 2 4 2" xfId="29780" xr:uid="{C64EFC46-7121-451B-A603-992B31D1AD6E}"/>
    <cellStyle name="Millares [0] 2 2 2 4 2 5" xfId="9934" xr:uid="{DAF40BD2-9AFA-4172-9FB0-C0695E4EA4C9}"/>
    <cellStyle name="Millares [0] 2 2 2 4 2 5 2" xfId="31437" xr:uid="{960ABBCD-2DB4-411F-B492-6F0738C23DA7}"/>
    <cellStyle name="Millares [0] 2 2 2 4 2 6" xfId="16569" xr:uid="{7F3B8563-FE2D-4147-9A53-6837BD36B292}"/>
    <cellStyle name="Millares [0] 2 2 2 4 2 6 2" xfId="38072" xr:uid="{52173586-43AD-4A34-BC31-224A12031221}"/>
    <cellStyle name="Millares [0] 2 2 2 4 2 7" xfId="23174" xr:uid="{C8E0853A-F359-4F26-9AA7-E9A069068CBC}"/>
    <cellStyle name="Millares [0] 2 2 2 4 2 8" xfId="44677" xr:uid="{6A5E6E23-8FDA-4652-8550-F6A1B9C0B891}"/>
    <cellStyle name="Millares [0] 2 2 2 4 3" xfId="2355" xr:uid="{CF7491B6-5315-4A7F-A63D-B2CD4E2F4510}"/>
    <cellStyle name="Millares [0] 2 2 2 4 3 2" xfId="10621" xr:uid="{FFA0D85A-24A3-4DF4-83AB-685A130EF351}"/>
    <cellStyle name="Millares [0] 2 2 2 4 3 2 2" xfId="32124" xr:uid="{6B71ED47-D511-4549-B3F4-B86A4FCA93F6}"/>
    <cellStyle name="Millares [0] 2 2 2 4 3 3" xfId="17256" xr:uid="{51FE415A-A24A-4DA0-AB9D-E0C2B799FF01}"/>
    <cellStyle name="Millares [0] 2 2 2 4 3 3 2" xfId="38759" xr:uid="{80B77282-194D-4C0C-A65C-5A1B2A492C3F}"/>
    <cellStyle name="Millares [0] 2 2 2 4 3 4" xfId="23861" xr:uid="{83F83684-9D8D-4E5D-B57D-4799C855E358}"/>
    <cellStyle name="Millares [0] 2 2 2 4 3 5" xfId="45364" xr:uid="{0EC0D289-C4A6-479A-A48B-DF5E366FEA8B}"/>
    <cellStyle name="Millares [0] 2 2 2 4 4" xfId="3551" xr:uid="{D35EA689-FDA6-4E94-ACB5-F066DD3D55DF}"/>
    <cellStyle name="Millares [0] 2 2 2 4 4 2" xfId="11817" xr:uid="{5D69AF09-20DC-44B8-813A-6DBE3795827B}"/>
    <cellStyle name="Millares [0] 2 2 2 4 4 2 2" xfId="33320" xr:uid="{F8361F24-B132-4F5F-8126-87FC057386EA}"/>
    <cellStyle name="Millares [0] 2 2 2 4 4 3" xfId="18452" xr:uid="{57804956-A7DF-450A-BEC7-93B1ED50B2A8}"/>
    <cellStyle name="Millares [0] 2 2 2 4 4 3 2" xfId="39955" xr:uid="{02FAA60E-3978-410C-AACC-BB2FC6E31D69}"/>
    <cellStyle name="Millares [0] 2 2 2 4 4 4" xfId="25057" xr:uid="{FFBEC4ED-9335-4141-BADE-4AA9E62D2065}"/>
    <cellStyle name="Millares [0] 2 2 2 4 4 5" xfId="46560" xr:uid="{CA8F545B-3C2D-434C-B528-40765129D8AD}"/>
    <cellStyle name="Millares [0] 2 2 2 4 5" xfId="5690" xr:uid="{024888B3-7692-459D-9015-0CC171274241}"/>
    <cellStyle name="Millares [0] 2 2 2 4 5 2" xfId="13956" xr:uid="{522FC826-1C75-4A9F-9DE9-4B26415A15E9}"/>
    <cellStyle name="Millares [0] 2 2 2 4 5 2 2" xfId="35459" xr:uid="{576DBDF4-EDF4-4999-8DC6-8CA1C8BB121A}"/>
    <cellStyle name="Millares [0] 2 2 2 4 5 3" xfId="20591" xr:uid="{37FF657F-BB71-41FC-A267-85BE447EC819}"/>
    <cellStyle name="Millares [0] 2 2 2 4 5 3 2" xfId="42094" xr:uid="{9E947C91-D825-4FF1-8FBD-DFADBD3AAB32}"/>
    <cellStyle name="Millares [0] 2 2 2 4 5 4" xfId="27196" xr:uid="{8FB7C1B4-8546-43E3-B0F9-FB2F418686E0}"/>
    <cellStyle name="Millares [0] 2 2 2 4 5 5" xfId="48699" xr:uid="{59AC1A1C-37B5-486D-86CA-37B254250DFE}"/>
    <cellStyle name="Millares [0] 2 2 2 4 6" xfId="7331" xr:uid="{DBBEFE3A-92D5-41F9-B934-AC72137DDA55}"/>
    <cellStyle name="Millares [0] 2 2 2 4 6 2" xfId="28834" xr:uid="{585D72AD-F8E6-4632-9AB3-B1D8C9A57A45}"/>
    <cellStyle name="Millares [0] 2 2 2 4 7" xfId="8988" xr:uid="{772BB211-9BEE-4BDF-A691-761435503F8C}"/>
    <cellStyle name="Millares [0] 2 2 2 4 7 2" xfId="30491" xr:uid="{C5AA337D-60DA-45E0-A3AF-7CFCAFF4E0AC}"/>
    <cellStyle name="Millares [0] 2 2 2 4 8" xfId="15623" xr:uid="{49F9D973-F41A-4D24-A005-8ED525B1C23C}"/>
    <cellStyle name="Millares [0] 2 2 2 4 8 2" xfId="37126" xr:uid="{A685CF36-B818-40CF-920F-C9DAEFECEE84}"/>
    <cellStyle name="Millares [0] 2 2 2 4 9" xfId="22228" xr:uid="{E3AFA10C-0B9C-4F4E-B902-C3317417F65C}"/>
    <cellStyle name="Millares [0] 2 2 2 5" xfId="992" xr:uid="{967A4798-50C9-4D7F-92AE-68282B34D58F}"/>
    <cellStyle name="Millares [0] 2 2 2 5 2" xfId="3821" xr:uid="{6CCDF798-5B17-418A-93D6-BC79B4F5FF01}"/>
    <cellStyle name="Millares [0] 2 2 2 5 2 2" xfId="12087" xr:uid="{5746C373-1957-4A41-BF86-59773D44FAE0}"/>
    <cellStyle name="Millares [0] 2 2 2 5 2 2 2" xfId="33590" xr:uid="{908B2F52-B219-4AA2-B445-D7EEB8CBFAD5}"/>
    <cellStyle name="Millares [0] 2 2 2 5 2 3" xfId="18722" xr:uid="{59F08A6A-2668-461C-B41E-FF3D82592E1D}"/>
    <cellStyle name="Millares [0] 2 2 2 5 2 3 2" xfId="40225" xr:uid="{BE837D1C-1B16-4AE7-AB3F-D4DCF23E5ECD}"/>
    <cellStyle name="Millares [0] 2 2 2 5 2 4" xfId="25327" xr:uid="{92936772-C5FA-4EF0-9BCA-B23DEED2F190}"/>
    <cellStyle name="Millares [0] 2 2 2 5 2 5" xfId="46830" xr:uid="{1218C7CB-9D9F-4E28-B885-9BCE0B034BA0}"/>
    <cellStyle name="Millares [0] 2 2 2 5 3" xfId="5960" xr:uid="{82203FEE-CFFB-4B31-94BD-4D7EE10FD33F}"/>
    <cellStyle name="Millares [0] 2 2 2 5 3 2" xfId="14226" xr:uid="{E704EDDD-BD1D-4B0D-8278-2E459FF8210A}"/>
    <cellStyle name="Millares [0] 2 2 2 5 3 2 2" xfId="35729" xr:uid="{FB601345-F450-451A-8C5F-34CA3359277D}"/>
    <cellStyle name="Millares [0] 2 2 2 5 3 3" xfId="20861" xr:uid="{73A14FDA-79FE-427A-A4E5-72CD170D9741}"/>
    <cellStyle name="Millares [0] 2 2 2 5 3 3 2" xfId="42364" xr:uid="{87C973A8-217E-4ECA-894D-687C22D010C4}"/>
    <cellStyle name="Millares [0] 2 2 2 5 3 4" xfId="27466" xr:uid="{CC1DF4C9-141A-4572-A887-E98224A74244}"/>
    <cellStyle name="Millares [0] 2 2 2 5 3 5" xfId="48969" xr:uid="{8152B6BC-8B2A-47B0-BB0B-689BD4E447FF}"/>
    <cellStyle name="Millares [0] 2 2 2 5 4" xfId="7601" xr:uid="{778ADCAE-F611-4A9F-90B6-8238D245597F}"/>
    <cellStyle name="Millares [0] 2 2 2 5 4 2" xfId="29104" xr:uid="{32F9A812-D9C6-4CBD-B169-E80B88E05524}"/>
    <cellStyle name="Millares [0] 2 2 2 5 5" xfId="9258" xr:uid="{18449780-11D4-4CB9-804C-AAE660164782}"/>
    <cellStyle name="Millares [0] 2 2 2 5 5 2" xfId="30761" xr:uid="{288F6530-385F-462D-8DCE-B5BF6D9D3A05}"/>
    <cellStyle name="Millares [0] 2 2 2 5 6" xfId="15893" xr:uid="{BEA6A513-7209-4C65-975E-507C11F2F609}"/>
    <cellStyle name="Millares [0] 2 2 2 5 6 2" xfId="37396" xr:uid="{5B1840DD-3FAE-4378-ABA6-98A6EA7096DA}"/>
    <cellStyle name="Millares [0] 2 2 2 5 7" xfId="22498" xr:uid="{E5F29343-61AE-4CE0-AFBF-DC067A437E45}"/>
    <cellStyle name="Millares [0] 2 2 2 5 8" xfId="44001" xr:uid="{3A215AE4-1B86-4259-B405-B954A4435072}"/>
    <cellStyle name="Millares [0] 2 2 2 6" xfId="1252" xr:uid="{71C61017-F9A7-4EDD-8AA4-ADDDA95145A5}"/>
    <cellStyle name="Millares [0] 2 2 2 6 2" xfId="4081" xr:uid="{BF4AB7B6-8371-424A-98DD-A702FA745613}"/>
    <cellStyle name="Millares [0] 2 2 2 6 2 2" xfId="12347" xr:uid="{F1326F17-5B7E-4B27-B660-C2D481D283C8}"/>
    <cellStyle name="Millares [0] 2 2 2 6 2 2 2" xfId="33850" xr:uid="{F4875626-923A-4242-9E92-2490337B3AB4}"/>
    <cellStyle name="Millares [0] 2 2 2 6 2 3" xfId="18982" xr:uid="{FB7BA690-FF2E-4FA5-94A9-FCA3B41A4E25}"/>
    <cellStyle name="Millares [0] 2 2 2 6 2 3 2" xfId="40485" xr:uid="{EAA6816B-030F-4450-9399-3FE45B51B9D8}"/>
    <cellStyle name="Millares [0] 2 2 2 6 2 4" xfId="25587" xr:uid="{3FDD9885-3D7D-46C6-B605-8772C1B52F18}"/>
    <cellStyle name="Millares [0] 2 2 2 6 2 5" xfId="47090" xr:uid="{2497FA8B-6721-4AF2-973D-CC3B4FD38FC7}"/>
    <cellStyle name="Millares [0] 2 2 2 6 3" xfId="6220" xr:uid="{96CAB328-966C-41C4-9818-0CB8AB595170}"/>
    <cellStyle name="Millares [0] 2 2 2 6 3 2" xfId="14486" xr:uid="{FE439A72-8C80-4555-A8C3-45F393D2D9AA}"/>
    <cellStyle name="Millares [0] 2 2 2 6 3 2 2" xfId="35989" xr:uid="{CA289604-2567-4DDD-A72E-3B7BA3346291}"/>
    <cellStyle name="Millares [0] 2 2 2 6 3 3" xfId="21121" xr:uid="{26E2D1E1-ABD9-462C-AF88-F1FFEFCDC047}"/>
    <cellStyle name="Millares [0] 2 2 2 6 3 3 2" xfId="42624" xr:uid="{AF5A6E25-132A-4F66-BFEA-7D2EC36B34A6}"/>
    <cellStyle name="Millares [0] 2 2 2 6 3 4" xfId="27726" xr:uid="{1310F4CC-B1FF-4C7A-91F2-02F8641DC102}"/>
    <cellStyle name="Millares [0] 2 2 2 6 3 5" xfId="49229" xr:uid="{0924A1E7-BA92-43C2-BBC4-D4AB1B2125DA}"/>
    <cellStyle name="Millares [0] 2 2 2 6 4" xfId="7861" xr:uid="{46423512-B25A-40F7-B1F9-79CB927BE0BE}"/>
    <cellStyle name="Millares [0] 2 2 2 6 4 2" xfId="29364" xr:uid="{068BC583-206D-4D37-9EDA-91AD65515022}"/>
    <cellStyle name="Millares [0] 2 2 2 6 5" xfId="9518" xr:uid="{B2997B38-0D75-4DE8-A2B9-4396F3AF4A6B}"/>
    <cellStyle name="Millares [0] 2 2 2 6 5 2" xfId="31021" xr:uid="{8D514AB4-64D5-4AE7-AB55-E3987272725F}"/>
    <cellStyle name="Millares [0] 2 2 2 6 6" xfId="16153" xr:uid="{F6CE96FD-8BD7-425C-8AFB-66585559FDC5}"/>
    <cellStyle name="Millares [0] 2 2 2 6 6 2" xfId="37656" xr:uid="{48617E38-550E-4540-9D94-9C2D43F49B43}"/>
    <cellStyle name="Millares [0] 2 2 2 6 7" xfId="22758" xr:uid="{2BEA15B2-BAFB-49E4-A2A8-31CD7E16973B}"/>
    <cellStyle name="Millares [0] 2 2 2 6 8" xfId="44261" xr:uid="{856EF216-319A-4C32-B6F9-13D6EE05216B}"/>
    <cellStyle name="Millares [0] 2 2 2 7" xfId="1939" xr:uid="{D1D77300-C3D9-4CAD-A963-823C503BFB22}"/>
    <cellStyle name="Millares [0] 2 2 2 7 2" xfId="10205" xr:uid="{5303D21B-458B-497F-8F21-10DDC91C6FEC}"/>
    <cellStyle name="Millares [0] 2 2 2 7 2 2" xfId="31708" xr:uid="{22D9D59D-B9E2-4196-8305-65828AB5B476}"/>
    <cellStyle name="Millares [0] 2 2 2 7 3" xfId="16840" xr:uid="{AAE8DB12-898D-4E39-AD94-5E59A6847D4F}"/>
    <cellStyle name="Millares [0] 2 2 2 7 3 2" xfId="38343" xr:uid="{4DB673B2-DC67-4CC8-AD1A-6EB1DB4CF56A}"/>
    <cellStyle name="Millares [0] 2 2 2 7 4" xfId="23445" xr:uid="{7E3F0B3B-7051-42B5-9113-1E07447AF59E}"/>
    <cellStyle name="Millares [0] 2 2 2 7 5" xfId="44948" xr:uid="{4BDF3E99-9934-4272-B366-A73CE4865774}"/>
    <cellStyle name="Millares [0] 2 2 2 8" xfId="2626" xr:uid="{70677620-8C55-433A-9F3B-EBAA74C5F68C}"/>
    <cellStyle name="Millares [0] 2 2 2 8 2" xfId="10892" xr:uid="{40BC52C7-2F77-458A-A212-7CE3CC599BD2}"/>
    <cellStyle name="Millares [0] 2 2 2 8 2 2" xfId="32395" xr:uid="{FC0AB8D0-856A-484C-BFAC-22C79E38BBD6}"/>
    <cellStyle name="Millares [0] 2 2 2 8 3" xfId="17527" xr:uid="{97502619-FD5F-4C6F-AF69-01A585EDCF9A}"/>
    <cellStyle name="Millares [0] 2 2 2 8 3 2" xfId="39030" xr:uid="{3B7DC479-4751-431C-B12A-71259B37CB68}"/>
    <cellStyle name="Millares [0] 2 2 2 8 4" xfId="24132" xr:uid="{4AA744C8-48FF-4ADB-9954-CEF0F5F70DB2}"/>
    <cellStyle name="Millares [0] 2 2 2 8 5" xfId="45635" xr:uid="{C107D5B1-76FB-4E85-8360-E78730465AA1}"/>
    <cellStyle name="Millares [0] 2 2 2 9" xfId="3135" xr:uid="{49CF5514-8CCA-4283-A21C-224801E0EF6F}"/>
    <cellStyle name="Millares [0] 2 2 2 9 2" xfId="11401" xr:uid="{AE404E93-BDBE-4A35-91FD-A40C939FD7AF}"/>
    <cellStyle name="Millares [0] 2 2 2 9 2 2" xfId="32904" xr:uid="{538B4856-2C70-4CF3-9E13-0D297902027F}"/>
    <cellStyle name="Millares [0] 2 2 2 9 3" xfId="18036" xr:uid="{0B160807-7BE7-4D01-8FD5-A54A72023E64}"/>
    <cellStyle name="Millares [0] 2 2 2 9 3 2" xfId="39539" xr:uid="{8BA16DE8-AEB3-49D1-8E8F-299EA703A057}"/>
    <cellStyle name="Millares [0] 2 2 2 9 4" xfId="24641" xr:uid="{6C9FE3A8-357C-42BE-9FFC-C392045A1CF9}"/>
    <cellStyle name="Millares [0] 2 2 2 9 5" xfId="46144" xr:uid="{19B48292-8835-48CC-A6F1-5513056ADF43}"/>
    <cellStyle name="Millares [0] 2 2 3" xfId="562" xr:uid="{AC82E6F6-002E-4F74-8032-96C6D1F6DC52}"/>
    <cellStyle name="Millares [0] 2 2 3 10" xfId="7173" xr:uid="{13FCC3D6-BDD7-4411-887A-015E8528BD2F}"/>
    <cellStyle name="Millares [0] 2 2 3 10 2" xfId="28676" xr:uid="{5290C913-9BEA-4510-AC70-6AC4DC877086}"/>
    <cellStyle name="Millares [0] 2 2 3 11" xfId="8829" xr:uid="{2533E12F-AFF3-4339-95D3-E7827C9D85ED}"/>
    <cellStyle name="Millares [0] 2 2 3 11 2" xfId="30332" xr:uid="{D6FCC6F7-7FF2-4DD2-A540-8D56AE2176F4}"/>
    <cellStyle name="Millares [0] 2 2 3 12" xfId="15465" xr:uid="{463F46FD-C5D6-4EE1-BA04-AD44B87B3342}"/>
    <cellStyle name="Millares [0] 2 2 3 12 2" xfId="36968" xr:uid="{F3A1E8D9-5836-4F1E-9DA1-9DD7F7356E81}"/>
    <cellStyle name="Millares [0] 2 2 3 13" xfId="22070" xr:uid="{05A57FB9-3003-4226-8475-4BA3F3939DDF}"/>
    <cellStyle name="Millares [0] 2 2 3 14" xfId="43573" xr:uid="{565AA5D3-B081-4C34-BA8C-01FEC901199F}"/>
    <cellStyle name="Millares [0] 2 2 3 2" xfId="844" xr:uid="{C64F6DC4-DE08-47DA-B0C9-396E3C8FB630}"/>
    <cellStyle name="Millares [0] 2 2 3 2 10" xfId="15745" xr:uid="{4AE055F9-F02F-47C5-890B-9D1FCB702290}"/>
    <cellStyle name="Millares [0] 2 2 3 2 10 2" xfId="37248" xr:uid="{FC7BCF34-F046-4813-87D3-7B11C958B8A9}"/>
    <cellStyle name="Millares [0] 2 2 3 2 11" xfId="22350" xr:uid="{4E4722F0-F856-4890-9E7E-A4FC64D1BF11}"/>
    <cellStyle name="Millares [0] 2 2 3 2 12" xfId="43853" xr:uid="{D4DDF347-9D65-458E-B2CE-E2C46F55377F}"/>
    <cellStyle name="Millares [0] 2 2 3 2 2" xfId="1790" xr:uid="{4160AB81-B7D5-4D66-8038-BAFFE7A71478}"/>
    <cellStyle name="Millares [0] 2 2 3 2 2 2" xfId="4619" xr:uid="{3846A336-805E-42F3-83A3-21D2A249B290}"/>
    <cellStyle name="Millares [0] 2 2 3 2 2 2 2" xfId="12885" xr:uid="{B3C0F187-D034-4941-834F-13455B6FF4F2}"/>
    <cellStyle name="Millares [0] 2 2 3 2 2 2 2 2" xfId="34388" xr:uid="{9750AFD7-4C66-4396-9DA6-EB145DEFC51F}"/>
    <cellStyle name="Millares [0] 2 2 3 2 2 2 3" xfId="19520" xr:uid="{6C379370-7973-4E2E-AD77-D65576BF5358}"/>
    <cellStyle name="Millares [0] 2 2 3 2 2 2 3 2" xfId="41023" xr:uid="{BEB84A2B-5FD3-4F62-9A0B-E6F58480A8DD}"/>
    <cellStyle name="Millares [0] 2 2 3 2 2 2 4" xfId="26125" xr:uid="{161A68D1-FA1A-4C56-9FB0-7D58F53D9B93}"/>
    <cellStyle name="Millares [0] 2 2 3 2 2 2 5" xfId="47628" xr:uid="{2CBD2A7C-563A-4AC7-A909-3C7BF303553C}"/>
    <cellStyle name="Millares [0] 2 2 3 2 2 3" xfId="6758" xr:uid="{3F292BED-BF47-40BA-B331-27E8FA049A3E}"/>
    <cellStyle name="Millares [0] 2 2 3 2 2 3 2" xfId="15024" xr:uid="{77BFF8FD-DF7E-4C8D-B930-5C2D34D2C057}"/>
    <cellStyle name="Millares [0] 2 2 3 2 2 3 2 2" xfId="36527" xr:uid="{67A75A2C-BD01-498F-A921-9DECC9E09FD7}"/>
    <cellStyle name="Millares [0] 2 2 3 2 2 3 3" xfId="21659" xr:uid="{E1827E6A-204C-4110-8294-5F8BE033B483}"/>
    <cellStyle name="Millares [0] 2 2 3 2 2 3 3 2" xfId="43162" xr:uid="{01B43E38-4212-4F2B-8832-9F38DED48FBC}"/>
    <cellStyle name="Millares [0] 2 2 3 2 2 3 4" xfId="28264" xr:uid="{798DFA04-0CCB-4604-ADE5-E9D326D021BE}"/>
    <cellStyle name="Millares [0] 2 2 3 2 2 3 5" xfId="49767" xr:uid="{E3012AEA-079A-4BF4-BDB8-D4C8C13B5686}"/>
    <cellStyle name="Millares [0] 2 2 3 2 2 4" xfId="8399" xr:uid="{2934276C-0CB8-46B3-844D-DF9334EAD235}"/>
    <cellStyle name="Millares [0] 2 2 3 2 2 4 2" xfId="29902" xr:uid="{903F9018-E86A-42DC-8C37-D5CA8486DEC3}"/>
    <cellStyle name="Millares [0] 2 2 3 2 2 5" xfId="10056" xr:uid="{640EA887-D41C-46B9-A68E-955CC3BF3630}"/>
    <cellStyle name="Millares [0] 2 2 3 2 2 5 2" xfId="31559" xr:uid="{908F35DB-B6EA-4232-9E88-A48C971697EB}"/>
    <cellStyle name="Millares [0] 2 2 3 2 2 6" xfId="16691" xr:uid="{DB505F7F-BB35-4AE5-BBC0-8E797AC44EF5}"/>
    <cellStyle name="Millares [0] 2 2 3 2 2 6 2" xfId="38194" xr:uid="{9934C908-CFB9-457B-9692-06C8BA17007E}"/>
    <cellStyle name="Millares [0] 2 2 3 2 2 7" xfId="23296" xr:uid="{B8694A35-F50D-41AC-ABE0-600583ED10CE}"/>
    <cellStyle name="Millares [0] 2 2 3 2 2 8" xfId="44799" xr:uid="{1BD98A44-C4E4-47F0-9EC5-7882B0E47E93}"/>
    <cellStyle name="Millares [0] 2 2 3 2 3" xfId="2477" xr:uid="{89CFEC52-2036-493F-B37B-B48298D769B1}"/>
    <cellStyle name="Millares [0] 2 2 3 2 3 2" xfId="10743" xr:uid="{068DC4FB-46ED-488F-A324-60130E9D3FBC}"/>
    <cellStyle name="Millares [0] 2 2 3 2 3 2 2" xfId="32246" xr:uid="{20AECEB4-ECE2-414F-A11C-6AAEF7BF8C90}"/>
    <cellStyle name="Millares [0] 2 2 3 2 3 3" xfId="17378" xr:uid="{1F56722D-4FE6-4AFF-BF60-196CEDE5A6A3}"/>
    <cellStyle name="Millares [0] 2 2 3 2 3 3 2" xfId="38881" xr:uid="{93EB6179-FB9C-4B2A-A346-D5B8537D1E57}"/>
    <cellStyle name="Millares [0] 2 2 3 2 3 4" xfId="23983" xr:uid="{95F308FC-0BE8-4862-9364-635355CC9057}"/>
    <cellStyle name="Millares [0] 2 2 3 2 3 5" xfId="45486" xr:uid="{308938DC-FF86-44FD-A8B0-CD3C4ECDE1D3}"/>
    <cellStyle name="Millares [0] 2 2 3 2 4" xfId="2994" xr:uid="{C42B05C2-3013-480A-84B2-AEDBC96FF9EE}"/>
    <cellStyle name="Millares [0] 2 2 3 2 4 2" xfId="11260" xr:uid="{201F5164-5115-4448-9456-109326C57556}"/>
    <cellStyle name="Millares [0] 2 2 3 2 4 2 2" xfId="32763" xr:uid="{B39371AC-A0B9-437B-965A-8F4DD65B2427}"/>
    <cellStyle name="Millares [0] 2 2 3 2 4 3" xfId="17895" xr:uid="{7413232B-6D70-4197-938A-12EAB8481961}"/>
    <cellStyle name="Millares [0] 2 2 3 2 4 3 2" xfId="39398" xr:uid="{724A14E8-7E42-42F3-BEEE-6CA1D12E9C7D}"/>
    <cellStyle name="Millares [0] 2 2 3 2 4 4" xfId="24500" xr:uid="{A763F30B-1354-44B3-B067-375F67349D25}"/>
    <cellStyle name="Millares [0] 2 2 3 2 4 5" xfId="46003" xr:uid="{F2143F82-0AED-4121-BF22-6F8B1C05DAE1}"/>
    <cellStyle name="Millares [0] 2 2 3 2 5" xfId="3673" xr:uid="{B0FA26DF-D1E9-448E-BFA5-AE6BC8803031}"/>
    <cellStyle name="Millares [0] 2 2 3 2 5 2" xfId="11939" xr:uid="{40DDF8B0-8C7C-425B-9252-50266A1F1CE6}"/>
    <cellStyle name="Millares [0] 2 2 3 2 5 2 2" xfId="33442" xr:uid="{8A3E4845-C5A0-491A-85FB-A1E7CE7A0EA6}"/>
    <cellStyle name="Millares [0] 2 2 3 2 5 3" xfId="18574" xr:uid="{5DEFFA4C-2251-4561-B858-86F7AF00EDD4}"/>
    <cellStyle name="Millares [0] 2 2 3 2 5 3 2" xfId="40077" xr:uid="{7724C944-5B58-4FBE-97B5-8DEB04F505C4}"/>
    <cellStyle name="Millares [0] 2 2 3 2 5 4" xfId="25179" xr:uid="{BF1C301E-5FDB-4990-9401-5C23B78BE612}"/>
    <cellStyle name="Millares [0] 2 2 3 2 5 5" xfId="46682" xr:uid="{F49DC45B-11D6-4795-8468-671E409CBE62}"/>
    <cellStyle name="Millares [0] 2 2 3 2 6" xfId="5138" xr:uid="{8A79B0CE-4FA9-411F-9AE9-9D1A0B181E67}"/>
    <cellStyle name="Millares [0] 2 2 3 2 6 2" xfId="13404" xr:uid="{4E400E52-F678-4BB9-940E-A2F3E46EC32D}"/>
    <cellStyle name="Millares [0] 2 2 3 2 6 2 2" xfId="34907" xr:uid="{2A02B315-2DB3-4714-A159-717AEE48FF29}"/>
    <cellStyle name="Millares [0] 2 2 3 2 6 3" xfId="20039" xr:uid="{72A07AD8-4788-4A60-AD07-2B984B8B1C12}"/>
    <cellStyle name="Millares [0] 2 2 3 2 6 3 2" xfId="41542" xr:uid="{FF9DA097-2C62-443C-ACD6-F196362B0700}"/>
    <cellStyle name="Millares [0] 2 2 3 2 6 4" xfId="26644" xr:uid="{C6096BA2-B3A8-42C0-B0EE-2E86EC032A31}"/>
    <cellStyle name="Millares [0] 2 2 3 2 6 5" xfId="48147" xr:uid="{B78F2B2A-6A75-493D-9FA1-8184FD5D134C}"/>
    <cellStyle name="Millares [0] 2 2 3 2 7" xfId="5812" xr:uid="{117267F7-F021-4389-8DCC-DD51706D775D}"/>
    <cellStyle name="Millares [0] 2 2 3 2 7 2" xfId="14078" xr:uid="{91184585-4565-4154-888E-424CF308F5D7}"/>
    <cellStyle name="Millares [0] 2 2 3 2 7 2 2" xfId="35581" xr:uid="{27C234F9-F646-444C-B0ED-09340763B723}"/>
    <cellStyle name="Millares [0] 2 2 3 2 7 3" xfId="20713" xr:uid="{79EC39B5-FB72-4A80-8F77-1124E40FCFE4}"/>
    <cellStyle name="Millares [0] 2 2 3 2 7 3 2" xfId="42216" xr:uid="{262547D6-6817-4F65-96A1-40DCE6BC5956}"/>
    <cellStyle name="Millares [0] 2 2 3 2 7 4" xfId="27318" xr:uid="{3A5062AC-1E67-48F0-92C8-E13FAEA48AC6}"/>
    <cellStyle name="Millares [0] 2 2 3 2 7 5" xfId="48821" xr:uid="{B1E0631F-0234-44CA-A032-A3F9B5D4D126}"/>
    <cellStyle name="Millares [0] 2 2 3 2 8" xfId="7453" xr:uid="{21E89379-7B3E-4345-A467-4EF136511764}"/>
    <cellStyle name="Millares [0] 2 2 3 2 8 2" xfId="28956" xr:uid="{A9221A97-213B-4122-BC59-DABDD45191A6}"/>
    <cellStyle name="Millares [0] 2 2 3 2 9" xfId="9110" xr:uid="{826C0FA8-3EAA-4620-8695-6003D396CA3D}"/>
    <cellStyle name="Millares [0] 2 2 3 2 9 2" xfId="30613" xr:uid="{4B108DD7-D394-4839-A428-934C0452D707}"/>
    <cellStyle name="Millares [0] 2 2 3 3" xfId="1114" xr:uid="{298D3C70-F12D-4840-8924-6CC58BE83626}"/>
    <cellStyle name="Millares [0] 2 2 3 3 2" xfId="3943" xr:uid="{335A0B76-FD49-4D77-AB40-11649AFDF012}"/>
    <cellStyle name="Millares [0] 2 2 3 3 2 2" xfId="12209" xr:uid="{D33E6301-7686-4ABE-B805-79AD249AEB54}"/>
    <cellStyle name="Millares [0] 2 2 3 3 2 2 2" xfId="33712" xr:uid="{0C2EB772-703A-4081-B974-506FAE84493F}"/>
    <cellStyle name="Millares [0] 2 2 3 3 2 3" xfId="18844" xr:uid="{D3BA9B6E-CAC9-476E-BEB1-EE4B8CEE27F1}"/>
    <cellStyle name="Millares [0] 2 2 3 3 2 3 2" xfId="40347" xr:uid="{28E165B8-F986-41E6-AE26-961191F155B1}"/>
    <cellStyle name="Millares [0] 2 2 3 3 2 4" xfId="25449" xr:uid="{8507A663-0479-4C27-8357-BB6AC5437DD1}"/>
    <cellStyle name="Millares [0] 2 2 3 3 2 5" xfId="46952" xr:uid="{30329843-3CA0-4035-A786-317006ADB6BA}"/>
    <cellStyle name="Millares [0] 2 2 3 3 3" xfId="6082" xr:uid="{B1F33652-A41A-4189-8B56-D1C242AC24CD}"/>
    <cellStyle name="Millares [0] 2 2 3 3 3 2" xfId="14348" xr:uid="{CE232DFA-61C7-4B14-B5C5-6DCAD7B8A94E}"/>
    <cellStyle name="Millares [0] 2 2 3 3 3 2 2" xfId="35851" xr:uid="{40503143-3D29-4B76-9A9A-111508B66C5E}"/>
    <cellStyle name="Millares [0] 2 2 3 3 3 3" xfId="20983" xr:uid="{FD3E345C-90AD-4BF6-BCB1-49CDD6704400}"/>
    <cellStyle name="Millares [0] 2 2 3 3 3 3 2" xfId="42486" xr:uid="{FD63A8C0-FDF8-41B9-B422-3DBD395B884E}"/>
    <cellStyle name="Millares [0] 2 2 3 3 3 4" xfId="27588" xr:uid="{52BE4DC4-760E-41DB-AC25-ACB7FB982711}"/>
    <cellStyle name="Millares [0] 2 2 3 3 3 5" xfId="49091" xr:uid="{D69E242D-E34D-4294-BECD-2CD9A5AD3FE8}"/>
    <cellStyle name="Millares [0] 2 2 3 3 4" xfId="7723" xr:uid="{2122B448-B468-4E17-A062-36AE4FCD09A5}"/>
    <cellStyle name="Millares [0] 2 2 3 3 4 2" xfId="29226" xr:uid="{CFF18FAE-5D96-405F-9B5C-831A9E03FF98}"/>
    <cellStyle name="Millares [0] 2 2 3 3 5" xfId="9380" xr:uid="{81EC46EE-5648-41D4-9075-8FD551CE929A}"/>
    <cellStyle name="Millares [0] 2 2 3 3 5 2" xfId="30883" xr:uid="{B6F84E9B-EC58-4322-9A48-27C2918D1F8E}"/>
    <cellStyle name="Millares [0] 2 2 3 3 6" xfId="16015" xr:uid="{CAED9244-5109-422B-A57A-502D94BC164D}"/>
    <cellStyle name="Millares [0] 2 2 3 3 6 2" xfId="37518" xr:uid="{47BD71C4-E0C3-496F-B672-DF48A54A3393}"/>
    <cellStyle name="Millares [0] 2 2 3 3 7" xfId="22620" xr:uid="{FEA85755-FCDE-48B2-806D-1F5D3C40FD1F}"/>
    <cellStyle name="Millares [0] 2 2 3 3 8" xfId="44123" xr:uid="{E2D292F7-94B0-4D01-A1B5-BC8B8D697F2C}"/>
    <cellStyle name="Millares [0] 2 2 3 4" xfId="1510" xr:uid="{4C349035-3A8A-40D4-A52F-F2B57C0AB2FE}"/>
    <cellStyle name="Millares [0] 2 2 3 4 2" xfId="4339" xr:uid="{881C14D7-9EF5-4FB9-BAAE-D97140BB8747}"/>
    <cellStyle name="Millares [0] 2 2 3 4 2 2" xfId="12605" xr:uid="{3CAE3C78-E43D-4330-85F7-A567ED020EB5}"/>
    <cellStyle name="Millares [0] 2 2 3 4 2 2 2" xfId="34108" xr:uid="{C84697C4-344E-48D3-9669-36F83D5E8988}"/>
    <cellStyle name="Millares [0] 2 2 3 4 2 3" xfId="19240" xr:uid="{F36D39FC-B00F-4637-BA2B-75EC9745A9F1}"/>
    <cellStyle name="Millares [0] 2 2 3 4 2 3 2" xfId="40743" xr:uid="{86BAE51B-2330-4548-AD04-48465E3B36F5}"/>
    <cellStyle name="Millares [0] 2 2 3 4 2 4" xfId="25845" xr:uid="{089E0F32-1853-4B91-9EDC-FF788B157EA1}"/>
    <cellStyle name="Millares [0] 2 2 3 4 2 5" xfId="47348" xr:uid="{F3F10B33-3390-4F9C-BFED-AB71B1FFD35D}"/>
    <cellStyle name="Millares [0] 2 2 3 4 3" xfId="6478" xr:uid="{B2F29DA8-BA40-4491-990C-F9909C18B648}"/>
    <cellStyle name="Millares [0] 2 2 3 4 3 2" xfId="14744" xr:uid="{04376841-BB9F-4EE5-B08A-F12AC1F03400}"/>
    <cellStyle name="Millares [0] 2 2 3 4 3 2 2" xfId="36247" xr:uid="{33F3B62E-23FB-4CD0-9444-D5BFBC531103}"/>
    <cellStyle name="Millares [0] 2 2 3 4 3 3" xfId="21379" xr:uid="{22A0406C-ACC0-44EE-92B9-5CB0F6AFDAD7}"/>
    <cellStyle name="Millares [0] 2 2 3 4 3 3 2" xfId="42882" xr:uid="{BA3A8598-687C-4D4A-87CD-368EE94EF580}"/>
    <cellStyle name="Millares [0] 2 2 3 4 3 4" xfId="27984" xr:uid="{6C4FD056-E3E0-49F7-8D42-C63431912EEC}"/>
    <cellStyle name="Millares [0] 2 2 3 4 3 5" xfId="49487" xr:uid="{CF7E3653-3E1B-40FC-B2A7-92DCEEED47F0}"/>
    <cellStyle name="Millares [0] 2 2 3 4 4" xfId="8119" xr:uid="{536A1A2D-7A7D-4858-AF7F-EE194C9C3F4B}"/>
    <cellStyle name="Millares [0] 2 2 3 4 4 2" xfId="29622" xr:uid="{71894C08-65E3-4216-9850-588B0033DE54}"/>
    <cellStyle name="Millares [0] 2 2 3 4 5" xfId="9776" xr:uid="{C8155120-7430-41F6-A89A-2727D81CD94C}"/>
    <cellStyle name="Millares [0] 2 2 3 4 5 2" xfId="31279" xr:uid="{A4B53C50-FD35-4170-ACA8-971A13377D18}"/>
    <cellStyle name="Millares [0] 2 2 3 4 6" xfId="16411" xr:uid="{C3200813-5355-41A1-A490-824E67AAA693}"/>
    <cellStyle name="Millares [0] 2 2 3 4 6 2" xfId="37914" xr:uid="{1B5BBA87-AA8C-485E-BC13-87E84E42B3A9}"/>
    <cellStyle name="Millares [0] 2 2 3 4 7" xfId="23016" xr:uid="{7B1FB93B-9858-45E4-9083-C20E225081C2}"/>
    <cellStyle name="Millares [0] 2 2 3 4 8" xfId="44519" xr:uid="{41FC3533-6907-4CE1-8B07-4685214BD9E1}"/>
    <cellStyle name="Millares [0] 2 2 3 5" xfId="2197" xr:uid="{DC62601C-9265-4E98-A3A0-CB0C071F6588}"/>
    <cellStyle name="Millares [0] 2 2 3 5 2" xfId="10463" xr:uid="{3EAE52B1-645D-467A-A37B-BDA5A5C1FBFE}"/>
    <cellStyle name="Millares [0] 2 2 3 5 2 2" xfId="31966" xr:uid="{2ACAEE7B-B5EE-4947-820E-5624FDD4CE68}"/>
    <cellStyle name="Millares [0] 2 2 3 5 3" xfId="17098" xr:uid="{2FF28A55-130C-48E7-9E4F-5819342ADE34}"/>
    <cellStyle name="Millares [0] 2 2 3 5 3 2" xfId="38601" xr:uid="{2F0BA25B-3A35-447C-B35E-954BE560773A}"/>
    <cellStyle name="Millares [0] 2 2 3 5 4" xfId="23703" xr:uid="{A83ACEF3-3734-4AD7-B2A4-CE3E141F0428}"/>
    <cellStyle name="Millares [0] 2 2 3 5 5" xfId="45206" xr:uid="{300F5B21-3A20-412E-91DB-B2B61741452C}"/>
    <cellStyle name="Millares [0] 2 2 3 6" xfId="2743" xr:uid="{C8852A74-FA48-4D4B-A003-F96496895F95}"/>
    <cellStyle name="Millares [0] 2 2 3 6 2" xfId="11009" xr:uid="{704603CB-A61F-4552-B37A-54D78C905394}"/>
    <cellStyle name="Millares [0] 2 2 3 6 2 2" xfId="32512" xr:uid="{88996260-13A8-4528-A7BE-4DCF56F21DDA}"/>
    <cellStyle name="Millares [0] 2 2 3 6 3" xfId="17644" xr:uid="{6BAE3AA3-5E07-4DD2-9435-16C0AB934A5F}"/>
    <cellStyle name="Millares [0] 2 2 3 6 3 2" xfId="39147" xr:uid="{4D129DF5-7BEE-4EBD-A93E-8FB5438BBC04}"/>
    <cellStyle name="Millares [0] 2 2 3 6 4" xfId="24249" xr:uid="{AFA2D8E5-F293-4089-8263-A0E1C536339F}"/>
    <cellStyle name="Millares [0] 2 2 3 6 5" xfId="45752" xr:uid="{7889E2AA-6DBF-4BE7-8EEC-121194FE6723}"/>
    <cellStyle name="Millares [0] 2 2 3 7" xfId="3393" xr:uid="{61BF48C7-88D9-482A-BABE-76942A0C45A6}"/>
    <cellStyle name="Millares [0] 2 2 3 7 2" xfId="11659" xr:uid="{D7A7A3A2-AE22-4882-A905-6BA67ECB31C6}"/>
    <cellStyle name="Millares [0] 2 2 3 7 2 2" xfId="33162" xr:uid="{58594D60-49D2-46DF-967D-A82271B96DC4}"/>
    <cellStyle name="Millares [0] 2 2 3 7 3" xfId="18294" xr:uid="{87690F58-205F-44F8-900F-8DAE41FA565B}"/>
    <cellStyle name="Millares [0] 2 2 3 7 3 2" xfId="39797" xr:uid="{E3EDD1F2-D979-4E5F-BA17-7AF472FF1AB6}"/>
    <cellStyle name="Millares [0] 2 2 3 7 4" xfId="24899" xr:uid="{6E56537F-3B9F-4819-94B6-B4ED7F59606D}"/>
    <cellStyle name="Millares [0] 2 2 3 7 5" xfId="46402" xr:uid="{487F0B07-6E26-4BAC-8406-D31E4462908E}"/>
    <cellStyle name="Millares [0] 2 2 3 8" xfId="4887" xr:uid="{96DD0082-E2C2-4732-86D0-1131AE20383B}"/>
    <cellStyle name="Millares [0] 2 2 3 8 2" xfId="13153" xr:uid="{3D26BD29-79F6-4BFB-978F-58C6615F2753}"/>
    <cellStyle name="Millares [0] 2 2 3 8 2 2" xfId="34656" xr:uid="{03207683-847E-436D-9531-FCEA9CC411A1}"/>
    <cellStyle name="Millares [0] 2 2 3 8 3" xfId="19788" xr:uid="{C8CEE1CE-B064-46C4-81D8-19C2066196DE}"/>
    <cellStyle name="Millares [0] 2 2 3 8 3 2" xfId="41291" xr:uid="{16BE614D-3319-47D3-9D19-4DB1A2ADC25D}"/>
    <cellStyle name="Millares [0] 2 2 3 8 4" xfId="26393" xr:uid="{CF70793C-4E59-4D38-9AC5-E9B96950BCF8}"/>
    <cellStyle name="Millares [0] 2 2 3 8 5" xfId="47896" xr:uid="{C3C05DC7-CCE0-4077-B2BA-F1FC62CB95A6}"/>
    <cellStyle name="Millares [0] 2 2 3 9" xfId="5532" xr:uid="{4E53BCCE-BD4F-40ED-A44E-F37ADBEA85A1}"/>
    <cellStyle name="Millares [0] 2 2 3 9 2" xfId="13798" xr:uid="{86586024-CF8E-4CAC-9869-F4FC96821991}"/>
    <cellStyle name="Millares [0] 2 2 3 9 2 2" xfId="35301" xr:uid="{47357856-482B-4DC2-ACA3-C4AA3531E4AB}"/>
    <cellStyle name="Millares [0] 2 2 3 9 3" xfId="20433" xr:uid="{B185F7D6-9C4F-4B0F-A63F-6C346E9B8C4F}"/>
    <cellStyle name="Millares [0] 2 2 3 9 3 2" xfId="41936" xr:uid="{29A27609-C16A-44E2-AC3B-8E417B1DCAA4}"/>
    <cellStyle name="Millares [0] 2 2 3 9 4" xfId="27038" xr:uid="{29838F85-577B-4E46-BA61-CE1732B17A11}"/>
    <cellStyle name="Millares [0] 2 2 3 9 5" xfId="48541" xr:uid="{E20AC6AA-CBC2-45DD-8476-ECA171AFDF7A}"/>
    <cellStyle name="Millares [0] 2 2 4" xfId="433" xr:uid="{8A9961FC-7A62-4636-A08D-73E84735CE18}"/>
    <cellStyle name="Millares [0] 2 2 4 10" xfId="15336" xr:uid="{F8F19472-47EF-4406-A407-45C7FFBA9602}"/>
    <cellStyle name="Millares [0] 2 2 4 10 2" xfId="36839" xr:uid="{29A5C4A4-8D39-4BF1-9157-7390983A387D}"/>
    <cellStyle name="Millares [0] 2 2 4 11" xfId="21941" xr:uid="{BEA485D2-1A8E-4B29-916D-543CE8A2C048}"/>
    <cellStyle name="Millares [0] 2 2 4 12" xfId="43444" xr:uid="{455C64CF-5111-4443-BA92-FE505DE2D5DF}"/>
    <cellStyle name="Millares [0] 2 2 4 2" xfId="1381" xr:uid="{B9D64082-B619-4C49-9BD9-7DD552BF6CBC}"/>
    <cellStyle name="Millares [0] 2 2 4 2 2" xfId="4210" xr:uid="{FBDEC05F-909D-49EC-8093-B92D0B616599}"/>
    <cellStyle name="Millares [0] 2 2 4 2 2 2" xfId="12476" xr:uid="{9E2245AE-1454-476B-8E9E-454867AB031E}"/>
    <cellStyle name="Millares [0] 2 2 4 2 2 2 2" xfId="33979" xr:uid="{9F21F277-3BEF-4556-B535-F8740FF72ABB}"/>
    <cellStyle name="Millares [0] 2 2 4 2 2 3" xfId="19111" xr:uid="{E359628A-EE4A-4AC9-9388-C3A000E97AA2}"/>
    <cellStyle name="Millares [0] 2 2 4 2 2 3 2" xfId="40614" xr:uid="{B6603685-5C59-4EDF-AD85-E297C30EAF81}"/>
    <cellStyle name="Millares [0] 2 2 4 2 2 4" xfId="25716" xr:uid="{BB5A79BD-C268-4183-9299-2BB809FF2C71}"/>
    <cellStyle name="Millares [0] 2 2 4 2 2 5" xfId="47219" xr:uid="{4E15664D-BCA7-4E07-8C8E-285373630530}"/>
    <cellStyle name="Millares [0] 2 2 4 2 3" xfId="6349" xr:uid="{6EF96216-CB2F-4597-98DC-38A1C72E5C80}"/>
    <cellStyle name="Millares [0] 2 2 4 2 3 2" xfId="14615" xr:uid="{83C6D3F2-943E-4D96-AF02-898EAE6D353F}"/>
    <cellStyle name="Millares [0] 2 2 4 2 3 2 2" xfId="36118" xr:uid="{72D59011-5328-4228-9FA9-46663E6CF83B}"/>
    <cellStyle name="Millares [0] 2 2 4 2 3 3" xfId="21250" xr:uid="{93BA0CC4-9FD6-4BDD-844E-3BD270367CC8}"/>
    <cellStyle name="Millares [0] 2 2 4 2 3 3 2" xfId="42753" xr:uid="{13AE61EC-7BC2-4337-9CCF-4C196E34ECBC}"/>
    <cellStyle name="Millares [0] 2 2 4 2 3 4" xfId="27855" xr:uid="{6BF2333C-0337-4FE6-A401-964DBAA25EEF}"/>
    <cellStyle name="Millares [0] 2 2 4 2 3 5" xfId="49358" xr:uid="{102FB20C-7285-45B2-9BC1-8E00B1803C50}"/>
    <cellStyle name="Millares [0] 2 2 4 2 4" xfId="7990" xr:uid="{655E79D5-F5B2-4FC8-B45E-9845418FF28B}"/>
    <cellStyle name="Millares [0] 2 2 4 2 4 2" xfId="29493" xr:uid="{CD436D44-96DA-4A63-95E4-7A3E328347E8}"/>
    <cellStyle name="Millares [0] 2 2 4 2 5" xfId="9647" xr:uid="{067924C3-56D5-4455-BBE0-9BF5B4E80BAA}"/>
    <cellStyle name="Millares [0] 2 2 4 2 5 2" xfId="31150" xr:uid="{BE6F831B-F8F0-4538-AE27-058BE79C2F8B}"/>
    <cellStyle name="Millares [0] 2 2 4 2 6" xfId="16282" xr:uid="{021CA81A-95E0-4A67-8175-F788459BF330}"/>
    <cellStyle name="Millares [0] 2 2 4 2 6 2" xfId="37785" xr:uid="{1D73A2F0-37B2-4760-95A5-60D160FF63B8}"/>
    <cellStyle name="Millares [0] 2 2 4 2 7" xfId="22887" xr:uid="{C9797755-A127-4690-959E-6EE80A3E4AB4}"/>
    <cellStyle name="Millares [0] 2 2 4 2 8" xfId="44390" xr:uid="{EE605C91-C799-4534-8A21-0172D960055E}"/>
    <cellStyle name="Millares [0] 2 2 4 3" xfId="2068" xr:uid="{5FFB6957-6641-4F46-A95D-D95ED1F05F36}"/>
    <cellStyle name="Millares [0] 2 2 4 3 2" xfId="10334" xr:uid="{61777459-CA82-43C3-B217-DC28BBE884E7}"/>
    <cellStyle name="Millares [0] 2 2 4 3 2 2" xfId="31837" xr:uid="{150E1AF4-5AF8-482C-8EB4-251088535BA6}"/>
    <cellStyle name="Millares [0] 2 2 4 3 3" xfId="16969" xr:uid="{3F2A1A2D-47C3-4941-9BFE-ACA6F4ADED5F}"/>
    <cellStyle name="Millares [0] 2 2 4 3 3 2" xfId="38472" xr:uid="{411C75EC-51F3-4D84-B21B-F33109BF6625}"/>
    <cellStyle name="Millares [0] 2 2 4 3 4" xfId="23574" xr:uid="{187A850D-3135-4B0E-93E3-65025A0D1B7C}"/>
    <cellStyle name="Millares [0] 2 2 4 3 5" xfId="45077" xr:uid="{82F72A5D-B957-4E3A-8432-B2DC22AB1DC0}"/>
    <cellStyle name="Millares [0] 2 2 4 4" xfId="2867" xr:uid="{E7E1E59E-8742-490F-AE9A-0F7DEE123B86}"/>
    <cellStyle name="Millares [0] 2 2 4 4 2" xfId="11133" xr:uid="{C3792982-E97B-48AF-BBA0-0E8BF91908EF}"/>
    <cellStyle name="Millares [0] 2 2 4 4 2 2" xfId="32636" xr:uid="{4C323F2B-3BC1-4D3A-B87D-30F4F2EFBFFD}"/>
    <cellStyle name="Millares [0] 2 2 4 4 3" xfId="17768" xr:uid="{005521E8-9220-4241-B4A2-C6931BF416EF}"/>
    <cellStyle name="Millares [0] 2 2 4 4 3 2" xfId="39271" xr:uid="{723EFDC1-8CD6-474F-9905-CC51727584AD}"/>
    <cellStyle name="Millares [0] 2 2 4 4 4" xfId="24373" xr:uid="{B87167DB-EFB7-4381-B126-94CB305A4FB8}"/>
    <cellStyle name="Millares [0] 2 2 4 4 5" xfId="45876" xr:uid="{4F9B11BF-31EF-4C72-887B-48B1865AAE18}"/>
    <cellStyle name="Millares [0] 2 2 4 5" xfId="3264" xr:uid="{E5D0A3DD-4C8D-4C1F-8EFE-BD2C552C9134}"/>
    <cellStyle name="Millares [0] 2 2 4 5 2" xfId="11530" xr:uid="{FA345253-A1CE-4C57-B5C5-468C940DE95E}"/>
    <cellStyle name="Millares [0] 2 2 4 5 2 2" xfId="33033" xr:uid="{3C6C5589-6A92-4B0D-AE54-E089A35203FA}"/>
    <cellStyle name="Millares [0] 2 2 4 5 3" xfId="18165" xr:uid="{D3EE7C9C-9D1E-44AD-A7ED-A3DBBF8AB576}"/>
    <cellStyle name="Millares [0] 2 2 4 5 3 2" xfId="39668" xr:uid="{87990A43-24A0-4029-864F-A463A4224E5D}"/>
    <cellStyle name="Millares [0] 2 2 4 5 4" xfId="24770" xr:uid="{56DE501D-1A02-462C-9886-E7CB355BDCAB}"/>
    <cellStyle name="Millares [0] 2 2 4 5 5" xfId="46273" xr:uid="{4393B5DF-F8CA-4978-A5BC-EC8E81EDC019}"/>
    <cellStyle name="Millares [0] 2 2 4 6" xfId="5011" xr:uid="{6C4B7800-AAE8-4104-A4D8-F86D1CC851F4}"/>
    <cellStyle name="Millares [0] 2 2 4 6 2" xfId="13277" xr:uid="{6AF2D2AD-F97E-4306-844E-6B73B21DA297}"/>
    <cellStyle name="Millares [0] 2 2 4 6 2 2" xfId="34780" xr:uid="{6A1BC4D8-8BF9-46BD-A2E0-B72BFE6582BE}"/>
    <cellStyle name="Millares [0] 2 2 4 6 3" xfId="19912" xr:uid="{A1E5AEFD-3443-4BA4-9C49-747F9D06363E}"/>
    <cellStyle name="Millares [0] 2 2 4 6 3 2" xfId="41415" xr:uid="{C5587E17-D864-4D2F-9B8D-F351B54869CB}"/>
    <cellStyle name="Millares [0] 2 2 4 6 4" xfId="26517" xr:uid="{6BC84AB5-3C6C-495F-9FFD-A01C5FA30150}"/>
    <cellStyle name="Millares [0] 2 2 4 6 5" xfId="48020" xr:uid="{2E52E75E-8334-43EF-A271-BF31C8C3A3F7}"/>
    <cellStyle name="Millares [0] 2 2 4 7" xfId="5403" xr:uid="{CC658341-FD80-4A4D-A7DD-92CE2D034363}"/>
    <cellStyle name="Millares [0] 2 2 4 7 2" xfId="13669" xr:uid="{5285535F-C733-49D8-8A0F-1F2E8D4D6DEC}"/>
    <cellStyle name="Millares [0] 2 2 4 7 2 2" xfId="35172" xr:uid="{E3D82BD2-598F-4C89-AF50-19BAA452EA28}"/>
    <cellStyle name="Millares [0] 2 2 4 7 3" xfId="20304" xr:uid="{42C4836F-1849-4D6B-A098-231D5D5E1909}"/>
    <cellStyle name="Millares [0] 2 2 4 7 3 2" xfId="41807" xr:uid="{6D9E571B-3C75-465A-A095-0B3733BF895A}"/>
    <cellStyle name="Millares [0] 2 2 4 7 4" xfId="26909" xr:uid="{473B3F84-37E7-45F8-A9A2-39FC01FD7C36}"/>
    <cellStyle name="Millares [0] 2 2 4 7 5" xfId="48412" xr:uid="{374D1788-DE6E-479D-85FE-6BCD54EF7559}"/>
    <cellStyle name="Millares [0] 2 2 4 8" xfId="7044" xr:uid="{976F1B90-AB22-433E-B718-8D1A4D5E90A5}"/>
    <cellStyle name="Millares [0] 2 2 4 8 2" xfId="28547" xr:uid="{10C4FAEE-1CBD-4662-BB05-C71B921C1617}"/>
    <cellStyle name="Millares [0] 2 2 4 9" xfId="8700" xr:uid="{EECF5BF6-50AC-473D-BEB6-661D521920EF}"/>
    <cellStyle name="Millares [0] 2 2 4 9 2" xfId="30203" xr:uid="{1EDB1256-5212-475C-B085-8607EB0DC020}"/>
    <cellStyle name="Millares [0] 2 2 5" xfId="717" xr:uid="{04B2B8FF-F81F-4AFC-A27B-E953A942F3C9}"/>
    <cellStyle name="Millares [0] 2 2 5 10" xfId="43726" xr:uid="{63193939-F2DE-4FA7-8F28-FB314D344A4B}"/>
    <cellStyle name="Millares [0] 2 2 5 2" xfId="1663" xr:uid="{45DEF383-B7A4-43B3-ABB7-A2444F4D5C18}"/>
    <cellStyle name="Millares [0] 2 2 5 2 2" xfId="4492" xr:uid="{4F63F132-0DAC-4F08-B26F-C9F44B38EFF4}"/>
    <cellStyle name="Millares [0] 2 2 5 2 2 2" xfId="12758" xr:uid="{7A15B4FA-79B1-4C0C-A8F1-A708CD6D07A7}"/>
    <cellStyle name="Millares [0] 2 2 5 2 2 2 2" xfId="34261" xr:uid="{1DA22A9F-05DB-43D0-84B0-FDBA633ACDBF}"/>
    <cellStyle name="Millares [0] 2 2 5 2 2 3" xfId="19393" xr:uid="{B70E0B17-4D37-4112-9C00-42F7DC851ADD}"/>
    <cellStyle name="Millares [0] 2 2 5 2 2 3 2" xfId="40896" xr:uid="{3B49F388-D782-4778-B624-1D0520469A12}"/>
    <cellStyle name="Millares [0] 2 2 5 2 2 4" xfId="25998" xr:uid="{BB209820-3555-4FD6-9EA6-62316F1F2FEC}"/>
    <cellStyle name="Millares [0] 2 2 5 2 2 5" xfId="47501" xr:uid="{9A81CE93-0AA7-442E-AFB6-A934C108427B}"/>
    <cellStyle name="Millares [0] 2 2 5 2 3" xfId="6631" xr:uid="{DD7175B1-0D99-4ADE-8464-DD1B36B26AC1}"/>
    <cellStyle name="Millares [0] 2 2 5 2 3 2" xfId="14897" xr:uid="{FC04F8E0-CB54-4AE5-B4CD-41659F4DA749}"/>
    <cellStyle name="Millares [0] 2 2 5 2 3 2 2" xfId="36400" xr:uid="{63A49D66-45F5-4ED3-9405-2065FCB78E7D}"/>
    <cellStyle name="Millares [0] 2 2 5 2 3 3" xfId="21532" xr:uid="{1E7EA608-2FB0-45F8-B59C-260023598C7E}"/>
    <cellStyle name="Millares [0] 2 2 5 2 3 3 2" xfId="43035" xr:uid="{9B4B5009-DAAF-4857-97E4-66D08A6531FC}"/>
    <cellStyle name="Millares [0] 2 2 5 2 3 4" xfId="28137" xr:uid="{C0256E95-E0DB-4684-93BF-65BF61E36D4F}"/>
    <cellStyle name="Millares [0] 2 2 5 2 3 5" xfId="49640" xr:uid="{2E7960C1-73AF-42A9-A255-7BF7AF018EFD}"/>
    <cellStyle name="Millares [0] 2 2 5 2 4" xfId="8272" xr:uid="{E2B4D081-8A3F-423F-966B-A5B1C03BB642}"/>
    <cellStyle name="Millares [0] 2 2 5 2 4 2" xfId="29775" xr:uid="{DDA39B37-040D-480A-B3A3-36BFCD8D54C7}"/>
    <cellStyle name="Millares [0] 2 2 5 2 5" xfId="9929" xr:uid="{4D3F5E1A-77BD-4A1A-977A-50DCC57C94B0}"/>
    <cellStyle name="Millares [0] 2 2 5 2 5 2" xfId="31432" xr:uid="{7DA9C442-22C0-4DE3-96C9-4E87DCA84FBE}"/>
    <cellStyle name="Millares [0] 2 2 5 2 6" xfId="16564" xr:uid="{4CB162F5-5361-45D8-ACF2-9155594D2EA5}"/>
    <cellStyle name="Millares [0] 2 2 5 2 6 2" xfId="38067" xr:uid="{69FD5775-F9EF-4824-878C-AFE25B1BC0C1}"/>
    <cellStyle name="Millares [0] 2 2 5 2 7" xfId="23169" xr:uid="{91F67E22-6193-47F0-A72B-5D8044B60FAE}"/>
    <cellStyle name="Millares [0] 2 2 5 2 8" xfId="44672" xr:uid="{E1A4B2AD-307B-4453-BA9C-537C79F0FBC7}"/>
    <cellStyle name="Millares [0] 2 2 5 3" xfId="2350" xr:uid="{E4C22E92-BFC3-40E4-9ECD-F30B2F968E81}"/>
    <cellStyle name="Millares [0] 2 2 5 3 2" xfId="10616" xr:uid="{E07EBBC5-8A31-4976-800B-2A9AA2669AE9}"/>
    <cellStyle name="Millares [0] 2 2 5 3 2 2" xfId="32119" xr:uid="{4BD91C8E-7EED-4381-8A80-66054AAA0E79}"/>
    <cellStyle name="Millares [0] 2 2 5 3 3" xfId="17251" xr:uid="{5980107B-F635-403D-81C7-5EA5D7DADF1D}"/>
    <cellStyle name="Millares [0] 2 2 5 3 3 2" xfId="38754" xr:uid="{046CD302-0008-47D5-8BE8-6D9941932608}"/>
    <cellStyle name="Millares [0] 2 2 5 3 4" xfId="23856" xr:uid="{AB6FEFF7-B688-468A-9D5B-091975DBC84C}"/>
    <cellStyle name="Millares [0] 2 2 5 3 5" xfId="45359" xr:uid="{CB3AF2DA-71D4-4164-BF5B-3B624BA158F2}"/>
    <cellStyle name="Millares [0] 2 2 5 4" xfId="3546" xr:uid="{2D9AF914-42D9-40B7-859C-5CA0ED210FA1}"/>
    <cellStyle name="Millares [0] 2 2 5 4 2" xfId="11812" xr:uid="{D57567CE-2555-432B-81F7-9BAA60F6C6AB}"/>
    <cellStyle name="Millares [0] 2 2 5 4 2 2" xfId="33315" xr:uid="{8D8E9439-73D9-4146-A06D-54357827F20F}"/>
    <cellStyle name="Millares [0] 2 2 5 4 3" xfId="18447" xr:uid="{40AF9F47-7A03-4A25-BABF-71F666D0822A}"/>
    <cellStyle name="Millares [0] 2 2 5 4 3 2" xfId="39950" xr:uid="{7F1A04EB-7C2B-40F8-A880-BC3498E2FA9A}"/>
    <cellStyle name="Millares [0] 2 2 5 4 4" xfId="25052" xr:uid="{C8DA7EE4-1CFA-46D9-9AAA-F092FB01AF7B}"/>
    <cellStyle name="Millares [0] 2 2 5 4 5" xfId="46555" xr:uid="{568FCC51-B0A2-4580-A188-B3A7341CE870}"/>
    <cellStyle name="Millares [0] 2 2 5 5" xfId="5685" xr:uid="{54F9B332-8DD0-4EDF-A9DB-F0C0235F0C2C}"/>
    <cellStyle name="Millares [0] 2 2 5 5 2" xfId="13951" xr:uid="{1E2B4321-2F2F-4D42-8EB1-834EF297A586}"/>
    <cellStyle name="Millares [0] 2 2 5 5 2 2" xfId="35454" xr:uid="{5DB28DBC-0F85-41E6-A8EE-5E8BA2E66ABC}"/>
    <cellStyle name="Millares [0] 2 2 5 5 3" xfId="20586" xr:uid="{F533AF12-6C72-4F15-B2DF-F20905819DD4}"/>
    <cellStyle name="Millares [0] 2 2 5 5 3 2" xfId="42089" xr:uid="{EC76D274-DE4E-4878-88D6-AA5ECBF6B08F}"/>
    <cellStyle name="Millares [0] 2 2 5 5 4" xfId="27191" xr:uid="{974139F7-FDB0-4CA2-9D67-BCC26005154E}"/>
    <cellStyle name="Millares [0] 2 2 5 5 5" xfId="48694" xr:uid="{929F1201-897E-47A5-A631-C8C72A166F7F}"/>
    <cellStyle name="Millares [0] 2 2 5 6" xfId="7326" xr:uid="{0C0476FD-DA1E-420E-9443-8304E0B4C96D}"/>
    <cellStyle name="Millares [0] 2 2 5 6 2" xfId="28829" xr:uid="{587C7CDF-99DE-4DCA-88AF-951C8211984C}"/>
    <cellStyle name="Millares [0] 2 2 5 7" xfId="8983" xr:uid="{103A435C-3E2D-407D-A2BA-42E145E7DC4E}"/>
    <cellStyle name="Millares [0] 2 2 5 7 2" xfId="30486" xr:uid="{C9B13B6F-A819-42CF-890A-4D15920B1195}"/>
    <cellStyle name="Millares [0] 2 2 5 8" xfId="15618" xr:uid="{E15ADC36-102E-4825-ACF8-0589CD3C9FC6}"/>
    <cellStyle name="Millares [0] 2 2 5 8 2" xfId="37121" xr:uid="{8CF2B13D-4517-41C1-A6DD-A59D4482C07E}"/>
    <cellStyle name="Millares [0] 2 2 5 9" xfId="22223" xr:uid="{E2523287-6755-4C47-9651-F1A9EA0AEB4B}"/>
    <cellStyle name="Millares [0] 2 2 6" xfId="986" xr:uid="{63ABA7D4-E372-4E75-A3BB-3C8A6BAC0A07}"/>
    <cellStyle name="Millares [0] 2 2 6 2" xfId="3815" xr:uid="{1F3E37D3-893A-43BF-BACE-21ED478E13E3}"/>
    <cellStyle name="Millares [0] 2 2 6 2 2" xfId="12081" xr:uid="{61370600-CB81-441B-AFB1-D3A4031A8749}"/>
    <cellStyle name="Millares [0] 2 2 6 2 2 2" xfId="33584" xr:uid="{C3617D10-7F9D-4184-BC30-6411CC0EE119}"/>
    <cellStyle name="Millares [0] 2 2 6 2 3" xfId="18716" xr:uid="{B5D2F490-D210-45EF-ABBA-FC9898FE5AFE}"/>
    <cellStyle name="Millares [0] 2 2 6 2 3 2" xfId="40219" xr:uid="{0ADC1F2E-1DC1-4466-938F-CE19C0D6D876}"/>
    <cellStyle name="Millares [0] 2 2 6 2 4" xfId="25321" xr:uid="{87BB18F0-C2E2-4E66-A0A9-F3B9D871A872}"/>
    <cellStyle name="Millares [0] 2 2 6 2 5" xfId="46824" xr:uid="{8BBEF0C0-2358-4E40-99EC-6220EA50957F}"/>
    <cellStyle name="Millares [0] 2 2 6 3" xfId="5954" xr:uid="{67A1E8C7-67ED-49BC-81B0-96444434CAD9}"/>
    <cellStyle name="Millares [0] 2 2 6 3 2" xfId="14220" xr:uid="{7C8D6880-A192-4765-8233-EA0E3C19235F}"/>
    <cellStyle name="Millares [0] 2 2 6 3 2 2" xfId="35723" xr:uid="{89D0868F-16B7-46BA-994F-BA8D0CA67118}"/>
    <cellStyle name="Millares [0] 2 2 6 3 3" xfId="20855" xr:uid="{64078C53-991D-4D95-8AE1-3A25DB9A09EC}"/>
    <cellStyle name="Millares [0] 2 2 6 3 3 2" xfId="42358" xr:uid="{7FFB1AA9-F178-4A06-8A03-5F9F5A4CB0FE}"/>
    <cellStyle name="Millares [0] 2 2 6 3 4" xfId="27460" xr:uid="{D794D20C-1393-4CCA-8586-46EB992E5FCB}"/>
    <cellStyle name="Millares [0] 2 2 6 3 5" xfId="48963" xr:uid="{093A65CC-72C6-4358-92C4-6C203C64652F}"/>
    <cellStyle name="Millares [0] 2 2 6 4" xfId="7595" xr:uid="{F76A708A-B88D-444D-B101-2135219E1EF5}"/>
    <cellStyle name="Millares [0] 2 2 6 4 2" xfId="29098" xr:uid="{199D4675-A83A-421D-B04E-BBE672E84262}"/>
    <cellStyle name="Millares [0] 2 2 6 5" xfId="9252" xr:uid="{B9B90291-877D-4F54-9AD6-6591EC8149EB}"/>
    <cellStyle name="Millares [0] 2 2 6 5 2" xfId="30755" xr:uid="{1CD85521-1639-4E79-A768-E2E6B719178D}"/>
    <cellStyle name="Millares [0] 2 2 6 6" xfId="15887" xr:uid="{2A306EF4-818F-489F-96A9-B1945C56A8D1}"/>
    <cellStyle name="Millares [0] 2 2 6 6 2" xfId="37390" xr:uid="{8395AAC5-E095-4B58-BF3B-4C7EED17C6E7}"/>
    <cellStyle name="Millares [0] 2 2 6 7" xfId="22492" xr:uid="{DA3FEE7E-13BA-491D-AD4D-DE4C5D5AF870}"/>
    <cellStyle name="Millares [0] 2 2 6 8" xfId="43995" xr:uid="{A28D5F12-529B-4721-81E3-3EF94CADDB53}"/>
    <cellStyle name="Millares [0] 2 2 7" xfId="1246" xr:uid="{1CF223E8-C157-4C7D-BF17-BB1F3195FC81}"/>
    <cellStyle name="Millares [0] 2 2 7 2" xfId="4075" xr:uid="{7D056FAB-8908-4EA2-B16B-343F88D56AE5}"/>
    <cellStyle name="Millares [0] 2 2 7 2 2" xfId="12341" xr:uid="{7AF57DFB-D519-48FF-BA3E-8681C9449274}"/>
    <cellStyle name="Millares [0] 2 2 7 2 2 2" xfId="33844" xr:uid="{DBDEFBC9-D1D8-48F8-A4B1-9B0AB00D7AFE}"/>
    <cellStyle name="Millares [0] 2 2 7 2 3" xfId="18976" xr:uid="{BC5D5A1E-C27C-48F8-B79A-847E790F0E02}"/>
    <cellStyle name="Millares [0] 2 2 7 2 3 2" xfId="40479" xr:uid="{E3D4DBF6-742B-47D9-A389-F08C2FA13750}"/>
    <cellStyle name="Millares [0] 2 2 7 2 4" xfId="25581" xr:uid="{60AA9C4E-C889-4734-8B20-CB3D573766F9}"/>
    <cellStyle name="Millares [0] 2 2 7 2 5" xfId="47084" xr:uid="{0A0206EF-99FE-4879-89B0-8D735CA4C7C0}"/>
    <cellStyle name="Millares [0] 2 2 7 3" xfId="6214" xr:uid="{1A1DAB3E-C288-463F-ACB0-B207A80B6D24}"/>
    <cellStyle name="Millares [0] 2 2 7 3 2" xfId="14480" xr:uid="{674FCA67-EC3E-4431-A5F8-E1B7D4EA550D}"/>
    <cellStyle name="Millares [0] 2 2 7 3 2 2" xfId="35983" xr:uid="{176E208E-5CA3-4C75-93FC-FFAC705117EA}"/>
    <cellStyle name="Millares [0] 2 2 7 3 3" xfId="21115" xr:uid="{BCCF99CE-01A7-4CB7-AEE9-96BF5827F352}"/>
    <cellStyle name="Millares [0] 2 2 7 3 3 2" xfId="42618" xr:uid="{13B2C681-DBB6-4A9D-B770-E6F1B721A086}"/>
    <cellStyle name="Millares [0] 2 2 7 3 4" xfId="27720" xr:uid="{CA04D40E-6BF2-4BDC-9B68-3CAFEA79224D}"/>
    <cellStyle name="Millares [0] 2 2 7 3 5" xfId="49223" xr:uid="{DB38E719-2258-4AAE-8DDE-8993AB2F43E5}"/>
    <cellStyle name="Millares [0] 2 2 7 4" xfId="7855" xr:uid="{4CD4B9C9-87DE-4FD0-A1DF-E40B83FD6901}"/>
    <cellStyle name="Millares [0] 2 2 7 4 2" xfId="29358" xr:uid="{DA38ABEB-07A1-4922-A140-9EAE3A20438A}"/>
    <cellStyle name="Millares [0] 2 2 7 5" xfId="9512" xr:uid="{DBA78543-B875-4806-ABD1-CF88E1A852D9}"/>
    <cellStyle name="Millares [0] 2 2 7 5 2" xfId="31015" xr:uid="{6341CC94-6AAD-4363-B4B6-B85739CD8091}"/>
    <cellStyle name="Millares [0] 2 2 7 6" xfId="16147" xr:uid="{243674B4-8D61-4F1D-9A42-6F1A46170330}"/>
    <cellStyle name="Millares [0] 2 2 7 6 2" xfId="37650" xr:uid="{A24CDE83-1321-400A-8DB4-160C45B9BA2D}"/>
    <cellStyle name="Millares [0] 2 2 7 7" xfId="22752" xr:uid="{2185FB31-9F80-4A81-B057-8758DAF49992}"/>
    <cellStyle name="Millares [0] 2 2 7 8" xfId="44255" xr:uid="{743A74A5-E5A1-43EF-B798-A781DB1001A2}"/>
    <cellStyle name="Millares [0] 2 2 8" xfId="1934" xr:uid="{611148C6-DB04-4D4C-8602-C52E6DF0A09D}"/>
    <cellStyle name="Millares [0] 2 2 8 2" xfId="10200" xr:uid="{CC5A12B9-A5C2-4AAF-93F3-C3CCE3159B57}"/>
    <cellStyle name="Millares [0] 2 2 8 2 2" xfId="31703" xr:uid="{28600B63-79E6-4C74-B111-26FA49448BD7}"/>
    <cellStyle name="Millares [0] 2 2 8 3" xfId="16835" xr:uid="{C880381B-830A-4FF2-A732-FA874DC83AFA}"/>
    <cellStyle name="Millares [0] 2 2 8 3 2" xfId="38338" xr:uid="{369E9044-789D-44D9-86D2-7ADD9AACA40E}"/>
    <cellStyle name="Millares [0] 2 2 8 4" xfId="23440" xr:uid="{AE4271D7-8C8C-425E-82CC-3C20DAE3E662}"/>
    <cellStyle name="Millares [0] 2 2 8 5" xfId="44943" xr:uid="{30570F19-3A54-4D5B-8C37-F72A332101F4}"/>
    <cellStyle name="Millares [0] 2 2 9" xfId="2619" xr:uid="{50E26A8F-4ACC-412A-BFE9-F2F20A694EF8}"/>
    <cellStyle name="Millares [0] 2 2 9 2" xfId="10885" xr:uid="{DFCA6E55-D7EB-4939-8742-658D3218A84C}"/>
    <cellStyle name="Millares [0] 2 2 9 2 2" xfId="32388" xr:uid="{B290D62F-CF48-44D5-8671-02A2863C6B61}"/>
    <cellStyle name="Millares [0] 2 2 9 3" xfId="17520" xr:uid="{23747888-5320-43B0-8FF5-228421878A52}"/>
    <cellStyle name="Millares [0] 2 2 9 3 2" xfId="39023" xr:uid="{0230A2B0-E841-4624-A0E8-2162640F0C95}"/>
    <cellStyle name="Millares [0] 2 2 9 4" xfId="24125" xr:uid="{CBED96BA-9334-45DF-AC65-97B41D901EBC}"/>
    <cellStyle name="Millares [0] 2 2 9 5" xfId="45628" xr:uid="{345BEACB-20B8-49F9-9EC3-FF65F1E253B4}"/>
    <cellStyle name="Millares [0] 2 3" xfId="865" xr:uid="{933B7F1C-943B-4D00-99B2-4112070A0B22}"/>
    <cellStyle name="Millares [0] 2 3 10" xfId="43874" xr:uid="{9526375D-85B0-4A55-9CBC-79DBFCDDD3E4}"/>
    <cellStyle name="Millares [0] 2 3 2" xfId="1811" xr:uid="{58AC207F-18ED-4593-956C-5B216092A506}"/>
    <cellStyle name="Millares [0] 2 3 2 2" xfId="4640" xr:uid="{104E3BFA-26AE-4025-A2F1-35AAB4D65C0E}"/>
    <cellStyle name="Millares [0] 2 3 2 2 2" xfId="12906" xr:uid="{0C2BFBB6-DB87-4348-892B-46BB51845C5B}"/>
    <cellStyle name="Millares [0] 2 3 2 2 2 2" xfId="34409" xr:uid="{A1B2656A-0CB8-4421-A240-45206E4C048E}"/>
    <cellStyle name="Millares [0] 2 3 2 2 3" xfId="19541" xr:uid="{0EB1901C-815A-4768-9F9E-523A59A29C37}"/>
    <cellStyle name="Millares [0] 2 3 2 2 3 2" xfId="41044" xr:uid="{1A6067F8-149C-4F3C-8BE7-3C2F31A7E26B}"/>
    <cellStyle name="Millares [0] 2 3 2 2 4" xfId="26146" xr:uid="{346F6325-6DB3-42AF-8811-93781586ACFF}"/>
    <cellStyle name="Millares [0] 2 3 2 2 5" xfId="47649" xr:uid="{E065EFE3-B615-4271-AD76-42890CEBBCD1}"/>
    <cellStyle name="Millares [0] 2 3 2 3" xfId="6779" xr:uid="{63D0B516-6FD2-49C3-BA8C-8CF6DB22B458}"/>
    <cellStyle name="Millares [0] 2 3 2 3 2" xfId="15045" xr:uid="{5F620AD4-E971-47C9-9579-48653077D918}"/>
    <cellStyle name="Millares [0] 2 3 2 3 2 2" xfId="36548" xr:uid="{55A49242-9FBA-4315-9C60-C8EEA38CE9E9}"/>
    <cellStyle name="Millares [0] 2 3 2 3 3" xfId="21680" xr:uid="{7116F5E1-F8D5-42D0-BD4B-1A1AE7C8E5D5}"/>
    <cellStyle name="Millares [0] 2 3 2 3 3 2" xfId="43183" xr:uid="{2694E64B-5805-4A3A-8084-F35CB7E757FB}"/>
    <cellStyle name="Millares [0] 2 3 2 3 4" xfId="28285" xr:uid="{F7180306-01F0-453F-BF8C-6569BEEFF9E2}"/>
    <cellStyle name="Millares [0] 2 3 2 3 5" xfId="49788" xr:uid="{26818DDA-7AB1-40D9-82C0-1EDC96CC76C0}"/>
    <cellStyle name="Millares [0] 2 3 2 4" xfId="8420" xr:uid="{D34C2005-4215-484B-BA1C-AE45C9EC2276}"/>
    <cellStyle name="Millares [0] 2 3 2 4 2" xfId="29923" xr:uid="{B77027BF-AADA-445F-8835-639206FA138E}"/>
    <cellStyle name="Millares [0] 2 3 2 5" xfId="10077" xr:uid="{187FB4B9-61F4-48EC-9D3A-C6F75B84AADF}"/>
    <cellStyle name="Millares [0] 2 3 2 5 2" xfId="31580" xr:uid="{22E4BE4E-46DB-474A-8B62-3B8629251863}"/>
    <cellStyle name="Millares [0] 2 3 2 6" xfId="16712" xr:uid="{E440D648-CEE3-44D7-96DA-073F6154C2C6}"/>
    <cellStyle name="Millares [0] 2 3 2 6 2" xfId="38215" xr:uid="{0D371722-2BEE-4A5C-BAAB-785D191EB8F3}"/>
    <cellStyle name="Millares [0] 2 3 2 7" xfId="23317" xr:uid="{25E9D46A-B680-4EB7-841A-F4838F3D81DD}"/>
    <cellStyle name="Millares [0] 2 3 2 8" xfId="44820" xr:uid="{CCF62750-5CC5-4313-B3AB-EA8F6E58919B}"/>
    <cellStyle name="Millares [0] 2 3 3" xfId="2498" xr:uid="{A8F42B33-D70E-4FCA-BC6D-985CBC9B0651}"/>
    <cellStyle name="Millares [0] 2 3 3 2" xfId="10764" xr:uid="{2EBD5C5A-F102-4B37-8D7D-2DD192A54C16}"/>
    <cellStyle name="Millares [0] 2 3 3 2 2" xfId="32267" xr:uid="{6FF292DF-1B87-48D2-8E48-35C06366606B}"/>
    <cellStyle name="Millares [0] 2 3 3 3" xfId="17399" xr:uid="{673C40C1-1D16-414D-9C5F-F9A5714EF5B4}"/>
    <cellStyle name="Millares [0] 2 3 3 3 2" xfId="38902" xr:uid="{E5200355-2040-406E-8E92-4EDCE78F84C1}"/>
    <cellStyle name="Millares [0] 2 3 3 4" xfId="24004" xr:uid="{43041B33-6947-4FB6-9BA8-5AE67A890EFA}"/>
    <cellStyle name="Millares [0] 2 3 3 5" xfId="45507" xr:uid="{3BD4DEB1-46A8-4D34-B7A7-7B1C0D0A6598}"/>
    <cellStyle name="Millares [0] 2 3 4" xfId="3694" xr:uid="{547B2CFF-7736-438D-AA9E-E5530D85034D}"/>
    <cellStyle name="Millares [0] 2 3 4 2" xfId="11960" xr:uid="{5E267CE9-F5D2-4A3A-8AF4-AF51378D63D5}"/>
    <cellStyle name="Millares [0] 2 3 4 2 2" xfId="33463" xr:uid="{906D7955-A8A1-4E06-A261-D4AD96C4EFAC}"/>
    <cellStyle name="Millares [0] 2 3 4 3" xfId="18595" xr:uid="{FB9FAFA3-26C9-479C-8644-F91005AEEA59}"/>
    <cellStyle name="Millares [0] 2 3 4 3 2" xfId="40098" xr:uid="{9CE33AFA-D969-4365-93DD-6220F9E38AAB}"/>
    <cellStyle name="Millares [0] 2 3 4 4" xfId="25200" xr:uid="{E4E2C765-9EDB-44EB-BF10-6F0BF942857F}"/>
    <cellStyle name="Millares [0] 2 3 4 5" xfId="46703" xr:uid="{A48F21AF-BD4B-4DA2-B9A7-BB6A3F9691BC}"/>
    <cellStyle name="Millares [0] 2 3 5" xfId="5833" xr:uid="{6205A30C-A9B8-4843-A89A-A108561CA84B}"/>
    <cellStyle name="Millares [0] 2 3 5 2" xfId="14099" xr:uid="{4DDBC90D-1ED5-4613-A5E0-65C559B592BC}"/>
    <cellStyle name="Millares [0] 2 3 5 2 2" xfId="35602" xr:uid="{3A176976-1E4F-41FB-ABF1-58EF5B70B991}"/>
    <cellStyle name="Millares [0] 2 3 5 3" xfId="20734" xr:uid="{DC5293B4-8484-4840-BEB2-BF05900ECC28}"/>
    <cellStyle name="Millares [0] 2 3 5 3 2" xfId="42237" xr:uid="{84AD6B6D-0E6F-4670-AA8F-3EAE6EC44316}"/>
    <cellStyle name="Millares [0] 2 3 5 4" xfId="27339" xr:uid="{FF8BBB19-3510-439C-8767-D517B0258B8D}"/>
    <cellStyle name="Millares [0] 2 3 5 5" xfId="48842" xr:uid="{1C8C0AEE-B44A-4326-B489-9EB55C76FD37}"/>
    <cellStyle name="Millares [0] 2 3 6" xfId="7474" xr:uid="{3325F937-964C-4958-9C3B-462C0299542E}"/>
    <cellStyle name="Millares [0] 2 3 6 2" xfId="28977" xr:uid="{C501E981-FE11-4427-ADA8-6F5A838E67A0}"/>
    <cellStyle name="Millares [0] 2 3 7" xfId="9131" xr:uid="{0D21D0B3-5BCC-455A-85E1-574F1594EF50}"/>
    <cellStyle name="Millares [0] 2 3 7 2" xfId="30634" xr:uid="{05E5A3A0-D27A-48DB-A519-00F6709E76F8}"/>
    <cellStyle name="Millares [0] 2 3 8" xfId="15766" xr:uid="{D0D37685-F1DA-459F-8157-2F5835FE17CB}"/>
    <cellStyle name="Millares [0] 2 3 8 2" xfId="37269" xr:uid="{C319414E-23A0-46E6-A3AD-68A6A5C37493}"/>
    <cellStyle name="Millares [0] 2 3 9" xfId="22371" xr:uid="{268CE942-A048-4509-A117-8901983249A2}"/>
    <cellStyle name="Millares [0] 20" xfId="603" xr:uid="{14F0F684-0533-4AA9-A8D5-2D9B33E3A244}"/>
    <cellStyle name="Millares [0] 20 10" xfId="43612" xr:uid="{E13DD1A9-34E1-4C8F-8CCC-28CAAB097789}"/>
    <cellStyle name="Millares [0] 20 2" xfId="1549" xr:uid="{04C97D18-DAEB-474B-B966-848A998AD1B8}"/>
    <cellStyle name="Millares [0] 20 2 2" xfId="4378" xr:uid="{61447829-38D7-446C-B70C-157080F71FC2}"/>
    <cellStyle name="Millares [0] 20 2 2 2" xfId="12644" xr:uid="{6FE115EA-E0F6-4074-9E7F-CDE383141583}"/>
    <cellStyle name="Millares [0] 20 2 2 2 2" xfId="34147" xr:uid="{8D49FD00-8906-49D9-9FC7-B68B1C52C225}"/>
    <cellStyle name="Millares [0] 20 2 2 3" xfId="19279" xr:uid="{31BDC221-39EC-4259-8AC2-0673A6A5CC19}"/>
    <cellStyle name="Millares [0] 20 2 2 3 2" xfId="40782" xr:uid="{5AEA13CE-5B92-4C25-A41C-D2568EDE6624}"/>
    <cellStyle name="Millares [0] 20 2 2 4" xfId="25884" xr:uid="{3DA3ED17-1740-43BD-A051-5A07EEDC5E52}"/>
    <cellStyle name="Millares [0] 20 2 2 5" xfId="47387" xr:uid="{54549270-E9C9-43AC-802E-FEB01D91CCB1}"/>
    <cellStyle name="Millares [0] 20 2 3" xfId="6517" xr:uid="{DA8494C3-4B66-4902-B2E0-BBCA7EAC762C}"/>
    <cellStyle name="Millares [0] 20 2 3 2" xfId="14783" xr:uid="{04B80D1E-75E4-40F1-8CC9-3A3FEE03779C}"/>
    <cellStyle name="Millares [0] 20 2 3 2 2" xfId="36286" xr:uid="{C9F707C8-B5F7-4533-B912-A0FA04CC256C}"/>
    <cellStyle name="Millares [0] 20 2 3 3" xfId="21418" xr:uid="{59470F39-4C6D-4D3A-8F91-8844893B8708}"/>
    <cellStyle name="Millares [0] 20 2 3 3 2" xfId="42921" xr:uid="{F93EDB44-9932-452A-A925-AF8E012642DE}"/>
    <cellStyle name="Millares [0] 20 2 3 4" xfId="28023" xr:uid="{D0A35895-BD4A-4C12-B787-6164AE757AF5}"/>
    <cellStyle name="Millares [0] 20 2 3 5" xfId="49526" xr:uid="{B1FA689F-1A2C-44DA-B532-E756C90E04B4}"/>
    <cellStyle name="Millares [0] 20 2 4" xfId="8158" xr:uid="{E7288F5B-992D-4C0B-8EF5-757AA5460D83}"/>
    <cellStyle name="Millares [0] 20 2 4 2" xfId="29661" xr:uid="{7D473528-EC7E-4FDC-AF89-AAAFA8B93977}"/>
    <cellStyle name="Millares [0] 20 2 5" xfId="9815" xr:uid="{854BA846-F813-4B0B-85F1-995BC009936B}"/>
    <cellStyle name="Millares [0] 20 2 5 2" xfId="31318" xr:uid="{05C73AF7-DABD-4576-A12A-518E83D6EF6A}"/>
    <cellStyle name="Millares [0] 20 2 6" xfId="16450" xr:uid="{C8318E6E-8E54-4362-A422-68E487241FCA}"/>
    <cellStyle name="Millares [0] 20 2 6 2" xfId="37953" xr:uid="{902A4227-CF95-4E29-A7E7-EE0F92F0759A}"/>
    <cellStyle name="Millares [0] 20 2 7" xfId="23055" xr:uid="{8256596D-2D48-4F56-A680-E3942358F508}"/>
    <cellStyle name="Millares [0] 20 2 8" xfId="44558" xr:uid="{4C093488-AF75-480D-9F81-6391D24016CC}"/>
    <cellStyle name="Millares [0] 20 3" xfId="2236" xr:uid="{B3ECB091-B83A-4557-8D67-6B7B554CBF13}"/>
    <cellStyle name="Millares [0] 20 3 2" xfId="10502" xr:uid="{ADDDBF59-BE55-45D9-A1D7-60B3207EC7BF}"/>
    <cellStyle name="Millares [0] 20 3 2 2" xfId="32005" xr:uid="{15462177-3541-4F81-85C6-A32BDA76FFBC}"/>
    <cellStyle name="Millares [0] 20 3 3" xfId="17137" xr:uid="{09A2F903-5BD2-4712-8FC5-7EE692DC6C2A}"/>
    <cellStyle name="Millares [0] 20 3 3 2" xfId="38640" xr:uid="{1CCFDE4F-A465-40B7-8D89-FF85079DBF2A}"/>
    <cellStyle name="Millares [0] 20 3 4" xfId="23742" xr:uid="{F428E778-0EF8-4DFE-871C-59E741A69F35}"/>
    <cellStyle name="Millares [0] 20 3 5" xfId="45245" xr:uid="{3D22B0BE-464A-4FA5-8A99-5BE59D6B3C04}"/>
    <cellStyle name="Millares [0] 20 4" xfId="3432" xr:uid="{4D27212F-165E-4120-8959-E8B3C60C9CA5}"/>
    <cellStyle name="Millares [0] 20 4 2" xfId="11698" xr:uid="{C1660581-A7DE-4565-9F13-6864BBE07914}"/>
    <cellStyle name="Millares [0] 20 4 2 2" xfId="33201" xr:uid="{3C27C946-F405-4CC1-BF28-565454B4E0C4}"/>
    <cellStyle name="Millares [0] 20 4 3" xfId="18333" xr:uid="{DFC9403F-A9B8-4515-A332-1AE08C88647C}"/>
    <cellStyle name="Millares [0] 20 4 3 2" xfId="39836" xr:uid="{660ED87E-21AC-4F4B-8F84-58F2317A3720}"/>
    <cellStyle name="Millares [0] 20 4 4" xfId="24938" xr:uid="{713E0D14-0C08-45FF-B323-81DF8BC89922}"/>
    <cellStyle name="Millares [0] 20 4 5" xfId="46441" xr:uid="{73A84A90-3FF0-47B5-9090-F59101D352D3}"/>
    <cellStyle name="Millares [0] 20 5" xfId="5571" xr:uid="{EC4D466F-BA01-454E-A674-5FA14B45663C}"/>
    <cellStyle name="Millares [0] 20 5 2" xfId="13837" xr:uid="{DB1D2754-F281-4849-98BD-D016C37D6E01}"/>
    <cellStyle name="Millares [0] 20 5 2 2" xfId="35340" xr:uid="{0AAC0555-AB1A-465E-AC47-697EC66BF1C0}"/>
    <cellStyle name="Millares [0] 20 5 3" xfId="20472" xr:uid="{01328AA5-C353-4747-B281-62EC4A7251A9}"/>
    <cellStyle name="Millares [0] 20 5 3 2" xfId="41975" xr:uid="{F432BFCC-5414-4F62-BE50-2082062BA5D1}"/>
    <cellStyle name="Millares [0] 20 5 4" xfId="27077" xr:uid="{AEDCE871-DC89-4E67-8038-A077962724F2}"/>
    <cellStyle name="Millares [0] 20 5 5" xfId="48580" xr:uid="{F14C4EA9-5063-4D57-ABF5-2B436C9AE8CF}"/>
    <cellStyle name="Millares [0] 20 6" xfId="7212" xr:uid="{2152EE76-9C69-4BDF-BBE3-750A23F0D63E}"/>
    <cellStyle name="Millares [0] 20 6 2" xfId="28715" xr:uid="{E6F55B28-DC0E-4809-88A5-D51499BFF304}"/>
    <cellStyle name="Millares [0] 20 7" xfId="8869" xr:uid="{0EB6F4DC-6764-4E1D-B0F0-A43ECE8BB7F7}"/>
    <cellStyle name="Millares [0] 20 7 2" xfId="30372" xr:uid="{28DA7679-3478-4314-8AFC-306D8ED2CFAE}"/>
    <cellStyle name="Millares [0] 20 8" xfId="15504" xr:uid="{23E491BC-53D3-413A-A082-53052A8F9E58}"/>
    <cellStyle name="Millares [0] 20 8 2" xfId="37007" xr:uid="{F801EB14-CD61-4C26-B8D9-EF0C64B6AA15}"/>
    <cellStyle name="Millares [0] 20 9" xfId="22109" xr:uid="{897CEDFE-62EE-4A59-8497-B07C36F3042D}"/>
    <cellStyle name="Millares [0] 21" xfId="861" xr:uid="{5674AA99-4E9C-4A55-8262-A90F9F525AED}"/>
    <cellStyle name="Millares [0] 21 10" xfId="43870" xr:uid="{B4FE1C09-6548-4AB9-B09C-BE606A05CFB3}"/>
    <cellStyle name="Millares [0] 21 2" xfId="1807" xr:uid="{DBD2A4D6-28A7-4C5A-92CA-5A4908288834}"/>
    <cellStyle name="Millares [0] 21 2 2" xfId="4636" xr:uid="{0117C384-F1DC-48C5-ACE1-5FB65AF5EFED}"/>
    <cellStyle name="Millares [0] 21 2 2 2" xfId="12902" xr:uid="{784AD1C1-E1EC-44B5-8BB4-730335FA874B}"/>
    <cellStyle name="Millares [0] 21 2 2 2 2" xfId="34405" xr:uid="{E46CA69E-EB97-4C5A-854B-60B208D5C07F}"/>
    <cellStyle name="Millares [0] 21 2 2 3" xfId="19537" xr:uid="{2B93C4F4-8369-4480-97FD-759D3DB2C077}"/>
    <cellStyle name="Millares [0] 21 2 2 3 2" xfId="41040" xr:uid="{D0C8FCE2-D33C-4F00-B359-99F874E50955}"/>
    <cellStyle name="Millares [0] 21 2 2 4" xfId="26142" xr:uid="{93180156-1A4F-4454-A2F0-BAF2E2A6672A}"/>
    <cellStyle name="Millares [0] 21 2 2 5" xfId="47645" xr:uid="{2B39D8C7-EABB-41E1-BBB5-6FA16A51D5B1}"/>
    <cellStyle name="Millares [0] 21 2 3" xfId="6775" xr:uid="{29E91C3C-DAC9-45EF-8110-9A16E8FA1F34}"/>
    <cellStyle name="Millares [0] 21 2 3 2" xfId="15041" xr:uid="{60F008D1-77CD-43DA-9426-82397FF56A08}"/>
    <cellStyle name="Millares [0] 21 2 3 2 2" xfId="36544" xr:uid="{EDE41F6F-6EED-4D9A-914B-19107A39F83B}"/>
    <cellStyle name="Millares [0] 21 2 3 3" xfId="21676" xr:uid="{EDDE48E4-533E-4A46-8D7A-490EDEC066BF}"/>
    <cellStyle name="Millares [0] 21 2 3 3 2" xfId="43179" xr:uid="{F3A5DF65-7119-4146-B9B8-5A4D9843743C}"/>
    <cellStyle name="Millares [0] 21 2 3 4" xfId="28281" xr:uid="{46220378-B010-4433-B872-4EC0E63F4039}"/>
    <cellStyle name="Millares [0] 21 2 3 5" xfId="49784" xr:uid="{739C8435-E6EB-4936-8F53-7FCF350CBABE}"/>
    <cellStyle name="Millares [0] 21 2 4" xfId="8416" xr:uid="{C3BB5156-DDC2-4496-9504-445F8653A209}"/>
    <cellStyle name="Millares [0] 21 2 4 2" xfId="29919" xr:uid="{120CDE33-5E9B-46BD-8840-7C4FA44BE533}"/>
    <cellStyle name="Millares [0] 21 2 5" xfId="10073" xr:uid="{244DFB18-1352-43D8-BF58-D64170480D5A}"/>
    <cellStyle name="Millares [0] 21 2 5 2" xfId="31576" xr:uid="{FA322A71-8C40-4051-B5EC-4DD84289D937}"/>
    <cellStyle name="Millares [0] 21 2 6" xfId="16708" xr:uid="{63B21AAD-BD5A-43EC-A803-A6DF9CE4461D}"/>
    <cellStyle name="Millares [0] 21 2 6 2" xfId="38211" xr:uid="{9D081C67-3D3B-4AA9-85D6-CCAE2EF02DEB}"/>
    <cellStyle name="Millares [0] 21 2 7" xfId="23313" xr:uid="{B8C3A3AF-4F6F-47C7-9DAB-2D53938572A3}"/>
    <cellStyle name="Millares [0] 21 2 8" xfId="44816" xr:uid="{79AB3510-9205-4159-9D43-722A852E7FEF}"/>
    <cellStyle name="Millares [0] 21 3" xfId="2494" xr:uid="{1C10366F-F2E7-41A3-97AD-AFBA255BB0F2}"/>
    <cellStyle name="Millares [0] 21 3 2" xfId="10760" xr:uid="{38A3AC27-D7F8-4BC9-9518-F62720E15FE7}"/>
    <cellStyle name="Millares [0] 21 3 2 2" xfId="32263" xr:uid="{461D40FE-1383-4912-9D5E-1107B04D469C}"/>
    <cellStyle name="Millares [0] 21 3 3" xfId="17395" xr:uid="{4F099BF7-52B7-4CA3-8269-161EF23F87B1}"/>
    <cellStyle name="Millares [0] 21 3 3 2" xfId="38898" xr:uid="{EE7C708F-D01C-41F5-A9C1-9B35F0083C58}"/>
    <cellStyle name="Millares [0] 21 3 4" xfId="24000" xr:uid="{D7462481-71DD-494F-86B2-39A8490CB7EC}"/>
    <cellStyle name="Millares [0] 21 3 5" xfId="45503" xr:uid="{B2323391-F676-43DE-A584-FAB1C3C0A7D6}"/>
    <cellStyle name="Millares [0] 21 4" xfId="3690" xr:uid="{B6089C3B-692A-4CB1-8E82-423ADB1024A4}"/>
    <cellStyle name="Millares [0] 21 4 2" xfId="11956" xr:uid="{999DCDBF-5159-4167-9E9A-56DEA8D58139}"/>
    <cellStyle name="Millares [0] 21 4 2 2" xfId="33459" xr:uid="{C67A471F-E70A-4F7B-BF1B-C3ED28A1AAF1}"/>
    <cellStyle name="Millares [0] 21 4 3" xfId="18591" xr:uid="{C86BD557-9AFB-46DA-AA9F-3E28B921641F}"/>
    <cellStyle name="Millares [0] 21 4 3 2" xfId="40094" xr:uid="{DC882B52-D9B1-493C-8DA2-D6D183C155C1}"/>
    <cellStyle name="Millares [0] 21 4 4" xfId="25196" xr:uid="{6C19789B-3EED-422A-B46A-85311EC28E39}"/>
    <cellStyle name="Millares [0] 21 4 5" xfId="46699" xr:uid="{0282A7B1-C894-4678-B594-1A10114E05C8}"/>
    <cellStyle name="Millares [0] 21 5" xfId="5829" xr:uid="{FBB11691-9D9B-487A-8714-D0E91ECF4420}"/>
    <cellStyle name="Millares [0] 21 5 2" xfId="14095" xr:uid="{B3D6F7F4-6A83-4D68-8171-FAC671BB101C}"/>
    <cellStyle name="Millares [0] 21 5 2 2" xfId="35598" xr:uid="{CE014A5B-8D43-4BBF-9B8B-FE52A3B89480}"/>
    <cellStyle name="Millares [0] 21 5 3" xfId="20730" xr:uid="{25F8F731-C518-4FE0-9D1E-E3C5070141B7}"/>
    <cellStyle name="Millares [0] 21 5 3 2" xfId="42233" xr:uid="{BFC3597F-0EA1-4E85-8D0F-FD2723675EF5}"/>
    <cellStyle name="Millares [0] 21 5 4" xfId="27335" xr:uid="{ECF9360A-739F-4846-BBA9-1B32E80FA26C}"/>
    <cellStyle name="Millares [0] 21 5 5" xfId="48838" xr:uid="{24B319CC-36D6-4FB3-B02D-B0F617A25281}"/>
    <cellStyle name="Millares [0] 21 6" xfId="7470" xr:uid="{309D1D7D-336D-41D7-AA32-FDF865D0444E}"/>
    <cellStyle name="Millares [0] 21 6 2" xfId="28973" xr:uid="{F4457A48-E4EE-4D04-94D8-61DCAEF8FA34}"/>
    <cellStyle name="Millares [0] 21 7" xfId="9127" xr:uid="{F3157E5A-D7AA-4887-A128-9AE5AA899EAB}"/>
    <cellStyle name="Millares [0] 21 7 2" xfId="30630" xr:uid="{828BBC02-0A4A-4484-8A91-2A0D3EE1F673}"/>
    <cellStyle name="Millares [0] 21 8" xfId="15762" xr:uid="{D2B41099-10A8-450B-AD12-8849373C2546}"/>
    <cellStyle name="Millares [0] 21 8 2" xfId="37265" xr:uid="{50896356-5564-4520-A7BC-273448E83DC7}"/>
    <cellStyle name="Millares [0] 21 9" xfId="22367" xr:uid="{96A35A8F-B0A6-4DAF-81F9-E8132F6D4C7F}"/>
    <cellStyle name="Millares [0] 22" xfId="871" xr:uid="{C4DDF0E0-D18D-45C9-A319-9FF023A1CE2B}"/>
    <cellStyle name="Millares [0] 22 2" xfId="3700" xr:uid="{1BBB7E54-9EFA-4BB4-AC7E-6F9D950D1542}"/>
    <cellStyle name="Millares [0] 22 2 2" xfId="11966" xr:uid="{2DF46FFC-185E-4F7C-BF81-64354036105C}"/>
    <cellStyle name="Millares [0] 22 2 2 2" xfId="33469" xr:uid="{28EEDB3F-BC4F-4E64-AD28-B5D1A0889329}"/>
    <cellStyle name="Millares [0] 22 2 3" xfId="18601" xr:uid="{5AB5B245-6294-4373-99EF-4EF3261F1868}"/>
    <cellStyle name="Millares [0] 22 2 3 2" xfId="40104" xr:uid="{55F71874-96F1-4920-87D1-0996F234C5F6}"/>
    <cellStyle name="Millares [0] 22 2 4" xfId="25206" xr:uid="{4796FC8D-AB2A-4254-9C07-B03DE8E25617}"/>
    <cellStyle name="Millares [0] 22 2 5" xfId="46709" xr:uid="{15541AF2-F22B-405D-8763-B00FBB27264C}"/>
    <cellStyle name="Millares [0] 22 3" xfId="5839" xr:uid="{B1778732-166F-45CA-8E73-76C8A2F1B8B5}"/>
    <cellStyle name="Millares [0] 22 3 2" xfId="14105" xr:uid="{6449B09E-8394-4476-847B-EF01461039C6}"/>
    <cellStyle name="Millares [0] 22 3 2 2" xfId="35608" xr:uid="{0C728D16-C6F6-4560-A4F8-1FC388328E68}"/>
    <cellStyle name="Millares [0] 22 3 3" xfId="20740" xr:uid="{E6B53F73-763B-43C2-8EF3-0BD74B324A4C}"/>
    <cellStyle name="Millares [0] 22 3 3 2" xfId="42243" xr:uid="{3DAC1419-D74A-4039-B61D-AF7E3D1B519E}"/>
    <cellStyle name="Millares [0] 22 3 4" xfId="27345" xr:uid="{98EF765A-842D-468A-AF8F-C7014BF1BCC0}"/>
    <cellStyle name="Millares [0] 22 3 5" xfId="48848" xr:uid="{13957C90-6E4D-4E16-B0BB-F9F17118A621}"/>
    <cellStyle name="Millares [0] 22 4" xfId="7480" xr:uid="{8336D79F-6D23-4882-8972-BE808C14979A}"/>
    <cellStyle name="Millares [0] 22 4 2" xfId="28983" xr:uid="{503694E1-62FC-429E-98C4-9111F38F81C9}"/>
    <cellStyle name="Millares [0] 22 5" xfId="9137" xr:uid="{BF211257-CD48-4C6E-B22C-8D78A3889E15}"/>
    <cellStyle name="Millares [0] 22 5 2" xfId="30640" xr:uid="{6E2DF71D-880F-4FFC-AAE8-6ED8912E5806}"/>
    <cellStyle name="Millares [0] 22 6" xfId="15772" xr:uid="{ECA98E77-FADC-4867-A816-F508F6AFA54D}"/>
    <cellStyle name="Millares [0] 22 6 2" xfId="37275" xr:uid="{B34CC2F5-B23E-484A-8369-CB487E893244}"/>
    <cellStyle name="Millares [0] 22 7" xfId="22377" xr:uid="{8E8AA352-1AB5-4852-9F47-94A8ED958C51}"/>
    <cellStyle name="Millares [0] 22 8" xfId="43880" xr:uid="{380FB68B-E6C6-415B-B3D7-98BC49322E2D}"/>
    <cellStyle name="Millares [0] 23" xfId="1132" xr:uid="{A2B55FDB-5F48-497E-9112-923A9F92890A}"/>
    <cellStyle name="Millares [0] 23 2" xfId="3961" xr:uid="{F02EA898-2AA5-4AC8-89F2-5589FAA5CCC7}"/>
    <cellStyle name="Millares [0] 23 2 2" xfId="12227" xr:uid="{C06295BA-CAF5-43E6-A9E2-7D6A23D40A37}"/>
    <cellStyle name="Millares [0] 23 2 2 2" xfId="33730" xr:uid="{FE29F64F-C074-409C-8ECD-156CCD756A5C}"/>
    <cellStyle name="Millares [0] 23 2 3" xfId="18862" xr:uid="{6AAB91F9-59D8-49EC-B9A7-8E0116752AB8}"/>
    <cellStyle name="Millares [0] 23 2 3 2" xfId="40365" xr:uid="{8711BFE0-CED4-4903-A342-1950F5D4D3C8}"/>
    <cellStyle name="Millares [0] 23 2 4" xfId="25467" xr:uid="{FF4FAB72-9DF9-410A-967C-9D04347E71B9}"/>
    <cellStyle name="Millares [0] 23 2 5" xfId="46970" xr:uid="{E919CE07-5499-4A65-A927-0FFE69016019}"/>
    <cellStyle name="Millares [0] 23 3" xfId="6100" xr:uid="{7B07DE14-C65B-4A18-AA03-F0AD5A5F41D1}"/>
    <cellStyle name="Millares [0] 23 3 2" xfId="14366" xr:uid="{4A476EA8-8B49-445A-AD0F-F28855F7840D}"/>
    <cellStyle name="Millares [0] 23 3 2 2" xfId="35869" xr:uid="{AD425AB6-7835-4F6A-A220-CC57DA57D084}"/>
    <cellStyle name="Millares [0] 23 3 3" xfId="21001" xr:uid="{B346C106-C543-4564-B540-DAC43D00E65D}"/>
    <cellStyle name="Millares [0] 23 3 3 2" xfId="42504" xr:uid="{660AE5BD-6728-4F08-B791-210EE1C20A9E}"/>
    <cellStyle name="Millares [0] 23 3 4" xfId="27606" xr:uid="{0AFB55EA-29BE-461E-9A85-5A1ADD2176C7}"/>
    <cellStyle name="Millares [0] 23 3 5" xfId="49109" xr:uid="{19147B0B-6CF8-46E5-A550-63CC4940821D}"/>
    <cellStyle name="Millares [0] 23 4" xfId="7741" xr:uid="{61A74221-3B28-487E-A5D6-2251B5B9A8D6}"/>
    <cellStyle name="Millares [0] 23 4 2" xfId="29244" xr:uid="{16B44EC1-8944-424D-9788-56105FC8E7FE}"/>
    <cellStyle name="Millares [0] 23 5" xfId="9398" xr:uid="{4F6BE3A7-A0C8-4230-A8CA-5FCA974399C4}"/>
    <cellStyle name="Millares [0] 23 5 2" xfId="30901" xr:uid="{2D210496-AE91-4673-9366-EF3B8F9622C5}"/>
    <cellStyle name="Millares [0] 23 6" xfId="16033" xr:uid="{51920D8A-7DF2-477F-98AB-77478DBEA8CD}"/>
    <cellStyle name="Millares [0] 23 6 2" xfId="37536" xr:uid="{0F8A2465-2BCD-4D35-950E-999702114F12}"/>
    <cellStyle name="Millares [0] 23 7" xfId="22638" xr:uid="{E45E9C6A-FB21-441C-AD1A-0E07128BB6D0}"/>
    <cellStyle name="Millares [0] 23 8" xfId="44141" xr:uid="{2140EF4C-F2D3-4D8B-B14D-5EE28B516B5A}"/>
    <cellStyle name="Millares [0] 24" xfId="1818" xr:uid="{6E40E32D-4387-4519-A39D-F940145284BF}"/>
    <cellStyle name="Millares [0] 24 2" xfId="4647" xr:uid="{C0B6ADEE-F6A8-4961-8876-304E692A1042}"/>
    <cellStyle name="Millares [0] 24 2 2" xfId="12913" xr:uid="{93715D90-8AD8-4340-8970-F7A2093B2C68}"/>
    <cellStyle name="Millares [0] 24 2 2 2" xfId="34416" xr:uid="{3CEB185B-3AC1-44D2-82E4-D063362EF91A}"/>
    <cellStyle name="Millares [0] 24 2 3" xfId="19548" xr:uid="{912A72DD-36F4-4589-A994-52AF3212BCC4}"/>
    <cellStyle name="Millares [0] 24 2 3 2" xfId="41051" xr:uid="{A9F0DAD0-9744-4939-BE26-4CF06F541AB9}"/>
    <cellStyle name="Millares [0] 24 2 4" xfId="26153" xr:uid="{5A8CE826-52A2-485E-9104-CE51685E6A9F}"/>
    <cellStyle name="Millares [0] 24 2 5" xfId="47656" xr:uid="{8C9FFFBA-1EC8-4E9A-BF68-1B91444A294A}"/>
    <cellStyle name="Millares [0] 24 3" xfId="6786" xr:uid="{AD6D5E91-97B7-4A9B-A4D0-040036B324C6}"/>
    <cellStyle name="Millares [0] 24 3 2" xfId="15052" xr:uid="{6DCD3B51-AABC-4661-A6F4-11FC9C011C7A}"/>
    <cellStyle name="Millares [0] 24 3 2 2" xfId="36555" xr:uid="{97768BC5-7A34-4DEF-80FA-6514874D9601}"/>
    <cellStyle name="Millares [0] 24 3 3" xfId="21687" xr:uid="{167DAD93-75D7-4DAF-904B-4DB6088BE582}"/>
    <cellStyle name="Millares [0] 24 3 3 2" xfId="43190" xr:uid="{10B70853-A0D8-412E-B566-09FDD2ECA4D4}"/>
    <cellStyle name="Millares [0] 24 3 4" xfId="28292" xr:uid="{E45BE9AF-19FB-4D06-BB1D-EE5FFDDDDDB1}"/>
    <cellStyle name="Millares [0] 24 3 5" xfId="49795" xr:uid="{06DF3103-CFCF-4E85-9858-6C5D2C3083B2}"/>
    <cellStyle name="Millares [0] 24 4" xfId="8427" xr:uid="{023D0D9A-A0BE-4FE5-A6AB-953760EFAC85}"/>
    <cellStyle name="Millares [0] 24 4 2" xfId="29930" xr:uid="{0CF15496-C638-402B-8553-7D6E09F82605}"/>
    <cellStyle name="Millares [0] 24 5" xfId="10084" xr:uid="{3A51272C-3483-4921-A0EF-6B9A900FB7EA}"/>
    <cellStyle name="Millares [0] 24 5 2" xfId="31587" xr:uid="{7936751D-F792-4F52-8A19-CC4DE2C3DAD5}"/>
    <cellStyle name="Millares [0] 24 6" xfId="16719" xr:uid="{B7A3AEC6-18DB-4288-8235-BFE641C13F0D}"/>
    <cellStyle name="Millares [0] 24 6 2" xfId="38222" xr:uid="{6B33B978-18A8-4228-A2C1-257FC182D934}"/>
    <cellStyle name="Millares [0] 24 7" xfId="23324" xr:uid="{0C60EE10-E6DD-46EC-AF10-1222FC61FB0B}"/>
    <cellStyle name="Millares [0] 24 8" xfId="44827" xr:uid="{DB50DE91-01BF-4A23-9C54-68FBFF7E35C6}"/>
    <cellStyle name="Millares [0] 25" xfId="1820" xr:uid="{D46A6198-54BB-4E85-8229-FF7630A9EC1D}"/>
    <cellStyle name="Millares [0] 25 2" xfId="4648" xr:uid="{3FE7E015-0679-41EA-9CE8-9521C88870EE}"/>
    <cellStyle name="Millares [0] 25 2 2" xfId="12914" xr:uid="{D2D62738-C301-4889-8281-F250682038EA}"/>
    <cellStyle name="Millares [0] 25 2 2 2" xfId="34417" xr:uid="{3BB3B923-5E19-4C61-8656-D7D641FB280E}"/>
    <cellStyle name="Millares [0] 25 2 3" xfId="19549" xr:uid="{BBEA87EE-B362-4FD0-A8D4-62FD856C091C}"/>
    <cellStyle name="Millares [0] 25 2 3 2" xfId="41052" xr:uid="{AC82EA5C-E814-48C6-A3B2-6CC0799C0895}"/>
    <cellStyle name="Millares [0] 25 2 4" xfId="26154" xr:uid="{E30E1CE4-53C4-4387-AE71-5A0A098B48AA}"/>
    <cellStyle name="Millares [0] 25 2 5" xfId="47657" xr:uid="{C9554131-BEEC-4076-8756-906081EE88D0}"/>
    <cellStyle name="Millares [0] 25 3" xfId="6787" xr:uid="{E8090F00-3881-4EEC-8E58-37AAC87CDA69}"/>
    <cellStyle name="Millares [0] 25 3 2" xfId="15053" xr:uid="{F0F1EFDC-0DAB-4593-9120-858284FFD1AB}"/>
    <cellStyle name="Millares [0] 25 3 2 2" xfId="36556" xr:uid="{B39E0B64-A7AA-4528-9BF2-DB66BFD470C2}"/>
    <cellStyle name="Millares [0] 25 3 3" xfId="21688" xr:uid="{95937227-C493-4595-A974-02CA3B08E25C}"/>
    <cellStyle name="Millares [0] 25 3 3 2" xfId="43191" xr:uid="{8F380957-F225-4EFD-A854-50EC54A39BF7}"/>
    <cellStyle name="Millares [0] 25 3 4" xfId="28293" xr:uid="{48866C46-B814-4A7A-9BD0-2829A2650D17}"/>
    <cellStyle name="Millares [0] 25 3 5" xfId="49796" xr:uid="{58153420-70BA-4F7D-B29F-009735E08930}"/>
    <cellStyle name="Millares [0] 25 4" xfId="8428" xr:uid="{D7450D81-A74C-4349-AF5B-56A637764B0B}"/>
    <cellStyle name="Millares [0] 25 4 2" xfId="29931" xr:uid="{9DD52C7F-2180-49FA-B2C6-0EF9C3BA0F13}"/>
    <cellStyle name="Millares [0] 25 5" xfId="10086" xr:uid="{79A7A562-8B4F-4863-8A8F-646C519A866E}"/>
    <cellStyle name="Millares [0] 25 5 2" xfId="31589" xr:uid="{2BADEAEE-C031-4B2A-9D64-D8E340274B6F}"/>
    <cellStyle name="Millares [0] 25 6" xfId="16721" xr:uid="{09E9346C-E72E-4EAD-AB3F-3EC83DE90684}"/>
    <cellStyle name="Millares [0] 25 6 2" xfId="38224" xr:uid="{17C29191-459A-4F4B-B684-1040C429220E}"/>
    <cellStyle name="Millares [0] 25 7" xfId="23326" xr:uid="{8E094029-B266-45A9-A390-97C20A65A22D}"/>
    <cellStyle name="Millares [0] 25 8" xfId="44829" xr:uid="{D3F5475D-A2FB-4777-B0FC-69AB2222A7C9}"/>
    <cellStyle name="Millares [0] 26" xfId="2504" xr:uid="{5711A786-2735-4B0C-9CB9-DA08D3FD862E}"/>
    <cellStyle name="Millares [0] 26 2" xfId="10770" xr:uid="{71561174-CB43-4652-B1A7-D5DA6CEA693E}"/>
    <cellStyle name="Millares [0] 26 2 2" xfId="32273" xr:uid="{BC6075A7-6211-4DF6-9465-3073CB844245}"/>
    <cellStyle name="Millares [0] 26 3" xfId="17405" xr:uid="{7E09736D-547E-4D2B-ABD2-DF395A9B3BF8}"/>
    <cellStyle name="Millares [0] 26 3 2" xfId="38908" xr:uid="{F7207C24-31C4-4159-8E69-458B272CEDD7}"/>
    <cellStyle name="Millares [0] 26 4" xfId="24010" xr:uid="{CB806D40-B3EC-44A4-AD0E-6000DBA74F20}"/>
    <cellStyle name="Millares [0] 26 5" xfId="45513" xr:uid="{8AE40194-9363-4736-AB98-37F469844FA8}"/>
    <cellStyle name="Millares [0] 27" xfId="3016" xr:uid="{8E7C3A08-51BE-44AE-8F02-4F318AB9BD7E}"/>
    <cellStyle name="Millares [0] 27 2" xfId="11282" xr:uid="{FE91A426-EB3C-48E4-BBAF-B30BF95EB273}"/>
    <cellStyle name="Millares [0] 27 2 2" xfId="32785" xr:uid="{5E23523A-4F4B-4D52-9AFE-74AB7E88880F}"/>
    <cellStyle name="Millares [0] 27 3" xfId="17917" xr:uid="{2C53932B-C249-4026-9207-360318D4C70F}"/>
    <cellStyle name="Millares [0] 27 3 2" xfId="39420" xr:uid="{F7DCB394-9E4F-4C2E-823D-51635C00E208}"/>
    <cellStyle name="Millares [0] 27 4" xfId="24522" xr:uid="{854BAF81-3F77-45EF-A060-1846691C5DFC}"/>
    <cellStyle name="Millares [0] 27 5" xfId="46025" xr:uid="{D46A7388-30C6-411A-91B3-626ED960A781}"/>
    <cellStyle name="Millares [0] 28" xfId="4651" xr:uid="{EA6BD00F-1CF5-4908-99D0-ADEC74A6B377}"/>
    <cellStyle name="Millares [0] 28 2" xfId="12917" xr:uid="{8B017446-8027-4212-9930-F78C60A2D1DA}"/>
    <cellStyle name="Millares [0] 28 2 2" xfId="34420" xr:uid="{6F8C6039-DED8-4EE4-9A6B-13A77E4833C8}"/>
    <cellStyle name="Millares [0] 28 3" xfId="19552" xr:uid="{E00EE494-3435-44B0-B455-7B8EE64D61C7}"/>
    <cellStyle name="Millares [0] 28 3 2" xfId="41055" xr:uid="{4917E280-D4E4-4769-9C80-CFE1971DE244}"/>
    <cellStyle name="Millares [0] 28 4" xfId="26157" xr:uid="{E6D17320-F2C5-40CC-BA36-D7FA72EB44CA}"/>
    <cellStyle name="Millares [0] 28 5" xfId="47660" xr:uid="{A6D56844-7470-4F91-9E60-CD065D4E4CE7}"/>
    <cellStyle name="Millares [0] 29" xfId="5154" xr:uid="{2506A10B-64B8-4694-BAC3-BCF3E649F004}"/>
    <cellStyle name="Millares [0] 29 2" xfId="13420" xr:uid="{4C203D15-771D-4E66-9121-460DA5AF698C}"/>
    <cellStyle name="Millares [0] 29 2 2" xfId="34923" xr:uid="{8E465AD9-EEAC-4FF0-9FED-F6432998A20E}"/>
    <cellStyle name="Millares [0] 29 3" xfId="20055" xr:uid="{C2F6B8C7-A730-424F-AD80-145CBF513F43}"/>
    <cellStyle name="Millares [0] 29 3 2" xfId="41558" xr:uid="{ED621363-AD6C-4055-B31C-AE85E6E5B644}"/>
    <cellStyle name="Millares [0] 29 4" xfId="26660" xr:uid="{EE12B9B3-C20B-4FC9-AB08-3398C5A9B32C}"/>
    <cellStyle name="Millares [0] 29 5" xfId="48163" xr:uid="{42ACD835-757F-46C3-A758-B8C559120DC5}"/>
    <cellStyle name="Millares [0] 3" xfId="81" xr:uid="{00000000-0005-0000-0000-000004000000}"/>
    <cellStyle name="Millares [0] 3 2" xfId="301" xr:uid="{24E41B15-5679-4078-88B4-2467771B7A81}"/>
    <cellStyle name="Millares [0] 3 2 10" xfId="4769" xr:uid="{454F520F-A668-4E0A-A83C-0D0766A06D4C}"/>
    <cellStyle name="Millares [0] 3 2 10 2" xfId="13035" xr:uid="{46E126B7-E2C4-4DBD-8765-EDCDE54EB755}"/>
    <cellStyle name="Millares [0] 3 2 10 2 2" xfId="34538" xr:uid="{05642C42-5CF1-4E1E-B006-601DDA931553}"/>
    <cellStyle name="Millares [0] 3 2 10 3" xfId="19670" xr:uid="{7796381A-66A6-43EA-8434-FDDF3854059D}"/>
    <cellStyle name="Millares [0] 3 2 10 3 2" xfId="41173" xr:uid="{0B1C7CFB-A89E-4815-9726-E89262CF9E71}"/>
    <cellStyle name="Millares [0] 3 2 10 4" xfId="26275" xr:uid="{DBB45FA4-B3ED-4076-9657-3F931BE97AC9}"/>
    <cellStyle name="Millares [0] 3 2 10 5" xfId="47778" xr:uid="{40F28425-EB04-477A-9685-D8A630F48B8C}"/>
    <cellStyle name="Millares [0] 3 2 11" xfId="5273" xr:uid="{C4EACFF0-5ABF-4417-895B-FF55F9FCD2DC}"/>
    <cellStyle name="Millares [0] 3 2 11 2" xfId="13539" xr:uid="{767A8D2D-FC0F-45A8-8DB5-E5BFEF078EEE}"/>
    <cellStyle name="Millares [0] 3 2 11 2 2" xfId="35042" xr:uid="{39F44C41-701D-45FA-B98C-060CB5EE1A39}"/>
    <cellStyle name="Millares [0] 3 2 11 3" xfId="20174" xr:uid="{BFD565A3-526B-416E-9615-015B01199110}"/>
    <cellStyle name="Millares [0] 3 2 11 3 2" xfId="41677" xr:uid="{283857B1-E4A0-4A25-80E4-00D13F86D889}"/>
    <cellStyle name="Millares [0] 3 2 11 4" xfId="26779" xr:uid="{0F1FBB55-29A7-40D6-AA36-94E731FC98FB}"/>
    <cellStyle name="Millares [0] 3 2 11 5" xfId="48282" xr:uid="{AB599989-29B8-4779-9FA4-E4107A340835}"/>
    <cellStyle name="Millares [0] 3 2 12" xfId="6914" xr:uid="{C0089EB1-5CB1-4E06-B6E2-57318C87BA7D}"/>
    <cellStyle name="Millares [0] 3 2 12 2" xfId="28417" xr:uid="{930ED7F3-5E19-429C-9C34-EAF75121F4A0}"/>
    <cellStyle name="Millares [0] 3 2 13" xfId="8570" xr:uid="{9EBC5ECC-A50A-4AD8-B88D-937966D2B406}"/>
    <cellStyle name="Millares [0] 3 2 13 2" xfId="30073" xr:uid="{26188025-0EBF-4015-98EE-B36B8718BBDD}"/>
    <cellStyle name="Millares [0] 3 2 14" xfId="15206" xr:uid="{BD78385D-981D-47E7-8DF9-A898E5CD2A0C}"/>
    <cellStyle name="Millares [0] 3 2 14 2" xfId="36709" xr:uid="{C11E2A40-D407-42E2-A0C2-4E36A292C9C4}"/>
    <cellStyle name="Millares [0] 3 2 15" xfId="21811" xr:uid="{7547BB3B-D8C4-4B84-A810-4068A6121DF4}"/>
    <cellStyle name="Millares [0] 3 2 16" xfId="43314" xr:uid="{F8E90351-0FB3-4C73-AC6E-53125E8666AB}"/>
    <cellStyle name="Millares [0] 3 2 2" xfId="567" xr:uid="{7DA09B21-1D93-4670-A533-39E5285D06A7}"/>
    <cellStyle name="Millares [0] 3 2 2 10" xfId="7178" xr:uid="{051C1AB3-F36F-4DD4-9148-09E5F79846EF}"/>
    <cellStyle name="Millares [0] 3 2 2 10 2" xfId="28681" xr:uid="{4AA2AB81-089A-46CC-A02F-479F58667B4B}"/>
    <cellStyle name="Millares [0] 3 2 2 11" xfId="8834" xr:uid="{F1FBBE89-8825-4793-8BAA-A984E6C7C283}"/>
    <cellStyle name="Millares [0] 3 2 2 11 2" xfId="30337" xr:uid="{89274F51-D7FE-44A5-A14C-2735896F932A}"/>
    <cellStyle name="Millares [0] 3 2 2 12" xfId="15470" xr:uid="{40C001BE-9A71-4D08-B0D0-8884F41701BA}"/>
    <cellStyle name="Millares [0] 3 2 2 12 2" xfId="36973" xr:uid="{B91A1938-468C-424C-A0A8-D3F9A3C075E5}"/>
    <cellStyle name="Millares [0] 3 2 2 13" xfId="22075" xr:uid="{711CA470-1801-4ED3-BC47-F19136F7E058}"/>
    <cellStyle name="Millares [0] 3 2 2 14" xfId="43578" xr:uid="{B54B3F2B-E23F-4321-9E9E-975D9885317C}"/>
    <cellStyle name="Millares [0] 3 2 2 2" xfId="849" xr:uid="{8770B565-19FB-4F0C-9067-0D4DC58DA47F}"/>
    <cellStyle name="Millares [0] 3 2 2 2 10" xfId="15750" xr:uid="{62F1CBF8-6D07-48A8-919F-363F617E912B}"/>
    <cellStyle name="Millares [0] 3 2 2 2 10 2" xfId="37253" xr:uid="{8E8A2F3B-67E7-4B96-AD75-683A6516F305}"/>
    <cellStyle name="Millares [0] 3 2 2 2 11" xfId="22355" xr:uid="{A65512BC-46C7-48BE-8B39-98707BCD60E4}"/>
    <cellStyle name="Millares [0] 3 2 2 2 12" xfId="43858" xr:uid="{D124B218-1785-4287-B1EA-7352C54BA043}"/>
    <cellStyle name="Millares [0] 3 2 2 2 2" xfId="1795" xr:uid="{DBEA7B17-F56E-4DB2-943D-1FE13C3DD575}"/>
    <cellStyle name="Millares [0] 3 2 2 2 2 2" xfId="4624" xr:uid="{647DB092-DCF8-4783-A34C-40182DE2172D}"/>
    <cellStyle name="Millares [0] 3 2 2 2 2 2 2" xfId="12890" xr:uid="{6D253D9D-CD68-4215-9413-D907AF2E463D}"/>
    <cellStyle name="Millares [0] 3 2 2 2 2 2 2 2" xfId="34393" xr:uid="{AB5B606B-8AE8-4BC1-97DA-7997E683294B}"/>
    <cellStyle name="Millares [0] 3 2 2 2 2 2 3" xfId="19525" xr:uid="{9F936CD2-5ACE-453F-AA4A-54FFB6EA51C0}"/>
    <cellStyle name="Millares [0] 3 2 2 2 2 2 3 2" xfId="41028" xr:uid="{FF5F85A9-1045-4488-A90E-C0DD02B123DC}"/>
    <cellStyle name="Millares [0] 3 2 2 2 2 2 4" xfId="26130" xr:uid="{949142B6-973E-45F8-ABA1-FEFA22C1473F}"/>
    <cellStyle name="Millares [0] 3 2 2 2 2 2 5" xfId="47633" xr:uid="{58B2F119-0F3A-4002-A5D6-B3CB397B43AC}"/>
    <cellStyle name="Millares [0] 3 2 2 2 2 3" xfId="6763" xr:uid="{F44532D3-6EF6-4DA9-A2F1-3A84AA02766E}"/>
    <cellStyle name="Millares [0] 3 2 2 2 2 3 2" xfId="15029" xr:uid="{FAAE408B-2173-4FC0-84F9-5F61A02595E5}"/>
    <cellStyle name="Millares [0] 3 2 2 2 2 3 2 2" xfId="36532" xr:uid="{14417E56-6625-4196-B316-43F9A3CA66B8}"/>
    <cellStyle name="Millares [0] 3 2 2 2 2 3 3" xfId="21664" xr:uid="{277E715A-6C4F-4E9E-A068-AAF41D6FD949}"/>
    <cellStyle name="Millares [0] 3 2 2 2 2 3 3 2" xfId="43167" xr:uid="{31651ED7-F9F4-41E4-B96F-EE65883F2988}"/>
    <cellStyle name="Millares [0] 3 2 2 2 2 3 4" xfId="28269" xr:uid="{2A37A2DD-9AB5-4F79-811F-62B7418FE25D}"/>
    <cellStyle name="Millares [0] 3 2 2 2 2 3 5" xfId="49772" xr:uid="{635BD8D3-A61A-46AF-AE49-8029EF0DE5D9}"/>
    <cellStyle name="Millares [0] 3 2 2 2 2 4" xfId="8404" xr:uid="{56020D29-BBD2-413B-A478-628C1D31D31C}"/>
    <cellStyle name="Millares [0] 3 2 2 2 2 4 2" xfId="29907" xr:uid="{4B497738-86AC-46F8-A621-188F318FF5C0}"/>
    <cellStyle name="Millares [0] 3 2 2 2 2 5" xfId="10061" xr:uid="{14CD9355-E953-4FB3-97FD-977BC8243BE1}"/>
    <cellStyle name="Millares [0] 3 2 2 2 2 5 2" xfId="31564" xr:uid="{39DD2202-E30D-4775-916C-6227A75FD53D}"/>
    <cellStyle name="Millares [0] 3 2 2 2 2 6" xfId="16696" xr:uid="{A8C4607C-86EF-4549-A6DC-E0500B520CBD}"/>
    <cellStyle name="Millares [0] 3 2 2 2 2 6 2" xfId="38199" xr:uid="{37340807-D124-4A15-9615-F882D267C076}"/>
    <cellStyle name="Millares [0] 3 2 2 2 2 7" xfId="23301" xr:uid="{51D85990-9A37-4D09-9040-9485DAA1244F}"/>
    <cellStyle name="Millares [0] 3 2 2 2 2 8" xfId="44804" xr:uid="{7A84D07C-4F65-4C64-A978-8AD109E9517A}"/>
    <cellStyle name="Millares [0] 3 2 2 2 3" xfId="2482" xr:uid="{B9DB060D-28E0-46EA-BF21-D5F58A5DC32F}"/>
    <cellStyle name="Millares [0] 3 2 2 2 3 2" xfId="10748" xr:uid="{DD2350FC-DF41-483A-98D2-FCB1D727857D}"/>
    <cellStyle name="Millares [0] 3 2 2 2 3 2 2" xfId="32251" xr:uid="{5EBE8CA7-9887-4EED-B2A7-7B680731241D}"/>
    <cellStyle name="Millares [0] 3 2 2 2 3 3" xfId="17383" xr:uid="{3293D876-B130-4F13-8BDA-501402D2A67F}"/>
    <cellStyle name="Millares [0] 3 2 2 2 3 3 2" xfId="38886" xr:uid="{394B82CC-EC44-4EDD-B0F6-A2E709FC7846}"/>
    <cellStyle name="Millares [0] 3 2 2 2 3 4" xfId="23988" xr:uid="{1AF445BE-CA92-455A-B85E-DD4719DFEB7F}"/>
    <cellStyle name="Millares [0] 3 2 2 2 3 5" xfId="45491" xr:uid="{02265D3F-A620-443E-B6ED-0E9AA29694B1}"/>
    <cellStyle name="Millares [0] 3 2 2 2 4" xfId="2999" xr:uid="{51A214C5-AD68-48D1-A49F-48182E61E2A8}"/>
    <cellStyle name="Millares [0] 3 2 2 2 4 2" xfId="11265" xr:uid="{055326AF-7A85-48E1-9FDD-8336BBEB91D0}"/>
    <cellStyle name="Millares [0] 3 2 2 2 4 2 2" xfId="32768" xr:uid="{639715F5-0150-4CA2-A2DD-94A1C01D8452}"/>
    <cellStyle name="Millares [0] 3 2 2 2 4 3" xfId="17900" xr:uid="{59E3C1D9-2C23-43B8-9E5E-6856A98D0A69}"/>
    <cellStyle name="Millares [0] 3 2 2 2 4 3 2" xfId="39403" xr:uid="{44245449-148D-4B9F-B938-DB05C129DACC}"/>
    <cellStyle name="Millares [0] 3 2 2 2 4 4" xfId="24505" xr:uid="{4649F486-C451-4C3E-935F-D0E3AACD4254}"/>
    <cellStyle name="Millares [0] 3 2 2 2 4 5" xfId="46008" xr:uid="{9EC9607D-7DAD-45E5-9872-4E5749BF1020}"/>
    <cellStyle name="Millares [0] 3 2 2 2 5" xfId="3678" xr:uid="{7D4A9699-0549-429F-AF50-80DFEE242FAB}"/>
    <cellStyle name="Millares [0] 3 2 2 2 5 2" xfId="11944" xr:uid="{872E43C6-E801-4491-A6FC-513C02E802B9}"/>
    <cellStyle name="Millares [0] 3 2 2 2 5 2 2" xfId="33447" xr:uid="{1B0FE50E-6103-4268-8883-425E28365806}"/>
    <cellStyle name="Millares [0] 3 2 2 2 5 3" xfId="18579" xr:uid="{9B22964D-7BAF-48B2-9856-AB190E0D3870}"/>
    <cellStyle name="Millares [0] 3 2 2 2 5 3 2" xfId="40082" xr:uid="{0055B380-CB6F-4447-91FA-3F569D332A1F}"/>
    <cellStyle name="Millares [0] 3 2 2 2 5 4" xfId="25184" xr:uid="{7DDFD0E5-8686-4632-8F17-D2EEE2206761}"/>
    <cellStyle name="Millares [0] 3 2 2 2 5 5" xfId="46687" xr:uid="{78175D08-67E0-476F-90BB-85F275F5B226}"/>
    <cellStyle name="Millares [0] 3 2 2 2 6" xfId="5143" xr:uid="{3C51296F-8A30-4C8A-88D0-417735FD08AF}"/>
    <cellStyle name="Millares [0] 3 2 2 2 6 2" xfId="13409" xr:uid="{692003D3-68AC-46F9-AACE-EF92C16E2AD8}"/>
    <cellStyle name="Millares [0] 3 2 2 2 6 2 2" xfId="34912" xr:uid="{F4AB8D63-90CF-409D-95CB-76955DD3FF25}"/>
    <cellStyle name="Millares [0] 3 2 2 2 6 3" xfId="20044" xr:uid="{6FA860EC-5D0F-4473-8740-E1AC59E41BAD}"/>
    <cellStyle name="Millares [0] 3 2 2 2 6 3 2" xfId="41547" xr:uid="{CC4CB467-F219-42D2-8BF4-38C837332ECA}"/>
    <cellStyle name="Millares [0] 3 2 2 2 6 4" xfId="26649" xr:uid="{4BB3A430-8CB3-4696-87CB-575968F6E8D7}"/>
    <cellStyle name="Millares [0] 3 2 2 2 6 5" xfId="48152" xr:uid="{26B8E5DA-550C-49E8-A2E6-3CCA20401ACC}"/>
    <cellStyle name="Millares [0] 3 2 2 2 7" xfId="5817" xr:uid="{7A0C89E7-8411-42FD-B4A2-A888BB694299}"/>
    <cellStyle name="Millares [0] 3 2 2 2 7 2" xfId="14083" xr:uid="{11FD408B-54D5-4635-B83B-86A85B75B890}"/>
    <cellStyle name="Millares [0] 3 2 2 2 7 2 2" xfId="35586" xr:uid="{EE284A7A-CA0A-424A-BC16-46335298C932}"/>
    <cellStyle name="Millares [0] 3 2 2 2 7 3" xfId="20718" xr:uid="{A11D2CF0-7133-4D37-AFE3-865C808A28E2}"/>
    <cellStyle name="Millares [0] 3 2 2 2 7 3 2" xfId="42221" xr:uid="{597C085F-EB3F-4CD9-96B2-DD08EC76A58B}"/>
    <cellStyle name="Millares [0] 3 2 2 2 7 4" xfId="27323" xr:uid="{B451759A-724F-46F0-8D49-A471C80C116C}"/>
    <cellStyle name="Millares [0] 3 2 2 2 7 5" xfId="48826" xr:uid="{B42BBD5D-6BD4-463D-B566-DBE550CAA33E}"/>
    <cellStyle name="Millares [0] 3 2 2 2 8" xfId="7458" xr:uid="{A5954EE2-BA74-4120-8081-FCC6FE71B566}"/>
    <cellStyle name="Millares [0] 3 2 2 2 8 2" xfId="28961" xr:uid="{059D5DC3-6CB7-4F55-9B51-85AA52AE91E7}"/>
    <cellStyle name="Millares [0] 3 2 2 2 9" xfId="9115" xr:uid="{7DAE38AB-47E5-4CB7-AC52-74CB1043A09D}"/>
    <cellStyle name="Millares [0] 3 2 2 2 9 2" xfId="30618" xr:uid="{090184CB-CB59-4888-A205-CBB4AB6031B5}"/>
    <cellStyle name="Millares [0] 3 2 2 3" xfId="1119" xr:uid="{68A7696C-7F08-4CAE-9386-91562E7096BB}"/>
    <cellStyle name="Millares [0] 3 2 2 3 2" xfId="3948" xr:uid="{88AFD098-BE53-4BC8-BA11-4DD061D303C4}"/>
    <cellStyle name="Millares [0] 3 2 2 3 2 2" xfId="12214" xr:uid="{71FAA199-2BF8-4B7F-B330-7661E49EEF2C}"/>
    <cellStyle name="Millares [0] 3 2 2 3 2 2 2" xfId="33717" xr:uid="{771E9BEC-AB85-4621-B6CF-70C2F1A4E089}"/>
    <cellStyle name="Millares [0] 3 2 2 3 2 3" xfId="18849" xr:uid="{867AAD84-BC4D-4549-BF93-33C0435B1CC6}"/>
    <cellStyle name="Millares [0] 3 2 2 3 2 3 2" xfId="40352" xr:uid="{0B2A39E1-601D-42D9-B365-BF3B15F2AD9C}"/>
    <cellStyle name="Millares [0] 3 2 2 3 2 4" xfId="25454" xr:uid="{7EFB9BC6-549F-4AD1-8596-8891BAB699CA}"/>
    <cellStyle name="Millares [0] 3 2 2 3 2 5" xfId="46957" xr:uid="{E5E125CA-D72A-42FD-965D-9F9C17381860}"/>
    <cellStyle name="Millares [0] 3 2 2 3 3" xfId="6087" xr:uid="{877D781B-2DF1-4B8C-BA4D-773857ECE99B}"/>
    <cellStyle name="Millares [0] 3 2 2 3 3 2" xfId="14353" xr:uid="{3D7B6091-B2AD-458A-AB31-FE14A7279F4A}"/>
    <cellStyle name="Millares [0] 3 2 2 3 3 2 2" xfId="35856" xr:uid="{CD33BBAA-42E9-4A03-BDF8-21496C4A7B1B}"/>
    <cellStyle name="Millares [0] 3 2 2 3 3 3" xfId="20988" xr:uid="{C987D6DD-2E51-42B1-87FC-EE68C8C5C755}"/>
    <cellStyle name="Millares [0] 3 2 2 3 3 3 2" xfId="42491" xr:uid="{681E1E79-6FA5-403F-A664-977DFBAC6BC0}"/>
    <cellStyle name="Millares [0] 3 2 2 3 3 4" xfId="27593" xr:uid="{C40A2FDD-06DE-4B25-8BEF-77C12CDBD299}"/>
    <cellStyle name="Millares [0] 3 2 2 3 3 5" xfId="49096" xr:uid="{1621FBB8-4EB9-4923-80AC-1AB3556620E2}"/>
    <cellStyle name="Millares [0] 3 2 2 3 4" xfId="7728" xr:uid="{1CCBD30D-EA3F-4196-AD01-5655A61619DF}"/>
    <cellStyle name="Millares [0] 3 2 2 3 4 2" xfId="29231" xr:uid="{ABB1E980-2A02-4A4F-9D7B-B28FBF3055F1}"/>
    <cellStyle name="Millares [0] 3 2 2 3 5" xfId="9385" xr:uid="{50485BFA-3228-4C3F-BBBC-A7808CAF1FC1}"/>
    <cellStyle name="Millares [0] 3 2 2 3 5 2" xfId="30888" xr:uid="{D1B83EB7-5CE9-48FE-935F-0788E7500AB4}"/>
    <cellStyle name="Millares [0] 3 2 2 3 6" xfId="16020" xr:uid="{A1A924C0-45B1-42E5-AFCB-BCC5A41E61DC}"/>
    <cellStyle name="Millares [0] 3 2 2 3 6 2" xfId="37523" xr:uid="{C65B6638-6E45-4AEA-AAD6-9CCD56710802}"/>
    <cellStyle name="Millares [0] 3 2 2 3 7" xfId="22625" xr:uid="{54104394-49BE-42C3-9378-A45B6F22B028}"/>
    <cellStyle name="Millares [0] 3 2 2 3 8" xfId="44128" xr:uid="{713A2781-901B-47BD-9201-749F9486DE84}"/>
    <cellStyle name="Millares [0] 3 2 2 4" xfId="1515" xr:uid="{17E705D9-7EB1-4CE2-B6A4-6F8F83B1238C}"/>
    <cellStyle name="Millares [0] 3 2 2 4 2" xfId="4344" xr:uid="{4874B869-9CA1-46F7-B5FB-BC3D9DE09E64}"/>
    <cellStyle name="Millares [0] 3 2 2 4 2 2" xfId="12610" xr:uid="{BDB60D6C-8D62-4845-B0EC-417D9690AA17}"/>
    <cellStyle name="Millares [0] 3 2 2 4 2 2 2" xfId="34113" xr:uid="{C51E3E40-920C-46F4-99F8-E5A66705C47F}"/>
    <cellStyle name="Millares [0] 3 2 2 4 2 3" xfId="19245" xr:uid="{B2EF2C1B-C560-423B-9EBF-DF01E9433E4F}"/>
    <cellStyle name="Millares [0] 3 2 2 4 2 3 2" xfId="40748" xr:uid="{8489E97B-CF24-4700-87F6-05E0F86EFED5}"/>
    <cellStyle name="Millares [0] 3 2 2 4 2 4" xfId="25850" xr:uid="{FAF026AA-28C5-4AA7-87C6-B6050AC274F3}"/>
    <cellStyle name="Millares [0] 3 2 2 4 2 5" xfId="47353" xr:uid="{31721FB8-821A-4717-BDA0-3C8956243939}"/>
    <cellStyle name="Millares [0] 3 2 2 4 3" xfId="6483" xr:uid="{A8A8C217-9E15-44B3-A09A-B926C1E98601}"/>
    <cellStyle name="Millares [0] 3 2 2 4 3 2" xfId="14749" xr:uid="{D028990A-A4F7-49EA-A7A1-0769B65E1D71}"/>
    <cellStyle name="Millares [0] 3 2 2 4 3 2 2" xfId="36252" xr:uid="{3EE852F8-9586-40CF-8594-84124429CA44}"/>
    <cellStyle name="Millares [0] 3 2 2 4 3 3" xfId="21384" xr:uid="{A1DF442F-7359-4425-A0F4-2236F7737FEA}"/>
    <cellStyle name="Millares [0] 3 2 2 4 3 3 2" xfId="42887" xr:uid="{AE27FF14-5482-42AF-AEAC-F4ED7C548C87}"/>
    <cellStyle name="Millares [0] 3 2 2 4 3 4" xfId="27989" xr:uid="{A28641A5-9858-42C8-87AC-CA97300744CC}"/>
    <cellStyle name="Millares [0] 3 2 2 4 3 5" xfId="49492" xr:uid="{78EBAE34-2B7D-4782-8FDE-27341B9C7BDE}"/>
    <cellStyle name="Millares [0] 3 2 2 4 4" xfId="8124" xr:uid="{72738889-2CFD-4829-8B15-8FB7A9BF84AF}"/>
    <cellStyle name="Millares [0] 3 2 2 4 4 2" xfId="29627" xr:uid="{496781A4-3EC0-445F-B4DB-FB3CB6868494}"/>
    <cellStyle name="Millares [0] 3 2 2 4 5" xfId="9781" xr:uid="{43F1EBA3-39F4-47EE-8492-63B400084BE3}"/>
    <cellStyle name="Millares [0] 3 2 2 4 5 2" xfId="31284" xr:uid="{B128C5D1-92A5-4915-8395-C5425170B4F2}"/>
    <cellStyle name="Millares [0] 3 2 2 4 6" xfId="16416" xr:uid="{38D37495-172B-4C1C-872D-681249499B2E}"/>
    <cellStyle name="Millares [0] 3 2 2 4 6 2" xfId="37919" xr:uid="{BD2C6E50-44D8-4D4B-B17D-0076296799C2}"/>
    <cellStyle name="Millares [0] 3 2 2 4 7" xfId="23021" xr:uid="{13DAD431-A1D5-4750-8A8D-F8385417B835}"/>
    <cellStyle name="Millares [0] 3 2 2 4 8" xfId="44524" xr:uid="{FDF2AE59-9590-4B00-B162-139EEC843B6A}"/>
    <cellStyle name="Millares [0] 3 2 2 5" xfId="2202" xr:uid="{72AAE05E-E235-4D58-B5B1-C55366218E6B}"/>
    <cellStyle name="Millares [0] 3 2 2 5 2" xfId="10468" xr:uid="{818342AB-48E0-48DB-B611-5A79979E932D}"/>
    <cellStyle name="Millares [0] 3 2 2 5 2 2" xfId="31971" xr:uid="{2FF6E831-E59B-4E18-B7A3-0886423D3827}"/>
    <cellStyle name="Millares [0] 3 2 2 5 3" xfId="17103" xr:uid="{B3710844-9D2A-4617-B9E9-51B754D12B26}"/>
    <cellStyle name="Millares [0] 3 2 2 5 3 2" xfId="38606" xr:uid="{AF6E75D9-BA12-40A1-A8DA-38D622A2ED50}"/>
    <cellStyle name="Millares [0] 3 2 2 5 4" xfId="23708" xr:uid="{C197B2B4-3D07-464C-9EA1-59BB5CA71CC1}"/>
    <cellStyle name="Millares [0] 3 2 2 5 5" xfId="45211" xr:uid="{C5605441-19DA-4924-87D1-07899672D288}"/>
    <cellStyle name="Millares [0] 3 2 2 6" xfId="2747" xr:uid="{6C7A051C-3589-49D3-A842-60834A587C54}"/>
    <cellStyle name="Millares [0] 3 2 2 6 2" xfId="11013" xr:uid="{D5EA439C-8788-4A17-867B-5B309D358D48}"/>
    <cellStyle name="Millares [0] 3 2 2 6 2 2" xfId="32516" xr:uid="{833C4E9F-AB16-4323-8193-D109275D492A}"/>
    <cellStyle name="Millares [0] 3 2 2 6 3" xfId="17648" xr:uid="{9ACFE67F-D0E8-4955-95B1-61731B717670}"/>
    <cellStyle name="Millares [0] 3 2 2 6 3 2" xfId="39151" xr:uid="{AAC4D624-D8DA-4E58-AAFF-2C2043F21C7E}"/>
    <cellStyle name="Millares [0] 3 2 2 6 4" xfId="24253" xr:uid="{B9B2C6E6-5BFD-43A9-BDE8-B8444E6E2B2C}"/>
    <cellStyle name="Millares [0] 3 2 2 6 5" xfId="45756" xr:uid="{9714C045-BBB7-4EE2-81C2-3965249F6ABE}"/>
    <cellStyle name="Millares [0] 3 2 2 7" xfId="3398" xr:uid="{961EEBBD-6FFD-44AB-8F49-D771EB5FFB56}"/>
    <cellStyle name="Millares [0] 3 2 2 7 2" xfId="11664" xr:uid="{97AC50F0-FDF8-4EFF-BEE7-E339DB291DCE}"/>
    <cellStyle name="Millares [0] 3 2 2 7 2 2" xfId="33167" xr:uid="{C1134ECC-BCF0-42AC-9C67-A4B4BBB41EF8}"/>
    <cellStyle name="Millares [0] 3 2 2 7 3" xfId="18299" xr:uid="{618E867A-FA30-4E1A-B70B-EC104954D5F0}"/>
    <cellStyle name="Millares [0] 3 2 2 7 3 2" xfId="39802" xr:uid="{6BD2AD24-B113-4410-A192-E59E1E0270E4}"/>
    <cellStyle name="Millares [0] 3 2 2 7 4" xfId="24904" xr:uid="{ABF17986-12EE-45FC-9BC2-76C74FFE6AEA}"/>
    <cellStyle name="Millares [0] 3 2 2 7 5" xfId="46407" xr:uid="{47BE8326-FDFB-4829-8DCF-3712537A5459}"/>
    <cellStyle name="Millares [0] 3 2 2 8" xfId="4891" xr:uid="{4B639784-1F23-4A7C-A544-918DB8199501}"/>
    <cellStyle name="Millares [0] 3 2 2 8 2" xfId="13157" xr:uid="{2D78E4C5-0631-434A-86A0-5CD35B1F5A4B}"/>
    <cellStyle name="Millares [0] 3 2 2 8 2 2" xfId="34660" xr:uid="{A2FD160B-3057-4A4E-A6D2-DA202B4E69CB}"/>
    <cellStyle name="Millares [0] 3 2 2 8 3" xfId="19792" xr:uid="{7FAC727D-879F-4F2F-9585-64D4FCE45900}"/>
    <cellStyle name="Millares [0] 3 2 2 8 3 2" xfId="41295" xr:uid="{269950E6-B4F2-4591-A034-0CB738BBDB0E}"/>
    <cellStyle name="Millares [0] 3 2 2 8 4" xfId="26397" xr:uid="{380CDAF2-538F-43EC-AB17-FCDA865154DA}"/>
    <cellStyle name="Millares [0] 3 2 2 8 5" xfId="47900" xr:uid="{8C2400F1-BA5D-410C-8ECE-6336DE5DFAE9}"/>
    <cellStyle name="Millares [0] 3 2 2 9" xfId="5537" xr:uid="{D9F1B863-D83C-45E6-BEA5-C730A7E2B660}"/>
    <cellStyle name="Millares [0] 3 2 2 9 2" xfId="13803" xr:uid="{F9011E7E-9AE2-4030-900D-B77609629B6E}"/>
    <cellStyle name="Millares [0] 3 2 2 9 2 2" xfId="35306" xr:uid="{7A9DCD24-E0BD-4448-8228-F04345625735}"/>
    <cellStyle name="Millares [0] 3 2 2 9 3" xfId="20438" xr:uid="{67E7B9DC-EC2B-4098-BDD3-29FF061EFC33}"/>
    <cellStyle name="Millares [0] 3 2 2 9 3 2" xfId="41941" xr:uid="{E4B988A0-25A9-4ED8-A993-0A7775EB2CE5}"/>
    <cellStyle name="Millares [0] 3 2 2 9 4" xfId="27043" xr:uid="{6964B0F2-6BB9-46A8-B7E1-AF78ECBC39D1}"/>
    <cellStyle name="Millares [0] 3 2 2 9 5" xfId="48546" xr:uid="{838A2579-08A7-40C3-8152-F66196ECFA84}"/>
    <cellStyle name="Millares [0] 3 2 3" xfId="439" xr:uid="{AFF406CB-EC93-467F-A5F8-672F02D5F591}"/>
    <cellStyle name="Millares [0] 3 2 3 10" xfId="15342" xr:uid="{49F2257C-F3C1-4031-A255-D267E12D2F86}"/>
    <cellStyle name="Millares [0] 3 2 3 10 2" xfId="36845" xr:uid="{A1C59937-39DD-4278-818E-84740A27D4F8}"/>
    <cellStyle name="Millares [0] 3 2 3 11" xfId="21947" xr:uid="{2A6303F6-0C16-48BD-B50E-517D2647FEA3}"/>
    <cellStyle name="Millares [0] 3 2 3 12" xfId="43450" xr:uid="{D00C8563-282D-46E7-AFAD-01FF896EE363}"/>
    <cellStyle name="Millares [0] 3 2 3 2" xfId="1387" xr:uid="{14BB02F9-712C-4DD9-AAC2-F7F155DFE433}"/>
    <cellStyle name="Millares [0] 3 2 3 2 2" xfId="4216" xr:uid="{2A29898D-30D0-4973-A665-B8BE430FB50B}"/>
    <cellStyle name="Millares [0] 3 2 3 2 2 2" xfId="12482" xr:uid="{F59AC92E-E964-44AC-BF48-35E12FDE1FEE}"/>
    <cellStyle name="Millares [0] 3 2 3 2 2 2 2" xfId="33985" xr:uid="{80AF303F-5495-4F00-B3F6-383E20A24DDC}"/>
    <cellStyle name="Millares [0] 3 2 3 2 2 3" xfId="19117" xr:uid="{34BFD3B1-C18F-4D39-AD32-7BCA7A3B0803}"/>
    <cellStyle name="Millares [0] 3 2 3 2 2 3 2" xfId="40620" xr:uid="{9CD2F5B5-ECB5-4CE2-9B1C-F2888DFEB9D8}"/>
    <cellStyle name="Millares [0] 3 2 3 2 2 4" xfId="25722" xr:uid="{EAA76FD0-9352-40DF-B4AC-DE774DEFBF05}"/>
    <cellStyle name="Millares [0] 3 2 3 2 2 5" xfId="47225" xr:uid="{8B6A00C2-095B-45AC-B9D2-A18BD3093AFF}"/>
    <cellStyle name="Millares [0] 3 2 3 2 3" xfId="6355" xr:uid="{7942DA5D-7EFB-46DD-AD44-BF3A85C71382}"/>
    <cellStyle name="Millares [0] 3 2 3 2 3 2" xfId="14621" xr:uid="{26EE427B-9936-457A-9361-CDC0C91A494D}"/>
    <cellStyle name="Millares [0] 3 2 3 2 3 2 2" xfId="36124" xr:uid="{26820ACB-A472-4DBF-9FF2-38E09546A51D}"/>
    <cellStyle name="Millares [0] 3 2 3 2 3 3" xfId="21256" xr:uid="{18F7DF5A-23AD-4E05-8CFB-717428408C8B}"/>
    <cellStyle name="Millares [0] 3 2 3 2 3 3 2" xfId="42759" xr:uid="{1AC818BB-AF8B-44D9-9B96-0C665C04690E}"/>
    <cellStyle name="Millares [0] 3 2 3 2 3 4" xfId="27861" xr:uid="{CBC2FEF9-7C10-453F-BF51-5439E6ADF872}"/>
    <cellStyle name="Millares [0] 3 2 3 2 3 5" xfId="49364" xr:uid="{ED23A8F2-0618-48F7-9047-B70A5C5F9E7D}"/>
    <cellStyle name="Millares [0] 3 2 3 2 4" xfId="7996" xr:uid="{C1585C4C-89EA-4636-8303-3FACF3B05C7B}"/>
    <cellStyle name="Millares [0] 3 2 3 2 4 2" xfId="29499" xr:uid="{CE54DFEE-3199-44FE-8C01-8672DBE37005}"/>
    <cellStyle name="Millares [0] 3 2 3 2 5" xfId="9653" xr:uid="{9EEAC99D-212F-43B4-A51D-F28279CD1A41}"/>
    <cellStyle name="Millares [0] 3 2 3 2 5 2" xfId="31156" xr:uid="{BD23938E-9FE3-46DC-885F-C08151A00DBE}"/>
    <cellStyle name="Millares [0] 3 2 3 2 6" xfId="16288" xr:uid="{63240D51-DCC0-4A84-BBA5-E1A58033DA19}"/>
    <cellStyle name="Millares [0] 3 2 3 2 6 2" xfId="37791" xr:uid="{991E8D44-E51D-474D-B161-52051C92C85D}"/>
    <cellStyle name="Millares [0] 3 2 3 2 7" xfId="22893" xr:uid="{967F9BB3-8648-4D24-BCD1-A11F523B4EA3}"/>
    <cellStyle name="Millares [0] 3 2 3 2 8" xfId="44396" xr:uid="{C39AF677-3C8D-46B0-A79E-FDC4F621D10B}"/>
    <cellStyle name="Millares [0] 3 2 3 3" xfId="2074" xr:uid="{A6AAA0A2-7F84-46B8-97F2-E9C37D89EA4A}"/>
    <cellStyle name="Millares [0] 3 2 3 3 2" xfId="10340" xr:uid="{BBDB3CC2-2C4C-4045-B1D9-E5168AEFA361}"/>
    <cellStyle name="Millares [0] 3 2 3 3 2 2" xfId="31843" xr:uid="{553AC34A-7CBA-4F30-8DED-E13B757E5625}"/>
    <cellStyle name="Millares [0] 3 2 3 3 3" xfId="16975" xr:uid="{2DB40E27-396D-4ADC-BE11-166CD81091EC}"/>
    <cellStyle name="Millares [0] 3 2 3 3 3 2" xfId="38478" xr:uid="{746A6B60-1327-40C0-968B-683F911DB7E9}"/>
    <cellStyle name="Millares [0] 3 2 3 3 4" xfId="23580" xr:uid="{D6E25C8E-9DBD-4475-B18A-54FA7D6347F8}"/>
    <cellStyle name="Millares [0] 3 2 3 3 5" xfId="45083" xr:uid="{17A8B3E2-9648-4129-AA0C-A3DCAA860670}"/>
    <cellStyle name="Millares [0] 3 2 3 4" xfId="2871" xr:uid="{4125E27C-ACD3-4010-9C4C-21FD8FABC6A0}"/>
    <cellStyle name="Millares [0] 3 2 3 4 2" xfId="11137" xr:uid="{7C49B668-782A-4164-B35A-B44A0E87BE04}"/>
    <cellStyle name="Millares [0] 3 2 3 4 2 2" xfId="32640" xr:uid="{2A69B4EC-4E0B-4BF8-B7F6-CDB8C7115865}"/>
    <cellStyle name="Millares [0] 3 2 3 4 3" xfId="17772" xr:uid="{ADDC8CC5-35A9-4D64-B372-7D8D7C43BCA3}"/>
    <cellStyle name="Millares [0] 3 2 3 4 3 2" xfId="39275" xr:uid="{936EDDFE-994C-497B-86BC-1B9B9E734E65}"/>
    <cellStyle name="Millares [0] 3 2 3 4 4" xfId="24377" xr:uid="{1B69B5CF-A1B1-447F-B3D9-92D9E72229A1}"/>
    <cellStyle name="Millares [0] 3 2 3 4 5" xfId="45880" xr:uid="{DFC7AB18-A878-48E5-9D3F-3D366393CF7C}"/>
    <cellStyle name="Millares [0] 3 2 3 5" xfId="3270" xr:uid="{0C3C5D36-4067-465A-99BD-1BE744B1A1F8}"/>
    <cellStyle name="Millares [0] 3 2 3 5 2" xfId="11536" xr:uid="{338314DE-6E64-4DBA-9BF4-BFCC22E74658}"/>
    <cellStyle name="Millares [0] 3 2 3 5 2 2" xfId="33039" xr:uid="{2C18B41C-B806-4C7F-9A55-88F2BC9BAAE2}"/>
    <cellStyle name="Millares [0] 3 2 3 5 3" xfId="18171" xr:uid="{22494F27-643A-4061-B69A-8F55770C6E5C}"/>
    <cellStyle name="Millares [0] 3 2 3 5 3 2" xfId="39674" xr:uid="{35C35E5F-3281-404C-8AD2-C7112A572C68}"/>
    <cellStyle name="Millares [0] 3 2 3 5 4" xfId="24776" xr:uid="{D39E53F3-F243-4F15-BE77-C6C2F4E7A708}"/>
    <cellStyle name="Millares [0] 3 2 3 5 5" xfId="46279" xr:uid="{FA1862A6-3884-41A9-8973-813B1C04D6DE}"/>
    <cellStyle name="Millares [0] 3 2 3 6" xfId="5015" xr:uid="{2F51F12B-8D73-4951-A8D4-FFB4DABA915E}"/>
    <cellStyle name="Millares [0] 3 2 3 6 2" xfId="13281" xr:uid="{CC3745F3-0CA1-405E-80B1-726B0FCEC870}"/>
    <cellStyle name="Millares [0] 3 2 3 6 2 2" xfId="34784" xr:uid="{F904967A-248B-4B7A-87BF-04130CCE5AD3}"/>
    <cellStyle name="Millares [0] 3 2 3 6 3" xfId="19916" xr:uid="{EF44EC1D-B652-49AC-AC4C-142D330F740F}"/>
    <cellStyle name="Millares [0] 3 2 3 6 3 2" xfId="41419" xr:uid="{215DEE20-BECD-4FC4-A8CD-2B587453EE86}"/>
    <cellStyle name="Millares [0] 3 2 3 6 4" xfId="26521" xr:uid="{5024F7D3-D39C-40A8-B4A7-948942CCF11C}"/>
    <cellStyle name="Millares [0] 3 2 3 6 5" xfId="48024" xr:uid="{C9A72FF1-2DFC-4E7B-AF72-E138A8CF5E31}"/>
    <cellStyle name="Millares [0] 3 2 3 7" xfId="5409" xr:uid="{9E3DEF04-8188-4F85-9E5A-8EA902820B09}"/>
    <cellStyle name="Millares [0] 3 2 3 7 2" xfId="13675" xr:uid="{DCFE6463-685A-4D98-8AA9-47717E9936E9}"/>
    <cellStyle name="Millares [0] 3 2 3 7 2 2" xfId="35178" xr:uid="{DB6F7D53-C91A-4107-BF8B-E7EB72D1F77B}"/>
    <cellStyle name="Millares [0] 3 2 3 7 3" xfId="20310" xr:uid="{7C9F03C9-C133-4760-8C2F-8DDB2DAE2824}"/>
    <cellStyle name="Millares [0] 3 2 3 7 3 2" xfId="41813" xr:uid="{8618BBAB-142F-4460-84AD-8817678C7D46}"/>
    <cellStyle name="Millares [0] 3 2 3 7 4" xfId="26915" xr:uid="{0C4566C6-5D5C-402F-AEC2-DC9F42C9239C}"/>
    <cellStyle name="Millares [0] 3 2 3 7 5" xfId="48418" xr:uid="{14EC6984-E045-4011-8D06-37B768C034E1}"/>
    <cellStyle name="Millares [0] 3 2 3 8" xfId="7050" xr:uid="{0D9B9CB2-26F1-4025-A386-9CBFFAF49E1A}"/>
    <cellStyle name="Millares [0] 3 2 3 8 2" xfId="28553" xr:uid="{2484BD84-6303-46F6-B8BB-0D6388F0AFC6}"/>
    <cellStyle name="Millares [0] 3 2 3 9" xfId="8706" xr:uid="{D2883870-D8F3-48BB-A2D6-00E3307F92BA}"/>
    <cellStyle name="Millares [0] 3 2 3 9 2" xfId="30209" xr:uid="{0F4C2734-00F3-4468-B582-AF49CC08FC9F}"/>
    <cellStyle name="Millares [0] 3 2 4" xfId="721" xr:uid="{AD5FDBDC-FB10-471E-B09F-D10B76D2B120}"/>
    <cellStyle name="Millares [0] 3 2 4 10" xfId="43730" xr:uid="{A834FCAD-6293-4082-84E1-E509EAC8D200}"/>
    <cellStyle name="Millares [0] 3 2 4 2" xfId="1667" xr:uid="{0A6DE268-FACF-4B36-8260-4C84D536A2D5}"/>
    <cellStyle name="Millares [0] 3 2 4 2 2" xfId="4496" xr:uid="{7C52A46E-FC9C-4CDA-A3AC-C095283BB430}"/>
    <cellStyle name="Millares [0] 3 2 4 2 2 2" xfId="12762" xr:uid="{4C13FB70-AB7D-4CE6-9ED7-660ABF3D1B9C}"/>
    <cellStyle name="Millares [0] 3 2 4 2 2 2 2" xfId="34265" xr:uid="{CA49D9C0-1278-4D57-9182-31D2DAE8F301}"/>
    <cellStyle name="Millares [0] 3 2 4 2 2 3" xfId="19397" xr:uid="{02CFC278-2ED1-4F01-BBA9-2CA52DFF80B1}"/>
    <cellStyle name="Millares [0] 3 2 4 2 2 3 2" xfId="40900" xr:uid="{68C9D447-5084-4CAF-901E-CE12981D1C53}"/>
    <cellStyle name="Millares [0] 3 2 4 2 2 4" xfId="26002" xr:uid="{5E4457BE-2785-4F98-AE36-D250C4D79D1E}"/>
    <cellStyle name="Millares [0] 3 2 4 2 2 5" xfId="47505" xr:uid="{4A84289B-12C6-41CC-BE17-78A6ACD524DD}"/>
    <cellStyle name="Millares [0] 3 2 4 2 3" xfId="6635" xr:uid="{00C0F060-072D-4707-AC2B-E673B7654DB2}"/>
    <cellStyle name="Millares [0] 3 2 4 2 3 2" xfId="14901" xr:uid="{3AC07B11-D181-415C-AF4F-4634B551D9EC}"/>
    <cellStyle name="Millares [0] 3 2 4 2 3 2 2" xfId="36404" xr:uid="{3434FCA7-7EC1-4824-A870-F19261F45728}"/>
    <cellStyle name="Millares [0] 3 2 4 2 3 3" xfId="21536" xr:uid="{392EE1E1-F058-400E-9BBB-01F29DAE9DD0}"/>
    <cellStyle name="Millares [0] 3 2 4 2 3 3 2" xfId="43039" xr:uid="{19FB363A-BEA7-493A-B199-E29BBFE1CFD6}"/>
    <cellStyle name="Millares [0] 3 2 4 2 3 4" xfId="28141" xr:uid="{28F18F3C-A253-48D9-A274-1A3962BEBCBB}"/>
    <cellStyle name="Millares [0] 3 2 4 2 3 5" xfId="49644" xr:uid="{03D9EC49-3FBB-431A-A68E-07937024980A}"/>
    <cellStyle name="Millares [0] 3 2 4 2 4" xfId="8276" xr:uid="{CEA7276E-A09D-4EA7-A7A7-CFA6E08D113B}"/>
    <cellStyle name="Millares [0] 3 2 4 2 4 2" xfId="29779" xr:uid="{CF8376B1-D5C0-4D49-9B8D-D8AAE39D8DEF}"/>
    <cellStyle name="Millares [0] 3 2 4 2 5" xfId="9933" xr:uid="{8603FC6A-1010-4D25-A90D-BAF6260C43B2}"/>
    <cellStyle name="Millares [0] 3 2 4 2 5 2" xfId="31436" xr:uid="{13751DD8-8A52-4EBE-8461-6A8B97FC0C5E}"/>
    <cellStyle name="Millares [0] 3 2 4 2 6" xfId="16568" xr:uid="{3AA3B58B-C776-496C-AD9A-28316E6AB3F1}"/>
    <cellStyle name="Millares [0] 3 2 4 2 6 2" xfId="38071" xr:uid="{66266846-2070-4FA4-9F7F-BF7990F5B9D8}"/>
    <cellStyle name="Millares [0] 3 2 4 2 7" xfId="23173" xr:uid="{9896845E-218B-4E68-8691-B7732221AD76}"/>
    <cellStyle name="Millares [0] 3 2 4 2 8" xfId="44676" xr:uid="{5D5E742E-5125-4D79-94DC-DED5618FFB27}"/>
    <cellStyle name="Millares [0] 3 2 4 3" xfId="2354" xr:uid="{5C4D4535-AE40-4483-9B0C-F162087BEC99}"/>
    <cellStyle name="Millares [0] 3 2 4 3 2" xfId="10620" xr:uid="{99425BF1-1563-4FA3-9FF4-6879F88D190B}"/>
    <cellStyle name="Millares [0] 3 2 4 3 2 2" xfId="32123" xr:uid="{563AD027-B1DD-4BE3-BEC5-6F3C14B7DC0D}"/>
    <cellStyle name="Millares [0] 3 2 4 3 3" xfId="17255" xr:uid="{B5B3F0CB-BC8F-486B-B6D2-7B1C96077532}"/>
    <cellStyle name="Millares [0] 3 2 4 3 3 2" xfId="38758" xr:uid="{BCA77540-376A-4457-98C0-683F130FC388}"/>
    <cellStyle name="Millares [0] 3 2 4 3 4" xfId="23860" xr:uid="{6D372CC3-8650-4B89-967F-05551ACA92CC}"/>
    <cellStyle name="Millares [0] 3 2 4 3 5" xfId="45363" xr:uid="{A2481F6F-FE11-4A75-B43E-7D7F35BC8FF4}"/>
    <cellStyle name="Millares [0] 3 2 4 4" xfId="3550" xr:uid="{01AAA1A4-C4B9-4FCA-A678-005ABC1F6880}"/>
    <cellStyle name="Millares [0] 3 2 4 4 2" xfId="11816" xr:uid="{C5834DAC-563D-4DEB-9AC5-CE9108AC5BBD}"/>
    <cellStyle name="Millares [0] 3 2 4 4 2 2" xfId="33319" xr:uid="{E4CB473E-69B3-4FA9-B6E4-DA6B0B7B98A1}"/>
    <cellStyle name="Millares [0] 3 2 4 4 3" xfId="18451" xr:uid="{F4A2C366-2949-4AD3-8475-522CFF9ABC1D}"/>
    <cellStyle name="Millares [0] 3 2 4 4 3 2" xfId="39954" xr:uid="{85CD26FF-F788-4ACE-9F48-7A6A7BCCDB30}"/>
    <cellStyle name="Millares [0] 3 2 4 4 4" xfId="25056" xr:uid="{202AEA73-AB19-4FFE-B09E-22E8DD4143B2}"/>
    <cellStyle name="Millares [0] 3 2 4 4 5" xfId="46559" xr:uid="{0F0CFBFB-077D-437F-8A4C-3B7DE8EC31B7}"/>
    <cellStyle name="Millares [0] 3 2 4 5" xfId="5689" xr:uid="{577CFF1F-1BDB-448A-A5EC-75B931C4563F}"/>
    <cellStyle name="Millares [0] 3 2 4 5 2" xfId="13955" xr:uid="{C62097A6-4CB3-42F4-B0A5-B94D30B90A2F}"/>
    <cellStyle name="Millares [0] 3 2 4 5 2 2" xfId="35458" xr:uid="{A25A3FD5-C0FB-4614-9388-096A04DFF373}"/>
    <cellStyle name="Millares [0] 3 2 4 5 3" xfId="20590" xr:uid="{EF89A560-8CB7-4FD9-BCB6-ADD26F115DF5}"/>
    <cellStyle name="Millares [0] 3 2 4 5 3 2" xfId="42093" xr:uid="{49422089-6B0C-465A-AE53-1B40658030FB}"/>
    <cellStyle name="Millares [0] 3 2 4 5 4" xfId="27195" xr:uid="{F7FA97E5-28E4-4F13-BC3A-31F9B187A3C9}"/>
    <cellStyle name="Millares [0] 3 2 4 5 5" xfId="48698" xr:uid="{8A37199A-BCCC-4398-BF99-121564B7788B}"/>
    <cellStyle name="Millares [0] 3 2 4 6" xfId="7330" xr:uid="{5A59C5C9-4B8C-4631-B7D1-C09849845EC9}"/>
    <cellStyle name="Millares [0] 3 2 4 6 2" xfId="28833" xr:uid="{7E4A2D5E-840B-47F6-AB1B-29E1AF94668D}"/>
    <cellStyle name="Millares [0] 3 2 4 7" xfId="8987" xr:uid="{3C3B7F89-1A83-46BA-9A6F-A0B84B83EC2C}"/>
    <cellStyle name="Millares [0] 3 2 4 7 2" xfId="30490" xr:uid="{DCC0ADA7-0B70-4EF4-9EEC-7B82BE5238DC}"/>
    <cellStyle name="Millares [0] 3 2 4 8" xfId="15622" xr:uid="{3F8F7FA1-49FD-4C29-9A1D-EAAF2673BFD3}"/>
    <cellStyle name="Millares [0] 3 2 4 8 2" xfId="37125" xr:uid="{97E95763-E70E-4ED8-81B6-ADF6A0787293}"/>
    <cellStyle name="Millares [0] 3 2 4 9" xfId="22227" xr:uid="{B8F45398-5D90-4616-B634-835D147DA89A}"/>
    <cellStyle name="Millares [0] 3 2 5" xfId="991" xr:uid="{87FB5F2E-682B-47EB-982E-C0A7FC8A5B90}"/>
    <cellStyle name="Millares [0] 3 2 5 2" xfId="3820" xr:uid="{745E8E5D-EF36-45B0-A09A-0D123A8D8EB7}"/>
    <cellStyle name="Millares [0] 3 2 5 2 2" xfId="12086" xr:uid="{619DDD62-3FF6-46B1-A168-5929F6EB1136}"/>
    <cellStyle name="Millares [0] 3 2 5 2 2 2" xfId="33589" xr:uid="{3E333D6C-86EE-4466-8AF4-45EA40BF5F46}"/>
    <cellStyle name="Millares [0] 3 2 5 2 3" xfId="18721" xr:uid="{8A0636AE-B406-46A7-A3F2-9C61FE5F3D81}"/>
    <cellStyle name="Millares [0] 3 2 5 2 3 2" xfId="40224" xr:uid="{0E7AA953-0CFC-4B85-8A3A-01E46AF3F689}"/>
    <cellStyle name="Millares [0] 3 2 5 2 4" xfId="25326" xr:uid="{A60AA710-D36E-4CA7-B35B-0BCEB573C36A}"/>
    <cellStyle name="Millares [0] 3 2 5 2 5" xfId="46829" xr:uid="{B7825B19-454E-4938-822F-F71A3C65193D}"/>
    <cellStyle name="Millares [0] 3 2 5 3" xfId="5959" xr:uid="{7D48D5D2-F111-4B72-91BD-258976D7A86C}"/>
    <cellStyle name="Millares [0] 3 2 5 3 2" xfId="14225" xr:uid="{A0915842-3971-48D1-87FB-1C31FFC4B996}"/>
    <cellStyle name="Millares [0] 3 2 5 3 2 2" xfId="35728" xr:uid="{4587AF7C-FFAA-491C-9C5A-0B53EA0DB5B4}"/>
    <cellStyle name="Millares [0] 3 2 5 3 3" xfId="20860" xr:uid="{F729B496-88F2-4166-A50C-FC036C53D422}"/>
    <cellStyle name="Millares [0] 3 2 5 3 3 2" xfId="42363" xr:uid="{8EB3FE6E-836C-492C-A068-023F3AA4EDF5}"/>
    <cellStyle name="Millares [0] 3 2 5 3 4" xfId="27465" xr:uid="{837A11F0-6AB9-492E-B625-CCEA0FA2BD53}"/>
    <cellStyle name="Millares [0] 3 2 5 3 5" xfId="48968" xr:uid="{BCC996C1-1EEE-4D6C-82EC-6278D0A01B33}"/>
    <cellStyle name="Millares [0] 3 2 5 4" xfId="7600" xr:uid="{F76DA7DE-D29F-4B40-A003-EBD4C11ED29C}"/>
    <cellStyle name="Millares [0] 3 2 5 4 2" xfId="29103" xr:uid="{3FA48A4B-8BAC-4126-BA62-1AF454FAE578}"/>
    <cellStyle name="Millares [0] 3 2 5 5" xfId="9257" xr:uid="{99D66992-725E-4DF0-8665-230EE5A98ED1}"/>
    <cellStyle name="Millares [0] 3 2 5 5 2" xfId="30760" xr:uid="{5C8EB2EB-448B-44C8-BF13-A87F2AADEDFE}"/>
    <cellStyle name="Millares [0] 3 2 5 6" xfId="15892" xr:uid="{50C4AFA1-2BAC-4DC0-88B2-60BBB373500C}"/>
    <cellStyle name="Millares [0] 3 2 5 6 2" xfId="37395" xr:uid="{F9735FF9-8E3C-49A7-9F0E-F8FF25E90957}"/>
    <cellStyle name="Millares [0] 3 2 5 7" xfId="22497" xr:uid="{4591C0E4-66AA-4446-908D-5005ED540DC2}"/>
    <cellStyle name="Millares [0] 3 2 5 8" xfId="44000" xr:uid="{3E46B7BD-CC01-435D-8BA0-FA218623A82E}"/>
    <cellStyle name="Millares [0] 3 2 6" xfId="1251" xr:uid="{5E5F517F-EDDE-4C95-AE25-AA758ED37156}"/>
    <cellStyle name="Millares [0] 3 2 6 2" xfId="4080" xr:uid="{F6E4D66F-4DEF-4793-ACFC-2877232613C2}"/>
    <cellStyle name="Millares [0] 3 2 6 2 2" xfId="12346" xr:uid="{09E94983-7427-4EDA-8106-3521F83BAD6A}"/>
    <cellStyle name="Millares [0] 3 2 6 2 2 2" xfId="33849" xr:uid="{0EF26090-C139-4C00-A310-ACBBC27DDFEF}"/>
    <cellStyle name="Millares [0] 3 2 6 2 3" xfId="18981" xr:uid="{F5115A69-958D-4032-8CFE-769AA81C5016}"/>
    <cellStyle name="Millares [0] 3 2 6 2 3 2" xfId="40484" xr:uid="{0F8BB543-1350-43E7-B47E-C0C6269A3508}"/>
    <cellStyle name="Millares [0] 3 2 6 2 4" xfId="25586" xr:uid="{E4953CA4-D95E-45EE-A6DA-7BA2D3EDA802}"/>
    <cellStyle name="Millares [0] 3 2 6 2 5" xfId="47089" xr:uid="{97ED0103-8A31-4E89-B593-42CFFB8B0131}"/>
    <cellStyle name="Millares [0] 3 2 6 3" xfId="6219" xr:uid="{1D03ED05-1B3A-4734-AE8F-2C0D9EBE068F}"/>
    <cellStyle name="Millares [0] 3 2 6 3 2" xfId="14485" xr:uid="{FD93407C-07E5-400F-9ADA-83A065B9B7E1}"/>
    <cellStyle name="Millares [0] 3 2 6 3 2 2" xfId="35988" xr:uid="{5F2AA9D4-97CE-4F8D-85EC-CF83B8EAF662}"/>
    <cellStyle name="Millares [0] 3 2 6 3 3" xfId="21120" xr:uid="{75A29B00-6CA3-4BA8-8809-B9EF1722B32B}"/>
    <cellStyle name="Millares [0] 3 2 6 3 3 2" xfId="42623" xr:uid="{51790B6A-850D-42C6-906E-9CD3576F02B8}"/>
    <cellStyle name="Millares [0] 3 2 6 3 4" xfId="27725" xr:uid="{6C194EB1-79A2-446E-9FF8-6312F2744D3D}"/>
    <cellStyle name="Millares [0] 3 2 6 3 5" xfId="49228" xr:uid="{04CD2C93-1F8A-416A-95D7-B7E84B0A9BE8}"/>
    <cellStyle name="Millares [0] 3 2 6 4" xfId="7860" xr:uid="{67A68641-394C-4F7F-AEA7-D09D0EF8C035}"/>
    <cellStyle name="Millares [0] 3 2 6 4 2" xfId="29363" xr:uid="{1BEED6D9-4189-4B56-8786-3413B9B5AA6B}"/>
    <cellStyle name="Millares [0] 3 2 6 5" xfId="9517" xr:uid="{72952FA5-390E-4AC5-961C-6E4C5A5DBC40}"/>
    <cellStyle name="Millares [0] 3 2 6 5 2" xfId="31020" xr:uid="{941463A8-916A-47AB-BB37-E29B7F1895BE}"/>
    <cellStyle name="Millares [0] 3 2 6 6" xfId="16152" xr:uid="{3DB33E88-8766-4C22-B95B-D082822E8545}"/>
    <cellStyle name="Millares [0] 3 2 6 6 2" xfId="37655" xr:uid="{155083D0-AD6C-47CE-AB22-3E34EB96CC8A}"/>
    <cellStyle name="Millares [0] 3 2 6 7" xfId="22757" xr:uid="{E3F34ACA-9DFC-4E25-AA67-8F7DBB1097A0}"/>
    <cellStyle name="Millares [0] 3 2 6 8" xfId="44260" xr:uid="{2C4D3216-D90A-4E1D-BAAA-5A2AFAF3360F}"/>
    <cellStyle name="Millares [0] 3 2 7" xfId="1938" xr:uid="{A28BC458-02E6-417B-AEF0-9351A4DDC219}"/>
    <cellStyle name="Millares [0] 3 2 7 2" xfId="10204" xr:uid="{9F0A3F89-46F6-49B2-9B1D-A689B2959992}"/>
    <cellStyle name="Millares [0] 3 2 7 2 2" xfId="31707" xr:uid="{26C96439-3D57-493A-A020-AC5D3197CD73}"/>
    <cellStyle name="Millares [0] 3 2 7 3" xfId="16839" xr:uid="{CA14D621-C054-4120-8781-B7895AB6F821}"/>
    <cellStyle name="Millares [0] 3 2 7 3 2" xfId="38342" xr:uid="{E4B2DAC0-DB9B-4012-BD3B-310DB1BAF09D}"/>
    <cellStyle name="Millares [0] 3 2 7 4" xfId="23444" xr:uid="{E11EEC83-4990-41B8-8B81-886745820F47}"/>
    <cellStyle name="Millares [0] 3 2 7 5" xfId="44947" xr:uid="{E6E0F191-4FC9-46C0-9BED-AE06C7D5231B}"/>
    <cellStyle name="Millares [0] 3 2 8" xfId="2625" xr:uid="{92AF7312-4455-4A26-8B3C-7CADAC1AC749}"/>
    <cellStyle name="Millares [0] 3 2 8 2" xfId="10891" xr:uid="{E051F0B4-09EC-4DBC-BB74-6EDE7BDF5005}"/>
    <cellStyle name="Millares [0] 3 2 8 2 2" xfId="32394" xr:uid="{AC8B9792-AEE6-4D44-8B24-5728ED4F6AEB}"/>
    <cellStyle name="Millares [0] 3 2 8 3" xfId="17526" xr:uid="{A1AC317D-3A4C-43F7-996F-9F81EE18DBBC}"/>
    <cellStyle name="Millares [0] 3 2 8 3 2" xfId="39029" xr:uid="{07F97374-BC8C-4B6F-9775-1B8BE0BB585E}"/>
    <cellStyle name="Millares [0] 3 2 8 4" xfId="24131" xr:uid="{8B9FCEA8-30CB-4BD2-9D3D-DA05DEB5C608}"/>
    <cellStyle name="Millares [0] 3 2 8 5" xfId="45634" xr:uid="{B033D1D9-3915-4639-9264-E0B1A499A2C2}"/>
    <cellStyle name="Millares [0] 3 2 9" xfId="3134" xr:uid="{00847E0D-CFDC-4349-AA5B-A8C35E3311D9}"/>
    <cellStyle name="Millares [0] 3 2 9 2" xfId="11400" xr:uid="{8DCC5963-A203-478B-B17C-37160122C40A}"/>
    <cellStyle name="Millares [0] 3 2 9 2 2" xfId="32903" xr:uid="{ECCCDA3A-93FD-47D4-A92E-C2370B093818}"/>
    <cellStyle name="Millares [0] 3 2 9 3" xfId="18035" xr:uid="{E8A0C31A-A986-4689-9F6B-0489737A3250}"/>
    <cellStyle name="Millares [0] 3 2 9 3 2" xfId="39538" xr:uid="{444ADBE6-4494-4BBF-B129-2FA4E72D7136}"/>
    <cellStyle name="Millares [0] 3 2 9 4" xfId="24640" xr:uid="{A1572B23-8456-4C95-92B8-8CC096ACE9BA}"/>
    <cellStyle name="Millares [0] 3 2 9 5" xfId="46143" xr:uid="{42565DF4-35DD-4DF4-813F-4CFC67C632A2}"/>
    <cellStyle name="Millares [0] 30" xfId="6789" xr:uid="{9F845D0B-EC16-4FE2-B074-53ADDEEA3B0B}"/>
    <cellStyle name="Millares [0] 30 2" xfId="15055" xr:uid="{E7E075C4-2107-486A-9693-8C4AEA1D04D8}"/>
    <cellStyle name="Millares [0] 30 2 2" xfId="36558" xr:uid="{7C212894-34AD-420A-AACD-0C3B78CBF0E8}"/>
    <cellStyle name="Millares [0] 30 3" xfId="21690" xr:uid="{9354C412-C392-47EB-BF6E-AC953058EB94}"/>
    <cellStyle name="Millares [0] 30 3 2" xfId="43193" xr:uid="{DA6D460D-C313-4AAD-A76D-1F573D9FFA71}"/>
    <cellStyle name="Millares [0] 30 4" xfId="28295" xr:uid="{2C568AA8-9F94-48C9-9020-17CDBAA2C349}"/>
    <cellStyle name="Millares [0] 30 5" xfId="49798" xr:uid="{56A909E5-701B-48AB-A4EF-A749D6BF8C7F}"/>
    <cellStyle name="Millares [0] 31" xfId="6791" xr:uid="{2287481C-B30D-4B9E-A086-DAFEBCD06EBE}"/>
    <cellStyle name="Millares [0] 31 2" xfId="15056" xr:uid="{C2921868-9F01-4BDB-A9BD-64B2B78B0D7E}"/>
    <cellStyle name="Millares [0] 31 2 2" xfId="36559" xr:uid="{D7EF20A2-3D54-4538-948B-87966C5A759B}"/>
    <cellStyle name="Millares [0] 31 3" xfId="21691" xr:uid="{961B71B1-47CA-4506-B89B-BDC332216268}"/>
    <cellStyle name="Millares [0] 31 3 2" xfId="43194" xr:uid="{86739624-F897-4164-97B1-FC7F70E90890}"/>
    <cellStyle name="Millares [0] 31 4" xfId="28296" xr:uid="{77BB912D-7D96-4643-8103-08785CE10B18}"/>
    <cellStyle name="Millares [0] 32" xfId="6795" xr:uid="{E25921C9-4677-4EB8-91B4-990B3970BAE6}"/>
    <cellStyle name="Millares [0] 32 2" xfId="8439" xr:uid="{4EE53491-E30E-49CF-810C-37AF602A4F97}"/>
    <cellStyle name="Millares [0] 32 2 2" xfId="29942" xr:uid="{2F212BD9-5B43-40CC-9CC9-340F4A8AD163}"/>
    <cellStyle name="Millares [0] 32 3" xfId="28298" xr:uid="{C299794B-C492-4264-A5D3-3B04105D467D}"/>
    <cellStyle name="Millares [0] 33" xfId="8434" xr:uid="{90474FB1-AF14-43EE-A10C-635E339013F0}"/>
    <cellStyle name="Millares [0] 33 2" xfId="29937" xr:uid="{FE238F2A-DE29-469E-86F6-2D84A75A43B1}"/>
    <cellStyle name="Millares [0] 34" xfId="15088" xr:uid="{250DB42D-1D3A-4368-B99A-65E760430A02}"/>
    <cellStyle name="Millares [0] 34 2" xfId="36591" xr:uid="{032F3979-F755-4801-9813-5CF40E9BB531}"/>
    <cellStyle name="Millares [0] 35" xfId="21693" xr:uid="{79BE8BDB-EFFB-4D46-BA58-A9F6171D6E23}"/>
    <cellStyle name="Millares [0] 36" xfId="43196" xr:uid="{B126077B-E137-4449-8299-0AC1439C0016}"/>
    <cellStyle name="Millares [0] 4" xfId="122" xr:uid="{39A100C9-9A4A-4F49-ACFD-9ACBC89528F6}"/>
    <cellStyle name="Millares [0] 4 10" xfId="1829" xr:uid="{BD6D0683-3FDC-4F9C-9311-67468005F9B9}"/>
    <cellStyle name="Millares [0] 4 10 2" xfId="10095" xr:uid="{1E4F147F-C4DF-45C8-A0CB-D9477E24356C}"/>
    <cellStyle name="Millares [0] 4 10 2 2" xfId="31598" xr:uid="{F4CF92BE-EF76-4CB6-BE80-876FED7BB19D}"/>
    <cellStyle name="Millares [0] 4 10 3" xfId="16730" xr:uid="{ADB2B00B-1FFA-4CB2-8EBB-BFB983349D96}"/>
    <cellStyle name="Millares [0] 4 10 3 2" xfId="38233" xr:uid="{E1C465AC-9B5C-469D-B651-2BBB419E432E}"/>
    <cellStyle name="Millares [0] 4 10 4" xfId="23335" xr:uid="{8F8451D1-9579-4423-B674-E12E4C34F79D}"/>
    <cellStyle name="Millares [0] 4 10 5" xfId="44838" xr:uid="{B7A6F5ED-F2BE-4C91-A942-A59C756ED794}"/>
    <cellStyle name="Millares [0] 4 11" xfId="2514" xr:uid="{D3BB31D1-AE47-4FC5-9675-074FB7B31E09}"/>
    <cellStyle name="Millares [0] 4 11 2" xfId="10780" xr:uid="{9D0FA9D5-C364-491F-9F9F-CEA84C9BE46C}"/>
    <cellStyle name="Millares [0] 4 11 2 2" xfId="32283" xr:uid="{D3CD204E-05E8-43D6-9B1B-F1DC3C2DC054}"/>
    <cellStyle name="Millares [0] 4 11 3" xfId="17415" xr:uid="{F057D874-F5C9-4F6F-BD72-B8AEF275AD8E}"/>
    <cellStyle name="Millares [0] 4 11 3 2" xfId="38918" xr:uid="{3FC0E6E2-32EC-4B1F-AF38-39DE05B7BC05}"/>
    <cellStyle name="Millares [0] 4 11 4" xfId="24020" xr:uid="{F7DD372A-EC03-40FD-ABE1-AC6ACD06C1A9}"/>
    <cellStyle name="Millares [0] 4 11 5" xfId="45523" xr:uid="{5AC4340E-A8A9-4CEE-81F8-9A707E6A146D}"/>
    <cellStyle name="Millares [0] 4 12" xfId="3025" xr:uid="{2F1DC65E-EA74-4193-98EB-FAA2C50D59A8}"/>
    <cellStyle name="Millares [0] 4 12 2" xfId="11291" xr:uid="{A9370127-9C28-4FE0-9EC1-C4F14FFAEB66}"/>
    <cellStyle name="Millares [0] 4 12 2 2" xfId="32794" xr:uid="{0409A583-2679-4D4D-B790-6759AFEEEA6B}"/>
    <cellStyle name="Millares [0] 4 12 3" xfId="17926" xr:uid="{E395C0CB-16DC-435C-B972-51A271735F25}"/>
    <cellStyle name="Millares [0] 4 12 3 2" xfId="39429" xr:uid="{31544FAE-E976-41B7-8DBF-72837246999F}"/>
    <cellStyle name="Millares [0] 4 12 4" xfId="24531" xr:uid="{B8C5DB07-867E-40ED-82E8-E6230091F685}"/>
    <cellStyle name="Millares [0] 4 12 5" xfId="46034" xr:uid="{8877DC79-A35E-4A51-AFF0-6BEB1E346360}"/>
    <cellStyle name="Millares [0] 4 13" xfId="4660" xr:uid="{7255F736-89D6-4D27-B81F-7E8D35644591}"/>
    <cellStyle name="Millares [0] 4 13 2" xfId="12926" xr:uid="{B144E896-A072-4419-9B28-2548B47DAD0A}"/>
    <cellStyle name="Millares [0] 4 13 2 2" xfId="34429" xr:uid="{251F26AE-A167-4F48-AAF5-8988442D4781}"/>
    <cellStyle name="Millares [0] 4 13 3" xfId="19561" xr:uid="{312760E9-6ABF-4458-8A55-D2F657E7309D}"/>
    <cellStyle name="Millares [0] 4 13 3 2" xfId="41064" xr:uid="{422CEBDE-C588-406F-A515-236721E5F60D}"/>
    <cellStyle name="Millares [0] 4 13 4" xfId="26166" xr:uid="{AA01883C-0C0B-4174-8AE6-A552F7C24163}"/>
    <cellStyle name="Millares [0] 4 13 5" xfId="47669" xr:uid="{8CA9F050-31C0-4DFD-A722-B47675CE4B95}"/>
    <cellStyle name="Millares [0] 4 14" xfId="5163" xr:uid="{DA4B72FF-E4D9-4CF9-8844-0F2E6562F351}"/>
    <cellStyle name="Millares [0] 4 14 2" xfId="13429" xr:uid="{FB057B61-A1CB-498C-8AF5-7EE76981A126}"/>
    <cellStyle name="Millares [0] 4 14 2 2" xfId="34932" xr:uid="{23EAEFE2-C47F-46CD-9F57-8D4EE1C78905}"/>
    <cellStyle name="Millares [0] 4 14 3" xfId="20064" xr:uid="{5223E724-7535-4B0F-9D6E-1A6147178215}"/>
    <cellStyle name="Millares [0] 4 14 3 2" xfId="41567" xr:uid="{4F34E692-9FD5-45C8-A75F-630C2396FF66}"/>
    <cellStyle name="Millares [0] 4 14 4" xfId="26669" xr:uid="{A1A3998C-8670-4676-8C14-EE1807B1515D}"/>
    <cellStyle name="Millares [0] 4 14 5" xfId="48172" xr:uid="{97ABB41C-BC03-4F3B-9BDE-D489EBA89727}"/>
    <cellStyle name="Millares [0] 4 15" xfId="6804" xr:uid="{7FC4D114-4ECE-413C-904D-1FE8822871FC}"/>
    <cellStyle name="Millares [0] 4 15 2" xfId="28307" xr:uid="{A1D0EE42-0918-48D2-8CE8-F230D85C4A88}"/>
    <cellStyle name="Millares [0] 4 16" xfId="8458" xr:uid="{6244D12B-41A4-4EE9-BDA6-C535D3B55D6A}"/>
    <cellStyle name="Millares [0] 4 16 2" xfId="29961" xr:uid="{5CA65D7E-D28E-45DB-89E5-FFE4A0706803}"/>
    <cellStyle name="Millares [0] 4 17" xfId="15097" xr:uid="{36B1EA45-A05F-4E7B-961F-F874334F8416}"/>
    <cellStyle name="Millares [0] 4 17 2" xfId="36600" xr:uid="{39D8BF4E-EF3C-4963-9C53-D64EB48417A4}"/>
    <cellStyle name="Millares [0] 4 18" xfId="21702" xr:uid="{9B06F175-AD13-4880-89D3-27666B8E76BD}"/>
    <cellStyle name="Millares [0] 4 19" xfId="43205" xr:uid="{62F22A8E-CA31-46EB-9E2B-015D410AD5FA}"/>
    <cellStyle name="Millares [0] 4 2" xfId="160" xr:uid="{63A53F87-AA1F-45B1-806C-4E4D3FEE0EBA}"/>
    <cellStyle name="Millares [0] 4 2 10" xfId="4697" xr:uid="{1BE87CBB-D30A-4828-B970-8AF32C1D71C5}"/>
    <cellStyle name="Millares [0] 4 2 10 2" xfId="12963" xr:uid="{9FAE4E5C-9029-4C2F-BC74-2DB9317979D7}"/>
    <cellStyle name="Millares [0] 4 2 10 2 2" xfId="34466" xr:uid="{37013725-EAEA-45AC-ACCC-DDF0E17AFF96}"/>
    <cellStyle name="Millares [0] 4 2 10 3" xfId="19598" xr:uid="{FED285A9-A56F-4816-A243-4F09AC5E5B61}"/>
    <cellStyle name="Millares [0] 4 2 10 3 2" xfId="41101" xr:uid="{723EA9B1-C95C-40E2-B278-ADE8757491A2}"/>
    <cellStyle name="Millares [0] 4 2 10 4" xfId="26203" xr:uid="{53E63AED-90E4-4097-87AD-A3F3E65BE1C5}"/>
    <cellStyle name="Millares [0] 4 2 10 5" xfId="47706" xr:uid="{8D21AE3E-D22A-4AF5-812D-2BACD329296E}"/>
    <cellStyle name="Millares [0] 4 2 11" xfId="5200" xr:uid="{B08D6E41-5AAB-4A15-9520-09792975CD29}"/>
    <cellStyle name="Millares [0] 4 2 11 2" xfId="13466" xr:uid="{A1BCF4CC-3528-4EF4-B11F-43602AD35794}"/>
    <cellStyle name="Millares [0] 4 2 11 2 2" xfId="34969" xr:uid="{FD71888F-601E-4D4F-845C-D984831866EA}"/>
    <cellStyle name="Millares [0] 4 2 11 3" xfId="20101" xr:uid="{DE570530-97A6-4405-BBA5-35381F63CA52}"/>
    <cellStyle name="Millares [0] 4 2 11 3 2" xfId="41604" xr:uid="{B486F1AE-69BA-43E5-B658-0B96D7C3DEA4}"/>
    <cellStyle name="Millares [0] 4 2 11 4" xfId="26706" xr:uid="{84CB463B-8025-45D3-B53A-1B122DA8B188}"/>
    <cellStyle name="Millares [0] 4 2 11 5" xfId="48209" xr:uid="{B795DA88-E4F3-4F61-9180-A7BFEDE8A0B8}"/>
    <cellStyle name="Millares [0] 4 2 12" xfId="6841" xr:uid="{4AC56D9F-D4B5-42BB-9848-9ECD0C4BA9D4}"/>
    <cellStyle name="Millares [0] 4 2 12 2" xfId="28344" xr:uid="{A1094AEC-3F41-400E-A686-044FC25389C5}"/>
    <cellStyle name="Millares [0] 4 2 13" xfId="8495" xr:uid="{EC6C822C-495F-45F1-A003-B83C462A0843}"/>
    <cellStyle name="Millares [0] 4 2 13 2" xfId="29998" xr:uid="{A2016B50-47AB-46E8-810D-FD6355C9A363}"/>
    <cellStyle name="Millares [0] 4 2 14" xfId="15134" xr:uid="{F21DF31E-FF3F-41BC-AD21-F74551C32EDF}"/>
    <cellStyle name="Millares [0] 4 2 14 2" xfId="36637" xr:uid="{F5334E0C-2658-4239-8A54-D8F452C46C3B}"/>
    <cellStyle name="Millares [0] 4 2 15" xfId="21739" xr:uid="{38595C97-C8D1-49DC-AAD6-D53169C3F183}"/>
    <cellStyle name="Millares [0] 4 2 16" xfId="43242" xr:uid="{34635344-89DC-4C6B-98EB-268677A0B5C2}"/>
    <cellStyle name="Millares [0] 4 2 2" xfId="492" xr:uid="{F9104FBA-326E-4636-8123-BA4C3CBB9440}"/>
    <cellStyle name="Millares [0] 4 2 2 10" xfId="7103" xr:uid="{8CA4E291-87BE-4B0C-85A8-617463F884EC}"/>
    <cellStyle name="Millares [0] 4 2 2 10 2" xfId="28606" xr:uid="{1D253CF0-875A-4E5A-983A-7A66952BCED7}"/>
    <cellStyle name="Millares [0] 4 2 2 11" xfId="8759" xr:uid="{B49D149B-3688-4898-9BEE-48E57641F309}"/>
    <cellStyle name="Millares [0] 4 2 2 11 2" xfId="30262" xr:uid="{4A08A4D5-3F66-4B9D-B555-FCF3A4F9520E}"/>
    <cellStyle name="Millares [0] 4 2 2 12" xfId="15395" xr:uid="{49E68F4F-B293-4A67-8A53-7D4DC58D8BDD}"/>
    <cellStyle name="Millares [0] 4 2 2 12 2" xfId="36898" xr:uid="{85D1573A-77AC-4ED3-8637-AF91D5649D47}"/>
    <cellStyle name="Millares [0] 4 2 2 13" xfId="22000" xr:uid="{4ED8BF90-3086-4BF7-8ADE-504EE13849C0}"/>
    <cellStyle name="Millares [0] 4 2 2 14" xfId="43503" xr:uid="{E6061741-F49B-4163-8848-D6051C381457}"/>
    <cellStyle name="Millares [0] 4 2 2 2" xfId="774" xr:uid="{C1B00CF2-974A-4C3D-92BB-4CB7D6CA81D2}"/>
    <cellStyle name="Millares [0] 4 2 2 2 10" xfId="15675" xr:uid="{D9963C14-7B03-4688-B015-6B421D88E45F}"/>
    <cellStyle name="Millares [0] 4 2 2 2 10 2" xfId="37178" xr:uid="{5BBA07EE-822D-44E9-85CC-F777E00F1236}"/>
    <cellStyle name="Millares [0] 4 2 2 2 11" xfId="22280" xr:uid="{3AB87659-5393-4B2A-AED6-1D7342DF012A}"/>
    <cellStyle name="Millares [0] 4 2 2 2 12" xfId="43783" xr:uid="{7C1BFADF-6A40-414F-A90F-B1599512FC78}"/>
    <cellStyle name="Millares [0] 4 2 2 2 2" xfId="1720" xr:uid="{73C96EF2-ECC0-4A37-A4C7-1D3172073C17}"/>
    <cellStyle name="Millares [0] 4 2 2 2 2 2" xfId="4549" xr:uid="{609BC814-1128-4F60-B0CF-C8AE8B8AB635}"/>
    <cellStyle name="Millares [0] 4 2 2 2 2 2 2" xfId="12815" xr:uid="{6B2F4681-5CE9-4FE3-8EBF-27A8987BEA87}"/>
    <cellStyle name="Millares [0] 4 2 2 2 2 2 2 2" xfId="34318" xr:uid="{9D5E3DC0-0929-4304-A861-2FE07CA46F8C}"/>
    <cellStyle name="Millares [0] 4 2 2 2 2 2 3" xfId="19450" xr:uid="{D83E254E-7664-4DE2-B6E2-E9D4AC689F53}"/>
    <cellStyle name="Millares [0] 4 2 2 2 2 2 3 2" xfId="40953" xr:uid="{7E3B80EE-0F62-40BC-BE50-109BB99BE72E}"/>
    <cellStyle name="Millares [0] 4 2 2 2 2 2 4" xfId="26055" xr:uid="{34EE700E-EC7D-40E1-AEFF-87788AFF3182}"/>
    <cellStyle name="Millares [0] 4 2 2 2 2 2 5" xfId="47558" xr:uid="{FA39710D-899D-48C3-BA16-52611C55A248}"/>
    <cellStyle name="Millares [0] 4 2 2 2 2 3" xfId="6688" xr:uid="{871E6318-50AB-4273-A8B7-A3588ABE74E1}"/>
    <cellStyle name="Millares [0] 4 2 2 2 2 3 2" xfId="14954" xr:uid="{A2351DF8-2585-41CA-AF80-648DE6C21626}"/>
    <cellStyle name="Millares [0] 4 2 2 2 2 3 2 2" xfId="36457" xr:uid="{018972D1-06A8-4CF0-A37E-D171BA9AEFCC}"/>
    <cellStyle name="Millares [0] 4 2 2 2 2 3 3" xfId="21589" xr:uid="{2831D601-6A7A-40D4-B117-98203B42F748}"/>
    <cellStyle name="Millares [0] 4 2 2 2 2 3 3 2" xfId="43092" xr:uid="{88CB3482-06D7-46B2-BE74-A7F08927B480}"/>
    <cellStyle name="Millares [0] 4 2 2 2 2 3 4" xfId="28194" xr:uid="{E71314B1-9651-48A5-8D50-E78FB6356846}"/>
    <cellStyle name="Millares [0] 4 2 2 2 2 3 5" xfId="49697" xr:uid="{9DEFB94F-1B23-4CA2-9810-2466CCB40F8F}"/>
    <cellStyle name="Millares [0] 4 2 2 2 2 4" xfId="8329" xr:uid="{09D992CD-240F-4389-B4A6-6F6599CA162E}"/>
    <cellStyle name="Millares [0] 4 2 2 2 2 4 2" xfId="29832" xr:uid="{B6F09F0D-92A7-4518-9169-92B051E0D71E}"/>
    <cellStyle name="Millares [0] 4 2 2 2 2 5" xfId="9986" xr:uid="{CCEFC0DF-3D1C-424B-ACAB-90627733F7F3}"/>
    <cellStyle name="Millares [0] 4 2 2 2 2 5 2" xfId="31489" xr:uid="{0AD39756-5CF6-4F3D-9418-93ACBBD2BE1F}"/>
    <cellStyle name="Millares [0] 4 2 2 2 2 6" xfId="16621" xr:uid="{4831E94A-B8D7-4847-85EF-6173F4936EA1}"/>
    <cellStyle name="Millares [0] 4 2 2 2 2 6 2" xfId="38124" xr:uid="{A5D9A8A2-991C-4C53-BA06-FC0A84C71EF9}"/>
    <cellStyle name="Millares [0] 4 2 2 2 2 7" xfId="23226" xr:uid="{C4BC644E-D153-46D2-9A52-62BF2D4AC57B}"/>
    <cellStyle name="Millares [0] 4 2 2 2 2 8" xfId="44729" xr:uid="{D4828DA9-C108-415E-BAC6-7E37B7F8A625}"/>
    <cellStyle name="Millares [0] 4 2 2 2 3" xfId="2407" xr:uid="{2A75B1D8-BE27-4F3C-8019-D8F064FBFD20}"/>
    <cellStyle name="Millares [0] 4 2 2 2 3 2" xfId="10673" xr:uid="{9271A3D3-4F30-4513-A149-6613E6295103}"/>
    <cellStyle name="Millares [0] 4 2 2 2 3 2 2" xfId="32176" xr:uid="{A9598263-512F-4C29-B41E-E94CEBB00DED}"/>
    <cellStyle name="Millares [0] 4 2 2 2 3 3" xfId="17308" xr:uid="{B68ADB67-79DA-4F50-9255-76FBC25FCD2F}"/>
    <cellStyle name="Millares [0] 4 2 2 2 3 3 2" xfId="38811" xr:uid="{0F039A79-6881-4BB6-95E5-53E2B6AADB89}"/>
    <cellStyle name="Millares [0] 4 2 2 2 3 4" xfId="23913" xr:uid="{9D2FFCDA-DF84-49E5-B4C9-704FE7705D74}"/>
    <cellStyle name="Millares [0] 4 2 2 2 3 5" xfId="45416" xr:uid="{6827BA03-397B-445B-A585-9DBD271CF0F2}"/>
    <cellStyle name="Millares [0] 4 2 2 2 4" xfId="2924" xr:uid="{AC72B208-F001-430C-9EF3-36A47A6206AA}"/>
    <cellStyle name="Millares [0] 4 2 2 2 4 2" xfId="11190" xr:uid="{F8CC6498-7F9B-4AB1-BAAD-88570328BB5E}"/>
    <cellStyle name="Millares [0] 4 2 2 2 4 2 2" xfId="32693" xr:uid="{57CA2D88-E9BE-4361-9D38-A739715BB220}"/>
    <cellStyle name="Millares [0] 4 2 2 2 4 3" xfId="17825" xr:uid="{D93E1BE8-E496-4678-AD74-CEE9F96BEB8D}"/>
    <cellStyle name="Millares [0] 4 2 2 2 4 3 2" xfId="39328" xr:uid="{579F8D11-632D-4BA7-B3E0-6D2D96582580}"/>
    <cellStyle name="Millares [0] 4 2 2 2 4 4" xfId="24430" xr:uid="{EAEBE274-6602-4E33-978C-D7F2B98D2670}"/>
    <cellStyle name="Millares [0] 4 2 2 2 4 5" xfId="45933" xr:uid="{76650537-EB26-4883-9518-F2A07FE8A3E0}"/>
    <cellStyle name="Millares [0] 4 2 2 2 5" xfId="3603" xr:uid="{CEDF641C-A056-4111-91A8-F1C5B692753A}"/>
    <cellStyle name="Millares [0] 4 2 2 2 5 2" xfId="11869" xr:uid="{67B27135-91CB-49D6-BBD1-BD13227BC546}"/>
    <cellStyle name="Millares [0] 4 2 2 2 5 2 2" xfId="33372" xr:uid="{8DC89BE1-D82D-4D35-AAEF-A86827A39C2B}"/>
    <cellStyle name="Millares [0] 4 2 2 2 5 3" xfId="18504" xr:uid="{30303388-A065-4954-8F14-715FA9026E67}"/>
    <cellStyle name="Millares [0] 4 2 2 2 5 3 2" xfId="40007" xr:uid="{5BD203C1-C928-432F-85E5-D1CE67CF38B0}"/>
    <cellStyle name="Millares [0] 4 2 2 2 5 4" xfId="25109" xr:uid="{C84FEB15-BE7F-4387-9662-D10C27E61C77}"/>
    <cellStyle name="Millares [0] 4 2 2 2 5 5" xfId="46612" xr:uid="{0E9B2C10-C484-4A89-806D-62468C92C764}"/>
    <cellStyle name="Millares [0] 4 2 2 2 6" xfId="5068" xr:uid="{34FA7399-412A-450D-A34A-A4EE58036686}"/>
    <cellStyle name="Millares [0] 4 2 2 2 6 2" xfId="13334" xr:uid="{4402729B-F825-49EC-B4B4-4EF7D2941F57}"/>
    <cellStyle name="Millares [0] 4 2 2 2 6 2 2" xfId="34837" xr:uid="{E596B053-A362-454D-BE3D-C8C795E29928}"/>
    <cellStyle name="Millares [0] 4 2 2 2 6 3" xfId="19969" xr:uid="{C6C57C11-32C3-4E39-8BE1-E8AE75AA4CE7}"/>
    <cellStyle name="Millares [0] 4 2 2 2 6 3 2" xfId="41472" xr:uid="{64E601EC-2EB2-4C54-9415-2952A9B20201}"/>
    <cellStyle name="Millares [0] 4 2 2 2 6 4" xfId="26574" xr:uid="{501C323B-6977-4904-94CA-7D9A8A685825}"/>
    <cellStyle name="Millares [0] 4 2 2 2 6 5" xfId="48077" xr:uid="{1DEF3B41-B17D-4EC0-B5CB-7A960C312432}"/>
    <cellStyle name="Millares [0] 4 2 2 2 7" xfId="5742" xr:uid="{C5F36268-BBE5-45E0-8D54-0C31F5218779}"/>
    <cellStyle name="Millares [0] 4 2 2 2 7 2" xfId="14008" xr:uid="{776D809E-772E-4F23-ACAF-3D6BCB3EF908}"/>
    <cellStyle name="Millares [0] 4 2 2 2 7 2 2" xfId="35511" xr:uid="{51937451-ECFB-40DF-A4AF-55D5FEA82FB0}"/>
    <cellStyle name="Millares [0] 4 2 2 2 7 3" xfId="20643" xr:uid="{4CF94345-83BD-4B03-BDC4-54615191677D}"/>
    <cellStyle name="Millares [0] 4 2 2 2 7 3 2" xfId="42146" xr:uid="{73796DF1-305C-430E-8EE1-72747407F4A0}"/>
    <cellStyle name="Millares [0] 4 2 2 2 7 4" xfId="27248" xr:uid="{5EDBFC12-9A7C-407E-841A-13F89E1FCF43}"/>
    <cellStyle name="Millares [0] 4 2 2 2 7 5" xfId="48751" xr:uid="{6757961D-A984-48D6-8AEF-F97F980312DE}"/>
    <cellStyle name="Millares [0] 4 2 2 2 8" xfId="7383" xr:uid="{B53CC1E2-469A-4C34-A833-71D5E368B899}"/>
    <cellStyle name="Millares [0] 4 2 2 2 8 2" xfId="28886" xr:uid="{D963F69B-915B-404F-9CE6-9628AA2B7919}"/>
    <cellStyle name="Millares [0] 4 2 2 2 9" xfId="9040" xr:uid="{50202DC2-BC68-4A22-BD73-7D9148AF9AFE}"/>
    <cellStyle name="Millares [0] 4 2 2 2 9 2" xfId="30543" xr:uid="{AE6AA2F8-5E3A-40EA-9250-87CEE1DA6FDF}"/>
    <cellStyle name="Millares [0] 4 2 2 3" xfId="1044" xr:uid="{F13C07DF-0032-4301-AD25-CE8D74BE9943}"/>
    <cellStyle name="Millares [0] 4 2 2 3 2" xfId="3873" xr:uid="{6AF95F9E-6D76-48BB-986C-98ADFB11C132}"/>
    <cellStyle name="Millares [0] 4 2 2 3 2 2" xfId="12139" xr:uid="{2FD03E9D-F826-4C6C-8594-9416CB3FAED4}"/>
    <cellStyle name="Millares [0] 4 2 2 3 2 2 2" xfId="33642" xr:uid="{1C96FA3B-4AB7-40A7-8428-0732158BCC23}"/>
    <cellStyle name="Millares [0] 4 2 2 3 2 3" xfId="18774" xr:uid="{2277C66B-4E0C-4505-906D-83A81A980605}"/>
    <cellStyle name="Millares [0] 4 2 2 3 2 3 2" xfId="40277" xr:uid="{69ACB59D-9B79-45E3-BFD3-4119F14A2F2E}"/>
    <cellStyle name="Millares [0] 4 2 2 3 2 4" xfId="25379" xr:uid="{4119E726-1636-4103-9A3D-2C240A6829F1}"/>
    <cellStyle name="Millares [0] 4 2 2 3 2 5" xfId="46882" xr:uid="{8D4F9253-E3EC-4D32-9E84-A5CA4D1F7001}"/>
    <cellStyle name="Millares [0] 4 2 2 3 3" xfId="6012" xr:uid="{CC05DD83-1AB6-41F9-AD4C-595400BE563C}"/>
    <cellStyle name="Millares [0] 4 2 2 3 3 2" xfId="14278" xr:uid="{EC2C2300-CC47-4BDC-A878-73CC1DB558AE}"/>
    <cellStyle name="Millares [0] 4 2 2 3 3 2 2" xfId="35781" xr:uid="{31B20FDE-8EE6-4F10-8F23-E7695C39D36A}"/>
    <cellStyle name="Millares [0] 4 2 2 3 3 3" xfId="20913" xr:uid="{E86082E7-1540-4720-B663-C184FA8B343F}"/>
    <cellStyle name="Millares [0] 4 2 2 3 3 3 2" xfId="42416" xr:uid="{4207334A-62BE-42D4-8C18-F5A0196D6ADC}"/>
    <cellStyle name="Millares [0] 4 2 2 3 3 4" xfId="27518" xr:uid="{D32F49B4-B2FE-4F67-A4E8-FE1E8C74F51E}"/>
    <cellStyle name="Millares [0] 4 2 2 3 3 5" xfId="49021" xr:uid="{56317BC4-9B31-47A3-92C2-4D4FFAB2F1E8}"/>
    <cellStyle name="Millares [0] 4 2 2 3 4" xfId="7653" xr:uid="{36AB6B9B-F75D-40D0-A202-B10D4FA32826}"/>
    <cellStyle name="Millares [0] 4 2 2 3 4 2" xfId="29156" xr:uid="{D3F1556F-427E-41A1-B655-3F3321295E34}"/>
    <cellStyle name="Millares [0] 4 2 2 3 5" xfId="9310" xr:uid="{70F2762F-E2CA-4856-9D82-3903EE7E4D47}"/>
    <cellStyle name="Millares [0] 4 2 2 3 5 2" xfId="30813" xr:uid="{996A27A1-CB24-404F-A587-DE550E0E6AFC}"/>
    <cellStyle name="Millares [0] 4 2 2 3 6" xfId="15945" xr:uid="{27029EA2-28C7-4470-99D7-A2107F9352C1}"/>
    <cellStyle name="Millares [0] 4 2 2 3 6 2" xfId="37448" xr:uid="{F75469DF-47A9-40BE-A9F4-7B6A7520BDA1}"/>
    <cellStyle name="Millares [0] 4 2 2 3 7" xfId="22550" xr:uid="{195791F9-3423-4FE1-B40F-1CC28D4FD835}"/>
    <cellStyle name="Millares [0] 4 2 2 3 8" xfId="44053" xr:uid="{AABA3241-510D-4A35-9CBB-BC6B16A1FBC2}"/>
    <cellStyle name="Millares [0] 4 2 2 4" xfId="1440" xr:uid="{DFE7A2A2-90E7-47D5-8575-051086EE0485}"/>
    <cellStyle name="Millares [0] 4 2 2 4 2" xfId="4269" xr:uid="{8FA0DF7B-D93B-4CC0-943C-0C38D91DAFDF}"/>
    <cellStyle name="Millares [0] 4 2 2 4 2 2" xfId="12535" xr:uid="{C0F7811B-DB33-4502-8875-5E9DF8B403C2}"/>
    <cellStyle name="Millares [0] 4 2 2 4 2 2 2" xfId="34038" xr:uid="{84C8E42C-168F-4805-B0EB-6CA300D246EC}"/>
    <cellStyle name="Millares [0] 4 2 2 4 2 3" xfId="19170" xr:uid="{125D63EE-CA34-4234-AC67-A578917CCBC9}"/>
    <cellStyle name="Millares [0] 4 2 2 4 2 3 2" xfId="40673" xr:uid="{34B228CC-03A5-4CDA-B1E2-A35651A52E4E}"/>
    <cellStyle name="Millares [0] 4 2 2 4 2 4" xfId="25775" xr:uid="{A7AA7C06-3F25-4A23-BA2D-225A014C27BC}"/>
    <cellStyle name="Millares [0] 4 2 2 4 2 5" xfId="47278" xr:uid="{217CAA2E-3C0F-4C47-AD16-9B1E5B9CA913}"/>
    <cellStyle name="Millares [0] 4 2 2 4 3" xfId="6408" xr:uid="{1B49EF80-7EF3-4E70-AD69-531A36437A0F}"/>
    <cellStyle name="Millares [0] 4 2 2 4 3 2" xfId="14674" xr:uid="{460F1FE1-35D0-45B7-9554-7308D19AF19E}"/>
    <cellStyle name="Millares [0] 4 2 2 4 3 2 2" xfId="36177" xr:uid="{B8E1F7C8-179C-40C3-A34C-E85DF47CC135}"/>
    <cellStyle name="Millares [0] 4 2 2 4 3 3" xfId="21309" xr:uid="{CC77F173-1D37-4E33-BE97-99689872962B}"/>
    <cellStyle name="Millares [0] 4 2 2 4 3 3 2" xfId="42812" xr:uid="{AB7A9634-E8B7-4B75-90C6-F1BA28BAB320}"/>
    <cellStyle name="Millares [0] 4 2 2 4 3 4" xfId="27914" xr:uid="{041D6E09-E11C-4658-BAB4-0169232C487B}"/>
    <cellStyle name="Millares [0] 4 2 2 4 3 5" xfId="49417" xr:uid="{4597E08F-D480-4BD4-A17F-E84DE5C85749}"/>
    <cellStyle name="Millares [0] 4 2 2 4 4" xfId="8049" xr:uid="{88EA4CB3-F0E6-4086-B488-371FC4539CC6}"/>
    <cellStyle name="Millares [0] 4 2 2 4 4 2" xfId="29552" xr:uid="{6C5D083E-2043-4653-BFAD-BD4E90A5BE82}"/>
    <cellStyle name="Millares [0] 4 2 2 4 5" xfId="9706" xr:uid="{910C5619-A5B7-417E-820B-94EE7A09BE3A}"/>
    <cellStyle name="Millares [0] 4 2 2 4 5 2" xfId="31209" xr:uid="{FDE66D02-CABF-493C-AB5C-C143DE213D9E}"/>
    <cellStyle name="Millares [0] 4 2 2 4 6" xfId="16341" xr:uid="{8B894862-1BE8-41F3-BCD7-80B2AB7FDECC}"/>
    <cellStyle name="Millares [0] 4 2 2 4 6 2" xfId="37844" xr:uid="{B7F18E76-7DE0-450E-9B01-44A4504B9F23}"/>
    <cellStyle name="Millares [0] 4 2 2 4 7" xfId="22946" xr:uid="{B5288549-8217-421B-916F-E992E5FCF794}"/>
    <cellStyle name="Millares [0] 4 2 2 4 8" xfId="44449" xr:uid="{9767A490-D9A9-4AA6-B73D-657A8D2F689E}"/>
    <cellStyle name="Millares [0] 4 2 2 5" xfId="2127" xr:uid="{CBE7C4A0-974D-4488-B1B3-DAA20503CB6B}"/>
    <cellStyle name="Millares [0] 4 2 2 5 2" xfId="10393" xr:uid="{01CFFCC1-7594-4455-AAF7-50985315A987}"/>
    <cellStyle name="Millares [0] 4 2 2 5 2 2" xfId="31896" xr:uid="{CB3F91F9-BF94-43FB-AD43-2AEEF25C61E9}"/>
    <cellStyle name="Millares [0] 4 2 2 5 3" xfId="17028" xr:uid="{A657E664-3DE1-4529-AB12-34830C1EB2E7}"/>
    <cellStyle name="Millares [0] 4 2 2 5 3 2" xfId="38531" xr:uid="{65B1DBB3-1CAC-4575-A9AA-36EC607CF595}"/>
    <cellStyle name="Millares [0] 4 2 2 5 4" xfId="23633" xr:uid="{B94F6103-1014-4383-B7E6-38A74FFB45C0}"/>
    <cellStyle name="Millares [0] 4 2 2 5 5" xfId="45136" xr:uid="{10ACFE52-DB68-4B8E-86DD-C692905E34ED}"/>
    <cellStyle name="Millares [0] 4 2 2 6" xfId="2675" xr:uid="{5F07AABC-F9CE-4C41-B10F-FE32A120C255}"/>
    <cellStyle name="Millares [0] 4 2 2 6 2" xfId="10941" xr:uid="{529BF145-5F96-4E57-9D78-E489F89697AA}"/>
    <cellStyle name="Millares [0] 4 2 2 6 2 2" xfId="32444" xr:uid="{70A29A69-5ADD-4094-87DA-9AF932D7F468}"/>
    <cellStyle name="Millares [0] 4 2 2 6 3" xfId="17576" xr:uid="{E989DAE0-F6FC-4EBD-8F0C-2852875F91FC}"/>
    <cellStyle name="Millares [0] 4 2 2 6 3 2" xfId="39079" xr:uid="{4FCA6404-6675-473A-9363-C21EA7DC954D}"/>
    <cellStyle name="Millares [0] 4 2 2 6 4" xfId="24181" xr:uid="{39B5709A-7510-44BE-A5FA-DBDD759FE303}"/>
    <cellStyle name="Millares [0] 4 2 2 6 5" xfId="45684" xr:uid="{172E95B1-4DD1-47D3-8A80-950B7A327762}"/>
    <cellStyle name="Millares [0] 4 2 2 7" xfId="3323" xr:uid="{6D10EAF3-1945-4114-8CE3-0D81C5B64438}"/>
    <cellStyle name="Millares [0] 4 2 2 7 2" xfId="11589" xr:uid="{D8152520-DDEF-4A51-97FB-83CF2BF1C8A0}"/>
    <cellStyle name="Millares [0] 4 2 2 7 2 2" xfId="33092" xr:uid="{7A52E5F2-4DCA-45AF-B923-81A10C16931A}"/>
    <cellStyle name="Millares [0] 4 2 2 7 3" xfId="18224" xr:uid="{68A97A74-8CCF-4791-9577-4FED3259DAB0}"/>
    <cellStyle name="Millares [0] 4 2 2 7 3 2" xfId="39727" xr:uid="{07FC8124-DFBC-415B-9A61-2C748046B6CB}"/>
    <cellStyle name="Millares [0] 4 2 2 7 4" xfId="24829" xr:uid="{18425E72-D68A-43AF-BC91-FC276A9D4962}"/>
    <cellStyle name="Millares [0] 4 2 2 7 5" xfId="46332" xr:uid="{7150B96A-ED1E-4E19-9844-D590041E9A6F}"/>
    <cellStyle name="Millares [0] 4 2 2 8" xfId="4819" xr:uid="{A0A64C8B-C203-4992-9B83-5B0CFF95F4AD}"/>
    <cellStyle name="Millares [0] 4 2 2 8 2" xfId="13085" xr:uid="{DF3EC4FD-5B73-4F5C-9A7A-E2A3884E21CB}"/>
    <cellStyle name="Millares [0] 4 2 2 8 2 2" xfId="34588" xr:uid="{3425C104-7ECB-4E8A-B866-7A0347EEF896}"/>
    <cellStyle name="Millares [0] 4 2 2 8 3" xfId="19720" xr:uid="{E9E5A32E-6C41-48BD-85E6-A29E056D5987}"/>
    <cellStyle name="Millares [0] 4 2 2 8 3 2" xfId="41223" xr:uid="{B546E08D-CB65-4866-9DF6-D3C2905E3F0C}"/>
    <cellStyle name="Millares [0] 4 2 2 8 4" xfId="26325" xr:uid="{F38B7C6A-8BEE-4AE4-B6CE-021AA527AE33}"/>
    <cellStyle name="Millares [0] 4 2 2 8 5" xfId="47828" xr:uid="{9F22016B-B0F2-48AA-8698-4A4B383AF4A4}"/>
    <cellStyle name="Millares [0] 4 2 2 9" xfId="5462" xr:uid="{E95240FD-63B6-46CD-9626-E65370DD56F7}"/>
    <cellStyle name="Millares [0] 4 2 2 9 2" xfId="13728" xr:uid="{8E284070-B958-446D-B443-F1C83840660F}"/>
    <cellStyle name="Millares [0] 4 2 2 9 2 2" xfId="35231" xr:uid="{9B08EDD5-9EA6-49BF-B417-2532F1754A50}"/>
    <cellStyle name="Millares [0] 4 2 2 9 3" xfId="20363" xr:uid="{362DD19F-8AF7-45C7-B34E-3B6F9BD6DD41}"/>
    <cellStyle name="Millares [0] 4 2 2 9 3 2" xfId="41866" xr:uid="{6448A852-E46A-4C01-B5B3-54CB649564C0}"/>
    <cellStyle name="Millares [0] 4 2 2 9 4" xfId="26968" xr:uid="{F604FB2F-41EA-4462-85AC-92835058D683}"/>
    <cellStyle name="Millares [0] 4 2 2 9 5" xfId="48471" xr:uid="{03F229BA-B2D3-4337-B828-BF1C4BD3A5BC}"/>
    <cellStyle name="Millares [0] 4 2 3" xfId="365" xr:uid="{E0CF681C-6FB2-497B-A943-2BF9D7E84BF4}"/>
    <cellStyle name="Millares [0] 4 2 3 10" xfId="15268" xr:uid="{DDF0A49A-3484-4AB9-92FE-FF575EE53D28}"/>
    <cellStyle name="Millares [0] 4 2 3 10 2" xfId="36771" xr:uid="{E9D7401F-A1F8-4420-B23A-FCBCF5239587}"/>
    <cellStyle name="Millares [0] 4 2 3 11" xfId="21873" xr:uid="{DC8A6620-31C5-4DF1-A39C-D6C54F4A8873}"/>
    <cellStyle name="Millares [0] 4 2 3 12" xfId="43376" xr:uid="{C656D2CC-5A62-4CCE-9FB3-EEAFBC007A26}"/>
    <cellStyle name="Millares [0] 4 2 3 2" xfId="1313" xr:uid="{9D08A47B-6AAF-4B0E-9F82-8AA02E47DFAB}"/>
    <cellStyle name="Millares [0] 4 2 3 2 2" xfId="4142" xr:uid="{B1A2057F-7019-4096-AAAD-071DD2009465}"/>
    <cellStyle name="Millares [0] 4 2 3 2 2 2" xfId="12408" xr:uid="{9975DD5B-DA4A-4317-8FE2-FAA8B61BE0C4}"/>
    <cellStyle name="Millares [0] 4 2 3 2 2 2 2" xfId="33911" xr:uid="{2C2E453A-21AE-44F0-BD25-BE1C4503BF6E}"/>
    <cellStyle name="Millares [0] 4 2 3 2 2 3" xfId="19043" xr:uid="{48F77A25-92CF-4AE2-B091-091AE2E4B2D2}"/>
    <cellStyle name="Millares [0] 4 2 3 2 2 3 2" xfId="40546" xr:uid="{C6ACBCCE-C2F0-4F32-A75B-CF9A1256871C}"/>
    <cellStyle name="Millares [0] 4 2 3 2 2 4" xfId="25648" xr:uid="{92C31A47-75A6-44F7-B0AA-608BA90A304C}"/>
    <cellStyle name="Millares [0] 4 2 3 2 2 5" xfId="47151" xr:uid="{0D0855A5-93FE-4551-9450-64A254A460F5}"/>
    <cellStyle name="Millares [0] 4 2 3 2 3" xfId="6281" xr:uid="{B504009E-315A-409C-8AD4-54688FCC70A1}"/>
    <cellStyle name="Millares [0] 4 2 3 2 3 2" xfId="14547" xr:uid="{DBDB9767-5BCD-4DA9-AF49-2BB8182316F8}"/>
    <cellStyle name="Millares [0] 4 2 3 2 3 2 2" xfId="36050" xr:uid="{5D395F71-6D93-426F-9BA7-9C127873FBF2}"/>
    <cellStyle name="Millares [0] 4 2 3 2 3 3" xfId="21182" xr:uid="{D1D54F2C-57A8-41F7-8476-182B1AA9B618}"/>
    <cellStyle name="Millares [0] 4 2 3 2 3 3 2" xfId="42685" xr:uid="{508E9EBE-C456-4D4B-AD81-47A55A49AEF0}"/>
    <cellStyle name="Millares [0] 4 2 3 2 3 4" xfId="27787" xr:uid="{C7870957-DB20-4BFF-81D3-E03F4B0DCDB2}"/>
    <cellStyle name="Millares [0] 4 2 3 2 3 5" xfId="49290" xr:uid="{286404E8-C636-46FC-98EE-8BD7F0CC3F1A}"/>
    <cellStyle name="Millares [0] 4 2 3 2 4" xfId="7922" xr:uid="{7E85374C-EC97-48DD-A10B-BD8E9AC91D24}"/>
    <cellStyle name="Millares [0] 4 2 3 2 4 2" xfId="29425" xr:uid="{12DD5ABB-9F9B-410E-B6A4-856F849F1325}"/>
    <cellStyle name="Millares [0] 4 2 3 2 5" xfId="9579" xr:uid="{22C31FA1-32D1-4EEA-8923-46C0E7996403}"/>
    <cellStyle name="Millares [0] 4 2 3 2 5 2" xfId="31082" xr:uid="{88564D25-8450-4EE2-8DAB-922BA64104B3}"/>
    <cellStyle name="Millares [0] 4 2 3 2 6" xfId="16214" xr:uid="{EB4E3967-5756-4000-9A90-B9BFDAC8D73B}"/>
    <cellStyle name="Millares [0] 4 2 3 2 6 2" xfId="37717" xr:uid="{3156EB7D-534E-4034-B1A3-883CD64A747F}"/>
    <cellStyle name="Millares [0] 4 2 3 2 7" xfId="22819" xr:uid="{917A0C0A-6249-4867-9B7E-D132576A287D}"/>
    <cellStyle name="Millares [0] 4 2 3 2 8" xfId="44322" xr:uid="{84CB2ACD-2069-48E9-830C-6413CA9C5550}"/>
    <cellStyle name="Millares [0] 4 2 3 3" xfId="2000" xr:uid="{BA381C72-3CE0-4B66-972C-25D581CB40AE}"/>
    <cellStyle name="Millares [0] 4 2 3 3 2" xfId="10266" xr:uid="{F023E6AC-8F98-4AB1-BD61-74CEC63B3417}"/>
    <cellStyle name="Millares [0] 4 2 3 3 2 2" xfId="31769" xr:uid="{A6499EB7-5582-4E6D-A589-8F7CA917E599}"/>
    <cellStyle name="Millares [0] 4 2 3 3 3" xfId="16901" xr:uid="{77B9C0CC-348B-4516-AE8E-3535847B4BF4}"/>
    <cellStyle name="Millares [0] 4 2 3 3 3 2" xfId="38404" xr:uid="{0E717005-9997-4CF4-8ECB-F0F30A716A21}"/>
    <cellStyle name="Millares [0] 4 2 3 3 4" xfId="23506" xr:uid="{EB183CE3-EAAC-40D6-8031-720BDC25EA62}"/>
    <cellStyle name="Millares [0] 4 2 3 3 5" xfId="45009" xr:uid="{E737D364-6E13-4622-8057-6CDC9B54CAAF}"/>
    <cellStyle name="Millares [0] 4 2 3 4" xfId="2799" xr:uid="{0136850A-3691-4943-ACE5-0E179EFEA7E4}"/>
    <cellStyle name="Millares [0] 4 2 3 4 2" xfId="11065" xr:uid="{CD150483-2A80-4F44-9C9C-5FB7B570DBC4}"/>
    <cellStyle name="Millares [0] 4 2 3 4 2 2" xfId="32568" xr:uid="{7E5332CB-CAB3-46B6-A021-7B8601CF0CBC}"/>
    <cellStyle name="Millares [0] 4 2 3 4 3" xfId="17700" xr:uid="{3335BC0D-12B7-4741-8CF1-BE115F001D18}"/>
    <cellStyle name="Millares [0] 4 2 3 4 3 2" xfId="39203" xr:uid="{5CEE6FFB-D3DF-400F-883F-BA74D6DD8741}"/>
    <cellStyle name="Millares [0] 4 2 3 4 4" xfId="24305" xr:uid="{08F48BE8-8D9A-4546-B55B-1740A364CDC4}"/>
    <cellStyle name="Millares [0] 4 2 3 4 5" xfId="45808" xr:uid="{CDB21569-BF5D-4A53-B276-3EA6DE18EB75}"/>
    <cellStyle name="Millares [0] 4 2 3 5" xfId="3196" xr:uid="{A3CC1479-669E-4DC9-AAFE-AE10A4647925}"/>
    <cellStyle name="Millares [0] 4 2 3 5 2" xfId="11462" xr:uid="{22ED4E13-10CF-4554-BB05-C5AF8392C9AE}"/>
    <cellStyle name="Millares [0] 4 2 3 5 2 2" xfId="32965" xr:uid="{6285C363-A4CE-4363-85AA-1E6D1A7E473C}"/>
    <cellStyle name="Millares [0] 4 2 3 5 3" xfId="18097" xr:uid="{E4352B37-496D-4CD0-A3D7-882E04FC59C3}"/>
    <cellStyle name="Millares [0] 4 2 3 5 3 2" xfId="39600" xr:uid="{D2B9B2CA-4F15-4A87-8A95-03F9F41BB8D5}"/>
    <cellStyle name="Millares [0] 4 2 3 5 4" xfId="24702" xr:uid="{C6D86D9C-5823-4E56-9A90-00DEC59F6C2C}"/>
    <cellStyle name="Millares [0] 4 2 3 5 5" xfId="46205" xr:uid="{57F4D5ED-1DBA-4ACD-AFCF-721A9611C969}"/>
    <cellStyle name="Millares [0] 4 2 3 6" xfId="4943" xr:uid="{BFDCEB4D-7D3F-42D6-9641-041434395469}"/>
    <cellStyle name="Millares [0] 4 2 3 6 2" xfId="13209" xr:uid="{F3D74024-06DA-4D7C-943B-DC64095AB241}"/>
    <cellStyle name="Millares [0] 4 2 3 6 2 2" xfId="34712" xr:uid="{0749FE50-EC49-4C12-A134-A3DFD4825376}"/>
    <cellStyle name="Millares [0] 4 2 3 6 3" xfId="19844" xr:uid="{D4FDED93-1485-4D02-8BEE-6DA46BB7F225}"/>
    <cellStyle name="Millares [0] 4 2 3 6 3 2" xfId="41347" xr:uid="{BF78B641-F06D-457B-A815-A89363E85A9E}"/>
    <cellStyle name="Millares [0] 4 2 3 6 4" xfId="26449" xr:uid="{F4275763-7E58-4C10-9307-E59FC40BD3DF}"/>
    <cellStyle name="Millares [0] 4 2 3 6 5" xfId="47952" xr:uid="{33F0A5D0-9CC0-4D67-9523-0A02EA46754F}"/>
    <cellStyle name="Millares [0] 4 2 3 7" xfId="5335" xr:uid="{BA941A53-1AFC-4388-9897-31A39C3CEF9A}"/>
    <cellStyle name="Millares [0] 4 2 3 7 2" xfId="13601" xr:uid="{CA74967C-4E5A-47A2-A69C-871ACCA2DD22}"/>
    <cellStyle name="Millares [0] 4 2 3 7 2 2" xfId="35104" xr:uid="{0FC0BD78-42AC-47F6-99F3-55881DC7C7C9}"/>
    <cellStyle name="Millares [0] 4 2 3 7 3" xfId="20236" xr:uid="{832E85F6-4BF8-4E8B-99C2-CC0F322C443C}"/>
    <cellStyle name="Millares [0] 4 2 3 7 3 2" xfId="41739" xr:uid="{F67ACCA9-462A-4CA1-86B7-A6980D997D72}"/>
    <cellStyle name="Millares [0] 4 2 3 7 4" xfId="26841" xr:uid="{3A61AC0C-C322-465F-9A72-493A462E2E7E}"/>
    <cellStyle name="Millares [0] 4 2 3 7 5" xfId="48344" xr:uid="{A84B3DFC-A10D-47F5-A288-B69233E760F5}"/>
    <cellStyle name="Millares [0] 4 2 3 8" xfId="6976" xr:uid="{56E2765A-A42A-434E-9AD4-6490BE4728D8}"/>
    <cellStyle name="Millares [0] 4 2 3 8 2" xfId="28479" xr:uid="{D4106705-9BFD-4E2A-9479-057D2C40E0F1}"/>
    <cellStyle name="Millares [0] 4 2 3 9" xfId="8632" xr:uid="{28B74587-DEFB-496A-A150-50DF93FEAAF9}"/>
    <cellStyle name="Millares [0] 4 2 3 9 2" xfId="30135" xr:uid="{01C2ED90-46D6-47EE-8153-349A95EF79CE}"/>
    <cellStyle name="Millares [0] 4 2 4" xfId="649" xr:uid="{F9003278-D001-4F2A-8DC5-20970A10B464}"/>
    <cellStyle name="Millares [0] 4 2 4 10" xfId="43658" xr:uid="{4043B0F4-95E3-4847-882D-9823D84EE36F}"/>
    <cellStyle name="Millares [0] 4 2 4 2" xfId="1595" xr:uid="{C196AA63-C450-475A-9376-8A8198644DA6}"/>
    <cellStyle name="Millares [0] 4 2 4 2 2" xfId="4424" xr:uid="{ECF6852E-BB8B-4AB8-89BD-9FD017EA9D91}"/>
    <cellStyle name="Millares [0] 4 2 4 2 2 2" xfId="12690" xr:uid="{3C0C762B-D362-452C-A984-A284EC03101F}"/>
    <cellStyle name="Millares [0] 4 2 4 2 2 2 2" xfId="34193" xr:uid="{9C423272-CE05-447D-97D4-7D440FAADA90}"/>
    <cellStyle name="Millares [0] 4 2 4 2 2 3" xfId="19325" xr:uid="{0138E099-BD91-4909-A183-3908BC802848}"/>
    <cellStyle name="Millares [0] 4 2 4 2 2 3 2" xfId="40828" xr:uid="{40CE3744-C32E-418C-80D8-C1C2D6A7F8D5}"/>
    <cellStyle name="Millares [0] 4 2 4 2 2 4" xfId="25930" xr:uid="{F90B0055-ADC0-4306-BFB4-85237442E96C}"/>
    <cellStyle name="Millares [0] 4 2 4 2 2 5" xfId="47433" xr:uid="{74725379-D283-4B29-A2F1-FFA052D973A8}"/>
    <cellStyle name="Millares [0] 4 2 4 2 3" xfId="6563" xr:uid="{1D23CE2E-8A78-4F57-A581-605C32EF01D0}"/>
    <cellStyle name="Millares [0] 4 2 4 2 3 2" xfId="14829" xr:uid="{D2D78C2F-7615-484A-B4FF-BA77CF2A2689}"/>
    <cellStyle name="Millares [0] 4 2 4 2 3 2 2" xfId="36332" xr:uid="{16E8E7B2-73AB-484B-AA80-866DF128B21D}"/>
    <cellStyle name="Millares [0] 4 2 4 2 3 3" xfId="21464" xr:uid="{E16E6542-096E-4E7E-A4ED-C1CDE94EEF96}"/>
    <cellStyle name="Millares [0] 4 2 4 2 3 3 2" xfId="42967" xr:uid="{0AD1AEFA-0585-4469-AA57-DD016F17E45D}"/>
    <cellStyle name="Millares [0] 4 2 4 2 3 4" xfId="28069" xr:uid="{3E85E5DE-CE16-4890-B789-9B74241EF4CB}"/>
    <cellStyle name="Millares [0] 4 2 4 2 3 5" xfId="49572" xr:uid="{23243459-9DEB-4773-83CA-3CDF2EB2CBF6}"/>
    <cellStyle name="Millares [0] 4 2 4 2 4" xfId="8204" xr:uid="{34B9D240-85F4-46A2-B301-E08F133DC292}"/>
    <cellStyle name="Millares [0] 4 2 4 2 4 2" xfId="29707" xr:uid="{BA36123C-7059-449B-B33B-ED029C8710A0}"/>
    <cellStyle name="Millares [0] 4 2 4 2 5" xfId="9861" xr:uid="{702412F9-045E-4307-8D70-0D4A0CBA6158}"/>
    <cellStyle name="Millares [0] 4 2 4 2 5 2" xfId="31364" xr:uid="{3C7B9794-0997-4472-BD31-DA519F90B60F}"/>
    <cellStyle name="Millares [0] 4 2 4 2 6" xfId="16496" xr:uid="{C682EEF6-E306-4AD2-8E30-C4101E7FBA34}"/>
    <cellStyle name="Millares [0] 4 2 4 2 6 2" xfId="37999" xr:uid="{3DB91C79-7FD5-4C45-98A2-9EAEE3CECAAC}"/>
    <cellStyle name="Millares [0] 4 2 4 2 7" xfId="23101" xr:uid="{75B5904C-244B-4CB3-AB1B-75CD9034C92B}"/>
    <cellStyle name="Millares [0] 4 2 4 2 8" xfId="44604" xr:uid="{637D215C-1ECE-41DF-9C91-EAA7AF7C1DD0}"/>
    <cellStyle name="Millares [0] 4 2 4 3" xfId="2282" xr:uid="{CE075F68-F28D-46A3-A76C-B4ECC0AB2B5E}"/>
    <cellStyle name="Millares [0] 4 2 4 3 2" xfId="10548" xr:uid="{F4790D71-EF3C-46CE-8D2B-6E53A374A441}"/>
    <cellStyle name="Millares [0] 4 2 4 3 2 2" xfId="32051" xr:uid="{B715CF6E-1DB0-4CD3-A258-CC51D99532BE}"/>
    <cellStyle name="Millares [0] 4 2 4 3 3" xfId="17183" xr:uid="{E43E52AE-6A86-4874-93B9-191D066B7922}"/>
    <cellStyle name="Millares [0] 4 2 4 3 3 2" xfId="38686" xr:uid="{E729B565-D66D-4164-B66B-733C85F06BC6}"/>
    <cellStyle name="Millares [0] 4 2 4 3 4" xfId="23788" xr:uid="{5D89D703-2318-44E7-AE8F-DDC5BEEBEBF5}"/>
    <cellStyle name="Millares [0] 4 2 4 3 5" xfId="45291" xr:uid="{D9D5B7CF-4582-48D9-820E-AF0580C9FB68}"/>
    <cellStyle name="Millares [0] 4 2 4 4" xfId="3478" xr:uid="{5DC7DB9F-61FF-43AB-A61C-A1A810ADEADB}"/>
    <cellStyle name="Millares [0] 4 2 4 4 2" xfId="11744" xr:uid="{DEE72B73-1960-434C-83F9-B69DEF5C5443}"/>
    <cellStyle name="Millares [0] 4 2 4 4 2 2" xfId="33247" xr:uid="{7983B513-2A8D-42AD-AC55-89819DB4C387}"/>
    <cellStyle name="Millares [0] 4 2 4 4 3" xfId="18379" xr:uid="{31F4D2B1-F4A4-44D5-8B7A-566487331246}"/>
    <cellStyle name="Millares [0] 4 2 4 4 3 2" xfId="39882" xr:uid="{B061545F-89AA-4E72-987D-886AE0D588B1}"/>
    <cellStyle name="Millares [0] 4 2 4 4 4" xfId="24984" xr:uid="{3EA9541B-B347-46B4-8895-1697BB21BC2B}"/>
    <cellStyle name="Millares [0] 4 2 4 4 5" xfId="46487" xr:uid="{6D9E1A41-DC91-4388-AB97-E4BD61137D7D}"/>
    <cellStyle name="Millares [0] 4 2 4 5" xfId="5617" xr:uid="{E3CE088B-B64A-4B80-A0B1-7409C694E3B1}"/>
    <cellStyle name="Millares [0] 4 2 4 5 2" xfId="13883" xr:uid="{CDC045BE-C23F-4BC5-998D-D9CF92657E16}"/>
    <cellStyle name="Millares [0] 4 2 4 5 2 2" xfId="35386" xr:uid="{3034B8FD-AFD1-425D-A4B0-DA6B12820C5B}"/>
    <cellStyle name="Millares [0] 4 2 4 5 3" xfId="20518" xr:uid="{5E793BD1-AF46-4783-B298-B6E71C46B418}"/>
    <cellStyle name="Millares [0] 4 2 4 5 3 2" xfId="42021" xr:uid="{EC8EE328-9819-40CF-960E-420305DBEA7A}"/>
    <cellStyle name="Millares [0] 4 2 4 5 4" xfId="27123" xr:uid="{58EFB003-2581-4A59-9136-AB43EA12472D}"/>
    <cellStyle name="Millares [0] 4 2 4 5 5" xfId="48626" xr:uid="{EFF46161-10DE-4130-B137-DE0E923BDC3F}"/>
    <cellStyle name="Millares [0] 4 2 4 6" xfId="7258" xr:uid="{3B02D34F-49A3-45AD-B0DB-829A40DFF652}"/>
    <cellStyle name="Millares [0] 4 2 4 6 2" xfId="28761" xr:uid="{B5954713-8BDF-4020-8E2E-F97D9A9A15A4}"/>
    <cellStyle name="Millares [0] 4 2 4 7" xfId="8915" xr:uid="{262AB143-132F-458E-8999-01C56549127B}"/>
    <cellStyle name="Millares [0] 4 2 4 7 2" xfId="30418" xr:uid="{DC2AE7C8-22CC-443B-AB16-7D7EE765C8CA}"/>
    <cellStyle name="Millares [0] 4 2 4 8" xfId="15550" xr:uid="{9DF4740E-FEB5-45CD-9F51-1F41ECDE87FB}"/>
    <cellStyle name="Millares [0] 4 2 4 8 2" xfId="37053" xr:uid="{7BBC3D4B-8AE1-43B3-BCE9-5026CB06A3F7}"/>
    <cellStyle name="Millares [0] 4 2 4 9" xfId="22155" xr:uid="{130E0E10-1BDB-42F4-A8AB-1EB9E415599E}"/>
    <cellStyle name="Millares [0] 4 2 5" xfId="917" xr:uid="{93B8B26F-5F81-4DC1-81FE-2446A86E69F5}"/>
    <cellStyle name="Millares [0] 4 2 5 2" xfId="3746" xr:uid="{6456C058-6734-42AC-87B6-9A2FB1BD01C7}"/>
    <cellStyle name="Millares [0] 4 2 5 2 2" xfId="12012" xr:uid="{24C47F31-E76C-4BA9-B325-78F9021925EB}"/>
    <cellStyle name="Millares [0] 4 2 5 2 2 2" xfId="33515" xr:uid="{7883C90A-046C-4C1F-B91D-C0567DFD14C2}"/>
    <cellStyle name="Millares [0] 4 2 5 2 3" xfId="18647" xr:uid="{7A307B53-3848-4249-8615-234B12B82B2F}"/>
    <cellStyle name="Millares [0] 4 2 5 2 3 2" xfId="40150" xr:uid="{84E9DD8B-975F-489F-9A57-7CA50005BC71}"/>
    <cellStyle name="Millares [0] 4 2 5 2 4" xfId="25252" xr:uid="{4B47D59C-7C16-4872-AF4C-4CCF46662872}"/>
    <cellStyle name="Millares [0] 4 2 5 2 5" xfId="46755" xr:uid="{B994C652-05F6-40DA-A145-51D57D33B226}"/>
    <cellStyle name="Millares [0] 4 2 5 3" xfId="5885" xr:uid="{74E8AFD9-69A1-4010-BE46-4C29BAA23315}"/>
    <cellStyle name="Millares [0] 4 2 5 3 2" xfId="14151" xr:uid="{F8F95E3B-7074-4FA3-AAD1-BE827784C417}"/>
    <cellStyle name="Millares [0] 4 2 5 3 2 2" xfId="35654" xr:uid="{8ED0E71D-5D7E-417D-8C01-E0F1D54759D7}"/>
    <cellStyle name="Millares [0] 4 2 5 3 3" xfId="20786" xr:uid="{ACF0B379-116E-4C00-8EFE-5AF26639EEC8}"/>
    <cellStyle name="Millares [0] 4 2 5 3 3 2" xfId="42289" xr:uid="{B141B72D-5834-4F74-93FF-65227F8D7AE5}"/>
    <cellStyle name="Millares [0] 4 2 5 3 4" xfId="27391" xr:uid="{D7B8318A-2F70-4B10-B9A7-79DFA15D2B98}"/>
    <cellStyle name="Millares [0] 4 2 5 3 5" xfId="48894" xr:uid="{4D2205E2-14CE-4ECF-B103-F9081910EC38}"/>
    <cellStyle name="Millares [0] 4 2 5 4" xfId="7526" xr:uid="{23666CF9-A522-4EBF-9215-8E99079D8DB1}"/>
    <cellStyle name="Millares [0] 4 2 5 4 2" xfId="29029" xr:uid="{E4F3688C-AA9A-44FC-A637-2CA65DE54C55}"/>
    <cellStyle name="Millares [0] 4 2 5 5" xfId="9183" xr:uid="{1BF20A4F-5EDD-4957-BE86-BDC335128733}"/>
    <cellStyle name="Millares [0] 4 2 5 5 2" xfId="30686" xr:uid="{FA01E2FC-12AF-4055-950C-72FCA1792474}"/>
    <cellStyle name="Millares [0] 4 2 5 6" xfId="15818" xr:uid="{E4B5F163-5831-45FC-8A40-DFD2D69C7EBC}"/>
    <cellStyle name="Millares [0] 4 2 5 6 2" xfId="37321" xr:uid="{FBA65AEA-2653-4D20-B133-6846B91E1AD5}"/>
    <cellStyle name="Millares [0] 4 2 5 7" xfId="22423" xr:uid="{1AEA23D3-E397-49A7-8C2D-7C382184C936}"/>
    <cellStyle name="Millares [0] 4 2 5 8" xfId="43926" xr:uid="{B743A473-16D4-4125-A1BF-85F62539A34C}"/>
    <cellStyle name="Millares [0] 4 2 6" xfId="1178" xr:uid="{595570FE-FC7E-4598-83F9-68301CA85A9C}"/>
    <cellStyle name="Millares [0] 4 2 6 2" xfId="4007" xr:uid="{5DED81B1-EEE0-42E6-9454-31393B6723FD}"/>
    <cellStyle name="Millares [0] 4 2 6 2 2" xfId="12273" xr:uid="{AAA01D25-20B3-41B1-8C84-A30173D239C6}"/>
    <cellStyle name="Millares [0] 4 2 6 2 2 2" xfId="33776" xr:uid="{D7214A3B-9C08-4ADB-A6F6-C30E70165900}"/>
    <cellStyle name="Millares [0] 4 2 6 2 3" xfId="18908" xr:uid="{07CB0DC5-A54D-4BCF-84CB-AF509200FFFD}"/>
    <cellStyle name="Millares [0] 4 2 6 2 3 2" xfId="40411" xr:uid="{37C2418D-9799-47CA-872E-293F83B96C9C}"/>
    <cellStyle name="Millares [0] 4 2 6 2 4" xfId="25513" xr:uid="{2336591C-438F-4CD9-B877-B38D87423134}"/>
    <cellStyle name="Millares [0] 4 2 6 2 5" xfId="47016" xr:uid="{07C4051C-819E-4434-AFAF-D8740DBEDD30}"/>
    <cellStyle name="Millares [0] 4 2 6 3" xfId="6146" xr:uid="{01855A25-8918-4725-8560-C5474CF76293}"/>
    <cellStyle name="Millares [0] 4 2 6 3 2" xfId="14412" xr:uid="{25032BC5-B9D7-4B19-8BF8-53CB29D3832A}"/>
    <cellStyle name="Millares [0] 4 2 6 3 2 2" xfId="35915" xr:uid="{C22DCFF4-048D-4F32-8B5E-A5E5528CC1A4}"/>
    <cellStyle name="Millares [0] 4 2 6 3 3" xfId="21047" xr:uid="{ECA30FA9-E2E2-495C-9934-1432905986A1}"/>
    <cellStyle name="Millares [0] 4 2 6 3 3 2" xfId="42550" xr:uid="{FC4A3B93-7BE5-487B-B915-97715E06E542}"/>
    <cellStyle name="Millares [0] 4 2 6 3 4" xfId="27652" xr:uid="{9AC330DB-009A-46A9-97F9-80AE6345D009}"/>
    <cellStyle name="Millares [0] 4 2 6 3 5" xfId="49155" xr:uid="{B9DDF87B-1C3B-42A9-BAFE-088BFAE090C2}"/>
    <cellStyle name="Millares [0] 4 2 6 4" xfId="7787" xr:uid="{11BCA0CB-B7E0-496D-BADB-F9CA27E09A5B}"/>
    <cellStyle name="Millares [0] 4 2 6 4 2" xfId="29290" xr:uid="{FA66E0AE-F4A6-456A-A8C0-2C3627A51470}"/>
    <cellStyle name="Millares [0] 4 2 6 5" xfId="9444" xr:uid="{27747F91-BEED-4380-A889-3C61213C55A5}"/>
    <cellStyle name="Millares [0] 4 2 6 5 2" xfId="30947" xr:uid="{988C6262-4348-4F6A-A3DE-7263F81673E9}"/>
    <cellStyle name="Millares [0] 4 2 6 6" xfId="16079" xr:uid="{92F2727A-BF27-4182-8906-D889501A2375}"/>
    <cellStyle name="Millares [0] 4 2 6 6 2" xfId="37582" xr:uid="{3628BA02-2B8B-4102-BA9C-2BDE23DD7585}"/>
    <cellStyle name="Millares [0] 4 2 6 7" xfId="22684" xr:uid="{5A3588E9-DA02-4E65-AE8C-0E44E88147FD}"/>
    <cellStyle name="Millares [0] 4 2 6 8" xfId="44187" xr:uid="{891F3691-043A-428D-878E-7A0AA2781D3F}"/>
    <cellStyle name="Millares [0] 4 2 7" xfId="1866" xr:uid="{083B8E88-8837-4505-99AF-8EC84F2F8A72}"/>
    <cellStyle name="Millares [0] 4 2 7 2" xfId="10132" xr:uid="{22A8594D-8849-4F54-8E90-1F1C255B0AC1}"/>
    <cellStyle name="Millares [0] 4 2 7 2 2" xfId="31635" xr:uid="{77DC4A43-9B68-47CA-806F-718F72FCB778}"/>
    <cellStyle name="Millares [0] 4 2 7 3" xfId="16767" xr:uid="{1C9FA633-6F2D-4ED8-9758-C109AC45DFA6}"/>
    <cellStyle name="Millares [0] 4 2 7 3 2" xfId="38270" xr:uid="{88897B34-D51D-42E2-826C-0F39D29C901D}"/>
    <cellStyle name="Millares [0] 4 2 7 4" xfId="23372" xr:uid="{54837E3A-CC9D-4AA3-BB79-1C60A0D71CAD}"/>
    <cellStyle name="Millares [0] 4 2 7 5" xfId="44875" xr:uid="{4FBE8553-8447-4851-956B-9C7CB62F41C4}"/>
    <cellStyle name="Millares [0] 4 2 8" xfId="2551" xr:uid="{05433DC6-0027-4D02-BFE4-471997E6E457}"/>
    <cellStyle name="Millares [0] 4 2 8 2" xfId="10817" xr:uid="{262CFCB3-70D7-4DD1-9ED2-9482143B5B7E}"/>
    <cellStyle name="Millares [0] 4 2 8 2 2" xfId="32320" xr:uid="{655C0DF0-D7F0-4AE5-BA0F-E29253E90781}"/>
    <cellStyle name="Millares [0] 4 2 8 3" xfId="17452" xr:uid="{7C68B66C-7E48-4A35-A52B-9A816DB99EE6}"/>
    <cellStyle name="Millares [0] 4 2 8 3 2" xfId="38955" xr:uid="{41725C89-9384-4ED0-B773-6AACD346DC58}"/>
    <cellStyle name="Millares [0] 4 2 8 4" xfId="24057" xr:uid="{478F48B8-3106-4562-9B3C-5D4D539E085D}"/>
    <cellStyle name="Millares [0] 4 2 8 5" xfId="45560" xr:uid="{552B76C5-63AF-4593-8873-4DC56537AD3D}"/>
    <cellStyle name="Millares [0] 4 2 9" xfId="3062" xr:uid="{924EEFF9-164A-4167-BF03-9F5BC22B53D2}"/>
    <cellStyle name="Millares [0] 4 2 9 2" xfId="11328" xr:uid="{FAD58966-0767-4695-B0FD-812511C36E06}"/>
    <cellStyle name="Millares [0] 4 2 9 2 2" xfId="32831" xr:uid="{1148A39F-FF1A-4DB5-AA71-2D3BDAE9E79E}"/>
    <cellStyle name="Millares [0] 4 2 9 3" xfId="17963" xr:uid="{E6E32DC7-AB72-4A8D-AB68-D6C4B12A114E}"/>
    <cellStyle name="Millares [0] 4 2 9 3 2" xfId="39466" xr:uid="{69710D63-83B1-43DE-AA45-A22BE4ECD8ED}"/>
    <cellStyle name="Millares [0] 4 2 9 4" xfId="24568" xr:uid="{4CD995E8-D98B-4306-AE8A-057DA1E37604}"/>
    <cellStyle name="Millares [0] 4 2 9 5" xfId="46071" xr:uid="{716962C0-246A-4408-B395-9C271D81FAED}"/>
    <cellStyle name="Millares [0] 4 3" xfId="201" xr:uid="{86A3D979-DDE1-452F-84D4-6D1643ED854D}"/>
    <cellStyle name="Millares [0] 4 3 10" xfId="4720" xr:uid="{CC52397F-3308-4A1B-90AC-B6C59DB281B1}"/>
    <cellStyle name="Millares [0] 4 3 10 2" xfId="12986" xr:uid="{3BA72BA4-FACD-4481-9C25-A0E5B0E611F9}"/>
    <cellStyle name="Millares [0] 4 3 10 2 2" xfId="34489" xr:uid="{F14805A0-B672-45C0-92B7-570454C8FC17}"/>
    <cellStyle name="Millares [0] 4 3 10 3" xfId="19621" xr:uid="{989D329D-059D-4E78-95A2-BC253B6C9A56}"/>
    <cellStyle name="Millares [0] 4 3 10 3 2" xfId="41124" xr:uid="{B3B74292-20AB-4E32-929E-76E2ED3044D0}"/>
    <cellStyle name="Millares [0] 4 3 10 4" xfId="26226" xr:uid="{75037B8E-F69C-4B3D-806B-1E600A6F32CE}"/>
    <cellStyle name="Millares [0] 4 3 10 5" xfId="47729" xr:uid="{FA828F60-82ED-472C-924F-D3712E97E6B3}"/>
    <cellStyle name="Millares [0] 4 3 11" xfId="5223" xr:uid="{ED3E2A08-4D65-4679-8770-04303D96E43D}"/>
    <cellStyle name="Millares [0] 4 3 11 2" xfId="13489" xr:uid="{53EFEADD-438A-4BB1-A40D-FF7C89B4804C}"/>
    <cellStyle name="Millares [0] 4 3 11 2 2" xfId="34992" xr:uid="{A8A36792-9C8E-46F6-913F-067FFA01BE34}"/>
    <cellStyle name="Millares [0] 4 3 11 3" xfId="20124" xr:uid="{E5B9B4AE-E60C-4D99-B43A-673EF18BD890}"/>
    <cellStyle name="Millares [0] 4 3 11 3 2" xfId="41627" xr:uid="{354BA595-DD85-49F0-A20D-9414E07E4EB3}"/>
    <cellStyle name="Millares [0] 4 3 11 4" xfId="26729" xr:uid="{F95FABA3-6A2E-4343-9244-BCAEC32592DD}"/>
    <cellStyle name="Millares [0] 4 3 11 5" xfId="48232" xr:uid="{26907A41-A326-4D76-8AD4-4975499B8B82}"/>
    <cellStyle name="Millares [0] 4 3 12" xfId="6864" xr:uid="{5518B309-08DD-4311-8E9F-DF3802BDBC0B}"/>
    <cellStyle name="Millares [0] 4 3 12 2" xfId="28367" xr:uid="{02794B2D-C2C1-46D1-B32E-180E24B01879}"/>
    <cellStyle name="Millares [0] 4 3 13" xfId="8518" xr:uid="{00CE5373-3B6B-4001-8804-BBA32AA7F7A0}"/>
    <cellStyle name="Millares [0] 4 3 13 2" xfId="30021" xr:uid="{C0E26EEF-5781-408A-B428-D60ED632DA9D}"/>
    <cellStyle name="Millares [0] 4 3 14" xfId="15157" xr:uid="{CACD90AB-9C88-4843-8F59-FFC4A216A6C2}"/>
    <cellStyle name="Millares [0] 4 3 14 2" xfId="36660" xr:uid="{EA5591E3-FE8F-485E-87DF-E0F9E24AFF07}"/>
    <cellStyle name="Millares [0] 4 3 15" xfId="21762" xr:uid="{0D396301-C0D1-4D9E-AED4-5862C53AA609}"/>
    <cellStyle name="Millares [0] 4 3 16" xfId="43265" xr:uid="{8AADD92B-8349-4A56-8234-4B128EF93E95}"/>
    <cellStyle name="Millares [0] 4 3 2" xfId="516" xr:uid="{6C7D91E9-817A-43CC-BE75-AD3BFF9FE942}"/>
    <cellStyle name="Millares [0] 4 3 2 10" xfId="7127" xr:uid="{0E8C60ED-66B0-42C4-A341-75ABE3011BBE}"/>
    <cellStyle name="Millares [0] 4 3 2 10 2" xfId="28630" xr:uid="{4BF50ECA-2819-4EA9-93A8-63642E4ACC40}"/>
    <cellStyle name="Millares [0] 4 3 2 11" xfId="8783" xr:uid="{3ECBB02D-ED81-46ED-B17E-95B7D94EEE00}"/>
    <cellStyle name="Millares [0] 4 3 2 11 2" xfId="30286" xr:uid="{9123293E-721A-4BE9-AB13-FBA08DF4CC89}"/>
    <cellStyle name="Millares [0] 4 3 2 12" xfId="15419" xr:uid="{B3037090-0E90-40E4-9F8B-6C1C26FD4FF9}"/>
    <cellStyle name="Millares [0] 4 3 2 12 2" xfId="36922" xr:uid="{E01E4A67-23AF-4CD8-B902-194DA97534D8}"/>
    <cellStyle name="Millares [0] 4 3 2 13" xfId="22024" xr:uid="{D6A68DA0-0367-43D8-A8AD-CB0F2126C8B8}"/>
    <cellStyle name="Millares [0] 4 3 2 14" xfId="43527" xr:uid="{6AF42CE1-4A07-494B-9CB4-25F2E5D730AE}"/>
    <cellStyle name="Millares [0] 4 3 2 2" xfId="798" xr:uid="{71BCE479-CE0C-4FE9-BFC1-160834F8A8F0}"/>
    <cellStyle name="Millares [0] 4 3 2 2 10" xfId="15699" xr:uid="{DC5C8286-B55A-42D1-B0FC-48C164C1BC89}"/>
    <cellStyle name="Millares [0] 4 3 2 2 10 2" xfId="37202" xr:uid="{4471946F-11CC-4C91-AFD8-F0B4CB30F953}"/>
    <cellStyle name="Millares [0] 4 3 2 2 11" xfId="22304" xr:uid="{80A7BB29-1949-4591-AEB0-9A411F835BD9}"/>
    <cellStyle name="Millares [0] 4 3 2 2 12" xfId="43807" xr:uid="{CB73126E-E961-4EC0-ABEE-0FD0E9B56DDF}"/>
    <cellStyle name="Millares [0] 4 3 2 2 2" xfId="1744" xr:uid="{BD10AAB8-0252-4E1A-A98B-01BC7D7E9255}"/>
    <cellStyle name="Millares [0] 4 3 2 2 2 2" xfId="4573" xr:uid="{6D42CD7C-BCEB-4F33-BA89-42157B59A5BE}"/>
    <cellStyle name="Millares [0] 4 3 2 2 2 2 2" xfId="12839" xr:uid="{9A828536-4B89-4D5D-A456-CA8B6DF8A7C8}"/>
    <cellStyle name="Millares [0] 4 3 2 2 2 2 2 2" xfId="34342" xr:uid="{9A93CF93-E348-47DD-A211-1065075E7DED}"/>
    <cellStyle name="Millares [0] 4 3 2 2 2 2 3" xfId="19474" xr:uid="{77A3D72B-7272-4A95-B0C7-E570E9A0025F}"/>
    <cellStyle name="Millares [0] 4 3 2 2 2 2 3 2" xfId="40977" xr:uid="{0A6E99A9-C613-4507-A698-3CEF9C3C5B56}"/>
    <cellStyle name="Millares [0] 4 3 2 2 2 2 4" xfId="26079" xr:uid="{215366D1-0BA6-4FAF-9CFD-077683A167CC}"/>
    <cellStyle name="Millares [0] 4 3 2 2 2 2 5" xfId="47582" xr:uid="{BD95B654-D16F-410D-BAE9-6374F695288A}"/>
    <cellStyle name="Millares [0] 4 3 2 2 2 3" xfId="6712" xr:uid="{3AFCA9A3-2A28-4679-8E14-12A7571E0C02}"/>
    <cellStyle name="Millares [0] 4 3 2 2 2 3 2" xfId="14978" xr:uid="{5044BA98-5EAE-41CE-8B6E-23323F751EDE}"/>
    <cellStyle name="Millares [0] 4 3 2 2 2 3 2 2" xfId="36481" xr:uid="{660D2ED7-665E-47DD-AD99-3D08D1BA8399}"/>
    <cellStyle name="Millares [0] 4 3 2 2 2 3 3" xfId="21613" xr:uid="{BC1FEC6A-86B8-4C79-812E-9EB494774896}"/>
    <cellStyle name="Millares [0] 4 3 2 2 2 3 3 2" xfId="43116" xr:uid="{8AA19654-688C-4F14-B268-67704140187B}"/>
    <cellStyle name="Millares [0] 4 3 2 2 2 3 4" xfId="28218" xr:uid="{F8327AED-D516-4F49-808B-0B7C5BFCD78C}"/>
    <cellStyle name="Millares [0] 4 3 2 2 2 3 5" xfId="49721" xr:uid="{111F25DD-7D91-4EE8-9DA5-4CB551272942}"/>
    <cellStyle name="Millares [0] 4 3 2 2 2 4" xfId="8353" xr:uid="{1C366D33-212F-4DAC-81F8-0C4C776EA086}"/>
    <cellStyle name="Millares [0] 4 3 2 2 2 4 2" xfId="29856" xr:uid="{91BD6F2D-34F9-4747-9290-D6976B1F1342}"/>
    <cellStyle name="Millares [0] 4 3 2 2 2 5" xfId="10010" xr:uid="{E8F75D03-18C5-4220-AD02-092174CD5F2C}"/>
    <cellStyle name="Millares [0] 4 3 2 2 2 5 2" xfId="31513" xr:uid="{82B3D15D-DD3A-4FAB-BA3C-A36F46D37083}"/>
    <cellStyle name="Millares [0] 4 3 2 2 2 6" xfId="16645" xr:uid="{00079B03-AE3B-483B-8790-46FBBAFB7AB6}"/>
    <cellStyle name="Millares [0] 4 3 2 2 2 6 2" xfId="38148" xr:uid="{F8ABA8FD-BF2A-4198-B816-DD89B09757B9}"/>
    <cellStyle name="Millares [0] 4 3 2 2 2 7" xfId="23250" xr:uid="{897A5DCE-EA5D-402A-A204-1655EB58C2BF}"/>
    <cellStyle name="Millares [0] 4 3 2 2 2 8" xfId="44753" xr:uid="{7CFCE9FC-DBAB-485B-9489-8B16238D13E0}"/>
    <cellStyle name="Millares [0] 4 3 2 2 3" xfId="2431" xr:uid="{10F5AA97-8A7D-4D1D-981D-B3564E5B37C8}"/>
    <cellStyle name="Millares [0] 4 3 2 2 3 2" xfId="10697" xr:uid="{89075538-CAEB-42B2-A291-61EC29EAA3BD}"/>
    <cellStyle name="Millares [0] 4 3 2 2 3 2 2" xfId="32200" xr:uid="{58274EB4-E643-44EA-A2A4-24224CE05A74}"/>
    <cellStyle name="Millares [0] 4 3 2 2 3 3" xfId="17332" xr:uid="{239425A6-70A2-4DDE-A19D-41857720B605}"/>
    <cellStyle name="Millares [0] 4 3 2 2 3 3 2" xfId="38835" xr:uid="{2809F939-4B20-4915-BF9F-7180DDA68A8C}"/>
    <cellStyle name="Millares [0] 4 3 2 2 3 4" xfId="23937" xr:uid="{127E012D-BD6A-43A2-B8E5-1D51DCFB791F}"/>
    <cellStyle name="Millares [0] 4 3 2 2 3 5" xfId="45440" xr:uid="{B268D79D-5A6D-42DA-A8B0-DDB502FE2849}"/>
    <cellStyle name="Millares [0] 4 3 2 2 4" xfId="2948" xr:uid="{B43F4B7A-D50F-4424-AEF4-B6A2FC9BBA93}"/>
    <cellStyle name="Millares [0] 4 3 2 2 4 2" xfId="11214" xr:uid="{1DAA9DA9-66DC-4FEA-93BD-62D7408670E3}"/>
    <cellStyle name="Millares [0] 4 3 2 2 4 2 2" xfId="32717" xr:uid="{BABB50FE-8C98-4CA2-BEBD-450AD77517B2}"/>
    <cellStyle name="Millares [0] 4 3 2 2 4 3" xfId="17849" xr:uid="{1AFFE014-AADC-4D4A-802D-B8606FD6B4AE}"/>
    <cellStyle name="Millares [0] 4 3 2 2 4 3 2" xfId="39352" xr:uid="{93BA9A4C-730C-48CE-9378-D422AEB3A5E4}"/>
    <cellStyle name="Millares [0] 4 3 2 2 4 4" xfId="24454" xr:uid="{D706E62A-AF67-4BF9-B030-DBE9415E473A}"/>
    <cellStyle name="Millares [0] 4 3 2 2 4 5" xfId="45957" xr:uid="{D1C2BA76-D801-4099-BF5B-18F1542DF8AE}"/>
    <cellStyle name="Millares [0] 4 3 2 2 5" xfId="3627" xr:uid="{668128A6-90E7-49EC-868D-09382B4A7372}"/>
    <cellStyle name="Millares [0] 4 3 2 2 5 2" xfId="11893" xr:uid="{1A8AC203-3CCA-42E5-B4F0-B0A6D41B46C2}"/>
    <cellStyle name="Millares [0] 4 3 2 2 5 2 2" xfId="33396" xr:uid="{E9F6FC60-62D7-4E61-8F97-5A32D854EE10}"/>
    <cellStyle name="Millares [0] 4 3 2 2 5 3" xfId="18528" xr:uid="{F7793C7B-2727-47D2-A8B4-BBC16568DFC4}"/>
    <cellStyle name="Millares [0] 4 3 2 2 5 3 2" xfId="40031" xr:uid="{B7F389AD-3E9D-4106-BD1D-475DD0D6F8C3}"/>
    <cellStyle name="Millares [0] 4 3 2 2 5 4" xfId="25133" xr:uid="{AE1B4E19-7FDE-435A-ABC1-C52975F888DC}"/>
    <cellStyle name="Millares [0] 4 3 2 2 5 5" xfId="46636" xr:uid="{30AA1214-CEAF-4362-AC42-1EE31C829965}"/>
    <cellStyle name="Millares [0] 4 3 2 2 6" xfId="5092" xr:uid="{214CF054-B381-4EB9-BA61-ADF4DF7C5D34}"/>
    <cellStyle name="Millares [0] 4 3 2 2 6 2" xfId="13358" xr:uid="{DAAE8AA7-6347-4FFE-AFC6-4C65E575DBB4}"/>
    <cellStyle name="Millares [0] 4 3 2 2 6 2 2" xfId="34861" xr:uid="{6A03DE3D-28D0-4982-8E6A-16FF080E186F}"/>
    <cellStyle name="Millares [0] 4 3 2 2 6 3" xfId="19993" xr:uid="{0734A9A4-08FB-4B0D-8F31-DB072E52ABFC}"/>
    <cellStyle name="Millares [0] 4 3 2 2 6 3 2" xfId="41496" xr:uid="{CFA1C96D-AE02-4829-B808-2F4E035A7029}"/>
    <cellStyle name="Millares [0] 4 3 2 2 6 4" xfId="26598" xr:uid="{A9AE8DA8-7B9E-4DA0-A2FB-FD8960C573D5}"/>
    <cellStyle name="Millares [0] 4 3 2 2 6 5" xfId="48101" xr:uid="{00E52022-CBCF-457A-83A2-28DA184FAC99}"/>
    <cellStyle name="Millares [0] 4 3 2 2 7" xfId="5766" xr:uid="{37000F63-7EA4-47B9-AD2C-E5D5F2324290}"/>
    <cellStyle name="Millares [0] 4 3 2 2 7 2" xfId="14032" xr:uid="{CF75E193-764D-4FDF-B882-A3DDE0015B51}"/>
    <cellStyle name="Millares [0] 4 3 2 2 7 2 2" xfId="35535" xr:uid="{C4FBA7C4-69A9-4569-B75A-5D2FAC109D87}"/>
    <cellStyle name="Millares [0] 4 3 2 2 7 3" xfId="20667" xr:uid="{BDFFB108-4E1C-415B-AE57-351A9884952A}"/>
    <cellStyle name="Millares [0] 4 3 2 2 7 3 2" xfId="42170" xr:uid="{DF98A4BF-E406-4559-AA52-943BEB36309B}"/>
    <cellStyle name="Millares [0] 4 3 2 2 7 4" xfId="27272" xr:uid="{7B1EC057-A511-4CFF-B287-0E9A09B7604B}"/>
    <cellStyle name="Millares [0] 4 3 2 2 7 5" xfId="48775" xr:uid="{3B5EA53E-8E97-40A8-89C0-A42C96648FB4}"/>
    <cellStyle name="Millares [0] 4 3 2 2 8" xfId="7407" xr:uid="{316D53CF-3B44-4EE2-BC12-6F296ABE1FB4}"/>
    <cellStyle name="Millares [0] 4 3 2 2 8 2" xfId="28910" xr:uid="{9D963A96-2418-4B45-AC94-4054CBB472BE}"/>
    <cellStyle name="Millares [0] 4 3 2 2 9" xfId="9064" xr:uid="{0DBEFF4D-E802-4F72-920D-3B802106CF9D}"/>
    <cellStyle name="Millares [0] 4 3 2 2 9 2" xfId="30567" xr:uid="{046626D0-93E9-4A37-A6E1-D7E8D6924911}"/>
    <cellStyle name="Millares [0] 4 3 2 3" xfId="1068" xr:uid="{E35C4718-D066-46D7-AB1D-B91A90BEC72B}"/>
    <cellStyle name="Millares [0] 4 3 2 3 2" xfId="3897" xr:uid="{F7BD662C-6BC8-49D3-985E-F4EC0378EE6F}"/>
    <cellStyle name="Millares [0] 4 3 2 3 2 2" xfId="12163" xr:uid="{831FA984-7EF4-49F9-B65D-C766365D544A}"/>
    <cellStyle name="Millares [0] 4 3 2 3 2 2 2" xfId="33666" xr:uid="{48A5F7C7-D4D2-4935-A521-BF05FE8E6806}"/>
    <cellStyle name="Millares [0] 4 3 2 3 2 3" xfId="18798" xr:uid="{4EEB1679-A985-4647-AE20-2EC5253E0BC9}"/>
    <cellStyle name="Millares [0] 4 3 2 3 2 3 2" xfId="40301" xr:uid="{F95EAA47-BFED-4ED5-BFB0-F85CFD73660C}"/>
    <cellStyle name="Millares [0] 4 3 2 3 2 4" xfId="25403" xr:uid="{68A625F6-A536-4224-A919-D5D48BC6C55D}"/>
    <cellStyle name="Millares [0] 4 3 2 3 2 5" xfId="46906" xr:uid="{C2826BAC-093F-43FF-ACED-F5BDB9EC4655}"/>
    <cellStyle name="Millares [0] 4 3 2 3 3" xfId="6036" xr:uid="{B7FD2170-EA85-4EE1-8A82-48A95F08BEF0}"/>
    <cellStyle name="Millares [0] 4 3 2 3 3 2" xfId="14302" xr:uid="{BCB6778C-80A8-4E16-8A1F-C90A98D6BEEF}"/>
    <cellStyle name="Millares [0] 4 3 2 3 3 2 2" xfId="35805" xr:uid="{AF79A9C2-BB50-469F-9391-6884A7BE6B29}"/>
    <cellStyle name="Millares [0] 4 3 2 3 3 3" xfId="20937" xr:uid="{B11151AC-45A6-420D-94ED-8E6601E40677}"/>
    <cellStyle name="Millares [0] 4 3 2 3 3 3 2" xfId="42440" xr:uid="{C68A276E-AEC4-42E1-A0B4-080CD4C23BC4}"/>
    <cellStyle name="Millares [0] 4 3 2 3 3 4" xfId="27542" xr:uid="{07D24BDB-FF9C-4765-A392-033D39D22A2E}"/>
    <cellStyle name="Millares [0] 4 3 2 3 3 5" xfId="49045" xr:uid="{5CA46CB8-8FAF-495D-9C1B-F61EA27FA867}"/>
    <cellStyle name="Millares [0] 4 3 2 3 4" xfId="7677" xr:uid="{10A02BD6-8593-4948-B59B-A2BCBB2EC8A1}"/>
    <cellStyle name="Millares [0] 4 3 2 3 4 2" xfId="29180" xr:uid="{06429011-A7EF-4446-9F64-F1ADEA0D4849}"/>
    <cellStyle name="Millares [0] 4 3 2 3 5" xfId="9334" xr:uid="{C0A31ABE-3316-4FDD-A481-306109B7FEFB}"/>
    <cellStyle name="Millares [0] 4 3 2 3 5 2" xfId="30837" xr:uid="{5194BA6F-E71E-4DB0-876C-25BA73F1C453}"/>
    <cellStyle name="Millares [0] 4 3 2 3 6" xfId="15969" xr:uid="{B516D23C-3DF9-44A2-AD8C-BB5B8F0AEB79}"/>
    <cellStyle name="Millares [0] 4 3 2 3 6 2" xfId="37472" xr:uid="{1407857D-1D05-4EF6-B40E-34ABFD145660}"/>
    <cellStyle name="Millares [0] 4 3 2 3 7" xfId="22574" xr:uid="{114A67BA-2D8D-47C7-8563-8BED907A346C}"/>
    <cellStyle name="Millares [0] 4 3 2 3 8" xfId="44077" xr:uid="{6D1CFF6B-138E-4A4D-BD5D-003B43381D9B}"/>
    <cellStyle name="Millares [0] 4 3 2 4" xfId="1464" xr:uid="{08630656-7D88-4548-877E-55F1DA0FDC44}"/>
    <cellStyle name="Millares [0] 4 3 2 4 2" xfId="4293" xr:uid="{4792B4D7-A695-47CD-8BE4-88DC6465C0B3}"/>
    <cellStyle name="Millares [0] 4 3 2 4 2 2" xfId="12559" xr:uid="{C092EFEF-5132-44B6-8028-78860FBAC323}"/>
    <cellStyle name="Millares [0] 4 3 2 4 2 2 2" xfId="34062" xr:uid="{FE82B128-7891-43B6-821E-2745E44FB84E}"/>
    <cellStyle name="Millares [0] 4 3 2 4 2 3" xfId="19194" xr:uid="{AF9A70B6-F2FA-4E3D-9799-0456AD3ECFE5}"/>
    <cellStyle name="Millares [0] 4 3 2 4 2 3 2" xfId="40697" xr:uid="{F41BAF91-FEED-4D61-A0AA-E69C1C0BEBAB}"/>
    <cellStyle name="Millares [0] 4 3 2 4 2 4" xfId="25799" xr:uid="{5472EAA8-0146-4729-B695-1775EDE08B42}"/>
    <cellStyle name="Millares [0] 4 3 2 4 2 5" xfId="47302" xr:uid="{FE60657E-C34D-43DD-9EDE-F70371693F5D}"/>
    <cellStyle name="Millares [0] 4 3 2 4 3" xfId="6432" xr:uid="{E57339C7-88D0-4F8E-84D4-A2055AA27E66}"/>
    <cellStyle name="Millares [0] 4 3 2 4 3 2" xfId="14698" xr:uid="{C36D52CA-31E1-4256-B044-E3F98CF36399}"/>
    <cellStyle name="Millares [0] 4 3 2 4 3 2 2" xfId="36201" xr:uid="{360CF540-91CC-4551-B7DC-CC03AB5E36A4}"/>
    <cellStyle name="Millares [0] 4 3 2 4 3 3" xfId="21333" xr:uid="{E3A30CBF-AAEB-43FB-96B2-A1B60B06E0EF}"/>
    <cellStyle name="Millares [0] 4 3 2 4 3 3 2" xfId="42836" xr:uid="{884C3907-8D37-4F3A-AF8A-1D0B293EDBE0}"/>
    <cellStyle name="Millares [0] 4 3 2 4 3 4" xfId="27938" xr:uid="{20E2DD6D-D0A2-4DDC-9F15-37B3F9B5909A}"/>
    <cellStyle name="Millares [0] 4 3 2 4 3 5" xfId="49441" xr:uid="{A3654227-30C6-4C49-9E48-61BA81FABD30}"/>
    <cellStyle name="Millares [0] 4 3 2 4 4" xfId="8073" xr:uid="{AEAC641B-6024-494D-9FC1-F14FD3E0804A}"/>
    <cellStyle name="Millares [0] 4 3 2 4 4 2" xfId="29576" xr:uid="{A515D6DB-E921-41B7-AE49-304B827BFBF4}"/>
    <cellStyle name="Millares [0] 4 3 2 4 5" xfId="9730" xr:uid="{F866F036-F515-4B98-87AF-4AFAC466D155}"/>
    <cellStyle name="Millares [0] 4 3 2 4 5 2" xfId="31233" xr:uid="{8A74DB64-7011-4288-86C7-1FF351FE15A2}"/>
    <cellStyle name="Millares [0] 4 3 2 4 6" xfId="16365" xr:uid="{44508BFA-99B4-403A-AA1E-B9C468721C11}"/>
    <cellStyle name="Millares [0] 4 3 2 4 6 2" xfId="37868" xr:uid="{E295E2C0-E29E-402B-B25B-BC87C2861803}"/>
    <cellStyle name="Millares [0] 4 3 2 4 7" xfId="22970" xr:uid="{1C515FB9-8FC3-4D78-9203-94977A0897DB}"/>
    <cellStyle name="Millares [0] 4 3 2 4 8" xfId="44473" xr:uid="{0771E4A3-0B1F-4AAB-AA78-456EA4FAD556}"/>
    <cellStyle name="Millares [0] 4 3 2 5" xfId="2151" xr:uid="{8198FBFA-4852-4932-A1CF-82E106F38536}"/>
    <cellStyle name="Millares [0] 4 3 2 5 2" xfId="10417" xr:uid="{812D43D0-4B1C-41C3-91B9-6786BECB0711}"/>
    <cellStyle name="Millares [0] 4 3 2 5 2 2" xfId="31920" xr:uid="{C1E5A1ED-8A65-4399-B946-658CC583D30D}"/>
    <cellStyle name="Millares [0] 4 3 2 5 3" xfId="17052" xr:uid="{40DA8FEA-C57E-42CD-81DA-056E7855E081}"/>
    <cellStyle name="Millares [0] 4 3 2 5 3 2" xfId="38555" xr:uid="{60DD9253-B256-497B-9295-52FC10504667}"/>
    <cellStyle name="Millares [0] 4 3 2 5 4" xfId="23657" xr:uid="{C2AAF608-1CB2-40C7-A834-E522C8C2165A}"/>
    <cellStyle name="Millares [0] 4 3 2 5 5" xfId="45160" xr:uid="{C1424225-DE5B-4578-8AD9-1F3BEBF3A976}"/>
    <cellStyle name="Millares [0] 4 3 2 6" xfId="2698" xr:uid="{4BA391B0-F805-4A38-A49B-312E9309C99C}"/>
    <cellStyle name="Millares [0] 4 3 2 6 2" xfId="10964" xr:uid="{4870254A-7F58-4CCC-B82E-E8EC6B127B00}"/>
    <cellStyle name="Millares [0] 4 3 2 6 2 2" xfId="32467" xr:uid="{4BA646C3-5F5A-4D47-BAA7-1139CBAECA7F}"/>
    <cellStyle name="Millares [0] 4 3 2 6 3" xfId="17599" xr:uid="{463CF869-A070-48CE-AA50-4B46530D6D60}"/>
    <cellStyle name="Millares [0] 4 3 2 6 3 2" xfId="39102" xr:uid="{A7FD4BB0-17DB-4EBE-B304-C533520EC06B}"/>
    <cellStyle name="Millares [0] 4 3 2 6 4" xfId="24204" xr:uid="{68632EB9-8AB2-4D6D-A440-D4FC836C7220}"/>
    <cellStyle name="Millares [0] 4 3 2 6 5" xfId="45707" xr:uid="{98449DF6-8D80-489E-A1A0-B731EA8154E8}"/>
    <cellStyle name="Millares [0] 4 3 2 7" xfId="3347" xr:uid="{D7420993-3930-45FA-AF41-FA1DB0142C2A}"/>
    <cellStyle name="Millares [0] 4 3 2 7 2" xfId="11613" xr:uid="{E966AA08-6242-4558-A4A8-FF65ABC82395}"/>
    <cellStyle name="Millares [0] 4 3 2 7 2 2" xfId="33116" xr:uid="{2ADB14DE-77BD-4B65-8A22-662DE78BC1CA}"/>
    <cellStyle name="Millares [0] 4 3 2 7 3" xfId="18248" xr:uid="{B879725A-FB0C-4249-BA9A-8C07AA5B3B2A}"/>
    <cellStyle name="Millares [0] 4 3 2 7 3 2" xfId="39751" xr:uid="{7CD53D1E-9F0E-4543-B8B6-976AEC31E12A}"/>
    <cellStyle name="Millares [0] 4 3 2 7 4" xfId="24853" xr:uid="{44CB3681-D28B-45C3-B11F-69DF75352F8C}"/>
    <cellStyle name="Millares [0] 4 3 2 7 5" xfId="46356" xr:uid="{CE6EDE63-0B83-40F0-8B06-D044E9305275}"/>
    <cellStyle name="Millares [0] 4 3 2 8" xfId="4842" xr:uid="{BB2BA979-B180-4253-A8AD-5A57F0E774EB}"/>
    <cellStyle name="Millares [0] 4 3 2 8 2" xfId="13108" xr:uid="{83A3EB6B-B336-488E-A40E-0CC05FDB0ADE}"/>
    <cellStyle name="Millares [0] 4 3 2 8 2 2" xfId="34611" xr:uid="{3641E973-CB9C-4F99-89C8-26B86DD1E7B6}"/>
    <cellStyle name="Millares [0] 4 3 2 8 3" xfId="19743" xr:uid="{1982B474-5D6D-4955-8F0E-D9DB633735E9}"/>
    <cellStyle name="Millares [0] 4 3 2 8 3 2" xfId="41246" xr:uid="{C6315FA3-DBC4-4832-B612-3343A079C1A6}"/>
    <cellStyle name="Millares [0] 4 3 2 8 4" xfId="26348" xr:uid="{CDEB22BF-C35E-43D9-ABC5-0F5D76F8A1E8}"/>
    <cellStyle name="Millares [0] 4 3 2 8 5" xfId="47851" xr:uid="{88DBB42F-9A93-45E6-8680-B1553FAF5F0A}"/>
    <cellStyle name="Millares [0] 4 3 2 9" xfId="5486" xr:uid="{3A18046F-D4A5-44C3-9CB0-E0680F72E33D}"/>
    <cellStyle name="Millares [0] 4 3 2 9 2" xfId="13752" xr:uid="{FB893068-EA1C-45B2-8081-E6200BA1F9FB}"/>
    <cellStyle name="Millares [0] 4 3 2 9 2 2" xfId="35255" xr:uid="{D4B0974F-4795-40CD-9784-D4B26660B93E}"/>
    <cellStyle name="Millares [0] 4 3 2 9 3" xfId="20387" xr:uid="{F9408565-2226-4101-9B5B-71CEE12703AA}"/>
    <cellStyle name="Millares [0] 4 3 2 9 3 2" xfId="41890" xr:uid="{7384BD12-A858-4B61-A9C3-8A918B1616A8}"/>
    <cellStyle name="Millares [0] 4 3 2 9 4" xfId="26992" xr:uid="{176D8763-EB4C-4B97-9067-EC081E85EC3D}"/>
    <cellStyle name="Millares [0] 4 3 2 9 5" xfId="48495" xr:uid="{FBAF6F80-931D-4EC0-8928-A07F73372E47}"/>
    <cellStyle name="Millares [0] 4 3 3" xfId="388" xr:uid="{F72354AE-D363-4A86-B1AA-31F786440BC8}"/>
    <cellStyle name="Millares [0] 4 3 3 10" xfId="15291" xr:uid="{E971D99C-D3C0-4123-80A3-062B9E530AA5}"/>
    <cellStyle name="Millares [0] 4 3 3 10 2" xfId="36794" xr:uid="{BD0F55C2-6B7A-4831-BC6B-E83B86941623}"/>
    <cellStyle name="Millares [0] 4 3 3 11" xfId="21896" xr:uid="{540A0CAA-51AA-4BFE-A116-5F5C0E942904}"/>
    <cellStyle name="Millares [0] 4 3 3 12" xfId="43399" xr:uid="{4D982CFB-9B7F-400E-89BE-44DB6DC2F23C}"/>
    <cellStyle name="Millares [0] 4 3 3 2" xfId="1336" xr:uid="{2AEA03CB-C784-497D-8606-D7460FBA8061}"/>
    <cellStyle name="Millares [0] 4 3 3 2 2" xfId="4165" xr:uid="{2C96BE6F-F77D-4A29-BA9A-670D7EEFF2DD}"/>
    <cellStyle name="Millares [0] 4 3 3 2 2 2" xfId="12431" xr:uid="{B41E195A-D680-4BFB-B5A5-0ED16FDBEF88}"/>
    <cellStyle name="Millares [0] 4 3 3 2 2 2 2" xfId="33934" xr:uid="{0CD9C727-144F-43B8-8A50-4514FFBD773E}"/>
    <cellStyle name="Millares [0] 4 3 3 2 2 3" xfId="19066" xr:uid="{1002FD3A-A33D-4C09-BC92-DE8F6E695346}"/>
    <cellStyle name="Millares [0] 4 3 3 2 2 3 2" xfId="40569" xr:uid="{72B5CFCF-237F-404B-AF1A-C0592058843B}"/>
    <cellStyle name="Millares [0] 4 3 3 2 2 4" xfId="25671" xr:uid="{E556DF46-222A-4915-A531-F07FE8FB961D}"/>
    <cellStyle name="Millares [0] 4 3 3 2 2 5" xfId="47174" xr:uid="{00FFAED6-89DE-4140-A338-784B5EE8DD41}"/>
    <cellStyle name="Millares [0] 4 3 3 2 3" xfId="6304" xr:uid="{EBE3931E-A478-4C46-936B-8C5E4A18CB07}"/>
    <cellStyle name="Millares [0] 4 3 3 2 3 2" xfId="14570" xr:uid="{281BDE95-C35E-4921-80CF-9D24D8F930F1}"/>
    <cellStyle name="Millares [0] 4 3 3 2 3 2 2" xfId="36073" xr:uid="{F639851E-43AF-4E4E-B358-4AF7D325D82D}"/>
    <cellStyle name="Millares [0] 4 3 3 2 3 3" xfId="21205" xr:uid="{4CE42588-1166-4804-815E-2D3A89F59C33}"/>
    <cellStyle name="Millares [0] 4 3 3 2 3 3 2" xfId="42708" xr:uid="{91B4FEDC-7737-4FFF-B92D-A15B64634ED7}"/>
    <cellStyle name="Millares [0] 4 3 3 2 3 4" xfId="27810" xr:uid="{67560CF9-7700-47FA-B106-7932DD166CC2}"/>
    <cellStyle name="Millares [0] 4 3 3 2 3 5" xfId="49313" xr:uid="{DE880C4B-24DB-4037-8341-6E6B9F3A5DE1}"/>
    <cellStyle name="Millares [0] 4 3 3 2 4" xfId="7945" xr:uid="{3FF658F8-31F2-4D9D-A070-5C418CA941C1}"/>
    <cellStyle name="Millares [0] 4 3 3 2 4 2" xfId="29448" xr:uid="{F83C527B-A871-433D-B0E2-06AB093C5425}"/>
    <cellStyle name="Millares [0] 4 3 3 2 5" xfId="9602" xr:uid="{34F4E36E-2F85-4FCC-9714-572D75625F93}"/>
    <cellStyle name="Millares [0] 4 3 3 2 5 2" xfId="31105" xr:uid="{04DD1846-2112-497A-8675-6DA5BC89AC32}"/>
    <cellStyle name="Millares [0] 4 3 3 2 6" xfId="16237" xr:uid="{F333B82E-766C-4F42-8215-A9A10CFD6E84}"/>
    <cellStyle name="Millares [0] 4 3 3 2 6 2" xfId="37740" xr:uid="{56B9F0C6-D933-4E13-9273-3D7B01CF5C5B}"/>
    <cellStyle name="Millares [0] 4 3 3 2 7" xfId="22842" xr:uid="{A1257AC7-225E-4416-BF5B-533A9046F33A}"/>
    <cellStyle name="Millares [0] 4 3 3 2 8" xfId="44345" xr:uid="{B0A07F18-1115-49DA-B806-F43F457F3951}"/>
    <cellStyle name="Millares [0] 4 3 3 3" xfId="2023" xr:uid="{5B98D2E8-B6A3-4699-BB30-3702FB1A5902}"/>
    <cellStyle name="Millares [0] 4 3 3 3 2" xfId="10289" xr:uid="{658771E1-8583-414A-841F-EBA36F897262}"/>
    <cellStyle name="Millares [0] 4 3 3 3 2 2" xfId="31792" xr:uid="{C6C14300-AE3B-45BD-AE1E-19D9E911B6A8}"/>
    <cellStyle name="Millares [0] 4 3 3 3 3" xfId="16924" xr:uid="{179A919F-868B-4846-A6F2-F1AE6DEB2D57}"/>
    <cellStyle name="Millares [0] 4 3 3 3 3 2" xfId="38427" xr:uid="{CF4B5D5D-36BC-454B-968D-FAAFCEED1870}"/>
    <cellStyle name="Millares [0] 4 3 3 3 4" xfId="23529" xr:uid="{0DE4DEB6-F274-4883-93B1-4FB0C44224FD}"/>
    <cellStyle name="Millares [0] 4 3 3 3 5" xfId="45032" xr:uid="{8AD24FB1-7986-4147-99B5-C33B3BCBDD4E}"/>
    <cellStyle name="Millares [0] 4 3 3 4" xfId="2822" xr:uid="{FB541F1E-648F-44EB-AEA7-A8B17E725942}"/>
    <cellStyle name="Millares [0] 4 3 3 4 2" xfId="11088" xr:uid="{4C36DBEA-8884-4BD7-BBA8-58CB0CA85D5C}"/>
    <cellStyle name="Millares [0] 4 3 3 4 2 2" xfId="32591" xr:uid="{5BAD69F0-7FB7-482E-985D-D2E5E89BCB9A}"/>
    <cellStyle name="Millares [0] 4 3 3 4 3" xfId="17723" xr:uid="{9E00ED6A-CAE8-4BCC-BD0C-B8D6DDAFFB50}"/>
    <cellStyle name="Millares [0] 4 3 3 4 3 2" xfId="39226" xr:uid="{4B4F3A89-9FF6-4977-9C34-E147BCD9AE47}"/>
    <cellStyle name="Millares [0] 4 3 3 4 4" xfId="24328" xr:uid="{DE9ED086-DC41-47E9-A77D-A66877D6A467}"/>
    <cellStyle name="Millares [0] 4 3 3 4 5" xfId="45831" xr:uid="{3C7DFAEB-9753-468D-B98F-2294C35AA730}"/>
    <cellStyle name="Millares [0] 4 3 3 5" xfId="3219" xr:uid="{ACC88245-E34F-4239-A25E-6DB629EC3A26}"/>
    <cellStyle name="Millares [0] 4 3 3 5 2" xfId="11485" xr:uid="{D8C8CAD8-2E69-4E77-A453-1C3B00EBC15A}"/>
    <cellStyle name="Millares [0] 4 3 3 5 2 2" xfId="32988" xr:uid="{134A546E-3109-4E2B-9CEC-59DCC92B2C0B}"/>
    <cellStyle name="Millares [0] 4 3 3 5 3" xfId="18120" xr:uid="{C85042A3-4842-46B7-8527-D8BD1BEC8D8E}"/>
    <cellStyle name="Millares [0] 4 3 3 5 3 2" xfId="39623" xr:uid="{B013A4FB-013C-4D22-86B3-88D1878D3E0F}"/>
    <cellStyle name="Millares [0] 4 3 3 5 4" xfId="24725" xr:uid="{88498EDB-1C8E-43FA-9450-0BF9D7EF5560}"/>
    <cellStyle name="Millares [0] 4 3 3 5 5" xfId="46228" xr:uid="{48FF5773-7E28-4038-9EA7-FFF919F3C5A3}"/>
    <cellStyle name="Millares [0] 4 3 3 6" xfId="4966" xr:uid="{BB95263A-B2EE-4469-A6CE-068A917F91F4}"/>
    <cellStyle name="Millares [0] 4 3 3 6 2" xfId="13232" xr:uid="{E9B28E6A-A40F-4672-98D5-664CD594231F}"/>
    <cellStyle name="Millares [0] 4 3 3 6 2 2" xfId="34735" xr:uid="{0E6FB739-8E45-4B68-9331-53FC4E590743}"/>
    <cellStyle name="Millares [0] 4 3 3 6 3" xfId="19867" xr:uid="{2004A87C-37CC-4448-A47D-825AD88B70E0}"/>
    <cellStyle name="Millares [0] 4 3 3 6 3 2" xfId="41370" xr:uid="{D019A526-B3B7-4699-8BE5-D9087D7C59AB}"/>
    <cellStyle name="Millares [0] 4 3 3 6 4" xfId="26472" xr:uid="{F4DF0840-5792-4EFB-9224-B1F1F4F04B1E}"/>
    <cellStyle name="Millares [0] 4 3 3 6 5" xfId="47975" xr:uid="{CC47BE69-674A-4036-AF02-08971546C702}"/>
    <cellStyle name="Millares [0] 4 3 3 7" xfId="5358" xr:uid="{A2BC8BE5-48AE-4B19-A18E-09A3323AF6FD}"/>
    <cellStyle name="Millares [0] 4 3 3 7 2" xfId="13624" xr:uid="{C6FE15DD-CF07-4B66-9D71-AEA0620C26FF}"/>
    <cellStyle name="Millares [0] 4 3 3 7 2 2" xfId="35127" xr:uid="{94118EEF-FDAF-4CA0-9EDD-7A961AE57E00}"/>
    <cellStyle name="Millares [0] 4 3 3 7 3" xfId="20259" xr:uid="{D8807C5D-EDDE-4E0C-A5C4-3EB410A347B5}"/>
    <cellStyle name="Millares [0] 4 3 3 7 3 2" xfId="41762" xr:uid="{7478AB75-808C-46D8-9010-357C1B93A98F}"/>
    <cellStyle name="Millares [0] 4 3 3 7 4" xfId="26864" xr:uid="{D5D40621-1DBA-4753-BD16-63AB34BE8E0B}"/>
    <cellStyle name="Millares [0] 4 3 3 7 5" xfId="48367" xr:uid="{1FEF199B-7E9B-4618-9A02-3D24966C4730}"/>
    <cellStyle name="Millares [0] 4 3 3 8" xfId="6999" xr:uid="{9E95F027-3BA5-4F2C-9670-ECE30A18170C}"/>
    <cellStyle name="Millares [0] 4 3 3 8 2" xfId="28502" xr:uid="{A055CFFE-FE1E-4056-9D3D-FACB48787E2C}"/>
    <cellStyle name="Millares [0] 4 3 3 9" xfId="8655" xr:uid="{FDBD4F39-BA76-42D1-A34A-79048B088D6F}"/>
    <cellStyle name="Millares [0] 4 3 3 9 2" xfId="30158" xr:uid="{D366857F-1BD9-4A90-94CC-A491F5FDE634}"/>
    <cellStyle name="Millares [0] 4 3 4" xfId="672" xr:uid="{9A0F02F2-9E81-4C7B-8925-7F39CAD25EEA}"/>
    <cellStyle name="Millares [0] 4 3 4 10" xfId="43681" xr:uid="{2EEDA8EA-6488-4D61-A0CE-A77A11866696}"/>
    <cellStyle name="Millares [0] 4 3 4 2" xfId="1618" xr:uid="{0D327425-50E3-4165-B909-07E5D1A802AB}"/>
    <cellStyle name="Millares [0] 4 3 4 2 2" xfId="4447" xr:uid="{994646B8-53D5-4032-8A46-0ED6CADA5D46}"/>
    <cellStyle name="Millares [0] 4 3 4 2 2 2" xfId="12713" xr:uid="{049FDC86-9B23-4698-AE4C-E96F7875E1FF}"/>
    <cellStyle name="Millares [0] 4 3 4 2 2 2 2" xfId="34216" xr:uid="{43268209-7077-425C-A87A-366CE53AA266}"/>
    <cellStyle name="Millares [0] 4 3 4 2 2 3" xfId="19348" xr:uid="{593AA223-792E-444A-B352-CAB8D4BD6363}"/>
    <cellStyle name="Millares [0] 4 3 4 2 2 3 2" xfId="40851" xr:uid="{000F346C-A19E-4122-AD5F-425920982903}"/>
    <cellStyle name="Millares [0] 4 3 4 2 2 4" xfId="25953" xr:uid="{707725D7-5ECE-4447-80AD-CE2834E5A87E}"/>
    <cellStyle name="Millares [0] 4 3 4 2 2 5" xfId="47456" xr:uid="{BA1B5FC9-9047-42CA-AB42-A0CB2A45905D}"/>
    <cellStyle name="Millares [0] 4 3 4 2 3" xfId="6586" xr:uid="{385FB56F-092E-40B6-83D8-16F981D4EE8E}"/>
    <cellStyle name="Millares [0] 4 3 4 2 3 2" xfId="14852" xr:uid="{0F36387E-DAA8-4F9A-A823-EC58BA45C5A0}"/>
    <cellStyle name="Millares [0] 4 3 4 2 3 2 2" xfId="36355" xr:uid="{0EF49810-240C-47C0-B162-614FA10B3D76}"/>
    <cellStyle name="Millares [0] 4 3 4 2 3 3" xfId="21487" xr:uid="{5644F986-405F-402F-A223-76A4DFC818F3}"/>
    <cellStyle name="Millares [0] 4 3 4 2 3 3 2" xfId="42990" xr:uid="{593183DD-F106-4ED0-9C25-0918CFF42C34}"/>
    <cellStyle name="Millares [0] 4 3 4 2 3 4" xfId="28092" xr:uid="{FDA7F22A-1400-4E36-BDE6-600013E85DFB}"/>
    <cellStyle name="Millares [0] 4 3 4 2 3 5" xfId="49595" xr:uid="{FA564DE7-AE3A-4684-8AB2-4EECD1BC4380}"/>
    <cellStyle name="Millares [0] 4 3 4 2 4" xfId="8227" xr:uid="{76EA5CA7-22E2-478A-A1E8-FE103F1EDA4B}"/>
    <cellStyle name="Millares [0] 4 3 4 2 4 2" xfId="29730" xr:uid="{35BE85D0-6FF3-4C4D-ABDE-049EEF8A5925}"/>
    <cellStyle name="Millares [0] 4 3 4 2 5" xfId="9884" xr:uid="{AA2307E0-0127-471F-ABBB-C249F414517D}"/>
    <cellStyle name="Millares [0] 4 3 4 2 5 2" xfId="31387" xr:uid="{2CD6C155-0FAF-4448-A8E0-D35FE2A35434}"/>
    <cellStyle name="Millares [0] 4 3 4 2 6" xfId="16519" xr:uid="{18393FD9-CA62-41D8-9949-49A7EA37AD6E}"/>
    <cellStyle name="Millares [0] 4 3 4 2 6 2" xfId="38022" xr:uid="{6400CB2E-866C-4A69-9C7C-A88744918CFC}"/>
    <cellStyle name="Millares [0] 4 3 4 2 7" xfId="23124" xr:uid="{BEE4807B-673E-4183-B33A-5EBDCFADB680}"/>
    <cellStyle name="Millares [0] 4 3 4 2 8" xfId="44627" xr:uid="{9949488C-C8B3-4562-B5B1-4ABFB59CEB77}"/>
    <cellStyle name="Millares [0] 4 3 4 3" xfId="2305" xr:uid="{07398911-E24D-4647-816F-F1B5AEBCC7CB}"/>
    <cellStyle name="Millares [0] 4 3 4 3 2" xfId="10571" xr:uid="{D3FCE950-6A32-44E6-ACCB-D23E483AF349}"/>
    <cellStyle name="Millares [0] 4 3 4 3 2 2" xfId="32074" xr:uid="{DDC1E99F-7D55-454E-94D4-9EA65CBA4891}"/>
    <cellStyle name="Millares [0] 4 3 4 3 3" xfId="17206" xr:uid="{B22A5AF8-F0C9-4C1C-A442-D5DC0E3CAF74}"/>
    <cellStyle name="Millares [0] 4 3 4 3 3 2" xfId="38709" xr:uid="{9905642B-4739-4960-9C5B-079DD6B6DC03}"/>
    <cellStyle name="Millares [0] 4 3 4 3 4" xfId="23811" xr:uid="{AD7BB9A1-DF7A-4F9B-9F2E-CD1CF5385CC4}"/>
    <cellStyle name="Millares [0] 4 3 4 3 5" xfId="45314" xr:uid="{AC349292-C117-4366-A8F7-24525AF8F779}"/>
    <cellStyle name="Millares [0] 4 3 4 4" xfId="3501" xr:uid="{EBCFA5F5-D29B-4CF0-B0DE-A9A7C8E7AD28}"/>
    <cellStyle name="Millares [0] 4 3 4 4 2" xfId="11767" xr:uid="{6E748C3A-B215-49F4-8CEE-A26A206FC7AE}"/>
    <cellStyle name="Millares [0] 4 3 4 4 2 2" xfId="33270" xr:uid="{7ED6E07B-8723-4B27-8DA2-2DCCD367E6F7}"/>
    <cellStyle name="Millares [0] 4 3 4 4 3" xfId="18402" xr:uid="{15D490A3-EFFA-498E-9994-B84B3761DBFE}"/>
    <cellStyle name="Millares [0] 4 3 4 4 3 2" xfId="39905" xr:uid="{6B801D32-48DF-4D51-A06B-433CF5B28E30}"/>
    <cellStyle name="Millares [0] 4 3 4 4 4" xfId="25007" xr:uid="{327677FC-846F-4524-923C-8E681A95C28A}"/>
    <cellStyle name="Millares [0] 4 3 4 4 5" xfId="46510" xr:uid="{061C78C3-570E-4D04-889B-70FDB918B4E7}"/>
    <cellStyle name="Millares [0] 4 3 4 5" xfId="5640" xr:uid="{7C9D793B-4739-4C0B-BFF5-D67ECB80E720}"/>
    <cellStyle name="Millares [0] 4 3 4 5 2" xfId="13906" xr:uid="{7E8D58AC-AFB7-41D0-9209-60C2706E4F21}"/>
    <cellStyle name="Millares [0] 4 3 4 5 2 2" xfId="35409" xr:uid="{C1A44143-24E7-4E1A-9810-4B8DE3508029}"/>
    <cellStyle name="Millares [0] 4 3 4 5 3" xfId="20541" xr:uid="{893ECEA1-BE6D-498C-B728-CE19D69AF5B1}"/>
    <cellStyle name="Millares [0] 4 3 4 5 3 2" xfId="42044" xr:uid="{6C45D271-0226-472D-980E-F33B699FEE4C}"/>
    <cellStyle name="Millares [0] 4 3 4 5 4" xfId="27146" xr:uid="{A81CFA41-108D-46B9-BDCF-1E54FE86022E}"/>
    <cellStyle name="Millares [0] 4 3 4 5 5" xfId="48649" xr:uid="{27F7E04D-7783-4747-B33C-959F7F9D64F5}"/>
    <cellStyle name="Millares [0] 4 3 4 6" xfId="7281" xr:uid="{F6563961-A94A-43B3-B545-99E02282F1FF}"/>
    <cellStyle name="Millares [0] 4 3 4 6 2" xfId="28784" xr:uid="{F09A639A-7487-42BA-8DFC-3AE38764B918}"/>
    <cellStyle name="Millares [0] 4 3 4 7" xfId="8938" xr:uid="{131B8DF9-4C6D-43F1-91B4-C60F8C4433A4}"/>
    <cellStyle name="Millares [0] 4 3 4 7 2" xfId="30441" xr:uid="{5DE6A2D6-28CC-428E-BA73-BC1EFCD9E8BE}"/>
    <cellStyle name="Millares [0] 4 3 4 8" xfId="15573" xr:uid="{1448C293-3461-49DC-A53E-20B154CA5285}"/>
    <cellStyle name="Millares [0] 4 3 4 8 2" xfId="37076" xr:uid="{B9704041-C163-4CE6-8696-6AD501ED38D2}"/>
    <cellStyle name="Millares [0] 4 3 4 9" xfId="22178" xr:uid="{34E4D3F4-FCAF-4751-B2E3-53D4A687ADAA}"/>
    <cellStyle name="Millares [0] 4 3 5" xfId="940" xr:uid="{C0234A6B-B34E-49B1-80A3-619CD6DD102C}"/>
    <cellStyle name="Millares [0] 4 3 5 2" xfId="3769" xr:uid="{6A9D467A-2B25-4A23-A5B0-0853A9B25CA2}"/>
    <cellStyle name="Millares [0] 4 3 5 2 2" xfId="12035" xr:uid="{0790AAF3-FAD1-4C5A-8121-F5E457DDE56C}"/>
    <cellStyle name="Millares [0] 4 3 5 2 2 2" xfId="33538" xr:uid="{682F1D74-890C-462B-AE36-9C5E2DC57B9B}"/>
    <cellStyle name="Millares [0] 4 3 5 2 3" xfId="18670" xr:uid="{F3F46D53-BEC0-44DD-9B94-8935D821E626}"/>
    <cellStyle name="Millares [0] 4 3 5 2 3 2" xfId="40173" xr:uid="{0CE52C94-FDC5-4516-A49F-6664F8736EE5}"/>
    <cellStyle name="Millares [0] 4 3 5 2 4" xfId="25275" xr:uid="{AED41945-AFA3-4796-8394-AD94480697EA}"/>
    <cellStyle name="Millares [0] 4 3 5 2 5" xfId="46778" xr:uid="{D0F63F88-376D-42D9-B0AB-619496F8934E}"/>
    <cellStyle name="Millares [0] 4 3 5 3" xfId="5908" xr:uid="{F63A6EFB-7AA9-495C-8953-1E764C424159}"/>
    <cellStyle name="Millares [0] 4 3 5 3 2" xfId="14174" xr:uid="{AE421CC8-5E4D-4189-99F2-03562DB9C8CC}"/>
    <cellStyle name="Millares [0] 4 3 5 3 2 2" xfId="35677" xr:uid="{B8773991-7D4E-4C61-898D-2BF8EC830C06}"/>
    <cellStyle name="Millares [0] 4 3 5 3 3" xfId="20809" xr:uid="{D07B3E73-275A-471F-B01B-3BA4D1C0D9B5}"/>
    <cellStyle name="Millares [0] 4 3 5 3 3 2" xfId="42312" xr:uid="{CDF110DB-B406-4760-8624-40EF4A02D341}"/>
    <cellStyle name="Millares [0] 4 3 5 3 4" xfId="27414" xr:uid="{3BCF135D-8820-49FE-B8D9-0C4661F4C458}"/>
    <cellStyle name="Millares [0] 4 3 5 3 5" xfId="48917" xr:uid="{4A0984AE-CE3A-4CD8-945B-CE4509B366AA}"/>
    <cellStyle name="Millares [0] 4 3 5 4" xfId="7549" xr:uid="{5A7C7D0E-D9AD-4E53-8240-68B1B72F4D5D}"/>
    <cellStyle name="Millares [0] 4 3 5 4 2" xfId="29052" xr:uid="{3CF7C7F8-5BBD-413E-9852-9FC838EFBBE9}"/>
    <cellStyle name="Millares [0] 4 3 5 5" xfId="9206" xr:uid="{63FA9AA9-C704-470A-9521-AC7673109EC9}"/>
    <cellStyle name="Millares [0] 4 3 5 5 2" xfId="30709" xr:uid="{1D676986-56B2-4E27-BA6E-1712F0B373BA}"/>
    <cellStyle name="Millares [0] 4 3 5 6" xfId="15841" xr:uid="{10AF7F4A-D308-4B96-8064-E5E4006E2823}"/>
    <cellStyle name="Millares [0] 4 3 5 6 2" xfId="37344" xr:uid="{B7A0DBD2-A1EA-4852-8039-5F398423A47A}"/>
    <cellStyle name="Millares [0] 4 3 5 7" xfId="22446" xr:uid="{73AF0DEA-214F-453C-9595-ADF9CC83B83E}"/>
    <cellStyle name="Millares [0] 4 3 5 8" xfId="43949" xr:uid="{FBCE9F3A-9C15-4A64-A6E9-80AB39D4C3EB}"/>
    <cellStyle name="Millares [0] 4 3 6" xfId="1201" xr:uid="{155C5104-C3E3-479F-8CD3-3DDB730D8E2F}"/>
    <cellStyle name="Millares [0] 4 3 6 2" xfId="4030" xr:uid="{206499A5-622A-46AF-A2BB-C4C99DA2D8B5}"/>
    <cellStyle name="Millares [0] 4 3 6 2 2" xfId="12296" xr:uid="{F07AFD69-D069-4568-90B3-A9766F14944C}"/>
    <cellStyle name="Millares [0] 4 3 6 2 2 2" xfId="33799" xr:uid="{D887E952-78D3-4059-8E14-FE7F562D6242}"/>
    <cellStyle name="Millares [0] 4 3 6 2 3" xfId="18931" xr:uid="{6AF9E15B-FD59-4A96-9B5C-506B672BCA66}"/>
    <cellStyle name="Millares [0] 4 3 6 2 3 2" xfId="40434" xr:uid="{A62FED77-2979-46E2-9D06-1A976F23217A}"/>
    <cellStyle name="Millares [0] 4 3 6 2 4" xfId="25536" xr:uid="{CA4DEBA1-295F-4F01-8227-A7A9E33CFA53}"/>
    <cellStyle name="Millares [0] 4 3 6 2 5" xfId="47039" xr:uid="{1A505D8A-5F3F-4007-A653-CC19EB7118A7}"/>
    <cellStyle name="Millares [0] 4 3 6 3" xfId="6169" xr:uid="{1797415F-F523-4D2D-8164-061C2EB502F4}"/>
    <cellStyle name="Millares [0] 4 3 6 3 2" xfId="14435" xr:uid="{AA18CF4D-7E02-4332-BBB6-541EED7F8FD8}"/>
    <cellStyle name="Millares [0] 4 3 6 3 2 2" xfId="35938" xr:uid="{91A50EC2-584C-49D4-9674-FA4FB874141A}"/>
    <cellStyle name="Millares [0] 4 3 6 3 3" xfId="21070" xr:uid="{376693EC-156D-4E16-A9A0-D9745837C7CD}"/>
    <cellStyle name="Millares [0] 4 3 6 3 3 2" xfId="42573" xr:uid="{3B62E606-00F8-4B4B-9CF6-2243A3187A85}"/>
    <cellStyle name="Millares [0] 4 3 6 3 4" xfId="27675" xr:uid="{B2A7689B-E23F-4A89-A2CA-5D78A4205B62}"/>
    <cellStyle name="Millares [0] 4 3 6 3 5" xfId="49178" xr:uid="{E407BC33-D4A4-4ADD-9F66-53EA9D245A8A}"/>
    <cellStyle name="Millares [0] 4 3 6 4" xfId="7810" xr:uid="{B2067407-E7A9-4A37-BFCB-8EBB27F51716}"/>
    <cellStyle name="Millares [0] 4 3 6 4 2" xfId="29313" xr:uid="{7C31B077-846C-41E1-B849-5E87C8E298EA}"/>
    <cellStyle name="Millares [0] 4 3 6 5" xfId="9467" xr:uid="{4B7B1F8A-6648-44F9-A1CE-700A5770D79B}"/>
    <cellStyle name="Millares [0] 4 3 6 5 2" xfId="30970" xr:uid="{69816915-8085-432B-A55B-D18754F3D24D}"/>
    <cellStyle name="Millares [0] 4 3 6 6" xfId="16102" xr:uid="{DAD3828E-F3C3-4946-AA7F-4E031CA5F229}"/>
    <cellStyle name="Millares [0] 4 3 6 6 2" xfId="37605" xr:uid="{39C26F94-5368-4672-9CC1-88A90746561C}"/>
    <cellStyle name="Millares [0] 4 3 6 7" xfId="22707" xr:uid="{3597C891-DF6A-4B4E-B867-4E47B79D69FA}"/>
    <cellStyle name="Millares [0] 4 3 6 8" xfId="44210" xr:uid="{7BDC90C6-6EB2-426B-A626-5CEE1E436A58}"/>
    <cellStyle name="Millares [0] 4 3 7" xfId="1889" xr:uid="{C8F6156D-46CB-4FBF-9C05-B7BB0C5491E8}"/>
    <cellStyle name="Millares [0] 4 3 7 2" xfId="10155" xr:uid="{6AEC4EA5-93DD-499C-A213-DE71415D2744}"/>
    <cellStyle name="Millares [0] 4 3 7 2 2" xfId="31658" xr:uid="{E43B9D57-C2D9-4B44-ABFE-E1606CBF6B08}"/>
    <cellStyle name="Millares [0] 4 3 7 3" xfId="16790" xr:uid="{7E02BA77-9907-4B76-BA51-28DAED0B12F2}"/>
    <cellStyle name="Millares [0] 4 3 7 3 2" xfId="38293" xr:uid="{71C7C915-8223-43F6-BC24-6F9F1B4B04D4}"/>
    <cellStyle name="Millares [0] 4 3 7 4" xfId="23395" xr:uid="{085DC1A8-A447-411F-9C0D-1E2EEF5B9B6F}"/>
    <cellStyle name="Millares [0] 4 3 7 5" xfId="44898" xr:uid="{234459DD-D58D-49A6-8996-915749D841D8}"/>
    <cellStyle name="Millares [0] 4 3 8" xfId="2574" xr:uid="{FFA313C7-0C0B-4B18-9F86-1DCD1B4FF265}"/>
    <cellStyle name="Millares [0] 4 3 8 2" xfId="10840" xr:uid="{AA2D4246-7458-4E13-874C-E27C9B8FF026}"/>
    <cellStyle name="Millares [0] 4 3 8 2 2" xfId="32343" xr:uid="{97E24C9C-709B-4668-942A-439AA9EA3236}"/>
    <cellStyle name="Millares [0] 4 3 8 3" xfId="17475" xr:uid="{A6B611D3-B989-4E57-8DCB-EC27511B6DB3}"/>
    <cellStyle name="Millares [0] 4 3 8 3 2" xfId="38978" xr:uid="{E171C0CA-7DA8-4760-8BAE-DED3EC88D0E5}"/>
    <cellStyle name="Millares [0] 4 3 8 4" xfId="24080" xr:uid="{91D82837-15A5-45A2-B570-F75353CEDC5A}"/>
    <cellStyle name="Millares [0] 4 3 8 5" xfId="45583" xr:uid="{F0AD595D-CAEF-422B-AD59-222897D3D3C6}"/>
    <cellStyle name="Millares [0] 4 3 9" xfId="3085" xr:uid="{A98E429B-D00C-4CCD-B303-F7F254A03620}"/>
    <cellStyle name="Millares [0] 4 3 9 2" xfId="11351" xr:uid="{10021CCB-8321-4DC1-A563-A9D9ED5C215A}"/>
    <cellStyle name="Millares [0] 4 3 9 2 2" xfId="32854" xr:uid="{7C8B8008-573B-4B5F-A986-ABA5360E7223}"/>
    <cellStyle name="Millares [0] 4 3 9 3" xfId="17986" xr:uid="{22202F22-CFC2-4F94-AB59-D025C0369915}"/>
    <cellStyle name="Millares [0] 4 3 9 3 2" xfId="39489" xr:uid="{0F12AA7A-38A5-401D-A601-6D9F1E91E033}"/>
    <cellStyle name="Millares [0] 4 3 9 4" xfId="24591" xr:uid="{41BB22D1-9BAF-4DEB-81B1-37805159CDCD}"/>
    <cellStyle name="Millares [0] 4 3 9 5" xfId="46094" xr:uid="{FBEA6E81-0DD8-49A8-AA86-84F339456D37}"/>
    <cellStyle name="Millares [0] 4 4" xfId="236" xr:uid="{510D571F-2C34-47F2-A3A3-59BF51144A0E}"/>
    <cellStyle name="Millares [0] 4 4 10" xfId="4750" xr:uid="{A0A44DD1-3C68-4820-936B-351F3C730246}"/>
    <cellStyle name="Millares [0] 4 4 10 2" xfId="13016" xr:uid="{DC0BFE58-6529-458C-B5A9-F6BA27B595C8}"/>
    <cellStyle name="Millares [0] 4 4 10 2 2" xfId="34519" xr:uid="{44990D17-969F-4BD8-9562-3894C72E9022}"/>
    <cellStyle name="Millares [0] 4 4 10 3" xfId="19651" xr:uid="{120DA93B-DF72-4F6B-BB6A-2E45959B7FDB}"/>
    <cellStyle name="Millares [0] 4 4 10 3 2" xfId="41154" xr:uid="{3367A901-F405-48AF-8C94-2873AF9415B0}"/>
    <cellStyle name="Millares [0] 4 4 10 4" xfId="26256" xr:uid="{97139DD9-9251-4543-A339-F2C0B70F0B06}"/>
    <cellStyle name="Millares [0] 4 4 10 5" xfId="47759" xr:uid="{13B0AF4E-6ADA-440F-8EDE-0B0CFD09E528}"/>
    <cellStyle name="Millares [0] 4 4 11" xfId="5253" xr:uid="{F566661C-1886-48EB-B37E-D60AAA0E6FE2}"/>
    <cellStyle name="Millares [0] 4 4 11 2" xfId="13519" xr:uid="{06656377-9F30-45C5-A2E4-023947007014}"/>
    <cellStyle name="Millares [0] 4 4 11 2 2" xfId="35022" xr:uid="{C812D3D1-C11C-4984-807C-40A87DC141FD}"/>
    <cellStyle name="Millares [0] 4 4 11 3" xfId="20154" xr:uid="{B6ECB8EB-64F3-47DE-B7C9-AFF7CEF47930}"/>
    <cellStyle name="Millares [0] 4 4 11 3 2" xfId="41657" xr:uid="{C97961D7-752F-45FE-94B0-C076C538E6AA}"/>
    <cellStyle name="Millares [0] 4 4 11 4" xfId="26759" xr:uid="{D45E33E3-7552-42C5-A390-905D55B4D3A6}"/>
    <cellStyle name="Millares [0] 4 4 11 5" xfId="48262" xr:uid="{00910FBF-6220-40E7-950E-FD9CCAFB8354}"/>
    <cellStyle name="Millares [0] 4 4 12" xfId="6894" xr:uid="{D2A8E4E0-66EB-4790-ACC6-CFD186754226}"/>
    <cellStyle name="Millares [0] 4 4 12 2" xfId="28397" xr:uid="{71C1DEC0-A953-464B-AFDC-F71B26DA05FA}"/>
    <cellStyle name="Millares [0] 4 4 13" xfId="8549" xr:uid="{BD720707-D7C1-4C86-8BCD-884BB24F51E3}"/>
    <cellStyle name="Millares [0] 4 4 13 2" xfId="30052" xr:uid="{6D0AA5AB-281F-4C86-9D50-61873285116A}"/>
    <cellStyle name="Millares [0] 4 4 14" xfId="15187" xr:uid="{F38C0274-7BA2-49C8-A86D-A60600535E91}"/>
    <cellStyle name="Millares [0] 4 4 14 2" xfId="36690" xr:uid="{15E8A201-6851-4859-9C1A-BDBBCFFDA3F2}"/>
    <cellStyle name="Millares [0] 4 4 15" xfId="21792" xr:uid="{E30127BD-19CE-45F2-B189-099865C77019}"/>
    <cellStyle name="Millares [0] 4 4 16" xfId="43295" xr:uid="{59FE552F-219D-46A5-A000-D015DE8F187A}"/>
    <cellStyle name="Millares [0] 4 4 2" xfId="547" xr:uid="{D4AAC7FD-4146-4A96-A97B-802DB1AFE82C}"/>
    <cellStyle name="Millares [0] 4 4 2 10" xfId="7158" xr:uid="{03E5EED5-42A2-41B4-8A6B-3A4E0E6C5B62}"/>
    <cellStyle name="Millares [0] 4 4 2 10 2" xfId="28661" xr:uid="{01DB77E8-F397-4A76-935B-4231104044DB}"/>
    <cellStyle name="Millares [0] 4 4 2 11" xfId="8814" xr:uid="{4B20A737-C75C-47C8-B9BC-603E93598AA5}"/>
    <cellStyle name="Millares [0] 4 4 2 11 2" xfId="30317" xr:uid="{BB6E5E32-0F1D-46F1-93E7-6EE8036962B1}"/>
    <cellStyle name="Millares [0] 4 4 2 12" xfId="15450" xr:uid="{83ABCACD-43F5-4C26-9DBE-F4832EB5CD7A}"/>
    <cellStyle name="Millares [0] 4 4 2 12 2" xfId="36953" xr:uid="{1C7F2105-ED35-49C8-A71B-71F72D40840E}"/>
    <cellStyle name="Millares [0] 4 4 2 13" xfId="22055" xr:uid="{CF78360F-2314-4FE1-A969-DEBB6EA802B1}"/>
    <cellStyle name="Millares [0] 4 4 2 14" xfId="43558" xr:uid="{7B184612-1F2A-49EE-BBAD-22B1EA43602D}"/>
    <cellStyle name="Millares [0] 4 4 2 2" xfId="829" xr:uid="{825F0B3B-1BC2-4D83-9398-3E7720187D02}"/>
    <cellStyle name="Millares [0] 4 4 2 2 10" xfId="15730" xr:uid="{A3F79107-9078-4D95-A6FE-4A744F7D986C}"/>
    <cellStyle name="Millares [0] 4 4 2 2 10 2" xfId="37233" xr:uid="{222D5CC5-010A-49ED-9949-5A472A530A4C}"/>
    <cellStyle name="Millares [0] 4 4 2 2 11" xfId="22335" xr:uid="{94ADB50E-BFE9-49A1-8EA9-F102CA449D92}"/>
    <cellStyle name="Millares [0] 4 4 2 2 12" xfId="43838" xr:uid="{B8128666-25D5-4B06-8815-D549DA12F1C1}"/>
    <cellStyle name="Millares [0] 4 4 2 2 2" xfId="1775" xr:uid="{A123B58C-C975-421E-B9D4-78DF90F459E7}"/>
    <cellStyle name="Millares [0] 4 4 2 2 2 2" xfId="4604" xr:uid="{F123F9A9-F3F2-48BB-8798-C4195193D4DD}"/>
    <cellStyle name="Millares [0] 4 4 2 2 2 2 2" xfId="12870" xr:uid="{027B5BDA-DC63-4AE8-A2C1-85BEC16E299E}"/>
    <cellStyle name="Millares [0] 4 4 2 2 2 2 2 2" xfId="34373" xr:uid="{E24D7A68-2328-435E-8E9A-E49E5BC80B83}"/>
    <cellStyle name="Millares [0] 4 4 2 2 2 2 3" xfId="19505" xr:uid="{FD4D470F-7C43-43CE-A3B3-4469EB26B30C}"/>
    <cellStyle name="Millares [0] 4 4 2 2 2 2 3 2" xfId="41008" xr:uid="{2F978F47-2F73-4D7C-B051-1C2A5969E4E1}"/>
    <cellStyle name="Millares [0] 4 4 2 2 2 2 4" xfId="26110" xr:uid="{3B9391E2-93A3-44CC-9CEF-350C5D000092}"/>
    <cellStyle name="Millares [0] 4 4 2 2 2 2 5" xfId="47613" xr:uid="{818F38A5-2ED9-4CCF-BE75-E643B2A3EB47}"/>
    <cellStyle name="Millares [0] 4 4 2 2 2 3" xfId="6743" xr:uid="{070E7F22-02BA-458C-A741-B1344DEB7522}"/>
    <cellStyle name="Millares [0] 4 4 2 2 2 3 2" xfId="15009" xr:uid="{1A95F77E-F4C2-4119-992A-AD2B070B1383}"/>
    <cellStyle name="Millares [0] 4 4 2 2 2 3 2 2" xfId="36512" xr:uid="{A910A240-4EBA-4EF0-A9C0-7EE5671F8E2E}"/>
    <cellStyle name="Millares [0] 4 4 2 2 2 3 3" xfId="21644" xr:uid="{977D589A-8971-4804-A896-A6B9A9908F36}"/>
    <cellStyle name="Millares [0] 4 4 2 2 2 3 3 2" xfId="43147" xr:uid="{90F31A33-9619-459F-884F-2277C1471168}"/>
    <cellStyle name="Millares [0] 4 4 2 2 2 3 4" xfId="28249" xr:uid="{6578412B-21AC-47C0-AA9B-D86A0D313900}"/>
    <cellStyle name="Millares [0] 4 4 2 2 2 3 5" xfId="49752" xr:uid="{0B2A9C90-BE6D-456B-BDC3-4859E8BCFF8A}"/>
    <cellStyle name="Millares [0] 4 4 2 2 2 4" xfId="8384" xr:uid="{5B256503-1A38-4085-9703-381D5F07BA3A}"/>
    <cellStyle name="Millares [0] 4 4 2 2 2 4 2" xfId="29887" xr:uid="{6CD6557E-7340-420D-A931-295E0BCBE9B5}"/>
    <cellStyle name="Millares [0] 4 4 2 2 2 5" xfId="10041" xr:uid="{CAA14395-8527-4573-AA9C-3B08CF9BDF9F}"/>
    <cellStyle name="Millares [0] 4 4 2 2 2 5 2" xfId="31544" xr:uid="{C6F06567-A70E-4B4C-B886-A98458AFE179}"/>
    <cellStyle name="Millares [0] 4 4 2 2 2 6" xfId="16676" xr:uid="{AED6B6BC-6C11-4964-A293-60A1308A52FD}"/>
    <cellStyle name="Millares [0] 4 4 2 2 2 6 2" xfId="38179" xr:uid="{ABD316C4-9764-4967-AB88-4A00EFC78232}"/>
    <cellStyle name="Millares [0] 4 4 2 2 2 7" xfId="23281" xr:uid="{794DC8E3-9D5B-45A0-95EF-0F81A91AC2BD}"/>
    <cellStyle name="Millares [0] 4 4 2 2 2 8" xfId="44784" xr:uid="{B608E329-FA77-4C6D-8F80-2BD1782A15F9}"/>
    <cellStyle name="Millares [0] 4 4 2 2 3" xfId="2462" xr:uid="{8E704403-C7BF-45D0-B549-EBE931DFAF8E}"/>
    <cellStyle name="Millares [0] 4 4 2 2 3 2" xfId="10728" xr:uid="{C39B9D80-5B0F-4E51-88E5-300994F5D121}"/>
    <cellStyle name="Millares [0] 4 4 2 2 3 2 2" xfId="32231" xr:uid="{9B040CEC-A1BC-4705-BD0A-A03C8085307D}"/>
    <cellStyle name="Millares [0] 4 4 2 2 3 3" xfId="17363" xr:uid="{58EDFEAA-D741-48BA-B69D-B788D97A7E82}"/>
    <cellStyle name="Millares [0] 4 4 2 2 3 3 2" xfId="38866" xr:uid="{AAC8D50E-6B24-4B5E-9816-45505D4D99CC}"/>
    <cellStyle name="Millares [0] 4 4 2 2 3 4" xfId="23968" xr:uid="{8CF26CBE-8417-47B6-BE1A-58B5D227AD22}"/>
    <cellStyle name="Millares [0] 4 4 2 2 3 5" xfId="45471" xr:uid="{3E105F26-7FE8-4345-AA26-60BD35A6E77A}"/>
    <cellStyle name="Millares [0] 4 4 2 2 4" xfId="2979" xr:uid="{DFE3F325-48B9-4716-BFDA-8564F95EE3BF}"/>
    <cellStyle name="Millares [0] 4 4 2 2 4 2" xfId="11245" xr:uid="{F7422A88-8E8D-4F3B-B76A-1C0E15858180}"/>
    <cellStyle name="Millares [0] 4 4 2 2 4 2 2" xfId="32748" xr:uid="{D04BCFEE-BE7C-4A42-9E4E-FC9A4B017269}"/>
    <cellStyle name="Millares [0] 4 4 2 2 4 3" xfId="17880" xr:uid="{27DA8AC5-CAFF-4704-9C10-A4924654B1A9}"/>
    <cellStyle name="Millares [0] 4 4 2 2 4 3 2" xfId="39383" xr:uid="{6C0CDE0C-6652-4D31-8AC4-7FD7CCEC3085}"/>
    <cellStyle name="Millares [0] 4 4 2 2 4 4" xfId="24485" xr:uid="{4069A13F-B4F2-4415-AB00-2E2FB7D7CC19}"/>
    <cellStyle name="Millares [0] 4 4 2 2 4 5" xfId="45988" xr:uid="{9F6BD203-B075-4D1E-B014-9D8A475D9FFF}"/>
    <cellStyle name="Millares [0] 4 4 2 2 5" xfId="3658" xr:uid="{A7506AE8-78CB-4BD1-9C8D-0E7B13D2CD65}"/>
    <cellStyle name="Millares [0] 4 4 2 2 5 2" xfId="11924" xr:uid="{AD51B25B-8EA6-43D7-ACBD-9E620F0FD812}"/>
    <cellStyle name="Millares [0] 4 4 2 2 5 2 2" xfId="33427" xr:uid="{28C6056C-23CF-4510-9D63-EBEEAEFA5CC7}"/>
    <cellStyle name="Millares [0] 4 4 2 2 5 3" xfId="18559" xr:uid="{B0051524-A51F-421C-A697-2C3452A76D49}"/>
    <cellStyle name="Millares [0] 4 4 2 2 5 3 2" xfId="40062" xr:uid="{4A5C131C-D64B-4BA6-B6AA-15573C5C2DA1}"/>
    <cellStyle name="Millares [0] 4 4 2 2 5 4" xfId="25164" xr:uid="{DCB4F82C-5035-4BFE-BFBE-C7A5F35687BF}"/>
    <cellStyle name="Millares [0] 4 4 2 2 5 5" xfId="46667" xr:uid="{FAC7CC32-C6A8-446C-9505-258639440502}"/>
    <cellStyle name="Millares [0] 4 4 2 2 6" xfId="5123" xr:uid="{0D9CEBAA-7700-4721-811F-D6F14B558D6A}"/>
    <cellStyle name="Millares [0] 4 4 2 2 6 2" xfId="13389" xr:uid="{D0C132ED-DBF7-47DB-BDC1-59FBEBEA923D}"/>
    <cellStyle name="Millares [0] 4 4 2 2 6 2 2" xfId="34892" xr:uid="{1D5375E9-6AAA-4519-B0C0-9F705F29C8CB}"/>
    <cellStyle name="Millares [0] 4 4 2 2 6 3" xfId="20024" xr:uid="{46CF87C5-9175-402F-BDD1-45E8B63F98F8}"/>
    <cellStyle name="Millares [0] 4 4 2 2 6 3 2" xfId="41527" xr:uid="{75AE08E9-C19E-4E66-9C78-D3239A14F8D2}"/>
    <cellStyle name="Millares [0] 4 4 2 2 6 4" xfId="26629" xr:uid="{6EBF152C-962A-4B58-8A28-8DD6260326D8}"/>
    <cellStyle name="Millares [0] 4 4 2 2 6 5" xfId="48132" xr:uid="{35A2091E-67F4-4CF5-87D4-CA3FFDB3666D}"/>
    <cellStyle name="Millares [0] 4 4 2 2 7" xfId="5797" xr:uid="{64D1CF97-EB8D-49D6-9B0C-70BF615E28B8}"/>
    <cellStyle name="Millares [0] 4 4 2 2 7 2" xfId="14063" xr:uid="{47A45E36-4F04-4771-B720-17A8EC7E4700}"/>
    <cellStyle name="Millares [0] 4 4 2 2 7 2 2" xfId="35566" xr:uid="{7A37721A-E73F-48F2-8CC9-B5F811E3B746}"/>
    <cellStyle name="Millares [0] 4 4 2 2 7 3" xfId="20698" xr:uid="{14359CF9-0407-4A1B-A4DC-318655E4C01C}"/>
    <cellStyle name="Millares [0] 4 4 2 2 7 3 2" xfId="42201" xr:uid="{7DCAB560-3149-4977-8B0A-8ADDABE29D87}"/>
    <cellStyle name="Millares [0] 4 4 2 2 7 4" xfId="27303" xr:uid="{F7583EB2-07E4-45B5-9D11-057A0FD24548}"/>
    <cellStyle name="Millares [0] 4 4 2 2 7 5" xfId="48806" xr:uid="{A44E87C3-58DA-471C-89F4-89BCD441D62D}"/>
    <cellStyle name="Millares [0] 4 4 2 2 8" xfId="7438" xr:uid="{54539AA2-62D9-4255-8D54-B547B2C85ABA}"/>
    <cellStyle name="Millares [0] 4 4 2 2 8 2" xfId="28941" xr:uid="{6FFBB7F1-5604-4B59-A4ED-7DF2B43A2CB8}"/>
    <cellStyle name="Millares [0] 4 4 2 2 9" xfId="9095" xr:uid="{2CC1F886-B01E-4297-9DD2-FC2B03EABBF2}"/>
    <cellStyle name="Millares [0] 4 4 2 2 9 2" xfId="30598" xr:uid="{052C511B-3312-49E5-9118-CE6BB546A993}"/>
    <cellStyle name="Millares [0] 4 4 2 3" xfId="1099" xr:uid="{62A157D3-AF85-45B4-BC7E-70E74E9B57BD}"/>
    <cellStyle name="Millares [0] 4 4 2 3 2" xfId="3928" xr:uid="{83F966F0-CDA0-426B-AA26-5D6872D92A4E}"/>
    <cellStyle name="Millares [0] 4 4 2 3 2 2" xfId="12194" xr:uid="{9C0865BE-DD2F-4813-AE7F-0078051464AC}"/>
    <cellStyle name="Millares [0] 4 4 2 3 2 2 2" xfId="33697" xr:uid="{2564D70B-EF12-42D8-BB06-8A0816F44B55}"/>
    <cellStyle name="Millares [0] 4 4 2 3 2 3" xfId="18829" xr:uid="{0BB3E7EB-5CC3-4861-83EB-E58F0D7F609B}"/>
    <cellStyle name="Millares [0] 4 4 2 3 2 3 2" xfId="40332" xr:uid="{0630C510-D73D-44D3-B1DC-82CA81DE2B5E}"/>
    <cellStyle name="Millares [0] 4 4 2 3 2 4" xfId="25434" xr:uid="{8BBE7419-38C3-4950-B027-170A3A4F1F16}"/>
    <cellStyle name="Millares [0] 4 4 2 3 2 5" xfId="46937" xr:uid="{EF61B89A-0D77-4C1E-93DE-DCA866D7EFF1}"/>
    <cellStyle name="Millares [0] 4 4 2 3 3" xfId="6067" xr:uid="{1B7A96AB-4FF4-4B97-A580-15EA8745214F}"/>
    <cellStyle name="Millares [0] 4 4 2 3 3 2" xfId="14333" xr:uid="{8E51B979-A239-446F-A3AC-AD0EFF2484B3}"/>
    <cellStyle name="Millares [0] 4 4 2 3 3 2 2" xfId="35836" xr:uid="{AB1DBD4B-5FA3-46C3-B350-EA8C4B1D5FCD}"/>
    <cellStyle name="Millares [0] 4 4 2 3 3 3" xfId="20968" xr:uid="{5DD793C1-C568-4D71-964B-33042042ED48}"/>
    <cellStyle name="Millares [0] 4 4 2 3 3 3 2" xfId="42471" xr:uid="{E92D46BC-7DB5-40F6-A7DF-C1023A7ECB74}"/>
    <cellStyle name="Millares [0] 4 4 2 3 3 4" xfId="27573" xr:uid="{52F0C86F-A9CA-488A-97D0-041A3CC82DEC}"/>
    <cellStyle name="Millares [0] 4 4 2 3 3 5" xfId="49076" xr:uid="{05408583-D591-457E-AB70-3463F22B9C54}"/>
    <cellStyle name="Millares [0] 4 4 2 3 4" xfId="7708" xr:uid="{103196C8-21AA-4FEA-B552-4C2B59DB1A29}"/>
    <cellStyle name="Millares [0] 4 4 2 3 4 2" xfId="29211" xr:uid="{46679214-ACFC-40DB-9818-83C4535A92E9}"/>
    <cellStyle name="Millares [0] 4 4 2 3 5" xfId="9365" xr:uid="{FD637662-19EE-4670-B331-EFE1A14A717C}"/>
    <cellStyle name="Millares [0] 4 4 2 3 5 2" xfId="30868" xr:uid="{B5C353E7-4DDD-4805-8193-E7D895E4E220}"/>
    <cellStyle name="Millares [0] 4 4 2 3 6" xfId="16000" xr:uid="{71221778-DDD3-45C7-A47F-A7B483D19FD3}"/>
    <cellStyle name="Millares [0] 4 4 2 3 6 2" xfId="37503" xr:uid="{9F37336C-5112-49B7-90FD-EFBD25D3F568}"/>
    <cellStyle name="Millares [0] 4 4 2 3 7" xfId="22605" xr:uid="{783A934C-01AF-4E8B-A5E7-7907387B6326}"/>
    <cellStyle name="Millares [0] 4 4 2 3 8" xfId="44108" xr:uid="{CD0D134B-87CF-4505-BBE4-E2E395CF0F8A}"/>
    <cellStyle name="Millares [0] 4 4 2 4" xfId="1495" xr:uid="{2E0AC170-5ED4-4C94-8F7C-6F8D3A093C15}"/>
    <cellStyle name="Millares [0] 4 4 2 4 2" xfId="4324" xr:uid="{2009547A-3ECD-4378-AC5C-9B632859870C}"/>
    <cellStyle name="Millares [0] 4 4 2 4 2 2" xfId="12590" xr:uid="{B0EEB3A5-01C4-4DF8-AC47-6F3D1E6AFA03}"/>
    <cellStyle name="Millares [0] 4 4 2 4 2 2 2" xfId="34093" xr:uid="{E02434D8-4AAE-4672-9784-9FF6F368A588}"/>
    <cellStyle name="Millares [0] 4 4 2 4 2 3" xfId="19225" xr:uid="{A0FFFE17-6B42-4A01-9131-D05D7C92E2A6}"/>
    <cellStyle name="Millares [0] 4 4 2 4 2 3 2" xfId="40728" xr:uid="{CCF2438E-DB25-4960-AC7F-D16FBA7884D1}"/>
    <cellStyle name="Millares [0] 4 4 2 4 2 4" xfId="25830" xr:uid="{C164C2BC-7287-4435-87CA-6DAEE7C18209}"/>
    <cellStyle name="Millares [0] 4 4 2 4 2 5" xfId="47333" xr:uid="{94DE57F7-D60C-4A0E-ADDD-85D8F1733AC5}"/>
    <cellStyle name="Millares [0] 4 4 2 4 3" xfId="6463" xr:uid="{E6995C17-ECB9-4D63-BC7F-428D7B38A784}"/>
    <cellStyle name="Millares [0] 4 4 2 4 3 2" xfId="14729" xr:uid="{F83F8D1C-4EA3-4CA0-A1FC-C37F79A63ECF}"/>
    <cellStyle name="Millares [0] 4 4 2 4 3 2 2" xfId="36232" xr:uid="{8FD4E912-C08F-4EAB-ACCF-C0A157C6E23C}"/>
    <cellStyle name="Millares [0] 4 4 2 4 3 3" xfId="21364" xr:uid="{71F8F11B-1D29-49BB-A540-5C2EC1127705}"/>
    <cellStyle name="Millares [0] 4 4 2 4 3 3 2" xfId="42867" xr:uid="{0ED6ECA6-E2EF-433C-86E0-5677B69BAECF}"/>
    <cellStyle name="Millares [0] 4 4 2 4 3 4" xfId="27969" xr:uid="{8ECAE885-7E02-4070-9D35-E22FE4A69E5C}"/>
    <cellStyle name="Millares [0] 4 4 2 4 3 5" xfId="49472" xr:uid="{FF52E153-CAEA-43C8-8CBE-B3EF16FEBDF7}"/>
    <cellStyle name="Millares [0] 4 4 2 4 4" xfId="8104" xr:uid="{F439DC25-0567-41BC-9FC4-169D2729358B}"/>
    <cellStyle name="Millares [0] 4 4 2 4 4 2" xfId="29607" xr:uid="{1BCE011F-5B09-462D-81DC-03BD6102D8A7}"/>
    <cellStyle name="Millares [0] 4 4 2 4 5" xfId="9761" xr:uid="{3811B980-532F-47E4-8EAD-C4F887D6F482}"/>
    <cellStyle name="Millares [0] 4 4 2 4 5 2" xfId="31264" xr:uid="{CB7723D2-0768-45D0-9630-25F524B74BCF}"/>
    <cellStyle name="Millares [0] 4 4 2 4 6" xfId="16396" xr:uid="{FF9147D7-3EBE-4B18-8DC3-B6EC1DDA1058}"/>
    <cellStyle name="Millares [0] 4 4 2 4 6 2" xfId="37899" xr:uid="{DD7C660E-9E17-4850-B467-F3F96BC0B0C6}"/>
    <cellStyle name="Millares [0] 4 4 2 4 7" xfId="23001" xr:uid="{E1487F84-92B5-4CED-ABC7-C41FF3C57B27}"/>
    <cellStyle name="Millares [0] 4 4 2 4 8" xfId="44504" xr:uid="{330D5026-00EA-4CC5-BB79-7DA00C5BDA8B}"/>
    <cellStyle name="Millares [0] 4 4 2 5" xfId="2182" xr:uid="{583D9F61-E220-411A-B73F-DEC53EFA91FB}"/>
    <cellStyle name="Millares [0] 4 4 2 5 2" xfId="10448" xr:uid="{53D7EE18-B193-493E-ADF9-9E8D1BDC0406}"/>
    <cellStyle name="Millares [0] 4 4 2 5 2 2" xfId="31951" xr:uid="{B100B6DB-5403-4CFA-B2E7-F228358FD62E}"/>
    <cellStyle name="Millares [0] 4 4 2 5 3" xfId="17083" xr:uid="{DC22B928-67AA-4492-B14B-CB8E2D6CC3E2}"/>
    <cellStyle name="Millares [0] 4 4 2 5 3 2" xfId="38586" xr:uid="{58ACECAE-2C33-4A84-BED7-818FF0D48FBC}"/>
    <cellStyle name="Millares [0] 4 4 2 5 4" xfId="23688" xr:uid="{230DFA5D-5FA1-46F4-B3EB-1EBCA8ECA2D8}"/>
    <cellStyle name="Millares [0] 4 4 2 5 5" xfId="45191" xr:uid="{16D84102-192C-4ADB-BA80-95201232CEDA}"/>
    <cellStyle name="Millares [0] 4 4 2 6" xfId="2728" xr:uid="{63DE8EEA-5DD4-4B93-8167-F2AE7912427B}"/>
    <cellStyle name="Millares [0] 4 4 2 6 2" xfId="10994" xr:uid="{527DCDF6-9621-46C7-9BC9-E1B8F20487FF}"/>
    <cellStyle name="Millares [0] 4 4 2 6 2 2" xfId="32497" xr:uid="{6D7F81E6-DB5C-4251-8A38-7ABF75DD8AD2}"/>
    <cellStyle name="Millares [0] 4 4 2 6 3" xfId="17629" xr:uid="{4144D7C5-C410-4F31-BAB5-0F3002D8FD69}"/>
    <cellStyle name="Millares [0] 4 4 2 6 3 2" xfId="39132" xr:uid="{9357224C-E90B-4E84-86C4-2D6F339044F7}"/>
    <cellStyle name="Millares [0] 4 4 2 6 4" xfId="24234" xr:uid="{308F6FFE-FB7D-4893-B4E8-F0E2A51F2C05}"/>
    <cellStyle name="Millares [0] 4 4 2 6 5" xfId="45737" xr:uid="{D95FC58C-1647-46B4-A47E-1ACA5DEA37CF}"/>
    <cellStyle name="Millares [0] 4 4 2 7" xfId="3378" xr:uid="{E8D598E2-000B-440C-B593-83E26FAD5389}"/>
    <cellStyle name="Millares [0] 4 4 2 7 2" xfId="11644" xr:uid="{CF5A10CF-C941-4EC8-BF5B-753F269B8044}"/>
    <cellStyle name="Millares [0] 4 4 2 7 2 2" xfId="33147" xr:uid="{04AEA71E-6BE6-48F1-8B5B-0017D7E13F63}"/>
    <cellStyle name="Millares [0] 4 4 2 7 3" xfId="18279" xr:uid="{3AD09EDF-EE21-4ED0-B7CE-3706CD25AA66}"/>
    <cellStyle name="Millares [0] 4 4 2 7 3 2" xfId="39782" xr:uid="{82C28913-A446-428C-9C6B-B54EB12E840A}"/>
    <cellStyle name="Millares [0] 4 4 2 7 4" xfId="24884" xr:uid="{EEDC3ECB-1EF6-4AB8-BC4F-BDB340E093AD}"/>
    <cellStyle name="Millares [0] 4 4 2 7 5" xfId="46387" xr:uid="{DC5DF4AB-7496-4F39-AC88-6781EA264B43}"/>
    <cellStyle name="Millares [0] 4 4 2 8" xfId="4872" xr:uid="{4C76569B-33DA-42FE-B437-4B404BA9ECB0}"/>
    <cellStyle name="Millares [0] 4 4 2 8 2" xfId="13138" xr:uid="{5519274B-C235-4F81-BC39-768A83685E38}"/>
    <cellStyle name="Millares [0] 4 4 2 8 2 2" xfId="34641" xr:uid="{FBE4F913-3E9D-4B84-9016-8E602AAD26A4}"/>
    <cellStyle name="Millares [0] 4 4 2 8 3" xfId="19773" xr:uid="{023C9B6B-38E7-44FA-BEA6-35DD0ED6D96E}"/>
    <cellStyle name="Millares [0] 4 4 2 8 3 2" xfId="41276" xr:uid="{5D9FAFB5-810E-43A6-9652-84E45AA6114A}"/>
    <cellStyle name="Millares [0] 4 4 2 8 4" xfId="26378" xr:uid="{E117F5FB-5B21-47E2-8E78-2225D24959A1}"/>
    <cellStyle name="Millares [0] 4 4 2 8 5" xfId="47881" xr:uid="{B1D16F1F-85BA-4B21-ACC3-2465815A24E7}"/>
    <cellStyle name="Millares [0] 4 4 2 9" xfId="5517" xr:uid="{7A5C8231-A448-4974-B10E-842B33DFD734}"/>
    <cellStyle name="Millares [0] 4 4 2 9 2" xfId="13783" xr:uid="{0447EAA4-929A-4D79-9720-F814AE4BD8DE}"/>
    <cellStyle name="Millares [0] 4 4 2 9 2 2" xfId="35286" xr:uid="{585D7A41-01B5-488D-B4DD-D4EC75462D4A}"/>
    <cellStyle name="Millares [0] 4 4 2 9 3" xfId="20418" xr:uid="{D4FAACB3-6182-4FF2-A620-63F4419248FD}"/>
    <cellStyle name="Millares [0] 4 4 2 9 3 2" xfId="41921" xr:uid="{61D7B7ED-AF88-4F9B-860A-BDDF470B2630}"/>
    <cellStyle name="Millares [0] 4 4 2 9 4" xfId="27023" xr:uid="{B7D63170-DF5C-423A-BFE3-FD03CC4BE340}"/>
    <cellStyle name="Millares [0] 4 4 2 9 5" xfId="48526" xr:uid="{ED77BA40-8E5B-427C-915E-8A2505424394}"/>
    <cellStyle name="Millares [0] 4 4 3" xfId="418" xr:uid="{2B44379B-3981-4735-826C-3CD4E4F71F52}"/>
    <cellStyle name="Millares [0] 4 4 3 10" xfId="15321" xr:uid="{5480BD6B-82CD-43E9-B49F-E03A68811D30}"/>
    <cellStyle name="Millares [0] 4 4 3 10 2" xfId="36824" xr:uid="{8DB7A722-4764-4E38-A83B-10C388B16E29}"/>
    <cellStyle name="Millares [0] 4 4 3 11" xfId="21926" xr:uid="{BAB1FA2A-5A31-4CB7-8687-0582C05A9C43}"/>
    <cellStyle name="Millares [0] 4 4 3 12" xfId="43429" xr:uid="{E395E48D-7714-4BDD-852D-0329DDE16B7B}"/>
    <cellStyle name="Millares [0] 4 4 3 2" xfId="1366" xr:uid="{0889FE75-32B8-4720-965F-BCAB8ED10937}"/>
    <cellStyle name="Millares [0] 4 4 3 2 2" xfId="4195" xr:uid="{8E1230B5-847B-42A0-8544-8952DB1602E8}"/>
    <cellStyle name="Millares [0] 4 4 3 2 2 2" xfId="12461" xr:uid="{4FDE785F-649F-46D4-9675-AA9575257FD9}"/>
    <cellStyle name="Millares [0] 4 4 3 2 2 2 2" xfId="33964" xr:uid="{A1C9335F-0D0F-4B31-BB78-0A5EAB0C4570}"/>
    <cellStyle name="Millares [0] 4 4 3 2 2 3" xfId="19096" xr:uid="{5FCEF3F9-6367-4E60-B5CC-1601555ACA82}"/>
    <cellStyle name="Millares [0] 4 4 3 2 2 3 2" xfId="40599" xr:uid="{1D20C8F3-6230-4B27-BAFF-3F408E9ECA89}"/>
    <cellStyle name="Millares [0] 4 4 3 2 2 4" xfId="25701" xr:uid="{A8A2A6A7-F8A6-4B46-BD5C-582EA4A926A7}"/>
    <cellStyle name="Millares [0] 4 4 3 2 2 5" xfId="47204" xr:uid="{C6B1E0E8-668B-4C2A-AD4A-5DDD5553D88E}"/>
    <cellStyle name="Millares [0] 4 4 3 2 3" xfId="6334" xr:uid="{AA4DA084-841E-4660-9EC6-38A1AEF5674B}"/>
    <cellStyle name="Millares [0] 4 4 3 2 3 2" xfId="14600" xr:uid="{61BCD127-12C4-4D00-8F58-079AEBAAC5B9}"/>
    <cellStyle name="Millares [0] 4 4 3 2 3 2 2" xfId="36103" xr:uid="{A7575F8B-CC9C-4A3D-BB56-5649D6FA432D}"/>
    <cellStyle name="Millares [0] 4 4 3 2 3 3" xfId="21235" xr:uid="{3203137C-6200-4847-9B28-00EEBF2C2722}"/>
    <cellStyle name="Millares [0] 4 4 3 2 3 3 2" xfId="42738" xr:uid="{A7B81282-D9FE-4924-8125-CD2D8C83825F}"/>
    <cellStyle name="Millares [0] 4 4 3 2 3 4" xfId="27840" xr:uid="{A19C5B17-4033-49F7-B666-99E689C79D65}"/>
    <cellStyle name="Millares [0] 4 4 3 2 3 5" xfId="49343" xr:uid="{70FEF697-F40C-4D06-8A96-67AD409E8BB9}"/>
    <cellStyle name="Millares [0] 4 4 3 2 4" xfId="7975" xr:uid="{B8E0C5B6-BA60-43B0-82F7-70BFFC76A0BE}"/>
    <cellStyle name="Millares [0] 4 4 3 2 4 2" xfId="29478" xr:uid="{7C012CB7-BEE8-4A0C-92FB-B74CE7BD185C}"/>
    <cellStyle name="Millares [0] 4 4 3 2 5" xfId="9632" xr:uid="{6AE0204F-50B8-4BFB-985B-C7139D4A7AFA}"/>
    <cellStyle name="Millares [0] 4 4 3 2 5 2" xfId="31135" xr:uid="{1EC2BBB9-FC5F-427D-AD6D-EC8B3843FBAE}"/>
    <cellStyle name="Millares [0] 4 4 3 2 6" xfId="16267" xr:uid="{41AE3621-45DC-4A0A-8940-E26C409495B0}"/>
    <cellStyle name="Millares [0] 4 4 3 2 6 2" xfId="37770" xr:uid="{F797DAF3-5FF6-48A3-B961-461B23191EEE}"/>
    <cellStyle name="Millares [0] 4 4 3 2 7" xfId="22872" xr:uid="{74EF4585-0B06-47E7-83E8-2039DF08D796}"/>
    <cellStyle name="Millares [0] 4 4 3 2 8" xfId="44375" xr:uid="{1BA1F1A7-B57C-4793-829D-7CC4ADAFCD5C}"/>
    <cellStyle name="Millares [0] 4 4 3 3" xfId="2053" xr:uid="{0AE25B9A-3FC9-40FF-A7A2-E055FA99AA5B}"/>
    <cellStyle name="Millares [0] 4 4 3 3 2" xfId="10319" xr:uid="{815E0095-D2AD-44A3-AFDD-B2B6DE12252B}"/>
    <cellStyle name="Millares [0] 4 4 3 3 2 2" xfId="31822" xr:uid="{6911F93E-22C6-4120-AD95-D7661C69AAFA}"/>
    <cellStyle name="Millares [0] 4 4 3 3 3" xfId="16954" xr:uid="{A6E8F40A-A32D-4FF6-8B3A-CE690E24F5AF}"/>
    <cellStyle name="Millares [0] 4 4 3 3 3 2" xfId="38457" xr:uid="{F2DCDFCC-367C-4853-BDF1-D0DBE37120C7}"/>
    <cellStyle name="Millares [0] 4 4 3 3 4" xfId="23559" xr:uid="{ED9F7834-157A-4EAC-B4D1-2ECA286BFC67}"/>
    <cellStyle name="Millares [0] 4 4 3 3 5" xfId="45062" xr:uid="{34D2BA72-7699-4822-914C-90CA73B5348C}"/>
    <cellStyle name="Millares [0] 4 4 3 4" xfId="2852" xr:uid="{FF361F35-AFE2-4F3A-B596-76E106F7500B}"/>
    <cellStyle name="Millares [0] 4 4 3 4 2" xfId="11118" xr:uid="{DA599A95-BF80-4FE5-8E64-E9AE8A851232}"/>
    <cellStyle name="Millares [0] 4 4 3 4 2 2" xfId="32621" xr:uid="{CF4F6DC9-D731-4B0F-A68C-00273CDECB65}"/>
    <cellStyle name="Millares [0] 4 4 3 4 3" xfId="17753" xr:uid="{1590F2D8-5526-48F7-A806-36F24CD30C5B}"/>
    <cellStyle name="Millares [0] 4 4 3 4 3 2" xfId="39256" xr:uid="{57327B02-15B2-4E04-8255-AC3FB45DAB6A}"/>
    <cellStyle name="Millares [0] 4 4 3 4 4" xfId="24358" xr:uid="{23FC26AC-62A6-444A-9868-5480C9098030}"/>
    <cellStyle name="Millares [0] 4 4 3 4 5" xfId="45861" xr:uid="{0208C3E7-29FE-4A7E-9C88-133BAB1C163C}"/>
    <cellStyle name="Millares [0] 4 4 3 5" xfId="3249" xr:uid="{EC892EB6-788E-493A-8696-B49DA39261C8}"/>
    <cellStyle name="Millares [0] 4 4 3 5 2" xfId="11515" xr:uid="{67F3CA7C-0A67-410C-8584-B65ADEC58F9E}"/>
    <cellStyle name="Millares [0] 4 4 3 5 2 2" xfId="33018" xr:uid="{20FAC308-7C3D-480B-A47C-80C229D7569C}"/>
    <cellStyle name="Millares [0] 4 4 3 5 3" xfId="18150" xr:uid="{0E10BAD1-1668-427E-80A1-4CFE865DCB3A}"/>
    <cellStyle name="Millares [0] 4 4 3 5 3 2" xfId="39653" xr:uid="{4C1D96EF-9CF1-432D-BB01-53616A8B3447}"/>
    <cellStyle name="Millares [0] 4 4 3 5 4" xfId="24755" xr:uid="{AF06E405-91C6-48D2-B1FC-8EE585CBAFA3}"/>
    <cellStyle name="Millares [0] 4 4 3 5 5" xfId="46258" xr:uid="{A65FA169-8DB4-4080-BA5F-EAFC7EDB5312}"/>
    <cellStyle name="Millares [0] 4 4 3 6" xfId="4996" xr:uid="{638FF9F2-9F55-409B-8D36-52A2F28AA14E}"/>
    <cellStyle name="Millares [0] 4 4 3 6 2" xfId="13262" xr:uid="{AB9166FA-B8CC-4250-891D-8045784EFC07}"/>
    <cellStyle name="Millares [0] 4 4 3 6 2 2" xfId="34765" xr:uid="{7D7E47B1-B620-4AAA-A5A0-6D009EF5FA83}"/>
    <cellStyle name="Millares [0] 4 4 3 6 3" xfId="19897" xr:uid="{360E793B-010C-42C2-8261-65A43882AE2C}"/>
    <cellStyle name="Millares [0] 4 4 3 6 3 2" xfId="41400" xr:uid="{11A14D5C-236A-4FDF-8A22-3CDA9F44DB53}"/>
    <cellStyle name="Millares [0] 4 4 3 6 4" xfId="26502" xr:uid="{B5A2BCDB-02D9-4E0E-9432-23CC51511C59}"/>
    <cellStyle name="Millares [0] 4 4 3 6 5" xfId="48005" xr:uid="{2575F9C8-DEF0-4834-A37A-24F95A1A70DF}"/>
    <cellStyle name="Millares [0] 4 4 3 7" xfId="5388" xr:uid="{78B380E3-EF60-44FC-94D3-9218ACF70E0B}"/>
    <cellStyle name="Millares [0] 4 4 3 7 2" xfId="13654" xr:uid="{320D6EEA-028E-466C-87B1-7738896D7789}"/>
    <cellStyle name="Millares [0] 4 4 3 7 2 2" xfId="35157" xr:uid="{8C4C9B44-8C45-45E9-B21D-8F9B57C78784}"/>
    <cellStyle name="Millares [0] 4 4 3 7 3" xfId="20289" xr:uid="{58E40BF5-991D-4B5E-9D3C-AC31E3D1AC98}"/>
    <cellStyle name="Millares [0] 4 4 3 7 3 2" xfId="41792" xr:uid="{AA809785-EEB4-41E3-B4DA-8C6D28942679}"/>
    <cellStyle name="Millares [0] 4 4 3 7 4" xfId="26894" xr:uid="{7A41215C-521A-453C-B4B5-79911B2F7B6D}"/>
    <cellStyle name="Millares [0] 4 4 3 7 5" xfId="48397" xr:uid="{3768A5AB-1D94-48A8-A450-04C242C6EF46}"/>
    <cellStyle name="Millares [0] 4 4 3 8" xfId="7029" xr:uid="{4F0B02CB-DC1A-4318-8FF5-373A0C72607F}"/>
    <cellStyle name="Millares [0] 4 4 3 8 2" xfId="28532" xr:uid="{1185CD11-E474-43FB-A0E1-AF2147FCC62C}"/>
    <cellStyle name="Millares [0] 4 4 3 9" xfId="8685" xr:uid="{60AF5EE9-E5E4-49E6-8178-E2F46A5D1CE2}"/>
    <cellStyle name="Millares [0] 4 4 3 9 2" xfId="30188" xr:uid="{78974D40-5A21-4C9C-84C5-DBFFFDDBE904}"/>
    <cellStyle name="Millares [0] 4 4 4" xfId="702" xr:uid="{008F141D-4374-41D0-8928-EF0EAD0A95DC}"/>
    <cellStyle name="Millares [0] 4 4 4 10" xfId="43711" xr:uid="{BC7A7871-B286-4712-9356-65726B2FE382}"/>
    <cellStyle name="Millares [0] 4 4 4 2" xfId="1648" xr:uid="{34715063-875E-4CDA-92ED-E3FB3CD85F8E}"/>
    <cellStyle name="Millares [0] 4 4 4 2 2" xfId="4477" xr:uid="{1EFBDAF0-DA5A-4E4A-A755-E098F6D53754}"/>
    <cellStyle name="Millares [0] 4 4 4 2 2 2" xfId="12743" xr:uid="{02471D0D-FE9F-444E-8800-5885D9A2052A}"/>
    <cellStyle name="Millares [0] 4 4 4 2 2 2 2" xfId="34246" xr:uid="{778C4D77-1D6D-467B-8803-3438C4CC508B}"/>
    <cellStyle name="Millares [0] 4 4 4 2 2 3" xfId="19378" xr:uid="{265B3504-DF58-40FC-BE17-EFAD13EB0E9F}"/>
    <cellStyle name="Millares [0] 4 4 4 2 2 3 2" xfId="40881" xr:uid="{1FFC691A-9795-46A8-BF21-373EA611B63C}"/>
    <cellStyle name="Millares [0] 4 4 4 2 2 4" xfId="25983" xr:uid="{4C93A3A6-5401-4D83-A9BE-ECDA3DC2CBA3}"/>
    <cellStyle name="Millares [0] 4 4 4 2 2 5" xfId="47486" xr:uid="{A2450BCA-503F-44B3-9DFA-745D7E1A8A4F}"/>
    <cellStyle name="Millares [0] 4 4 4 2 3" xfId="6616" xr:uid="{548420B2-DEBE-47AC-804D-A943AB39DD6F}"/>
    <cellStyle name="Millares [0] 4 4 4 2 3 2" xfId="14882" xr:uid="{23B1A4B4-5245-4D9E-97AE-632F4ECB2F46}"/>
    <cellStyle name="Millares [0] 4 4 4 2 3 2 2" xfId="36385" xr:uid="{FA0D8BE0-3D7F-445A-8C75-BE223A2318AA}"/>
    <cellStyle name="Millares [0] 4 4 4 2 3 3" xfId="21517" xr:uid="{DEA2C5EB-7339-43A0-A48F-543D64653457}"/>
    <cellStyle name="Millares [0] 4 4 4 2 3 3 2" xfId="43020" xr:uid="{3808BAE9-F6DF-419E-B4CB-4F450F7C2630}"/>
    <cellStyle name="Millares [0] 4 4 4 2 3 4" xfId="28122" xr:uid="{853323A0-D966-477C-B44B-19095BC3DFFE}"/>
    <cellStyle name="Millares [0] 4 4 4 2 3 5" xfId="49625" xr:uid="{992208AF-802B-4DAB-9F00-3C6C329FBF8E}"/>
    <cellStyle name="Millares [0] 4 4 4 2 4" xfId="8257" xr:uid="{78C0F4C9-FA96-4CE3-8C7D-7AB667D547D6}"/>
    <cellStyle name="Millares [0] 4 4 4 2 4 2" xfId="29760" xr:uid="{4BE6764C-EFFD-4C6D-8430-00D3DF6A85F8}"/>
    <cellStyle name="Millares [0] 4 4 4 2 5" xfId="9914" xr:uid="{E0B6B657-CDD8-471F-A1EB-49AF2031F6EC}"/>
    <cellStyle name="Millares [0] 4 4 4 2 5 2" xfId="31417" xr:uid="{287E6965-2CE2-4AD3-876F-A021CF3D7921}"/>
    <cellStyle name="Millares [0] 4 4 4 2 6" xfId="16549" xr:uid="{B0EA34BB-0B9A-45AF-A558-DE06848931FA}"/>
    <cellStyle name="Millares [0] 4 4 4 2 6 2" xfId="38052" xr:uid="{DC415431-2F94-42F9-8058-14DD8F484984}"/>
    <cellStyle name="Millares [0] 4 4 4 2 7" xfId="23154" xr:uid="{4D63CB0B-8200-46C9-9102-569671D337B7}"/>
    <cellStyle name="Millares [0] 4 4 4 2 8" xfId="44657" xr:uid="{35902DAB-BAAD-4492-AFCD-FF183D18348A}"/>
    <cellStyle name="Millares [0] 4 4 4 3" xfId="2335" xr:uid="{E30C53DC-AA4F-4D0B-8424-BC7C5E7F8AAF}"/>
    <cellStyle name="Millares [0] 4 4 4 3 2" xfId="10601" xr:uid="{629736D5-9097-43C9-92AF-22CBDE126556}"/>
    <cellStyle name="Millares [0] 4 4 4 3 2 2" xfId="32104" xr:uid="{D0E2BB6E-AF6D-4BD4-91FE-6A68E25B9B98}"/>
    <cellStyle name="Millares [0] 4 4 4 3 3" xfId="17236" xr:uid="{BD28E910-3975-443E-991C-E94EFDDABE93}"/>
    <cellStyle name="Millares [0] 4 4 4 3 3 2" xfId="38739" xr:uid="{0839E251-D5FA-490F-ADF7-DEC8E7FBD27A}"/>
    <cellStyle name="Millares [0] 4 4 4 3 4" xfId="23841" xr:uid="{73C38E41-47B6-4763-87D2-CBBDEC1621F8}"/>
    <cellStyle name="Millares [0] 4 4 4 3 5" xfId="45344" xr:uid="{4FAFAE7E-880B-46D8-B9CF-D4851B1F51DD}"/>
    <cellStyle name="Millares [0] 4 4 4 4" xfId="3531" xr:uid="{15ADCB25-B7A7-49E9-91AB-9614E57163D8}"/>
    <cellStyle name="Millares [0] 4 4 4 4 2" xfId="11797" xr:uid="{42323624-39D3-4776-8C56-B5619E56FC1F}"/>
    <cellStyle name="Millares [0] 4 4 4 4 2 2" xfId="33300" xr:uid="{B2088589-DB78-46DF-9078-D5508F016BF2}"/>
    <cellStyle name="Millares [0] 4 4 4 4 3" xfId="18432" xr:uid="{C2AF6542-C311-4B33-A0CA-CDFE96465DB6}"/>
    <cellStyle name="Millares [0] 4 4 4 4 3 2" xfId="39935" xr:uid="{DC507021-17D3-4982-8116-CC1421096543}"/>
    <cellStyle name="Millares [0] 4 4 4 4 4" xfId="25037" xr:uid="{C3B3ED6B-C091-43E1-8AAB-B877E42F0193}"/>
    <cellStyle name="Millares [0] 4 4 4 4 5" xfId="46540" xr:uid="{AF694AFD-3449-49E6-9D11-995F406FA800}"/>
    <cellStyle name="Millares [0] 4 4 4 5" xfId="5670" xr:uid="{18188785-946A-4F08-A7A1-78C7680A6762}"/>
    <cellStyle name="Millares [0] 4 4 4 5 2" xfId="13936" xr:uid="{CF3561AD-38F8-415E-B532-DF1EEC7581EC}"/>
    <cellStyle name="Millares [0] 4 4 4 5 2 2" xfId="35439" xr:uid="{AB0C01E9-D148-4F74-B7AD-AA90E3CE2A60}"/>
    <cellStyle name="Millares [0] 4 4 4 5 3" xfId="20571" xr:uid="{AF4E6437-6971-42E1-8C12-2BEA299351DD}"/>
    <cellStyle name="Millares [0] 4 4 4 5 3 2" xfId="42074" xr:uid="{E5FA1588-02F9-4784-B7D0-B5E8663C8DE1}"/>
    <cellStyle name="Millares [0] 4 4 4 5 4" xfId="27176" xr:uid="{29707BB4-09C3-41F7-B889-9EAAD70D8C3E}"/>
    <cellStyle name="Millares [0] 4 4 4 5 5" xfId="48679" xr:uid="{A70BB68E-AF38-4BA5-92B6-68289E6AEDE2}"/>
    <cellStyle name="Millares [0] 4 4 4 6" xfId="7311" xr:uid="{797B3429-B461-4A80-A334-B465667C0BDC}"/>
    <cellStyle name="Millares [0] 4 4 4 6 2" xfId="28814" xr:uid="{A7A6627A-C371-42CE-B51E-FFD59DF4D63E}"/>
    <cellStyle name="Millares [0] 4 4 4 7" xfId="8968" xr:uid="{9A2049A5-C329-497E-A6BF-1280422EDBB9}"/>
    <cellStyle name="Millares [0] 4 4 4 7 2" xfId="30471" xr:uid="{A6B984BF-A217-4E24-9283-2D4CAB8F4905}"/>
    <cellStyle name="Millares [0] 4 4 4 8" xfId="15603" xr:uid="{CCECE1B0-78B4-4455-9615-92BEC4F82C03}"/>
    <cellStyle name="Millares [0] 4 4 4 8 2" xfId="37106" xr:uid="{9AB2CBF5-09B1-461F-8425-F0113997F657}"/>
    <cellStyle name="Millares [0] 4 4 4 9" xfId="22208" xr:uid="{8AA3D968-5376-4291-A553-374E71C67F3C}"/>
    <cellStyle name="Millares [0] 4 4 5" xfId="971" xr:uid="{27185928-C34A-44E1-9B96-4047DC39DD72}"/>
    <cellStyle name="Millares [0] 4 4 5 2" xfId="3800" xr:uid="{5CB2A0AD-EAD6-4884-8465-8A6170C5C16F}"/>
    <cellStyle name="Millares [0] 4 4 5 2 2" xfId="12066" xr:uid="{5EEA74CF-CBF2-4BAA-A944-79587AA2A9A9}"/>
    <cellStyle name="Millares [0] 4 4 5 2 2 2" xfId="33569" xr:uid="{F4B216E8-A616-446D-9723-0B723C6977B2}"/>
    <cellStyle name="Millares [0] 4 4 5 2 3" xfId="18701" xr:uid="{BF8F1786-6E5B-4C24-B334-080D64AB4C5A}"/>
    <cellStyle name="Millares [0] 4 4 5 2 3 2" xfId="40204" xr:uid="{0B929354-20AC-4B7B-821E-645014BB350A}"/>
    <cellStyle name="Millares [0] 4 4 5 2 4" xfId="25306" xr:uid="{8621251F-BB8D-4D91-9FE0-83CF01450A53}"/>
    <cellStyle name="Millares [0] 4 4 5 2 5" xfId="46809" xr:uid="{D484261B-A634-4137-8752-8910CD8EA987}"/>
    <cellStyle name="Millares [0] 4 4 5 3" xfId="5939" xr:uid="{6A79EBAB-8CEE-4703-AA82-6213DC847B5C}"/>
    <cellStyle name="Millares [0] 4 4 5 3 2" xfId="14205" xr:uid="{C0F159C5-FD94-4D50-9887-1D1210F90C75}"/>
    <cellStyle name="Millares [0] 4 4 5 3 2 2" xfId="35708" xr:uid="{81FF98E3-EB18-45D4-884F-3C1F985C8533}"/>
    <cellStyle name="Millares [0] 4 4 5 3 3" xfId="20840" xr:uid="{74B9E909-647D-454A-9A74-0B856B92C3A9}"/>
    <cellStyle name="Millares [0] 4 4 5 3 3 2" xfId="42343" xr:uid="{0A1BF54E-646D-4D57-9252-43907C50F261}"/>
    <cellStyle name="Millares [0] 4 4 5 3 4" xfId="27445" xr:uid="{7440EFA2-3AB9-4091-9F23-2F66AB95334B}"/>
    <cellStyle name="Millares [0] 4 4 5 3 5" xfId="48948" xr:uid="{0FFD0D84-7873-44C8-B7A7-B2E81232D4EB}"/>
    <cellStyle name="Millares [0] 4 4 5 4" xfId="7580" xr:uid="{474C0BBD-5427-461F-ABDA-789B84DE230E}"/>
    <cellStyle name="Millares [0] 4 4 5 4 2" xfId="29083" xr:uid="{D9D97E74-17A9-42F0-A6CB-E235DA0302AF}"/>
    <cellStyle name="Millares [0] 4 4 5 5" xfId="9237" xr:uid="{4BEF4880-B3BB-4BBF-B9D0-A82FB679AF55}"/>
    <cellStyle name="Millares [0] 4 4 5 5 2" xfId="30740" xr:uid="{6C398955-BC1D-4802-A737-3F53A8B0B4BD}"/>
    <cellStyle name="Millares [0] 4 4 5 6" xfId="15872" xr:uid="{761F785B-14AD-44B6-AE8D-D9A7EED58BA7}"/>
    <cellStyle name="Millares [0] 4 4 5 6 2" xfId="37375" xr:uid="{B182FBA5-153E-4303-AF87-347AE3564D2E}"/>
    <cellStyle name="Millares [0] 4 4 5 7" xfId="22477" xr:uid="{478C7C96-3DCF-43AF-9170-3D3D00C70CB2}"/>
    <cellStyle name="Millares [0] 4 4 5 8" xfId="43980" xr:uid="{81C2365E-7609-4EEF-8B29-1D2C8F4F0285}"/>
    <cellStyle name="Millares [0] 4 4 6" xfId="1231" xr:uid="{A703BE38-3A0F-4578-A5A4-3FCC036CF59D}"/>
    <cellStyle name="Millares [0] 4 4 6 2" xfId="4060" xr:uid="{782F45F1-343C-4E72-9C0E-71FA91A01853}"/>
    <cellStyle name="Millares [0] 4 4 6 2 2" xfId="12326" xr:uid="{B5AB7157-49E5-434E-B5AA-BA308F6C925E}"/>
    <cellStyle name="Millares [0] 4 4 6 2 2 2" xfId="33829" xr:uid="{E820D2F0-7ECC-46BF-AE6B-70F5E0F1C611}"/>
    <cellStyle name="Millares [0] 4 4 6 2 3" xfId="18961" xr:uid="{4455DA2B-C3B2-4602-B71D-1908C23B4DC7}"/>
    <cellStyle name="Millares [0] 4 4 6 2 3 2" xfId="40464" xr:uid="{C63EAB79-89F7-49D3-93D1-36ED1CD0BFC3}"/>
    <cellStyle name="Millares [0] 4 4 6 2 4" xfId="25566" xr:uid="{BAABA8FF-7DD4-4512-A3F1-F2FF80DD2099}"/>
    <cellStyle name="Millares [0] 4 4 6 2 5" xfId="47069" xr:uid="{F92094A1-A836-446B-8900-CC8593B65B3B}"/>
    <cellStyle name="Millares [0] 4 4 6 3" xfId="6199" xr:uid="{22E41E58-CD9E-49EF-80CA-70E5BC0FAD9F}"/>
    <cellStyle name="Millares [0] 4 4 6 3 2" xfId="14465" xr:uid="{924E2642-196C-4DE1-BA6D-A1C714AB029E}"/>
    <cellStyle name="Millares [0] 4 4 6 3 2 2" xfId="35968" xr:uid="{278C1FCA-C2AE-4BB7-85A9-A88C54362686}"/>
    <cellStyle name="Millares [0] 4 4 6 3 3" xfId="21100" xr:uid="{20140277-798B-418A-98E9-66B02F839FF0}"/>
    <cellStyle name="Millares [0] 4 4 6 3 3 2" xfId="42603" xr:uid="{42BDCC75-7370-4AAA-A7CF-691089160AA6}"/>
    <cellStyle name="Millares [0] 4 4 6 3 4" xfId="27705" xr:uid="{B343F4E2-D27C-4920-9BE8-94747A8EB8CA}"/>
    <cellStyle name="Millares [0] 4 4 6 3 5" xfId="49208" xr:uid="{B8CBFAC5-6C6E-46AC-989C-249CE79F42DB}"/>
    <cellStyle name="Millares [0] 4 4 6 4" xfId="7840" xr:uid="{AC1ADF75-7370-4AB8-9582-33B1691A09BF}"/>
    <cellStyle name="Millares [0] 4 4 6 4 2" xfId="29343" xr:uid="{7E3D5C59-CD9D-4AAF-B49F-2A00C97AE1F8}"/>
    <cellStyle name="Millares [0] 4 4 6 5" xfId="9497" xr:uid="{F6110F96-3B47-47EC-9EDE-36E2D4EF6845}"/>
    <cellStyle name="Millares [0] 4 4 6 5 2" xfId="31000" xr:uid="{173BBF76-0D3D-482F-9F80-25292C9BE00E}"/>
    <cellStyle name="Millares [0] 4 4 6 6" xfId="16132" xr:uid="{5145441E-4A44-4EF2-A75B-B2271E843560}"/>
    <cellStyle name="Millares [0] 4 4 6 6 2" xfId="37635" xr:uid="{3E497126-5620-40B1-A46E-982CB2500771}"/>
    <cellStyle name="Millares [0] 4 4 6 7" xfId="22737" xr:uid="{949F828A-D5A6-4C78-83A8-938EADBCF707}"/>
    <cellStyle name="Millares [0] 4 4 6 8" xfId="44240" xr:uid="{7AAC2662-7D6E-4AA0-8813-9DD25B2BC989}"/>
    <cellStyle name="Millares [0] 4 4 7" xfId="1919" xr:uid="{5E1F6D9F-0270-43B6-B158-203D5241F293}"/>
    <cellStyle name="Millares [0] 4 4 7 2" xfId="10185" xr:uid="{315B06A4-19BB-4BBC-9B6B-49923FABB8C5}"/>
    <cellStyle name="Millares [0] 4 4 7 2 2" xfId="31688" xr:uid="{4C58C2E0-A859-4DC8-9423-13E0FCFCA989}"/>
    <cellStyle name="Millares [0] 4 4 7 3" xfId="16820" xr:uid="{0330FC53-8600-4C64-883C-9A629AD316F7}"/>
    <cellStyle name="Millares [0] 4 4 7 3 2" xfId="38323" xr:uid="{8AFD926C-8ED4-4565-A3DA-998000B76C40}"/>
    <cellStyle name="Millares [0] 4 4 7 4" xfId="23425" xr:uid="{061192E7-A822-49A1-969C-32978C399393}"/>
    <cellStyle name="Millares [0] 4 4 7 5" xfId="44928" xr:uid="{6B77B8E9-4202-476B-9165-FD1EB2816FF9}"/>
    <cellStyle name="Millares [0] 4 4 8" xfId="2604" xr:uid="{972FB873-F011-40E6-B1A5-D57E1EF78188}"/>
    <cellStyle name="Millares [0] 4 4 8 2" xfId="10870" xr:uid="{21CA22C5-963A-4328-9B28-6ED905E49B35}"/>
    <cellStyle name="Millares [0] 4 4 8 2 2" xfId="32373" xr:uid="{35EB90D0-DBB9-4084-AB5E-679B0C08AA34}"/>
    <cellStyle name="Millares [0] 4 4 8 3" xfId="17505" xr:uid="{DE11902A-5562-4201-A0ED-53CC89A26AF2}"/>
    <cellStyle name="Millares [0] 4 4 8 3 2" xfId="39008" xr:uid="{CF69E372-18A0-4230-A557-C679C8E157D3}"/>
    <cellStyle name="Millares [0] 4 4 8 4" xfId="24110" xr:uid="{51280E6E-847B-4645-B274-0B955D7FA3DE}"/>
    <cellStyle name="Millares [0] 4 4 8 5" xfId="45613" xr:uid="{1DC262CA-A8B7-4F75-896E-14FF4A18D898}"/>
    <cellStyle name="Millares [0] 4 4 9" xfId="3115" xr:uid="{854C8C6C-91EE-4C9C-B0D0-FFBA592637A4}"/>
    <cellStyle name="Millares [0] 4 4 9 2" xfId="11381" xr:uid="{DB9BE055-9679-4CC2-B971-1815A4A4A411}"/>
    <cellStyle name="Millares [0] 4 4 9 2 2" xfId="32884" xr:uid="{95534E33-0B5D-4D7C-B92B-FB492753C98B}"/>
    <cellStyle name="Millares [0] 4 4 9 3" xfId="18016" xr:uid="{00921BDD-61B8-4B95-A1AD-7F9F4F2B6B0D}"/>
    <cellStyle name="Millares [0] 4 4 9 3 2" xfId="39519" xr:uid="{2D104AB0-087C-4E9F-B5F4-2045709AC0FF}"/>
    <cellStyle name="Millares [0] 4 4 9 4" xfId="24621" xr:uid="{555109AF-CAAA-4B70-A8F9-D5114E4A804E}"/>
    <cellStyle name="Millares [0] 4 4 9 5" xfId="46124" xr:uid="{BB260E0A-136B-4560-90DA-EA248B332FAB}"/>
    <cellStyle name="Millares [0] 4 5" xfId="455" xr:uid="{1D0E63F2-9FAE-43AD-BD6A-F09E74BBD486}"/>
    <cellStyle name="Millares [0] 4 5 10" xfId="7066" xr:uid="{ABD5F5C9-943A-4C89-9058-1B681CC761AD}"/>
    <cellStyle name="Millares [0] 4 5 10 2" xfId="28569" xr:uid="{538389BD-DA18-4010-B53A-3E3C5178620C}"/>
    <cellStyle name="Millares [0] 4 5 11" xfId="8722" xr:uid="{7F91249F-1F0F-49EC-A8F9-00600417B6C5}"/>
    <cellStyle name="Millares [0] 4 5 11 2" xfId="30225" xr:uid="{5B88620D-E89D-4A53-8AFB-760F6051C7AE}"/>
    <cellStyle name="Millares [0] 4 5 12" xfId="15358" xr:uid="{EEA0260E-DCA1-4BC1-8F73-7117936A7A46}"/>
    <cellStyle name="Millares [0] 4 5 12 2" xfId="36861" xr:uid="{DDC0EA59-4B31-41EC-8FCE-32AD72186BAA}"/>
    <cellStyle name="Millares [0] 4 5 13" xfId="21963" xr:uid="{C9486DE6-8C6C-4966-9319-64EEE10961B2}"/>
    <cellStyle name="Millares [0] 4 5 14" xfId="43466" xr:uid="{23C0F4C6-0A32-49D7-85BF-26CAEF070892}"/>
    <cellStyle name="Millares [0] 4 5 2" xfId="737" xr:uid="{706AC25D-87FF-464A-85B0-83043C560915}"/>
    <cellStyle name="Millares [0] 4 5 2 10" xfId="15638" xr:uid="{3B7F3C23-1612-49F4-AD34-A8C76A1B5FD2}"/>
    <cellStyle name="Millares [0] 4 5 2 10 2" xfId="37141" xr:uid="{CE3FF29E-DCDC-434C-9F1A-3DF7DDA3EFF6}"/>
    <cellStyle name="Millares [0] 4 5 2 11" xfId="22243" xr:uid="{05175447-8BDA-4372-9284-367D2EA64589}"/>
    <cellStyle name="Millares [0] 4 5 2 12" xfId="43746" xr:uid="{6B29CA9B-3C09-4C41-97EC-7DA23E7B97D5}"/>
    <cellStyle name="Millares [0] 4 5 2 2" xfId="1683" xr:uid="{5525350A-E4D7-4EAD-A525-DAB9A0202BEB}"/>
    <cellStyle name="Millares [0] 4 5 2 2 2" xfId="4512" xr:uid="{AE106608-5582-4D20-8BA9-2B7689DD2BA9}"/>
    <cellStyle name="Millares [0] 4 5 2 2 2 2" xfId="12778" xr:uid="{D51FDE6E-579D-4D30-A31E-C28E41751922}"/>
    <cellStyle name="Millares [0] 4 5 2 2 2 2 2" xfId="34281" xr:uid="{DF00BFC9-8160-4026-B9B1-A1CDFE617071}"/>
    <cellStyle name="Millares [0] 4 5 2 2 2 3" xfId="19413" xr:uid="{01C7BCB2-A1CD-4670-A3CF-D80069ABC8C7}"/>
    <cellStyle name="Millares [0] 4 5 2 2 2 3 2" xfId="40916" xr:uid="{76C02F97-3955-4168-85EB-FDE4C7E56CE9}"/>
    <cellStyle name="Millares [0] 4 5 2 2 2 4" xfId="26018" xr:uid="{08EEC860-590D-4430-B3AB-E25ABE176989}"/>
    <cellStyle name="Millares [0] 4 5 2 2 2 5" xfId="47521" xr:uid="{2A75928D-22AB-4836-B3F0-8EF800859F23}"/>
    <cellStyle name="Millares [0] 4 5 2 2 3" xfId="6651" xr:uid="{479595BD-78D3-4AD8-9859-12B44890CAEB}"/>
    <cellStyle name="Millares [0] 4 5 2 2 3 2" xfId="14917" xr:uid="{DC59AFCB-363B-4569-8A57-B8CDB44048F1}"/>
    <cellStyle name="Millares [0] 4 5 2 2 3 2 2" xfId="36420" xr:uid="{8C272AAB-B654-4FC0-8464-042AD5E6F2E3}"/>
    <cellStyle name="Millares [0] 4 5 2 2 3 3" xfId="21552" xr:uid="{2ED01568-BEBC-45B3-8830-EE0A63C60F95}"/>
    <cellStyle name="Millares [0] 4 5 2 2 3 3 2" xfId="43055" xr:uid="{28EAB562-4F0C-4ED2-92FA-E94E42B6D040}"/>
    <cellStyle name="Millares [0] 4 5 2 2 3 4" xfId="28157" xr:uid="{9FFE2030-8B4B-4EF3-97A2-40848CBF86CB}"/>
    <cellStyle name="Millares [0] 4 5 2 2 3 5" xfId="49660" xr:uid="{3B3849A8-C7F9-4074-BEEC-26BBF1B2A9D3}"/>
    <cellStyle name="Millares [0] 4 5 2 2 4" xfId="8292" xr:uid="{0FDD280C-A6BA-4B19-99D8-7E954D3DD4C1}"/>
    <cellStyle name="Millares [0] 4 5 2 2 4 2" xfId="29795" xr:uid="{A780E8B3-1A87-438F-8137-E8966A5B5774}"/>
    <cellStyle name="Millares [0] 4 5 2 2 5" xfId="9949" xr:uid="{40EFDCAA-436A-4CEF-9789-0BF60D2AB40E}"/>
    <cellStyle name="Millares [0] 4 5 2 2 5 2" xfId="31452" xr:uid="{9CED0F13-9981-449C-90BF-88D5E00949EA}"/>
    <cellStyle name="Millares [0] 4 5 2 2 6" xfId="16584" xr:uid="{A308B096-D068-4164-9B3D-B58E0D2D0020}"/>
    <cellStyle name="Millares [0] 4 5 2 2 6 2" xfId="38087" xr:uid="{F006AC7C-9B67-468E-9797-EBA1561C3DE6}"/>
    <cellStyle name="Millares [0] 4 5 2 2 7" xfId="23189" xr:uid="{0907BC05-7669-4793-99DB-E17482A5D5D9}"/>
    <cellStyle name="Millares [0] 4 5 2 2 8" xfId="44692" xr:uid="{128825FA-A1B2-415E-86BF-FEF6B903E625}"/>
    <cellStyle name="Millares [0] 4 5 2 3" xfId="2370" xr:uid="{FBC700E4-76F2-46A2-A09D-1F6489B9882E}"/>
    <cellStyle name="Millares [0] 4 5 2 3 2" xfId="10636" xr:uid="{C3B958E0-E9FC-4A72-92B1-314B4C9B6B56}"/>
    <cellStyle name="Millares [0] 4 5 2 3 2 2" xfId="32139" xr:uid="{C97AA0FF-B51B-4C91-8757-B1F00AF56582}"/>
    <cellStyle name="Millares [0] 4 5 2 3 3" xfId="17271" xr:uid="{82EA3995-F178-4358-845E-BA6B53ADECED}"/>
    <cellStyle name="Millares [0] 4 5 2 3 3 2" xfId="38774" xr:uid="{C0D97DBC-9938-40BD-A630-166C119BBF07}"/>
    <cellStyle name="Millares [0] 4 5 2 3 4" xfId="23876" xr:uid="{4BDAE585-5F64-4BF6-9D22-05EC5FB98DB7}"/>
    <cellStyle name="Millares [0] 4 5 2 3 5" xfId="45379" xr:uid="{01F431EE-07B0-44AB-A646-C427A0696E91}"/>
    <cellStyle name="Millares [0] 4 5 2 4" xfId="2887" xr:uid="{4650BA46-51C6-462B-91FD-3AA4543CA31A}"/>
    <cellStyle name="Millares [0] 4 5 2 4 2" xfId="11153" xr:uid="{1602CE42-0F16-4AA4-862C-1256D8D1128C}"/>
    <cellStyle name="Millares [0] 4 5 2 4 2 2" xfId="32656" xr:uid="{ED28EC00-3B31-4572-A165-68FC38FE6A7E}"/>
    <cellStyle name="Millares [0] 4 5 2 4 3" xfId="17788" xr:uid="{1854F593-4986-4FFA-A093-B5F6E7CFFA7B}"/>
    <cellStyle name="Millares [0] 4 5 2 4 3 2" xfId="39291" xr:uid="{D5339890-CFF1-462B-8FCD-916DCC9C3788}"/>
    <cellStyle name="Millares [0] 4 5 2 4 4" xfId="24393" xr:uid="{999A54FB-9ABA-4533-AE25-0499996BB3A1}"/>
    <cellStyle name="Millares [0] 4 5 2 4 5" xfId="45896" xr:uid="{505BB633-5EBA-4829-B597-15A9CD7C0BE5}"/>
    <cellStyle name="Millares [0] 4 5 2 5" xfId="3566" xr:uid="{9639CA65-A36A-4523-9EFF-FB830EA7520B}"/>
    <cellStyle name="Millares [0] 4 5 2 5 2" xfId="11832" xr:uid="{23DC8D9F-6282-49BC-A1F3-7ED9A73E7EF5}"/>
    <cellStyle name="Millares [0] 4 5 2 5 2 2" xfId="33335" xr:uid="{03CC1F71-481E-481D-92C8-135CD345562D}"/>
    <cellStyle name="Millares [0] 4 5 2 5 3" xfId="18467" xr:uid="{4F3BEC84-4516-4B95-A252-01820E26285A}"/>
    <cellStyle name="Millares [0] 4 5 2 5 3 2" xfId="39970" xr:uid="{C650DF19-99E1-49ED-AF40-F8DAC6942C96}"/>
    <cellStyle name="Millares [0] 4 5 2 5 4" xfId="25072" xr:uid="{B37480C1-65D1-4043-9EFA-C55BC858B415}"/>
    <cellStyle name="Millares [0] 4 5 2 5 5" xfId="46575" xr:uid="{79D4DC3E-F2DE-4C08-8B8B-9394382EF95F}"/>
    <cellStyle name="Millares [0] 4 5 2 6" xfId="5031" xr:uid="{C7001B6E-D6C4-4ECE-8FAA-0352D331ED68}"/>
    <cellStyle name="Millares [0] 4 5 2 6 2" xfId="13297" xr:uid="{3D8305D7-5E08-46EC-B02D-B7A439E716F9}"/>
    <cellStyle name="Millares [0] 4 5 2 6 2 2" xfId="34800" xr:uid="{FE5BED92-D1A6-4C63-97BA-302988741AE9}"/>
    <cellStyle name="Millares [0] 4 5 2 6 3" xfId="19932" xr:uid="{13C60431-729A-4BB7-9497-5A43E236C9AA}"/>
    <cellStyle name="Millares [0] 4 5 2 6 3 2" xfId="41435" xr:uid="{DE9C5952-7896-46FB-BC3D-89C3D859CF1E}"/>
    <cellStyle name="Millares [0] 4 5 2 6 4" xfId="26537" xr:uid="{20140D9A-3FCD-4AAE-9EF7-0A502FCD3588}"/>
    <cellStyle name="Millares [0] 4 5 2 6 5" xfId="48040" xr:uid="{E90DB58F-E317-4848-B5BF-4711B6D775EE}"/>
    <cellStyle name="Millares [0] 4 5 2 7" xfId="5705" xr:uid="{870A323C-53B3-4089-ACCE-8C4BCC6BC269}"/>
    <cellStyle name="Millares [0] 4 5 2 7 2" xfId="13971" xr:uid="{D4067B4E-8C0D-43E8-B0BE-D0893E6C9104}"/>
    <cellStyle name="Millares [0] 4 5 2 7 2 2" xfId="35474" xr:uid="{3A5D3B4D-3F7B-457E-8145-0B984467B3A2}"/>
    <cellStyle name="Millares [0] 4 5 2 7 3" xfId="20606" xr:uid="{2405A268-3C54-43BB-B594-2E34E541C6B6}"/>
    <cellStyle name="Millares [0] 4 5 2 7 3 2" xfId="42109" xr:uid="{16D8A4CA-7DF0-4ACA-9D46-0528D91C4011}"/>
    <cellStyle name="Millares [0] 4 5 2 7 4" xfId="27211" xr:uid="{563622DB-CC3F-484A-83E4-4258F7A84CF2}"/>
    <cellStyle name="Millares [0] 4 5 2 7 5" xfId="48714" xr:uid="{C5AF1E48-B98E-4F59-B24E-984208FAD4FA}"/>
    <cellStyle name="Millares [0] 4 5 2 8" xfId="7346" xr:uid="{6E5A769B-8097-47D1-A57C-A6B9A7C08E4C}"/>
    <cellStyle name="Millares [0] 4 5 2 8 2" xfId="28849" xr:uid="{AED10077-1104-4B10-A464-7B71933BA66F}"/>
    <cellStyle name="Millares [0] 4 5 2 9" xfId="9003" xr:uid="{EB6CCC76-5187-4E2C-8CE6-F07081B9D37B}"/>
    <cellStyle name="Millares [0] 4 5 2 9 2" xfId="30506" xr:uid="{08F040B2-B04A-454A-BF4E-6A4382D78CEB}"/>
    <cellStyle name="Millares [0] 4 5 3" xfId="1007" xr:uid="{35B67694-8DBE-4A3B-9A6A-B3513B3ABD62}"/>
    <cellStyle name="Millares [0] 4 5 3 2" xfId="3836" xr:uid="{1C899132-A461-4E3D-B828-6C1565176944}"/>
    <cellStyle name="Millares [0] 4 5 3 2 2" xfId="12102" xr:uid="{464D8B73-FA41-421C-AE6B-1815AB2DDD67}"/>
    <cellStyle name="Millares [0] 4 5 3 2 2 2" xfId="33605" xr:uid="{367CCB10-2BE1-4F00-AD76-058DD8FCC90C}"/>
    <cellStyle name="Millares [0] 4 5 3 2 3" xfId="18737" xr:uid="{4530769B-A530-4FF7-90A6-4A2F450FE5F9}"/>
    <cellStyle name="Millares [0] 4 5 3 2 3 2" xfId="40240" xr:uid="{D0A2A159-80C8-4039-850B-C333A0179B08}"/>
    <cellStyle name="Millares [0] 4 5 3 2 4" xfId="25342" xr:uid="{A4F43FC1-5A43-474A-9127-C581F0ABFA15}"/>
    <cellStyle name="Millares [0] 4 5 3 2 5" xfId="46845" xr:uid="{861E1375-6C22-454F-A958-9BD392884280}"/>
    <cellStyle name="Millares [0] 4 5 3 3" xfId="5975" xr:uid="{A794895D-E40D-446B-A272-50FCCE67E9A1}"/>
    <cellStyle name="Millares [0] 4 5 3 3 2" xfId="14241" xr:uid="{C663B15A-DE64-433B-B690-240CE2587460}"/>
    <cellStyle name="Millares [0] 4 5 3 3 2 2" xfId="35744" xr:uid="{25CE32D4-F223-477C-A729-AD489339ADFD}"/>
    <cellStyle name="Millares [0] 4 5 3 3 3" xfId="20876" xr:uid="{ED984F02-46FE-4DAC-B6BF-1A0E585573BD}"/>
    <cellStyle name="Millares [0] 4 5 3 3 3 2" xfId="42379" xr:uid="{4247427D-1920-4D3E-9244-AD89FF39C5E5}"/>
    <cellStyle name="Millares [0] 4 5 3 3 4" xfId="27481" xr:uid="{DC28BAE3-3EE3-4635-A1B5-55647B2DC801}"/>
    <cellStyle name="Millares [0] 4 5 3 3 5" xfId="48984" xr:uid="{9C64100A-2FC2-4C76-BD72-88B47AC01A15}"/>
    <cellStyle name="Millares [0] 4 5 3 4" xfId="7616" xr:uid="{0C2D5F91-C2A0-4776-82BA-8E09CE548236}"/>
    <cellStyle name="Millares [0] 4 5 3 4 2" xfId="29119" xr:uid="{092F64E9-B8EA-415B-9C61-3C595C48BEB5}"/>
    <cellStyle name="Millares [0] 4 5 3 5" xfId="9273" xr:uid="{AACDDF91-3560-4E88-9459-0AD9E76DFD25}"/>
    <cellStyle name="Millares [0] 4 5 3 5 2" xfId="30776" xr:uid="{A315E58C-1E1D-4B96-BCAC-4F22EC8DF266}"/>
    <cellStyle name="Millares [0] 4 5 3 6" xfId="15908" xr:uid="{D658AE5E-0181-4115-8D73-67858D5E4179}"/>
    <cellStyle name="Millares [0] 4 5 3 6 2" xfId="37411" xr:uid="{345FEA96-0566-4407-9B53-073F6C8EE834}"/>
    <cellStyle name="Millares [0] 4 5 3 7" xfId="22513" xr:uid="{43414A21-4138-4FC0-80A7-8896C072FAF2}"/>
    <cellStyle name="Millares [0] 4 5 3 8" xfId="44016" xr:uid="{3BCCA9A0-1455-4C94-80D7-1E7E611A7448}"/>
    <cellStyle name="Millares [0] 4 5 4" xfId="1403" xr:uid="{5BFD9EA4-B2F5-4B8A-A6BC-1F7374216CBA}"/>
    <cellStyle name="Millares [0] 4 5 4 2" xfId="4232" xr:uid="{9E4762FA-A6A3-4BE7-8300-7B10F4A2AFBF}"/>
    <cellStyle name="Millares [0] 4 5 4 2 2" xfId="12498" xr:uid="{9E396215-4644-4657-A65A-C1DB3992EB95}"/>
    <cellStyle name="Millares [0] 4 5 4 2 2 2" xfId="34001" xr:uid="{AA5E5E4F-F0E2-45DE-AD1E-30CE6BBFF799}"/>
    <cellStyle name="Millares [0] 4 5 4 2 3" xfId="19133" xr:uid="{F935A219-4FBA-4FAE-939E-B84BA343C8E3}"/>
    <cellStyle name="Millares [0] 4 5 4 2 3 2" xfId="40636" xr:uid="{4C673BD0-9FDA-4F1D-8905-7A03EB7FFF97}"/>
    <cellStyle name="Millares [0] 4 5 4 2 4" xfId="25738" xr:uid="{5F6438CE-8AA9-4B61-822A-987532C90610}"/>
    <cellStyle name="Millares [0] 4 5 4 2 5" xfId="47241" xr:uid="{BE18B345-4B22-44C7-8EE2-B55B4933451D}"/>
    <cellStyle name="Millares [0] 4 5 4 3" xfId="6371" xr:uid="{9E762546-8C1A-4B2B-9D59-C28EDC20A3A2}"/>
    <cellStyle name="Millares [0] 4 5 4 3 2" xfId="14637" xr:uid="{C4CC3BA1-5632-49B7-A9E0-C15252D4E553}"/>
    <cellStyle name="Millares [0] 4 5 4 3 2 2" xfId="36140" xr:uid="{3F04912D-F13A-40DC-8E6B-3517989183D0}"/>
    <cellStyle name="Millares [0] 4 5 4 3 3" xfId="21272" xr:uid="{614F1080-812D-4446-85BF-88E57E21B08B}"/>
    <cellStyle name="Millares [0] 4 5 4 3 3 2" xfId="42775" xr:uid="{13F6CC38-224C-4DC2-BBD0-6E1AB63E9E67}"/>
    <cellStyle name="Millares [0] 4 5 4 3 4" xfId="27877" xr:uid="{D3263518-51F3-4B85-B5B6-452B05619199}"/>
    <cellStyle name="Millares [0] 4 5 4 3 5" xfId="49380" xr:uid="{F9407DE4-2D15-42A2-B2D1-D92CD8BB4B90}"/>
    <cellStyle name="Millares [0] 4 5 4 4" xfId="8012" xr:uid="{71CE57F8-7FF2-4657-A2D8-0C2A81725C83}"/>
    <cellStyle name="Millares [0] 4 5 4 4 2" xfId="29515" xr:uid="{47C0FF8C-EF27-42AB-858C-AC5E3C5DA237}"/>
    <cellStyle name="Millares [0] 4 5 4 5" xfId="9669" xr:uid="{07DE27B7-CEBC-49FE-A393-CFFCE81A8461}"/>
    <cellStyle name="Millares [0] 4 5 4 5 2" xfId="31172" xr:uid="{D69C0B75-DD32-42C8-B2C0-416C12509987}"/>
    <cellStyle name="Millares [0] 4 5 4 6" xfId="16304" xr:uid="{D625C5B7-932E-47BC-87BF-E16B7790A563}"/>
    <cellStyle name="Millares [0] 4 5 4 6 2" xfId="37807" xr:uid="{3B522BEF-F0BD-4F68-A28B-FBC7298F4237}"/>
    <cellStyle name="Millares [0] 4 5 4 7" xfId="22909" xr:uid="{655322EB-D684-40B7-83D9-0181F6DC0FBE}"/>
    <cellStyle name="Millares [0] 4 5 4 8" xfId="44412" xr:uid="{75E21A7A-C0E0-4CB6-84CC-8B5A2E407988}"/>
    <cellStyle name="Millares [0] 4 5 5" xfId="2090" xr:uid="{7CC35A72-3A12-4B08-A9EA-AF350E68F55D}"/>
    <cellStyle name="Millares [0] 4 5 5 2" xfId="10356" xr:uid="{6F16FEF3-7537-4BC7-881E-D0A290B708F3}"/>
    <cellStyle name="Millares [0] 4 5 5 2 2" xfId="31859" xr:uid="{F8DE0A80-FDBF-41C1-AC95-487A7CA19629}"/>
    <cellStyle name="Millares [0] 4 5 5 3" xfId="16991" xr:uid="{A7F0F89F-4F02-461C-BA18-AA9D5538BFA4}"/>
    <cellStyle name="Millares [0] 4 5 5 3 2" xfId="38494" xr:uid="{BDD9C174-F4B3-420B-B205-3A5A4E3E6A02}"/>
    <cellStyle name="Millares [0] 4 5 5 4" xfId="23596" xr:uid="{DFC486E7-18F7-4E28-83D3-90C40C7C27DF}"/>
    <cellStyle name="Millares [0] 4 5 5 5" xfId="45099" xr:uid="{BB6F00F3-1F9F-4CD1-A178-D6FEEE2427D3}"/>
    <cellStyle name="Millares [0] 4 5 6" xfId="2638" xr:uid="{895E7420-FC5C-4392-ADCA-91D56ACBEAEC}"/>
    <cellStyle name="Millares [0] 4 5 6 2" xfId="10904" xr:uid="{0D39E403-9777-4073-808C-5BC742E3699C}"/>
    <cellStyle name="Millares [0] 4 5 6 2 2" xfId="32407" xr:uid="{279711D2-2D9F-4FD2-9BE3-9D47599D7D9B}"/>
    <cellStyle name="Millares [0] 4 5 6 3" xfId="17539" xr:uid="{882D9888-E026-4268-985F-8AAE80CCA0AA}"/>
    <cellStyle name="Millares [0] 4 5 6 3 2" xfId="39042" xr:uid="{B0E3D75B-6A9A-40C6-8BBC-F7F7E27BB884}"/>
    <cellStyle name="Millares [0] 4 5 6 4" xfId="24144" xr:uid="{018E8608-51E5-43F0-A353-5671136D9A44}"/>
    <cellStyle name="Millares [0] 4 5 6 5" xfId="45647" xr:uid="{93C751CC-B422-41F8-BDC6-4E3BBDE12B1E}"/>
    <cellStyle name="Millares [0] 4 5 7" xfId="3286" xr:uid="{7100636F-FC96-42ED-9F5B-EABDDB13153C}"/>
    <cellStyle name="Millares [0] 4 5 7 2" xfId="11552" xr:uid="{33377F20-C6A2-4C66-8011-0423D5A6AA50}"/>
    <cellStyle name="Millares [0] 4 5 7 2 2" xfId="33055" xr:uid="{13C5E3D2-2075-4C3E-8D48-0B678963714B}"/>
    <cellStyle name="Millares [0] 4 5 7 3" xfId="18187" xr:uid="{25B2D374-B247-482D-BB86-F4070BCB060C}"/>
    <cellStyle name="Millares [0] 4 5 7 3 2" xfId="39690" xr:uid="{9FD90D56-60CC-4B1D-BF6B-D6C4416D0CAF}"/>
    <cellStyle name="Millares [0] 4 5 7 4" xfId="24792" xr:uid="{919B6499-6317-4201-9BCD-DFFF652E716A}"/>
    <cellStyle name="Millares [0] 4 5 7 5" xfId="46295" xr:uid="{2EABD53C-7A59-48F3-8811-A276E564E6A2}"/>
    <cellStyle name="Millares [0] 4 5 8" xfId="4782" xr:uid="{62B0BCE4-B5F6-486D-B339-EAA6268204DB}"/>
    <cellStyle name="Millares [0] 4 5 8 2" xfId="13048" xr:uid="{B6F6BAFA-3AD4-4523-BA06-2AE38DE7EE86}"/>
    <cellStyle name="Millares [0] 4 5 8 2 2" xfId="34551" xr:uid="{9E724930-6FE1-4F8F-8F70-4DB2C7763AB3}"/>
    <cellStyle name="Millares [0] 4 5 8 3" xfId="19683" xr:uid="{73EED521-4041-4B02-BAC4-CC033D35D559}"/>
    <cellStyle name="Millares [0] 4 5 8 3 2" xfId="41186" xr:uid="{52178239-7FF6-4265-8B37-660D32B37D9A}"/>
    <cellStyle name="Millares [0] 4 5 8 4" xfId="26288" xr:uid="{5A931652-74F7-4396-BA4D-21D848B2C0CF}"/>
    <cellStyle name="Millares [0] 4 5 8 5" xfId="47791" xr:uid="{848541FF-6B5A-47E0-88A5-9E9D69AD993E}"/>
    <cellStyle name="Millares [0] 4 5 9" xfId="5425" xr:uid="{BCD0368D-F854-4978-AD5F-8A1966072A87}"/>
    <cellStyle name="Millares [0] 4 5 9 2" xfId="13691" xr:uid="{6AB95183-D158-4402-9C97-3D0710CCEB14}"/>
    <cellStyle name="Millares [0] 4 5 9 2 2" xfId="35194" xr:uid="{F1E30819-AA33-4E08-93C1-D46C126309E2}"/>
    <cellStyle name="Millares [0] 4 5 9 3" xfId="20326" xr:uid="{351FA3DA-555E-40B3-919D-08955D49D386}"/>
    <cellStyle name="Millares [0] 4 5 9 3 2" xfId="41829" xr:uid="{2763D39D-CC2F-48D9-925F-D120C4537B05}"/>
    <cellStyle name="Millares [0] 4 5 9 4" xfId="26931" xr:uid="{F138CE6D-6A14-4700-A6E1-06D781426565}"/>
    <cellStyle name="Millares [0] 4 5 9 5" xfId="48434" xr:uid="{FAE23E51-4BBF-4E27-889C-96DF86695712}"/>
    <cellStyle name="Millares [0] 4 6" xfId="328" xr:uid="{F10DC4B9-B5F6-4AE0-A8DE-203B3A848C01}"/>
    <cellStyle name="Millares [0] 4 6 10" xfId="15231" xr:uid="{CD41DBCE-E177-484F-A5BF-4EA0DB2AA36D}"/>
    <cellStyle name="Millares [0] 4 6 10 2" xfId="36734" xr:uid="{F4323C73-40F7-40C4-A2C3-38DD9ACA84E9}"/>
    <cellStyle name="Millares [0] 4 6 11" xfId="21836" xr:uid="{64D67AC4-A6F9-497D-9F29-E30F877712D2}"/>
    <cellStyle name="Millares [0] 4 6 12" xfId="43339" xr:uid="{FE80CF0A-55E0-4384-B9C6-FDD7E0339238}"/>
    <cellStyle name="Millares [0] 4 6 2" xfId="1276" xr:uid="{B1A7C6E7-5376-4081-9527-1005AD895FE3}"/>
    <cellStyle name="Millares [0] 4 6 2 2" xfId="4105" xr:uid="{9ED767A2-2F28-45C8-A4CC-47079D1CB343}"/>
    <cellStyle name="Millares [0] 4 6 2 2 2" xfId="12371" xr:uid="{FF7EBD02-6FBA-4217-AC8D-62A2045F1381}"/>
    <cellStyle name="Millares [0] 4 6 2 2 2 2" xfId="33874" xr:uid="{C8161F16-EC32-4B54-934D-11975103A874}"/>
    <cellStyle name="Millares [0] 4 6 2 2 3" xfId="19006" xr:uid="{4B5BD3A5-7FC6-47B0-B554-53D3749C5F73}"/>
    <cellStyle name="Millares [0] 4 6 2 2 3 2" xfId="40509" xr:uid="{A1D27B3B-3287-4F79-9EC8-71E3FD300305}"/>
    <cellStyle name="Millares [0] 4 6 2 2 4" xfId="25611" xr:uid="{A6C4AE45-C637-41BE-A20C-D6A2C4997F65}"/>
    <cellStyle name="Millares [0] 4 6 2 2 5" xfId="47114" xr:uid="{24F5A401-A625-4E1B-8E0B-0865F855B9A3}"/>
    <cellStyle name="Millares [0] 4 6 2 3" xfId="6244" xr:uid="{10BB5DA0-B349-4F1D-84D8-00DA8CB86A3E}"/>
    <cellStyle name="Millares [0] 4 6 2 3 2" xfId="14510" xr:uid="{CE7A0232-EA50-436D-9484-FC4A8966FDDC}"/>
    <cellStyle name="Millares [0] 4 6 2 3 2 2" xfId="36013" xr:uid="{D549E9B1-00BF-4F5E-ACBC-36A6EF9BF5BE}"/>
    <cellStyle name="Millares [0] 4 6 2 3 3" xfId="21145" xr:uid="{4B3CB285-191B-4493-9F20-C2A07F575D35}"/>
    <cellStyle name="Millares [0] 4 6 2 3 3 2" xfId="42648" xr:uid="{C234CF7D-98F2-47C8-AAE2-1B3BED6F3AB1}"/>
    <cellStyle name="Millares [0] 4 6 2 3 4" xfId="27750" xr:uid="{E8AA29A6-F440-4939-A515-D06D5D3BBD82}"/>
    <cellStyle name="Millares [0] 4 6 2 3 5" xfId="49253" xr:uid="{6F897ED6-986A-4535-933F-16EB4ECE0AC5}"/>
    <cellStyle name="Millares [0] 4 6 2 4" xfId="7885" xr:uid="{B1809210-CB91-47C0-904C-2D29368999DB}"/>
    <cellStyle name="Millares [0] 4 6 2 4 2" xfId="29388" xr:uid="{9B788CAC-9412-48BA-B010-91EDA92DDAEF}"/>
    <cellStyle name="Millares [0] 4 6 2 5" xfId="9542" xr:uid="{7D42B31A-1D3E-4A17-96FC-34A18CED5D70}"/>
    <cellStyle name="Millares [0] 4 6 2 5 2" xfId="31045" xr:uid="{7B61F4A6-95E1-4623-BBDE-1A5E572410D1}"/>
    <cellStyle name="Millares [0] 4 6 2 6" xfId="16177" xr:uid="{282CDD4F-7E37-4826-A914-3AB027C0F42B}"/>
    <cellStyle name="Millares [0] 4 6 2 6 2" xfId="37680" xr:uid="{85B2945E-BEAB-4F9E-A38D-9486B014517A}"/>
    <cellStyle name="Millares [0] 4 6 2 7" xfId="22782" xr:uid="{0B3B7F2F-242B-4083-8FE4-4C01892676A4}"/>
    <cellStyle name="Millares [0] 4 6 2 8" xfId="44285" xr:uid="{B210EC85-807C-49C1-917C-093E8ADDA0A5}"/>
    <cellStyle name="Millares [0] 4 6 3" xfId="1963" xr:uid="{050A0FEF-65B1-4F93-8828-48B65E3F80FC}"/>
    <cellStyle name="Millares [0] 4 6 3 2" xfId="10229" xr:uid="{83923927-5822-4F88-B2ED-2939FFE93D43}"/>
    <cellStyle name="Millares [0] 4 6 3 2 2" xfId="31732" xr:uid="{DDE28DC4-9451-4306-B2C3-79A3DD310985}"/>
    <cellStyle name="Millares [0] 4 6 3 3" xfId="16864" xr:uid="{6A64FC9C-F403-4580-B25F-68E656F3ED8C}"/>
    <cellStyle name="Millares [0] 4 6 3 3 2" xfId="38367" xr:uid="{BB7EB821-8DFD-47C3-A3FD-B7767C87392E}"/>
    <cellStyle name="Millares [0] 4 6 3 4" xfId="23469" xr:uid="{6A49D16A-9248-42BC-96CD-7F5AA595ECBC}"/>
    <cellStyle name="Millares [0] 4 6 3 5" xfId="44972" xr:uid="{0491F56C-31B1-4643-AE5C-65CD6609DF91}"/>
    <cellStyle name="Millares [0] 4 6 4" xfId="2762" xr:uid="{6EA7B3BC-4038-417F-A929-819E438A3D7F}"/>
    <cellStyle name="Millares [0] 4 6 4 2" xfId="11028" xr:uid="{2531A88F-F538-4440-82A6-6389D94A998A}"/>
    <cellStyle name="Millares [0] 4 6 4 2 2" xfId="32531" xr:uid="{3FE86267-D4F1-4F5A-A618-D5EC8401CD43}"/>
    <cellStyle name="Millares [0] 4 6 4 3" xfId="17663" xr:uid="{CDB12D07-0F33-471D-A9BA-C7AC3E222B8D}"/>
    <cellStyle name="Millares [0] 4 6 4 3 2" xfId="39166" xr:uid="{99A0C32B-BDE6-45B2-BA73-5AFE4ACCB426}"/>
    <cellStyle name="Millares [0] 4 6 4 4" xfId="24268" xr:uid="{0F6F5687-C9D5-40F4-BB86-BA62638146B2}"/>
    <cellStyle name="Millares [0] 4 6 4 5" xfId="45771" xr:uid="{A33A6795-6BD0-46E5-9AB4-A99DCC280E30}"/>
    <cellStyle name="Millares [0] 4 6 5" xfId="3159" xr:uid="{64D1CD55-30C0-41C1-8EA9-5B920B2CC82C}"/>
    <cellStyle name="Millares [0] 4 6 5 2" xfId="11425" xr:uid="{8BF19EB1-7B05-4840-A9D0-E427C2B00CC5}"/>
    <cellStyle name="Millares [0] 4 6 5 2 2" xfId="32928" xr:uid="{44F58E2A-623B-4A63-8831-F42CA25406F9}"/>
    <cellStyle name="Millares [0] 4 6 5 3" xfId="18060" xr:uid="{626D6EAE-5568-41D9-BCCA-3078DE702185}"/>
    <cellStyle name="Millares [0] 4 6 5 3 2" xfId="39563" xr:uid="{96D09DC1-093B-4742-9B03-B46047A4781A}"/>
    <cellStyle name="Millares [0] 4 6 5 4" xfId="24665" xr:uid="{D6FEC9F8-752B-4FD1-B63A-4EB899E96CFC}"/>
    <cellStyle name="Millares [0] 4 6 5 5" xfId="46168" xr:uid="{3585D2C7-848D-4ECF-9123-F539BEABD110}"/>
    <cellStyle name="Millares [0] 4 6 6" xfId="4906" xr:uid="{A4077E1F-49C2-4F11-9F09-156B1BD46D58}"/>
    <cellStyle name="Millares [0] 4 6 6 2" xfId="13172" xr:uid="{60AAD59E-56AC-438C-9EC9-71B701F192C9}"/>
    <cellStyle name="Millares [0] 4 6 6 2 2" xfId="34675" xr:uid="{A95DA69A-DE81-4C1D-978B-5277F220EDD2}"/>
    <cellStyle name="Millares [0] 4 6 6 3" xfId="19807" xr:uid="{11439EFC-9C0C-4015-BC77-91625F1F1A58}"/>
    <cellStyle name="Millares [0] 4 6 6 3 2" xfId="41310" xr:uid="{8C7E8A5D-FE6D-48F8-BB2F-D50F61D2DF43}"/>
    <cellStyle name="Millares [0] 4 6 6 4" xfId="26412" xr:uid="{DA404075-1722-4C89-A59D-51CD3DE64E55}"/>
    <cellStyle name="Millares [0] 4 6 6 5" xfId="47915" xr:uid="{B268365F-B1E5-421B-96CB-274EB9B55E08}"/>
    <cellStyle name="Millares [0] 4 6 7" xfId="5298" xr:uid="{F6971014-2B48-49C6-B701-3B24DEA87C52}"/>
    <cellStyle name="Millares [0] 4 6 7 2" xfId="13564" xr:uid="{22B61A8C-A484-4F20-A42D-52EBA8AFACEC}"/>
    <cellStyle name="Millares [0] 4 6 7 2 2" xfId="35067" xr:uid="{D768B92E-6DFB-461E-856C-7A75340D2E57}"/>
    <cellStyle name="Millares [0] 4 6 7 3" xfId="20199" xr:uid="{43537A63-47C4-4852-AC0B-12A267BDAA3E}"/>
    <cellStyle name="Millares [0] 4 6 7 3 2" xfId="41702" xr:uid="{A902453F-D560-4AFF-A0C4-BB97E11A173C}"/>
    <cellStyle name="Millares [0] 4 6 7 4" xfId="26804" xr:uid="{B87CD76D-64E9-4CA1-93F8-4E0AACD0E783}"/>
    <cellStyle name="Millares [0] 4 6 7 5" xfId="48307" xr:uid="{9C1E733A-AD3E-4CCF-B024-4213DC572B81}"/>
    <cellStyle name="Millares [0] 4 6 8" xfId="6939" xr:uid="{25BBD78D-4074-4942-AEDA-1460E326C250}"/>
    <cellStyle name="Millares [0] 4 6 8 2" xfId="28442" xr:uid="{5B7CCCF9-1D26-4FAC-A6CA-BF0B5B5396CA}"/>
    <cellStyle name="Millares [0] 4 6 9" xfId="8595" xr:uid="{F7DF31C9-3A11-42C1-9F14-12E43D0643D7}"/>
    <cellStyle name="Millares [0] 4 6 9 2" xfId="30098" xr:uid="{9430593C-93D2-408E-8E80-1625E14979A2}"/>
    <cellStyle name="Millares [0] 4 7" xfId="612" xr:uid="{CD543FF1-20A0-422C-A899-96F6ECC39223}"/>
    <cellStyle name="Millares [0] 4 7 10" xfId="43621" xr:uid="{6B5EC24A-173D-4FDE-9292-1CFDA111C15D}"/>
    <cellStyle name="Millares [0] 4 7 2" xfId="1558" xr:uid="{583FD910-2C40-4681-82A8-385FB33F1273}"/>
    <cellStyle name="Millares [0] 4 7 2 2" xfId="4387" xr:uid="{D28F0CD5-3AAF-4A4E-8559-6DD37D8B61A0}"/>
    <cellStyle name="Millares [0] 4 7 2 2 2" xfId="12653" xr:uid="{F0862CAD-108A-443A-86E7-C9820356413B}"/>
    <cellStyle name="Millares [0] 4 7 2 2 2 2" xfId="34156" xr:uid="{5249E109-A7C6-4931-B0FC-3D51585A4B23}"/>
    <cellStyle name="Millares [0] 4 7 2 2 3" xfId="19288" xr:uid="{A89B49DA-2E1C-4588-8B47-A29CF37AC574}"/>
    <cellStyle name="Millares [0] 4 7 2 2 3 2" xfId="40791" xr:uid="{35FF730E-E085-4106-98A1-DD50AF417EEA}"/>
    <cellStyle name="Millares [0] 4 7 2 2 4" xfId="25893" xr:uid="{A1EADAB5-50A9-46C4-AE2F-4F32558D460E}"/>
    <cellStyle name="Millares [0] 4 7 2 2 5" xfId="47396" xr:uid="{D7AEDCA8-CD38-4C55-BDD8-7C9DC1C03B0B}"/>
    <cellStyle name="Millares [0] 4 7 2 3" xfId="6526" xr:uid="{1B5ADD87-2DA7-4FF5-AF5F-9E28927F5B2B}"/>
    <cellStyle name="Millares [0] 4 7 2 3 2" xfId="14792" xr:uid="{9B071157-A478-4C31-BE1C-CC6EA1DF3D36}"/>
    <cellStyle name="Millares [0] 4 7 2 3 2 2" xfId="36295" xr:uid="{E260E435-0A3C-46C5-BDF1-9236B172CE05}"/>
    <cellStyle name="Millares [0] 4 7 2 3 3" xfId="21427" xr:uid="{CF892B69-06F3-4E81-B7F4-D9B4909A915B}"/>
    <cellStyle name="Millares [0] 4 7 2 3 3 2" xfId="42930" xr:uid="{1C646908-6703-4922-8D8D-8941076C0D78}"/>
    <cellStyle name="Millares [0] 4 7 2 3 4" xfId="28032" xr:uid="{A2E966D6-364A-4CAB-9897-69DE3EFAC0B4}"/>
    <cellStyle name="Millares [0] 4 7 2 3 5" xfId="49535" xr:uid="{18B037E7-E7B4-4954-BA45-9BAD6FE9A3E6}"/>
    <cellStyle name="Millares [0] 4 7 2 4" xfId="8167" xr:uid="{12932EBA-7A03-429B-BE53-0F23A395A538}"/>
    <cellStyle name="Millares [0] 4 7 2 4 2" xfId="29670" xr:uid="{04A967FB-2D35-4E28-B7B6-89A8F0A5AE3B}"/>
    <cellStyle name="Millares [0] 4 7 2 5" xfId="9824" xr:uid="{4D3E3252-6D29-45D2-B57D-7AD30626B07F}"/>
    <cellStyle name="Millares [0] 4 7 2 5 2" xfId="31327" xr:uid="{521DD2B7-4339-426C-A7F0-3BC72E216B79}"/>
    <cellStyle name="Millares [0] 4 7 2 6" xfId="16459" xr:uid="{6736321A-D8E0-4968-B1A6-27242C4B1479}"/>
    <cellStyle name="Millares [0] 4 7 2 6 2" xfId="37962" xr:uid="{3424DC93-4B89-4F01-BE6A-012618B66856}"/>
    <cellStyle name="Millares [0] 4 7 2 7" xfId="23064" xr:uid="{12B8061F-B662-42AF-9B89-78E9D238E415}"/>
    <cellStyle name="Millares [0] 4 7 2 8" xfId="44567" xr:uid="{AB699E08-F8EF-4709-9E49-280FF8F8C516}"/>
    <cellStyle name="Millares [0] 4 7 3" xfId="2245" xr:uid="{82B43D79-28CB-4BDA-9302-74C15EAB3018}"/>
    <cellStyle name="Millares [0] 4 7 3 2" xfId="10511" xr:uid="{FA28AF22-0691-4C42-B96A-84CD41BF6EA9}"/>
    <cellStyle name="Millares [0] 4 7 3 2 2" xfId="32014" xr:uid="{5D629969-3343-4AE8-8018-785FD18D0862}"/>
    <cellStyle name="Millares [0] 4 7 3 3" xfId="17146" xr:uid="{1F1EA0AB-6329-4582-B3C5-133102CEB9B1}"/>
    <cellStyle name="Millares [0] 4 7 3 3 2" xfId="38649" xr:uid="{543C0A5A-F061-4812-9BCC-37E62C7698A7}"/>
    <cellStyle name="Millares [0] 4 7 3 4" xfId="23751" xr:uid="{13C97D16-2F71-44BE-98C0-C31AA36DDC09}"/>
    <cellStyle name="Millares [0] 4 7 3 5" xfId="45254" xr:uid="{3F81A17C-4A6B-4807-9C56-3F4645A08842}"/>
    <cellStyle name="Millares [0] 4 7 4" xfId="3441" xr:uid="{4341303F-8F13-424D-B31E-C6E538787233}"/>
    <cellStyle name="Millares [0] 4 7 4 2" xfId="11707" xr:uid="{364D723C-3184-47DD-B653-DB5343528FC1}"/>
    <cellStyle name="Millares [0] 4 7 4 2 2" xfId="33210" xr:uid="{AB0751B7-4986-4BC0-AF2C-882412D847FC}"/>
    <cellStyle name="Millares [0] 4 7 4 3" xfId="18342" xr:uid="{001EB500-4688-4CFD-A7BD-25DA0E0B1797}"/>
    <cellStyle name="Millares [0] 4 7 4 3 2" xfId="39845" xr:uid="{A65F6114-9973-41DA-8FAA-5F480A6556BA}"/>
    <cellStyle name="Millares [0] 4 7 4 4" xfId="24947" xr:uid="{5C610FFA-A587-4BF6-8FCE-B3FAC68F5EFE}"/>
    <cellStyle name="Millares [0] 4 7 4 5" xfId="46450" xr:uid="{29E3B001-7FD4-4907-B134-DC15AA4B384D}"/>
    <cellStyle name="Millares [0] 4 7 5" xfId="5580" xr:uid="{662D0BD8-B0CB-4CA6-8BEE-6F2F613ED5C0}"/>
    <cellStyle name="Millares [0] 4 7 5 2" xfId="13846" xr:uid="{50857B6B-2DA8-45CE-899D-884931D62169}"/>
    <cellStyle name="Millares [0] 4 7 5 2 2" xfId="35349" xr:uid="{77887570-3C40-4D40-8576-DC381CF06F68}"/>
    <cellStyle name="Millares [0] 4 7 5 3" xfId="20481" xr:uid="{E4D99685-1F1B-485A-8884-9FBE0D5D5318}"/>
    <cellStyle name="Millares [0] 4 7 5 3 2" xfId="41984" xr:uid="{5C683564-2D1E-4723-B3D1-6A1EBDCBF74A}"/>
    <cellStyle name="Millares [0] 4 7 5 4" xfId="27086" xr:uid="{4E55C08D-B360-47B2-A0BB-FAB1786140CA}"/>
    <cellStyle name="Millares [0] 4 7 5 5" xfId="48589" xr:uid="{AC20226C-0E8E-4237-B9EB-4227208B2818}"/>
    <cellStyle name="Millares [0] 4 7 6" xfId="7221" xr:uid="{6599FD08-BDE7-451B-B2F7-C6F2A3B6D017}"/>
    <cellStyle name="Millares [0] 4 7 6 2" xfId="28724" xr:uid="{632A6C36-01D3-4808-A9D5-F31577293B2A}"/>
    <cellStyle name="Millares [0] 4 7 7" xfId="8878" xr:uid="{1DB9C3E0-3250-406B-81E0-08938DD4900C}"/>
    <cellStyle name="Millares [0] 4 7 7 2" xfId="30381" xr:uid="{88D606A8-C24C-4B20-8F2F-DCE1BF59B389}"/>
    <cellStyle name="Millares [0] 4 7 8" xfId="15513" xr:uid="{690F3FF2-A893-4351-AF53-9BB93ECA84EB}"/>
    <cellStyle name="Millares [0] 4 7 8 2" xfId="37016" xr:uid="{5A7DE74A-5C76-4525-9F21-4B88D7021642}"/>
    <cellStyle name="Millares [0] 4 7 9" xfId="22118" xr:uid="{94A4D139-4FBD-4C70-8513-48AED35F9E73}"/>
    <cellStyle name="Millares [0] 4 8" xfId="880" xr:uid="{E7CB2374-7AB9-4FA4-85D1-CB141D9D5C8F}"/>
    <cellStyle name="Millares [0] 4 8 2" xfId="3709" xr:uid="{2D0AFF37-DBC0-4BB9-B9D1-548355118C5B}"/>
    <cellStyle name="Millares [0] 4 8 2 2" xfId="11975" xr:uid="{9FA6A430-5822-4F9A-A210-4C9BFAF3D604}"/>
    <cellStyle name="Millares [0] 4 8 2 2 2" xfId="33478" xr:uid="{F0673161-AE50-4E88-9D41-81DE3387D7C4}"/>
    <cellStyle name="Millares [0] 4 8 2 3" xfId="18610" xr:uid="{3A7C7775-447E-4307-B2EC-991A1A113426}"/>
    <cellStyle name="Millares [0] 4 8 2 3 2" xfId="40113" xr:uid="{36A6C9FB-4D4E-4D38-AE7F-7C2154A9D301}"/>
    <cellStyle name="Millares [0] 4 8 2 4" xfId="25215" xr:uid="{33A6928E-F59B-4BFB-BF51-E2412A984C51}"/>
    <cellStyle name="Millares [0] 4 8 2 5" xfId="46718" xr:uid="{6FBBFE3C-57A5-4AD9-8FA9-C8D522E2ADEA}"/>
    <cellStyle name="Millares [0] 4 8 3" xfId="5848" xr:uid="{F2FE64D0-3669-44F9-B80D-DC8683C2A206}"/>
    <cellStyle name="Millares [0] 4 8 3 2" xfId="14114" xr:uid="{ACEDDBAC-C408-4798-818F-ECCDB3CF81E9}"/>
    <cellStyle name="Millares [0] 4 8 3 2 2" xfId="35617" xr:uid="{E00DAE91-8629-47F8-9A2E-EF0C1D8348F6}"/>
    <cellStyle name="Millares [0] 4 8 3 3" xfId="20749" xr:uid="{C9003560-8B1C-4E66-BC93-4F4C8895DF65}"/>
    <cellStyle name="Millares [0] 4 8 3 3 2" xfId="42252" xr:uid="{9CA20741-E57A-49A1-A11F-6E94D027B71F}"/>
    <cellStyle name="Millares [0] 4 8 3 4" xfId="27354" xr:uid="{63B827D3-5D19-4C05-8D24-5D3B5FC35927}"/>
    <cellStyle name="Millares [0] 4 8 3 5" xfId="48857" xr:uid="{9EE7652E-AAF0-46DD-9A2F-160AC725EB52}"/>
    <cellStyle name="Millares [0] 4 8 4" xfId="7489" xr:uid="{D6570F1E-ECF9-4CBE-8A80-127CA444792C}"/>
    <cellStyle name="Millares [0] 4 8 4 2" xfId="28992" xr:uid="{3E427FEC-BD2F-4794-8F3F-B24A5E4B8973}"/>
    <cellStyle name="Millares [0] 4 8 5" xfId="9146" xr:uid="{3C310481-2FB7-493B-B5DF-E202B151160C}"/>
    <cellStyle name="Millares [0] 4 8 5 2" xfId="30649" xr:uid="{0B42CF4D-BD20-4AB0-84F7-83C2EFFE8096}"/>
    <cellStyle name="Millares [0] 4 8 6" xfId="15781" xr:uid="{52F51361-B829-421F-84B9-F2244860BD92}"/>
    <cellStyle name="Millares [0] 4 8 6 2" xfId="37284" xr:uid="{973226CF-929B-4EB5-9B4B-211484E83FD7}"/>
    <cellStyle name="Millares [0] 4 8 7" xfId="22386" xr:uid="{4F934FDC-08FE-42DA-A913-7C0C1788EE18}"/>
    <cellStyle name="Millares [0] 4 8 8" xfId="43889" xr:uid="{F135BA3D-BA98-4439-A861-6558A8179F39}"/>
    <cellStyle name="Millares [0] 4 9" xfId="1141" xr:uid="{482A28B1-9A2A-4FF5-8A8E-1BF6D5A94B24}"/>
    <cellStyle name="Millares [0] 4 9 2" xfId="3970" xr:uid="{638F415A-2DD3-4AAA-A213-8DF162FBC3B2}"/>
    <cellStyle name="Millares [0] 4 9 2 2" xfId="12236" xr:uid="{C803EBE0-D392-4606-9FFE-ED8493D1CAC6}"/>
    <cellStyle name="Millares [0] 4 9 2 2 2" xfId="33739" xr:uid="{B5591AEC-F9BB-45E0-BCB2-3EF35BD32CB5}"/>
    <cellStyle name="Millares [0] 4 9 2 3" xfId="18871" xr:uid="{2F164C3B-2C16-40EA-99D7-475AA87B5CBA}"/>
    <cellStyle name="Millares [0] 4 9 2 3 2" xfId="40374" xr:uid="{16401DFD-E143-407B-BB36-1929C994BE1E}"/>
    <cellStyle name="Millares [0] 4 9 2 4" xfId="25476" xr:uid="{C0D918F8-AF7E-4E28-B8DD-966A34A5802A}"/>
    <cellStyle name="Millares [0] 4 9 2 5" xfId="46979" xr:uid="{CD8B5D5F-6133-496B-A462-235EA129EB13}"/>
    <cellStyle name="Millares [0] 4 9 3" xfId="6109" xr:uid="{6269875D-7330-46C5-B241-936405CF7BD1}"/>
    <cellStyle name="Millares [0] 4 9 3 2" xfId="14375" xr:uid="{DC4D3427-7544-4D04-A687-B8AB525548A5}"/>
    <cellStyle name="Millares [0] 4 9 3 2 2" xfId="35878" xr:uid="{635D9C97-5A34-49EE-A84B-70D27A9A6A0C}"/>
    <cellStyle name="Millares [0] 4 9 3 3" xfId="21010" xr:uid="{9972AAAE-C7FF-49F6-8077-71CA737DFD49}"/>
    <cellStyle name="Millares [0] 4 9 3 3 2" xfId="42513" xr:uid="{D885AF37-EABD-4816-B9B8-84776BFBF09F}"/>
    <cellStyle name="Millares [0] 4 9 3 4" xfId="27615" xr:uid="{4BA6B4E3-2EA2-4824-B750-25A77CDF6FA1}"/>
    <cellStyle name="Millares [0] 4 9 3 5" xfId="49118" xr:uid="{05855186-FDB4-495C-B643-99A31C8C53CA}"/>
    <cellStyle name="Millares [0] 4 9 4" xfId="7750" xr:uid="{1D9514A0-032B-4613-B336-5BB503D85854}"/>
    <cellStyle name="Millares [0] 4 9 4 2" xfId="29253" xr:uid="{CDBD19F2-3A2C-40B5-9790-E7D6BC164639}"/>
    <cellStyle name="Millares [0] 4 9 5" xfId="9407" xr:uid="{418EF3B4-D652-4B76-BE13-AC49D7C1196D}"/>
    <cellStyle name="Millares [0] 4 9 5 2" xfId="30910" xr:uid="{2AA140EF-CCCE-4922-B82F-33136566CD03}"/>
    <cellStyle name="Millares [0] 4 9 6" xfId="16042" xr:uid="{6C963F3C-B2B8-41BA-88F9-61CD53F27419}"/>
    <cellStyle name="Millares [0] 4 9 6 2" xfId="37545" xr:uid="{B3C76901-AF3E-407A-A91F-1565964440DB}"/>
    <cellStyle name="Millares [0] 4 9 7" xfId="22647" xr:uid="{056D810B-D122-43AF-BC03-9136BE948C6B}"/>
    <cellStyle name="Millares [0] 4 9 8" xfId="44150" xr:uid="{0666FB95-2ECA-4254-9157-7C99BA28E43C}"/>
    <cellStyle name="Millares [0] 5" xfId="118" xr:uid="{3FCDF8E7-D339-4E55-9448-CA94560FCB99}"/>
    <cellStyle name="Millares [0] 5 10" xfId="3021" xr:uid="{6E2220A3-8560-4667-AD0C-1DD447AA77C4}"/>
    <cellStyle name="Millares [0] 5 10 2" xfId="11287" xr:uid="{47FDF515-F471-41A0-8D5F-6BBAAA42ECE1}"/>
    <cellStyle name="Millares [0] 5 10 2 2" xfId="32790" xr:uid="{A7982182-3804-49F6-AD23-4A9FDFB03E78}"/>
    <cellStyle name="Millares [0] 5 10 3" xfId="17922" xr:uid="{FB7D6136-5D3D-4FFF-AEC7-DD639E090B48}"/>
    <cellStyle name="Millares [0] 5 10 3 2" xfId="39425" xr:uid="{3BA68553-38A6-427B-8321-CFBB1B09E67A}"/>
    <cellStyle name="Millares [0] 5 10 4" xfId="24527" xr:uid="{4E9DA796-A8DA-4932-B373-85AF49082CC7}"/>
    <cellStyle name="Millares [0] 5 10 5" xfId="46030" xr:uid="{CEB86388-6700-48F2-9C5D-B878A17E2382}"/>
    <cellStyle name="Millares [0] 5 11" xfId="4656" xr:uid="{FC3D65D7-89F6-4664-B470-477A10C93E21}"/>
    <cellStyle name="Millares [0] 5 11 2" xfId="12922" xr:uid="{4A9778CE-6500-4779-A832-9ADECD9CB4C3}"/>
    <cellStyle name="Millares [0] 5 11 2 2" xfId="34425" xr:uid="{FB66F18D-1FB0-42BE-A491-861E37717E53}"/>
    <cellStyle name="Millares [0] 5 11 3" xfId="19557" xr:uid="{C1353796-8197-400A-A500-186BBE5B9114}"/>
    <cellStyle name="Millares [0] 5 11 3 2" xfId="41060" xr:uid="{51EBD7F3-C79B-413A-86B3-7F5C2B0C8A4D}"/>
    <cellStyle name="Millares [0] 5 11 4" xfId="26162" xr:uid="{D80D4E87-87EF-43E7-AC9D-F47388E8C39F}"/>
    <cellStyle name="Millares [0] 5 11 5" xfId="47665" xr:uid="{E975AF77-139C-48D7-9869-E6DCC3AD41CF}"/>
    <cellStyle name="Millares [0] 5 12" xfId="5159" xr:uid="{3E1309AD-6E48-4A9D-870B-55F7A68B163D}"/>
    <cellStyle name="Millares [0] 5 12 2" xfId="13425" xr:uid="{65CE9F16-E953-4C25-9D00-E7185C191382}"/>
    <cellStyle name="Millares [0] 5 12 2 2" xfId="34928" xr:uid="{077A6247-09AB-449E-B875-AC990A86024D}"/>
    <cellStyle name="Millares [0] 5 12 3" xfId="20060" xr:uid="{B22992D6-0A2A-489F-B71E-077F45A757AC}"/>
    <cellStyle name="Millares [0] 5 12 3 2" xfId="41563" xr:uid="{602B408C-3F7E-47A9-86B2-CFA6B31F6B5B}"/>
    <cellStyle name="Millares [0] 5 12 4" xfId="26665" xr:uid="{AE4670B4-5407-4F33-8979-6A95095D3753}"/>
    <cellStyle name="Millares [0] 5 12 5" xfId="48168" xr:uid="{EF62A25E-7F7F-4797-BA7D-D39EBE2BEA6D}"/>
    <cellStyle name="Millares [0] 5 13" xfId="6800" xr:uid="{FBD05A84-F29F-4CC2-8265-CC9BA5641D71}"/>
    <cellStyle name="Millares [0] 5 13 2" xfId="28303" xr:uid="{17DEBDEB-F2A3-497A-B61C-9C14076B4F03}"/>
    <cellStyle name="Millares [0] 5 14" xfId="8454" xr:uid="{BAAAF215-AFC0-4D49-8EDA-071F93507A79}"/>
    <cellStyle name="Millares [0] 5 14 2" xfId="29957" xr:uid="{1CD3CBD3-4A21-4D62-AF8E-716C9A1886C3}"/>
    <cellStyle name="Millares [0] 5 15" xfId="15093" xr:uid="{D565D9DE-2615-4474-9F31-2F7A834B1BE8}"/>
    <cellStyle name="Millares [0] 5 15 2" xfId="36596" xr:uid="{9052B1F6-FAB8-45DA-AAF3-0F1B6E4AE8F0}"/>
    <cellStyle name="Millares [0] 5 16" xfId="21698" xr:uid="{E5DA3BF8-CD30-4AF8-BA99-253CAE1DA12A}"/>
    <cellStyle name="Millares [0] 5 17" xfId="43201" xr:uid="{2D07925F-2788-4388-B036-AD782C75A26D}"/>
    <cellStyle name="Millares [0] 5 2" xfId="156" xr:uid="{6FE8DFF1-51C6-4898-9B84-2BCD765118F1}"/>
    <cellStyle name="Millares [0] 5 2 10" xfId="4693" xr:uid="{9A4CEF12-F1A1-4121-A576-C46AD83C657E}"/>
    <cellStyle name="Millares [0] 5 2 10 2" xfId="12959" xr:uid="{7B4E9749-99C1-4044-822A-79822C77BED4}"/>
    <cellStyle name="Millares [0] 5 2 10 2 2" xfId="34462" xr:uid="{4F252B05-19F7-4B6A-993B-90BC23FA4BB6}"/>
    <cellStyle name="Millares [0] 5 2 10 3" xfId="19594" xr:uid="{A5C37839-A07C-40F1-9432-8A9314135F8E}"/>
    <cellStyle name="Millares [0] 5 2 10 3 2" xfId="41097" xr:uid="{809ACCD4-CADE-4561-9C00-D5ACCFC18FC2}"/>
    <cellStyle name="Millares [0] 5 2 10 4" xfId="26199" xr:uid="{5A063AEE-C237-456C-A9F6-B03E41E33E87}"/>
    <cellStyle name="Millares [0] 5 2 10 5" xfId="47702" xr:uid="{75B7FCD1-9B5F-4125-8758-71B10A980509}"/>
    <cellStyle name="Millares [0] 5 2 11" xfId="5196" xr:uid="{0709D014-3D41-4F37-B0A7-B9BF0E7237F6}"/>
    <cellStyle name="Millares [0] 5 2 11 2" xfId="13462" xr:uid="{6F1FFD7B-0DD3-4445-9564-551BA1DE2A1B}"/>
    <cellStyle name="Millares [0] 5 2 11 2 2" xfId="34965" xr:uid="{0CB6A724-6E06-4579-A8DD-7F2F97278490}"/>
    <cellStyle name="Millares [0] 5 2 11 3" xfId="20097" xr:uid="{26ABE91C-55AA-4BDF-9F3E-3E197B290CD8}"/>
    <cellStyle name="Millares [0] 5 2 11 3 2" xfId="41600" xr:uid="{D0A16F15-898F-4547-AF75-1FB431A0C0B4}"/>
    <cellStyle name="Millares [0] 5 2 11 4" xfId="26702" xr:uid="{B9465360-DABF-4D97-B769-E18EA8004D39}"/>
    <cellStyle name="Millares [0] 5 2 11 5" xfId="48205" xr:uid="{4BB40DEB-2A22-4702-8D39-9993B1646957}"/>
    <cellStyle name="Millares [0] 5 2 12" xfId="6837" xr:uid="{4BA6D8B3-1BAB-46B4-BBE4-86D2B375E9AB}"/>
    <cellStyle name="Millares [0] 5 2 12 2" xfId="28340" xr:uid="{8A3DD12B-D186-47D7-BFDC-DD29EAF0AB93}"/>
    <cellStyle name="Millares [0] 5 2 13" xfId="8491" xr:uid="{25CE5BDE-7811-4CCC-BA39-6F9D654E3E71}"/>
    <cellStyle name="Millares [0] 5 2 13 2" xfId="29994" xr:uid="{3B1D3697-8476-4206-A52A-7CE463958C40}"/>
    <cellStyle name="Millares [0] 5 2 14" xfId="15130" xr:uid="{907BD3D3-6F6B-4E75-AB56-6BF307AA65BC}"/>
    <cellStyle name="Millares [0] 5 2 14 2" xfId="36633" xr:uid="{9936EECC-604E-49E1-9411-54711C6EDFD4}"/>
    <cellStyle name="Millares [0] 5 2 15" xfId="21735" xr:uid="{DEB89C0B-F833-4DE6-86D2-405D04A4ABCE}"/>
    <cellStyle name="Millares [0] 5 2 16" xfId="43238" xr:uid="{9039811A-E7DF-4F4C-A083-496EA1557EF4}"/>
    <cellStyle name="Millares [0] 5 2 2" xfId="488" xr:uid="{87A6D7CD-0E72-4D8C-B498-740759F7C481}"/>
    <cellStyle name="Millares [0] 5 2 2 10" xfId="7099" xr:uid="{237DC511-E56A-465B-B7FD-D63EF09443E3}"/>
    <cellStyle name="Millares [0] 5 2 2 10 2" xfId="28602" xr:uid="{BC27A04A-9390-43F5-983F-38F2F4819531}"/>
    <cellStyle name="Millares [0] 5 2 2 11" xfId="8755" xr:uid="{5B7C540D-5D93-419E-979D-502160090854}"/>
    <cellStyle name="Millares [0] 5 2 2 11 2" xfId="30258" xr:uid="{7EE1D484-ADA0-417D-9A9F-4AE68D282EAC}"/>
    <cellStyle name="Millares [0] 5 2 2 12" xfId="15391" xr:uid="{075F6361-50B7-44FA-B3F6-8CED262CC8FE}"/>
    <cellStyle name="Millares [0] 5 2 2 12 2" xfId="36894" xr:uid="{C74003B4-A94B-4FE6-9BCA-87A458B8DB82}"/>
    <cellStyle name="Millares [0] 5 2 2 13" xfId="21996" xr:uid="{B8983343-D60F-48D2-9AC7-05C092E6A4EA}"/>
    <cellStyle name="Millares [0] 5 2 2 14" xfId="43499" xr:uid="{96E57215-77B8-4028-BEEC-92FC49830A40}"/>
    <cellStyle name="Millares [0] 5 2 2 2" xfId="770" xr:uid="{E4D38D25-F756-4C9B-A7CB-5C435158BE77}"/>
    <cellStyle name="Millares [0] 5 2 2 2 10" xfId="15671" xr:uid="{B2AFB570-8681-44CA-9E61-7121C402D1D2}"/>
    <cellStyle name="Millares [0] 5 2 2 2 10 2" xfId="37174" xr:uid="{C006D16B-F6EF-4C7D-B03D-B251D805646F}"/>
    <cellStyle name="Millares [0] 5 2 2 2 11" xfId="22276" xr:uid="{622A470E-0B09-4749-8470-366459F6E62A}"/>
    <cellStyle name="Millares [0] 5 2 2 2 12" xfId="43779" xr:uid="{6C27AD5C-3003-48D3-A008-0102454E9E7A}"/>
    <cellStyle name="Millares [0] 5 2 2 2 2" xfId="1716" xr:uid="{9E1C6550-1CEA-4B17-8521-CB0EAC751D68}"/>
    <cellStyle name="Millares [0] 5 2 2 2 2 2" xfId="4545" xr:uid="{D133D5B2-ABAB-4028-8FCE-8FA363C87926}"/>
    <cellStyle name="Millares [0] 5 2 2 2 2 2 2" xfId="12811" xr:uid="{51583A06-490C-4F4E-9095-DB1647E31427}"/>
    <cellStyle name="Millares [0] 5 2 2 2 2 2 2 2" xfId="34314" xr:uid="{06B9FC90-2A9B-4A83-85FA-9815DC8B652C}"/>
    <cellStyle name="Millares [0] 5 2 2 2 2 2 3" xfId="19446" xr:uid="{4A6C6F20-D2F8-4DA3-8147-EBE4151E4E42}"/>
    <cellStyle name="Millares [0] 5 2 2 2 2 2 3 2" xfId="40949" xr:uid="{BF770DD7-719A-417A-A4CD-DC699BE1AE47}"/>
    <cellStyle name="Millares [0] 5 2 2 2 2 2 4" xfId="26051" xr:uid="{7C361CAD-00FE-4CD3-873E-FC067088291C}"/>
    <cellStyle name="Millares [0] 5 2 2 2 2 2 5" xfId="47554" xr:uid="{3C3B3D01-F7B9-4DDB-8875-EEA020D9B995}"/>
    <cellStyle name="Millares [0] 5 2 2 2 2 3" xfId="6684" xr:uid="{6A87BB34-071B-4666-8907-413B50A4C4F8}"/>
    <cellStyle name="Millares [0] 5 2 2 2 2 3 2" xfId="14950" xr:uid="{69414D94-3952-4A2A-8A2B-34316F908F50}"/>
    <cellStyle name="Millares [0] 5 2 2 2 2 3 2 2" xfId="36453" xr:uid="{5C5B75BE-EAF6-46C1-8A1A-7F435A9A7E81}"/>
    <cellStyle name="Millares [0] 5 2 2 2 2 3 3" xfId="21585" xr:uid="{6C3821F0-8218-49A8-A6CA-C71907AB3D83}"/>
    <cellStyle name="Millares [0] 5 2 2 2 2 3 3 2" xfId="43088" xr:uid="{08BF3420-54BB-4001-8773-2DCFEF039B8A}"/>
    <cellStyle name="Millares [0] 5 2 2 2 2 3 4" xfId="28190" xr:uid="{73DB5AF6-AA22-4F74-8063-5AFE62BBFFC7}"/>
    <cellStyle name="Millares [0] 5 2 2 2 2 3 5" xfId="49693" xr:uid="{FE2D2053-61BA-44C8-BDD1-0985130B8350}"/>
    <cellStyle name="Millares [0] 5 2 2 2 2 4" xfId="8325" xr:uid="{30B687A0-E473-49C0-8E20-B12F7C5C2BC7}"/>
    <cellStyle name="Millares [0] 5 2 2 2 2 4 2" xfId="29828" xr:uid="{9D2046C8-EA37-4EAB-B857-AE1F82B95867}"/>
    <cellStyle name="Millares [0] 5 2 2 2 2 5" xfId="9982" xr:uid="{BFD5B3B1-9037-48A5-9759-B3241F03D6C8}"/>
    <cellStyle name="Millares [0] 5 2 2 2 2 5 2" xfId="31485" xr:uid="{92D1729E-CEC6-4C0B-B80F-75062FC5C205}"/>
    <cellStyle name="Millares [0] 5 2 2 2 2 6" xfId="16617" xr:uid="{893203FB-6CF4-413A-B9BC-86CC5C3E9353}"/>
    <cellStyle name="Millares [0] 5 2 2 2 2 6 2" xfId="38120" xr:uid="{43B14156-42E5-41F1-8040-C0DD5705F9C7}"/>
    <cellStyle name="Millares [0] 5 2 2 2 2 7" xfId="23222" xr:uid="{0EE5605C-CAE5-4B67-8310-723449CB3C7E}"/>
    <cellStyle name="Millares [0] 5 2 2 2 2 8" xfId="44725" xr:uid="{9A0CB10E-CFE8-4572-B786-D207C5D99E5C}"/>
    <cellStyle name="Millares [0] 5 2 2 2 3" xfId="2403" xr:uid="{EE53B246-F9E3-4082-BA3E-89BE37D5A19C}"/>
    <cellStyle name="Millares [0] 5 2 2 2 3 2" xfId="10669" xr:uid="{ADA5FF4C-9119-4DDA-A77C-FA36F88DB1E2}"/>
    <cellStyle name="Millares [0] 5 2 2 2 3 2 2" xfId="32172" xr:uid="{8AEFED9D-CD1C-4C4B-B0CD-0C61D8E24BDE}"/>
    <cellStyle name="Millares [0] 5 2 2 2 3 3" xfId="17304" xr:uid="{20373479-ECDA-4931-9CF0-0C3E2A532853}"/>
    <cellStyle name="Millares [0] 5 2 2 2 3 3 2" xfId="38807" xr:uid="{076DDF02-3955-45ED-BC90-05BC8F4F0885}"/>
    <cellStyle name="Millares [0] 5 2 2 2 3 4" xfId="23909" xr:uid="{0FD2BD70-126F-4073-B90F-ED61240356E8}"/>
    <cellStyle name="Millares [0] 5 2 2 2 3 5" xfId="45412" xr:uid="{6174FFEC-1A55-44C8-A9C3-1168E8FC88DE}"/>
    <cellStyle name="Millares [0] 5 2 2 2 4" xfId="2920" xr:uid="{BE9FA3BC-E790-4FFB-89AF-595A7929BCB2}"/>
    <cellStyle name="Millares [0] 5 2 2 2 4 2" xfId="11186" xr:uid="{50FA47DE-98C1-4C73-98A7-70A09917016F}"/>
    <cellStyle name="Millares [0] 5 2 2 2 4 2 2" xfId="32689" xr:uid="{0395C54D-57CE-4FB1-9AB6-2286D96023E4}"/>
    <cellStyle name="Millares [0] 5 2 2 2 4 3" xfId="17821" xr:uid="{7FA2246D-11B6-462F-9D3A-EC767494B52F}"/>
    <cellStyle name="Millares [0] 5 2 2 2 4 3 2" xfId="39324" xr:uid="{5E3CA52E-B019-4E0A-ADF5-71F97EDF7305}"/>
    <cellStyle name="Millares [0] 5 2 2 2 4 4" xfId="24426" xr:uid="{46D27F41-A462-4EEC-835A-DD2A62C6B838}"/>
    <cellStyle name="Millares [0] 5 2 2 2 4 5" xfId="45929" xr:uid="{0869BF94-983D-467A-8B47-D1553A0E764B}"/>
    <cellStyle name="Millares [0] 5 2 2 2 5" xfId="3599" xr:uid="{3EB929D9-F065-4078-A13F-A7B79B45C88C}"/>
    <cellStyle name="Millares [0] 5 2 2 2 5 2" xfId="11865" xr:uid="{B51793B9-88E5-4AFD-8F95-E969B1180A28}"/>
    <cellStyle name="Millares [0] 5 2 2 2 5 2 2" xfId="33368" xr:uid="{0EB81BDF-82E0-4122-A03E-E49BEAD33FA7}"/>
    <cellStyle name="Millares [0] 5 2 2 2 5 3" xfId="18500" xr:uid="{14B974EC-C113-4EEC-8F25-B5D556F3CF8E}"/>
    <cellStyle name="Millares [0] 5 2 2 2 5 3 2" xfId="40003" xr:uid="{D8E56591-D9D5-442A-A137-671E4BD2EAC7}"/>
    <cellStyle name="Millares [0] 5 2 2 2 5 4" xfId="25105" xr:uid="{211198BB-CF7E-40C0-B352-01460780DF16}"/>
    <cellStyle name="Millares [0] 5 2 2 2 5 5" xfId="46608" xr:uid="{3D3396E2-9D11-49CC-B17B-F48BC6D0011A}"/>
    <cellStyle name="Millares [0] 5 2 2 2 6" xfId="5064" xr:uid="{FBBD07EA-EF21-496B-BF64-C52798BF42D3}"/>
    <cellStyle name="Millares [0] 5 2 2 2 6 2" xfId="13330" xr:uid="{E1A18BAB-93B3-4179-BAFC-3AAAC3E81E5C}"/>
    <cellStyle name="Millares [0] 5 2 2 2 6 2 2" xfId="34833" xr:uid="{DA246412-ADD2-47F0-972E-113D08FB8A58}"/>
    <cellStyle name="Millares [0] 5 2 2 2 6 3" xfId="19965" xr:uid="{EEFF4441-FCD1-4071-A682-9699B71E780F}"/>
    <cellStyle name="Millares [0] 5 2 2 2 6 3 2" xfId="41468" xr:uid="{24FEE515-5FB5-4435-A2E9-491EC671C4AD}"/>
    <cellStyle name="Millares [0] 5 2 2 2 6 4" xfId="26570" xr:uid="{57759D83-61A3-45D6-9412-F9893EA493B1}"/>
    <cellStyle name="Millares [0] 5 2 2 2 6 5" xfId="48073" xr:uid="{2F6E3214-1A9A-431F-B9C3-B374A9AB5C86}"/>
    <cellStyle name="Millares [0] 5 2 2 2 7" xfId="5738" xr:uid="{B5F373EC-CB3B-42F0-B6A7-D258A86A3342}"/>
    <cellStyle name="Millares [0] 5 2 2 2 7 2" xfId="14004" xr:uid="{6F68FC24-FE6C-4CFF-94ED-26BA1ECF1F44}"/>
    <cellStyle name="Millares [0] 5 2 2 2 7 2 2" xfId="35507" xr:uid="{E89868F9-05B6-4BCA-8370-268AC2ECA4B7}"/>
    <cellStyle name="Millares [0] 5 2 2 2 7 3" xfId="20639" xr:uid="{8A10B863-F438-4FB4-AF7F-1B7E89731756}"/>
    <cellStyle name="Millares [0] 5 2 2 2 7 3 2" xfId="42142" xr:uid="{C405DF24-EDAD-42FE-B451-110938A3ACB1}"/>
    <cellStyle name="Millares [0] 5 2 2 2 7 4" xfId="27244" xr:uid="{C7927D39-EEBD-4256-90E6-C4B21BA048EF}"/>
    <cellStyle name="Millares [0] 5 2 2 2 7 5" xfId="48747" xr:uid="{0950C6F0-E911-4C37-A36C-A4FA21D1C528}"/>
    <cellStyle name="Millares [0] 5 2 2 2 8" xfId="7379" xr:uid="{24FC3436-3BEC-4BA0-AE41-FB64539EC6DB}"/>
    <cellStyle name="Millares [0] 5 2 2 2 8 2" xfId="28882" xr:uid="{130064F3-F24F-4756-ABB7-6A33930D7A8F}"/>
    <cellStyle name="Millares [0] 5 2 2 2 9" xfId="9036" xr:uid="{06D33F06-884A-4C0C-9873-53012953EA2B}"/>
    <cellStyle name="Millares [0] 5 2 2 2 9 2" xfId="30539" xr:uid="{016331EA-DEFC-427F-B93E-4A226A5B9E26}"/>
    <cellStyle name="Millares [0] 5 2 2 3" xfId="1040" xr:uid="{AB0CB8F1-8E69-4392-B828-B8068D3024C1}"/>
    <cellStyle name="Millares [0] 5 2 2 3 2" xfId="3869" xr:uid="{1507A936-7971-43C2-831D-69295FA46B90}"/>
    <cellStyle name="Millares [0] 5 2 2 3 2 2" xfId="12135" xr:uid="{2E3239E8-7C60-4042-AC0E-877444328159}"/>
    <cellStyle name="Millares [0] 5 2 2 3 2 2 2" xfId="33638" xr:uid="{4777AFCA-16ED-46B4-9790-D467A2DEB77F}"/>
    <cellStyle name="Millares [0] 5 2 2 3 2 3" xfId="18770" xr:uid="{88FC7BCB-2F27-4005-BF96-4A874BFBB313}"/>
    <cellStyle name="Millares [0] 5 2 2 3 2 3 2" xfId="40273" xr:uid="{B382F395-A7A3-496D-82D7-1CAFB6B0A9CA}"/>
    <cellStyle name="Millares [0] 5 2 2 3 2 4" xfId="25375" xr:uid="{23F7B5A5-D559-4E39-A1E9-1118AE0D3072}"/>
    <cellStyle name="Millares [0] 5 2 2 3 2 5" xfId="46878" xr:uid="{404264F6-ADB0-40CD-B69B-B207DC203C22}"/>
    <cellStyle name="Millares [0] 5 2 2 3 3" xfId="6008" xr:uid="{F3CE0694-6D4A-409E-8E12-21754425D049}"/>
    <cellStyle name="Millares [0] 5 2 2 3 3 2" xfId="14274" xr:uid="{D5822A0C-69EF-4BC5-B94F-338E54306895}"/>
    <cellStyle name="Millares [0] 5 2 2 3 3 2 2" xfId="35777" xr:uid="{68D8E06C-D1DE-471E-B891-EC428E42B54D}"/>
    <cellStyle name="Millares [0] 5 2 2 3 3 3" xfId="20909" xr:uid="{6963BA54-E0AB-4672-96F6-C12D1DDABAFC}"/>
    <cellStyle name="Millares [0] 5 2 2 3 3 3 2" xfId="42412" xr:uid="{4E966025-F1DC-43F1-8721-436BB959A679}"/>
    <cellStyle name="Millares [0] 5 2 2 3 3 4" xfId="27514" xr:uid="{DA215AF6-CC09-49F2-A250-5B108712B5C4}"/>
    <cellStyle name="Millares [0] 5 2 2 3 3 5" xfId="49017" xr:uid="{8F7585FC-222B-4A59-9492-DE45ADD3DA8B}"/>
    <cellStyle name="Millares [0] 5 2 2 3 4" xfId="7649" xr:uid="{E62622E7-1891-464C-879A-BC818980AED1}"/>
    <cellStyle name="Millares [0] 5 2 2 3 4 2" xfId="29152" xr:uid="{D443F00A-5ABB-41B0-BBC2-D2884BF278A2}"/>
    <cellStyle name="Millares [0] 5 2 2 3 5" xfId="9306" xr:uid="{B7760E92-CCBF-4151-A347-BED779A269F2}"/>
    <cellStyle name="Millares [0] 5 2 2 3 5 2" xfId="30809" xr:uid="{5A26B319-CBEE-472B-A415-80B821F3FC33}"/>
    <cellStyle name="Millares [0] 5 2 2 3 6" xfId="15941" xr:uid="{E2387BD6-7373-4532-B8A2-6C72538BCAC6}"/>
    <cellStyle name="Millares [0] 5 2 2 3 6 2" xfId="37444" xr:uid="{3BF7025B-F292-43F5-8847-7AC182FE6DC1}"/>
    <cellStyle name="Millares [0] 5 2 2 3 7" xfId="22546" xr:uid="{2FAE7D9D-4ABA-411D-9D54-F9D6525BEEFD}"/>
    <cellStyle name="Millares [0] 5 2 2 3 8" xfId="44049" xr:uid="{3B938BE8-8293-4561-BD97-8891A8C6A407}"/>
    <cellStyle name="Millares [0] 5 2 2 4" xfId="1436" xr:uid="{BC7C0819-2AC6-49C6-87E3-DAE9C2A82D48}"/>
    <cellStyle name="Millares [0] 5 2 2 4 2" xfId="4265" xr:uid="{FD7DC3E3-DAE5-4C36-81B9-624B3E3ED7E4}"/>
    <cellStyle name="Millares [0] 5 2 2 4 2 2" xfId="12531" xr:uid="{F2E5F83E-3BC6-4D97-BC3A-BC6D1D6E8024}"/>
    <cellStyle name="Millares [0] 5 2 2 4 2 2 2" xfId="34034" xr:uid="{15CDD51A-E464-4759-AEF9-FD3DDE61AAE3}"/>
    <cellStyle name="Millares [0] 5 2 2 4 2 3" xfId="19166" xr:uid="{0922951F-4749-48CA-A031-5FE3D912A59B}"/>
    <cellStyle name="Millares [0] 5 2 2 4 2 3 2" xfId="40669" xr:uid="{DF60F865-A469-4E1E-95C5-17B02AA5AE31}"/>
    <cellStyle name="Millares [0] 5 2 2 4 2 4" xfId="25771" xr:uid="{80DA2BD4-7DAF-4864-9D03-093F89FB7849}"/>
    <cellStyle name="Millares [0] 5 2 2 4 2 5" xfId="47274" xr:uid="{0C4AACB7-3E04-4B05-A529-110A9BDFA4D8}"/>
    <cellStyle name="Millares [0] 5 2 2 4 3" xfId="6404" xr:uid="{5D327009-648B-485F-9730-FC1BB3AD31FD}"/>
    <cellStyle name="Millares [0] 5 2 2 4 3 2" xfId="14670" xr:uid="{3C78DC51-2AAC-4718-AB8C-A9D598E9F628}"/>
    <cellStyle name="Millares [0] 5 2 2 4 3 2 2" xfId="36173" xr:uid="{F3965C66-EB3F-4292-85BB-BC04424B03A3}"/>
    <cellStyle name="Millares [0] 5 2 2 4 3 3" xfId="21305" xr:uid="{0A11A7B6-E754-4F4E-BDE6-25D2516B6938}"/>
    <cellStyle name="Millares [0] 5 2 2 4 3 3 2" xfId="42808" xr:uid="{F4515035-ACB4-4A13-B98D-475F243C442A}"/>
    <cellStyle name="Millares [0] 5 2 2 4 3 4" xfId="27910" xr:uid="{A3D20261-26CC-466B-8A2E-6C918C37C9B8}"/>
    <cellStyle name="Millares [0] 5 2 2 4 3 5" xfId="49413" xr:uid="{CCF51982-515C-42F6-96DA-B3EB1F8891FA}"/>
    <cellStyle name="Millares [0] 5 2 2 4 4" xfId="8045" xr:uid="{817E4827-09E0-41E5-B235-82656E959CEA}"/>
    <cellStyle name="Millares [0] 5 2 2 4 4 2" xfId="29548" xr:uid="{0C8EA758-BB13-48AC-89C2-C29DD8F7727A}"/>
    <cellStyle name="Millares [0] 5 2 2 4 5" xfId="9702" xr:uid="{A79703F7-B2A3-458D-B4C3-6FF632F3C458}"/>
    <cellStyle name="Millares [0] 5 2 2 4 5 2" xfId="31205" xr:uid="{81957E84-C946-45AA-862E-81E59BC9D5A4}"/>
    <cellStyle name="Millares [0] 5 2 2 4 6" xfId="16337" xr:uid="{64558A49-F5E3-4466-8808-265911C1F4CA}"/>
    <cellStyle name="Millares [0] 5 2 2 4 6 2" xfId="37840" xr:uid="{9912ECF7-0D16-44D5-BB6A-CED9F77B0E8C}"/>
    <cellStyle name="Millares [0] 5 2 2 4 7" xfId="22942" xr:uid="{5BB71BD1-E661-43A0-B3D2-4BA35FF317FA}"/>
    <cellStyle name="Millares [0] 5 2 2 4 8" xfId="44445" xr:uid="{C17AB8BF-F564-4803-99B9-E363B11F1B22}"/>
    <cellStyle name="Millares [0] 5 2 2 5" xfId="2123" xr:uid="{EA147438-5602-4A19-A42E-1AD1A23D8211}"/>
    <cellStyle name="Millares [0] 5 2 2 5 2" xfId="10389" xr:uid="{D514B20B-5D6B-40B4-82F5-A0F90BA18DC5}"/>
    <cellStyle name="Millares [0] 5 2 2 5 2 2" xfId="31892" xr:uid="{346FB15D-F873-45D8-BCF6-74B126F18A6C}"/>
    <cellStyle name="Millares [0] 5 2 2 5 3" xfId="17024" xr:uid="{64270998-D32B-41C0-8FC2-6BFF90FEFD3A}"/>
    <cellStyle name="Millares [0] 5 2 2 5 3 2" xfId="38527" xr:uid="{80A237EB-28F5-4B19-B4C2-DCA0D0657F84}"/>
    <cellStyle name="Millares [0] 5 2 2 5 4" xfId="23629" xr:uid="{D679FEC2-392A-465F-844F-C2694B786953}"/>
    <cellStyle name="Millares [0] 5 2 2 5 5" xfId="45132" xr:uid="{41F6F209-49C0-466D-BC63-28DBD01D3523}"/>
    <cellStyle name="Millares [0] 5 2 2 6" xfId="2671" xr:uid="{1F0647BA-68E8-42AB-ACE6-6AF8238A9BE2}"/>
    <cellStyle name="Millares [0] 5 2 2 6 2" xfId="10937" xr:uid="{9EBE137D-D8A1-4B18-BA21-AD79C95C3618}"/>
    <cellStyle name="Millares [0] 5 2 2 6 2 2" xfId="32440" xr:uid="{F943F8E3-F096-4716-93FD-34C8D7AD3F1F}"/>
    <cellStyle name="Millares [0] 5 2 2 6 3" xfId="17572" xr:uid="{27D6D1C8-CF2A-415F-BC28-DE36B899E76B}"/>
    <cellStyle name="Millares [0] 5 2 2 6 3 2" xfId="39075" xr:uid="{A65D682A-BE95-4957-BF83-295A22EC00C2}"/>
    <cellStyle name="Millares [0] 5 2 2 6 4" xfId="24177" xr:uid="{67AAF027-7BB5-4109-9DAE-6E7FD7643EF0}"/>
    <cellStyle name="Millares [0] 5 2 2 6 5" xfId="45680" xr:uid="{148F12DF-24C2-443E-8811-1C386277050A}"/>
    <cellStyle name="Millares [0] 5 2 2 7" xfId="3319" xr:uid="{CFD40291-B1A1-4925-B48B-0AB55F6F133A}"/>
    <cellStyle name="Millares [0] 5 2 2 7 2" xfId="11585" xr:uid="{CA37AD0F-3F2F-4BAB-BFB6-C4DFF1A026A7}"/>
    <cellStyle name="Millares [0] 5 2 2 7 2 2" xfId="33088" xr:uid="{FB992733-AB8C-4CBB-8438-45C068C101EF}"/>
    <cellStyle name="Millares [0] 5 2 2 7 3" xfId="18220" xr:uid="{5C4B2F24-8C3D-4751-B929-5A597962D8B7}"/>
    <cellStyle name="Millares [0] 5 2 2 7 3 2" xfId="39723" xr:uid="{7D5AF803-4E0E-4BA4-880E-9A32652F38F4}"/>
    <cellStyle name="Millares [0] 5 2 2 7 4" xfId="24825" xr:uid="{B7FC341D-78EF-4CC8-81EF-3EE0F4C377D0}"/>
    <cellStyle name="Millares [0] 5 2 2 7 5" xfId="46328" xr:uid="{F5BF60F7-BBB4-4436-B02C-0970D334B0AB}"/>
    <cellStyle name="Millares [0] 5 2 2 8" xfId="4815" xr:uid="{43744D47-FC06-4868-B228-D17D750023C8}"/>
    <cellStyle name="Millares [0] 5 2 2 8 2" xfId="13081" xr:uid="{DD7451FC-55AF-47A9-A29B-F9E7415AEE2B}"/>
    <cellStyle name="Millares [0] 5 2 2 8 2 2" xfId="34584" xr:uid="{DA9DE5F5-5F11-4247-AA5D-FB5BA0A2DD5C}"/>
    <cellStyle name="Millares [0] 5 2 2 8 3" xfId="19716" xr:uid="{9FD16235-E766-4E04-A054-891FED4F6107}"/>
    <cellStyle name="Millares [0] 5 2 2 8 3 2" xfId="41219" xr:uid="{29E5DB2F-7A37-4A7B-A857-666735E25848}"/>
    <cellStyle name="Millares [0] 5 2 2 8 4" xfId="26321" xr:uid="{18A03DCB-DDAF-4CDB-B949-D5914A90C143}"/>
    <cellStyle name="Millares [0] 5 2 2 8 5" xfId="47824" xr:uid="{0F47E8FE-B9BB-4C02-9832-72FE19D60E5F}"/>
    <cellStyle name="Millares [0] 5 2 2 9" xfId="5458" xr:uid="{3D69FB9A-2F7A-449A-8921-D41DB94ADB7E}"/>
    <cellStyle name="Millares [0] 5 2 2 9 2" xfId="13724" xr:uid="{CAADF638-43BB-4CF6-B1E8-FD5EAC8CE4D7}"/>
    <cellStyle name="Millares [0] 5 2 2 9 2 2" xfId="35227" xr:uid="{025C67C3-F3B0-4DA3-9593-CFD4F0658400}"/>
    <cellStyle name="Millares [0] 5 2 2 9 3" xfId="20359" xr:uid="{D9250BF5-ACC7-45EB-AAD6-32C7F58193AF}"/>
    <cellStyle name="Millares [0] 5 2 2 9 3 2" xfId="41862" xr:uid="{6CA8F6D4-BC67-4604-A382-17B55445B6B0}"/>
    <cellStyle name="Millares [0] 5 2 2 9 4" xfId="26964" xr:uid="{3CEDAF9D-9AE5-4A55-AB08-0A08AE2553DC}"/>
    <cellStyle name="Millares [0] 5 2 2 9 5" xfId="48467" xr:uid="{BE1EBA78-71E0-47EE-BD14-608DC1B7E8F7}"/>
    <cellStyle name="Millares [0] 5 2 3" xfId="361" xr:uid="{55605B0B-033C-4CC6-908A-6F4E4BE25893}"/>
    <cellStyle name="Millares [0] 5 2 3 10" xfId="15264" xr:uid="{4779B708-FB79-4473-9439-4D331B64651A}"/>
    <cellStyle name="Millares [0] 5 2 3 10 2" xfId="36767" xr:uid="{853D4B6C-E94C-4344-AA08-773FFD52E8C3}"/>
    <cellStyle name="Millares [0] 5 2 3 11" xfId="21869" xr:uid="{670BA169-0067-4368-82F6-24FD220DF2EF}"/>
    <cellStyle name="Millares [0] 5 2 3 12" xfId="43372" xr:uid="{3FC4860B-E05F-44A9-B72E-5CE7E4EB260F}"/>
    <cellStyle name="Millares [0] 5 2 3 2" xfId="1309" xr:uid="{9A8B5520-9E37-43C1-8E5F-C6FD2CD2E676}"/>
    <cellStyle name="Millares [0] 5 2 3 2 2" xfId="4138" xr:uid="{55F1D3E4-58BB-4E33-896E-7DA513ED4D21}"/>
    <cellStyle name="Millares [0] 5 2 3 2 2 2" xfId="12404" xr:uid="{B826A850-D167-4987-AE88-E82285C7E7C2}"/>
    <cellStyle name="Millares [0] 5 2 3 2 2 2 2" xfId="33907" xr:uid="{5C894E70-9384-4A93-A79C-318C22D0E63D}"/>
    <cellStyle name="Millares [0] 5 2 3 2 2 3" xfId="19039" xr:uid="{8C874CFE-D906-49AD-8FA4-B4D3CDE2C459}"/>
    <cellStyle name="Millares [0] 5 2 3 2 2 3 2" xfId="40542" xr:uid="{765E0067-7E5C-42CB-8E70-D24B0A5DB72B}"/>
    <cellStyle name="Millares [0] 5 2 3 2 2 4" xfId="25644" xr:uid="{E4D99BA6-A8DF-48EF-A836-8C6CFDFD80F3}"/>
    <cellStyle name="Millares [0] 5 2 3 2 2 5" xfId="47147" xr:uid="{9352F066-921D-4DCD-849F-C258F2657181}"/>
    <cellStyle name="Millares [0] 5 2 3 2 3" xfId="6277" xr:uid="{C8ED3FFB-3AAA-4E42-AEA9-BBF5228562DF}"/>
    <cellStyle name="Millares [0] 5 2 3 2 3 2" xfId="14543" xr:uid="{6038AB14-720A-43F0-A6D8-0D1506C3A602}"/>
    <cellStyle name="Millares [0] 5 2 3 2 3 2 2" xfId="36046" xr:uid="{3E465CE9-E980-48A0-98A6-FBE575BD230B}"/>
    <cellStyle name="Millares [0] 5 2 3 2 3 3" xfId="21178" xr:uid="{A22964FD-4644-49FD-89FB-2BEDF77C1F6B}"/>
    <cellStyle name="Millares [0] 5 2 3 2 3 3 2" xfId="42681" xr:uid="{9A740C3F-2C39-4829-870F-6DEE39371E83}"/>
    <cellStyle name="Millares [0] 5 2 3 2 3 4" xfId="27783" xr:uid="{D90B2B2D-64D6-4F59-A125-65DB7648B7E7}"/>
    <cellStyle name="Millares [0] 5 2 3 2 3 5" xfId="49286" xr:uid="{E2127237-51DB-4E42-989A-01052B0CCBEE}"/>
    <cellStyle name="Millares [0] 5 2 3 2 4" xfId="7918" xr:uid="{B1B0C23C-3D9C-422E-80F8-20D1EFDE262B}"/>
    <cellStyle name="Millares [0] 5 2 3 2 4 2" xfId="29421" xr:uid="{8B21425D-77A4-4CBB-A2D0-77B331E4D137}"/>
    <cellStyle name="Millares [0] 5 2 3 2 5" xfId="9575" xr:uid="{B87A42BC-FD8D-4BC6-903B-A3AF4DAB390F}"/>
    <cellStyle name="Millares [0] 5 2 3 2 5 2" xfId="31078" xr:uid="{8CA77D2E-57BB-4B68-9A43-2F2F079B5586}"/>
    <cellStyle name="Millares [0] 5 2 3 2 6" xfId="16210" xr:uid="{393A1830-7122-49D6-868A-A6C61EF25EE5}"/>
    <cellStyle name="Millares [0] 5 2 3 2 6 2" xfId="37713" xr:uid="{1C0AE599-0B24-4B58-A6C3-8AABDC3F8424}"/>
    <cellStyle name="Millares [0] 5 2 3 2 7" xfId="22815" xr:uid="{E44D26F4-6B58-4E61-9435-B8C9E35E7A67}"/>
    <cellStyle name="Millares [0] 5 2 3 2 8" xfId="44318" xr:uid="{43D15E1E-6948-4A1A-8024-42D21CBB0382}"/>
    <cellStyle name="Millares [0] 5 2 3 3" xfId="1996" xr:uid="{A9EE12DD-A3AF-4E8C-96D3-749F2B7D8021}"/>
    <cellStyle name="Millares [0] 5 2 3 3 2" xfId="10262" xr:uid="{6CDA6329-1647-4588-BB9B-E0C68A3ACC52}"/>
    <cellStyle name="Millares [0] 5 2 3 3 2 2" xfId="31765" xr:uid="{475C5D3F-A5D3-4C37-8788-4418B23C4704}"/>
    <cellStyle name="Millares [0] 5 2 3 3 3" xfId="16897" xr:uid="{382336E4-875B-4453-9BAD-145B34256625}"/>
    <cellStyle name="Millares [0] 5 2 3 3 3 2" xfId="38400" xr:uid="{2ED508EF-BB76-420D-B6CB-E3F1F5F4C085}"/>
    <cellStyle name="Millares [0] 5 2 3 3 4" xfId="23502" xr:uid="{52F818B2-DDD9-4DD3-AAD1-5647BBB32528}"/>
    <cellStyle name="Millares [0] 5 2 3 3 5" xfId="45005" xr:uid="{55321017-FA7E-45E2-AFBD-16815E1518EF}"/>
    <cellStyle name="Millares [0] 5 2 3 4" xfId="2795" xr:uid="{A79FAC01-C101-4642-A80E-C2B21ED6064F}"/>
    <cellStyle name="Millares [0] 5 2 3 4 2" xfId="11061" xr:uid="{D6429B5F-3FCF-48A3-83C4-51E7B58E379F}"/>
    <cellStyle name="Millares [0] 5 2 3 4 2 2" xfId="32564" xr:uid="{A4838F16-1DB4-4CFB-9434-C67E7F686AA2}"/>
    <cellStyle name="Millares [0] 5 2 3 4 3" xfId="17696" xr:uid="{83100E1C-7835-4D5C-B7DF-52D58663AC4C}"/>
    <cellStyle name="Millares [0] 5 2 3 4 3 2" xfId="39199" xr:uid="{50FA5BC9-AB55-4D03-9C8E-7079336A1F8C}"/>
    <cellStyle name="Millares [0] 5 2 3 4 4" xfId="24301" xr:uid="{ADA0E6D6-A848-4CAB-9581-2C7F69C10007}"/>
    <cellStyle name="Millares [0] 5 2 3 4 5" xfId="45804" xr:uid="{92EFDB62-3E14-4A21-99C2-BC33C99A744A}"/>
    <cellStyle name="Millares [0] 5 2 3 5" xfId="3192" xr:uid="{88DB507E-6223-4C3A-B218-A0D2B3BE08A0}"/>
    <cellStyle name="Millares [0] 5 2 3 5 2" xfId="11458" xr:uid="{2B92669D-503A-4F1B-9575-7328491CC88E}"/>
    <cellStyle name="Millares [0] 5 2 3 5 2 2" xfId="32961" xr:uid="{FAAF33C2-1445-419C-8567-69C36665446F}"/>
    <cellStyle name="Millares [0] 5 2 3 5 3" xfId="18093" xr:uid="{ED3E23D7-DC32-4140-ADD4-C77523C35DA6}"/>
    <cellStyle name="Millares [0] 5 2 3 5 3 2" xfId="39596" xr:uid="{01E5EADC-A889-4002-9248-FF38FA263D9F}"/>
    <cellStyle name="Millares [0] 5 2 3 5 4" xfId="24698" xr:uid="{A1FE3ED8-6015-4DD1-9553-6CA33E64B71E}"/>
    <cellStyle name="Millares [0] 5 2 3 5 5" xfId="46201" xr:uid="{C83A7D7F-78CD-49F1-AA5B-7B4A64B0C6ED}"/>
    <cellStyle name="Millares [0] 5 2 3 6" xfId="4939" xr:uid="{8B8ACF55-9B2B-49F1-9F22-EA257F5F7CBC}"/>
    <cellStyle name="Millares [0] 5 2 3 6 2" xfId="13205" xr:uid="{04569B5F-7F39-4545-9885-EF2B4E66FF15}"/>
    <cellStyle name="Millares [0] 5 2 3 6 2 2" xfId="34708" xr:uid="{462FEEBF-0A7A-4158-94B8-0C1711421F3A}"/>
    <cellStyle name="Millares [0] 5 2 3 6 3" xfId="19840" xr:uid="{ED216E17-249B-4A65-975A-C33C721219E2}"/>
    <cellStyle name="Millares [0] 5 2 3 6 3 2" xfId="41343" xr:uid="{6C7E0F63-7F1C-4179-9F58-02D4841CFEA3}"/>
    <cellStyle name="Millares [0] 5 2 3 6 4" xfId="26445" xr:uid="{FF00CBFD-E011-492B-B0CD-8A6409DFD515}"/>
    <cellStyle name="Millares [0] 5 2 3 6 5" xfId="47948" xr:uid="{EF7FE74C-F5D5-48DA-ABF5-0266CFCA5ED1}"/>
    <cellStyle name="Millares [0] 5 2 3 7" xfId="5331" xr:uid="{53B67793-528B-433E-AD89-7DD84023A5C6}"/>
    <cellStyle name="Millares [0] 5 2 3 7 2" xfId="13597" xr:uid="{BB08088C-D879-4D11-BF68-70F78564158F}"/>
    <cellStyle name="Millares [0] 5 2 3 7 2 2" xfId="35100" xr:uid="{D6CCFFAC-538C-46DB-A6F0-95833273B90A}"/>
    <cellStyle name="Millares [0] 5 2 3 7 3" xfId="20232" xr:uid="{E776AB90-3450-4F8A-9B9A-29424AC9F497}"/>
    <cellStyle name="Millares [0] 5 2 3 7 3 2" xfId="41735" xr:uid="{081BA3A6-DFCB-4585-863D-152BD59DF80E}"/>
    <cellStyle name="Millares [0] 5 2 3 7 4" xfId="26837" xr:uid="{76E457D8-DDC0-4CAD-A8B1-A5691F5260FA}"/>
    <cellStyle name="Millares [0] 5 2 3 7 5" xfId="48340" xr:uid="{54ECFA98-E7D0-43CF-9663-433DBF36873C}"/>
    <cellStyle name="Millares [0] 5 2 3 8" xfId="6972" xr:uid="{60304096-D82C-4E26-A6B5-BDCBA37817A2}"/>
    <cellStyle name="Millares [0] 5 2 3 8 2" xfId="28475" xr:uid="{05F4B1CD-4051-4760-8427-EE7B2F9D39C7}"/>
    <cellStyle name="Millares [0] 5 2 3 9" xfId="8628" xr:uid="{EDB56D0B-3C18-40E1-94B5-75805C2AB734}"/>
    <cellStyle name="Millares [0] 5 2 3 9 2" xfId="30131" xr:uid="{84180432-B78B-4DC2-B6CD-8F1B5E26FFBF}"/>
    <cellStyle name="Millares [0] 5 2 4" xfId="645" xr:uid="{8AC60E03-8532-480A-9A1F-7BF97D9A57CC}"/>
    <cellStyle name="Millares [0] 5 2 4 10" xfId="43654" xr:uid="{AB5CD55F-50E9-4A87-BAD2-68A4C6747C38}"/>
    <cellStyle name="Millares [0] 5 2 4 2" xfId="1591" xr:uid="{1BA2C691-BFB7-44E4-9D36-02A7942FD609}"/>
    <cellStyle name="Millares [0] 5 2 4 2 2" xfId="4420" xr:uid="{BFF37F19-E2FD-4287-AB67-BB7AD789822C}"/>
    <cellStyle name="Millares [0] 5 2 4 2 2 2" xfId="12686" xr:uid="{124D824F-FFCE-4C72-B048-BB30593E3004}"/>
    <cellStyle name="Millares [0] 5 2 4 2 2 2 2" xfId="34189" xr:uid="{6BBC8D10-EA22-445A-9605-9408B2D3BCB9}"/>
    <cellStyle name="Millares [0] 5 2 4 2 2 3" xfId="19321" xr:uid="{4AAA8FF2-42F1-413F-95E8-B76B38571A20}"/>
    <cellStyle name="Millares [0] 5 2 4 2 2 3 2" xfId="40824" xr:uid="{E0768E25-32C2-414A-96C4-5C7EC1D11108}"/>
    <cellStyle name="Millares [0] 5 2 4 2 2 4" xfId="25926" xr:uid="{184672DC-628E-44EC-9182-23C3FACE9147}"/>
    <cellStyle name="Millares [0] 5 2 4 2 2 5" xfId="47429" xr:uid="{4688D39B-7E84-4757-96C3-D49B843BE907}"/>
    <cellStyle name="Millares [0] 5 2 4 2 3" xfId="6559" xr:uid="{511EA2EF-4A23-4802-8184-C0036B450DE0}"/>
    <cellStyle name="Millares [0] 5 2 4 2 3 2" xfId="14825" xr:uid="{4FF12719-41AC-4C77-95EC-7A8182DE6D70}"/>
    <cellStyle name="Millares [0] 5 2 4 2 3 2 2" xfId="36328" xr:uid="{E4097609-585B-47B2-94F8-FA718D549B87}"/>
    <cellStyle name="Millares [0] 5 2 4 2 3 3" xfId="21460" xr:uid="{E4C22352-1935-4C34-8F76-7FE0E01E9DBA}"/>
    <cellStyle name="Millares [0] 5 2 4 2 3 3 2" xfId="42963" xr:uid="{CD8E9C8A-0363-41C4-BC83-F152D72DE785}"/>
    <cellStyle name="Millares [0] 5 2 4 2 3 4" xfId="28065" xr:uid="{6BFDDF89-C30B-4863-9E9B-7467302B5FA3}"/>
    <cellStyle name="Millares [0] 5 2 4 2 3 5" xfId="49568" xr:uid="{C657B72E-5160-45B0-BCD2-4E1621E45470}"/>
    <cellStyle name="Millares [0] 5 2 4 2 4" xfId="8200" xr:uid="{2FF0C738-5DED-4AC6-B373-351556E8C944}"/>
    <cellStyle name="Millares [0] 5 2 4 2 4 2" xfId="29703" xr:uid="{7B32A5CD-ADA3-4EFA-83DA-5507C9D2081B}"/>
    <cellStyle name="Millares [0] 5 2 4 2 5" xfId="9857" xr:uid="{AFCBD717-23F4-4349-9D50-E41C4D8B92FD}"/>
    <cellStyle name="Millares [0] 5 2 4 2 5 2" xfId="31360" xr:uid="{46865E68-2582-47CF-ABFE-B47850826C36}"/>
    <cellStyle name="Millares [0] 5 2 4 2 6" xfId="16492" xr:uid="{D4DB9703-69E1-4810-BB60-6DAF274267EA}"/>
    <cellStyle name="Millares [0] 5 2 4 2 6 2" xfId="37995" xr:uid="{19ECB590-1FBF-4418-9614-1A9CB2397EF5}"/>
    <cellStyle name="Millares [0] 5 2 4 2 7" xfId="23097" xr:uid="{97066B29-7826-4FE5-93EC-7E217F920483}"/>
    <cellStyle name="Millares [0] 5 2 4 2 8" xfId="44600" xr:uid="{E60807CB-AA6A-49B0-AFAE-9C5B9A11843A}"/>
    <cellStyle name="Millares [0] 5 2 4 3" xfId="2278" xr:uid="{502BCF06-39C4-45DB-AC4A-32FC6860AC13}"/>
    <cellStyle name="Millares [0] 5 2 4 3 2" xfId="10544" xr:uid="{38A86E32-BC9A-46E0-882B-D90451B26D4B}"/>
    <cellStyle name="Millares [0] 5 2 4 3 2 2" xfId="32047" xr:uid="{1EECFE6C-B254-4829-B5BA-8A8426ED23B8}"/>
    <cellStyle name="Millares [0] 5 2 4 3 3" xfId="17179" xr:uid="{FECA5F79-FBD9-413C-A69A-2E7255E09525}"/>
    <cellStyle name="Millares [0] 5 2 4 3 3 2" xfId="38682" xr:uid="{4264F5CF-4110-413A-AC19-13FE7B8DF6B7}"/>
    <cellStyle name="Millares [0] 5 2 4 3 4" xfId="23784" xr:uid="{13542ACE-18E1-474D-94FE-232A18779229}"/>
    <cellStyle name="Millares [0] 5 2 4 3 5" xfId="45287" xr:uid="{4F1E16C0-C2B8-406A-BA14-8ED7D539B2CD}"/>
    <cellStyle name="Millares [0] 5 2 4 4" xfId="3474" xr:uid="{8D2F1C0F-7EC8-4D28-B51A-F177A1D13FA2}"/>
    <cellStyle name="Millares [0] 5 2 4 4 2" xfId="11740" xr:uid="{3322F464-47D7-4740-B703-18E75416F4CB}"/>
    <cellStyle name="Millares [0] 5 2 4 4 2 2" xfId="33243" xr:uid="{7F23C1CF-4AED-4643-B236-3A6DA3860D3F}"/>
    <cellStyle name="Millares [0] 5 2 4 4 3" xfId="18375" xr:uid="{1648C42B-B518-4E43-9120-703C345A6BE8}"/>
    <cellStyle name="Millares [0] 5 2 4 4 3 2" xfId="39878" xr:uid="{DD493410-5E92-40F3-B43E-34D9C0CE6F94}"/>
    <cellStyle name="Millares [0] 5 2 4 4 4" xfId="24980" xr:uid="{43C0DE8F-01FC-40B3-BBDB-76F60AC3AE5B}"/>
    <cellStyle name="Millares [0] 5 2 4 4 5" xfId="46483" xr:uid="{2567AE69-313B-41A2-A939-E78AAF002297}"/>
    <cellStyle name="Millares [0] 5 2 4 5" xfId="5613" xr:uid="{6F139AA9-D26D-4E44-8CEE-54CE23F2403C}"/>
    <cellStyle name="Millares [0] 5 2 4 5 2" xfId="13879" xr:uid="{7469F6DB-58D4-4C16-9994-5931285E6818}"/>
    <cellStyle name="Millares [0] 5 2 4 5 2 2" xfId="35382" xr:uid="{78A62167-8787-4891-BD9E-DF7C2E6A4F70}"/>
    <cellStyle name="Millares [0] 5 2 4 5 3" xfId="20514" xr:uid="{91EB42F2-E634-4ED9-B947-7D5946118823}"/>
    <cellStyle name="Millares [0] 5 2 4 5 3 2" xfId="42017" xr:uid="{31814F73-D0EE-4D84-801C-1F254CD30769}"/>
    <cellStyle name="Millares [0] 5 2 4 5 4" xfId="27119" xr:uid="{75E4280B-80AD-4061-99D0-34C4DD2F3361}"/>
    <cellStyle name="Millares [0] 5 2 4 5 5" xfId="48622" xr:uid="{07B3341E-6D04-4EDC-A70B-E54836B8AD08}"/>
    <cellStyle name="Millares [0] 5 2 4 6" xfId="7254" xr:uid="{1B2E8062-2813-44B7-948B-3EE2F9F5CA7A}"/>
    <cellStyle name="Millares [0] 5 2 4 6 2" xfId="28757" xr:uid="{5091614A-201F-46A7-9C7E-311C12718EAD}"/>
    <cellStyle name="Millares [0] 5 2 4 7" xfId="8911" xr:uid="{65E6DD28-7285-4E97-8B48-3DE1FF45031C}"/>
    <cellStyle name="Millares [0] 5 2 4 7 2" xfId="30414" xr:uid="{6C2D31D9-A3A6-4747-9E44-0B97CCE9FBFF}"/>
    <cellStyle name="Millares [0] 5 2 4 8" xfId="15546" xr:uid="{72D460D9-F0FC-4753-80B1-6541EF42774E}"/>
    <cellStyle name="Millares [0] 5 2 4 8 2" xfId="37049" xr:uid="{1083AB5B-3D73-4AA8-AD1D-4B1D36939D20}"/>
    <cellStyle name="Millares [0] 5 2 4 9" xfId="22151" xr:uid="{D94DB840-DC94-4865-8DCD-CAA528707212}"/>
    <cellStyle name="Millares [0] 5 2 5" xfId="913" xr:uid="{85D396B2-80D9-4D28-AFB9-6C716C35B869}"/>
    <cellStyle name="Millares [0] 5 2 5 2" xfId="3742" xr:uid="{62108576-F786-4A6F-96B4-69140A67FF02}"/>
    <cellStyle name="Millares [0] 5 2 5 2 2" xfId="12008" xr:uid="{01E72268-CC92-43C6-AA8E-22E368BB4AD4}"/>
    <cellStyle name="Millares [0] 5 2 5 2 2 2" xfId="33511" xr:uid="{2AEB7FDF-952A-4165-893A-C31771D0188A}"/>
    <cellStyle name="Millares [0] 5 2 5 2 3" xfId="18643" xr:uid="{7FFDFB19-30E4-4765-8F48-2F2327381A74}"/>
    <cellStyle name="Millares [0] 5 2 5 2 3 2" xfId="40146" xr:uid="{D3590FCF-1BBC-412F-94E3-22912FDE427A}"/>
    <cellStyle name="Millares [0] 5 2 5 2 4" xfId="25248" xr:uid="{90078EB6-4840-404B-BE94-885F93B14E48}"/>
    <cellStyle name="Millares [0] 5 2 5 2 5" xfId="46751" xr:uid="{760ADFD6-1A04-4C84-9D1F-678BBC5CE79E}"/>
    <cellStyle name="Millares [0] 5 2 5 3" xfId="5881" xr:uid="{F193CF0B-F4BC-4E12-A210-7784C8A111C7}"/>
    <cellStyle name="Millares [0] 5 2 5 3 2" xfId="14147" xr:uid="{929DBFDC-BBAA-458E-976C-8B2F000D6BD8}"/>
    <cellStyle name="Millares [0] 5 2 5 3 2 2" xfId="35650" xr:uid="{FFDF5094-090B-4B38-A572-DA14DF26B646}"/>
    <cellStyle name="Millares [0] 5 2 5 3 3" xfId="20782" xr:uid="{0F2B522A-0428-47D2-8611-1D6356A18DFF}"/>
    <cellStyle name="Millares [0] 5 2 5 3 3 2" xfId="42285" xr:uid="{775D65BB-D58B-402B-97F8-CBAAC7C13F15}"/>
    <cellStyle name="Millares [0] 5 2 5 3 4" xfId="27387" xr:uid="{4B7BE80E-E9B9-4CCB-ACD1-4C8C80406F1E}"/>
    <cellStyle name="Millares [0] 5 2 5 3 5" xfId="48890" xr:uid="{1D406F74-289D-4F4F-BCC4-81FD082B494F}"/>
    <cellStyle name="Millares [0] 5 2 5 4" xfId="7522" xr:uid="{12CFFC92-B491-4115-AEBC-A5305EDDC6DC}"/>
    <cellStyle name="Millares [0] 5 2 5 4 2" xfId="29025" xr:uid="{25B3B51B-6AE2-4A3B-869E-E5F6F6EE8165}"/>
    <cellStyle name="Millares [0] 5 2 5 5" xfId="9179" xr:uid="{B16629C2-A2D5-4981-A0D5-4F87877DD6F9}"/>
    <cellStyle name="Millares [0] 5 2 5 5 2" xfId="30682" xr:uid="{02B16D32-011E-4B9B-80D1-C74097043FCA}"/>
    <cellStyle name="Millares [0] 5 2 5 6" xfId="15814" xr:uid="{A39307F3-4CA3-4663-83AC-5E3870A46F13}"/>
    <cellStyle name="Millares [0] 5 2 5 6 2" xfId="37317" xr:uid="{EBB395FC-5DDF-4F77-8343-F9427B2E004C}"/>
    <cellStyle name="Millares [0] 5 2 5 7" xfId="22419" xr:uid="{09F397EB-D7E9-4762-9E24-C796AE98D7DA}"/>
    <cellStyle name="Millares [0] 5 2 5 8" xfId="43922" xr:uid="{D44AAD08-2780-4A55-A445-EA445D6431DD}"/>
    <cellStyle name="Millares [0] 5 2 6" xfId="1174" xr:uid="{7BD8A3F3-EBFA-4A2E-8B5F-21F84F3CBB65}"/>
    <cellStyle name="Millares [0] 5 2 6 2" xfId="4003" xr:uid="{DF7B4054-966E-4BFD-965B-05FE261B3A6A}"/>
    <cellStyle name="Millares [0] 5 2 6 2 2" xfId="12269" xr:uid="{42BA178B-EA57-4EE3-BBC6-57007F18E845}"/>
    <cellStyle name="Millares [0] 5 2 6 2 2 2" xfId="33772" xr:uid="{404874E6-FD05-4B54-9B19-C67CB17A4A26}"/>
    <cellStyle name="Millares [0] 5 2 6 2 3" xfId="18904" xr:uid="{79DB1210-2927-4A31-8B2F-E09848087578}"/>
    <cellStyle name="Millares [0] 5 2 6 2 3 2" xfId="40407" xr:uid="{1754CE8B-4DE9-4A54-8A64-78E45E388129}"/>
    <cellStyle name="Millares [0] 5 2 6 2 4" xfId="25509" xr:uid="{2AC7EFB3-B99F-4DE9-ADAE-B4E0E32D916A}"/>
    <cellStyle name="Millares [0] 5 2 6 2 5" xfId="47012" xr:uid="{6CD08279-EAE8-41B9-B88F-1EDD6C2AE8FB}"/>
    <cellStyle name="Millares [0] 5 2 6 3" xfId="6142" xr:uid="{34E37059-696E-45CF-9A2F-E5F649F6AB28}"/>
    <cellStyle name="Millares [0] 5 2 6 3 2" xfId="14408" xr:uid="{7CFB4019-FE97-4EB1-B9E0-68B34DF1C659}"/>
    <cellStyle name="Millares [0] 5 2 6 3 2 2" xfId="35911" xr:uid="{E635CA68-B39C-45A8-9E90-10C70ED53C15}"/>
    <cellStyle name="Millares [0] 5 2 6 3 3" xfId="21043" xr:uid="{E042633A-AF2D-4A86-8E50-C898255B47D0}"/>
    <cellStyle name="Millares [0] 5 2 6 3 3 2" xfId="42546" xr:uid="{02977E0C-6414-4EF1-84C4-33F9323C60CA}"/>
    <cellStyle name="Millares [0] 5 2 6 3 4" xfId="27648" xr:uid="{64484664-28CF-4977-A933-2BBE56E68D82}"/>
    <cellStyle name="Millares [0] 5 2 6 3 5" xfId="49151" xr:uid="{1709B7E7-FAE8-4A0C-9807-CEA5EF2FF872}"/>
    <cellStyle name="Millares [0] 5 2 6 4" xfId="7783" xr:uid="{9C1D98E4-A923-4F0B-A347-6CA529E27CA1}"/>
    <cellStyle name="Millares [0] 5 2 6 4 2" xfId="29286" xr:uid="{69694741-6B26-4D36-8A34-8442F6A5F824}"/>
    <cellStyle name="Millares [0] 5 2 6 5" xfId="9440" xr:uid="{397679EA-6E3B-4757-8236-FC2AEE265768}"/>
    <cellStyle name="Millares [0] 5 2 6 5 2" xfId="30943" xr:uid="{286386C8-D9A0-4931-8EE2-3705FEFD41AD}"/>
    <cellStyle name="Millares [0] 5 2 6 6" xfId="16075" xr:uid="{EEE74BA1-50BC-49CB-8A9E-A4A90BEBFFE1}"/>
    <cellStyle name="Millares [0] 5 2 6 6 2" xfId="37578" xr:uid="{2CA7EEA9-3DD5-4ABF-90C6-77183232A2B9}"/>
    <cellStyle name="Millares [0] 5 2 6 7" xfId="22680" xr:uid="{A6EA078A-D3B4-42AE-9035-CACCEAECD636}"/>
    <cellStyle name="Millares [0] 5 2 6 8" xfId="44183" xr:uid="{ED85908D-293D-4F97-86C3-8813CDD98CA0}"/>
    <cellStyle name="Millares [0] 5 2 7" xfId="1862" xr:uid="{CC5491CC-381B-42E3-AFB3-5787DF8E48D7}"/>
    <cellStyle name="Millares [0] 5 2 7 2" xfId="10128" xr:uid="{60842888-26B8-4C1D-B769-D38047D098B7}"/>
    <cellStyle name="Millares [0] 5 2 7 2 2" xfId="31631" xr:uid="{07043489-4BFC-4243-9684-475DECF4C0F1}"/>
    <cellStyle name="Millares [0] 5 2 7 3" xfId="16763" xr:uid="{50BAF5AB-FEC7-43C9-A6B8-88F59E61AB4C}"/>
    <cellStyle name="Millares [0] 5 2 7 3 2" xfId="38266" xr:uid="{1D2CD7F9-E428-418C-A736-246A04A70112}"/>
    <cellStyle name="Millares [0] 5 2 7 4" xfId="23368" xr:uid="{20606F41-082A-418E-86E4-7836EF6A83D1}"/>
    <cellStyle name="Millares [0] 5 2 7 5" xfId="44871" xr:uid="{BCF4BE0C-991C-4528-B8C4-5F780C34509C}"/>
    <cellStyle name="Millares [0] 5 2 8" xfId="2547" xr:uid="{A86FD1F9-5EEB-44DA-B967-20AD1F3DDC06}"/>
    <cellStyle name="Millares [0] 5 2 8 2" xfId="10813" xr:uid="{DC39B5D0-3981-4492-A3E2-AB07370D2CCF}"/>
    <cellStyle name="Millares [0] 5 2 8 2 2" xfId="32316" xr:uid="{E042E60A-F472-437F-9FAE-6A3C928C34AA}"/>
    <cellStyle name="Millares [0] 5 2 8 3" xfId="17448" xr:uid="{F1315073-AF2C-471A-8697-6F44A8B37B88}"/>
    <cellStyle name="Millares [0] 5 2 8 3 2" xfId="38951" xr:uid="{786161A4-9BF2-49BA-9D4C-16DFDDE3CF8A}"/>
    <cellStyle name="Millares [0] 5 2 8 4" xfId="24053" xr:uid="{BC95D6C8-D2C0-447C-9BF7-AE56109956A0}"/>
    <cellStyle name="Millares [0] 5 2 8 5" xfId="45556" xr:uid="{A5262DD7-7FA5-4D73-99E8-FE0236FEBF3D}"/>
    <cellStyle name="Millares [0] 5 2 9" xfId="3058" xr:uid="{5AFE82FB-3038-48E6-BDBE-2DC33DAB89AD}"/>
    <cellStyle name="Millares [0] 5 2 9 2" xfId="11324" xr:uid="{2988C461-79A9-4D80-8293-3AD154667228}"/>
    <cellStyle name="Millares [0] 5 2 9 2 2" xfId="32827" xr:uid="{C57245D4-1EDF-4B9B-8483-E10702BB3899}"/>
    <cellStyle name="Millares [0] 5 2 9 3" xfId="17959" xr:uid="{B70137A1-4347-4F70-AA3E-0327F3744CB4}"/>
    <cellStyle name="Millares [0] 5 2 9 3 2" xfId="39462" xr:uid="{B569E233-D158-441B-BEBE-197BD3FA7E5C}"/>
    <cellStyle name="Millares [0] 5 2 9 4" xfId="24564" xr:uid="{9E593F98-874F-4DA0-8725-967C06A43DED}"/>
    <cellStyle name="Millares [0] 5 2 9 5" xfId="46067" xr:uid="{F9066858-7121-4ED7-88DC-9A2180645AC4}"/>
    <cellStyle name="Millares [0] 5 3" xfId="451" xr:uid="{D85335D7-97F8-42DC-BDC1-322701C33F90}"/>
    <cellStyle name="Millares [0] 5 3 10" xfId="7062" xr:uid="{DD3EEC8C-AAAE-4E1C-9F8D-AFECC239578B}"/>
    <cellStyle name="Millares [0] 5 3 10 2" xfId="28565" xr:uid="{C1E15C43-6D79-498E-86D6-C4CE9A0FB35D}"/>
    <cellStyle name="Millares [0] 5 3 11" xfId="8718" xr:uid="{1D842D5F-75C3-48D9-A126-D62C56E705F8}"/>
    <cellStyle name="Millares [0] 5 3 11 2" xfId="30221" xr:uid="{CD425651-2FE2-4134-A4E5-847A25FFC965}"/>
    <cellStyle name="Millares [0] 5 3 12" xfId="15354" xr:uid="{444D3103-3E2E-4533-B5B2-3E33D6D5DF41}"/>
    <cellStyle name="Millares [0] 5 3 12 2" xfId="36857" xr:uid="{84592BE5-04A8-41FD-94F8-8A94EB501F6D}"/>
    <cellStyle name="Millares [0] 5 3 13" xfId="21959" xr:uid="{3A547D13-2769-459E-B815-F8EFD6F04031}"/>
    <cellStyle name="Millares [0] 5 3 14" xfId="43462" xr:uid="{916B72A4-EBCA-42F8-B15C-581C875D4EDF}"/>
    <cellStyle name="Millares [0] 5 3 2" xfId="733" xr:uid="{BE46B791-140F-493D-B237-9090E1CBBA53}"/>
    <cellStyle name="Millares [0] 5 3 2 10" xfId="15634" xr:uid="{296A19BF-C50E-4108-AF13-39107A1C40A3}"/>
    <cellStyle name="Millares [0] 5 3 2 10 2" xfId="37137" xr:uid="{0F47AD56-43CD-4C4C-B4C7-27D3D6CD5E3B}"/>
    <cellStyle name="Millares [0] 5 3 2 11" xfId="22239" xr:uid="{5DAB66EA-9A11-4D87-9AD4-0343A71C453D}"/>
    <cellStyle name="Millares [0] 5 3 2 12" xfId="43742" xr:uid="{A59752A1-9EB1-45C6-91A8-03A7D88D013F}"/>
    <cellStyle name="Millares [0] 5 3 2 2" xfId="1679" xr:uid="{3484A3CC-9CD2-4336-8D16-5E1644AAD592}"/>
    <cellStyle name="Millares [0] 5 3 2 2 2" xfId="4508" xr:uid="{876CFDA6-B9C9-446F-9DE7-FF883B9ACF83}"/>
    <cellStyle name="Millares [0] 5 3 2 2 2 2" xfId="12774" xr:uid="{EBA7D290-4859-4398-BBF4-8F3ACB96C452}"/>
    <cellStyle name="Millares [0] 5 3 2 2 2 2 2" xfId="34277" xr:uid="{4E4C423C-DBC2-4822-9A2B-1C7C88479D79}"/>
    <cellStyle name="Millares [0] 5 3 2 2 2 3" xfId="19409" xr:uid="{A1324DCA-6A0A-4ACB-ABB7-3AAF3AE6C8E8}"/>
    <cellStyle name="Millares [0] 5 3 2 2 2 3 2" xfId="40912" xr:uid="{9F5D33C0-0361-448E-B734-6E6E59869452}"/>
    <cellStyle name="Millares [0] 5 3 2 2 2 4" xfId="26014" xr:uid="{0A0258CA-62B8-4926-A54D-ED7204A016DE}"/>
    <cellStyle name="Millares [0] 5 3 2 2 2 5" xfId="47517" xr:uid="{0BB3526A-0131-4666-9742-EC8BE2C2AF4A}"/>
    <cellStyle name="Millares [0] 5 3 2 2 3" xfId="6647" xr:uid="{5CCF9A28-88A6-42E7-833D-E9372CD7C3A8}"/>
    <cellStyle name="Millares [0] 5 3 2 2 3 2" xfId="14913" xr:uid="{DA4E06F9-FCEB-4851-9AFB-383FBA7F8306}"/>
    <cellStyle name="Millares [0] 5 3 2 2 3 2 2" xfId="36416" xr:uid="{F9BF3E4A-0590-4427-829A-1EED829A90D5}"/>
    <cellStyle name="Millares [0] 5 3 2 2 3 3" xfId="21548" xr:uid="{8BBDE8A9-288B-4E44-8EC3-EFAD9B8BEA28}"/>
    <cellStyle name="Millares [0] 5 3 2 2 3 3 2" xfId="43051" xr:uid="{6D5188A1-AD3A-4309-B015-345B44CA9A6D}"/>
    <cellStyle name="Millares [0] 5 3 2 2 3 4" xfId="28153" xr:uid="{66CCBB79-4E7E-4299-8D8D-1B4F3345B252}"/>
    <cellStyle name="Millares [0] 5 3 2 2 3 5" xfId="49656" xr:uid="{03062567-A64E-4ECA-978E-7F614150DF85}"/>
    <cellStyle name="Millares [0] 5 3 2 2 4" xfId="8288" xr:uid="{BB029F6C-814D-4E08-B914-3C382A77B47C}"/>
    <cellStyle name="Millares [0] 5 3 2 2 4 2" xfId="29791" xr:uid="{D39CB851-8A34-4E0E-A414-0D6B1CE61851}"/>
    <cellStyle name="Millares [0] 5 3 2 2 5" xfId="9945" xr:uid="{CEA45AF8-B221-49B3-BDAB-EB4F6C9DCFB8}"/>
    <cellStyle name="Millares [0] 5 3 2 2 5 2" xfId="31448" xr:uid="{B54392EE-0894-43B7-86ED-0175F6A480DA}"/>
    <cellStyle name="Millares [0] 5 3 2 2 6" xfId="16580" xr:uid="{B5B49EF3-B6FE-4492-8788-16186D6B241F}"/>
    <cellStyle name="Millares [0] 5 3 2 2 6 2" xfId="38083" xr:uid="{D4729DC6-60EC-4871-AFE5-494FB0A6ADB4}"/>
    <cellStyle name="Millares [0] 5 3 2 2 7" xfId="23185" xr:uid="{40C6233B-707D-4716-9B66-EA17D0138478}"/>
    <cellStyle name="Millares [0] 5 3 2 2 8" xfId="44688" xr:uid="{00B9D7C6-C13F-47A5-8F7F-D372A3ADFD1F}"/>
    <cellStyle name="Millares [0] 5 3 2 3" xfId="2366" xr:uid="{02E2E687-1726-43E6-9020-F4FC2D84E415}"/>
    <cellStyle name="Millares [0] 5 3 2 3 2" xfId="10632" xr:uid="{A5D24272-7D29-48C3-9A31-FE24CC5B1742}"/>
    <cellStyle name="Millares [0] 5 3 2 3 2 2" xfId="32135" xr:uid="{949093F1-80DB-4331-957C-54CA033BCF33}"/>
    <cellStyle name="Millares [0] 5 3 2 3 3" xfId="17267" xr:uid="{B3CE3B8A-2953-404A-A33E-326112753C51}"/>
    <cellStyle name="Millares [0] 5 3 2 3 3 2" xfId="38770" xr:uid="{90C19B0C-DCAC-4962-89A1-9E95861CE030}"/>
    <cellStyle name="Millares [0] 5 3 2 3 4" xfId="23872" xr:uid="{205B82A3-559E-4562-B3ED-9B55AADB9E55}"/>
    <cellStyle name="Millares [0] 5 3 2 3 5" xfId="45375" xr:uid="{9229BC8F-A89D-41BA-BFBB-79767743254A}"/>
    <cellStyle name="Millares [0] 5 3 2 4" xfId="2883" xr:uid="{3F63E094-DC35-4C2E-BC1F-196ADAF70F92}"/>
    <cellStyle name="Millares [0] 5 3 2 4 2" xfId="11149" xr:uid="{C6DCAF55-7681-4645-BDBE-620FFD4BF018}"/>
    <cellStyle name="Millares [0] 5 3 2 4 2 2" xfId="32652" xr:uid="{2D112AEB-622A-4BB2-9648-A8F9C2E3F25C}"/>
    <cellStyle name="Millares [0] 5 3 2 4 3" xfId="17784" xr:uid="{C471966C-4F7C-4BD6-9603-CF17585AB321}"/>
    <cellStyle name="Millares [0] 5 3 2 4 3 2" xfId="39287" xr:uid="{7840F577-EC6F-433D-AAD2-99C108B060B8}"/>
    <cellStyle name="Millares [0] 5 3 2 4 4" xfId="24389" xr:uid="{D7354D0C-CCDF-47EE-A606-7E78BF53D660}"/>
    <cellStyle name="Millares [0] 5 3 2 4 5" xfId="45892" xr:uid="{2FDF4005-D975-4D63-9895-ED6154D05994}"/>
    <cellStyle name="Millares [0] 5 3 2 5" xfId="3562" xr:uid="{D0D4A890-F5F8-406E-A8D7-29534E9E81F8}"/>
    <cellStyle name="Millares [0] 5 3 2 5 2" xfId="11828" xr:uid="{0A94DB69-648E-4C2B-B8D1-A083EE44D3D6}"/>
    <cellStyle name="Millares [0] 5 3 2 5 2 2" xfId="33331" xr:uid="{EF9A48FE-B2FD-4BE7-930D-94FA07FA13E2}"/>
    <cellStyle name="Millares [0] 5 3 2 5 3" xfId="18463" xr:uid="{03FF083C-DA20-4C24-AC51-C44F4EBFD0E5}"/>
    <cellStyle name="Millares [0] 5 3 2 5 3 2" xfId="39966" xr:uid="{B3BC3B8C-745D-49B1-AE1E-11060EE084B3}"/>
    <cellStyle name="Millares [0] 5 3 2 5 4" xfId="25068" xr:uid="{68B813E8-5973-4BDF-9515-9999B0087A23}"/>
    <cellStyle name="Millares [0] 5 3 2 5 5" xfId="46571" xr:uid="{F053173A-D7BD-4D06-9D95-50F4C2D52CD7}"/>
    <cellStyle name="Millares [0] 5 3 2 6" xfId="5027" xr:uid="{994198EA-BA22-4589-8AE5-4BA9BBDBB9B0}"/>
    <cellStyle name="Millares [0] 5 3 2 6 2" xfId="13293" xr:uid="{59D6B44B-0349-464F-960D-69184E1171AB}"/>
    <cellStyle name="Millares [0] 5 3 2 6 2 2" xfId="34796" xr:uid="{669369FE-6018-49E3-A982-51D934C5D852}"/>
    <cellStyle name="Millares [0] 5 3 2 6 3" xfId="19928" xr:uid="{A00F5D2D-0545-4E35-9658-CA3B33AE3D09}"/>
    <cellStyle name="Millares [0] 5 3 2 6 3 2" xfId="41431" xr:uid="{90B1CE58-7FC7-4115-8FCD-690E54D4B5BF}"/>
    <cellStyle name="Millares [0] 5 3 2 6 4" xfId="26533" xr:uid="{50447D8E-B7AF-40A7-9517-C85F12F31DCD}"/>
    <cellStyle name="Millares [0] 5 3 2 6 5" xfId="48036" xr:uid="{0A681714-4255-47C4-BB8A-4C61BC5CD8EA}"/>
    <cellStyle name="Millares [0] 5 3 2 7" xfId="5701" xr:uid="{91C3DF9C-826C-4856-8150-A07780720CE2}"/>
    <cellStyle name="Millares [0] 5 3 2 7 2" xfId="13967" xr:uid="{247C1B38-F77C-46FB-B17B-6137F4C5AAC6}"/>
    <cellStyle name="Millares [0] 5 3 2 7 2 2" xfId="35470" xr:uid="{40845146-2AD4-417A-9AA2-0405CEB54ED2}"/>
    <cellStyle name="Millares [0] 5 3 2 7 3" xfId="20602" xr:uid="{93B6C766-5007-41F0-B5CF-0F1BC3B08080}"/>
    <cellStyle name="Millares [0] 5 3 2 7 3 2" xfId="42105" xr:uid="{80EFEAA9-23AD-44D5-916D-C2BBDD8A5941}"/>
    <cellStyle name="Millares [0] 5 3 2 7 4" xfId="27207" xr:uid="{3BA0D448-808E-40CC-B7CF-77C78E48DAFC}"/>
    <cellStyle name="Millares [0] 5 3 2 7 5" xfId="48710" xr:uid="{5619D65B-41FE-43FF-8F54-A8AF65863A38}"/>
    <cellStyle name="Millares [0] 5 3 2 8" xfId="7342" xr:uid="{66C65D42-8A2B-473F-8C40-758C7223E8AD}"/>
    <cellStyle name="Millares [0] 5 3 2 8 2" xfId="28845" xr:uid="{9E62C655-6F98-4EF6-957D-B2AB7A0E6B40}"/>
    <cellStyle name="Millares [0] 5 3 2 9" xfId="8999" xr:uid="{EBCC7C96-F9BC-4A41-9302-33E298F58BF0}"/>
    <cellStyle name="Millares [0] 5 3 2 9 2" xfId="30502" xr:uid="{78A0D5A9-1F2A-41FF-A1DD-7EE6D83EF3A5}"/>
    <cellStyle name="Millares [0] 5 3 3" xfId="1003" xr:uid="{AB98EA5C-3A9B-4A4C-BAE3-07872C289684}"/>
    <cellStyle name="Millares [0] 5 3 3 2" xfId="3832" xr:uid="{A9B7F9AF-E75B-4504-8DB0-031F02FB0B59}"/>
    <cellStyle name="Millares [0] 5 3 3 2 2" xfId="12098" xr:uid="{13676ECF-9AD3-4CD7-B6EC-83498B106278}"/>
    <cellStyle name="Millares [0] 5 3 3 2 2 2" xfId="33601" xr:uid="{AD3E3501-A406-4516-B21A-A124B0FA2756}"/>
    <cellStyle name="Millares [0] 5 3 3 2 3" xfId="18733" xr:uid="{A1C86DBF-67F3-45E7-9B2C-626F9C9DA6E4}"/>
    <cellStyle name="Millares [0] 5 3 3 2 3 2" xfId="40236" xr:uid="{A4D2C10A-4BE3-4AC4-90C9-978E11EEA8F3}"/>
    <cellStyle name="Millares [0] 5 3 3 2 4" xfId="25338" xr:uid="{1F9C9494-2005-47A8-9CA0-6FF13568DEE8}"/>
    <cellStyle name="Millares [0] 5 3 3 2 5" xfId="46841" xr:uid="{5A505284-B937-45D0-865A-33F8AB6C7E85}"/>
    <cellStyle name="Millares [0] 5 3 3 3" xfId="5971" xr:uid="{54CB6E21-84BE-460F-A0B7-51B5454C778B}"/>
    <cellStyle name="Millares [0] 5 3 3 3 2" xfId="14237" xr:uid="{BB5EF6DC-2EC7-4535-BBB8-5DB7C91402C6}"/>
    <cellStyle name="Millares [0] 5 3 3 3 2 2" xfId="35740" xr:uid="{7BA18CDD-9D35-4F8C-ABEB-79CCC077E06E}"/>
    <cellStyle name="Millares [0] 5 3 3 3 3" xfId="20872" xr:uid="{DDB1B287-D069-444F-8A1A-1BA2A074B06B}"/>
    <cellStyle name="Millares [0] 5 3 3 3 3 2" xfId="42375" xr:uid="{8940431E-BD7B-46CD-8A8D-F660E8B5FF70}"/>
    <cellStyle name="Millares [0] 5 3 3 3 4" xfId="27477" xr:uid="{27DAA4E7-352F-4E8B-BBF3-146FEC2C7F6B}"/>
    <cellStyle name="Millares [0] 5 3 3 3 5" xfId="48980" xr:uid="{60BFF09B-D70E-4388-8CDB-66C04DA0665E}"/>
    <cellStyle name="Millares [0] 5 3 3 4" xfId="7612" xr:uid="{E4C98244-D40B-4F3A-839B-577EE91E5C55}"/>
    <cellStyle name="Millares [0] 5 3 3 4 2" xfId="29115" xr:uid="{997CE339-01A4-49C9-80B7-677D8E6CBA5D}"/>
    <cellStyle name="Millares [0] 5 3 3 5" xfId="9269" xr:uid="{16DA4A97-9F22-46AE-9E36-8A1A9BA94396}"/>
    <cellStyle name="Millares [0] 5 3 3 5 2" xfId="30772" xr:uid="{49009BDF-E864-4F6E-9B8F-C09DFE2C9D93}"/>
    <cellStyle name="Millares [0] 5 3 3 6" xfId="15904" xr:uid="{BAA51AB3-1077-43A1-9F1A-5271064FA273}"/>
    <cellStyle name="Millares [0] 5 3 3 6 2" xfId="37407" xr:uid="{99CC1829-2CEF-4DDD-B47A-78FFA9364CE3}"/>
    <cellStyle name="Millares [0] 5 3 3 7" xfId="22509" xr:uid="{7B880BBA-D94E-426C-AB22-2F99F7D86AE8}"/>
    <cellStyle name="Millares [0] 5 3 3 8" xfId="44012" xr:uid="{E84F7D2E-F2E4-4A00-B76D-00680DC5AC2B}"/>
    <cellStyle name="Millares [0] 5 3 4" xfId="1399" xr:uid="{3E672496-DF53-4E7C-A06B-4492D60E3E84}"/>
    <cellStyle name="Millares [0] 5 3 4 2" xfId="4228" xr:uid="{B811A292-6714-4023-A275-06735F965A47}"/>
    <cellStyle name="Millares [0] 5 3 4 2 2" xfId="12494" xr:uid="{45E61271-FD1B-4F4F-8EFD-4CDB9F89CB7E}"/>
    <cellStyle name="Millares [0] 5 3 4 2 2 2" xfId="33997" xr:uid="{4CCDF9CE-B648-4DBA-ADED-4F1DA8AC1AFE}"/>
    <cellStyle name="Millares [0] 5 3 4 2 3" xfId="19129" xr:uid="{2EA60AAF-F0E7-4A41-A421-DF5FC280234B}"/>
    <cellStyle name="Millares [0] 5 3 4 2 3 2" xfId="40632" xr:uid="{00D29ED4-77E4-461D-8B23-3EBAEE35B966}"/>
    <cellStyle name="Millares [0] 5 3 4 2 4" xfId="25734" xr:uid="{8F98DD9C-D9F3-42FA-975C-4C79F82E0E84}"/>
    <cellStyle name="Millares [0] 5 3 4 2 5" xfId="47237" xr:uid="{1B7666FC-DE9A-4966-AF79-44F77E5F9FA3}"/>
    <cellStyle name="Millares [0] 5 3 4 3" xfId="6367" xr:uid="{F937C696-08CF-4C12-B9ED-4CB91BCEA786}"/>
    <cellStyle name="Millares [0] 5 3 4 3 2" xfId="14633" xr:uid="{3CF80A4D-6B21-40FF-9B48-7762AA0F6821}"/>
    <cellStyle name="Millares [0] 5 3 4 3 2 2" xfId="36136" xr:uid="{2EF61FCC-21CA-433A-BFA3-2312D22D55DB}"/>
    <cellStyle name="Millares [0] 5 3 4 3 3" xfId="21268" xr:uid="{9D5020A2-C7D8-415C-B8C5-6902B3883F14}"/>
    <cellStyle name="Millares [0] 5 3 4 3 3 2" xfId="42771" xr:uid="{69366C16-FD6A-44BC-964E-B090826F6956}"/>
    <cellStyle name="Millares [0] 5 3 4 3 4" xfId="27873" xr:uid="{64F04BDE-ECDB-4574-A249-98EFB8D1F3EE}"/>
    <cellStyle name="Millares [0] 5 3 4 3 5" xfId="49376" xr:uid="{D323C846-78A0-4F62-BB8A-33492DFF02CE}"/>
    <cellStyle name="Millares [0] 5 3 4 4" xfId="8008" xr:uid="{BBDCE04C-E41B-4295-93B5-2C93C346FA55}"/>
    <cellStyle name="Millares [0] 5 3 4 4 2" xfId="29511" xr:uid="{2CB07D9D-DD03-40FA-A99C-9B7501FAE73D}"/>
    <cellStyle name="Millares [0] 5 3 4 5" xfId="9665" xr:uid="{7D16C882-B6F7-464C-A8DD-8DFD62E43E11}"/>
    <cellStyle name="Millares [0] 5 3 4 5 2" xfId="31168" xr:uid="{E30DB604-780C-471E-8D78-AE8E57BD2664}"/>
    <cellStyle name="Millares [0] 5 3 4 6" xfId="16300" xr:uid="{6C72ED15-F202-46DA-8D00-E222365D7C48}"/>
    <cellStyle name="Millares [0] 5 3 4 6 2" xfId="37803" xr:uid="{5659C93B-3BAE-438D-BA10-86D439680A08}"/>
    <cellStyle name="Millares [0] 5 3 4 7" xfId="22905" xr:uid="{074E16BE-7CEF-4641-B475-27A2231FDF68}"/>
    <cellStyle name="Millares [0] 5 3 4 8" xfId="44408" xr:uid="{EC94DFDA-B910-44FB-8009-6C6BA3A9BA81}"/>
    <cellStyle name="Millares [0] 5 3 5" xfId="2086" xr:uid="{55BF41E9-30C2-475F-91B5-0F5CE412017D}"/>
    <cellStyle name="Millares [0] 5 3 5 2" xfId="10352" xr:uid="{B056DC71-1BDF-4CCC-A9E7-68FBB12DA8A3}"/>
    <cellStyle name="Millares [0] 5 3 5 2 2" xfId="31855" xr:uid="{84C6AEF3-624C-4C34-A86C-533457011513}"/>
    <cellStyle name="Millares [0] 5 3 5 3" xfId="16987" xr:uid="{8E4950DC-8F09-431B-9187-487B5515E8AE}"/>
    <cellStyle name="Millares [0] 5 3 5 3 2" xfId="38490" xr:uid="{23B81E3C-5141-460B-A446-AA2D6CA16660}"/>
    <cellStyle name="Millares [0] 5 3 5 4" xfId="23592" xr:uid="{5E72B69A-64D0-41B4-B19B-6C4721BBD7AF}"/>
    <cellStyle name="Millares [0] 5 3 5 5" xfId="45095" xr:uid="{01103BD3-AF2A-494F-A629-4FE622DA5DE8}"/>
    <cellStyle name="Millares [0] 5 3 6" xfId="2634" xr:uid="{B742372F-7821-424A-83D4-86FE669DBF91}"/>
    <cellStyle name="Millares [0] 5 3 6 2" xfId="10900" xr:uid="{07BDDDD3-1DBC-4651-AFD0-69DE64196677}"/>
    <cellStyle name="Millares [0] 5 3 6 2 2" xfId="32403" xr:uid="{54796D05-1605-49DF-B9BD-155B7E363DDD}"/>
    <cellStyle name="Millares [0] 5 3 6 3" xfId="17535" xr:uid="{729DA2A6-5C81-487E-838B-D9C7301382CE}"/>
    <cellStyle name="Millares [0] 5 3 6 3 2" xfId="39038" xr:uid="{F906FEA6-98E8-47F1-BD4C-CD534E670E94}"/>
    <cellStyle name="Millares [0] 5 3 6 4" xfId="24140" xr:uid="{773512AA-FD3B-484A-B5F6-DB8F209C0361}"/>
    <cellStyle name="Millares [0] 5 3 6 5" xfId="45643" xr:uid="{41AF0C30-B69A-41BD-9BB8-3E351A0B65C3}"/>
    <cellStyle name="Millares [0] 5 3 7" xfId="3282" xr:uid="{119BF737-8D42-4E32-92FA-2DF2EAC915B8}"/>
    <cellStyle name="Millares [0] 5 3 7 2" xfId="11548" xr:uid="{C3533D0E-2949-40C5-9273-2F4AD9C19524}"/>
    <cellStyle name="Millares [0] 5 3 7 2 2" xfId="33051" xr:uid="{BDD46B18-D34C-44DA-A205-591335190F7D}"/>
    <cellStyle name="Millares [0] 5 3 7 3" xfId="18183" xr:uid="{D70F6B4D-495E-4D85-ACBC-68AF3CB30CF1}"/>
    <cellStyle name="Millares [0] 5 3 7 3 2" xfId="39686" xr:uid="{25ED11A1-BECD-453C-8D34-DE3E440B0918}"/>
    <cellStyle name="Millares [0] 5 3 7 4" xfId="24788" xr:uid="{DDF116DB-9558-42D1-B0B3-B772514A8B3C}"/>
    <cellStyle name="Millares [0] 5 3 7 5" xfId="46291" xr:uid="{EB26AAB6-8928-4250-BE5C-6F62A80C5842}"/>
    <cellStyle name="Millares [0] 5 3 8" xfId="4778" xr:uid="{677714CA-862B-49DA-B2DA-98CC06818C49}"/>
    <cellStyle name="Millares [0] 5 3 8 2" xfId="13044" xr:uid="{3D646D61-8547-499D-A865-ADD14AD74ADB}"/>
    <cellStyle name="Millares [0] 5 3 8 2 2" xfId="34547" xr:uid="{A2727831-F41A-46F6-9F08-B589C0332B74}"/>
    <cellStyle name="Millares [0] 5 3 8 3" xfId="19679" xr:uid="{8C2B19AF-D202-42ED-A6BD-675206FF1BAE}"/>
    <cellStyle name="Millares [0] 5 3 8 3 2" xfId="41182" xr:uid="{94C81A71-EA89-4CBF-A7A8-F5C446147A9A}"/>
    <cellStyle name="Millares [0] 5 3 8 4" xfId="26284" xr:uid="{CEFCF7B2-E121-43DD-8900-C062C1BA8CAB}"/>
    <cellStyle name="Millares [0] 5 3 8 5" xfId="47787" xr:uid="{C1F0AA3D-868A-4CF0-A341-C3654FF1612F}"/>
    <cellStyle name="Millares [0] 5 3 9" xfId="5421" xr:uid="{34674E46-F1B4-4C0F-889F-AFFC760D08A3}"/>
    <cellStyle name="Millares [0] 5 3 9 2" xfId="13687" xr:uid="{59604B51-A196-4CA0-9957-8DC28FED9EC2}"/>
    <cellStyle name="Millares [0] 5 3 9 2 2" xfId="35190" xr:uid="{AF5DAC70-A664-46C3-9AFA-644406008690}"/>
    <cellStyle name="Millares [0] 5 3 9 3" xfId="20322" xr:uid="{F1D5E49C-30DA-471D-B594-3CF54E606461}"/>
    <cellStyle name="Millares [0] 5 3 9 3 2" xfId="41825" xr:uid="{E7024269-F48A-4693-B436-8B8A963BF83B}"/>
    <cellStyle name="Millares [0] 5 3 9 4" xfId="26927" xr:uid="{00DADC22-AE15-4FEE-9D4B-01DA50DA5A0C}"/>
    <cellStyle name="Millares [0] 5 3 9 5" xfId="48430" xr:uid="{E1A92327-799B-4E3D-9CB5-941D56D2CE00}"/>
    <cellStyle name="Millares [0] 5 4" xfId="324" xr:uid="{1B88FB6F-C976-40F1-A4E5-3551271C0A8A}"/>
    <cellStyle name="Millares [0] 5 4 10" xfId="15227" xr:uid="{A4D186D9-1936-4CB2-80E6-FAF58D25E36B}"/>
    <cellStyle name="Millares [0] 5 4 10 2" xfId="36730" xr:uid="{4200D817-2A2E-4875-890F-CE1A6628F35C}"/>
    <cellStyle name="Millares [0] 5 4 11" xfId="21832" xr:uid="{EA320E45-45D5-4CA6-986A-A3AC94EA8123}"/>
    <cellStyle name="Millares [0] 5 4 12" xfId="43335" xr:uid="{44BE37C8-940E-4010-A7B7-482ED4C24632}"/>
    <cellStyle name="Millares [0] 5 4 2" xfId="1272" xr:uid="{CDB3D34D-A669-4A5D-9CEB-F4B661B2F24B}"/>
    <cellStyle name="Millares [0] 5 4 2 2" xfId="4101" xr:uid="{0DF4CB58-4F96-49C8-B6F8-6D04C39A124C}"/>
    <cellStyle name="Millares [0] 5 4 2 2 2" xfId="12367" xr:uid="{DBBFCED9-284B-4A75-B2E8-FD180997C4E8}"/>
    <cellStyle name="Millares [0] 5 4 2 2 2 2" xfId="33870" xr:uid="{61EA9259-E8A1-409D-B764-AC3A89DC8746}"/>
    <cellStyle name="Millares [0] 5 4 2 2 3" xfId="19002" xr:uid="{C95C3516-6AAA-480A-A235-99BAE07DA570}"/>
    <cellStyle name="Millares [0] 5 4 2 2 3 2" xfId="40505" xr:uid="{C3FA4E67-AE03-4D12-9522-323BE9CB6AE2}"/>
    <cellStyle name="Millares [0] 5 4 2 2 4" xfId="25607" xr:uid="{8D3BD030-D281-430B-B5A9-0D3FC395CB47}"/>
    <cellStyle name="Millares [0] 5 4 2 2 5" xfId="47110" xr:uid="{02617376-2BB3-44B7-9DF7-B169BEEC41C1}"/>
    <cellStyle name="Millares [0] 5 4 2 3" xfId="6240" xr:uid="{BA9787F6-7E4C-4EE6-A6DF-F045244BFA73}"/>
    <cellStyle name="Millares [0] 5 4 2 3 2" xfId="14506" xr:uid="{74C3D573-82FD-41BF-B49C-4D8418EB3113}"/>
    <cellStyle name="Millares [0] 5 4 2 3 2 2" xfId="36009" xr:uid="{77AFC8B7-B21C-4226-AA96-4FFE0EC4A5F5}"/>
    <cellStyle name="Millares [0] 5 4 2 3 3" xfId="21141" xr:uid="{E71696B4-1BE4-40BD-9FED-92B336D8B770}"/>
    <cellStyle name="Millares [0] 5 4 2 3 3 2" xfId="42644" xr:uid="{EC6A803D-15CC-48B0-AAD8-389C6FEA8C50}"/>
    <cellStyle name="Millares [0] 5 4 2 3 4" xfId="27746" xr:uid="{13BB4B70-967B-4624-8887-393F5BF1C092}"/>
    <cellStyle name="Millares [0] 5 4 2 3 5" xfId="49249" xr:uid="{04A40329-9193-41DF-BB77-D17B2070C980}"/>
    <cellStyle name="Millares [0] 5 4 2 4" xfId="7881" xr:uid="{6DC66ADF-6B62-4B02-8B25-85B4287A729F}"/>
    <cellStyle name="Millares [0] 5 4 2 4 2" xfId="29384" xr:uid="{2E2A6EB3-9232-4C91-AC05-BAD8A0B5BB27}"/>
    <cellStyle name="Millares [0] 5 4 2 5" xfId="9538" xr:uid="{E2B69565-4C47-4A31-98B5-7430C2BBFDAB}"/>
    <cellStyle name="Millares [0] 5 4 2 5 2" xfId="31041" xr:uid="{26DDD81E-DE31-4AA3-ACC4-BC8F79AF6A88}"/>
    <cellStyle name="Millares [0] 5 4 2 6" xfId="16173" xr:uid="{73F51CF2-2DEE-43B6-B754-98673F356489}"/>
    <cellStyle name="Millares [0] 5 4 2 6 2" xfId="37676" xr:uid="{E6B0CF1A-F0A7-4E0E-B94E-7D4F7B5774FF}"/>
    <cellStyle name="Millares [0] 5 4 2 7" xfId="22778" xr:uid="{A2132307-61FF-4F1A-AAB2-6EE6BD88305A}"/>
    <cellStyle name="Millares [0] 5 4 2 8" xfId="44281" xr:uid="{9B2A9D91-0593-4A05-A9EA-D36B02874453}"/>
    <cellStyle name="Millares [0] 5 4 3" xfId="1959" xr:uid="{EA1DBD4D-BFC9-4C67-8C09-12A878F30ACB}"/>
    <cellStyle name="Millares [0] 5 4 3 2" xfId="10225" xr:uid="{78D4836C-D007-41C1-AADF-58CA64A4AA22}"/>
    <cellStyle name="Millares [0] 5 4 3 2 2" xfId="31728" xr:uid="{57519950-459E-45AF-8E57-F96C8D718502}"/>
    <cellStyle name="Millares [0] 5 4 3 3" xfId="16860" xr:uid="{5D99F725-93DD-4259-A203-EFD72F499372}"/>
    <cellStyle name="Millares [0] 5 4 3 3 2" xfId="38363" xr:uid="{D36DEB6A-DBF7-42E9-BBF4-7D02015E52D1}"/>
    <cellStyle name="Millares [0] 5 4 3 4" xfId="23465" xr:uid="{21DD8F61-C1B0-45DD-8C99-291DB68FEC59}"/>
    <cellStyle name="Millares [0] 5 4 3 5" xfId="44968" xr:uid="{EE90F182-0649-464A-A34F-7DD07A6C46E7}"/>
    <cellStyle name="Millares [0] 5 4 4" xfId="2758" xr:uid="{8CC8CBF6-B7FD-484F-A328-28AE76A6E367}"/>
    <cellStyle name="Millares [0] 5 4 4 2" xfId="11024" xr:uid="{AB430ED9-9772-492C-9B20-5AC6BAB24744}"/>
    <cellStyle name="Millares [0] 5 4 4 2 2" xfId="32527" xr:uid="{22D2AA47-3570-410D-BE2F-D1B715D5E68B}"/>
    <cellStyle name="Millares [0] 5 4 4 3" xfId="17659" xr:uid="{88E5C997-6C02-4F77-9549-BC84F8389661}"/>
    <cellStyle name="Millares [0] 5 4 4 3 2" xfId="39162" xr:uid="{7CC52AFF-C9FE-49E7-88E1-FD6418527FE0}"/>
    <cellStyle name="Millares [0] 5 4 4 4" xfId="24264" xr:uid="{02A0EB8E-C746-4320-B038-2A7D7CAD401A}"/>
    <cellStyle name="Millares [0] 5 4 4 5" xfId="45767" xr:uid="{322D7D89-AA00-44CF-B59F-0BBDC6E6B756}"/>
    <cellStyle name="Millares [0] 5 4 5" xfId="3155" xr:uid="{D28735D0-60D5-46F5-8530-E96C1D50BCF5}"/>
    <cellStyle name="Millares [0] 5 4 5 2" xfId="11421" xr:uid="{701AA795-820C-4B22-BDC6-E97AB826BB2B}"/>
    <cellStyle name="Millares [0] 5 4 5 2 2" xfId="32924" xr:uid="{1E511257-5768-49A1-B4D7-779BEB32B932}"/>
    <cellStyle name="Millares [0] 5 4 5 3" xfId="18056" xr:uid="{79CD89CC-9723-4B44-8FDB-99CD96F1E76B}"/>
    <cellStyle name="Millares [0] 5 4 5 3 2" xfId="39559" xr:uid="{0929A411-987D-402D-939A-0A057CAAAA88}"/>
    <cellStyle name="Millares [0] 5 4 5 4" xfId="24661" xr:uid="{B1672A90-94B5-4978-B772-1EC6C93C21EB}"/>
    <cellStyle name="Millares [0] 5 4 5 5" xfId="46164" xr:uid="{776A8AA4-E98F-4EEE-BDEC-AD3F165F786D}"/>
    <cellStyle name="Millares [0] 5 4 6" xfId="4902" xr:uid="{DAA41783-977C-4634-9322-44F5A4AC3E6A}"/>
    <cellStyle name="Millares [0] 5 4 6 2" xfId="13168" xr:uid="{481829FF-39D1-43B1-BB68-9184AEB9D4F5}"/>
    <cellStyle name="Millares [0] 5 4 6 2 2" xfId="34671" xr:uid="{D8C53D35-0461-4EAB-B91A-644764AFE38B}"/>
    <cellStyle name="Millares [0] 5 4 6 3" xfId="19803" xr:uid="{3BC57856-F183-4653-98F2-4DCF2219168D}"/>
    <cellStyle name="Millares [0] 5 4 6 3 2" xfId="41306" xr:uid="{34BD18DD-3105-4095-B487-D107C3ACA5BA}"/>
    <cellStyle name="Millares [0] 5 4 6 4" xfId="26408" xr:uid="{72430975-03C6-42D9-9B78-6AC9F62AC726}"/>
    <cellStyle name="Millares [0] 5 4 6 5" xfId="47911" xr:uid="{92A36BEF-4CDB-4605-894A-7038315F654A}"/>
    <cellStyle name="Millares [0] 5 4 7" xfId="5294" xr:uid="{52DC6D2A-7EFD-4D8F-84FA-5392398376CC}"/>
    <cellStyle name="Millares [0] 5 4 7 2" xfId="13560" xr:uid="{188D7E6B-89FD-49DF-A2B5-1FE83FC3CB57}"/>
    <cellStyle name="Millares [0] 5 4 7 2 2" xfId="35063" xr:uid="{BAA0C23F-101B-43FB-85CB-ED39CE6D1534}"/>
    <cellStyle name="Millares [0] 5 4 7 3" xfId="20195" xr:uid="{C5C88042-5A0C-44DC-8665-F2E255DACA37}"/>
    <cellStyle name="Millares [0] 5 4 7 3 2" xfId="41698" xr:uid="{C0B1CCAF-E10A-445D-8074-9D55B0C9C9F6}"/>
    <cellStyle name="Millares [0] 5 4 7 4" xfId="26800" xr:uid="{53DFC54D-7225-4018-84F0-2D12C46CCC2F}"/>
    <cellStyle name="Millares [0] 5 4 7 5" xfId="48303" xr:uid="{D7B16B4B-C348-49ED-B176-1BBA068CA6E2}"/>
    <cellStyle name="Millares [0] 5 4 8" xfId="6935" xr:uid="{051BF23B-0247-46DD-8361-0A36CFB584DA}"/>
    <cellStyle name="Millares [0] 5 4 8 2" xfId="28438" xr:uid="{54E83DBA-760E-4D91-BFC6-61C1D2103715}"/>
    <cellStyle name="Millares [0] 5 4 9" xfId="8591" xr:uid="{3C09A49C-C7B3-4A5F-857D-9359B2931DB1}"/>
    <cellStyle name="Millares [0] 5 4 9 2" xfId="30094" xr:uid="{2DD2ACFE-588F-495A-AF41-AFB0522BFCA0}"/>
    <cellStyle name="Millares [0] 5 5" xfId="608" xr:uid="{5EC8C10A-1E58-4F83-863E-FB79F81E26A7}"/>
    <cellStyle name="Millares [0] 5 5 10" xfId="43617" xr:uid="{351A07E5-F8AD-418D-99B6-D7CE027B4418}"/>
    <cellStyle name="Millares [0] 5 5 2" xfId="1554" xr:uid="{8420DAE5-D0BB-4CB1-A00C-72D01F5467FC}"/>
    <cellStyle name="Millares [0] 5 5 2 2" xfId="4383" xr:uid="{6702A0DF-D26E-4AAB-96A9-11771970439E}"/>
    <cellStyle name="Millares [0] 5 5 2 2 2" xfId="12649" xr:uid="{809F0BF9-8C30-4E03-A65A-3B3A8CF9A4F2}"/>
    <cellStyle name="Millares [0] 5 5 2 2 2 2" xfId="34152" xr:uid="{83281057-DA50-47DA-94DF-45E25D6DDC68}"/>
    <cellStyle name="Millares [0] 5 5 2 2 3" xfId="19284" xr:uid="{E08803D5-AD1F-472A-A584-34DA156BB79C}"/>
    <cellStyle name="Millares [0] 5 5 2 2 3 2" xfId="40787" xr:uid="{CD70AD02-DE32-4E32-BDD5-A580CDAEE476}"/>
    <cellStyle name="Millares [0] 5 5 2 2 4" xfId="25889" xr:uid="{2EAAD872-A091-4763-8D95-D79F9EBAE76F}"/>
    <cellStyle name="Millares [0] 5 5 2 2 5" xfId="47392" xr:uid="{3B265C08-0575-4E05-AE92-6A2F7CADFF07}"/>
    <cellStyle name="Millares [0] 5 5 2 3" xfId="6522" xr:uid="{97002C4D-3FC5-4FC6-B125-6BC3FF88B8D7}"/>
    <cellStyle name="Millares [0] 5 5 2 3 2" xfId="14788" xr:uid="{B3E2A484-70B3-4562-AA4F-B23EE40EDD72}"/>
    <cellStyle name="Millares [0] 5 5 2 3 2 2" xfId="36291" xr:uid="{7B6E827D-388C-4C4D-9108-55E5F6E6D785}"/>
    <cellStyle name="Millares [0] 5 5 2 3 3" xfId="21423" xr:uid="{FEE2FCBC-97B2-4A0E-B866-C320FB9C2088}"/>
    <cellStyle name="Millares [0] 5 5 2 3 3 2" xfId="42926" xr:uid="{2969C0AD-7FA0-4385-B8C1-D2E62E0792D3}"/>
    <cellStyle name="Millares [0] 5 5 2 3 4" xfId="28028" xr:uid="{809591B3-B27C-48F4-B99C-F2C54E01405B}"/>
    <cellStyle name="Millares [0] 5 5 2 3 5" xfId="49531" xr:uid="{B133581F-DEDE-4E19-8E21-9D1235F5BA3A}"/>
    <cellStyle name="Millares [0] 5 5 2 4" xfId="8163" xr:uid="{24B4264F-9144-4B3C-B7D5-DEF69252DCF5}"/>
    <cellStyle name="Millares [0] 5 5 2 4 2" xfId="29666" xr:uid="{6093A5C8-4547-4389-A8AB-CCD95A2D8E35}"/>
    <cellStyle name="Millares [0] 5 5 2 5" xfId="9820" xr:uid="{289DC8EE-799D-4171-9C06-8783599CDA25}"/>
    <cellStyle name="Millares [0] 5 5 2 5 2" xfId="31323" xr:uid="{DC01B9CB-5E69-4C8A-9D2A-4D62E70C16B7}"/>
    <cellStyle name="Millares [0] 5 5 2 6" xfId="16455" xr:uid="{FF221648-0734-4155-A33B-C1F42C3D8270}"/>
    <cellStyle name="Millares [0] 5 5 2 6 2" xfId="37958" xr:uid="{121D96FE-FE76-4F62-A8F8-F5B4ABCC6FA2}"/>
    <cellStyle name="Millares [0] 5 5 2 7" xfId="23060" xr:uid="{6ED01535-DC9F-48D0-A7F4-3BE786072DCF}"/>
    <cellStyle name="Millares [0] 5 5 2 8" xfId="44563" xr:uid="{1AB4CC23-D7BF-4FC1-8603-B7F1D80BA4FB}"/>
    <cellStyle name="Millares [0] 5 5 3" xfId="2241" xr:uid="{88F4CC0D-3AFA-4C95-81B2-DF42113C2A2B}"/>
    <cellStyle name="Millares [0] 5 5 3 2" xfId="10507" xr:uid="{69D9C930-8925-47AF-893F-531B7A49A1CF}"/>
    <cellStyle name="Millares [0] 5 5 3 2 2" xfId="32010" xr:uid="{5D086BC6-52EB-4791-BD59-BB8919562497}"/>
    <cellStyle name="Millares [0] 5 5 3 3" xfId="17142" xr:uid="{11421E15-E8D1-40AE-B09F-B88E71145A04}"/>
    <cellStyle name="Millares [0] 5 5 3 3 2" xfId="38645" xr:uid="{1C9FFDD0-C00E-40DA-BF3F-A3E68B9BE2D9}"/>
    <cellStyle name="Millares [0] 5 5 3 4" xfId="23747" xr:uid="{41AA266A-26EC-4C8D-88D1-D4D6D8114BCA}"/>
    <cellStyle name="Millares [0] 5 5 3 5" xfId="45250" xr:uid="{3880C900-CC54-42C5-9393-8BEC2C4751BD}"/>
    <cellStyle name="Millares [0] 5 5 4" xfId="3437" xr:uid="{A931F3A0-6C47-4E1B-BCAD-AF54E3B41E17}"/>
    <cellStyle name="Millares [0] 5 5 4 2" xfId="11703" xr:uid="{3451E5B6-1617-41EE-80C4-3E45C68427FD}"/>
    <cellStyle name="Millares [0] 5 5 4 2 2" xfId="33206" xr:uid="{FD00BACF-5487-4FBE-B944-662653A0A370}"/>
    <cellStyle name="Millares [0] 5 5 4 3" xfId="18338" xr:uid="{EB65DE9E-F3BD-4A20-A444-490B413F327D}"/>
    <cellStyle name="Millares [0] 5 5 4 3 2" xfId="39841" xr:uid="{135BE31E-DF2A-4864-A00F-F1978941E032}"/>
    <cellStyle name="Millares [0] 5 5 4 4" xfId="24943" xr:uid="{B36E6000-5CBD-4FD0-BD17-09A8273FC317}"/>
    <cellStyle name="Millares [0] 5 5 4 5" xfId="46446" xr:uid="{319698E5-34F3-404D-A194-DA1623F39948}"/>
    <cellStyle name="Millares [0] 5 5 5" xfId="5576" xr:uid="{72A049F6-4B8D-49F3-A287-4BB7E2DE045D}"/>
    <cellStyle name="Millares [0] 5 5 5 2" xfId="13842" xr:uid="{7CDD70C1-0EBF-4ABE-A098-88B1B2206498}"/>
    <cellStyle name="Millares [0] 5 5 5 2 2" xfId="35345" xr:uid="{25561736-1167-4BDF-B80B-0F4EA243B63F}"/>
    <cellStyle name="Millares [0] 5 5 5 3" xfId="20477" xr:uid="{301543B4-DEA6-462F-82E1-ED65C278ED59}"/>
    <cellStyle name="Millares [0] 5 5 5 3 2" xfId="41980" xr:uid="{289A1BFB-2A7E-4E92-A8AB-35ADB26AA9B8}"/>
    <cellStyle name="Millares [0] 5 5 5 4" xfId="27082" xr:uid="{7500D08D-D4B3-4D10-AE2E-48461E47F9E1}"/>
    <cellStyle name="Millares [0] 5 5 5 5" xfId="48585" xr:uid="{FD717B94-1E3C-410E-83C9-C94E0BE567CF}"/>
    <cellStyle name="Millares [0] 5 5 6" xfId="7217" xr:uid="{378C019E-447B-4F0D-B4C4-F0B755240105}"/>
    <cellStyle name="Millares [0] 5 5 6 2" xfId="28720" xr:uid="{1BA78784-3E80-444E-94F6-7DEBEE8C4414}"/>
    <cellStyle name="Millares [0] 5 5 7" xfId="8874" xr:uid="{B05D9CAC-A247-4C97-BD77-171AB24B463F}"/>
    <cellStyle name="Millares [0] 5 5 7 2" xfId="30377" xr:uid="{82C5A773-3190-45DD-AE24-BCFB8FE192E8}"/>
    <cellStyle name="Millares [0] 5 5 8" xfId="15509" xr:uid="{6A948087-1A5D-4172-92C2-639BAE312535}"/>
    <cellStyle name="Millares [0] 5 5 8 2" xfId="37012" xr:uid="{37F00B28-60F4-4F1F-A073-9AE827A10289}"/>
    <cellStyle name="Millares [0] 5 5 9" xfId="22114" xr:uid="{CF3989F1-5364-46FE-96F0-B24FA1BF4C08}"/>
    <cellStyle name="Millares [0] 5 6" xfId="876" xr:uid="{5FFAD837-5488-4A6A-A606-08FCC6A3004A}"/>
    <cellStyle name="Millares [0] 5 6 2" xfId="3705" xr:uid="{52FC5FCF-4A3F-450B-9D9A-63085AD57AF8}"/>
    <cellStyle name="Millares [0] 5 6 2 2" xfId="11971" xr:uid="{02D6EEFF-0E8B-44AD-907B-F855EC5E08FD}"/>
    <cellStyle name="Millares [0] 5 6 2 2 2" xfId="33474" xr:uid="{C6587CA2-2372-4EAF-A910-4CF214F5769F}"/>
    <cellStyle name="Millares [0] 5 6 2 3" xfId="18606" xr:uid="{A00E17D8-8E15-44C1-A1A2-EA453009AA2D}"/>
    <cellStyle name="Millares [0] 5 6 2 3 2" xfId="40109" xr:uid="{2263C701-E158-4D91-B67E-E2A269AFDD8E}"/>
    <cellStyle name="Millares [0] 5 6 2 4" xfId="25211" xr:uid="{7E400C03-C969-4127-84F1-7443BE70B205}"/>
    <cellStyle name="Millares [0] 5 6 2 5" xfId="46714" xr:uid="{FB177903-4E2F-4AEF-B592-BCFEA6CCF569}"/>
    <cellStyle name="Millares [0] 5 6 3" xfId="5844" xr:uid="{04458BFE-F224-4DEE-AF89-64F432B6E258}"/>
    <cellStyle name="Millares [0] 5 6 3 2" xfId="14110" xr:uid="{7C3DFFAE-C153-49C6-99C8-51F569CEB1D9}"/>
    <cellStyle name="Millares [0] 5 6 3 2 2" xfId="35613" xr:uid="{E0BC59FE-01AA-4231-94C4-1CC80D57008E}"/>
    <cellStyle name="Millares [0] 5 6 3 3" xfId="20745" xr:uid="{DDFECB73-46D6-48E0-B68A-F695F2F62366}"/>
    <cellStyle name="Millares [0] 5 6 3 3 2" xfId="42248" xr:uid="{A987AE48-3AF4-4FA4-83A7-7A0FF8529B9F}"/>
    <cellStyle name="Millares [0] 5 6 3 4" xfId="27350" xr:uid="{C0D416F9-831F-4D43-94CD-161F85EC4AC6}"/>
    <cellStyle name="Millares [0] 5 6 3 5" xfId="48853" xr:uid="{E2FD758B-A444-4E76-A9C1-22CE0032E19C}"/>
    <cellStyle name="Millares [0] 5 6 4" xfId="7485" xr:uid="{83E34DF9-DB9D-4731-A635-103D5BAFB3CC}"/>
    <cellStyle name="Millares [0] 5 6 4 2" xfId="28988" xr:uid="{CA72F555-F7C1-49F7-885D-3DD026BCD3A2}"/>
    <cellStyle name="Millares [0] 5 6 5" xfId="9142" xr:uid="{0C728F97-A339-48E7-AD11-4B11DA6E4F61}"/>
    <cellStyle name="Millares [0] 5 6 5 2" xfId="30645" xr:uid="{35CC24DF-AC3F-4A88-8612-B66C1B0DD2BD}"/>
    <cellStyle name="Millares [0] 5 6 6" xfId="15777" xr:uid="{20E199F5-F58E-4338-9C79-607A2564B3E6}"/>
    <cellStyle name="Millares [0] 5 6 6 2" xfId="37280" xr:uid="{852195F0-9433-4D8B-A162-0D66AE9282CE}"/>
    <cellStyle name="Millares [0] 5 6 7" xfId="22382" xr:uid="{A1A1D857-6F1D-457C-9DF0-638251A658A4}"/>
    <cellStyle name="Millares [0] 5 6 8" xfId="43885" xr:uid="{73F3807D-0BB9-4496-AE03-3AEF0873843B}"/>
    <cellStyle name="Millares [0] 5 7" xfId="1137" xr:uid="{69779FEB-BCEA-4696-A5FE-10C4B4B6D630}"/>
    <cellStyle name="Millares [0] 5 7 2" xfId="3966" xr:uid="{E57D58F0-E63A-48C2-A1CB-F9A0571BD75C}"/>
    <cellStyle name="Millares [0] 5 7 2 2" xfId="12232" xr:uid="{516AD2B9-EDBA-4B4A-B0CA-265449A04E81}"/>
    <cellStyle name="Millares [0] 5 7 2 2 2" xfId="33735" xr:uid="{4C0B8112-5160-429E-B6BC-8ED699D82074}"/>
    <cellStyle name="Millares [0] 5 7 2 3" xfId="18867" xr:uid="{86B7F4F6-99F1-4745-925E-1AC9D7C59807}"/>
    <cellStyle name="Millares [0] 5 7 2 3 2" xfId="40370" xr:uid="{4F4BA329-2590-4816-9E86-0DC8E568D16F}"/>
    <cellStyle name="Millares [0] 5 7 2 4" xfId="25472" xr:uid="{4FB34E56-CF40-4E74-8929-8F164ADE9C4A}"/>
    <cellStyle name="Millares [0] 5 7 2 5" xfId="46975" xr:uid="{922C001D-EF50-43EB-9DCB-1CFACE60D0C5}"/>
    <cellStyle name="Millares [0] 5 7 3" xfId="6105" xr:uid="{0FBB4AA8-CB48-403B-A38D-E268350DB004}"/>
    <cellStyle name="Millares [0] 5 7 3 2" xfId="14371" xr:uid="{4EEC507D-81F1-4305-91FF-693445C1C6F9}"/>
    <cellStyle name="Millares [0] 5 7 3 2 2" xfId="35874" xr:uid="{2D1B0FB0-7F2E-4765-B562-A45317E471C0}"/>
    <cellStyle name="Millares [0] 5 7 3 3" xfId="21006" xr:uid="{735E2C81-1FEC-44D1-A8B4-BE2DA410B710}"/>
    <cellStyle name="Millares [0] 5 7 3 3 2" xfId="42509" xr:uid="{AE0885EF-12C6-497D-949E-614E35C5708B}"/>
    <cellStyle name="Millares [0] 5 7 3 4" xfId="27611" xr:uid="{A054807C-B862-4F09-B34D-099904A543B9}"/>
    <cellStyle name="Millares [0] 5 7 3 5" xfId="49114" xr:uid="{ACD8F42E-1F95-4671-8816-564A806DE0B0}"/>
    <cellStyle name="Millares [0] 5 7 4" xfId="7746" xr:uid="{173812B0-0EF0-4599-9413-FDBFCDEC3BA7}"/>
    <cellStyle name="Millares [0] 5 7 4 2" xfId="29249" xr:uid="{481AB785-A46E-4937-B79D-BE799E0C550B}"/>
    <cellStyle name="Millares [0] 5 7 5" xfId="9403" xr:uid="{D5206940-FC56-4A69-90F5-E267776280F9}"/>
    <cellStyle name="Millares [0] 5 7 5 2" xfId="30906" xr:uid="{89D7372D-98EE-4DBA-9BB0-02C1BC98FA7C}"/>
    <cellStyle name="Millares [0] 5 7 6" xfId="16038" xr:uid="{6A795464-746A-4431-8C2A-99E6CAA616F2}"/>
    <cellStyle name="Millares [0] 5 7 6 2" xfId="37541" xr:uid="{E40927F3-C987-42E3-B830-AA2BD796E868}"/>
    <cellStyle name="Millares [0] 5 7 7" xfId="22643" xr:uid="{8850B508-B319-4E33-A839-B6B95A7AF48E}"/>
    <cellStyle name="Millares [0] 5 7 8" xfId="44146" xr:uid="{4D6A3ABF-D8C3-436D-B9E2-33C7EDC293DC}"/>
    <cellStyle name="Millares [0] 5 8" xfId="1825" xr:uid="{7A099FD0-AFBF-426B-BC06-95EF3D019504}"/>
    <cellStyle name="Millares [0] 5 8 2" xfId="10091" xr:uid="{6A907542-33A9-4F13-A321-01B23E5AB414}"/>
    <cellStyle name="Millares [0] 5 8 2 2" xfId="31594" xr:uid="{E05884CA-6E7A-4985-952E-CAA2C8714C13}"/>
    <cellStyle name="Millares [0] 5 8 3" xfId="16726" xr:uid="{252EEA44-E4A1-436B-92E9-F1763D85815A}"/>
    <cellStyle name="Millares [0] 5 8 3 2" xfId="38229" xr:uid="{4DCA5F0C-3014-401A-B2A8-DB0E46DFF514}"/>
    <cellStyle name="Millares [0] 5 8 4" xfId="23331" xr:uid="{1FDFF127-6199-41AE-B2E6-F4D8DD82DB36}"/>
    <cellStyle name="Millares [0] 5 8 5" xfId="44834" xr:uid="{F7E662C2-DD8E-465B-96EF-73E7066EA61A}"/>
    <cellStyle name="Millares [0] 5 9" xfId="2510" xr:uid="{EE0F8814-4064-4FF7-99D1-04F6932404F0}"/>
    <cellStyle name="Millares [0] 5 9 2" xfId="10776" xr:uid="{B441D259-2936-441F-80A0-BB2AE2CA1362}"/>
    <cellStyle name="Millares [0] 5 9 2 2" xfId="32279" xr:uid="{DAAB8EC9-F889-4BD9-A807-E4C0048DB621}"/>
    <cellStyle name="Millares [0] 5 9 3" xfId="17411" xr:uid="{73D9F985-43C1-4ACC-A2C8-D3527B40814A}"/>
    <cellStyle name="Millares [0] 5 9 3 2" xfId="38914" xr:uid="{1BAF5117-690C-4E58-A613-DC82644F7D15}"/>
    <cellStyle name="Millares [0] 5 9 4" xfId="24016" xr:uid="{E3D019F0-D0FE-469F-AD5F-30158032CF0A}"/>
    <cellStyle name="Millares [0] 5 9 5" xfId="45519" xr:uid="{84EDA83C-856F-4D62-8E93-006898756C72}"/>
    <cellStyle name="Millares [0] 6" xfId="138" xr:uid="{CB3647D8-5453-403E-BC9B-BAD99316F6B6}"/>
    <cellStyle name="Millares [0] 6 10" xfId="4675" xr:uid="{C0DCE49C-CF59-4219-8BC5-1D670889D2CB}"/>
    <cellStyle name="Millares [0] 6 10 2" xfId="12941" xr:uid="{03DB9EAA-EDFA-419B-826B-A5ECCFC1EDC3}"/>
    <cellStyle name="Millares [0] 6 10 2 2" xfId="34444" xr:uid="{3327ECAF-4757-4B17-9E32-843AC98657D1}"/>
    <cellStyle name="Millares [0] 6 10 3" xfId="19576" xr:uid="{E759012B-021A-402C-B4A8-F452EF16E058}"/>
    <cellStyle name="Millares [0] 6 10 3 2" xfId="41079" xr:uid="{61B63371-E2BA-40DD-9562-AB53350DE4A7}"/>
    <cellStyle name="Millares [0] 6 10 4" xfId="26181" xr:uid="{883937FE-4246-47F8-884D-6EDD8911003D}"/>
    <cellStyle name="Millares [0] 6 10 5" xfId="47684" xr:uid="{1EB19377-B573-4A22-8D35-B7E5401F3FB9}"/>
    <cellStyle name="Millares [0] 6 11" xfId="5178" xr:uid="{EC7ADAA8-C201-4AE2-B77F-6B8481FA22BF}"/>
    <cellStyle name="Millares [0] 6 11 2" xfId="13444" xr:uid="{436F6F55-1711-43C0-AE12-A9800BBD2F94}"/>
    <cellStyle name="Millares [0] 6 11 2 2" xfId="34947" xr:uid="{0B8201D3-4B99-4EBE-B3AA-DB81A19983D2}"/>
    <cellStyle name="Millares [0] 6 11 3" xfId="20079" xr:uid="{1514F959-963F-49F9-A884-2DF1D62F9205}"/>
    <cellStyle name="Millares [0] 6 11 3 2" xfId="41582" xr:uid="{A2DE9398-D9ED-44DA-BBE8-6EF3879FF8FA}"/>
    <cellStyle name="Millares [0] 6 11 4" xfId="26684" xr:uid="{D930D1E5-3BAB-4CF8-8517-D4898B44FC7D}"/>
    <cellStyle name="Millares [0] 6 11 5" xfId="48187" xr:uid="{11C08BEB-DF54-45E8-946E-728A1FC32863}"/>
    <cellStyle name="Millares [0] 6 12" xfId="6819" xr:uid="{1729FABF-FFB8-4205-8321-A2287BA73452}"/>
    <cellStyle name="Millares [0] 6 12 2" xfId="28322" xr:uid="{540E4AF0-9B02-4679-80AF-23B8AE64F67A}"/>
    <cellStyle name="Millares [0] 6 13" xfId="8473" xr:uid="{60AF1AC9-01E9-4928-86EC-0DA0250EC7A8}"/>
    <cellStyle name="Millares [0] 6 13 2" xfId="29976" xr:uid="{332B4110-719E-47C6-8767-03ED9B41CB5E}"/>
    <cellStyle name="Millares [0] 6 14" xfId="15112" xr:uid="{ECF92D29-4955-49DB-AAF9-018361B8A02F}"/>
    <cellStyle name="Millares [0] 6 14 2" xfId="36615" xr:uid="{CD87B795-CD6A-46C9-9D73-8BE3199E258D}"/>
    <cellStyle name="Millares [0] 6 15" xfId="21717" xr:uid="{97569BEB-87A2-4CC5-8C9A-A419B3AD326F}"/>
    <cellStyle name="Millares [0] 6 16" xfId="43220" xr:uid="{84D5BEBE-A002-4A7B-84C7-4FC558B968AD}"/>
    <cellStyle name="Millares [0] 6 2" xfId="470" xr:uid="{1CDFA9C5-E0BA-4285-A94A-2D99F1BCA474}"/>
    <cellStyle name="Millares [0] 6 2 10" xfId="7081" xr:uid="{940321E2-A7DB-48A0-BA18-6169A01A09A5}"/>
    <cellStyle name="Millares [0] 6 2 10 2" xfId="28584" xr:uid="{6E078708-B055-497F-B122-0BCDDC450047}"/>
    <cellStyle name="Millares [0] 6 2 11" xfId="8737" xr:uid="{35BB2BC1-0EB3-477D-AC09-BC8A5042DED5}"/>
    <cellStyle name="Millares [0] 6 2 11 2" xfId="30240" xr:uid="{C0DDCF9C-CF18-4F92-B5B4-E4102B0D31E5}"/>
    <cellStyle name="Millares [0] 6 2 12" xfId="15373" xr:uid="{6000127D-16F4-4E5C-80B8-79427D9DE37F}"/>
    <cellStyle name="Millares [0] 6 2 12 2" xfId="36876" xr:uid="{4F5E3B19-A1A9-4D8E-AE24-5B6A5DFAA841}"/>
    <cellStyle name="Millares [0] 6 2 13" xfId="21978" xr:uid="{41EA58B7-A8B9-4DB4-BDD2-8A4F2B0F6E41}"/>
    <cellStyle name="Millares [0] 6 2 14" xfId="43481" xr:uid="{BA4460E3-EE0C-464A-B808-8DDA43BAC93E}"/>
    <cellStyle name="Millares [0] 6 2 2" xfId="752" xr:uid="{F274DD58-E29D-4C45-B1F3-86C88F8C1269}"/>
    <cellStyle name="Millares [0] 6 2 2 10" xfId="15653" xr:uid="{424B0865-DC7E-4FED-9FDB-3490A734EAE1}"/>
    <cellStyle name="Millares [0] 6 2 2 10 2" xfId="37156" xr:uid="{93D22908-F2D9-4EA9-BDB0-2F2C2D50D620}"/>
    <cellStyle name="Millares [0] 6 2 2 11" xfId="22258" xr:uid="{8FEC8AB3-0595-41B1-B571-CD6FBE3699A2}"/>
    <cellStyle name="Millares [0] 6 2 2 12" xfId="43761" xr:uid="{9405BE82-E9E6-43C4-BC63-A09EDC62CB67}"/>
    <cellStyle name="Millares [0] 6 2 2 2" xfId="1698" xr:uid="{7DDFDF0F-6054-4A4D-80F7-2B472AD042C9}"/>
    <cellStyle name="Millares [0] 6 2 2 2 2" xfId="4527" xr:uid="{50DBD79D-7A66-4D97-A309-2162D312706B}"/>
    <cellStyle name="Millares [0] 6 2 2 2 2 2" xfId="12793" xr:uid="{A8738CF9-DBCF-4789-A23F-20FF1ADB1349}"/>
    <cellStyle name="Millares [0] 6 2 2 2 2 2 2" xfId="34296" xr:uid="{71893F4B-C04E-4A3C-9D14-846EB7256D62}"/>
    <cellStyle name="Millares [0] 6 2 2 2 2 3" xfId="19428" xr:uid="{1302DF53-D9AB-41F2-9E8D-7934414C34E0}"/>
    <cellStyle name="Millares [0] 6 2 2 2 2 3 2" xfId="40931" xr:uid="{04D60A4B-4690-473A-86C3-D9AB386CCFA9}"/>
    <cellStyle name="Millares [0] 6 2 2 2 2 4" xfId="26033" xr:uid="{0CBA7C63-10C2-4344-8A55-EF9083A7E563}"/>
    <cellStyle name="Millares [0] 6 2 2 2 2 5" xfId="47536" xr:uid="{2109DE21-E943-42C4-92C3-C1F303FFBD32}"/>
    <cellStyle name="Millares [0] 6 2 2 2 3" xfId="6666" xr:uid="{F34FBF98-366D-4344-8174-4A043EF25403}"/>
    <cellStyle name="Millares [0] 6 2 2 2 3 2" xfId="14932" xr:uid="{E52B4FF0-94A3-4B0A-BA81-542B24921765}"/>
    <cellStyle name="Millares [0] 6 2 2 2 3 2 2" xfId="36435" xr:uid="{37E1B908-92C0-4DB2-9FFF-BE4B413BE28B}"/>
    <cellStyle name="Millares [0] 6 2 2 2 3 3" xfId="21567" xr:uid="{3A0C3373-615B-45A2-BD9E-F8FDD3D51182}"/>
    <cellStyle name="Millares [0] 6 2 2 2 3 3 2" xfId="43070" xr:uid="{AE669E55-B424-4351-BACC-21DBA2357931}"/>
    <cellStyle name="Millares [0] 6 2 2 2 3 4" xfId="28172" xr:uid="{067810A2-6E58-41AF-AFBE-74AC32BDE396}"/>
    <cellStyle name="Millares [0] 6 2 2 2 3 5" xfId="49675" xr:uid="{00B29674-522B-4ADB-8FA4-1C0426DDAD4E}"/>
    <cellStyle name="Millares [0] 6 2 2 2 4" xfId="8307" xr:uid="{C7096FA2-625D-4C82-8C8A-70F54FC74EEA}"/>
    <cellStyle name="Millares [0] 6 2 2 2 4 2" xfId="29810" xr:uid="{AB51EB88-C479-4B03-BF08-0F40AD67D908}"/>
    <cellStyle name="Millares [0] 6 2 2 2 5" xfId="9964" xr:uid="{E6A8A3F7-BA1E-4FFE-8AF1-4238769FE668}"/>
    <cellStyle name="Millares [0] 6 2 2 2 5 2" xfId="31467" xr:uid="{FE5C277A-BE70-475C-9C6A-D3152E17E3F7}"/>
    <cellStyle name="Millares [0] 6 2 2 2 6" xfId="16599" xr:uid="{A1E3E739-F45C-40B8-BD03-9FA5F95E1030}"/>
    <cellStyle name="Millares [0] 6 2 2 2 6 2" xfId="38102" xr:uid="{0DED7F26-E2C0-4D40-A3BC-FF887806157A}"/>
    <cellStyle name="Millares [0] 6 2 2 2 7" xfId="23204" xr:uid="{E7933EA5-2879-40A4-AB38-8D22F943F4FE}"/>
    <cellStyle name="Millares [0] 6 2 2 2 8" xfId="44707" xr:uid="{6705428A-0171-43F6-A9AF-B3D6DF215A1A}"/>
    <cellStyle name="Millares [0] 6 2 2 3" xfId="2385" xr:uid="{BD0862AA-9EC3-4015-BBB1-C87014214B30}"/>
    <cellStyle name="Millares [0] 6 2 2 3 2" xfId="10651" xr:uid="{872E0429-9A7F-4128-96C4-56BEECD470F0}"/>
    <cellStyle name="Millares [0] 6 2 2 3 2 2" xfId="32154" xr:uid="{6890F78C-C524-453E-B37F-93A9E9AD2C59}"/>
    <cellStyle name="Millares [0] 6 2 2 3 3" xfId="17286" xr:uid="{1D33E06F-712D-42C4-91E3-D00E2965EE1F}"/>
    <cellStyle name="Millares [0] 6 2 2 3 3 2" xfId="38789" xr:uid="{C564B53F-6B15-441D-AD19-12846188E148}"/>
    <cellStyle name="Millares [0] 6 2 2 3 4" xfId="23891" xr:uid="{5412FFC1-0A2D-4362-992C-58AC9E7AB266}"/>
    <cellStyle name="Millares [0] 6 2 2 3 5" xfId="45394" xr:uid="{2E5536DD-EA79-4A7E-8080-392C5C54DE93}"/>
    <cellStyle name="Millares [0] 6 2 2 4" xfId="2902" xr:uid="{716581E1-CE13-47E2-8AEA-FBE50A5F63A4}"/>
    <cellStyle name="Millares [0] 6 2 2 4 2" xfId="11168" xr:uid="{968D885F-4058-42A5-834B-1F602ED8D806}"/>
    <cellStyle name="Millares [0] 6 2 2 4 2 2" xfId="32671" xr:uid="{49B78F9A-989E-4B7C-B31D-0E832D31081B}"/>
    <cellStyle name="Millares [0] 6 2 2 4 3" xfId="17803" xr:uid="{1E16AE37-3C09-47AB-8DD3-1AEA895A8B71}"/>
    <cellStyle name="Millares [0] 6 2 2 4 3 2" xfId="39306" xr:uid="{2E4A8555-2C53-4E21-96A6-C3E62B51511E}"/>
    <cellStyle name="Millares [0] 6 2 2 4 4" xfId="24408" xr:uid="{3E3FC407-B4FA-48F7-ADB4-567B130CB0C9}"/>
    <cellStyle name="Millares [0] 6 2 2 4 5" xfId="45911" xr:uid="{824D89D4-3A74-461E-9187-36A5022373C2}"/>
    <cellStyle name="Millares [0] 6 2 2 5" xfId="3581" xr:uid="{BEC15D0C-29EB-445B-BCF3-685B6B92C275}"/>
    <cellStyle name="Millares [0] 6 2 2 5 2" xfId="11847" xr:uid="{B88A1AF6-A2ED-454B-A551-E9C22962BE50}"/>
    <cellStyle name="Millares [0] 6 2 2 5 2 2" xfId="33350" xr:uid="{73F90AED-9E7D-4A6E-AD70-15B1A50A23AE}"/>
    <cellStyle name="Millares [0] 6 2 2 5 3" xfId="18482" xr:uid="{5D802E9F-D213-4869-B6CD-EF2245DE7594}"/>
    <cellStyle name="Millares [0] 6 2 2 5 3 2" xfId="39985" xr:uid="{F3390A70-3EB5-4127-9D60-547B5859C232}"/>
    <cellStyle name="Millares [0] 6 2 2 5 4" xfId="25087" xr:uid="{0F2409E7-B123-4E8F-949D-F34AA4A6E0EA}"/>
    <cellStyle name="Millares [0] 6 2 2 5 5" xfId="46590" xr:uid="{125DCFF1-F777-47FC-9AC2-10508116F7E7}"/>
    <cellStyle name="Millares [0] 6 2 2 6" xfId="5046" xr:uid="{8EA3716C-28BB-4BBF-8EE7-A1B05D184BC2}"/>
    <cellStyle name="Millares [0] 6 2 2 6 2" xfId="13312" xr:uid="{B12805B5-28FE-4E0C-9DCB-81606D7B6525}"/>
    <cellStyle name="Millares [0] 6 2 2 6 2 2" xfId="34815" xr:uid="{BE07C3B2-81C4-4F65-A8B2-882E0BA58335}"/>
    <cellStyle name="Millares [0] 6 2 2 6 3" xfId="19947" xr:uid="{55CA1A92-9E75-431E-934B-84A834778248}"/>
    <cellStyle name="Millares [0] 6 2 2 6 3 2" xfId="41450" xr:uid="{EA86CA56-E0CB-479C-B32F-7C9E3326349E}"/>
    <cellStyle name="Millares [0] 6 2 2 6 4" xfId="26552" xr:uid="{7902D833-13B0-4D7B-9359-8743FA68BCEE}"/>
    <cellStyle name="Millares [0] 6 2 2 6 5" xfId="48055" xr:uid="{FC58E51D-03A5-4726-A793-31E306EA0C83}"/>
    <cellStyle name="Millares [0] 6 2 2 7" xfId="5720" xr:uid="{94AC59D5-5A9E-4A45-A642-11E7278CD2F3}"/>
    <cellStyle name="Millares [0] 6 2 2 7 2" xfId="13986" xr:uid="{88F7ADA3-8804-4EB1-BBF1-794D9FE05817}"/>
    <cellStyle name="Millares [0] 6 2 2 7 2 2" xfId="35489" xr:uid="{1A346B57-0128-40A8-AAC5-99916C9264C3}"/>
    <cellStyle name="Millares [0] 6 2 2 7 3" xfId="20621" xr:uid="{AA95BA1C-FC5F-4F6C-85C6-3FA4546B3C87}"/>
    <cellStyle name="Millares [0] 6 2 2 7 3 2" xfId="42124" xr:uid="{2EF1FC3D-1E37-4803-8AE6-DBDF97F738BC}"/>
    <cellStyle name="Millares [0] 6 2 2 7 4" xfId="27226" xr:uid="{7CFE59B7-F9F4-4403-85DB-403B4AEA5652}"/>
    <cellStyle name="Millares [0] 6 2 2 7 5" xfId="48729" xr:uid="{0F45A2FE-F2BD-48A5-AC10-872EB5261B02}"/>
    <cellStyle name="Millares [0] 6 2 2 8" xfId="7361" xr:uid="{2C833398-15EF-49BB-8DC5-E0E4E2F925C4}"/>
    <cellStyle name="Millares [0] 6 2 2 8 2" xfId="28864" xr:uid="{002B09E0-EF3E-4BBE-ADE3-8697FAEC4AE1}"/>
    <cellStyle name="Millares [0] 6 2 2 9" xfId="9018" xr:uid="{BE3C8673-1B16-46C1-BBAC-0CEFE0D67BBA}"/>
    <cellStyle name="Millares [0] 6 2 2 9 2" xfId="30521" xr:uid="{69DC0BD4-2B0E-4FEE-AE30-C8C6E5C021CA}"/>
    <cellStyle name="Millares [0] 6 2 3" xfId="1022" xr:uid="{66087941-E245-473F-BD3B-1E148713A7E4}"/>
    <cellStyle name="Millares [0] 6 2 3 2" xfId="3851" xr:uid="{EECF8516-C984-45CF-BBEC-4F39ACC4F0C1}"/>
    <cellStyle name="Millares [0] 6 2 3 2 2" xfId="12117" xr:uid="{E1758FF3-F9E4-40DC-83E0-B2DCC7EA4E23}"/>
    <cellStyle name="Millares [0] 6 2 3 2 2 2" xfId="33620" xr:uid="{0DA09158-12EF-49AB-ADEA-5DD325B052C4}"/>
    <cellStyle name="Millares [0] 6 2 3 2 3" xfId="18752" xr:uid="{ED636060-2007-40B1-9A0E-67B2674F185A}"/>
    <cellStyle name="Millares [0] 6 2 3 2 3 2" xfId="40255" xr:uid="{39DDCA60-87E7-4940-A7B5-4B1F36659A3D}"/>
    <cellStyle name="Millares [0] 6 2 3 2 4" xfId="25357" xr:uid="{2A7F2C36-13FF-45CB-9009-F9914911E22B}"/>
    <cellStyle name="Millares [0] 6 2 3 2 5" xfId="46860" xr:uid="{74C21DF2-2CB2-49C9-A563-D90EFCBB7722}"/>
    <cellStyle name="Millares [0] 6 2 3 3" xfId="5990" xr:uid="{97516DAE-61F6-4650-AA78-C979A3DA95C4}"/>
    <cellStyle name="Millares [0] 6 2 3 3 2" xfId="14256" xr:uid="{2EBED56A-5B2F-42DD-9082-BCBB8304937B}"/>
    <cellStyle name="Millares [0] 6 2 3 3 2 2" xfId="35759" xr:uid="{049F88CD-5D67-4BF2-A9A3-D541208DF151}"/>
    <cellStyle name="Millares [0] 6 2 3 3 3" xfId="20891" xr:uid="{AF5EF36A-7B4C-4CF5-86CA-0F7C4459781F}"/>
    <cellStyle name="Millares [0] 6 2 3 3 3 2" xfId="42394" xr:uid="{AF3FFECA-E217-4DEB-9B70-A2E2EC7A9026}"/>
    <cellStyle name="Millares [0] 6 2 3 3 4" xfId="27496" xr:uid="{0AAFCB28-FE91-4750-89D7-D32BE663EC26}"/>
    <cellStyle name="Millares [0] 6 2 3 3 5" xfId="48999" xr:uid="{F20577B4-6263-4FEB-8942-8C54064EC624}"/>
    <cellStyle name="Millares [0] 6 2 3 4" xfId="7631" xr:uid="{5DBC53A2-111B-4464-A6F4-1FAA762F5133}"/>
    <cellStyle name="Millares [0] 6 2 3 4 2" xfId="29134" xr:uid="{C56AC074-029E-43A4-A2EA-06A399466D23}"/>
    <cellStyle name="Millares [0] 6 2 3 5" xfId="9288" xr:uid="{1A0AC1B5-0EB9-4851-AF1A-4AEF9BC909BC}"/>
    <cellStyle name="Millares [0] 6 2 3 5 2" xfId="30791" xr:uid="{0B25D32F-025F-4AF8-BC57-20DA302459D6}"/>
    <cellStyle name="Millares [0] 6 2 3 6" xfId="15923" xr:uid="{469C7624-C3EB-479D-8466-869E77E2E9EA}"/>
    <cellStyle name="Millares [0] 6 2 3 6 2" xfId="37426" xr:uid="{E622ADA5-DFBD-4C65-92B3-E9D34412C139}"/>
    <cellStyle name="Millares [0] 6 2 3 7" xfId="22528" xr:uid="{FF8DA8AF-128D-4369-95E7-BC6DE45C104A}"/>
    <cellStyle name="Millares [0] 6 2 3 8" xfId="44031" xr:uid="{14536551-2280-424A-8122-0B32A703DC88}"/>
    <cellStyle name="Millares [0] 6 2 4" xfId="1418" xr:uid="{3384B407-B145-40E1-8627-2C026DFE71AE}"/>
    <cellStyle name="Millares [0] 6 2 4 2" xfId="4247" xr:uid="{FD38842E-4CA8-41EE-BC9C-1BBEBD0E8A98}"/>
    <cellStyle name="Millares [0] 6 2 4 2 2" xfId="12513" xr:uid="{2ED9A073-247D-40A4-9F2B-23E08EA11676}"/>
    <cellStyle name="Millares [0] 6 2 4 2 2 2" xfId="34016" xr:uid="{FEACDD38-344C-4ED2-9D6C-F4C754E0E928}"/>
    <cellStyle name="Millares [0] 6 2 4 2 3" xfId="19148" xr:uid="{91B3DCB6-1549-45F1-89A8-35CE4E72A11B}"/>
    <cellStyle name="Millares [0] 6 2 4 2 3 2" xfId="40651" xr:uid="{A729263C-0126-4C19-80C4-AE9C20470A1E}"/>
    <cellStyle name="Millares [0] 6 2 4 2 4" xfId="25753" xr:uid="{4E7BAA76-FA46-4C76-BCF1-258AD75C588E}"/>
    <cellStyle name="Millares [0] 6 2 4 2 5" xfId="47256" xr:uid="{3B494F8D-F00B-490E-AC4A-F1F09031AF62}"/>
    <cellStyle name="Millares [0] 6 2 4 3" xfId="6386" xr:uid="{9F6B566F-C411-4671-93D3-76920A0C0B11}"/>
    <cellStyle name="Millares [0] 6 2 4 3 2" xfId="14652" xr:uid="{12E7954D-8B94-4FDB-BC35-C0EE93B0CF16}"/>
    <cellStyle name="Millares [0] 6 2 4 3 2 2" xfId="36155" xr:uid="{6F92D325-9060-499D-963C-71CDBFB6BD14}"/>
    <cellStyle name="Millares [0] 6 2 4 3 3" xfId="21287" xr:uid="{847F9A7E-2707-4B51-8B6F-CE767DD6ED7B}"/>
    <cellStyle name="Millares [0] 6 2 4 3 3 2" xfId="42790" xr:uid="{CA422A7D-D052-4BF8-96B1-D7F7AEA8ADA5}"/>
    <cellStyle name="Millares [0] 6 2 4 3 4" xfId="27892" xr:uid="{44C028D1-CD3B-490E-9E25-52C1990F74D6}"/>
    <cellStyle name="Millares [0] 6 2 4 3 5" xfId="49395" xr:uid="{AF128DFA-55ED-4AC4-85E1-9D635610A946}"/>
    <cellStyle name="Millares [0] 6 2 4 4" xfId="8027" xr:uid="{D37E3571-36C5-4E25-8DE3-CF9E68259165}"/>
    <cellStyle name="Millares [0] 6 2 4 4 2" xfId="29530" xr:uid="{68AFCC59-D607-4CC1-9A67-11EBEC4DD5D6}"/>
    <cellStyle name="Millares [0] 6 2 4 5" xfId="9684" xr:uid="{EE939851-6EA5-4B06-9E84-89488802907A}"/>
    <cellStyle name="Millares [0] 6 2 4 5 2" xfId="31187" xr:uid="{B42102A3-1B4D-482A-99C3-8DCF8F0D20CA}"/>
    <cellStyle name="Millares [0] 6 2 4 6" xfId="16319" xr:uid="{28475CEC-B5A0-4083-A6DC-97C8235F8AC6}"/>
    <cellStyle name="Millares [0] 6 2 4 6 2" xfId="37822" xr:uid="{58342051-479C-4CB8-A134-4F275D1A26B6}"/>
    <cellStyle name="Millares [0] 6 2 4 7" xfId="22924" xr:uid="{496AD74F-487F-4F8F-AAA6-516D4A8E9B6C}"/>
    <cellStyle name="Millares [0] 6 2 4 8" xfId="44427" xr:uid="{1ACC69D3-DE93-4A2F-A2DA-E8959951060C}"/>
    <cellStyle name="Millares [0] 6 2 5" xfId="2105" xr:uid="{9E61AAC5-B404-4A18-A1DA-B1DA7B8AF664}"/>
    <cellStyle name="Millares [0] 6 2 5 2" xfId="10371" xr:uid="{8F79BCAE-FA7C-4328-BB57-D46A79B1D8A9}"/>
    <cellStyle name="Millares [0] 6 2 5 2 2" xfId="31874" xr:uid="{E13F6F5D-7E9A-4B9F-9AD3-A1D827BAE460}"/>
    <cellStyle name="Millares [0] 6 2 5 3" xfId="17006" xr:uid="{BC35A574-CCAD-4097-AA97-A23E9363D799}"/>
    <cellStyle name="Millares [0] 6 2 5 3 2" xfId="38509" xr:uid="{D8AAF941-CB5C-4F19-975A-9CA65ED38C74}"/>
    <cellStyle name="Millares [0] 6 2 5 4" xfId="23611" xr:uid="{E5EDE2CA-8E7B-45D0-877B-E1FA5847CC50}"/>
    <cellStyle name="Millares [0] 6 2 5 5" xfId="45114" xr:uid="{3F218B39-41E5-4CCE-8102-36E9F79B8F4B}"/>
    <cellStyle name="Millares [0] 6 2 6" xfId="2653" xr:uid="{1D71C482-9394-4592-B119-798F609FCB4D}"/>
    <cellStyle name="Millares [0] 6 2 6 2" xfId="10919" xr:uid="{2605FDD6-EED4-4015-81EB-C28C970C303E}"/>
    <cellStyle name="Millares [0] 6 2 6 2 2" xfId="32422" xr:uid="{DB005059-3CF6-4002-86EE-6C719106D941}"/>
    <cellStyle name="Millares [0] 6 2 6 3" xfId="17554" xr:uid="{27D8677E-F348-466D-A67F-63CD6ADC27A0}"/>
    <cellStyle name="Millares [0] 6 2 6 3 2" xfId="39057" xr:uid="{0F97D742-5E97-46A8-9B72-ADF707862ACF}"/>
    <cellStyle name="Millares [0] 6 2 6 4" xfId="24159" xr:uid="{2E903853-7FBE-4E63-A196-F564F0BD9E66}"/>
    <cellStyle name="Millares [0] 6 2 6 5" xfId="45662" xr:uid="{BF0A01C3-7E0E-4ECE-A18D-810B95D508E2}"/>
    <cellStyle name="Millares [0] 6 2 7" xfId="3301" xr:uid="{06955058-3A21-46E0-B0DB-C962693ECC0B}"/>
    <cellStyle name="Millares [0] 6 2 7 2" xfId="11567" xr:uid="{7B6B84A9-1A5F-4D46-9CC6-C88E98D9B918}"/>
    <cellStyle name="Millares [0] 6 2 7 2 2" xfId="33070" xr:uid="{C608FD85-9E3A-4CC8-8AE0-B25EB3CD06C5}"/>
    <cellStyle name="Millares [0] 6 2 7 3" xfId="18202" xr:uid="{6FE42CAE-0E89-4BAD-802A-BBFC10548DE8}"/>
    <cellStyle name="Millares [0] 6 2 7 3 2" xfId="39705" xr:uid="{5CC82507-AAD2-4815-BD4B-36571D6CAE38}"/>
    <cellStyle name="Millares [0] 6 2 7 4" xfId="24807" xr:uid="{396E3D1B-4A05-4B7C-867C-0EA79F841DFB}"/>
    <cellStyle name="Millares [0] 6 2 7 5" xfId="46310" xr:uid="{ED9F4F13-CD8D-412C-A795-7E8146622811}"/>
    <cellStyle name="Millares [0] 6 2 8" xfId="4797" xr:uid="{9DCFFCF8-4CB0-40EE-8843-F78C1D156E32}"/>
    <cellStyle name="Millares [0] 6 2 8 2" xfId="13063" xr:uid="{50E3D842-C285-49BA-ADE6-A07E230C972B}"/>
    <cellStyle name="Millares [0] 6 2 8 2 2" xfId="34566" xr:uid="{8AD8E84B-2EB3-4353-ADA3-8060F385978A}"/>
    <cellStyle name="Millares [0] 6 2 8 3" xfId="19698" xr:uid="{7526E897-F934-41FE-A1ED-A39394C84CE2}"/>
    <cellStyle name="Millares [0] 6 2 8 3 2" xfId="41201" xr:uid="{61D1D8D4-9C6B-43CC-A911-E19D8EC8178E}"/>
    <cellStyle name="Millares [0] 6 2 8 4" xfId="26303" xr:uid="{73121FD7-0C98-45F4-A184-4AE45184BB5A}"/>
    <cellStyle name="Millares [0] 6 2 8 5" xfId="47806" xr:uid="{7EE9FB0E-1707-41DA-9F48-308F4EF79129}"/>
    <cellStyle name="Millares [0] 6 2 9" xfId="5440" xr:uid="{1DA31EAA-BF32-4880-9CB2-30DA3024244C}"/>
    <cellStyle name="Millares [0] 6 2 9 2" xfId="13706" xr:uid="{55E61F20-46D8-43AC-AC2A-F353AE1CC1EC}"/>
    <cellStyle name="Millares [0] 6 2 9 2 2" xfId="35209" xr:uid="{13B548E5-648A-4FE2-A1BC-4A6DBACC4A47}"/>
    <cellStyle name="Millares [0] 6 2 9 3" xfId="20341" xr:uid="{1B1F6361-3784-4A4D-8C82-B45AA957036C}"/>
    <cellStyle name="Millares [0] 6 2 9 3 2" xfId="41844" xr:uid="{6C325040-6702-48D3-A669-13C2AB8B3C2E}"/>
    <cellStyle name="Millares [0] 6 2 9 4" xfId="26946" xr:uid="{A8E84C70-1E80-4807-8B26-D1DEE9F46F4A}"/>
    <cellStyle name="Millares [0] 6 2 9 5" xfId="48449" xr:uid="{267C057B-7B5C-41FC-BC53-A782BC235F9D}"/>
    <cellStyle name="Millares [0] 6 3" xfId="343" xr:uid="{1CBC52CD-3678-405F-A4B2-39CAD01DC392}"/>
    <cellStyle name="Millares [0] 6 3 10" xfId="15246" xr:uid="{C8C719F3-F4C2-4B5B-A520-A88F8A7C3DC0}"/>
    <cellStyle name="Millares [0] 6 3 10 2" xfId="36749" xr:uid="{736C69B0-E37E-4DC5-A90A-4E647EBAC391}"/>
    <cellStyle name="Millares [0] 6 3 11" xfId="21851" xr:uid="{46D184DD-E0C4-451B-97BC-F10A7099DF8E}"/>
    <cellStyle name="Millares [0] 6 3 12" xfId="43354" xr:uid="{90BD249E-B23A-480D-B059-DD496E9D411A}"/>
    <cellStyle name="Millares [0] 6 3 2" xfId="1291" xr:uid="{AE8AC076-69F9-49BF-B62E-610C6AAD3F7E}"/>
    <cellStyle name="Millares [0] 6 3 2 2" xfId="4120" xr:uid="{8AC51CB6-7BF2-4780-ACBA-E9CC759C83D7}"/>
    <cellStyle name="Millares [0] 6 3 2 2 2" xfId="12386" xr:uid="{72954E8E-1405-4E57-A9E2-C36F24C2D1DA}"/>
    <cellStyle name="Millares [0] 6 3 2 2 2 2" xfId="33889" xr:uid="{C3D89B78-B4ED-4C04-AC27-355EF402F234}"/>
    <cellStyle name="Millares [0] 6 3 2 2 3" xfId="19021" xr:uid="{7100E1A1-3B0B-475C-8411-03323FC2F053}"/>
    <cellStyle name="Millares [0] 6 3 2 2 3 2" xfId="40524" xr:uid="{AFED65DA-5691-4BA7-AED7-D9FF5A0B6392}"/>
    <cellStyle name="Millares [0] 6 3 2 2 4" xfId="25626" xr:uid="{FAA29246-BAC0-4CD7-A1F8-D0988CBD5CA7}"/>
    <cellStyle name="Millares [0] 6 3 2 2 5" xfId="47129" xr:uid="{A4C11138-B397-4D95-AC0C-FF94E36D825B}"/>
    <cellStyle name="Millares [0] 6 3 2 3" xfId="6259" xr:uid="{97AF7864-D111-4F0F-97B9-49AB8E8FF4BF}"/>
    <cellStyle name="Millares [0] 6 3 2 3 2" xfId="14525" xr:uid="{6928566B-3303-43EC-869C-74CD28C7C0E0}"/>
    <cellStyle name="Millares [0] 6 3 2 3 2 2" xfId="36028" xr:uid="{02E001AA-5627-4ACC-99DE-2294DD9B1AF6}"/>
    <cellStyle name="Millares [0] 6 3 2 3 3" xfId="21160" xr:uid="{D68D4222-514A-401D-BD95-D26AAF927EA3}"/>
    <cellStyle name="Millares [0] 6 3 2 3 3 2" xfId="42663" xr:uid="{8249E437-6B48-40C7-8237-307419BB7618}"/>
    <cellStyle name="Millares [0] 6 3 2 3 4" xfId="27765" xr:uid="{CEC75A36-91B6-4770-9996-762F28862A22}"/>
    <cellStyle name="Millares [0] 6 3 2 3 5" xfId="49268" xr:uid="{8D89EC77-A20E-4785-ACA4-C71CD6ADA747}"/>
    <cellStyle name="Millares [0] 6 3 2 4" xfId="7900" xr:uid="{FFAA2E82-B2A5-4A1B-9774-F0566947BA14}"/>
    <cellStyle name="Millares [0] 6 3 2 4 2" xfId="29403" xr:uid="{B85D23A0-3DEC-40D6-98DF-8BBA8EB5AD89}"/>
    <cellStyle name="Millares [0] 6 3 2 5" xfId="9557" xr:uid="{A1B1A1A8-0C2B-49DC-81C6-2F4E98BE6685}"/>
    <cellStyle name="Millares [0] 6 3 2 5 2" xfId="31060" xr:uid="{6EFE4815-6CCD-40B0-B83A-B5182D753202}"/>
    <cellStyle name="Millares [0] 6 3 2 6" xfId="16192" xr:uid="{084D66FA-D273-4744-9485-0AEC21AA5478}"/>
    <cellStyle name="Millares [0] 6 3 2 6 2" xfId="37695" xr:uid="{BBD67769-9B69-4605-8246-D41755966F83}"/>
    <cellStyle name="Millares [0] 6 3 2 7" xfId="22797" xr:uid="{CDA98B8B-2F1F-4CB2-960F-E36C1293F27E}"/>
    <cellStyle name="Millares [0] 6 3 2 8" xfId="44300" xr:uid="{85FA0E36-4FF0-4792-92FF-5FD6F1664B60}"/>
    <cellStyle name="Millares [0] 6 3 3" xfId="1978" xr:uid="{24880773-4D2E-4831-8B10-F465241B6065}"/>
    <cellStyle name="Millares [0] 6 3 3 2" xfId="10244" xr:uid="{7777DD62-63B1-408C-A02D-CE9772E892B3}"/>
    <cellStyle name="Millares [0] 6 3 3 2 2" xfId="31747" xr:uid="{054B0AD2-5684-4D61-BEFD-7F297B5651F1}"/>
    <cellStyle name="Millares [0] 6 3 3 3" xfId="16879" xr:uid="{CD899BE8-AD49-44EA-ACEE-E16BB1316407}"/>
    <cellStyle name="Millares [0] 6 3 3 3 2" xfId="38382" xr:uid="{939D7785-9ED6-420B-9E45-1C880C71F3A3}"/>
    <cellStyle name="Millares [0] 6 3 3 4" xfId="23484" xr:uid="{D0A2FA95-C258-4547-8A4C-0CE464F8F8B0}"/>
    <cellStyle name="Millares [0] 6 3 3 5" xfId="44987" xr:uid="{D2AA97D0-6A00-47C4-A2AF-F5FFD2ACF715}"/>
    <cellStyle name="Millares [0] 6 3 4" xfId="2777" xr:uid="{F611F048-B44C-4198-AF51-4829A4C0ACE6}"/>
    <cellStyle name="Millares [0] 6 3 4 2" xfId="11043" xr:uid="{510592CC-30B3-433A-BC4B-98A9B3AABC4F}"/>
    <cellStyle name="Millares [0] 6 3 4 2 2" xfId="32546" xr:uid="{0A779C6A-E3BB-4C69-AD76-D931EF26817A}"/>
    <cellStyle name="Millares [0] 6 3 4 3" xfId="17678" xr:uid="{6CA094BF-3172-4846-BAF2-D28C6182D386}"/>
    <cellStyle name="Millares [0] 6 3 4 3 2" xfId="39181" xr:uid="{44FA1B9D-A348-4241-81DE-2B1B80C6243D}"/>
    <cellStyle name="Millares [0] 6 3 4 4" xfId="24283" xr:uid="{1E75220B-B66B-4F15-870D-3C00470CD9D4}"/>
    <cellStyle name="Millares [0] 6 3 4 5" xfId="45786" xr:uid="{9740C229-87B3-4FBE-B193-64FE5257B834}"/>
    <cellStyle name="Millares [0] 6 3 5" xfId="3174" xr:uid="{C6DCB058-1691-4C2F-9F82-73C2EA45D230}"/>
    <cellStyle name="Millares [0] 6 3 5 2" xfId="11440" xr:uid="{88AD4B69-14E3-4BEA-83DC-E67A6FBCF599}"/>
    <cellStyle name="Millares [0] 6 3 5 2 2" xfId="32943" xr:uid="{022420E1-D671-4110-B402-A5BC45E54AAB}"/>
    <cellStyle name="Millares [0] 6 3 5 3" xfId="18075" xr:uid="{9CB92193-2D81-4C4D-BC05-0A90BFEBCDFC}"/>
    <cellStyle name="Millares [0] 6 3 5 3 2" xfId="39578" xr:uid="{6FEA2367-00B3-43DE-9DCD-8043F5012025}"/>
    <cellStyle name="Millares [0] 6 3 5 4" xfId="24680" xr:uid="{C1355301-620C-4DCB-B2CA-D84E8832804D}"/>
    <cellStyle name="Millares [0] 6 3 5 5" xfId="46183" xr:uid="{69D33659-228F-4F44-AD8C-BC458FF133D3}"/>
    <cellStyle name="Millares [0] 6 3 6" xfId="4921" xr:uid="{D77DD436-3E2F-4844-9608-21928017A609}"/>
    <cellStyle name="Millares [0] 6 3 6 2" xfId="13187" xr:uid="{7E38E019-474A-4773-85C2-4AE2775E85CA}"/>
    <cellStyle name="Millares [0] 6 3 6 2 2" xfId="34690" xr:uid="{C4EC0526-16C3-4FAC-BCF4-295C9D0BBE92}"/>
    <cellStyle name="Millares [0] 6 3 6 3" xfId="19822" xr:uid="{B4816572-6F8D-4D11-9515-F8224942BECD}"/>
    <cellStyle name="Millares [0] 6 3 6 3 2" xfId="41325" xr:uid="{C8B2D07C-8B4C-4A7D-8A66-7210E69C07DD}"/>
    <cellStyle name="Millares [0] 6 3 6 4" xfId="26427" xr:uid="{AA747CD2-65E8-4142-A7A4-5D404DCABFA5}"/>
    <cellStyle name="Millares [0] 6 3 6 5" xfId="47930" xr:uid="{137E5112-71FD-401A-8A19-FF4335894FCB}"/>
    <cellStyle name="Millares [0] 6 3 7" xfId="5313" xr:uid="{D23E0B63-6194-459E-8011-B2717A2C7AF0}"/>
    <cellStyle name="Millares [0] 6 3 7 2" xfId="13579" xr:uid="{BD87F0D4-275A-4131-9398-C14222C4CEB7}"/>
    <cellStyle name="Millares [0] 6 3 7 2 2" xfId="35082" xr:uid="{F73AAC33-4381-46D8-A86F-376118D324DF}"/>
    <cellStyle name="Millares [0] 6 3 7 3" xfId="20214" xr:uid="{231F5560-7E70-4D2F-8CBD-4871FDE9E30D}"/>
    <cellStyle name="Millares [0] 6 3 7 3 2" xfId="41717" xr:uid="{CECBB42A-A3F1-4760-8EDB-CB038606C5EA}"/>
    <cellStyle name="Millares [0] 6 3 7 4" xfId="26819" xr:uid="{77E11373-CD0B-466F-ADF3-1ACE6B8155B0}"/>
    <cellStyle name="Millares [0] 6 3 7 5" xfId="48322" xr:uid="{71D34295-44E2-4FAA-97F9-3832AD7C657C}"/>
    <cellStyle name="Millares [0] 6 3 8" xfId="6954" xr:uid="{79324846-F1FC-4CC7-8D10-8DE82CF55FFE}"/>
    <cellStyle name="Millares [0] 6 3 8 2" xfId="28457" xr:uid="{D10F996E-59CE-4564-92BA-D361BD61756A}"/>
    <cellStyle name="Millares [0] 6 3 9" xfId="8610" xr:uid="{453CE10D-090B-4DBE-AC61-96D09A2E403A}"/>
    <cellStyle name="Millares [0] 6 3 9 2" xfId="30113" xr:uid="{453F784A-31C7-4A4A-80FC-A9CB382795DA}"/>
    <cellStyle name="Millares [0] 6 4" xfId="627" xr:uid="{0B59D7D9-FB9B-4EFF-8497-8BCDE1F8373B}"/>
    <cellStyle name="Millares [0] 6 4 10" xfId="43636" xr:uid="{373D2A6B-7A5E-413F-A23A-8BD09CA8E0A4}"/>
    <cellStyle name="Millares [0] 6 4 2" xfId="1573" xr:uid="{C3248581-ED3A-409C-8A01-B36E6CF81E49}"/>
    <cellStyle name="Millares [0] 6 4 2 2" xfId="4402" xr:uid="{3D33CA88-9B3C-49C9-B67F-C8EB5724B2E0}"/>
    <cellStyle name="Millares [0] 6 4 2 2 2" xfId="12668" xr:uid="{A37169F3-C1C8-4BDB-A31E-DD30B5D07E1C}"/>
    <cellStyle name="Millares [0] 6 4 2 2 2 2" xfId="34171" xr:uid="{E168CBEB-B0EC-412E-9327-257B027DDCA0}"/>
    <cellStyle name="Millares [0] 6 4 2 2 3" xfId="19303" xr:uid="{0FFDA3C7-CE6C-4FE1-919A-0354100EF676}"/>
    <cellStyle name="Millares [0] 6 4 2 2 3 2" xfId="40806" xr:uid="{14EE2A4E-E724-482E-AFE9-FF2CC5804D92}"/>
    <cellStyle name="Millares [0] 6 4 2 2 4" xfId="25908" xr:uid="{EE9F3BC0-3E67-4737-A6AE-C70EC5C03141}"/>
    <cellStyle name="Millares [0] 6 4 2 2 5" xfId="47411" xr:uid="{D5A9E511-7B23-41BE-A64A-F37009400982}"/>
    <cellStyle name="Millares [0] 6 4 2 3" xfId="6541" xr:uid="{0B2FCCBB-F895-47FC-84F7-C5442221407C}"/>
    <cellStyle name="Millares [0] 6 4 2 3 2" xfId="14807" xr:uid="{D5DEDA83-5DA7-4710-BCC3-E4C743BB2896}"/>
    <cellStyle name="Millares [0] 6 4 2 3 2 2" xfId="36310" xr:uid="{AA04157A-332C-4FAC-BDA5-A0569CE5E66E}"/>
    <cellStyle name="Millares [0] 6 4 2 3 3" xfId="21442" xr:uid="{A56841F9-269B-4CEC-8696-8C5B50367F73}"/>
    <cellStyle name="Millares [0] 6 4 2 3 3 2" xfId="42945" xr:uid="{15D73E94-32A5-4381-AD9A-074B3195613A}"/>
    <cellStyle name="Millares [0] 6 4 2 3 4" xfId="28047" xr:uid="{A43226DD-9906-45EB-A56D-1BD4486FA0F1}"/>
    <cellStyle name="Millares [0] 6 4 2 3 5" xfId="49550" xr:uid="{91F77BC7-4640-4E46-80EB-9A62B6A28476}"/>
    <cellStyle name="Millares [0] 6 4 2 4" xfId="8182" xr:uid="{F14CE939-F2F7-4537-BBC5-E1FDECC1CCBF}"/>
    <cellStyle name="Millares [0] 6 4 2 4 2" xfId="29685" xr:uid="{52D97706-CEFC-4E83-86B8-582C1E3E55EE}"/>
    <cellStyle name="Millares [0] 6 4 2 5" xfId="9839" xr:uid="{1D3E8D21-D388-4662-834E-D2595BE1D562}"/>
    <cellStyle name="Millares [0] 6 4 2 5 2" xfId="31342" xr:uid="{3B42F882-D649-4525-9A07-7919DB9FEDCF}"/>
    <cellStyle name="Millares [0] 6 4 2 6" xfId="16474" xr:uid="{3EAABC33-85A0-42DE-8EF5-7A6C9E99A768}"/>
    <cellStyle name="Millares [0] 6 4 2 6 2" xfId="37977" xr:uid="{FF4A9F96-A0A7-442B-A5F6-15D0886729AF}"/>
    <cellStyle name="Millares [0] 6 4 2 7" xfId="23079" xr:uid="{3F382C83-4C77-4942-9024-55F1FF43F82C}"/>
    <cellStyle name="Millares [0] 6 4 2 8" xfId="44582" xr:uid="{C56CE660-33B1-427C-905E-F0CBB8A491EF}"/>
    <cellStyle name="Millares [0] 6 4 3" xfId="2260" xr:uid="{0AC62581-4714-45E6-AAB6-48EBE538D82E}"/>
    <cellStyle name="Millares [0] 6 4 3 2" xfId="10526" xr:uid="{346F7C9F-B22B-42C8-B632-0609ABA5C6CF}"/>
    <cellStyle name="Millares [0] 6 4 3 2 2" xfId="32029" xr:uid="{A0FF0A0A-E3A1-4A5A-9924-2DA00D9BF101}"/>
    <cellStyle name="Millares [0] 6 4 3 3" xfId="17161" xr:uid="{7837D6AB-6183-4478-BA71-A3204FCFFD29}"/>
    <cellStyle name="Millares [0] 6 4 3 3 2" xfId="38664" xr:uid="{A6E603C3-9A70-42CF-B388-116E23C74885}"/>
    <cellStyle name="Millares [0] 6 4 3 4" xfId="23766" xr:uid="{CC7D8AB8-086F-4FDC-9A46-FA940BAA2221}"/>
    <cellStyle name="Millares [0] 6 4 3 5" xfId="45269" xr:uid="{6161EF35-D9F5-4358-AFD5-AC6EF8ED8B45}"/>
    <cellStyle name="Millares [0] 6 4 4" xfId="3456" xr:uid="{0C70D058-F257-4000-8769-9AF5473CFD6E}"/>
    <cellStyle name="Millares [0] 6 4 4 2" xfId="11722" xr:uid="{EB3D6A2C-6CBD-48FA-B600-E451FADC8085}"/>
    <cellStyle name="Millares [0] 6 4 4 2 2" xfId="33225" xr:uid="{3AC303B1-6E0B-4E40-BBB1-DF1B3BB9A257}"/>
    <cellStyle name="Millares [0] 6 4 4 3" xfId="18357" xr:uid="{5933BACA-12B8-4081-AC82-25B1427DE8E5}"/>
    <cellStyle name="Millares [0] 6 4 4 3 2" xfId="39860" xr:uid="{BE8A630A-5BF7-49AC-96A0-41976BB1F741}"/>
    <cellStyle name="Millares [0] 6 4 4 4" xfId="24962" xr:uid="{4389C64B-0BA2-41DE-9857-9A3C657540FD}"/>
    <cellStyle name="Millares [0] 6 4 4 5" xfId="46465" xr:uid="{66A5E86B-2BC7-44CD-B06A-AC69ED074F19}"/>
    <cellStyle name="Millares [0] 6 4 5" xfId="5595" xr:uid="{5D3AFC4F-C4C2-41F0-965B-F51F2AB1AADF}"/>
    <cellStyle name="Millares [0] 6 4 5 2" xfId="13861" xr:uid="{0889457F-E54F-4813-99BE-4707B4E33E31}"/>
    <cellStyle name="Millares [0] 6 4 5 2 2" xfId="35364" xr:uid="{182DB010-066C-414F-9C64-C05D8AECE892}"/>
    <cellStyle name="Millares [0] 6 4 5 3" xfId="20496" xr:uid="{38F92F0D-936E-4074-A55E-E26F2E3D2C54}"/>
    <cellStyle name="Millares [0] 6 4 5 3 2" xfId="41999" xr:uid="{219C7AAC-EFC1-4300-A2E9-4FFD6C0440EB}"/>
    <cellStyle name="Millares [0] 6 4 5 4" xfId="27101" xr:uid="{EB28E2F4-7D2D-40F6-8933-F968ADD9CB2B}"/>
    <cellStyle name="Millares [0] 6 4 5 5" xfId="48604" xr:uid="{4E71F84A-2270-4FAB-BC82-CBF825F49B4B}"/>
    <cellStyle name="Millares [0] 6 4 6" xfId="7236" xr:uid="{1692969B-7B6A-4208-9FF7-A47BC231C289}"/>
    <cellStyle name="Millares [0] 6 4 6 2" xfId="28739" xr:uid="{E1C734D2-A80F-4345-BE29-B21F699217FC}"/>
    <cellStyle name="Millares [0] 6 4 7" xfId="8893" xr:uid="{1F4795FD-6C3D-49A3-BE74-299A06F35558}"/>
    <cellStyle name="Millares [0] 6 4 7 2" xfId="30396" xr:uid="{77C84E74-4103-4A53-81B6-C1E2F01BFD05}"/>
    <cellStyle name="Millares [0] 6 4 8" xfId="15528" xr:uid="{71274D71-92BC-4E99-A6EA-02100CE113F9}"/>
    <cellStyle name="Millares [0] 6 4 8 2" xfId="37031" xr:uid="{7BD6CACF-B4DE-4565-A82F-5FA187C3791A}"/>
    <cellStyle name="Millares [0] 6 4 9" xfId="22133" xr:uid="{F4AF7822-8881-4D40-AEE8-CCF4B3DA7D96}"/>
    <cellStyle name="Millares [0] 6 5" xfId="895" xr:uid="{A14C662B-435B-452B-A662-95101133EC81}"/>
    <cellStyle name="Millares [0] 6 5 2" xfId="3724" xr:uid="{DE62EC14-5E4A-41D4-96DB-32E8A7E5327F}"/>
    <cellStyle name="Millares [0] 6 5 2 2" xfId="11990" xr:uid="{ED88EC23-E927-4479-ADC9-6598D40B7EB8}"/>
    <cellStyle name="Millares [0] 6 5 2 2 2" xfId="33493" xr:uid="{143EC469-0076-4D9E-B2BC-088441121C13}"/>
    <cellStyle name="Millares [0] 6 5 2 3" xfId="18625" xr:uid="{B99F217A-2AEA-4753-8F1D-A2C443C7818D}"/>
    <cellStyle name="Millares [0] 6 5 2 3 2" xfId="40128" xr:uid="{8942C884-D44A-4143-A77E-D0094EE3F2DA}"/>
    <cellStyle name="Millares [0] 6 5 2 4" xfId="25230" xr:uid="{BADBA803-DB89-4A72-97AC-1745B5FA7BB2}"/>
    <cellStyle name="Millares [0] 6 5 2 5" xfId="46733" xr:uid="{F6C8296C-65F7-4C30-A261-9977153AB1E4}"/>
    <cellStyle name="Millares [0] 6 5 3" xfId="5863" xr:uid="{2DD46ED6-3526-4E20-87ED-FF3F5F32DEC2}"/>
    <cellStyle name="Millares [0] 6 5 3 2" xfId="14129" xr:uid="{9C6DEBBC-C3DA-4656-8CB8-FDB249BF4E3E}"/>
    <cellStyle name="Millares [0] 6 5 3 2 2" xfId="35632" xr:uid="{332B5781-D629-482E-A28E-26699BEC222C}"/>
    <cellStyle name="Millares [0] 6 5 3 3" xfId="20764" xr:uid="{D10797DC-076C-4CA5-9D90-8A1119A74B67}"/>
    <cellStyle name="Millares [0] 6 5 3 3 2" xfId="42267" xr:uid="{36722F15-A73D-4490-B733-AC626DE4BCE0}"/>
    <cellStyle name="Millares [0] 6 5 3 4" xfId="27369" xr:uid="{F4070B89-76F1-4BE9-91A4-2FA1EF105816}"/>
    <cellStyle name="Millares [0] 6 5 3 5" xfId="48872" xr:uid="{C76B2FAE-3EB3-4880-B83C-24B640C4B137}"/>
    <cellStyle name="Millares [0] 6 5 4" xfId="7504" xr:uid="{C2565E42-C366-4A23-A17D-81211475D9BB}"/>
    <cellStyle name="Millares [0] 6 5 4 2" xfId="29007" xr:uid="{10A9306B-E28F-4680-9C33-8BCA5552BECC}"/>
    <cellStyle name="Millares [0] 6 5 5" xfId="9161" xr:uid="{78CB5D13-D5BF-4C02-BF16-EF3894E51D88}"/>
    <cellStyle name="Millares [0] 6 5 5 2" xfId="30664" xr:uid="{D50D30B7-2BC3-4D28-ABEC-7A49C08EF4E2}"/>
    <cellStyle name="Millares [0] 6 5 6" xfId="15796" xr:uid="{429AE7BB-2BCE-4AA4-A3DE-5B494276CD4A}"/>
    <cellStyle name="Millares [0] 6 5 6 2" xfId="37299" xr:uid="{E44374CB-FAC6-480E-ACBB-965E4EF438AD}"/>
    <cellStyle name="Millares [0] 6 5 7" xfId="22401" xr:uid="{0A2833D5-0262-4973-AB23-AFE7D461FC43}"/>
    <cellStyle name="Millares [0] 6 5 8" xfId="43904" xr:uid="{54FCDD85-622E-4669-A1AE-BABA8FC24761}"/>
    <cellStyle name="Millares [0] 6 6" xfId="1156" xr:uid="{CB4BA671-4DA2-4BCB-8718-DA25FA9E863B}"/>
    <cellStyle name="Millares [0] 6 6 2" xfId="3985" xr:uid="{A1CFD82B-6F46-445B-BC8B-D4C58FC8463A}"/>
    <cellStyle name="Millares [0] 6 6 2 2" xfId="12251" xr:uid="{127BDD5B-AE6A-41B0-843F-E57BBF6C28C9}"/>
    <cellStyle name="Millares [0] 6 6 2 2 2" xfId="33754" xr:uid="{9AD8C293-AF15-4A83-890B-C0E63D0E72F9}"/>
    <cellStyle name="Millares [0] 6 6 2 3" xfId="18886" xr:uid="{EE1A3EAC-7798-4EC8-B5E6-6DE02759A14D}"/>
    <cellStyle name="Millares [0] 6 6 2 3 2" xfId="40389" xr:uid="{AFFC313E-FD08-4359-9A2F-E349401B9832}"/>
    <cellStyle name="Millares [0] 6 6 2 4" xfId="25491" xr:uid="{25C21D81-6074-4D23-B059-3AFFC73BB919}"/>
    <cellStyle name="Millares [0] 6 6 2 5" xfId="46994" xr:uid="{55145D5A-D1B7-4ED5-8E13-3E81B94DF50F}"/>
    <cellStyle name="Millares [0] 6 6 3" xfId="6124" xr:uid="{D246E8D8-2E7E-420E-B166-9A26D165B00D}"/>
    <cellStyle name="Millares [0] 6 6 3 2" xfId="14390" xr:uid="{30069309-0DB8-430D-95DF-B6CEF458D36B}"/>
    <cellStyle name="Millares [0] 6 6 3 2 2" xfId="35893" xr:uid="{090C36DD-7183-4E68-A851-7672330F8264}"/>
    <cellStyle name="Millares [0] 6 6 3 3" xfId="21025" xr:uid="{7DA35154-BEB4-4D22-B652-44A4029C05A3}"/>
    <cellStyle name="Millares [0] 6 6 3 3 2" xfId="42528" xr:uid="{8BE68078-7F32-491B-B5F8-F88FA2601E77}"/>
    <cellStyle name="Millares [0] 6 6 3 4" xfId="27630" xr:uid="{DB0477B1-835C-4652-8729-5075EDCAFB3E}"/>
    <cellStyle name="Millares [0] 6 6 3 5" xfId="49133" xr:uid="{36A4AA57-9065-45CC-A373-18420753502B}"/>
    <cellStyle name="Millares [0] 6 6 4" xfId="7765" xr:uid="{108F1D32-F9F2-4D1A-8C8D-358CC52AC5CF}"/>
    <cellStyle name="Millares [0] 6 6 4 2" xfId="29268" xr:uid="{B9BA9000-0DD8-41EC-9284-92133A024E2F}"/>
    <cellStyle name="Millares [0] 6 6 5" xfId="9422" xr:uid="{8DD52402-C1E2-4761-AB04-DDE35FF6D450}"/>
    <cellStyle name="Millares [0] 6 6 5 2" xfId="30925" xr:uid="{12781261-FC77-4A09-95BD-9FF674CB5405}"/>
    <cellStyle name="Millares [0] 6 6 6" xfId="16057" xr:uid="{15EE8D24-406E-4D79-9BDF-A78DE459FD69}"/>
    <cellStyle name="Millares [0] 6 6 6 2" xfId="37560" xr:uid="{CB8EA4B9-5196-4FD8-9493-9B154E178A21}"/>
    <cellStyle name="Millares [0] 6 6 7" xfId="22662" xr:uid="{4FBC2874-DB0B-4CC6-88F2-B1CB2A68F3F2}"/>
    <cellStyle name="Millares [0] 6 6 8" xfId="44165" xr:uid="{8D958F0A-A9E9-408F-9425-314CA815966A}"/>
    <cellStyle name="Millares [0] 6 7" xfId="1844" xr:uid="{FDC65EE4-7755-4EDD-BC6A-1A725AC4E4AD}"/>
    <cellStyle name="Millares [0] 6 7 2" xfId="10110" xr:uid="{ED647945-F3C6-4DEA-BA08-3703ED6D94D0}"/>
    <cellStyle name="Millares [0] 6 7 2 2" xfId="31613" xr:uid="{1D58FCEF-F9CB-40DF-9009-2DD13384E668}"/>
    <cellStyle name="Millares [0] 6 7 3" xfId="16745" xr:uid="{FD5A2622-1B1D-465D-96C8-F7E0DE1531E7}"/>
    <cellStyle name="Millares [0] 6 7 3 2" xfId="38248" xr:uid="{3EA9281E-6F16-4F36-B77F-19C32396B198}"/>
    <cellStyle name="Millares [0] 6 7 4" xfId="23350" xr:uid="{41945556-0E63-4C23-9B13-FCE500DCB17E}"/>
    <cellStyle name="Millares [0] 6 7 5" xfId="44853" xr:uid="{33014B76-1303-4E18-93F6-9600DADE2116}"/>
    <cellStyle name="Millares [0] 6 8" xfId="2529" xr:uid="{337EC779-46CE-4980-8F96-325870DA78C0}"/>
    <cellStyle name="Millares [0] 6 8 2" xfId="10795" xr:uid="{B8D76125-89A5-4656-8F97-CC75B1B32782}"/>
    <cellStyle name="Millares [0] 6 8 2 2" xfId="32298" xr:uid="{666A1A53-AF5C-4A16-B5AB-D98CFC7AD7B8}"/>
    <cellStyle name="Millares [0] 6 8 3" xfId="17430" xr:uid="{D840B649-3DB8-46F1-B5F7-C8385F270361}"/>
    <cellStyle name="Millares [0] 6 8 3 2" xfId="38933" xr:uid="{DDD7DA1F-A9FA-4667-930C-849752BDD4A6}"/>
    <cellStyle name="Millares [0] 6 8 4" xfId="24035" xr:uid="{731D1DC2-BF52-426B-9240-C6043B641E95}"/>
    <cellStyle name="Millares [0] 6 8 5" xfId="45538" xr:uid="{9A22FDE6-82ED-4657-BE64-6B516D20BFF1}"/>
    <cellStyle name="Millares [0] 6 9" xfId="3040" xr:uid="{72E403FB-EB5F-466D-B43A-5E3AB0C7E7C0}"/>
    <cellStyle name="Millares [0] 6 9 2" xfId="11306" xr:uid="{978B1250-7713-4751-8C89-C05D8865231D}"/>
    <cellStyle name="Millares [0] 6 9 2 2" xfId="32809" xr:uid="{8FC86F6D-F0F2-47EF-8345-BF9FC1C47177}"/>
    <cellStyle name="Millares [0] 6 9 3" xfId="17941" xr:uid="{40D3ACC4-0022-40CB-A567-B0E70D66DF43}"/>
    <cellStyle name="Millares [0] 6 9 3 2" xfId="39444" xr:uid="{EA36B84C-11DC-43D1-B6E7-9F3A16220A92}"/>
    <cellStyle name="Millares [0] 6 9 4" xfId="24546" xr:uid="{AC3A79D3-73F9-4AC7-A15A-B1CFE748BA42}"/>
    <cellStyle name="Millares [0] 6 9 5" xfId="46049" xr:uid="{47871355-4AD0-4215-AA87-185968F4CBB7}"/>
    <cellStyle name="Millares [0] 7" xfId="139" xr:uid="{17B8E5B5-DD6C-4F4B-AA52-90B13576A119}"/>
    <cellStyle name="Millares [0] 7 10" xfId="4676" xr:uid="{B80D0E3E-382B-424B-8C49-B41946756ED9}"/>
    <cellStyle name="Millares [0] 7 10 2" xfId="12942" xr:uid="{E1F59AC8-4EDF-4DA7-AC96-6D1E52EDD09C}"/>
    <cellStyle name="Millares [0] 7 10 2 2" xfId="34445" xr:uid="{2FE0B7FE-7DE9-4E68-9B66-E570CB3CEE53}"/>
    <cellStyle name="Millares [0] 7 10 3" xfId="19577" xr:uid="{393026CB-EDA6-4ABE-A773-124EF7B87746}"/>
    <cellStyle name="Millares [0] 7 10 3 2" xfId="41080" xr:uid="{4E5948AA-0FFE-4EA6-A775-D7475C837BEF}"/>
    <cellStyle name="Millares [0] 7 10 4" xfId="26182" xr:uid="{578529DB-D0B1-4EBB-BBF9-77F1779014A6}"/>
    <cellStyle name="Millares [0] 7 10 5" xfId="47685" xr:uid="{D1E6E695-5990-49F5-BC86-FDCD0FA61A15}"/>
    <cellStyle name="Millares [0] 7 11" xfId="5179" xr:uid="{8984A077-61B9-4CC7-BE67-C24000302569}"/>
    <cellStyle name="Millares [0] 7 11 2" xfId="13445" xr:uid="{0FCD0C15-1DA1-45AD-ACC0-A2911119059D}"/>
    <cellStyle name="Millares [0] 7 11 2 2" xfId="34948" xr:uid="{3EFDE28A-6659-4F49-8FD3-8390AEC70095}"/>
    <cellStyle name="Millares [0] 7 11 3" xfId="20080" xr:uid="{1E0A5933-BF0E-459E-8E15-CD8817F89925}"/>
    <cellStyle name="Millares [0] 7 11 3 2" xfId="41583" xr:uid="{7FF9EE68-594E-411A-A223-6AB287BAD15A}"/>
    <cellStyle name="Millares [0] 7 11 4" xfId="26685" xr:uid="{545E4698-C005-4233-9EFB-83EDC5915851}"/>
    <cellStyle name="Millares [0] 7 11 5" xfId="48188" xr:uid="{61B7ADF3-B060-4829-BE7E-667BB64A4F97}"/>
    <cellStyle name="Millares [0] 7 12" xfId="6820" xr:uid="{37085041-502E-4218-801A-BEC8B6D8A106}"/>
    <cellStyle name="Millares [0] 7 12 2" xfId="28323" xr:uid="{2E119F3B-039C-4D7F-BE74-B7B53C7AACC4}"/>
    <cellStyle name="Millares [0] 7 13" xfId="8474" xr:uid="{4562872A-C44E-4D09-B389-802B632C676D}"/>
    <cellStyle name="Millares [0] 7 13 2" xfId="29977" xr:uid="{8F59F46C-80F4-4541-B875-51825664406E}"/>
    <cellStyle name="Millares [0] 7 14" xfId="15113" xr:uid="{A8D3A0B3-2AE2-4C72-B39C-1A723578D5F9}"/>
    <cellStyle name="Millares [0] 7 14 2" xfId="36616" xr:uid="{C9970996-808E-411E-AB10-936B2542F843}"/>
    <cellStyle name="Millares [0] 7 15" xfId="21718" xr:uid="{031DEA27-0B08-4D5F-857D-9C90F3D008F1}"/>
    <cellStyle name="Millares [0] 7 16" xfId="43221" xr:uid="{73EC35C9-612C-46AD-944D-F961B4E6349D}"/>
    <cellStyle name="Millares [0] 7 2" xfId="471" xr:uid="{2948FFAD-DC63-4072-8FF0-D11E34268617}"/>
    <cellStyle name="Millares [0] 7 2 10" xfId="7082" xr:uid="{3D3DB7C8-EFBD-40F2-A9C9-58BC512C86EF}"/>
    <cellStyle name="Millares [0] 7 2 10 2" xfId="28585" xr:uid="{917EE517-890A-4E61-BB94-E4A1CB023D9A}"/>
    <cellStyle name="Millares [0] 7 2 11" xfId="8738" xr:uid="{6388BF10-820B-47B0-A3EF-72AB1548E2B0}"/>
    <cellStyle name="Millares [0] 7 2 11 2" xfId="30241" xr:uid="{17B2E9AE-920E-4EF2-9653-8185A3714332}"/>
    <cellStyle name="Millares [0] 7 2 12" xfId="15374" xr:uid="{F8687895-C5C3-4746-8D15-AFEB0006CB88}"/>
    <cellStyle name="Millares [0] 7 2 12 2" xfId="36877" xr:uid="{8D4B5489-D4A5-459D-896B-4CF655D697BB}"/>
    <cellStyle name="Millares [0] 7 2 13" xfId="21979" xr:uid="{A03E5423-EA96-48D7-BBA0-F108C1C9BB63}"/>
    <cellStyle name="Millares [0] 7 2 14" xfId="43482" xr:uid="{88853CCE-F296-4104-9EE3-23C3F8760DCC}"/>
    <cellStyle name="Millares [0] 7 2 2" xfId="753" xr:uid="{E1B3E42D-56E6-41D5-A2F8-55DA405EBDD3}"/>
    <cellStyle name="Millares [0] 7 2 2 10" xfId="15654" xr:uid="{702B6303-FE22-4887-AB9B-800925632E66}"/>
    <cellStyle name="Millares [0] 7 2 2 10 2" xfId="37157" xr:uid="{5A45B5C7-E8E9-4AB7-BE27-F843ACFBDFE4}"/>
    <cellStyle name="Millares [0] 7 2 2 11" xfId="22259" xr:uid="{F2EBD799-27D0-4AC0-A6CB-E388402EAD49}"/>
    <cellStyle name="Millares [0] 7 2 2 12" xfId="43762" xr:uid="{D70EB1C7-9227-4215-BFE3-6384971C55EE}"/>
    <cellStyle name="Millares [0] 7 2 2 2" xfId="1699" xr:uid="{6B3DD65D-7CB2-49C0-BA41-4EC3005BF784}"/>
    <cellStyle name="Millares [0] 7 2 2 2 2" xfId="4528" xr:uid="{A5F15612-83C3-4969-A7F6-8529D0B0144A}"/>
    <cellStyle name="Millares [0] 7 2 2 2 2 2" xfId="12794" xr:uid="{B07CB3CD-A76C-4540-8E0F-90F250FE50D8}"/>
    <cellStyle name="Millares [0] 7 2 2 2 2 2 2" xfId="34297" xr:uid="{D6D28FE2-459D-456E-A378-D37AFA5A74F2}"/>
    <cellStyle name="Millares [0] 7 2 2 2 2 3" xfId="19429" xr:uid="{2DCDEBFF-EE02-4456-8BB8-17F7E04BBA51}"/>
    <cellStyle name="Millares [0] 7 2 2 2 2 3 2" xfId="40932" xr:uid="{5516061D-47F5-48D5-AAB3-B77A4B9CA23D}"/>
    <cellStyle name="Millares [0] 7 2 2 2 2 4" xfId="26034" xr:uid="{FDC2CC8E-855A-4E58-AF3D-45E0DEB5BF3E}"/>
    <cellStyle name="Millares [0] 7 2 2 2 2 5" xfId="47537" xr:uid="{EF33AB43-816E-40BD-A553-D6F98B8270FA}"/>
    <cellStyle name="Millares [0] 7 2 2 2 3" xfId="6667" xr:uid="{E2FF09F6-E6C2-4BA5-BF24-608AA6EB770E}"/>
    <cellStyle name="Millares [0] 7 2 2 2 3 2" xfId="14933" xr:uid="{6E89233B-202F-4243-854C-38938F86A4F3}"/>
    <cellStyle name="Millares [0] 7 2 2 2 3 2 2" xfId="36436" xr:uid="{63127105-D812-4B08-8662-17BC7847FC4E}"/>
    <cellStyle name="Millares [0] 7 2 2 2 3 3" xfId="21568" xr:uid="{AA08D2CF-CA23-46FA-9294-DB2CC85A702F}"/>
    <cellStyle name="Millares [0] 7 2 2 2 3 3 2" xfId="43071" xr:uid="{442306F1-FA57-4F49-8075-8EEF11ADA44A}"/>
    <cellStyle name="Millares [0] 7 2 2 2 3 4" xfId="28173" xr:uid="{F423A500-BD20-45F4-A017-E7A25B346AB1}"/>
    <cellStyle name="Millares [0] 7 2 2 2 3 5" xfId="49676" xr:uid="{AA739C21-0426-43B7-95A2-1B4D0199B54B}"/>
    <cellStyle name="Millares [0] 7 2 2 2 4" xfId="8308" xr:uid="{F693C8B1-6001-4430-A530-552A39BC0143}"/>
    <cellStyle name="Millares [0] 7 2 2 2 4 2" xfId="29811" xr:uid="{9C76200D-2CC3-44CF-A824-4E5CC9EFD393}"/>
    <cellStyle name="Millares [0] 7 2 2 2 5" xfId="9965" xr:uid="{BE49D8A7-3E26-442E-8B0D-1BEF402C2BA8}"/>
    <cellStyle name="Millares [0] 7 2 2 2 5 2" xfId="31468" xr:uid="{6720CCE3-5205-4491-98DE-82C70AC65E37}"/>
    <cellStyle name="Millares [0] 7 2 2 2 6" xfId="16600" xr:uid="{438440D8-B48B-43FE-9947-37CD6ABFD0E1}"/>
    <cellStyle name="Millares [0] 7 2 2 2 6 2" xfId="38103" xr:uid="{102C9BF1-3D40-4853-A0E6-1DB5A096751B}"/>
    <cellStyle name="Millares [0] 7 2 2 2 7" xfId="23205" xr:uid="{C2383760-5059-4C15-A951-1072E1D5D5D8}"/>
    <cellStyle name="Millares [0] 7 2 2 2 8" xfId="44708" xr:uid="{AB16DAE9-35CD-41E3-801B-F9E44964E43E}"/>
    <cellStyle name="Millares [0] 7 2 2 3" xfId="2386" xr:uid="{390C51DE-DC9B-471E-8040-DD5F9518763E}"/>
    <cellStyle name="Millares [0] 7 2 2 3 2" xfId="10652" xr:uid="{B47D9115-0B77-4799-B19C-3C2CBA14332D}"/>
    <cellStyle name="Millares [0] 7 2 2 3 2 2" xfId="32155" xr:uid="{76937893-5674-4563-A930-6B843DAE3775}"/>
    <cellStyle name="Millares [0] 7 2 2 3 3" xfId="17287" xr:uid="{BB3D088E-F7FA-4E22-94A1-8C2E599D1B9D}"/>
    <cellStyle name="Millares [0] 7 2 2 3 3 2" xfId="38790" xr:uid="{267AC0D6-0249-4FF5-887A-72424C3B605E}"/>
    <cellStyle name="Millares [0] 7 2 2 3 4" xfId="23892" xr:uid="{F73FA6FD-BF92-43BC-AEC4-57B9ADC86B8D}"/>
    <cellStyle name="Millares [0] 7 2 2 3 5" xfId="45395" xr:uid="{4FEE2DC3-66B3-4620-8AB5-94103FFE0D66}"/>
    <cellStyle name="Millares [0] 7 2 2 4" xfId="2903" xr:uid="{4E7AF45E-2A4E-49AA-854A-2ACFA249F1A0}"/>
    <cellStyle name="Millares [0] 7 2 2 4 2" xfId="11169" xr:uid="{87EFCB0D-DE05-494A-BC0A-FAC9A63AC362}"/>
    <cellStyle name="Millares [0] 7 2 2 4 2 2" xfId="32672" xr:uid="{1EAD7CCC-3404-4F5F-BDDF-9E3B83F21E31}"/>
    <cellStyle name="Millares [0] 7 2 2 4 3" xfId="17804" xr:uid="{4D7BD089-0535-4008-9CA2-B4440DB5C749}"/>
    <cellStyle name="Millares [0] 7 2 2 4 3 2" xfId="39307" xr:uid="{43B6A62D-00B1-4F30-B3B1-E6FA5184CD61}"/>
    <cellStyle name="Millares [0] 7 2 2 4 4" xfId="24409" xr:uid="{E30D91B8-7623-4860-A82E-15D7EF327CFF}"/>
    <cellStyle name="Millares [0] 7 2 2 4 5" xfId="45912" xr:uid="{7E03E824-D909-4C5B-BB1D-6777803D0C23}"/>
    <cellStyle name="Millares [0] 7 2 2 5" xfId="3582" xr:uid="{5A5FEAE3-2CF3-4330-8768-ABD07803B361}"/>
    <cellStyle name="Millares [0] 7 2 2 5 2" xfId="11848" xr:uid="{4073CC6F-0198-4E0F-A083-099AF36790E7}"/>
    <cellStyle name="Millares [0] 7 2 2 5 2 2" xfId="33351" xr:uid="{93779F00-53CD-4651-90D2-3C623C7C1C03}"/>
    <cellStyle name="Millares [0] 7 2 2 5 3" xfId="18483" xr:uid="{366390D2-011A-47E5-9556-3F7DC363A9A2}"/>
    <cellStyle name="Millares [0] 7 2 2 5 3 2" xfId="39986" xr:uid="{5FD7BF9B-196E-469C-88C2-079808F54429}"/>
    <cellStyle name="Millares [0] 7 2 2 5 4" xfId="25088" xr:uid="{A249E2B7-5424-47BB-BAE3-1D4070729543}"/>
    <cellStyle name="Millares [0] 7 2 2 5 5" xfId="46591" xr:uid="{16A42F0F-7A7E-489C-9929-0D75FB6D5103}"/>
    <cellStyle name="Millares [0] 7 2 2 6" xfId="5047" xr:uid="{072339B2-9546-4109-89C0-F9707A31F478}"/>
    <cellStyle name="Millares [0] 7 2 2 6 2" xfId="13313" xr:uid="{508A62DA-BA3D-48E9-A0C2-725C95A1F34E}"/>
    <cellStyle name="Millares [0] 7 2 2 6 2 2" xfId="34816" xr:uid="{21144E8E-15ED-4662-8426-FE9D7A4A5E64}"/>
    <cellStyle name="Millares [0] 7 2 2 6 3" xfId="19948" xr:uid="{303ECE40-05E1-497F-AED2-554C0BC808A5}"/>
    <cellStyle name="Millares [0] 7 2 2 6 3 2" xfId="41451" xr:uid="{12FE1A18-F6A1-4C56-A07F-C5415E2581BA}"/>
    <cellStyle name="Millares [0] 7 2 2 6 4" xfId="26553" xr:uid="{97EBDA0B-FCAF-4DAD-B206-D301A64D5CC0}"/>
    <cellStyle name="Millares [0] 7 2 2 6 5" xfId="48056" xr:uid="{C9BE0D69-521F-40EE-BFFB-94F5583366D1}"/>
    <cellStyle name="Millares [0] 7 2 2 7" xfId="5721" xr:uid="{4AD56A6B-7252-484F-B790-71ACA36ACE3C}"/>
    <cellStyle name="Millares [0] 7 2 2 7 2" xfId="13987" xr:uid="{90804A31-9A32-4C4F-9A82-36C23F460FD7}"/>
    <cellStyle name="Millares [0] 7 2 2 7 2 2" xfId="35490" xr:uid="{AF7A627D-E1BB-4157-948A-A5BBEC93C3FE}"/>
    <cellStyle name="Millares [0] 7 2 2 7 3" xfId="20622" xr:uid="{9EE9EF2C-B287-4B58-88DB-576D6BFC2494}"/>
    <cellStyle name="Millares [0] 7 2 2 7 3 2" xfId="42125" xr:uid="{961C5A6D-F91B-4586-8B28-9D64B6708ADF}"/>
    <cellStyle name="Millares [0] 7 2 2 7 4" xfId="27227" xr:uid="{4AABAD49-F430-4513-89AE-939A4C636A4B}"/>
    <cellStyle name="Millares [0] 7 2 2 7 5" xfId="48730" xr:uid="{D46E3E62-BAF9-49D7-91ED-CCB2792F10AC}"/>
    <cellStyle name="Millares [0] 7 2 2 8" xfId="7362" xr:uid="{25C6F516-A55A-4E6B-94C6-D69C18F77105}"/>
    <cellStyle name="Millares [0] 7 2 2 8 2" xfId="28865" xr:uid="{A39EC7ED-482A-49AE-8126-043FB333EA7E}"/>
    <cellStyle name="Millares [0] 7 2 2 9" xfId="9019" xr:uid="{AF810AC0-44A8-4C0F-8925-CE6802431E4C}"/>
    <cellStyle name="Millares [0] 7 2 2 9 2" xfId="30522" xr:uid="{E4BC2F71-AC46-432D-91C4-E7B714C7AA99}"/>
    <cellStyle name="Millares [0] 7 2 3" xfId="1023" xr:uid="{601E957F-816D-46CA-8234-73CE3691592C}"/>
    <cellStyle name="Millares [0] 7 2 3 2" xfId="3852" xr:uid="{03006E95-F731-4A53-8231-843BDBB4D852}"/>
    <cellStyle name="Millares [0] 7 2 3 2 2" xfId="12118" xr:uid="{6430A425-DE09-4237-A402-98905FFB55C8}"/>
    <cellStyle name="Millares [0] 7 2 3 2 2 2" xfId="33621" xr:uid="{C4F369F6-E71F-4C05-AE87-6F0B297B6955}"/>
    <cellStyle name="Millares [0] 7 2 3 2 3" xfId="18753" xr:uid="{966EC74B-4365-449D-845F-72A605D62765}"/>
    <cellStyle name="Millares [0] 7 2 3 2 3 2" xfId="40256" xr:uid="{E9A18041-0B9C-4F58-B2DE-263F377D3C6B}"/>
    <cellStyle name="Millares [0] 7 2 3 2 4" xfId="25358" xr:uid="{4CFD2F54-E60C-4126-ADBF-83055D823441}"/>
    <cellStyle name="Millares [0] 7 2 3 2 5" xfId="46861" xr:uid="{25FD7A33-8C5D-40D3-B161-42C508D9EA80}"/>
    <cellStyle name="Millares [0] 7 2 3 3" xfId="5991" xr:uid="{782AA6B3-F0D4-4CBB-A1B5-EA359EF9F51C}"/>
    <cellStyle name="Millares [0] 7 2 3 3 2" xfId="14257" xr:uid="{EB72EC56-B5CF-43B8-B55B-59ADBF2301E3}"/>
    <cellStyle name="Millares [0] 7 2 3 3 2 2" xfId="35760" xr:uid="{743261DB-6C24-4DED-880D-2ED4533F81F8}"/>
    <cellStyle name="Millares [0] 7 2 3 3 3" xfId="20892" xr:uid="{DF8B75D4-75FC-4A40-B177-5A1DC1FFEC60}"/>
    <cellStyle name="Millares [0] 7 2 3 3 3 2" xfId="42395" xr:uid="{70BEE6D2-9CB4-4BCA-9929-E5D6F73CAAE7}"/>
    <cellStyle name="Millares [0] 7 2 3 3 4" xfId="27497" xr:uid="{D91DC0D1-F491-4799-8CC8-24549F21DC73}"/>
    <cellStyle name="Millares [0] 7 2 3 3 5" xfId="49000" xr:uid="{086E2BAE-2F6B-47B3-A8DD-1683A7FC21C2}"/>
    <cellStyle name="Millares [0] 7 2 3 4" xfId="7632" xr:uid="{67732755-BD02-4A97-94CD-5DCBC6960BF2}"/>
    <cellStyle name="Millares [0] 7 2 3 4 2" xfId="29135" xr:uid="{33B43DE7-AEDA-455A-B1A6-31DABCDE0C96}"/>
    <cellStyle name="Millares [0] 7 2 3 5" xfId="9289" xr:uid="{33F7F3FA-C5DD-44D6-A8D5-930835676B47}"/>
    <cellStyle name="Millares [0] 7 2 3 5 2" xfId="30792" xr:uid="{2AA472D5-600D-4108-9B3A-6D4B0AC45948}"/>
    <cellStyle name="Millares [0] 7 2 3 6" xfId="15924" xr:uid="{9FF8BA49-A403-4AD2-8A10-DD8C96412ED8}"/>
    <cellStyle name="Millares [0] 7 2 3 6 2" xfId="37427" xr:uid="{2E0AE2BE-53C5-461C-BC79-5881E6870FA3}"/>
    <cellStyle name="Millares [0] 7 2 3 7" xfId="22529" xr:uid="{99A340B6-6191-42B1-879A-176F2D680807}"/>
    <cellStyle name="Millares [0] 7 2 3 8" xfId="44032" xr:uid="{4CCF4DDA-C170-47FC-BEAC-E35B723E62FC}"/>
    <cellStyle name="Millares [0] 7 2 4" xfId="1419" xr:uid="{1220F307-081D-40A6-9A3A-A0DC6A3FE153}"/>
    <cellStyle name="Millares [0] 7 2 4 2" xfId="4248" xr:uid="{7DC44FBA-0658-46B8-811E-C22B7490ECC5}"/>
    <cellStyle name="Millares [0] 7 2 4 2 2" xfId="12514" xr:uid="{F4FE9890-6F3F-41D1-960A-88AD39E23E8F}"/>
    <cellStyle name="Millares [0] 7 2 4 2 2 2" xfId="34017" xr:uid="{A22506FE-86DA-4907-89A8-785FE23B719A}"/>
    <cellStyle name="Millares [0] 7 2 4 2 3" xfId="19149" xr:uid="{9AB46A33-AE47-42D1-AB06-2A37300EBA4C}"/>
    <cellStyle name="Millares [0] 7 2 4 2 3 2" xfId="40652" xr:uid="{10E557F9-A2F5-415D-8357-F5D2256E1B40}"/>
    <cellStyle name="Millares [0] 7 2 4 2 4" xfId="25754" xr:uid="{463D38AD-249E-445E-A81C-5E6E4977D382}"/>
    <cellStyle name="Millares [0] 7 2 4 2 5" xfId="47257" xr:uid="{5EA85615-02B3-4E85-8D5C-FEC9BEF93258}"/>
    <cellStyle name="Millares [0] 7 2 4 3" xfId="6387" xr:uid="{553D7C60-FEDB-40D4-B4F4-E4759EA534BD}"/>
    <cellStyle name="Millares [0] 7 2 4 3 2" xfId="14653" xr:uid="{C2F2B16E-0FA3-41CF-B02B-C7D47F546C41}"/>
    <cellStyle name="Millares [0] 7 2 4 3 2 2" xfId="36156" xr:uid="{B481FD97-8228-401A-A158-0844046A2D81}"/>
    <cellStyle name="Millares [0] 7 2 4 3 3" xfId="21288" xr:uid="{E19364EB-7441-4A16-BE73-529DFC248E5D}"/>
    <cellStyle name="Millares [0] 7 2 4 3 3 2" xfId="42791" xr:uid="{E4A15951-A693-4137-A613-3D9573E01C66}"/>
    <cellStyle name="Millares [0] 7 2 4 3 4" xfId="27893" xr:uid="{B884A8AC-AF3B-4C10-A2F5-2358D01A9EB0}"/>
    <cellStyle name="Millares [0] 7 2 4 3 5" xfId="49396" xr:uid="{22C6B805-5C99-41AC-80C6-38F20FF2CFED}"/>
    <cellStyle name="Millares [0] 7 2 4 4" xfId="8028" xr:uid="{6BB9C3E6-EB9C-4946-ADB5-2E05E824E550}"/>
    <cellStyle name="Millares [0] 7 2 4 4 2" xfId="29531" xr:uid="{21EED682-FA7A-4D13-8F48-DC239602A636}"/>
    <cellStyle name="Millares [0] 7 2 4 5" xfId="9685" xr:uid="{ACFB844F-3499-4A82-B003-275BB0473695}"/>
    <cellStyle name="Millares [0] 7 2 4 5 2" xfId="31188" xr:uid="{3422A145-DF15-4E47-A507-2EEBA0AAC9B2}"/>
    <cellStyle name="Millares [0] 7 2 4 6" xfId="16320" xr:uid="{42A1A569-DA0D-4F54-8488-1A59398CF229}"/>
    <cellStyle name="Millares [0] 7 2 4 6 2" xfId="37823" xr:uid="{FE9488B0-0A22-462F-AE7A-9223FEBFE70D}"/>
    <cellStyle name="Millares [0] 7 2 4 7" xfId="22925" xr:uid="{37DC2EE4-BC0F-4774-B630-4F7B16B52958}"/>
    <cellStyle name="Millares [0] 7 2 4 8" xfId="44428" xr:uid="{3F1906C0-75A0-499E-9461-0466C3B811AF}"/>
    <cellStyle name="Millares [0] 7 2 5" xfId="2106" xr:uid="{FFE18E72-F95B-4E70-A057-DE3B91252D6B}"/>
    <cellStyle name="Millares [0] 7 2 5 2" xfId="10372" xr:uid="{8239D722-73F0-4CE8-9D80-6C9673127A4C}"/>
    <cellStyle name="Millares [0] 7 2 5 2 2" xfId="31875" xr:uid="{67CE344D-F3C9-4997-B995-5C3DEA9D38B4}"/>
    <cellStyle name="Millares [0] 7 2 5 3" xfId="17007" xr:uid="{B413FB46-5871-4E26-A265-42B09E314D75}"/>
    <cellStyle name="Millares [0] 7 2 5 3 2" xfId="38510" xr:uid="{38CD0F86-A27D-4191-86C2-8E34FE345C69}"/>
    <cellStyle name="Millares [0] 7 2 5 4" xfId="23612" xr:uid="{2926C770-4999-4181-9052-6BF1777FCE43}"/>
    <cellStyle name="Millares [0] 7 2 5 5" xfId="45115" xr:uid="{AB13A4E2-A459-4811-91CC-06027CB6319B}"/>
    <cellStyle name="Millares [0] 7 2 6" xfId="2654" xr:uid="{1D2823C6-8776-4C56-B78E-0DC4AD758444}"/>
    <cellStyle name="Millares [0] 7 2 6 2" xfId="10920" xr:uid="{A4B3ED9A-19E4-48FD-9729-C1343109C80E}"/>
    <cellStyle name="Millares [0] 7 2 6 2 2" xfId="32423" xr:uid="{0B761204-0E8C-4F6C-AAD6-6042EE7C3C2E}"/>
    <cellStyle name="Millares [0] 7 2 6 3" xfId="17555" xr:uid="{47314096-1BC8-4612-8359-C07FEA641F23}"/>
    <cellStyle name="Millares [0] 7 2 6 3 2" xfId="39058" xr:uid="{6771143A-8744-4B45-87CF-79EA486A2FA5}"/>
    <cellStyle name="Millares [0] 7 2 6 4" xfId="24160" xr:uid="{C70B957B-FE85-4770-AD09-4EAB8EEDDD16}"/>
    <cellStyle name="Millares [0] 7 2 6 5" xfId="45663" xr:uid="{F7D3B790-DEFC-44C7-ACCE-CEDF9D72A773}"/>
    <cellStyle name="Millares [0] 7 2 7" xfId="3302" xr:uid="{EEED926C-A072-4EF4-B6E0-6B29799094F7}"/>
    <cellStyle name="Millares [0] 7 2 7 2" xfId="11568" xr:uid="{6B090B55-7764-4DBD-AFEE-4F012F728432}"/>
    <cellStyle name="Millares [0] 7 2 7 2 2" xfId="33071" xr:uid="{C96E841D-4A46-4E32-B3FC-E9C610BAF15A}"/>
    <cellStyle name="Millares [0] 7 2 7 3" xfId="18203" xr:uid="{5603E5E3-852E-4918-9D23-DBA4E51B17E8}"/>
    <cellStyle name="Millares [0] 7 2 7 3 2" xfId="39706" xr:uid="{A0728289-7E92-4137-967C-7CF7C3BADDA7}"/>
    <cellStyle name="Millares [0] 7 2 7 4" xfId="24808" xr:uid="{671F6694-87DB-4235-A3C4-DDC198BFDFA6}"/>
    <cellStyle name="Millares [0] 7 2 7 5" xfId="46311" xr:uid="{D9BE13F7-FB98-4A1C-B1AC-CA3C38F58BB9}"/>
    <cellStyle name="Millares [0] 7 2 8" xfId="4798" xr:uid="{236655C4-E346-4363-BE00-EDC0E69591C5}"/>
    <cellStyle name="Millares [0] 7 2 8 2" xfId="13064" xr:uid="{1189D30D-3AA7-413B-B36E-7FC6A2B28311}"/>
    <cellStyle name="Millares [0] 7 2 8 2 2" xfId="34567" xr:uid="{96699E57-6A33-4D90-B7A6-8EE161F27F01}"/>
    <cellStyle name="Millares [0] 7 2 8 3" xfId="19699" xr:uid="{FAF7F681-CAB4-4E75-B959-5E4CF5151D06}"/>
    <cellStyle name="Millares [0] 7 2 8 3 2" xfId="41202" xr:uid="{EBA0EA98-DD60-4B93-AF96-3FFA6EDCA04D}"/>
    <cellStyle name="Millares [0] 7 2 8 4" xfId="26304" xr:uid="{7385A183-EBEB-436E-BEAE-A553EEC42C1A}"/>
    <cellStyle name="Millares [0] 7 2 8 5" xfId="47807" xr:uid="{B9E6E18F-2341-4D9E-BBF9-7F8DA6E4C9E5}"/>
    <cellStyle name="Millares [0] 7 2 9" xfId="5441" xr:uid="{CFB2A1D0-32A0-4B20-81FE-98003E6BC8AE}"/>
    <cellStyle name="Millares [0] 7 2 9 2" xfId="13707" xr:uid="{44DDF273-9406-4356-AB79-A5FB285EE415}"/>
    <cellStyle name="Millares [0] 7 2 9 2 2" xfId="35210" xr:uid="{CF515058-2AA1-44FB-B76A-09F5E9B8E179}"/>
    <cellStyle name="Millares [0] 7 2 9 3" xfId="20342" xr:uid="{F7FA5FC7-3C40-4654-83EC-3DE8C58EC0E5}"/>
    <cellStyle name="Millares [0] 7 2 9 3 2" xfId="41845" xr:uid="{124DD545-D830-492E-8FBE-82E036340D46}"/>
    <cellStyle name="Millares [0] 7 2 9 4" xfId="26947" xr:uid="{1F1FB6A2-E252-47AE-B9A2-76EBFC35930A}"/>
    <cellStyle name="Millares [0] 7 2 9 5" xfId="48450" xr:uid="{BED4BBF8-517B-426E-A9F0-1C636DD6F279}"/>
    <cellStyle name="Millares [0] 7 3" xfId="344" xr:uid="{C11536A5-1440-42F2-9B78-3A46CCC11F56}"/>
    <cellStyle name="Millares [0] 7 3 10" xfId="15247" xr:uid="{C773F0E8-1BA5-45AB-A720-109734053DEC}"/>
    <cellStyle name="Millares [0] 7 3 10 2" xfId="36750" xr:uid="{5FB6478F-85FC-41B1-AD59-60F5F22539BB}"/>
    <cellStyle name="Millares [0] 7 3 11" xfId="21852" xr:uid="{66B959BF-9F5A-480E-90C4-D3E7A4930ECC}"/>
    <cellStyle name="Millares [0] 7 3 12" xfId="43355" xr:uid="{0140491D-AE5C-4F96-9BB6-20E1065B4805}"/>
    <cellStyle name="Millares [0] 7 3 2" xfId="1292" xr:uid="{0350CC78-12BF-493F-BAF6-D79209116F31}"/>
    <cellStyle name="Millares [0] 7 3 2 2" xfId="4121" xr:uid="{EC64C8AB-595A-44BD-99CE-8C65DC4CBC6A}"/>
    <cellStyle name="Millares [0] 7 3 2 2 2" xfId="12387" xr:uid="{29B0E64A-18DC-4B46-A7E8-50C045657043}"/>
    <cellStyle name="Millares [0] 7 3 2 2 2 2" xfId="33890" xr:uid="{CB56692B-ADF3-4954-9DD6-353A0CEF24EC}"/>
    <cellStyle name="Millares [0] 7 3 2 2 3" xfId="19022" xr:uid="{A35D902B-D9C4-4A60-AA93-A397113ED66F}"/>
    <cellStyle name="Millares [0] 7 3 2 2 3 2" xfId="40525" xr:uid="{7B63604C-04FF-46A9-AA8E-9A5AD05B8047}"/>
    <cellStyle name="Millares [0] 7 3 2 2 4" xfId="25627" xr:uid="{3BC194D5-3493-41A5-83DC-67FA0C86610A}"/>
    <cellStyle name="Millares [0] 7 3 2 2 5" xfId="47130" xr:uid="{5D80F9DE-D552-4363-81D0-A8D12FEF9F59}"/>
    <cellStyle name="Millares [0] 7 3 2 3" xfId="6260" xr:uid="{9C5AAA57-5026-4D1A-B196-1E76AEAAFAA7}"/>
    <cellStyle name="Millares [0] 7 3 2 3 2" xfId="14526" xr:uid="{E06DA9D9-BB02-43F7-8D43-7D82E9843523}"/>
    <cellStyle name="Millares [0] 7 3 2 3 2 2" xfId="36029" xr:uid="{42C59D4D-AD18-4175-BB1B-150F6C112D89}"/>
    <cellStyle name="Millares [0] 7 3 2 3 3" xfId="21161" xr:uid="{8F743F2D-3C60-4D67-91D8-7CD657341875}"/>
    <cellStyle name="Millares [0] 7 3 2 3 3 2" xfId="42664" xr:uid="{B5285868-B2DE-4F23-A96E-A0E762CE8A93}"/>
    <cellStyle name="Millares [0] 7 3 2 3 4" xfId="27766" xr:uid="{7038ABD0-32D8-4B4A-B5F7-90A6B201707A}"/>
    <cellStyle name="Millares [0] 7 3 2 3 5" xfId="49269" xr:uid="{838AD64B-73C9-4127-B370-983DA32BFF8A}"/>
    <cellStyle name="Millares [0] 7 3 2 4" xfId="7901" xr:uid="{D7FA48FC-9B7D-495B-B059-8AEFCBEB54DF}"/>
    <cellStyle name="Millares [0] 7 3 2 4 2" xfId="29404" xr:uid="{D1D4EC02-3EC9-475F-9422-8DBCDFE91DB0}"/>
    <cellStyle name="Millares [0] 7 3 2 5" xfId="9558" xr:uid="{9FC49093-DA09-4371-AC24-8646E5E61DE6}"/>
    <cellStyle name="Millares [0] 7 3 2 5 2" xfId="31061" xr:uid="{979D3B55-78EA-42B7-BD4F-852994D26CA4}"/>
    <cellStyle name="Millares [0] 7 3 2 6" xfId="16193" xr:uid="{D9AEF133-3038-49B1-83F8-1F6F89CB8CA5}"/>
    <cellStyle name="Millares [0] 7 3 2 6 2" xfId="37696" xr:uid="{8A8A7B11-3EC2-4B76-8977-4D3553E77227}"/>
    <cellStyle name="Millares [0] 7 3 2 7" xfId="22798" xr:uid="{D6797FFD-B24C-4740-9A46-A9ED7590BB71}"/>
    <cellStyle name="Millares [0] 7 3 2 8" xfId="44301" xr:uid="{35EA5C8A-3F1B-4601-8E7F-B20638C6B1EE}"/>
    <cellStyle name="Millares [0] 7 3 3" xfId="1979" xr:uid="{D362DC31-92E1-441E-A077-A4A5640632A9}"/>
    <cellStyle name="Millares [0] 7 3 3 2" xfId="10245" xr:uid="{6567DBB0-259A-41D6-BACE-EEE51A1C3168}"/>
    <cellStyle name="Millares [0] 7 3 3 2 2" xfId="31748" xr:uid="{38A6CCAD-9E50-4E14-8FF0-E78609A886F7}"/>
    <cellStyle name="Millares [0] 7 3 3 3" xfId="16880" xr:uid="{97879242-F996-44BD-A5D2-81CEA2BF213F}"/>
    <cellStyle name="Millares [0] 7 3 3 3 2" xfId="38383" xr:uid="{6C56F7A6-C2DF-418D-9FF5-B1FD784622C2}"/>
    <cellStyle name="Millares [0] 7 3 3 4" xfId="23485" xr:uid="{D053A1EF-13DF-4A74-AA9C-B7BCB4547FE7}"/>
    <cellStyle name="Millares [0] 7 3 3 5" xfId="44988" xr:uid="{3EC4593A-F8FE-40D7-BAD5-51949471C760}"/>
    <cellStyle name="Millares [0] 7 3 4" xfId="2778" xr:uid="{0E36D76E-F905-493D-B1A8-2EFFC6C94BCC}"/>
    <cellStyle name="Millares [0] 7 3 4 2" xfId="11044" xr:uid="{D2FC9A0F-7022-448C-830F-F8BE359C8840}"/>
    <cellStyle name="Millares [0] 7 3 4 2 2" xfId="32547" xr:uid="{32004941-77CB-47FD-B721-929AC3DFFF7E}"/>
    <cellStyle name="Millares [0] 7 3 4 3" xfId="17679" xr:uid="{AB630850-9AEB-41C9-BD47-7EF20ECA8EB9}"/>
    <cellStyle name="Millares [0] 7 3 4 3 2" xfId="39182" xr:uid="{1B11A301-E9EA-45C4-A596-2345A630BBC8}"/>
    <cellStyle name="Millares [0] 7 3 4 4" xfId="24284" xr:uid="{FCC2D9DC-4746-4398-89F9-7A230552B364}"/>
    <cellStyle name="Millares [0] 7 3 4 5" xfId="45787" xr:uid="{6DBB404B-A9EE-4319-8856-ACE2D19EC529}"/>
    <cellStyle name="Millares [0] 7 3 5" xfId="3175" xr:uid="{DCC06E75-4B00-4571-A96F-870B49BED065}"/>
    <cellStyle name="Millares [0] 7 3 5 2" xfId="11441" xr:uid="{120ED0C7-A82E-40C4-8469-BF39A22F9319}"/>
    <cellStyle name="Millares [0] 7 3 5 2 2" xfId="32944" xr:uid="{A2BF2923-6DB1-4289-9B2A-0D5BD9D475E6}"/>
    <cellStyle name="Millares [0] 7 3 5 3" xfId="18076" xr:uid="{C12A881B-7268-45EF-8E66-5D5849F3EA6A}"/>
    <cellStyle name="Millares [0] 7 3 5 3 2" xfId="39579" xr:uid="{9B7D9570-4826-4E54-BC02-0260BD9DA008}"/>
    <cellStyle name="Millares [0] 7 3 5 4" xfId="24681" xr:uid="{EB574699-4874-4268-BF64-FE9056EA5859}"/>
    <cellStyle name="Millares [0] 7 3 5 5" xfId="46184" xr:uid="{8FBDB243-56BC-4211-9BF0-2AB455DEC219}"/>
    <cellStyle name="Millares [0] 7 3 6" xfId="4922" xr:uid="{D70A08A7-3101-4AA6-A44E-5AAF36F3D838}"/>
    <cellStyle name="Millares [0] 7 3 6 2" xfId="13188" xr:uid="{654D7CE2-1669-4438-833C-271CEFC181CE}"/>
    <cellStyle name="Millares [0] 7 3 6 2 2" xfId="34691" xr:uid="{76336F30-3F66-41B7-A3AF-14E26E638F46}"/>
    <cellStyle name="Millares [0] 7 3 6 3" xfId="19823" xr:uid="{4D5925F0-A74A-4CC6-BD9E-E053AE6D2F9C}"/>
    <cellStyle name="Millares [0] 7 3 6 3 2" xfId="41326" xr:uid="{C43AD792-009D-4A4C-8547-DFB5ADE8B2B9}"/>
    <cellStyle name="Millares [0] 7 3 6 4" xfId="26428" xr:uid="{02DDF45C-FECC-461D-A27E-99464A533DB5}"/>
    <cellStyle name="Millares [0] 7 3 6 5" xfId="47931" xr:uid="{0C34BE67-4423-4195-9BE5-C1888733AE8A}"/>
    <cellStyle name="Millares [0] 7 3 7" xfId="5314" xr:uid="{606BDD37-1CA0-4832-99C2-CAB0EF52DF46}"/>
    <cellStyle name="Millares [0] 7 3 7 2" xfId="13580" xr:uid="{4A55A4B8-1886-4F87-BF9A-D4FD39B4C312}"/>
    <cellStyle name="Millares [0] 7 3 7 2 2" xfId="35083" xr:uid="{A9643698-07EF-48E0-A5E2-BE6FBF28ABA2}"/>
    <cellStyle name="Millares [0] 7 3 7 3" xfId="20215" xr:uid="{8E40C570-7EF8-47A7-832C-C76FA9DFFDED}"/>
    <cellStyle name="Millares [0] 7 3 7 3 2" xfId="41718" xr:uid="{048D495D-D7D9-4823-AD85-FFFA4C06762A}"/>
    <cellStyle name="Millares [0] 7 3 7 4" xfId="26820" xr:uid="{63551FC2-B520-40CE-98E0-B6CADBEF4FC1}"/>
    <cellStyle name="Millares [0] 7 3 7 5" xfId="48323" xr:uid="{2A3D40C7-8726-43A4-A00A-27E9E5A9E592}"/>
    <cellStyle name="Millares [0] 7 3 8" xfId="6955" xr:uid="{B1E97ABF-8000-4003-852B-C0159E08B264}"/>
    <cellStyle name="Millares [0] 7 3 8 2" xfId="28458" xr:uid="{AC5E26C3-2973-4FFD-AE19-9BB272C85E2A}"/>
    <cellStyle name="Millares [0] 7 3 9" xfId="8611" xr:uid="{C6580D08-C1F8-4E71-9C14-566CD8520FCE}"/>
    <cellStyle name="Millares [0] 7 3 9 2" xfId="30114" xr:uid="{B24390FA-48B8-47A0-A3CC-AB5D557ADAD6}"/>
    <cellStyle name="Millares [0] 7 4" xfId="628" xr:uid="{598EA458-F808-4157-8F40-FC3E74872310}"/>
    <cellStyle name="Millares [0] 7 4 10" xfId="43637" xr:uid="{9AD026F8-5020-463E-A747-8BD3D9B0EBAE}"/>
    <cellStyle name="Millares [0] 7 4 2" xfId="1574" xr:uid="{6A647C01-95AE-491A-831C-0C0A4E5521B5}"/>
    <cellStyle name="Millares [0] 7 4 2 2" xfId="4403" xr:uid="{AF98B11C-4AC3-467F-BB2A-463704F1DFBD}"/>
    <cellStyle name="Millares [0] 7 4 2 2 2" xfId="12669" xr:uid="{3BBFB58A-C2D6-41AE-AB0D-F501FCBB181A}"/>
    <cellStyle name="Millares [0] 7 4 2 2 2 2" xfId="34172" xr:uid="{2DDBFFB9-5400-4948-8620-B28C60DD5193}"/>
    <cellStyle name="Millares [0] 7 4 2 2 3" xfId="19304" xr:uid="{F57C5E0F-BF39-4755-9818-D24FD5D8C494}"/>
    <cellStyle name="Millares [0] 7 4 2 2 3 2" xfId="40807" xr:uid="{F44741AF-8980-4350-883E-DA8A9953FC4C}"/>
    <cellStyle name="Millares [0] 7 4 2 2 4" xfId="25909" xr:uid="{72436ED3-F1F6-4330-A2C3-EA7B8273C1AD}"/>
    <cellStyle name="Millares [0] 7 4 2 2 5" xfId="47412" xr:uid="{7799AC08-93DD-4077-8AA0-D86859029FB3}"/>
    <cellStyle name="Millares [0] 7 4 2 3" xfId="6542" xr:uid="{86A7F7D0-85C2-4A91-8239-38EC09EA1DEE}"/>
    <cellStyle name="Millares [0] 7 4 2 3 2" xfId="14808" xr:uid="{B8B06C5C-1B94-431F-905D-DA276897AEFA}"/>
    <cellStyle name="Millares [0] 7 4 2 3 2 2" xfId="36311" xr:uid="{88C1AF5E-D6FF-4C43-AA87-AE794DA7E51B}"/>
    <cellStyle name="Millares [0] 7 4 2 3 3" xfId="21443" xr:uid="{A6EF2E7D-DF29-43F5-BFEA-81E937974F03}"/>
    <cellStyle name="Millares [0] 7 4 2 3 3 2" xfId="42946" xr:uid="{C253E67F-1F05-4AAC-94F8-E4131D2F1747}"/>
    <cellStyle name="Millares [0] 7 4 2 3 4" xfId="28048" xr:uid="{BAB89689-490B-49F7-9136-929908CB4E92}"/>
    <cellStyle name="Millares [0] 7 4 2 3 5" xfId="49551" xr:uid="{354F54A5-AEED-417F-8448-9AEAC2F77675}"/>
    <cellStyle name="Millares [0] 7 4 2 4" xfId="8183" xr:uid="{3304EAA5-247E-4FD6-A5E4-4E716C4050CE}"/>
    <cellStyle name="Millares [0] 7 4 2 4 2" xfId="29686" xr:uid="{CEBC3596-D6E7-469F-8025-F2D5FC9101B9}"/>
    <cellStyle name="Millares [0] 7 4 2 5" xfId="9840" xr:uid="{E65CCD3F-1EA6-421E-86F7-2E06089DFAA5}"/>
    <cellStyle name="Millares [0] 7 4 2 5 2" xfId="31343" xr:uid="{D620355A-46ED-4A6E-A843-DC03C1EB7B0E}"/>
    <cellStyle name="Millares [0] 7 4 2 6" xfId="16475" xr:uid="{6D146C12-B075-48FB-B239-11C9A6A4A041}"/>
    <cellStyle name="Millares [0] 7 4 2 6 2" xfId="37978" xr:uid="{C591D414-D9A4-4D11-A6D2-D358051777B1}"/>
    <cellStyle name="Millares [0] 7 4 2 7" xfId="23080" xr:uid="{23324F86-E85F-4CA9-9379-2EC590592137}"/>
    <cellStyle name="Millares [0] 7 4 2 8" xfId="44583" xr:uid="{9E3B63E8-46D4-4F00-AA0A-B01CEEAADFE1}"/>
    <cellStyle name="Millares [0] 7 4 3" xfId="2261" xr:uid="{760C65C9-6B77-4899-9054-B7742CAE9ED8}"/>
    <cellStyle name="Millares [0] 7 4 3 2" xfId="10527" xr:uid="{C4FC06CE-1D56-4AE7-8EE5-7C237C5C9133}"/>
    <cellStyle name="Millares [0] 7 4 3 2 2" xfId="32030" xr:uid="{03948C90-08AA-494F-B73F-44D3CD2D4963}"/>
    <cellStyle name="Millares [0] 7 4 3 3" xfId="17162" xr:uid="{7A28933F-FE79-4C49-AF89-9062A6EDB96C}"/>
    <cellStyle name="Millares [0] 7 4 3 3 2" xfId="38665" xr:uid="{825E521E-9D15-409B-80D5-D87A97D4901D}"/>
    <cellStyle name="Millares [0] 7 4 3 4" xfId="23767" xr:uid="{62D7545E-14FA-4DB3-9447-654DA7FE982E}"/>
    <cellStyle name="Millares [0] 7 4 3 5" xfId="45270" xr:uid="{5B2C0210-D57D-4CD0-9A92-309467C628E7}"/>
    <cellStyle name="Millares [0] 7 4 4" xfId="3457" xr:uid="{836346A7-689C-4F0A-8C93-E263DF20A4CA}"/>
    <cellStyle name="Millares [0] 7 4 4 2" xfId="11723" xr:uid="{B5945795-E9FD-4F38-9DE5-5701C4967D10}"/>
    <cellStyle name="Millares [0] 7 4 4 2 2" xfId="33226" xr:uid="{CDBCD90F-C41F-4258-9FF3-1903502D5668}"/>
    <cellStyle name="Millares [0] 7 4 4 3" xfId="18358" xr:uid="{C8A706C9-1C74-49CE-B29A-2A123F83DCCF}"/>
    <cellStyle name="Millares [0] 7 4 4 3 2" xfId="39861" xr:uid="{4AC982C0-5E6F-4ACA-83E8-5DEE7CBFD779}"/>
    <cellStyle name="Millares [0] 7 4 4 4" xfId="24963" xr:uid="{7BD121A5-1845-484B-AC04-16BC41C8E080}"/>
    <cellStyle name="Millares [0] 7 4 4 5" xfId="46466" xr:uid="{277BCC81-6CEC-449C-A76E-5382A48E0F18}"/>
    <cellStyle name="Millares [0] 7 4 5" xfId="5596" xr:uid="{481F2A50-495B-431A-B09D-3904F95433C3}"/>
    <cellStyle name="Millares [0] 7 4 5 2" xfId="13862" xr:uid="{0085A9F8-AC8D-4007-9B31-E1ACB42B602A}"/>
    <cellStyle name="Millares [0] 7 4 5 2 2" xfId="35365" xr:uid="{45D52467-E83D-4FF1-BEE5-736204CBE4DC}"/>
    <cellStyle name="Millares [0] 7 4 5 3" xfId="20497" xr:uid="{49E459AD-5CBD-4AEB-B7F2-7EC4FB5BB4BD}"/>
    <cellStyle name="Millares [0] 7 4 5 3 2" xfId="42000" xr:uid="{B383FC1F-9EAE-4690-9D2A-49A67F1CB4FC}"/>
    <cellStyle name="Millares [0] 7 4 5 4" xfId="27102" xr:uid="{3BC9BBB4-E31A-418C-8BA2-0A71A632CB40}"/>
    <cellStyle name="Millares [0] 7 4 5 5" xfId="48605" xr:uid="{B2FFBE5C-2600-4A29-A106-3AC17E98E45B}"/>
    <cellStyle name="Millares [0] 7 4 6" xfId="7237" xr:uid="{32254003-4BEF-4B25-844A-88CC8454065A}"/>
    <cellStyle name="Millares [0] 7 4 6 2" xfId="28740" xr:uid="{57CD8913-D92A-4AC3-9A7F-5E2064ED4156}"/>
    <cellStyle name="Millares [0] 7 4 7" xfId="8894" xr:uid="{E3001867-8A3B-4B67-8B47-F78489F68A12}"/>
    <cellStyle name="Millares [0] 7 4 7 2" xfId="30397" xr:uid="{ECC16F95-12F8-4736-80AE-A548B52FA8CD}"/>
    <cellStyle name="Millares [0] 7 4 8" xfId="15529" xr:uid="{84FE46C9-09F8-42B3-AA2B-09C756E03E94}"/>
    <cellStyle name="Millares [0] 7 4 8 2" xfId="37032" xr:uid="{C52B0016-0FAF-4BE1-AE57-41E05F0E9651}"/>
    <cellStyle name="Millares [0] 7 4 9" xfId="22134" xr:uid="{D85DB486-9695-4461-969A-CBBCD1F7B40B}"/>
    <cellStyle name="Millares [0] 7 5" xfId="896" xr:uid="{3EA0512D-03BC-4ACB-9FE7-90B823B44A35}"/>
    <cellStyle name="Millares [0] 7 5 2" xfId="3725" xr:uid="{9C152A96-34CB-4FD8-937A-0C6489C719E3}"/>
    <cellStyle name="Millares [0] 7 5 2 2" xfId="11991" xr:uid="{4DC1C814-E578-41F0-A02C-6B9835D2F2DD}"/>
    <cellStyle name="Millares [0] 7 5 2 2 2" xfId="33494" xr:uid="{4D16E8CE-DB18-4A8F-9845-E11B468D95C4}"/>
    <cellStyle name="Millares [0] 7 5 2 3" xfId="18626" xr:uid="{A040A107-D595-4999-BE12-5241E36A110A}"/>
    <cellStyle name="Millares [0] 7 5 2 3 2" xfId="40129" xr:uid="{0537606F-A151-4F67-9D98-155124F19D3F}"/>
    <cellStyle name="Millares [0] 7 5 2 4" xfId="25231" xr:uid="{27C41D90-D8B5-4F82-BDF9-595BC56D3A0B}"/>
    <cellStyle name="Millares [0] 7 5 2 5" xfId="46734" xr:uid="{DC7CC544-D95A-4230-8232-3C08F842DF53}"/>
    <cellStyle name="Millares [0] 7 5 3" xfId="5864" xr:uid="{C6FC4AFE-6F22-4DE7-97A8-F00C65F506F7}"/>
    <cellStyle name="Millares [0] 7 5 3 2" xfId="14130" xr:uid="{CFA261B9-8B0B-4790-97FF-1E6CA74AD48F}"/>
    <cellStyle name="Millares [0] 7 5 3 2 2" xfId="35633" xr:uid="{E312594F-6C28-44B5-9AAB-7B185B7ADE1A}"/>
    <cellStyle name="Millares [0] 7 5 3 3" xfId="20765" xr:uid="{CB85BD5A-5575-477B-A330-D8D85DB2DA49}"/>
    <cellStyle name="Millares [0] 7 5 3 3 2" xfId="42268" xr:uid="{DA21353F-DF5C-4C83-B0FE-7B0160A785CA}"/>
    <cellStyle name="Millares [0] 7 5 3 4" xfId="27370" xr:uid="{16F0DC08-E6AF-4BA6-AA4A-A696BE30D10F}"/>
    <cellStyle name="Millares [0] 7 5 3 5" xfId="48873" xr:uid="{5ED8E999-EA2F-4AA7-B0B9-C275C8EFF08F}"/>
    <cellStyle name="Millares [0] 7 5 4" xfId="7505" xr:uid="{F5B86F2C-0CB0-4F76-9C00-E1E2CF72563E}"/>
    <cellStyle name="Millares [0] 7 5 4 2" xfId="29008" xr:uid="{62A7BF36-08F6-4EC3-9DA8-C5E8955150FF}"/>
    <cellStyle name="Millares [0] 7 5 5" xfId="9162" xr:uid="{60AA60B3-E5D5-4A40-A620-6E51A8299EF4}"/>
    <cellStyle name="Millares [0] 7 5 5 2" xfId="30665" xr:uid="{4E819891-4C48-422E-885E-6CE5B20B9144}"/>
    <cellStyle name="Millares [0] 7 5 6" xfId="15797" xr:uid="{83E718E0-64EA-4D3E-B58A-EC6E3FA35160}"/>
    <cellStyle name="Millares [0] 7 5 6 2" xfId="37300" xr:uid="{3EB690E8-2C23-4A4C-B2F2-4DA7F0F9E3E3}"/>
    <cellStyle name="Millares [0] 7 5 7" xfId="22402" xr:uid="{C9EEF189-D545-4B7C-B74F-21D34FEAE177}"/>
    <cellStyle name="Millares [0] 7 5 8" xfId="43905" xr:uid="{2C92DD4D-0EAE-4698-ADD5-BF8A948F42DE}"/>
    <cellStyle name="Millares [0] 7 6" xfId="1157" xr:uid="{3078B59E-0D06-4CBE-9C7B-C1F263C8B2B8}"/>
    <cellStyle name="Millares [0] 7 6 2" xfId="3986" xr:uid="{961373DD-28C6-4535-BA5B-40FCBA90D3E1}"/>
    <cellStyle name="Millares [0] 7 6 2 2" xfId="12252" xr:uid="{C6C04E1E-220A-4873-B52B-CDF91D4FEED0}"/>
    <cellStyle name="Millares [0] 7 6 2 2 2" xfId="33755" xr:uid="{E2A8144E-ED82-4C8F-9E31-BC8D4A2D7DF5}"/>
    <cellStyle name="Millares [0] 7 6 2 3" xfId="18887" xr:uid="{5E6A4CAE-4B58-4C7F-8DF5-62D0E211DE7B}"/>
    <cellStyle name="Millares [0] 7 6 2 3 2" xfId="40390" xr:uid="{6F584467-D6F7-45D9-919B-41F738E47C9C}"/>
    <cellStyle name="Millares [0] 7 6 2 4" xfId="25492" xr:uid="{82ADD8D5-8A6D-4734-AD18-76AAF2B88328}"/>
    <cellStyle name="Millares [0] 7 6 2 5" xfId="46995" xr:uid="{C1ABD93A-98CD-4EBD-8A7A-0FA109C1A380}"/>
    <cellStyle name="Millares [0] 7 6 3" xfId="6125" xr:uid="{1B1C5908-37A6-4D52-973E-338D60B77B29}"/>
    <cellStyle name="Millares [0] 7 6 3 2" xfId="14391" xr:uid="{A1DC7175-BB6A-46C8-A62E-C2F42F6F2CC3}"/>
    <cellStyle name="Millares [0] 7 6 3 2 2" xfId="35894" xr:uid="{11CE87BD-CCFE-4BDF-9B73-1460C7D80281}"/>
    <cellStyle name="Millares [0] 7 6 3 3" xfId="21026" xr:uid="{CC3D1035-3666-474A-9E93-3989E6E87425}"/>
    <cellStyle name="Millares [0] 7 6 3 3 2" xfId="42529" xr:uid="{A1AEEC2E-2652-451F-86AB-6C8422D71B56}"/>
    <cellStyle name="Millares [0] 7 6 3 4" xfId="27631" xr:uid="{017E0200-6C32-4C89-9F58-D1F2F61492F1}"/>
    <cellStyle name="Millares [0] 7 6 3 5" xfId="49134" xr:uid="{096910D0-189A-4FA9-BF60-98DCDD8EF909}"/>
    <cellStyle name="Millares [0] 7 6 4" xfId="7766" xr:uid="{5956BC4B-3978-4D46-A7D0-03B531CB950D}"/>
    <cellStyle name="Millares [0] 7 6 4 2" xfId="29269" xr:uid="{61314603-291E-4309-8F62-F2336D7CA632}"/>
    <cellStyle name="Millares [0] 7 6 5" xfId="9423" xr:uid="{90A10934-9ACA-459E-B26B-58904AF2257C}"/>
    <cellStyle name="Millares [0] 7 6 5 2" xfId="30926" xr:uid="{3DE89125-BC65-4F4F-8023-A2114E9F55EA}"/>
    <cellStyle name="Millares [0] 7 6 6" xfId="16058" xr:uid="{8B9C9182-FF1A-4EEF-AE16-B343EB0E6C33}"/>
    <cellStyle name="Millares [0] 7 6 6 2" xfId="37561" xr:uid="{8DC58517-D5B6-4067-BE55-91BD60AD8211}"/>
    <cellStyle name="Millares [0] 7 6 7" xfId="22663" xr:uid="{D4D1077C-887D-4223-A319-2F6226137EC2}"/>
    <cellStyle name="Millares [0] 7 6 8" xfId="44166" xr:uid="{E8A1FEBE-B6A6-49D5-8455-ADBA8C36EEC1}"/>
    <cellStyle name="Millares [0] 7 7" xfId="1845" xr:uid="{461F642E-251C-42CA-B4E9-940C6C5B5C14}"/>
    <cellStyle name="Millares [0] 7 7 2" xfId="10111" xr:uid="{DCEAB07F-4D69-4230-A004-4A63D13C9FAA}"/>
    <cellStyle name="Millares [0] 7 7 2 2" xfId="31614" xr:uid="{D8BE1762-76A9-43C8-B569-93F5D125A576}"/>
    <cellStyle name="Millares [0] 7 7 3" xfId="16746" xr:uid="{48DBB0AD-6E9B-4CAF-A1CE-F45484862A79}"/>
    <cellStyle name="Millares [0] 7 7 3 2" xfId="38249" xr:uid="{8D2A18D8-9A30-452A-A795-38A85D8E100D}"/>
    <cellStyle name="Millares [0] 7 7 4" xfId="23351" xr:uid="{B235A14A-8AA4-4EDD-86AE-D0C6C5499586}"/>
    <cellStyle name="Millares [0] 7 7 5" xfId="44854" xr:uid="{E535DC7A-B85B-475F-A115-4CFA85141F66}"/>
    <cellStyle name="Millares [0] 7 8" xfId="2530" xr:uid="{BDB22134-F0F2-4958-B11B-2D37EB69CAA1}"/>
    <cellStyle name="Millares [0] 7 8 2" xfId="10796" xr:uid="{31F8BBCD-8480-4F4C-9826-1CA9F07B336A}"/>
    <cellStyle name="Millares [0] 7 8 2 2" xfId="32299" xr:uid="{3B2E6E09-B7AD-46EE-A2B4-ACE79E417829}"/>
    <cellStyle name="Millares [0] 7 8 3" xfId="17431" xr:uid="{49CD950D-73B9-4E66-B2E2-C84491E00A03}"/>
    <cellStyle name="Millares [0] 7 8 3 2" xfId="38934" xr:uid="{63056CAB-2396-46D1-B81B-4EBD1A45CD5D}"/>
    <cellStyle name="Millares [0] 7 8 4" xfId="24036" xr:uid="{D2E97AAF-8E3C-4274-A5A2-DF85140CCBB4}"/>
    <cellStyle name="Millares [0] 7 8 5" xfId="45539" xr:uid="{E71B4FA6-3BF5-4AB4-A82B-495A2EF0C51D}"/>
    <cellStyle name="Millares [0] 7 9" xfId="3041" xr:uid="{B525CDCE-6357-446A-B4BA-3386B907EA4A}"/>
    <cellStyle name="Millares [0] 7 9 2" xfId="11307" xr:uid="{70D80964-E007-4E8D-B3BC-581773DDA6CF}"/>
    <cellStyle name="Millares [0] 7 9 2 2" xfId="32810" xr:uid="{6EFDD823-66BB-4525-B50C-0F5661FBF916}"/>
    <cellStyle name="Millares [0] 7 9 3" xfId="17942" xr:uid="{7C923C6A-CCBC-49F0-A781-E718FC315E11}"/>
    <cellStyle name="Millares [0] 7 9 3 2" xfId="39445" xr:uid="{4E6CBB7D-6E3A-4833-8B24-A28E27490261}"/>
    <cellStyle name="Millares [0] 7 9 4" xfId="24547" xr:uid="{7F3890A7-F79C-455D-99FE-C3AC92F3401B}"/>
    <cellStyle name="Millares [0] 7 9 5" xfId="46050" xr:uid="{EF283A13-2B6A-4099-B454-14650680B518}"/>
    <cellStyle name="Millares [0] 8" xfId="197" xr:uid="{A0057FA1-76A0-43B4-A3D1-C709B29CD335}"/>
    <cellStyle name="Millares [0] 8 10" xfId="4716" xr:uid="{36D2F4F7-71B5-442E-9A4A-59C1FF20C4E2}"/>
    <cellStyle name="Millares [0] 8 10 2" xfId="12982" xr:uid="{213A233E-D4F8-4752-AF75-C59009EB86EF}"/>
    <cellStyle name="Millares [0] 8 10 2 2" xfId="34485" xr:uid="{9FFAD696-1114-41E1-B8D4-5BFDF03EA79E}"/>
    <cellStyle name="Millares [0] 8 10 3" xfId="19617" xr:uid="{A9CCFD1B-19FD-4E0F-9DF8-E4E98158E859}"/>
    <cellStyle name="Millares [0] 8 10 3 2" xfId="41120" xr:uid="{93869816-3F5A-4FE7-91FC-D7B07AAA71F2}"/>
    <cellStyle name="Millares [0] 8 10 4" xfId="26222" xr:uid="{279D392B-CF1C-49DC-81EC-11BEAA9DE6ED}"/>
    <cellStyle name="Millares [0] 8 10 5" xfId="47725" xr:uid="{F1B07CA6-5921-4D21-B7BC-1F282F5EF8C9}"/>
    <cellStyle name="Millares [0] 8 11" xfId="5219" xr:uid="{DC9DA15A-81C0-4011-8DD5-1FE69D1D970D}"/>
    <cellStyle name="Millares [0] 8 11 2" xfId="13485" xr:uid="{B53409F9-58F4-4FAF-9FB3-5893F0569AC4}"/>
    <cellStyle name="Millares [0] 8 11 2 2" xfId="34988" xr:uid="{0AFAC43C-40CA-4B14-9498-8D76E723E0BF}"/>
    <cellStyle name="Millares [0] 8 11 3" xfId="20120" xr:uid="{AD274A14-96B4-4863-AB33-0581DC00D98F}"/>
    <cellStyle name="Millares [0] 8 11 3 2" xfId="41623" xr:uid="{3A58F836-2A33-4DC9-8D82-FC0F83026ACE}"/>
    <cellStyle name="Millares [0] 8 11 4" xfId="26725" xr:uid="{32BB3895-8A70-4595-BDB3-F82C1A23BF38}"/>
    <cellStyle name="Millares [0] 8 11 5" xfId="48228" xr:uid="{41905CF7-E75E-4977-92E2-745F23B096FB}"/>
    <cellStyle name="Millares [0] 8 12" xfId="6860" xr:uid="{26727318-0C8E-4507-B85E-DC7C816AF7F7}"/>
    <cellStyle name="Millares [0] 8 12 2" xfId="28363" xr:uid="{431E9BBE-496B-41CA-9736-602E9DF887DA}"/>
    <cellStyle name="Millares [0] 8 13" xfId="8514" xr:uid="{902EF8E6-BD45-42C0-9D24-8AB6BD81695E}"/>
    <cellStyle name="Millares [0] 8 13 2" xfId="30017" xr:uid="{F5F8EE87-FA4F-488B-AE53-5486F287AC35}"/>
    <cellStyle name="Millares [0] 8 14" xfId="15153" xr:uid="{48CA181D-157B-4A98-901B-36819E6C4579}"/>
    <cellStyle name="Millares [0] 8 14 2" xfId="36656" xr:uid="{FC5D1984-6398-49AE-A96E-F2EBACFE28AC}"/>
    <cellStyle name="Millares [0] 8 15" xfId="21758" xr:uid="{E969C855-8F5A-4886-A234-BBC4972CFA5E}"/>
    <cellStyle name="Millares [0] 8 16" xfId="43261" xr:uid="{CDAA791B-A141-4275-968A-0A1D8918C03E}"/>
    <cellStyle name="Millares [0] 8 2" xfId="512" xr:uid="{ADF7C08D-7087-415F-BF64-C0CD4FF9ACDD}"/>
    <cellStyle name="Millares [0] 8 2 10" xfId="7123" xr:uid="{19D9572C-FC4B-4C6C-ABFB-46EB040400C1}"/>
    <cellStyle name="Millares [0] 8 2 10 2" xfId="28626" xr:uid="{D15B1B2F-759A-4D03-95AF-F321A13BE4C3}"/>
    <cellStyle name="Millares [0] 8 2 11" xfId="8779" xr:uid="{E4528C3B-D932-443A-B6EB-65BEA9B21A95}"/>
    <cellStyle name="Millares [0] 8 2 11 2" xfId="30282" xr:uid="{AA01B9C6-3D4A-486B-940A-1C1F7607157A}"/>
    <cellStyle name="Millares [0] 8 2 12" xfId="15415" xr:uid="{5969CF48-2419-42C2-8850-F52A74211113}"/>
    <cellStyle name="Millares [0] 8 2 12 2" xfId="36918" xr:uid="{C3823DE8-6814-4850-B9DA-0728C2B4CB55}"/>
    <cellStyle name="Millares [0] 8 2 13" xfId="22020" xr:uid="{0D0E1C00-6E80-42B8-980D-8AEE18D39E9A}"/>
    <cellStyle name="Millares [0] 8 2 14" xfId="43523" xr:uid="{CDFD4B80-606C-46E4-B9DC-BB81D2414DAF}"/>
    <cellStyle name="Millares [0] 8 2 2" xfId="794" xr:uid="{37F79085-5A7C-44F4-A438-0A8F5A7D160B}"/>
    <cellStyle name="Millares [0] 8 2 2 10" xfId="15695" xr:uid="{38B96415-709B-4433-B426-FA7D7ADEB1A2}"/>
    <cellStyle name="Millares [0] 8 2 2 10 2" xfId="37198" xr:uid="{09B9AB55-6F83-42FB-8AA0-BCE49D609164}"/>
    <cellStyle name="Millares [0] 8 2 2 11" xfId="22300" xr:uid="{ADCF97BC-728B-4E97-90B9-812B57B34499}"/>
    <cellStyle name="Millares [0] 8 2 2 12" xfId="43803" xr:uid="{A8616107-B7B2-4007-8DED-3A367A3EDCAB}"/>
    <cellStyle name="Millares [0] 8 2 2 2" xfId="1740" xr:uid="{D942DBD6-BF8F-4FF6-9E74-40E994B054B3}"/>
    <cellStyle name="Millares [0] 8 2 2 2 2" xfId="4569" xr:uid="{6647FC3C-30B9-4B99-91B7-EAF12582B317}"/>
    <cellStyle name="Millares [0] 8 2 2 2 2 2" xfId="12835" xr:uid="{7141C160-5A10-4ED7-A954-8D1D4D01B5FC}"/>
    <cellStyle name="Millares [0] 8 2 2 2 2 2 2" xfId="34338" xr:uid="{7FCBAF53-862A-40F5-B810-1842DD63798B}"/>
    <cellStyle name="Millares [0] 8 2 2 2 2 3" xfId="19470" xr:uid="{F07179F7-81A8-4479-BA58-6674CE7F5CF2}"/>
    <cellStyle name="Millares [0] 8 2 2 2 2 3 2" xfId="40973" xr:uid="{CAB6F597-916B-465B-A23D-6A1CB9D0952E}"/>
    <cellStyle name="Millares [0] 8 2 2 2 2 4" xfId="26075" xr:uid="{1ECA9985-B792-480D-AE7B-F294D178A5BE}"/>
    <cellStyle name="Millares [0] 8 2 2 2 2 5" xfId="47578" xr:uid="{A81179F3-2869-456E-AEF2-E115F07180C4}"/>
    <cellStyle name="Millares [0] 8 2 2 2 3" xfId="6708" xr:uid="{4959686D-92BA-477E-9AAA-51602DE0CB46}"/>
    <cellStyle name="Millares [0] 8 2 2 2 3 2" xfId="14974" xr:uid="{117887EF-FA86-49E2-90A5-4FC47CF451A9}"/>
    <cellStyle name="Millares [0] 8 2 2 2 3 2 2" xfId="36477" xr:uid="{7E099DF3-4CAB-4679-9174-9EA200A7421C}"/>
    <cellStyle name="Millares [0] 8 2 2 2 3 3" xfId="21609" xr:uid="{D9C7DF56-57A6-49D1-B42D-1BE49C54CE0B}"/>
    <cellStyle name="Millares [0] 8 2 2 2 3 3 2" xfId="43112" xr:uid="{B9DDCBC6-7E77-4D1F-B9A1-34BFC7F228BD}"/>
    <cellStyle name="Millares [0] 8 2 2 2 3 4" xfId="28214" xr:uid="{4290529A-CED1-46DA-AC33-8446429F49AE}"/>
    <cellStyle name="Millares [0] 8 2 2 2 3 5" xfId="49717" xr:uid="{DE592183-C59C-4384-A1E3-B22A813413DF}"/>
    <cellStyle name="Millares [0] 8 2 2 2 4" xfId="8349" xr:uid="{35474DE1-99E7-4217-8C06-B2C905570FDC}"/>
    <cellStyle name="Millares [0] 8 2 2 2 4 2" xfId="29852" xr:uid="{A2510DE4-8896-47D8-8CAE-7E7BD5687D5D}"/>
    <cellStyle name="Millares [0] 8 2 2 2 5" xfId="10006" xr:uid="{EE41B472-77C3-4BDD-B7CA-D29086C68D4A}"/>
    <cellStyle name="Millares [0] 8 2 2 2 5 2" xfId="31509" xr:uid="{39987D2A-AD09-42BC-B79C-CBD37EA412DF}"/>
    <cellStyle name="Millares [0] 8 2 2 2 6" xfId="16641" xr:uid="{6E633089-5128-429C-B2C1-24ED941F11E9}"/>
    <cellStyle name="Millares [0] 8 2 2 2 6 2" xfId="38144" xr:uid="{6FBE8FF1-0E58-4DF9-B080-01DF0E13EF0C}"/>
    <cellStyle name="Millares [0] 8 2 2 2 7" xfId="23246" xr:uid="{B21CB1E4-38C6-42A0-B740-95C998015A80}"/>
    <cellStyle name="Millares [0] 8 2 2 2 8" xfId="44749" xr:uid="{D9DE31EF-907F-4AF1-AD9F-5FECA380521A}"/>
    <cellStyle name="Millares [0] 8 2 2 3" xfId="2427" xr:uid="{BA7420B5-4B2A-4C4A-B4A0-8A7DC2ABC60A}"/>
    <cellStyle name="Millares [0] 8 2 2 3 2" xfId="10693" xr:uid="{AB4C9995-C4C0-43FE-B78E-FB34B43C6C98}"/>
    <cellStyle name="Millares [0] 8 2 2 3 2 2" xfId="32196" xr:uid="{467D1250-CEBC-4ED6-A25D-3723B2D677A5}"/>
    <cellStyle name="Millares [0] 8 2 2 3 3" xfId="17328" xr:uid="{3D2109A3-56EF-40EA-B5E9-DFE60CAED524}"/>
    <cellStyle name="Millares [0] 8 2 2 3 3 2" xfId="38831" xr:uid="{ECED4A43-7D57-4FD7-8479-DBA99DC51C16}"/>
    <cellStyle name="Millares [0] 8 2 2 3 4" xfId="23933" xr:uid="{F8349000-3ECF-4813-8302-DDD57BDBC519}"/>
    <cellStyle name="Millares [0] 8 2 2 3 5" xfId="45436" xr:uid="{1A1A88B5-072B-4253-B2FE-9E872901816B}"/>
    <cellStyle name="Millares [0] 8 2 2 4" xfId="2944" xr:uid="{14BE397E-5B90-491D-944E-5E52EC88C6C6}"/>
    <cellStyle name="Millares [0] 8 2 2 4 2" xfId="11210" xr:uid="{E18DBA96-911C-4708-A231-100235D719A6}"/>
    <cellStyle name="Millares [0] 8 2 2 4 2 2" xfId="32713" xr:uid="{6A0EF4B7-2E3D-490A-9708-45E5D149C943}"/>
    <cellStyle name="Millares [0] 8 2 2 4 3" xfId="17845" xr:uid="{311A24F0-C94F-4478-8C6C-631C7960FAE3}"/>
    <cellStyle name="Millares [0] 8 2 2 4 3 2" xfId="39348" xr:uid="{35C11273-9F43-4CE7-B0A7-A1318B424FD2}"/>
    <cellStyle name="Millares [0] 8 2 2 4 4" xfId="24450" xr:uid="{07B6664F-EC92-4132-94D2-01165CFC0080}"/>
    <cellStyle name="Millares [0] 8 2 2 4 5" xfId="45953" xr:uid="{03E6F205-D3A2-4EB9-8E17-331E162A451A}"/>
    <cellStyle name="Millares [0] 8 2 2 5" xfId="3623" xr:uid="{AA148AEF-D9AB-436F-8B22-6E66F7884055}"/>
    <cellStyle name="Millares [0] 8 2 2 5 2" xfId="11889" xr:uid="{77885EE2-B9F3-438E-A930-59907CBC783F}"/>
    <cellStyle name="Millares [0] 8 2 2 5 2 2" xfId="33392" xr:uid="{C5A4022D-35C7-4CE9-8524-8591D3845545}"/>
    <cellStyle name="Millares [0] 8 2 2 5 3" xfId="18524" xr:uid="{91AF6F0E-AC20-41B7-AD60-8A604A43B0E8}"/>
    <cellStyle name="Millares [0] 8 2 2 5 3 2" xfId="40027" xr:uid="{929644C6-1786-4282-8F7D-44E7F9E2342E}"/>
    <cellStyle name="Millares [0] 8 2 2 5 4" xfId="25129" xr:uid="{8A32FBC4-66E5-4F96-8C3F-2DEAC2F4C5D7}"/>
    <cellStyle name="Millares [0] 8 2 2 5 5" xfId="46632" xr:uid="{2A941686-640B-4DE2-9D50-3F2658B4283B}"/>
    <cellStyle name="Millares [0] 8 2 2 6" xfId="5088" xr:uid="{0867CEE0-492E-4F88-986A-D0FE1C7087AB}"/>
    <cellStyle name="Millares [0] 8 2 2 6 2" xfId="13354" xr:uid="{6448C240-2D9F-4FF1-BA20-6A44B86BC994}"/>
    <cellStyle name="Millares [0] 8 2 2 6 2 2" xfId="34857" xr:uid="{DB7B5DC4-0A7C-49AA-9121-B60070458C07}"/>
    <cellStyle name="Millares [0] 8 2 2 6 3" xfId="19989" xr:uid="{867FCE5A-66D9-47AB-9945-EBE51B7A1709}"/>
    <cellStyle name="Millares [0] 8 2 2 6 3 2" xfId="41492" xr:uid="{939FF9ED-0F72-4888-AD8F-4C3788943B69}"/>
    <cellStyle name="Millares [0] 8 2 2 6 4" xfId="26594" xr:uid="{BDFEB50A-C323-4E38-BE3F-6C4E1ED239E5}"/>
    <cellStyle name="Millares [0] 8 2 2 6 5" xfId="48097" xr:uid="{4E7EDDF1-6D81-436A-9932-5352B22EDFDD}"/>
    <cellStyle name="Millares [0] 8 2 2 7" xfId="5762" xr:uid="{679949B6-3EA5-48C4-B841-1DBACE0353D8}"/>
    <cellStyle name="Millares [0] 8 2 2 7 2" xfId="14028" xr:uid="{57261F3E-AE71-4627-8F36-6A523B583286}"/>
    <cellStyle name="Millares [0] 8 2 2 7 2 2" xfId="35531" xr:uid="{AD743F27-697F-40DC-A3F8-89DF3A560C6A}"/>
    <cellStyle name="Millares [0] 8 2 2 7 3" xfId="20663" xr:uid="{755DF416-5641-4423-B39E-4C80D006AF8F}"/>
    <cellStyle name="Millares [0] 8 2 2 7 3 2" xfId="42166" xr:uid="{A35794B6-4CC4-4268-89D0-D5FFC1158015}"/>
    <cellStyle name="Millares [0] 8 2 2 7 4" xfId="27268" xr:uid="{695C2D61-368E-4F16-B8EF-824A18613465}"/>
    <cellStyle name="Millares [0] 8 2 2 7 5" xfId="48771" xr:uid="{113AF9E7-1A93-4CA7-9E29-EAD293B35DCE}"/>
    <cellStyle name="Millares [0] 8 2 2 8" xfId="7403" xr:uid="{CE6E728A-26A8-4008-9225-464BD4F2CF06}"/>
    <cellStyle name="Millares [0] 8 2 2 8 2" xfId="28906" xr:uid="{E69804BD-E306-4BFE-92BA-94A265348040}"/>
    <cellStyle name="Millares [0] 8 2 2 9" xfId="9060" xr:uid="{261E87EB-800D-41E9-AA7E-352DFF773BCB}"/>
    <cellStyle name="Millares [0] 8 2 2 9 2" xfId="30563" xr:uid="{D31B0E6A-C4B1-4137-B974-82856A039F31}"/>
    <cellStyle name="Millares [0] 8 2 3" xfId="1064" xr:uid="{4BB0A67D-D331-47EE-A634-2A47D3DB696B}"/>
    <cellStyle name="Millares [0] 8 2 3 2" xfId="3893" xr:uid="{B9149C0B-F190-490E-B39C-D5A20FD94DF5}"/>
    <cellStyle name="Millares [0] 8 2 3 2 2" xfId="12159" xr:uid="{5B440E15-0EAE-4A2D-B65F-A7D6DD711FD3}"/>
    <cellStyle name="Millares [0] 8 2 3 2 2 2" xfId="33662" xr:uid="{C692F926-7EB0-4559-A5CC-070C5B47C288}"/>
    <cellStyle name="Millares [0] 8 2 3 2 3" xfId="18794" xr:uid="{20E980D9-544B-4E95-972A-4F410DA1CB3F}"/>
    <cellStyle name="Millares [0] 8 2 3 2 3 2" xfId="40297" xr:uid="{5C8DA89E-E9E5-4630-91A6-081107CF4353}"/>
    <cellStyle name="Millares [0] 8 2 3 2 4" xfId="25399" xr:uid="{BEB77037-C706-4F30-A555-DECFF9183F98}"/>
    <cellStyle name="Millares [0] 8 2 3 2 5" xfId="46902" xr:uid="{5E99B9BD-B351-4B62-83A8-00E479F9CAC0}"/>
    <cellStyle name="Millares [0] 8 2 3 3" xfId="6032" xr:uid="{B06516B1-4DD8-423A-8613-44CAE4177CE0}"/>
    <cellStyle name="Millares [0] 8 2 3 3 2" xfId="14298" xr:uid="{DAF3F109-89D1-4D1C-9D2A-4184DBB81405}"/>
    <cellStyle name="Millares [0] 8 2 3 3 2 2" xfId="35801" xr:uid="{F0720786-29CC-4C41-A441-A30B25BCB0C7}"/>
    <cellStyle name="Millares [0] 8 2 3 3 3" xfId="20933" xr:uid="{E4CD50CD-373C-4884-B537-C37D27235F5B}"/>
    <cellStyle name="Millares [0] 8 2 3 3 3 2" xfId="42436" xr:uid="{1EBC6A29-895E-42BA-8985-D72DA78B0EBE}"/>
    <cellStyle name="Millares [0] 8 2 3 3 4" xfId="27538" xr:uid="{277AC709-1504-4052-A7A2-6BCAE15E59BB}"/>
    <cellStyle name="Millares [0] 8 2 3 3 5" xfId="49041" xr:uid="{7B4D3C2C-E501-46D1-85BE-B4E6545FF22A}"/>
    <cellStyle name="Millares [0] 8 2 3 4" xfId="7673" xr:uid="{44D8B4F5-6935-4B01-A58F-1C91B4FFFB97}"/>
    <cellStyle name="Millares [0] 8 2 3 4 2" xfId="29176" xr:uid="{D316C292-F365-4AC4-8543-45C916466FEC}"/>
    <cellStyle name="Millares [0] 8 2 3 5" xfId="9330" xr:uid="{A5814B91-80EA-4A6B-B2B6-D614BABB300A}"/>
    <cellStyle name="Millares [0] 8 2 3 5 2" xfId="30833" xr:uid="{7FAE6E68-B9D7-40BC-8B1E-6893B3ECEBCC}"/>
    <cellStyle name="Millares [0] 8 2 3 6" xfId="15965" xr:uid="{AA944A42-138B-460F-95C3-19AC74F05A01}"/>
    <cellStyle name="Millares [0] 8 2 3 6 2" xfId="37468" xr:uid="{A765F38A-90E7-4D47-8152-780DA95900C7}"/>
    <cellStyle name="Millares [0] 8 2 3 7" xfId="22570" xr:uid="{EF65459A-10BD-433F-BC2F-DEE27E8B9BD5}"/>
    <cellStyle name="Millares [0] 8 2 3 8" xfId="44073" xr:uid="{70B87CDE-9ECC-441D-B8DB-B7E0E808DF92}"/>
    <cellStyle name="Millares [0] 8 2 4" xfId="1460" xr:uid="{7E3C2466-D175-4190-B1C4-AB3DDE1C374D}"/>
    <cellStyle name="Millares [0] 8 2 4 2" xfId="4289" xr:uid="{92AA14DF-33A8-4F9D-9263-F9709E27DA1D}"/>
    <cellStyle name="Millares [0] 8 2 4 2 2" xfId="12555" xr:uid="{5DE16FAE-D463-4CC5-B54F-FA142A00FF6A}"/>
    <cellStyle name="Millares [0] 8 2 4 2 2 2" xfId="34058" xr:uid="{A553D920-2271-47D7-A3DA-6639BE3CFB30}"/>
    <cellStyle name="Millares [0] 8 2 4 2 3" xfId="19190" xr:uid="{A1806E16-E2E1-4EC3-B471-3098BB529EA8}"/>
    <cellStyle name="Millares [0] 8 2 4 2 3 2" xfId="40693" xr:uid="{CF45308D-32E8-4E78-A442-0537E1F20BD8}"/>
    <cellStyle name="Millares [0] 8 2 4 2 4" xfId="25795" xr:uid="{339620DC-C131-472A-AE55-7DF72286DFE7}"/>
    <cellStyle name="Millares [0] 8 2 4 2 5" xfId="47298" xr:uid="{77229634-B537-4AAC-A333-C730681B24BE}"/>
    <cellStyle name="Millares [0] 8 2 4 3" xfId="6428" xr:uid="{32989BDF-7951-4D93-BF61-88A0A1867AB9}"/>
    <cellStyle name="Millares [0] 8 2 4 3 2" xfId="14694" xr:uid="{23B968B9-A3F0-4DA9-B3BD-852775C07DA1}"/>
    <cellStyle name="Millares [0] 8 2 4 3 2 2" xfId="36197" xr:uid="{C44082FE-99A6-4447-9269-8F1C47B119D7}"/>
    <cellStyle name="Millares [0] 8 2 4 3 3" xfId="21329" xr:uid="{1576C2C3-6F71-4BAA-8BA9-71F9AA028490}"/>
    <cellStyle name="Millares [0] 8 2 4 3 3 2" xfId="42832" xr:uid="{6C5CCA31-ABEB-438D-8D62-484B3A1CB0F6}"/>
    <cellStyle name="Millares [0] 8 2 4 3 4" xfId="27934" xr:uid="{73433FBE-08FC-42D4-B4A3-79FE519A5885}"/>
    <cellStyle name="Millares [0] 8 2 4 3 5" xfId="49437" xr:uid="{627E02AE-DB9F-412B-9D91-409E1448C688}"/>
    <cellStyle name="Millares [0] 8 2 4 4" xfId="8069" xr:uid="{BAE47E7F-2DA2-49F2-AA62-D9CB003A7F7B}"/>
    <cellStyle name="Millares [0] 8 2 4 4 2" xfId="29572" xr:uid="{0957E893-B53E-4581-AF0A-683F0F7FC12E}"/>
    <cellStyle name="Millares [0] 8 2 4 5" xfId="9726" xr:uid="{3411A9CA-F75B-4E69-BF3B-55AE5ADFA9DE}"/>
    <cellStyle name="Millares [0] 8 2 4 5 2" xfId="31229" xr:uid="{58E3177B-822D-474E-8ADC-D9DC4D7A1AE0}"/>
    <cellStyle name="Millares [0] 8 2 4 6" xfId="16361" xr:uid="{14A70106-A072-47B4-857F-9E3656B7A6F7}"/>
    <cellStyle name="Millares [0] 8 2 4 6 2" xfId="37864" xr:uid="{CFD44E41-A0BA-427A-A6DD-E85E39B8BDB9}"/>
    <cellStyle name="Millares [0] 8 2 4 7" xfId="22966" xr:uid="{E2C11910-0F74-49B1-A50D-0793ABCA3585}"/>
    <cellStyle name="Millares [0] 8 2 4 8" xfId="44469" xr:uid="{0C9D1B3E-E5B1-41FC-ABFA-FFE384CB7C59}"/>
    <cellStyle name="Millares [0] 8 2 5" xfId="2147" xr:uid="{6E2F063C-C2D1-48E8-9E47-4DA5F95CCD9F}"/>
    <cellStyle name="Millares [0] 8 2 5 2" xfId="10413" xr:uid="{AA57E339-0DEB-4FBD-ABED-D07AF27523C4}"/>
    <cellStyle name="Millares [0] 8 2 5 2 2" xfId="31916" xr:uid="{678B954D-8981-434B-8753-0D1D374C93A2}"/>
    <cellStyle name="Millares [0] 8 2 5 3" xfId="17048" xr:uid="{4CAF058B-675B-4F4A-8436-BAE964D706ED}"/>
    <cellStyle name="Millares [0] 8 2 5 3 2" xfId="38551" xr:uid="{3965B0AE-1A3F-4F1E-8A2B-12AA464C3E31}"/>
    <cellStyle name="Millares [0] 8 2 5 4" xfId="23653" xr:uid="{49F2BCD9-BEBB-4D3D-B598-6558C96B9EF8}"/>
    <cellStyle name="Millares [0] 8 2 5 5" xfId="45156" xr:uid="{8E3D496D-EF4D-4F5E-B58C-CA4AB826F208}"/>
    <cellStyle name="Millares [0] 8 2 6" xfId="2694" xr:uid="{1BD7A24D-390D-452E-91A5-FAA3CE96850B}"/>
    <cellStyle name="Millares [0] 8 2 6 2" xfId="10960" xr:uid="{21ACB5EE-5CB9-4F5F-946B-1AA4312CAFFC}"/>
    <cellStyle name="Millares [0] 8 2 6 2 2" xfId="32463" xr:uid="{EBA0A646-E33C-4374-8583-2971C1B3683D}"/>
    <cellStyle name="Millares [0] 8 2 6 3" xfId="17595" xr:uid="{AADE44B1-860E-48A6-A35C-CD8FA191FBD8}"/>
    <cellStyle name="Millares [0] 8 2 6 3 2" xfId="39098" xr:uid="{1BF3196C-14F1-47D4-87D8-A4EFA8C089CD}"/>
    <cellStyle name="Millares [0] 8 2 6 4" xfId="24200" xr:uid="{15E9BBD4-6049-4C89-9197-69FB290C2F57}"/>
    <cellStyle name="Millares [0] 8 2 6 5" xfId="45703" xr:uid="{84BED2AC-68F6-410B-9479-55F97B938EB3}"/>
    <cellStyle name="Millares [0] 8 2 7" xfId="3343" xr:uid="{27864F97-01FD-4D4B-8D77-C306AD1E3E58}"/>
    <cellStyle name="Millares [0] 8 2 7 2" xfId="11609" xr:uid="{CE6322A0-6CFE-431A-A42F-6176F2E3FB41}"/>
    <cellStyle name="Millares [0] 8 2 7 2 2" xfId="33112" xr:uid="{E9BF6654-DD06-4800-88BD-EDC6E6B5147A}"/>
    <cellStyle name="Millares [0] 8 2 7 3" xfId="18244" xr:uid="{0AE050B0-A491-45B0-AAA9-168227F20DA5}"/>
    <cellStyle name="Millares [0] 8 2 7 3 2" xfId="39747" xr:uid="{687D9E1B-2C6C-457B-9C43-262D7B34D941}"/>
    <cellStyle name="Millares [0] 8 2 7 4" xfId="24849" xr:uid="{73A9E9FF-9572-461F-91C4-31B57BE9077A}"/>
    <cellStyle name="Millares [0] 8 2 7 5" xfId="46352" xr:uid="{B2832ADF-B227-4181-9475-9F93AA29AB19}"/>
    <cellStyle name="Millares [0] 8 2 8" xfId="4838" xr:uid="{99A60180-E42A-4FC3-BA67-A7C4F484D377}"/>
    <cellStyle name="Millares [0] 8 2 8 2" xfId="13104" xr:uid="{9D06B6D5-3D9C-4DD5-9ADE-3798255C7ACA}"/>
    <cellStyle name="Millares [0] 8 2 8 2 2" xfId="34607" xr:uid="{4F7E3F55-393B-4F98-A6E9-0BEB833EDC81}"/>
    <cellStyle name="Millares [0] 8 2 8 3" xfId="19739" xr:uid="{F4879CA6-C8B4-45B3-9346-181DD994E346}"/>
    <cellStyle name="Millares [0] 8 2 8 3 2" xfId="41242" xr:uid="{6938441B-4A5F-402B-9DE1-BAE66B6968EC}"/>
    <cellStyle name="Millares [0] 8 2 8 4" xfId="26344" xr:uid="{BF7356A0-2282-4C80-B72B-80AF04A531CD}"/>
    <cellStyle name="Millares [0] 8 2 8 5" xfId="47847" xr:uid="{C9F2204D-A4F7-4860-95AF-686DC8975CC1}"/>
    <cellStyle name="Millares [0] 8 2 9" xfId="5482" xr:uid="{E3F23D62-0434-4AE5-871A-7CA0E6CACDD4}"/>
    <cellStyle name="Millares [0] 8 2 9 2" xfId="13748" xr:uid="{255181DD-A963-40BC-B3BB-F26CF0BABC3B}"/>
    <cellStyle name="Millares [0] 8 2 9 2 2" xfId="35251" xr:uid="{D223F4ED-7AA8-45D9-976C-69BF7A89324A}"/>
    <cellStyle name="Millares [0] 8 2 9 3" xfId="20383" xr:uid="{5BB17F23-4477-4F22-96BD-2307FD917A84}"/>
    <cellStyle name="Millares [0] 8 2 9 3 2" xfId="41886" xr:uid="{720BBFF1-D8C3-441F-9504-8D0DCC334B53}"/>
    <cellStyle name="Millares [0] 8 2 9 4" xfId="26988" xr:uid="{17E7D287-6560-418C-B28A-8266F9D501F1}"/>
    <cellStyle name="Millares [0] 8 2 9 5" xfId="48491" xr:uid="{67399A09-06F3-4424-BA2D-E9245171B36D}"/>
    <cellStyle name="Millares [0] 8 3" xfId="384" xr:uid="{B4A9870D-7028-43D1-96A9-A1C94500E2AE}"/>
    <cellStyle name="Millares [0] 8 3 10" xfId="15287" xr:uid="{26B1D31C-9A5B-4E79-B9E9-D3788DE295FD}"/>
    <cellStyle name="Millares [0] 8 3 10 2" xfId="36790" xr:uid="{DD208C8B-8C15-4505-ADAA-5592FA3752F6}"/>
    <cellStyle name="Millares [0] 8 3 11" xfId="21892" xr:uid="{9169EB45-4680-455A-AC42-9EA941782399}"/>
    <cellStyle name="Millares [0] 8 3 12" xfId="43395" xr:uid="{B4198FBB-4255-479F-A6E0-D0158C1D6AE0}"/>
    <cellStyle name="Millares [0] 8 3 2" xfId="1332" xr:uid="{285F13BE-D4E8-4A0F-9DE3-8F449FB03D7C}"/>
    <cellStyle name="Millares [0] 8 3 2 2" xfId="4161" xr:uid="{6AA21750-58AA-407B-B19F-440BCDB9AC86}"/>
    <cellStyle name="Millares [0] 8 3 2 2 2" xfId="12427" xr:uid="{E8382D16-E364-4D53-AE8D-9615E1E46A07}"/>
    <cellStyle name="Millares [0] 8 3 2 2 2 2" xfId="33930" xr:uid="{D3CE01C3-FAAE-4C9F-A5DA-D9DD2A7535B7}"/>
    <cellStyle name="Millares [0] 8 3 2 2 3" xfId="19062" xr:uid="{86D46A30-EF8A-4E93-8CDC-6C1519FA8F42}"/>
    <cellStyle name="Millares [0] 8 3 2 2 3 2" xfId="40565" xr:uid="{6A954684-C403-459F-887D-7AB5A9875E11}"/>
    <cellStyle name="Millares [0] 8 3 2 2 4" xfId="25667" xr:uid="{1A590B00-313E-4668-B81D-E14342FD9411}"/>
    <cellStyle name="Millares [0] 8 3 2 2 5" xfId="47170" xr:uid="{B3E46537-FC29-4E00-B2AA-B58FFAB6FE33}"/>
    <cellStyle name="Millares [0] 8 3 2 3" xfId="6300" xr:uid="{F8FD40DF-D3B4-499F-AAB7-EAAE517DF772}"/>
    <cellStyle name="Millares [0] 8 3 2 3 2" xfId="14566" xr:uid="{07897016-EA65-46A5-A08B-828E2B34231D}"/>
    <cellStyle name="Millares [0] 8 3 2 3 2 2" xfId="36069" xr:uid="{EAF388B8-1E10-4DC8-87B6-8E5F102AEAB9}"/>
    <cellStyle name="Millares [0] 8 3 2 3 3" xfId="21201" xr:uid="{D34FD5D3-0723-4879-A39C-35E0F328C268}"/>
    <cellStyle name="Millares [0] 8 3 2 3 3 2" xfId="42704" xr:uid="{2EE031FC-4246-4C4E-BC63-32F810511D95}"/>
    <cellStyle name="Millares [0] 8 3 2 3 4" xfId="27806" xr:uid="{AC40FE65-6911-465A-BBD4-DCC87E164B3F}"/>
    <cellStyle name="Millares [0] 8 3 2 3 5" xfId="49309" xr:uid="{62C1E634-2D47-4E42-B583-BF5345E8B805}"/>
    <cellStyle name="Millares [0] 8 3 2 4" xfId="7941" xr:uid="{E4FB0749-E637-4591-9798-C928BDCEFFFE}"/>
    <cellStyle name="Millares [0] 8 3 2 4 2" xfId="29444" xr:uid="{67B073EB-45EB-4395-8867-C32D24DA8B54}"/>
    <cellStyle name="Millares [0] 8 3 2 5" xfId="9598" xr:uid="{77F11839-108E-48E6-8FEF-E4EEB5DA9C81}"/>
    <cellStyle name="Millares [0] 8 3 2 5 2" xfId="31101" xr:uid="{E4EFC8F7-334E-4DA0-BBA1-DAB4D160C4B0}"/>
    <cellStyle name="Millares [0] 8 3 2 6" xfId="16233" xr:uid="{24EC2052-BBDF-4D7A-8B85-FE5218A2BAAD}"/>
    <cellStyle name="Millares [0] 8 3 2 6 2" xfId="37736" xr:uid="{11F968C4-CC46-4212-8942-9D834BA5B42D}"/>
    <cellStyle name="Millares [0] 8 3 2 7" xfId="22838" xr:uid="{2E15E646-2F44-4832-96D2-D31D1D76B531}"/>
    <cellStyle name="Millares [0] 8 3 2 8" xfId="44341" xr:uid="{D833E33B-B356-49AC-BB94-0291396034C7}"/>
    <cellStyle name="Millares [0] 8 3 3" xfId="2019" xr:uid="{E5881E6C-2747-4EEC-98D0-A1DF63CC7570}"/>
    <cellStyle name="Millares [0] 8 3 3 2" xfId="10285" xr:uid="{D46F7D71-A4A2-4764-89BD-2588BF27EDA1}"/>
    <cellStyle name="Millares [0] 8 3 3 2 2" xfId="31788" xr:uid="{8B983920-3A4B-4E1F-A270-F08F025874E6}"/>
    <cellStyle name="Millares [0] 8 3 3 3" xfId="16920" xr:uid="{20C94139-141E-4571-AE34-633065D6C19A}"/>
    <cellStyle name="Millares [0] 8 3 3 3 2" xfId="38423" xr:uid="{3D22B07D-C796-41B1-B53C-ABD07B2F9A9F}"/>
    <cellStyle name="Millares [0] 8 3 3 4" xfId="23525" xr:uid="{6773F585-AB37-4425-B26C-91B7D0C9A4BF}"/>
    <cellStyle name="Millares [0] 8 3 3 5" xfId="45028" xr:uid="{BF6D6A0A-7D45-46AF-9E50-39A40165A06F}"/>
    <cellStyle name="Millares [0] 8 3 4" xfId="2818" xr:uid="{88B6AE33-DCE0-4BB4-9ABC-01BE6B8A4D95}"/>
    <cellStyle name="Millares [0] 8 3 4 2" xfId="11084" xr:uid="{623B63D8-B4CA-4D93-87B1-80130AE42982}"/>
    <cellStyle name="Millares [0] 8 3 4 2 2" xfId="32587" xr:uid="{8777DE88-3C14-4408-B23D-F48E66796F41}"/>
    <cellStyle name="Millares [0] 8 3 4 3" xfId="17719" xr:uid="{E6FBAC33-96A6-4EB5-AB9F-59151902A679}"/>
    <cellStyle name="Millares [0] 8 3 4 3 2" xfId="39222" xr:uid="{9E45E510-048F-4C7B-87A7-6B0A88802234}"/>
    <cellStyle name="Millares [0] 8 3 4 4" xfId="24324" xr:uid="{0B1A50A9-61AA-42B7-9EBE-9E9FB9C00A63}"/>
    <cellStyle name="Millares [0] 8 3 4 5" xfId="45827" xr:uid="{7E8B5DDD-FB62-46B3-9A9D-8D3ED53B5301}"/>
    <cellStyle name="Millares [0] 8 3 5" xfId="3215" xr:uid="{1956C2B5-F5DC-4015-90F2-893E51B3266A}"/>
    <cellStyle name="Millares [0] 8 3 5 2" xfId="11481" xr:uid="{1593B063-7D78-41F0-987A-7D36B7528BED}"/>
    <cellStyle name="Millares [0] 8 3 5 2 2" xfId="32984" xr:uid="{ED293360-317F-4232-A1A7-2C88AC498662}"/>
    <cellStyle name="Millares [0] 8 3 5 3" xfId="18116" xr:uid="{B589C377-3EBD-49AD-8CC7-77398315E6D1}"/>
    <cellStyle name="Millares [0] 8 3 5 3 2" xfId="39619" xr:uid="{252DCF57-3C47-419B-9C03-2AA725201448}"/>
    <cellStyle name="Millares [0] 8 3 5 4" xfId="24721" xr:uid="{18019583-7EB2-4F2A-BD1E-57390511FCAE}"/>
    <cellStyle name="Millares [0] 8 3 5 5" xfId="46224" xr:uid="{28ECDDC9-235A-4A3D-A9F7-8071F2D008DB}"/>
    <cellStyle name="Millares [0] 8 3 6" xfId="4962" xr:uid="{F4878F72-1749-4673-8B66-BBA9A142AED2}"/>
    <cellStyle name="Millares [0] 8 3 6 2" xfId="13228" xr:uid="{9C66C200-D4F4-43D3-9DD4-76966E765F65}"/>
    <cellStyle name="Millares [0] 8 3 6 2 2" xfId="34731" xr:uid="{F6393997-A3F2-4677-A6B0-D39F4FD5DCFF}"/>
    <cellStyle name="Millares [0] 8 3 6 3" xfId="19863" xr:uid="{D25DD805-0CA1-4C6E-8FCD-278DB976D676}"/>
    <cellStyle name="Millares [0] 8 3 6 3 2" xfId="41366" xr:uid="{A434EAB3-F69C-4155-9602-F96EABCD926F}"/>
    <cellStyle name="Millares [0] 8 3 6 4" xfId="26468" xr:uid="{34270828-FE9D-47A4-A163-49710414764A}"/>
    <cellStyle name="Millares [0] 8 3 6 5" xfId="47971" xr:uid="{9C10EA5E-5A8B-4B7B-ACCB-076F3944EE15}"/>
    <cellStyle name="Millares [0] 8 3 7" xfId="5354" xr:uid="{2F679914-1B43-4E5E-BD26-224262F9E481}"/>
    <cellStyle name="Millares [0] 8 3 7 2" xfId="13620" xr:uid="{1D5DF90C-221F-4E17-94C6-DB4783A05E63}"/>
    <cellStyle name="Millares [0] 8 3 7 2 2" xfId="35123" xr:uid="{D358A4A2-2503-4652-A078-6EC1D9618D21}"/>
    <cellStyle name="Millares [0] 8 3 7 3" xfId="20255" xr:uid="{159991FA-4C50-4E58-8951-E1FCF9683E6A}"/>
    <cellStyle name="Millares [0] 8 3 7 3 2" xfId="41758" xr:uid="{B4BEF456-0F1B-4402-A242-8D08893B9905}"/>
    <cellStyle name="Millares [0] 8 3 7 4" xfId="26860" xr:uid="{40F6591D-236B-440D-BDE3-4168DF2BF8E5}"/>
    <cellStyle name="Millares [0] 8 3 7 5" xfId="48363" xr:uid="{45D619C4-2B29-4CF4-A0AC-B9F8FFAF4277}"/>
    <cellStyle name="Millares [0] 8 3 8" xfId="6995" xr:uid="{C6C313A3-E861-4FAE-A738-CA5CBA2E33FC}"/>
    <cellStyle name="Millares [0] 8 3 8 2" xfId="28498" xr:uid="{8490CB13-1764-41B6-8FEB-4AF1EC47AC1C}"/>
    <cellStyle name="Millares [0] 8 3 9" xfId="8651" xr:uid="{36341337-8B98-4462-8B16-2791A1AD719C}"/>
    <cellStyle name="Millares [0] 8 3 9 2" xfId="30154" xr:uid="{36A69A54-FB77-4120-9BF4-C4A2AF9B6C51}"/>
    <cellStyle name="Millares [0] 8 4" xfId="668" xr:uid="{1BA8CA15-6019-4E16-AC4E-ADD0290E7A6B}"/>
    <cellStyle name="Millares [0] 8 4 10" xfId="43677" xr:uid="{C1A9B6F8-2CEB-41F5-B6AD-0CC02F250CD5}"/>
    <cellStyle name="Millares [0] 8 4 2" xfId="1614" xr:uid="{AD99D29A-9393-4BAF-A791-E4EBDFAAEED6}"/>
    <cellStyle name="Millares [0] 8 4 2 2" xfId="4443" xr:uid="{E1BE113E-1E83-47DE-BA7F-D5D01D23F14F}"/>
    <cellStyle name="Millares [0] 8 4 2 2 2" xfId="12709" xr:uid="{C1328862-2A9E-46E2-AB68-99150EAFCF25}"/>
    <cellStyle name="Millares [0] 8 4 2 2 2 2" xfId="34212" xr:uid="{03D24C42-DB8D-4B4A-BF99-6ADD3AC89420}"/>
    <cellStyle name="Millares [0] 8 4 2 2 3" xfId="19344" xr:uid="{0A70AF50-DB32-448C-980E-AE05AF8AE792}"/>
    <cellStyle name="Millares [0] 8 4 2 2 3 2" xfId="40847" xr:uid="{9DE74D60-95E3-48FB-8235-C7E83DB6E529}"/>
    <cellStyle name="Millares [0] 8 4 2 2 4" xfId="25949" xr:uid="{B190C21B-4581-4C45-BFFD-25D5DFD13FF8}"/>
    <cellStyle name="Millares [0] 8 4 2 2 5" xfId="47452" xr:uid="{6B33102D-7265-4667-9138-0B6E32CB5E54}"/>
    <cellStyle name="Millares [0] 8 4 2 3" xfId="6582" xr:uid="{E8651060-7F60-4177-9B22-F07A1F93D902}"/>
    <cellStyle name="Millares [0] 8 4 2 3 2" xfId="14848" xr:uid="{2F7B6C08-5ED0-4A95-B7CF-D638C6B13B65}"/>
    <cellStyle name="Millares [0] 8 4 2 3 2 2" xfId="36351" xr:uid="{5A2B75BE-9AEE-40E5-AE97-6193FD3F3E32}"/>
    <cellStyle name="Millares [0] 8 4 2 3 3" xfId="21483" xr:uid="{110E1AC4-BD15-4E7C-B2F9-CD5FDBF280C1}"/>
    <cellStyle name="Millares [0] 8 4 2 3 3 2" xfId="42986" xr:uid="{92E26360-D721-4CB7-9E41-A0D70E285B06}"/>
    <cellStyle name="Millares [0] 8 4 2 3 4" xfId="28088" xr:uid="{F9C2CCEC-C70E-4AD7-BE0D-8C70734E96AA}"/>
    <cellStyle name="Millares [0] 8 4 2 3 5" xfId="49591" xr:uid="{2E5807C4-E760-4570-B5CE-143E2E29D005}"/>
    <cellStyle name="Millares [0] 8 4 2 4" xfId="8223" xr:uid="{EFE2E33D-F112-48E5-942D-0997ED318CDE}"/>
    <cellStyle name="Millares [0] 8 4 2 4 2" xfId="29726" xr:uid="{652DA325-B3E1-46C7-8F6F-6356E0AED2F9}"/>
    <cellStyle name="Millares [0] 8 4 2 5" xfId="9880" xr:uid="{713372DD-D784-45B2-9F17-1D0436559378}"/>
    <cellStyle name="Millares [0] 8 4 2 5 2" xfId="31383" xr:uid="{9A9456B8-0853-43B8-A8FF-32980ADDF2AF}"/>
    <cellStyle name="Millares [0] 8 4 2 6" xfId="16515" xr:uid="{8119B711-CB2E-48AD-A648-214BE7455B87}"/>
    <cellStyle name="Millares [0] 8 4 2 6 2" xfId="38018" xr:uid="{B2E9D586-597D-4AB1-81D9-E7AC4B07CB4C}"/>
    <cellStyle name="Millares [0] 8 4 2 7" xfId="23120" xr:uid="{10A42151-734E-42B3-A70B-F1AE97A694B0}"/>
    <cellStyle name="Millares [0] 8 4 2 8" xfId="44623" xr:uid="{1147F9BE-7449-4725-B2AE-285B685D9AA4}"/>
    <cellStyle name="Millares [0] 8 4 3" xfId="2301" xr:uid="{D3A41DFD-BC61-4F3D-B6F9-11E822224E0D}"/>
    <cellStyle name="Millares [0] 8 4 3 2" xfId="10567" xr:uid="{71791458-020F-4F8E-A188-7473A3E781A5}"/>
    <cellStyle name="Millares [0] 8 4 3 2 2" xfId="32070" xr:uid="{710F4DFE-4518-4BAD-A2E5-10CD1AB9E51C}"/>
    <cellStyle name="Millares [0] 8 4 3 3" xfId="17202" xr:uid="{3D49236A-2964-454D-896E-E9F5969A44DD}"/>
    <cellStyle name="Millares [0] 8 4 3 3 2" xfId="38705" xr:uid="{333847CA-C3D6-4A53-8CA1-6F4E774F9411}"/>
    <cellStyle name="Millares [0] 8 4 3 4" xfId="23807" xr:uid="{DBD28729-925A-4877-851E-4FF0D21EB2BB}"/>
    <cellStyle name="Millares [0] 8 4 3 5" xfId="45310" xr:uid="{3215D934-2ADE-44F7-A7BD-32B11D90BCF9}"/>
    <cellStyle name="Millares [0] 8 4 4" xfId="3497" xr:uid="{9964EF0B-3019-4BF3-8A25-08CBEFD72B67}"/>
    <cellStyle name="Millares [0] 8 4 4 2" xfId="11763" xr:uid="{83B9FF94-2EB1-420B-9479-709608CD6222}"/>
    <cellStyle name="Millares [0] 8 4 4 2 2" xfId="33266" xr:uid="{0C6EC227-23CE-435D-ACDC-37D39EAC5FF9}"/>
    <cellStyle name="Millares [0] 8 4 4 3" xfId="18398" xr:uid="{E650433C-6007-48ED-B987-9AC729AF5F15}"/>
    <cellStyle name="Millares [0] 8 4 4 3 2" xfId="39901" xr:uid="{EF1A18C9-776D-4739-B241-39A151135460}"/>
    <cellStyle name="Millares [0] 8 4 4 4" xfId="25003" xr:uid="{2FA5D7A2-AB1D-467E-8944-EAE255C299C7}"/>
    <cellStyle name="Millares [0] 8 4 4 5" xfId="46506" xr:uid="{A4DCBEE7-42DF-4C2F-87F4-5AEBA33597A0}"/>
    <cellStyle name="Millares [0] 8 4 5" xfId="5636" xr:uid="{5D767650-DA50-467E-8B05-CCD9E3740025}"/>
    <cellStyle name="Millares [0] 8 4 5 2" xfId="13902" xr:uid="{CE6B8ED7-6560-4E74-87D8-8439EF0F56E5}"/>
    <cellStyle name="Millares [0] 8 4 5 2 2" xfId="35405" xr:uid="{61290094-905E-4827-A3B4-60C80FCA8150}"/>
    <cellStyle name="Millares [0] 8 4 5 3" xfId="20537" xr:uid="{E4764EC9-371C-400A-A1DB-2FC791937713}"/>
    <cellStyle name="Millares [0] 8 4 5 3 2" xfId="42040" xr:uid="{D82AB930-A4A8-4DFB-82EE-4267358A5661}"/>
    <cellStyle name="Millares [0] 8 4 5 4" xfId="27142" xr:uid="{07A3FF54-A49D-422D-8C4E-7E7B43DAB745}"/>
    <cellStyle name="Millares [0] 8 4 5 5" xfId="48645" xr:uid="{6F71B2F3-43C0-42AF-9DA5-09FE341611B7}"/>
    <cellStyle name="Millares [0] 8 4 6" xfId="7277" xr:uid="{E6855D79-AFAF-4E2C-BCB3-9F67A8CE9372}"/>
    <cellStyle name="Millares [0] 8 4 6 2" xfId="28780" xr:uid="{A4E14E9E-1F99-48B7-82C2-B8EBAD56474D}"/>
    <cellStyle name="Millares [0] 8 4 7" xfId="8934" xr:uid="{2DAC1A23-CDF7-4D49-875C-45256ED53194}"/>
    <cellStyle name="Millares [0] 8 4 7 2" xfId="30437" xr:uid="{D957268A-A483-432F-A319-FCAEEA4314C9}"/>
    <cellStyle name="Millares [0] 8 4 8" xfId="15569" xr:uid="{4B1F6A96-1BEF-4030-A91A-5136F55AD66D}"/>
    <cellStyle name="Millares [0] 8 4 8 2" xfId="37072" xr:uid="{1E8C9DCC-C3E4-4875-BC24-54F580B6175A}"/>
    <cellStyle name="Millares [0] 8 4 9" xfId="22174" xr:uid="{AD4529C9-DA85-42B7-A014-77E2A1C71A93}"/>
    <cellStyle name="Millares [0] 8 5" xfId="936" xr:uid="{3F3E72AF-6F5C-43DE-B3D8-D33D0EEECFD1}"/>
    <cellStyle name="Millares [0] 8 5 2" xfId="3765" xr:uid="{CF03757C-F80B-4D2F-9322-F8780DCC16A1}"/>
    <cellStyle name="Millares [0] 8 5 2 2" xfId="12031" xr:uid="{4D687400-36E0-44C8-9676-746830668C26}"/>
    <cellStyle name="Millares [0] 8 5 2 2 2" xfId="33534" xr:uid="{79B31C75-CF2F-4826-9C45-13C12B04D954}"/>
    <cellStyle name="Millares [0] 8 5 2 3" xfId="18666" xr:uid="{620BCDB9-F72D-4422-9BDF-3FD7E2591F4B}"/>
    <cellStyle name="Millares [0] 8 5 2 3 2" xfId="40169" xr:uid="{0C0D06BB-E6D3-4AA5-A1E9-9AE3C086709B}"/>
    <cellStyle name="Millares [0] 8 5 2 4" xfId="25271" xr:uid="{D73D4F91-489E-4C5B-A14A-EE29865BE5F9}"/>
    <cellStyle name="Millares [0] 8 5 2 5" xfId="46774" xr:uid="{A3BE5576-B897-429D-A353-FDA55852C823}"/>
    <cellStyle name="Millares [0] 8 5 3" xfId="5904" xr:uid="{ED17CF10-9D7D-4982-928C-9AC03581C26A}"/>
    <cellStyle name="Millares [0] 8 5 3 2" xfId="14170" xr:uid="{7D55A2B6-66AC-4AFF-AA5A-037DAAC8C40D}"/>
    <cellStyle name="Millares [0] 8 5 3 2 2" xfId="35673" xr:uid="{BC9635A3-C911-4D6A-9656-9E53F44A0004}"/>
    <cellStyle name="Millares [0] 8 5 3 3" xfId="20805" xr:uid="{7D6E204F-B060-4E0F-A7EE-44E0F5F6713F}"/>
    <cellStyle name="Millares [0] 8 5 3 3 2" xfId="42308" xr:uid="{1E455066-0962-44E3-BB2F-87D51D74BB97}"/>
    <cellStyle name="Millares [0] 8 5 3 4" xfId="27410" xr:uid="{9FBDCDA3-62A6-43F4-A6C1-9A4029AA861C}"/>
    <cellStyle name="Millares [0] 8 5 3 5" xfId="48913" xr:uid="{4C1A1B41-627B-4402-AF40-A6B43415C0D2}"/>
    <cellStyle name="Millares [0] 8 5 4" xfId="7545" xr:uid="{3A53B06B-C65C-4788-A9EE-8BB9F8914916}"/>
    <cellStyle name="Millares [0] 8 5 4 2" xfId="29048" xr:uid="{6D329899-60CE-474B-8F9C-9D82CE22DF3D}"/>
    <cellStyle name="Millares [0] 8 5 5" xfId="9202" xr:uid="{4411501E-4255-4393-A216-A8732687D055}"/>
    <cellStyle name="Millares [0] 8 5 5 2" xfId="30705" xr:uid="{87102F3B-A9E3-442D-B7CC-87F5F8A1FF1D}"/>
    <cellStyle name="Millares [0] 8 5 6" xfId="15837" xr:uid="{CC8D6354-E3E5-475E-B2A3-C635F085274B}"/>
    <cellStyle name="Millares [0] 8 5 6 2" xfId="37340" xr:uid="{DF6A67AD-3F65-41EF-A655-9792026DD7C4}"/>
    <cellStyle name="Millares [0] 8 5 7" xfId="22442" xr:uid="{A8B76496-0E3C-43F6-A005-0368AB90380B}"/>
    <cellStyle name="Millares [0] 8 5 8" xfId="43945" xr:uid="{84BE05C0-97EE-4665-975D-C9617899E4AE}"/>
    <cellStyle name="Millares [0] 8 6" xfId="1197" xr:uid="{8B9F9B11-F274-4BDB-95AD-0096EB5D4494}"/>
    <cellStyle name="Millares [0] 8 6 2" xfId="4026" xr:uid="{2368139C-F2E8-45EF-9040-AD3BBBCE097D}"/>
    <cellStyle name="Millares [0] 8 6 2 2" xfId="12292" xr:uid="{0AEF4083-0B19-4B65-AC08-585595EACFC8}"/>
    <cellStyle name="Millares [0] 8 6 2 2 2" xfId="33795" xr:uid="{0EEDE47E-B54F-481A-AC35-B383E3E1EC05}"/>
    <cellStyle name="Millares [0] 8 6 2 3" xfId="18927" xr:uid="{FAC541FB-E028-4BAF-8884-7BFA7E4F9A1A}"/>
    <cellStyle name="Millares [0] 8 6 2 3 2" xfId="40430" xr:uid="{7E46B510-ECAD-4AC7-B1E2-20E68FB62F5E}"/>
    <cellStyle name="Millares [0] 8 6 2 4" xfId="25532" xr:uid="{FB595A7E-1EB6-4BC2-96AA-2DDA81CF98B3}"/>
    <cellStyle name="Millares [0] 8 6 2 5" xfId="47035" xr:uid="{24987477-6A43-4F11-A6F1-D8A19FB19685}"/>
    <cellStyle name="Millares [0] 8 6 3" xfId="6165" xr:uid="{E4966DBD-7ED8-4F41-8512-6B8B16302968}"/>
    <cellStyle name="Millares [0] 8 6 3 2" xfId="14431" xr:uid="{F2F1058F-1289-4C8B-945F-5F0E167186D0}"/>
    <cellStyle name="Millares [0] 8 6 3 2 2" xfId="35934" xr:uid="{A2ABFC68-21D8-4DC9-A9E0-9A6CDEF9ADD1}"/>
    <cellStyle name="Millares [0] 8 6 3 3" xfId="21066" xr:uid="{1A4B6423-11F9-48A5-844A-BF8B76935EDE}"/>
    <cellStyle name="Millares [0] 8 6 3 3 2" xfId="42569" xr:uid="{A7E6924D-6BCC-41FC-B3A9-1AB113D3F13F}"/>
    <cellStyle name="Millares [0] 8 6 3 4" xfId="27671" xr:uid="{62932446-62EC-47D6-9FEE-05CD22A2D816}"/>
    <cellStyle name="Millares [0] 8 6 3 5" xfId="49174" xr:uid="{AE9D95D1-1282-44F1-971B-0D8B96D5F382}"/>
    <cellStyle name="Millares [0] 8 6 4" xfId="7806" xr:uid="{FFDA342F-7230-4824-A4F2-A9CC6BB7958C}"/>
    <cellStyle name="Millares [0] 8 6 4 2" xfId="29309" xr:uid="{00D47EB8-6CF4-4B66-9719-C0CFCC99FE59}"/>
    <cellStyle name="Millares [0] 8 6 5" xfId="9463" xr:uid="{33AADCDA-1F09-4530-84BD-A4888C440984}"/>
    <cellStyle name="Millares [0] 8 6 5 2" xfId="30966" xr:uid="{DA834028-5BFF-4053-BD94-855971E2DDA7}"/>
    <cellStyle name="Millares [0] 8 6 6" xfId="16098" xr:uid="{6023F22A-7954-4E9E-BAF6-A35E3E7621A5}"/>
    <cellStyle name="Millares [0] 8 6 6 2" xfId="37601" xr:uid="{185BCBB7-054E-4AF5-826D-E9477891CEBA}"/>
    <cellStyle name="Millares [0] 8 6 7" xfId="22703" xr:uid="{96651C6D-D9B8-45CB-9C96-1AA1D9E43541}"/>
    <cellStyle name="Millares [0] 8 6 8" xfId="44206" xr:uid="{777E18CE-1503-4743-A196-429475D6954C}"/>
    <cellStyle name="Millares [0] 8 7" xfId="1885" xr:uid="{31C294A5-CB8C-4BD1-BB9F-D54694C6B05E}"/>
    <cellStyle name="Millares [0] 8 7 2" xfId="10151" xr:uid="{F4C61380-83AB-4F01-8AD7-70385ECBA88C}"/>
    <cellStyle name="Millares [0] 8 7 2 2" xfId="31654" xr:uid="{D5FB4185-F784-4342-8B1C-76FB194CB5E2}"/>
    <cellStyle name="Millares [0] 8 7 3" xfId="16786" xr:uid="{43F15CC0-1973-4AC5-ADF1-146FD0BD7E17}"/>
    <cellStyle name="Millares [0] 8 7 3 2" xfId="38289" xr:uid="{DDF4BF71-A3B6-43AF-859F-0C81EACE3DC3}"/>
    <cellStyle name="Millares [0] 8 7 4" xfId="23391" xr:uid="{23B86FA0-FD2A-4E97-BBCE-51769BFFCB69}"/>
    <cellStyle name="Millares [0] 8 7 5" xfId="44894" xr:uid="{381022E2-B0E1-4033-B130-508E8C822057}"/>
    <cellStyle name="Millares [0] 8 8" xfId="2570" xr:uid="{877AF5F4-5C54-470E-A434-DBE9C5887100}"/>
    <cellStyle name="Millares [0] 8 8 2" xfId="10836" xr:uid="{A1970F40-6898-4FD9-A753-45541DF87279}"/>
    <cellStyle name="Millares [0] 8 8 2 2" xfId="32339" xr:uid="{CEC4C4BB-CE58-4EDC-9830-F65E7E5DB25C}"/>
    <cellStyle name="Millares [0] 8 8 3" xfId="17471" xr:uid="{DD49F2A4-31A0-47F9-A37E-619983A8F421}"/>
    <cellStyle name="Millares [0] 8 8 3 2" xfId="38974" xr:uid="{B3BD8289-CEE3-4AEA-85B3-B08360F84482}"/>
    <cellStyle name="Millares [0] 8 8 4" xfId="24076" xr:uid="{43A532CA-A9E2-49B3-825E-B11FD01A72C9}"/>
    <cellStyle name="Millares [0] 8 8 5" xfId="45579" xr:uid="{4C62CB0F-B3AF-4C45-AE9A-F2B028FC03FC}"/>
    <cellStyle name="Millares [0] 8 9" xfId="3081" xr:uid="{3FE110F3-B991-4883-BDB2-07D51DF7FF0E}"/>
    <cellStyle name="Millares [0] 8 9 2" xfId="11347" xr:uid="{A7A0C65F-7BCD-4EF0-A53D-A01A8823AD4F}"/>
    <cellStyle name="Millares [0] 8 9 2 2" xfId="32850" xr:uid="{8A9D8B8F-8A82-4C6C-BA05-FC7325FBBBD9}"/>
    <cellStyle name="Millares [0] 8 9 3" xfId="17982" xr:uid="{4B601A24-CBCB-4CF6-8C5C-5FBA65497D68}"/>
    <cellStyle name="Millares [0] 8 9 3 2" xfId="39485" xr:uid="{03E80674-4D52-4431-B416-FD85AF0C7092}"/>
    <cellStyle name="Millares [0] 8 9 4" xfId="24587" xr:uid="{31B41BF8-D15D-4337-8EA0-96B7D3C324C3}"/>
    <cellStyle name="Millares [0] 8 9 5" xfId="46090" xr:uid="{77F73714-3B02-433E-81BC-A2D3F588A4C8}"/>
    <cellStyle name="Millares [0] 9" xfId="216" xr:uid="{1F8F81B0-F8B0-4C11-BE63-54B33E711767}"/>
    <cellStyle name="Millares [0] 9 10" xfId="4735" xr:uid="{DA461B19-A423-44F2-85C4-CF2D69398BE5}"/>
    <cellStyle name="Millares [0] 9 10 2" xfId="13001" xr:uid="{BBF94A08-1279-4177-BAC5-CAC093772D6F}"/>
    <cellStyle name="Millares [0] 9 10 2 2" xfId="34504" xr:uid="{1AE547EB-7E4B-48C8-83EB-D486B490B853}"/>
    <cellStyle name="Millares [0] 9 10 3" xfId="19636" xr:uid="{9EA25301-87B3-4C1D-A8D7-CBAAF20A1C55}"/>
    <cellStyle name="Millares [0] 9 10 3 2" xfId="41139" xr:uid="{23AAC42B-39B6-4B96-9A1E-3ECBC0205FDF}"/>
    <cellStyle name="Millares [0] 9 10 4" xfId="26241" xr:uid="{9589D304-A483-4F80-B251-D513E11CE0FD}"/>
    <cellStyle name="Millares [0] 9 10 5" xfId="47744" xr:uid="{1533CCF3-AB80-4FE2-9DCD-707A49781803}"/>
    <cellStyle name="Millares [0] 9 11" xfId="5238" xr:uid="{4208A98C-01DF-44D1-8BC0-124926C7710B}"/>
    <cellStyle name="Millares [0] 9 11 2" xfId="13504" xr:uid="{7E243A9B-2AFC-4ACD-B629-F42B7DB637C3}"/>
    <cellStyle name="Millares [0] 9 11 2 2" xfId="35007" xr:uid="{5D614C48-134E-4161-9D4A-0CD5EE9F0593}"/>
    <cellStyle name="Millares [0] 9 11 3" xfId="20139" xr:uid="{E045774E-9B7B-40BF-BA39-DDF89D740257}"/>
    <cellStyle name="Millares [0] 9 11 3 2" xfId="41642" xr:uid="{9518D6DF-5BF2-48A9-9542-1056C731071F}"/>
    <cellStyle name="Millares [0] 9 11 4" xfId="26744" xr:uid="{A6761DAF-48F8-469A-8D4C-EB6E57951A71}"/>
    <cellStyle name="Millares [0] 9 11 5" xfId="48247" xr:uid="{B67436B3-7B5E-4E58-854D-3006C3AC8094}"/>
    <cellStyle name="Millares [0] 9 12" xfId="6879" xr:uid="{888F7AD0-2D6C-465B-AB82-58062BA5FF13}"/>
    <cellStyle name="Millares [0] 9 12 2" xfId="28382" xr:uid="{E667D5B5-701E-4BEC-9887-ADD00E8B656E}"/>
    <cellStyle name="Millares [0] 9 13" xfId="8533" xr:uid="{8219032B-EB38-4146-86CF-E25EF124D10B}"/>
    <cellStyle name="Millares [0] 9 13 2" xfId="30036" xr:uid="{2436E938-2C43-43BC-804C-9E42D4BDCA6E}"/>
    <cellStyle name="Millares [0] 9 14" xfId="15172" xr:uid="{0F8DFA85-F383-4C01-963E-136ECF7E6E9B}"/>
    <cellStyle name="Millares [0] 9 14 2" xfId="36675" xr:uid="{8024788A-C58D-4FC3-A558-5BC7382BFE94}"/>
    <cellStyle name="Millares [0] 9 15" xfId="21777" xr:uid="{5CD07013-1FEA-4961-9D3E-09BBDA16E28D}"/>
    <cellStyle name="Millares [0] 9 16" xfId="43280" xr:uid="{F40DAD68-6492-4604-8D34-7A42D197FAF1}"/>
    <cellStyle name="Millares [0] 9 2" xfId="531" xr:uid="{AEEAF059-5E09-4FB1-87ED-0CAAEFFA9C8D}"/>
    <cellStyle name="Millares [0] 9 2 10" xfId="7142" xr:uid="{603DA4EB-E3E1-4066-A3FC-926F3CA56AC4}"/>
    <cellStyle name="Millares [0] 9 2 10 2" xfId="28645" xr:uid="{F0F27490-0062-4FAB-BDD5-7CDF5FFBAB2A}"/>
    <cellStyle name="Millares [0] 9 2 11" xfId="8798" xr:uid="{1492DA72-22E4-4CCD-9ABD-3289FA59BADA}"/>
    <cellStyle name="Millares [0] 9 2 11 2" xfId="30301" xr:uid="{361D565C-A041-4576-BAF5-F2818F08A72C}"/>
    <cellStyle name="Millares [0] 9 2 12" xfId="15434" xr:uid="{9C6ED6EC-A7C6-436A-8281-1C8A1D53AE12}"/>
    <cellStyle name="Millares [0] 9 2 12 2" xfId="36937" xr:uid="{C096D2EE-8120-45F1-87A3-0411318C690B}"/>
    <cellStyle name="Millares [0] 9 2 13" xfId="22039" xr:uid="{82D6476F-873C-4A81-A74D-6464951CE23E}"/>
    <cellStyle name="Millares [0] 9 2 14" xfId="43542" xr:uid="{CA3FF721-E274-4118-ABC3-8574CD865785}"/>
    <cellStyle name="Millares [0] 9 2 2" xfId="813" xr:uid="{4047FB8C-233A-4982-9E23-F047F148F2C8}"/>
    <cellStyle name="Millares [0] 9 2 2 10" xfId="15714" xr:uid="{AF9B15B3-780B-4C71-AC31-D54195ADA981}"/>
    <cellStyle name="Millares [0] 9 2 2 10 2" xfId="37217" xr:uid="{D5280E1A-2899-40FF-8C29-2A186A25BE1B}"/>
    <cellStyle name="Millares [0] 9 2 2 11" xfId="22319" xr:uid="{1FA862A6-C373-486F-AD92-36B4EEBE0F4C}"/>
    <cellStyle name="Millares [0] 9 2 2 12" xfId="43822" xr:uid="{690626DB-696C-4DAE-93A4-4A6A51BA5ADE}"/>
    <cellStyle name="Millares [0] 9 2 2 2" xfId="1759" xr:uid="{7D679C22-F63C-4D4F-A9B2-23912E67578D}"/>
    <cellStyle name="Millares [0] 9 2 2 2 2" xfId="4588" xr:uid="{A3F31BDA-D466-426E-A65F-D9FA2115A896}"/>
    <cellStyle name="Millares [0] 9 2 2 2 2 2" xfId="12854" xr:uid="{B83A6826-014F-4525-94E4-DB54471C508D}"/>
    <cellStyle name="Millares [0] 9 2 2 2 2 2 2" xfId="34357" xr:uid="{FA81CE9A-1E09-4D09-9020-DAB90E4A6C6F}"/>
    <cellStyle name="Millares [0] 9 2 2 2 2 3" xfId="19489" xr:uid="{CC5F9D83-CBE9-4DD8-8224-54600DC07088}"/>
    <cellStyle name="Millares [0] 9 2 2 2 2 3 2" xfId="40992" xr:uid="{96078274-1552-4F67-BBF7-A7616456668D}"/>
    <cellStyle name="Millares [0] 9 2 2 2 2 4" xfId="26094" xr:uid="{5BB4102D-464C-48CC-B8DE-A68A2B9147C9}"/>
    <cellStyle name="Millares [0] 9 2 2 2 2 5" xfId="47597" xr:uid="{FF7E9BCA-C444-4DD6-AC2C-74ACF3B6215B}"/>
    <cellStyle name="Millares [0] 9 2 2 2 3" xfId="6727" xr:uid="{4CAB750E-9638-4810-8BB2-CA75266D70F8}"/>
    <cellStyle name="Millares [0] 9 2 2 2 3 2" xfId="14993" xr:uid="{DC49412C-5C4B-46AB-A43A-8C89963B6F64}"/>
    <cellStyle name="Millares [0] 9 2 2 2 3 2 2" xfId="36496" xr:uid="{2A873A09-3DD8-4CA9-9A41-4045B8DA76CD}"/>
    <cellStyle name="Millares [0] 9 2 2 2 3 3" xfId="21628" xr:uid="{7DD28F81-F042-4BF6-AA36-1AE7B2316404}"/>
    <cellStyle name="Millares [0] 9 2 2 2 3 3 2" xfId="43131" xr:uid="{B1981117-C4F8-40F7-9025-CF76DF6D7EAE}"/>
    <cellStyle name="Millares [0] 9 2 2 2 3 4" xfId="28233" xr:uid="{3B6DB5C2-B649-4F79-9B42-1E9FAA6CBD4E}"/>
    <cellStyle name="Millares [0] 9 2 2 2 3 5" xfId="49736" xr:uid="{EC6E5F33-051D-4FBC-8831-5EDE68E2B4A8}"/>
    <cellStyle name="Millares [0] 9 2 2 2 4" xfId="8368" xr:uid="{2A417211-FE30-4965-8F3C-A2E957F8EBD8}"/>
    <cellStyle name="Millares [0] 9 2 2 2 4 2" xfId="29871" xr:uid="{3FCE58C1-1F9D-460B-B3B9-117207D1CB5A}"/>
    <cellStyle name="Millares [0] 9 2 2 2 5" xfId="10025" xr:uid="{C0EA5E97-C545-42F2-A4EB-B6D298C4F677}"/>
    <cellStyle name="Millares [0] 9 2 2 2 5 2" xfId="31528" xr:uid="{18D1B1DA-835A-4F47-A222-AAE85B61ACE3}"/>
    <cellStyle name="Millares [0] 9 2 2 2 6" xfId="16660" xr:uid="{8A777B90-27BE-478E-83BB-3C59B95AC047}"/>
    <cellStyle name="Millares [0] 9 2 2 2 6 2" xfId="38163" xr:uid="{E0D23681-B756-4507-A6FD-21FED5A9EA2E}"/>
    <cellStyle name="Millares [0] 9 2 2 2 7" xfId="23265" xr:uid="{1E5E3D15-02E8-4F9B-95F1-E7CF1791C79B}"/>
    <cellStyle name="Millares [0] 9 2 2 2 8" xfId="44768" xr:uid="{C516C566-890F-45F5-8D96-A08F91B767C7}"/>
    <cellStyle name="Millares [0] 9 2 2 3" xfId="2446" xr:uid="{1C793418-B160-402E-8CA4-B591F58F7697}"/>
    <cellStyle name="Millares [0] 9 2 2 3 2" xfId="10712" xr:uid="{F467D183-709B-407D-B2E2-4C848DC524FA}"/>
    <cellStyle name="Millares [0] 9 2 2 3 2 2" xfId="32215" xr:uid="{D323EC7D-D9C2-4272-BB83-9BCA1FC3F063}"/>
    <cellStyle name="Millares [0] 9 2 2 3 3" xfId="17347" xr:uid="{6F4B4F78-13A6-415A-B855-6D5B9FFFA572}"/>
    <cellStyle name="Millares [0] 9 2 2 3 3 2" xfId="38850" xr:uid="{CFB7975A-3A38-45A5-9C9B-4CE70FF781AD}"/>
    <cellStyle name="Millares [0] 9 2 2 3 4" xfId="23952" xr:uid="{ED4A6789-CAD6-4802-8CE3-8249D58D45B2}"/>
    <cellStyle name="Millares [0] 9 2 2 3 5" xfId="45455" xr:uid="{8B678045-7522-4A33-9EE7-30EAC9C0E324}"/>
    <cellStyle name="Millares [0] 9 2 2 4" xfId="2963" xr:uid="{62052A56-C0A0-45ED-AF9C-114C23B7D236}"/>
    <cellStyle name="Millares [0] 9 2 2 4 2" xfId="11229" xr:uid="{C23CD357-E17A-4B87-B336-B4F0461BEFD7}"/>
    <cellStyle name="Millares [0] 9 2 2 4 2 2" xfId="32732" xr:uid="{40FCBAA1-A0CC-4462-8BDC-41CB1CCE47CD}"/>
    <cellStyle name="Millares [0] 9 2 2 4 3" xfId="17864" xr:uid="{0E13FC4B-6D95-469E-97FD-44B58DDAB183}"/>
    <cellStyle name="Millares [0] 9 2 2 4 3 2" xfId="39367" xr:uid="{57EFB49F-6F61-402A-8495-166F2E7EB285}"/>
    <cellStyle name="Millares [0] 9 2 2 4 4" xfId="24469" xr:uid="{62C74807-EC56-4870-B6B7-F0B546639664}"/>
    <cellStyle name="Millares [0] 9 2 2 4 5" xfId="45972" xr:uid="{CA6E8077-FC84-4FCE-B346-4512FCD417C2}"/>
    <cellStyle name="Millares [0] 9 2 2 5" xfId="3642" xr:uid="{529CF15D-635F-4635-9246-DA97B91246D9}"/>
    <cellStyle name="Millares [0] 9 2 2 5 2" xfId="11908" xr:uid="{9FC04395-FBD0-4119-B40F-5FC64C026FEF}"/>
    <cellStyle name="Millares [0] 9 2 2 5 2 2" xfId="33411" xr:uid="{BED8939E-0F21-4543-B92E-04981F91802D}"/>
    <cellStyle name="Millares [0] 9 2 2 5 3" xfId="18543" xr:uid="{609B40A3-6C13-46F9-91B6-681D0EFA9AB6}"/>
    <cellStyle name="Millares [0] 9 2 2 5 3 2" xfId="40046" xr:uid="{6E891748-DAF6-4AD3-B333-72314B361BF3}"/>
    <cellStyle name="Millares [0] 9 2 2 5 4" xfId="25148" xr:uid="{06EF6C3B-A9D5-4D72-AA83-094F8F0F81EC}"/>
    <cellStyle name="Millares [0] 9 2 2 5 5" xfId="46651" xr:uid="{ACB93556-466E-44C2-B85E-621FFB8A17E2}"/>
    <cellStyle name="Millares [0] 9 2 2 6" xfId="5107" xr:uid="{7CE126E8-BF8A-4731-9884-EF013C812C96}"/>
    <cellStyle name="Millares [0] 9 2 2 6 2" xfId="13373" xr:uid="{5E26F583-84F3-4321-96A7-1E1CBCAED1A4}"/>
    <cellStyle name="Millares [0] 9 2 2 6 2 2" xfId="34876" xr:uid="{FF66AF77-9E0D-49A3-BF04-43F576D8C976}"/>
    <cellStyle name="Millares [0] 9 2 2 6 3" xfId="20008" xr:uid="{538D91D3-E8FB-4923-8915-F96EFBD20EF4}"/>
    <cellStyle name="Millares [0] 9 2 2 6 3 2" xfId="41511" xr:uid="{8D1C79AA-A392-406B-BB14-D0F46ED51EE1}"/>
    <cellStyle name="Millares [0] 9 2 2 6 4" xfId="26613" xr:uid="{84DB80E3-D7E9-471B-927B-3D0136F73E88}"/>
    <cellStyle name="Millares [0] 9 2 2 6 5" xfId="48116" xr:uid="{5733BE8D-49D4-4C3D-8D41-8CFE302803AB}"/>
    <cellStyle name="Millares [0] 9 2 2 7" xfId="5781" xr:uid="{339B0C77-24C5-43EF-873C-2CF6F296A000}"/>
    <cellStyle name="Millares [0] 9 2 2 7 2" xfId="14047" xr:uid="{416CB059-5E04-44BD-99ED-2D42F63EA92B}"/>
    <cellStyle name="Millares [0] 9 2 2 7 2 2" xfId="35550" xr:uid="{F40E0555-F352-4CAC-9A49-1E353DBECC6E}"/>
    <cellStyle name="Millares [0] 9 2 2 7 3" xfId="20682" xr:uid="{6F95BF64-A60D-4507-9345-ABD2D983DBAE}"/>
    <cellStyle name="Millares [0] 9 2 2 7 3 2" xfId="42185" xr:uid="{D4944999-4F4D-4F19-8A54-30536D3B4A8E}"/>
    <cellStyle name="Millares [0] 9 2 2 7 4" xfId="27287" xr:uid="{3DBA6D2D-D56E-4616-BA83-0CA5884DE54D}"/>
    <cellStyle name="Millares [0] 9 2 2 7 5" xfId="48790" xr:uid="{5F0FC0F2-1866-42B6-A180-92BD40585594}"/>
    <cellStyle name="Millares [0] 9 2 2 8" xfId="7422" xr:uid="{0934B0F8-7D20-4C13-8400-0868DAFD4CFD}"/>
    <cellStyle name="Millares [0] 9 2 2 8 2" xfId="28925" xr:uid="{7D192909-275C-4399-8B58-A5E0A0F96BDE}"/>
    <cellStyle name="Millares [0] 9 2 2 9" xfId="9079" xr:uid="{46996DBC-EED9-4733-99D1-F76C81F6B725}"/>
    <cellStyle name="Millares [0] 9 2 2 9 2" xfId="30582" xr:uid="{9C913DAE-28CE-4BC7-B242-27372638A4F0}"/>
    <cellStyle name="Millares [0] 9 2 3" xfId="1083" xr:uid="{9FF92FB2-6A33-4F82-A594-CCFF372800FB}"/>
    <cellStyle name="Millares [0] 9 2 3 2" xfId="3912" xr:uid="{6099F41A-0756-4A12-9F58-37E6A56C746A}"/>
    <cellStyle name="Millares [0] 9 2 3 2 2" xfId="12178" xr:uid="{B5496AAF-B3C4-4D51-9F1E-A1EF4C0B3A18}"/>
    <cellStyle name="Millares [0] 9 2 3 2 2 2" xfId="33681" xr:uid="{C3D1C41A-DC8A-4FD3-A6C9-26067A995BFB}"/>
    <cellStyle name="Millares [0] 9 2 3 2 3" xfId="18813" xr:uid="{1522B845-2961-45E0-9990-CE98B73468F3}"/>
    <cellStyle name="Millares [0] 9 2 3 2 3 2" xfId="40316" xr:uid="{E8C6F016-4744-421B-91D6-3D338D5F2AF8}"/>
    <cellStyle name="Millares [0] 9 2 3 2 4" xfId="25418" xr:uid="{7D57F93B-443E-4E0C-A6AD-C300A6DBDF33}"/>
    <cellStyle name="Millares [0] 9 2 3 2 5" xfId="46921" xr:uid="{B49609AB-E264-489E-8162-527265E266D8}"/>
    <cellStyle name="Millares [0] 9 2 3 3" xfId="6051" xr:uid="{D2D03E75-2999-48DB-B038-60571F24C5E1}"/>
    <cellStyle name="Millares [0] 9 2 3 3 2" xfId="14317" xr:uid="{A37EB859-D3D2-432A-9D26-A3DACAB90786}"/>
    <cellStyle name="Millares [0] 9 2 3 3 2 2" xfId="35820" xr:uid="{7DBB7CE0-C729-46EE-8F1E-160E081F93EC}"/>
    <cellStyle name="Millares [0] 9 2 3 3 3" xfId="20952" xr:uid="{2BE98F8E-75D1-428F-80C1-9DA8D9D6D640}"/>
    <cellStyle name="Millares [0] 9 2 3 3 3 2" xfId="42455" xr:uid="{E3DB0B60-20FF-4A2D-8581-2C1CB355044E}"/>
    <cellStyle name="Millares [0] 9 2 3 3 4" xfId="27557" xr:uid="{35B58A17-F47B-461C-B0E6-34EE2804617A}"/>
    <cellStyle name="Millares [0] 9 2 3 3 5" xfId="49060" xr:uid="{F00F8C67-5206-4ADE-8432-208107441170}"/>
    <cellStyle name="Millares [0] 9 2 3 4" xfId="7692" xr:uid="{409131C0-F4B0-45EF-8516-1A3099F6C727}"/>
    <cellStyle name="Millares [0] 9 2 3 4 2" xfId="29195" xr:uid="{C6CED40F-7FBA-4B71-A5F7-ED13C329C1C3}"/>
    <cellStyle name="Millares [0] 9 2 3 5" xfId="9349" xr:uid="{3CE098D0-8E6F-4E4F-8D79-CD1A79A76B7D}"/>
    <cellStyle name="Millares [0] 9 2 3 5 2" xfId="30852" xr:uid="{C61D53E7-8EF8-46E1-B516-2B6FF535DDE4}"/>
    <cellStyle name="Millares [0] 9 2 3 6" xfId="15984" xr:uid="{F0727909-671F-4A60-ACD6-D7CDDC48BD39}"/>
    <cellStyle name="Millares [0] 9 2 3 6 2" xfId="37487" xr:uid="{F6C2DB12-5940-4487-AB21-EEB449ACD843}"/>
    <cellStyle name="Millares [0] 9 2 3 7" xfId="22589" xr:uid="{02091C2D-33C7-4CC0-83C3-3F471C2D9B74}"/>
    <cellStyle name="Millares [0] 9 2 3 8" xfId="44092" xr:uid="{7B7E9130-5BEB-4FE3-BB9F-F9EED2975DA4}"/>
    <cellStyle name="Millares [0] 9 2 4" xfId="1479" xr:uid="{5C4CAE16-61EE-47DB-9B2D-86DBC94A4AE4}"/>
    <cellStyle name="Millares [0] 9 2 4 2" xfId="4308" xr:uid="{F7568753-D0BA-469B-BCFB-5547B4825B22}"/>
    <cellStyle name="Millares [0] 9 2 4 2 2" xfId="12574" xr:uid="{C0F2F73D-0927-45CA-B83B-CEADB418BAB4}"/>
    <cellStyle name="Millares [0] 9 2 4 2 2 2" xfId="34077" xr:uid="{FCDE83DE-74B7-40BE-AB05-E4B9CCBB66BF}"/>
    <cellStyle name="Millares [0] 9 2 4 2 3" xfId="19209" xr:uid="{E1675EB3-0CC4-425D-AF18-85846BA7C5C4}"/>
    <cellStyle name="Millares [0] 9 2 4 2 3 2" xfId="40712" xr:uid="{E46AE90C-1C38-4C39-B1F3-D0BDD4B7C75A}"/>
    <cellStyle name="Millares [0] 9 2 4 2 4" xfId="25814" xr:uid="{3537EF0B-DCD7-4320-8FAD-B5D781BF55A6}"/>
    <cellStyle name="Millares [0] 9 2 4 2 5" xfId="47317" xr:uid="{01B0B522-29EE-4E7E-B19F-F99264DA5F7B}"/>
    <cellStyle name="Millares [0] 9 2 4 3" xfId="6447" xr:uid="{CC18DFFA-1418-497C-A3A0-DDF907F7F622}"/>
    <cellStyle name="Millares [0] 9 2 4 3 2" xfId="14713" xr:uid="{57E1F77E-66A2-4EF5-BDC5-AEFC3498E736}"/>
    <cellStyle name="Millares [0] 9 2 4 3 2 2" xfId="36216" xr:uid="{1630063C-0497-4A8A-B812-3CB54A1D18C9}"/>
    <cellStyle name="Millares [0] 9 2 4 3 3" xfId="21348" xr:uid="{83EEDA73-4A6B-497D-A760-F695C417F5BD}"/>
    <cellStyle name="Millares [0] 9 2 4 3 3 2" xfId="42851" xr:uid="{94FDE4FA-7431-4385-AC2E-00E05775212A}"/>
    <cellStyle name="Millares [0] 9 2 4 3 4" xfId="27953" xr:uid="{A10B9BFF-20FF-411B-8FE2-8982E602B3AC}"/>
    <cellStyle name="Millares [0] 9 2 4 3 5" xfId="49456" xr:uid="{4838FC17-E5DF-4818-95EC-9229D2CC6CAB}"/>
    <cellStyle name="Millares [0] 9 2 4 4" xfId="8088" xr:uid="{1772F826-ECF2-4F80-82FD-638C66206F90}"/>
    <cellStyle name="Millares [0] 9 2 4 4 2" xfId="29591" xr:uid="{8B024A50-E3EF-4604-8960-B82FCD597393}"/>
    <cellStyle name="Millares [0] 9 2 4 5" xfId="9745" xr:uid="{55811A4F-AC5A-4003-BFB0-B7EE301CC148}"/>
    <cellStyle name="Millares [0] 9 2 4 5 2" xfId="31248" xr:uid="{07AA7663-95EB-4E45-9FA3-172E1B44AE5E}"/>
    <cellStyle name="Millares [0] 9 2 4 6" xfId="16380" xr:uid="{BBC6147E-2F0B-4858-81DF-EA50F4FAA5F4}"/>
    <cellStyle name="Millares [0] 9 2 4 6 2" xfId="37883" xr:uid="{C37E39DC-0918-4977-B4C0-FD793638C328}"/>
    <cellStyle name="Millares [0] 9 2 4 7" xfId="22985" xr:uid="{D4B73CEA-58FA-4879-AE15-23BD2493F604}"/>
    <cellStyle name="Millares [0] 9 2 4 8" xfId="44488" xr:uid="{9EFCDF07-21B7-43F0-9C25-8DE3909EB9A0}"/>
    <cellStyle name="Millares [0] 9 2 5" xfId="2166" xr:uid="{EFC7A6AA-4B9C-4DE7-AA9D-CB58B679CA52}"/>
    <cellStyle name="Millares [0] 9 2 5 2" xfId="10432" xr:uid="{475C6A4C-37C6-4A0E-B3D4-D9BA3270B639}"/>
    <cellStyle name="Millares [0] 9 2 5 2 2" xfId="31935" xr:uid="{D6AFB2D6-4710-410E-B228-D14A48DEF2C1}"/>
    <cellStyle name="Millares [0] 9 2 5 3" xfId="17067" xr:uid="{8DFEBD89-8C08-4C2D-8DBB-F5D827FAF405}"/>
    <cellStyle name="Millares [0] 9 2 5 3 2" xfId="38570" xr:uid="{D6008F68-05D5-416A-8D29-4649835FD4D7}"/>
    <cellStyle name="Millares [0] 9 2 5 4" xfId="23672" xr:uid="{0CA53894-6B0C-4B44-BA09-FC6013D64F59}"/>
    <cellStyle name="Millares [0] 9 2 5 5" xfId="45175" xr:uid="{67C8C102-E70B-483E-ACE7-F936187792AE}"/>
    <cellStyle name="Millares [0] 9 2 6" xfId="2713" xr:uid="{46E44349-1C93-42E6-9151-6C66FEDF8BFF}"/>
    <cellStyle name="Millares [0] 9 2 6 2" xfId="10979" xr:uid="{F401DE27-0845-433C-A235-275E75C2ED67}"/>
    <cellStyle name="Millares [0] 9 2 6 2 2" xfId="32482" xr:uid="{D74F6676-C6FB-4BAB-8B7A-41A46B77F32A}"/>
    <cellStyle name="Millares [0] 9 2 6 3" xfId="17614" xr:uid="{1641297B-A255-45A4-A557-5574B2927771}"/>
    <cellStyle name="Millares [0] 9 2 6 3 2" xfId="39117" xr:uid="{D47A9C10-8104-4181-9861-EFFABB1C1EA9}"/>
    <cellStyle name="Millares [0] 9 2 6 4" xfId="24219" xr:uid="{99DDB034-7A14-4F7A-9968-44D949B76588}"/>
    <cellStyle name="Millares [0] 9 2 6 5" xfId="45722" xr:uid="{CF5C3220-0290-45C9-9E20-0AC585E80EF5}"/>
    <cellStyle name="Millares [0] 9 2 7" xfId="3362" xr:uid="{B87D5845-67CB-42D0-923F-EF651535D70F}"/>
    <cellStyle name="Millares [0] 9 2 7 2" xfId="11628" xr:uid="{6CB5F26A-3C56-4ACE-91B4-E528A13CB1BD}"/>
    <cellStyle name="Millares [0] 9 2 7 2 2" xfId="33131" xr:uid="{ADAF1BDB-B8F3-4C31-8906-865062D61855}"/>
    <cellStyle name="Millares [0] 9 2 7 3" xfId="18263" xr:uid="{03A9732F-DCC4-40F5-9377-CFDE8F22718A}"/>
    <cellStyle name="Millares [0] 9 2 7 3 2" xfId="39766" xr:uid="{EF5CE13D-646B-4261-B769-7B118FBCFF42}"/>
    <cellStyle name="Millares [0] 9 2 7 4" xfId="24868" xr:uid="{6D61D541-1A8F-4BF4-8597-143C697E4F5A}"/>
    <cellStyle name="Millares [0] 9 2 7 5" xfId="46371" xr:uid="{DECC75DB-F485-47DD-9E86-587D635E1811}"/>
    <cellStyle name="Millares [0] 9 2 8" xfId="4857" xr:uid="{747096E0-93D3-44BD-B145-315F1E767097}"/>
    <cellStyle name="Millares [0] 9 2 8 2" xfId="13123" xr:uid="{3084EB2D-9D97-463B-BC29-C94EF50704BE}"/>
    <cellStyle name="Millares [0] 9 2 8 2 2" xfId="34626" xr:uid="{8CEE966B-8BF9-47B2-8299-2DA2E6F42DE1}"/>
    <cellStyle name="Millares [0] 9 2 8 3" xfId="19758" xr:uid="{80B898F1-7A4A-438C-AF47-CA3F199E8826}"/>
    <cellStyle name="Millares [0] 9 2 8 3 2" xfId="41261" xr:uid="{DC1ECE14-27D9-4F4C-AB8F-A8D8CC6D2333}"/>
    <cellStyle name="Millares [0] 9 2 8 4" xfId="26363" xr:uid="{2008BDB6-C687-4439-A044-3EBE66BC0BFA}"/>
    <cellStyle name="Millares [0] 9 2 8 5" xfId="47866" xr:uid="{E5550C18-EA38-4997-BB7A-E21B4DE1A209}"/>
    <cellStyle name="Millares [0] 9 2 9" xfId="5501" xr:uid="{A799559C-0696-4648-9CE4-7FA6D66C4AA2}"/>
    <cellStyle name="Millares [0] 9 2 9 2" xfId="13767" xr:uid="{A46EF9CF-A8F6-4696-9A5D-08A00ECACC79}"/>
    <cellStyle name="Millares [0] 9 2 9 2 2" xfId="35270" xr:uid="{E2468F4E-DA9D-4290-8BD3-D3ED39EE78E6}"/>
    <cellStyle name="Millares [0] 9 2 9 3" xfId="20402" xr:uid="{D098451E-4D31-4E71-852C-139B04B690CF}"/>
    <cellStyle name="Millares [0] 9 2 9 3 2" xfId="41905" xr:uid="{1985E9B5-9976-40E2-8C83-9543768B849D}"/>
    <cellStyle name="Millares [0] 9 2 9 4" xfId="27007" xr:uid="{D6EF3319-016C-4C1E-B5AD-FD77692C5456}"/>
    <cellStyle name="Millares [0] 9 2 9 5" xfId="48510" xr:uid="{CE4455AB-D9F5-4032-BD74-23D085AC0CD0}"/>
    <cellStyle name="Millares [0] 9 3" xfId="403" xr:uid="{D8BFD6EA-B213-4338-887D-62C895614BD1}"/>
    <cellStyle name="Millares [0] 9 3 10" xfId="15306" xr:uid="{35C24D68-09DA-4EC7-80E5-5E4E8A3CB6A7}"/>
    <cellStyle name="Millares [0] 9 3 10 2" xfId="36809" xr:uid="{291B0C03-0AA8-4122-AF43-FD5D4D86FFE6}"/>
    <cellStyle name="Millares [0] 9 3 11" xfId="21911" xr:uid="{063B6B73-1F12-4808-B839-CAF4150EAD3C}"/>
    <cellStyle name="Millares [0] 9 3 12" xfId="43414" xr:uid="{FBB203FB-C477-4969-8BF8-180DFF37628C}"/>
    <cellStyle name="Millares [0] 9 3 2" xfId="1351" xr:uid="{DAD2B6D7-B763-4EEE-9E11-ADEDA06B9F2E}"/>
    <cellStyle name="Millares [0] 9 3 2 2" xfId="4180" xr:uid="{D54BB4A6-5C43-4B0A-B78F-452167719FCE}"/>
    <cellStyle name="Millares [0] 9 3 2 2 2" xfId="12446" xr:uid="{57DB8F05-5212-43EB-AA18-CCB666984E65}"/>
    <cellStyle name="Millares [0] 9 3 2 2 2 2" xfId="33949" xr:uid="{C39090FC-EAFB-4004-A754-A975C9356959}"/>
    <cellStyle name="Millares [0] 9 3 2 2 3" xfId="19081" xr:uid="{57F7BB9D-40B3-42D4-84C3-5F39439273CD}"/>
    <cellStyle name="Millares [0] 9 3 2 2 3 2" xfId="40584" xr:uid="{78F5D841-CCF0-4D97-959D-9FBC295538BB}"/>
    <cellStyle name="Millares [0] 9 3 2 2 4" xfId="25686" xr:uid="{3447BE21-FD7E-4582-B01E-BBBFF48B4EE5}"/>
    <cellStyle name="Millares [0] 9 3 2 2 5" xfId="47189" xr:uid="{81DCDC6A-B190-4C76-B967-FBD9C6F6196A}"/>
    <cellStyle name="Millares [0] 9 3 2 3" xfId="6319" xr:uid="{3736E685-C4FF-4C6B-9FA5-D0B5AF0FA112}"/>
    <cellStyle name="Millares [0] 9 3 2 3 2" xfId="14585" xr:uid="{6A2571DB-CBF9-4898-BE59-2C0137A832F5}"/>
    <cellStyle name="Millares [0] 9 3 2 3 2 2" xfId="36088" xr:uid="{FBC205CE-86C6-4652-BE57-88373F65F28C}"/>
    <cellStyle name="Millares [0] 9 3 2 3 3" xfId="21220" xr:uid="{611BF16A-5962-4386-BA38-6256605C9539}"/>
    <cellStyle name="Millares [0] 9 3 2 3 3 2" xfId="42723" xr:uid="{CEDF538D-4C5C-4DF6-A3BA-9680BC203156}"/>
    <cellStyle name="Millares [0] 9 3 2 3 4" xfId="27825" xr:uid="{14EAB663-A653-4278-B8A2-F77D12919874}"/>
    <cellStyle name="Millares [0] 9 3 2 3 5" xfId="49328" xr:uid="{B0C718D7-3362-4472-BE90-F88C8912755E}"/>
    <cellStyle name="Millares [0] 9 3 2 4" xfId="7960" xr:uid="{7D1D308D-A520-497A-8B9B-17381383047A}"/>
    <cellStyle name="Millares [0] 9 3 2 4 2" xfId="29463" xr:uid="{77B017C8-B4C9-43B2-B25E-9F105E75200E}"/>
    <cellStyle name="Millares [0] 9 3 2 5" xfId="9617" xr:uid="{1B229E37-D796-4B60-B1CF-A5B564BFE5EB}"/>
    <cellStyle name="Millares [0] 9 3 2 5 2" xfId="31120" xr:uid="{1A071C47-6066-4606-81C2-5B3F106D3B01}"/>
    <cellStyle name="Millares [0] 9 3 2 6" xfId="16252" xr:uid="{B7479B9A-A81B-44BB-B8DC-44E93E8F010B}"/>
    <cellStyle name="Millares [0] 9 3 2 6 2" xfId="37755" xr:uid="{6B4F7437-2DFD-46E7-BAF6-B9ABEEF7D2B7}"/>
    <cellStyle name="Millares [0] 9 3 2 7" xfId="22857" xr:uid="{97C996CB-0C2B-46E8-9BDB-97911EA2C66C}"/>
    <cellStyle name="Millares [0] 9 3 2 8" xfId="44360" xr:uid="{EB24D615-352E-4F27-B457-5F5BD6645B4C}"/>
    <cellStyle name="Millares [0] 9 3 3" xfId="2038" xr:uid="{4A6BE6FD-3E0B-4629-98F8-BDC1206AAEE8}"/>
    <cellStyle name="Millares [0] 9 3 3 2" xfId="10304" xr:uid="{9A402A1E-5196-43AF-99A7-80A820C5A457}"/>
    <cellStyle name="Millares [0] 9 3 3 2 2" xfId="31807" xr:uid="{AC47B701-E256-4D07-9D4B-D843DD618FDB}"/>
    <cellStyle name="Millares [0] 9 3 3 3" xfId="16939" xr:uid="{9EB97AA4-67A1-445D-92C0-9996846A3896}"/>
    <cellStyle name="Millares [0] 9 3 3 3 2" xfId="38442" xr:uid="{5E9616CF-29A3-4790-AA07-C3DAA40FC062}"/>
    <cellStyle name="Millares [0] 9 3 3 4" xfId="23544" xr:uid="{E30573DA-C037-4C2B-8C24-9B21843578DC}"/>
    <cellStyle name="Millares [0] 9 3 3 5" xfId="45047" xr:uid="{71056465-6731-4D8E-8068-90C3F9245B64}"/>
    <cellStyle name="Millares [0] 9 3 4" xfId="2837" xr:uid="{597847F8-A2C6-4F71-B702-84CBFFAAE413}"/>
    <cellStyle name="Millares [0] 9 3 4 2" xfId="11103" xr:uid="{925002C7-4914-406E-A3F4-55A6C000D624}"/>
    <cellStyle name="Millares [0] 9 3 4 2 2" xfId="32606" xr:uid="{337069EA-3479-4797-B3F1-AE4A1DE35BB6}"/>
    <cellStyle name="Millares [0] 9 3 4 3" xfId="17738" xr:uid="{28D6835B-2166-46DE-BE17-2C6C0A0C33DA}"/>
    <cellStyle name="Millares [0] 9 3 4 3 2" xfId="39241" xr:uid="{5A8F2F99-FA42-4F9A-BB7B-0EA6D156FB94}"/>
    <cellStyle name="Millares [0] 9 3 4 4" xfId="24343" xr:uid="{DFA67136-7878-43CB-87C3-209F8193284A}"/>
    <cellStyle name="Millares [0] 9 3 4 5" xfId="45846" xr:uid="{9CF06ACA-9DE9-4AEC-A8FE-90E782BEFB26}"/>
    <cellStyle name="Millares [0] 9 3 5" xfId="3234" xr:uid="{91113310-0BCB-4FF0-A961-FC4FFAD27A32}"/>
    <cellStyle name="Millares [0] 9 3 5 2" xfId="11500" xr:uid="{857732CC-2D41-4EFE-A8FF-342A15C9CA5C}"/>
    <cellStyle name="Millares [0] 9 3 5 2 2" xfId="33003" xr:uid="{C4CA8706-1691-4EF2-A566-98389DAA4418}"/>
    <cellStyle name="Millares [0] 9 3 5 3" xfId="18135" xr:uid="{C0170F59-2EA0-4F46-B27F-64F2F5E69574}"/>
    <cellStyle name="Millares [0] 9 3 5 3 2" xfId="39638" xr:uid="{70C0D60B-0F50-4C6E-89BE-2EA71C749128}"/>
    <cellStyle name="Millares [0] 9 3 5 4" xfId="24740" xr:uid="{595C6918-3B14-473C-871D-C152D93D7E02}"/>
    <cellStyle name="Millares [0] 9 3 5 5" xfId="46243" xr:uid="{0FC7FF43-CDF6-4736-A6F6-E088CC1D141F}"/>
    <cellStyle name="Millares [0] 9 3 6" xfId="4981" xr:uid="{305184A3-158E-4D67-9E1B-2D6C653BC6F4}"/>
    <cellStyle name="Millares [0] 9 3 6 2" xfId="13247" xr:uid="{FFCC8164-1A58-4D27-AEE6-1887A1E098D1}"/>
    <cellStyle name="Millares [0] 9 3 6 2 2" xfId="34750" xr:uid="{A01AFC6D-3982-490F-97E6-656EF83D3EFC}"/>
    <cellStyle name="Millares [0] 9 3 6 3" xfId="19882" xr:uid="{9EAC0185-88E6-4106-952C-B8AA557FB2EE}"/>
    <cellStyle name="Millares [0] 9 3 6 3 2" xfId="41385" xr:uid="{571EFC00-DD1F-4A0E-AEE8-942E9E1DDB29}"/>
    <cellStyle name="Millares [0] 9 3 6 4" xfId="26487" xr:uid="{376E8446-03BA-4E46-BE0E-723DF27C0FFB}"/>
    <cellStyle name="Millares [0] 9 3 6 5" xfId="47990" xr:uid="{874C1AE5-D9E0-4DF3-85F6-CC25FEB47EF3}"/>
    <cellStyle name="Millares [0] 9 3 7" xfId="5373" xr:uid="{60C7AFEB-228E-415F-9326-8EFCD89AB291}"/>
    <cellStyle name="Millares [0] 9 3 7 2" xfId="13639" xr:uid="{819EEAC3-3B51-48FA-B93E-5930EF1486D3}"/>
    <cellStyle name="Millares [0] 9 3 7 2 2" xfId="35142" xr:uid="{CB72C95A-E19B-4368-976B-4765CD02E9B9}"/>
    <cellStyle name="Millares [0] 9 3 7 3" xfId="20274" xr:uid="{4A467A53-5479-4069-A9A5-2C9170D576F7}"/>
    <cellStyle name="Millares [0] 9 3 7 3 2" xfId="41777" xr:uid="{001B4A7C-FE27-48A3-8498-8354A11D5187}"/>
    <cellStyle name="Millares [0] 9 3 7 4" xfId="26879" xr:uid="{3FF951B5-4B02-4A92-9722-6C1438A65DBD}"/>
    <cellStyle name="Millares [0] 9 3 7 5" xfId="48382" xr:uid="{0825B2B6-E9CA-4290-B6A9-2D4B6C8E9598}"/>
    <cellStyle name="Millares [0] 9 3 8" xfId="7014" xr:uid="{CE1C2934-553C-479E-9999-2A5A4AE3DB56}"/>
    <cellStyle name="Millares [0] 9 3 8 2" xfId="28517" xr:uid="{AFE37EDB-1C66-422C-AB2D-AC4A5C8D427F}"/>
    <cellStyle name="Millares [0] 9 3 9" xfId="8670" xr:uid="{1F165504-9E9A-4DF6-B26B-A861056CB5B0}"/>
    <cellStyle name="Millares [0] 9 3 9 2" xfId="30173" xr:uid="{127513A6-D150-4BA8-B30D-E35804E0DA07}"/>
    <cellStyle name="Millares [0] 9 4" xfId="687" xr:uid="{429200DE-C568-4EC3-8EF7-46D9458DA7E4}"/>
    <cellStyle name="Millares [0] 9 4 10" xfId="43696" xr:uid="{E6FA02E2-843A-491B-ADFD-E088A180DC52}"/>
    <cellStyle name="Millares [0] 9 4 2" xfId="1633" xr:uid="{18F80882-10F4-4D3E-8C95-331B8287CE2F}"/>
    <cellStyle name="Millares [0] 9 4 2 2" xfId="4462" xr:uid="{29FE532C-4C8A-4502-94F3-F90CDA56A3DC}"/>
    <cellStyle name="Millares [0] 9 4 2 2 2" xfId="12728" xr:uid="{A08FB38D-244C-4AA1-97D0-9C8E66627DCC}"/>
    <cellStyle name="Millares [0] 9 4 2 2 2 2" xfId="34231" xr:uid="{26B26F3A-D8EF-4914-B53F-A57DE8A7F840}"/>
    <cellStyle name="Millares [0] 9 4 2 2 3" xfId="19363" xr:uid="{861D9F8B-8FE0-4EEA-888C-02C741B06677}"/>
    <cellStyle name="Millares [0] 9 4 2 2 3 2" xfId="40866" xr:uid="{6E6EDE47-FE51-4F0E-B391-C4A2CDCE625E}"/>
    <cellStyle name="Millares [0] 9 4 2 2 4" xfId="25968" xr:uid="{DACEFCCC-DFAC-40AC-9128-D90ED8DC4D00}"/>
    <cellStyle name="Millares [0] 9 4 2 2 5" xfId="47471" xr:uid="{C4979D0F-88C5-4B70-AFE8-54994F4D3F23}"/>
    <cellStyle name="Millares [0] 9 4 2 3" xfId="6601" xr:uid="{657F77BD-B4A7-4597-86FB-A88938E44FD6}"/>
    <cellStyle name="Millares [0] 9 4 2 3 2" xfId="14867" xr:uid="{84FA3342-CD1C-4E67-8C9F-915D5678EB82}"/>
    <cellStyle name="Millares [0] 9 4 2 3 2 2" xfId="36370" xr:uid="{07A72870-1B53-4E67-B153-B4724823E9A7}"/>
    <cellStyle name="Millares [0] 9 4 2 3 3" xfId="21502" xr:uid="{24FB48CC-515E-401A-A938-98BE106E376A}"/>
    <cellStyle name="Millares [0] 9 4 2 3 3 2" xfId="43005" xr:uid="{01151092-D51B-4427-9434-4F106CB38E5D}"/>
    <cellStyle name="Millares [0] 9 4 2 3 4" xfId="28107" xr:uid="{58101FD0-AA4C-4026-9C42-D5025BEAFA44}"/>
    <cellStyle name="Millares [0] 9 4 2 3 5" xfId="49610" xr:uid="{7E0A3E49-E3A1-46E0-B1F1-897CD5AEFD90}"/>
    <cellStyle name="Millares [0] 9 4 2 4" xfId="8242" xr:uid="{DC908CBA-1DB9-46A9-97E6-6995AC716427}"/>
    <cellStyle name="Millares [0] 9 4 2 4 2" xfId="29745" xr:uid="{C175A22B-80FE-415C-8850-5EB2AA81AE45}"/>
    <cellStyle name="Millares [0] 9 4 2 5" xfId="9899" xr:uid="{0C24FD28-F90C-42F3-8803-C1C413615651}"/>
    <cellStyle name="Millares [0] 9 4 2 5 2" xfId="31402" xr:uid="{0B317232-70F9-49D4-8659-DE0470D053BF}"/>
    <cellStyle name="Millares [0] 9 4 2 6" xfId="16534" xr:uid="{7C370A7B-E723-4D69-8CA9-0ABA91B1A941}"/>
    <cellStyle name="Millares [0] 9 4 2 6 2" xfId="38037" xr:uid="{9EC35856-0FCC-4F01-B349-B4B7EECA1D43}"/>
    <cellStyle name="Millares [0] 9 4 2 7" xfId="23139" xr:uid="{A16D6234-C504-4DA6-B0DF-5DF8293FD473}"/>
    <cellStyle name="Millares [0] 9 4 2 8" xfId="44642" xr:uid="{8BB98EF0-4E84-417F-AA63-5FAA2D98714B}"/>
    <cellStyle name="Millares [0] 9 4 3" xfId="2320" xr:uid="{F361C5A7-C441-4F03-8501-EEE69CC596A1}"/>
    <cellStyle name="Millares [0] 9 4 3 2" xfId="10586" xr:uid="{E7524710-8AF5-41E0-9F86-DEB102918C18}"/>
    <cellStyle name="Millares [0] 9 4 3 2 2" xfId="32089" xr:uid="{835838C4-BCF6-4790-A743-91516BC5B4DF}"/>
    <cellStyle name="Millares [0] 9 4 3 3" xfId="17221" xr:uid="{0CC0E370-A44B-43EA-9C76-B00BBDF647EB}"/>
    <cellStyle name="Millares [0] 9 4 3 3 2" xfId="38724" xr:uid="{BF9DED99-77F7-4C0D-8C30-FB22B9EDC085}"/>
    <cellStyle name="Millares [0] 9 4 3 4" xfId="23826" xr:uid="{E2A04311-153F-42C8-B23C-A77BA04EB44C}"/>
    <cellStyle name="Millares [0] 9 4 3 5" xfId="45329" xr:uid="{4DC5E503-8591-42ED-A246-D15429047814}"/>
    <cellStyle name="Millares [0] 9 4 4" xfId="3516" xr:uid="{033EFD21-CBBB-432B-B043-EB858D2489E8}"/>
    <cellStyle name="Millares [0] 9 4 4 2" xfId="11782" xr:uid="{33826045-6E9B-4040-890E-E9B40D338298}"/>
    <cellStyle name="Millares [0] 9 4 4 2 2" xfId="33285" xr:uid="{7D999775-68A5-47F2-979F-750D119D632B}"/>
    <cellStyle name="Millares [0] 9 4 4 3" xfId="18417" xr:uid="{4CB88A66-93A1-407F-AEC8-3CD5CDA67EC6}"/>
    <cellStyle name="Millares [0] 9 4 4 3 2" xfId="39920" xr:uid="{2C6BC5F3-5FE4-4EC6-B268-8D489FD3F4ED}"/>
    <cellStyle name="Millares [0] 9 4 4 4" xfId="25022" xr:uid="{9F0B22A7-BB41-4063-986C-2C6FA8ADA6FF}"/>
    <cellStyle name="Millares [0] 9 4 4 5" xfId="46525" xr:uid="{20F71484-9CA7-452A-85A4-C6AB535B86A9}"/>
    <cellStyle name="Millares [0] 9 4 5" xfId="5655" xr:uid="{9E2A69BF-4E08-4694-AE8E-BB31D99461AF}"/>
    <cellStyle name="Millares [0] 9 4 5 2" xfId="13921" xr:uid="{9FBB993C-8E51-47C7-83A7-6D81937D5E46}"/>
    <cellStyle name="Millares [0] 9 4 5 2 2" xfId="35424" xr:uid="{80E5E32B-A5EF-4AF1-9B08-420B4DC225BF}"/>
    <cellStyle name="Millares [0] 9 4 5 3" xfId="20556" xr:uid="{B1529573-ABE3-4C62-B5B6-C1889A22745E}"/>
    <cellStyle name="Millares [0] 9 4 5 3 2" xfId="42059" xr:uid="{3AED1D16-2417-4AF0-A315-23D4F9DAADAB}"/>
    <cellStyle name="Millares [0] 9 4 5 4" xfId="27161" xr:uid="{E9439913-D4DB-4B24-A4B9-506268D3598A}"/>
    <cellStyle name="Millares [0] 9 4 5 5" xfId="48664" xr:uid="{87B164E0-04B6-4175-9055-DE614541B8D3}"/>
    <cellStyle name="Millares [0] 9 4 6" xfId="7296" xr:uid="{B90BC1D5-3BB5-444D-889F-EC740EE80BCC}"/>
    <cellStyle name="Millares [0] 9 4 6 2" xfId="28799" xr:uid="{9D591E59-F93B-4214-BA89-07A1B60858C0}"/>
    <cellStyle name="Millares [0] 9 4 7" xfId="8953" xr:uid="{6AF00033-7E34-4ABD-BDB6-C959140C4B9E}"/>
    <cellStyle name="Millares [0] 9 4 7 2" xfId="30456" xr:uid="{BBDE99EB-A16D-4BE8-96CD-20826C7F18B4}"/>
    <cellStyle name="Millares [0] 9 4 8" xfId="15588" xr:uid="{63084CE0-DDC7-4B7D-BE96-EFAE42E77D5B}"/>
    <cellStyle name="Millares [0] 9 4 8 2" xfId="37091" xr:uid="{A9BA4913-3964-4ED6-9B16-EA2284AC0B78}"/>
    <cellStyle name="Millares [0] 9 4 9" xfId="22193" xr:uid="{8A23573A-014F-402B-98B4-729E681C39AD}"/>
    <cellStyle name="Millares [0] 9 5" xfId="955" xr:uid="{87EAD251-9A32-42FC-B276-8FDD0E705D72}"/>
    <cellStyle name="Millares [0] 9 5 2" xfId="3784" xr:uid="{338019B0-089B-48F1-A08F-279301CD6F75}"/>
    <cellStyle name="Millares [0] 9 5 2 2" xfId="12050" xr:uid="{2ADF6D93-75B3-4DFB-876E-2E67CB46405A}"/>
    <cellStyle name="Millares [0] 9 5 2 2 2" xfId="33553" xr:uid="{3B1FF5B0-5AB1-4307-A49C-0C234DFD3776}"/>
    <cellStyle name="Millares [0] 9 5 2 3" xfId="18685" xr:uid="{9D2D7A39-9855-4586-8E8F-77B39BD8B0CD}"/>
    <cellStyle name="Millares [0] 9 5 2 3 2" xfId="40188" xr:uid="{8C93113F-F129-44D6-B6FA-983CFA3F0F1A}"/>
    <cellStyle name="Millares [0] 9 5 2 4" xfId="25290" xr:uid="{6BAB846A-45AB-4CFC-AB37-C907AFC1B0F5}"/>
    <cellStyle name="Millares [0] 9 5 2 5" xfId="46793" xr:uid="{6C8493FB-63F5-421B-B158-CC3873A56C64}"/>
    <cellStyle name="Millares [0] 9 5 3" xfId="5923" xr:uid="{7812AC0C-08EA-4336-8FF6-A44818A5E58C}"/>
    <cellStyle name="Millares [0] 9 5 3 2" xfId="14189" xr:uid="{00116701-6314-4D3C-9580-584ED4AED072}"/>
    <cellStyle name="Millares [0] 9 5 3 2 2" xfId="35692" xr:uid="{933B8551-AC6A-4FE4-B3B0-4175D4AB00D6}"/>
    <cellStyle name="Millares [0] 9 5 3 3" xfId="20824" xr:uid="{7F2B2456-3081-4DAF-BBEF-838AF7ACBD7C}"/>
    <cellStyle name="Millares [0] 9 5 3 3 2" xfId="42327" xr:uid="{CECA8B3A-522C-4097-9F6C-F78362A0FA46}"/>
    <cellStyle name="Millares [0] 9 5 3 4" xfId="27429" xr:uid="{A79CAA71-14C3-49B3-99AE-1C0D77F19031}"/>
    <cellStyle name="Millares [0] 9 5 3 5" xfId="48932" xr:uid="{8E18AF05-1411-4A8F-8E5A-23D6CF699E31}"/>
    <cellStyle name="Millares [0] 9 5 4" xfId="7564" xr:uid="{114018F6-EE2D-4FCE-8762-3675EA28070F}"/>
    <cellStyle name="Millares [0] 9 5 4 2" xfId="29067" xr:uid="{A088DA6E-DD37-4534-87B4-A40224228584}"/>
    <cellStyle name="Millares [0] 9 5 5" xfId="9221" xr:uid="{D1E55CC8-AE95-49AD-B871-48A3DC83260C}"/>
    <cellStyle name="Millares [0] 9 5 5 2" xfId="30724" xr:uid="{6A90493F-4729-418E-A63B-F18A2528213F}"/>
    <cellStyle name="Millares [0] 9 5 6" xfId="15856" xr:uid="{1A27F7E5-0553-498B-AE5D-1B0A041E6A0C}"/>
    <cellStyle name="Millares [0] 9 5 6 2" xfId="37359" xr:uid="{A4DC84A2-FE6E-4298-9751-7E31F8EE8528}"/>
    <cellStyle name="Millares [0] 9 5 7" xfId="22461" xr:uid="{08206C5E-DF2D-42A2-8B11-DCB6D1A212AD}"/>
    <cellStyle name="Millares [0] 9 5 8" xfId="43964" xr:uid="{1D188EA4-6638-4B4F-9EE6-BE3DFC3A926F}"/>
    <cellStyle name="Millares [0] 9 6" xfId="1216" xr:uid="{998CE3C5-CCE6-418B-9385-C7385D69B8D5}"/>
    <cellStyle name="Millares [0] 9 6 2" xfId="4045" xr:uid="{F81F84D2-B215-4D99-A831-B0E6AAE085C4}"/>
    <cellStyle name="Millares [0] 9 6 2 2" xfId="12311" xr:uid="{48AB2094-640E-4B44-9C1F-AE82BD4B8D67}"/>
    <cellStyle name="Millares [0] 9 6 2 2 2" xfId="33814" xr:uid="{DAD157B4-9F7D-4CD9-81FA-511963A9E77A}"/>
    <cellStyle name="Millares [0] 9 6 2 3" xfId="18946" xr:uid="{9AC6892D-6E42-4AAF-BC26-6E38D1C3DDA4}"/>
    <cellStyle name="Millares [0] 9 6 2 3 2" xfId="40449" xr:uid="{014A3B66-FB95-40BA-8F55-212FC4E17439}"/>
    <cellStyle name="Millares [0] 9 6 2 4" xfId="25551" xr:uid="{226E7264-B3D0-4833-ABFD-B54710699E67}"/>
    <cellStyle name="Millares [0] 9 6 2 5" xfId="47054" xr:uid="{DE69DB43-2D92-4A5B-A002-A10AA8984C8F}"/>
    <cellStyle name="Millares [0] 9 6 3" xfId="6184" xr:uid="{64BE92B6-AC39-4B51-9E9D-C0F206026318}"/>
    <cellStyle name="Millares [0] 9 6 3 2" xfId="14450" xr:uid="{E652CA1E-9BC4-4365-86DD-C3344808F7A3}"/>
    <cellStyle name="Millares [0] 9 6 3 2 2" xfId="35953" xr:uid="{D04C77E6-FBEE-4081-987F-A779494CB16B}"/>
    <cellStyle name="Millares [0] 9 6 3 3" xfId="21085" xr:uid="{901013D9-B8CA-46DF-A859-D30D144E0ED0}"/>
    <cellStyle name="Millares [0] 9 6 3 3 2" xfId="42588" xr:uid="{C997D080-C532-4A3D-B29F-98B99DD3A7B5}"/>
    <cellStyle name="Millares [0] 9 6 3 4" xfId="27690" xr:uid="{64CDB158-8C78-4FDA-9723-E5C8BE08B836}"/>
    <cellStyle name="Millares [0] 9 6 3 5" xfId="49193" xr:uid="{AE6F0E71-BFD3-46C2-B644-3E3633768316}"/>
    <cellStyle name="Millares [0] 9 6 4" xfId="7825" xr:uid="{FC234212-3689-4D0C-88D7-1DFE72857166}"/>
    <cellStyle name="Millares [0] 9 6 4 2" xfId="29328" xr:uid="{502424F2-8BEF-4AC5-B3B3-4654BC648C50}"/>
    <cellStyle name="Millares [0] 9 6 5" xfId="9482" xr:uid="{AF6EB265-D2F2-4CE8-AE92-100A9B5227BE}"/>
    <cellStyle name="Millares [0] 9 6 5 2" xfId="30985" xr:uid="{E4B4DA38-8A3A-4557-80BB-3B8F74AB3036}"/>
    <cellStyle name="Millares [0] 9 6 6" xfId="16117" xr:uid="{0C3A5E97-2897-4B56-B9B4-34916F6A971E}"/>
    <cellStyle name="Millares [0] 9 6 6 2" xfId="37620" xr:uid="{F94B09D9-1E95-43F0-9B22-D523BFBFB78E}"/>
    <cellStyle name="Millares [0] 9 6 7" xfId="22722" xr:uid="{C6877EEB-C313-4669-B7CC-D9CCC2AD9A4F}"/>
    <cellStyle name="Millares [0] 9 6 8" xfId="44225" xr:uid="{2A0609B5-C400-4494-8458-20D550EBFAD9}"/>
    <cellStyle name="Millares [0] 9 7" xfId="1904" xr:uid="{C7FE040B-7FD4-4B25-8450-CCA49BD65201}"/>
    <cellStyle name="Millares [0] 9 7 2" xfId="10170" xr:uid="{EDF4A1FC-010F-470C-A33C-3103D354D796}"/>
    <cellStyle name="Millares [0] 9 7 2 2" xfId="31673" xr:uid="{5A52E0A8-E2D4-4B19-B564-8F0E8D7640EA}"/>
    <cellStyle name="Millares [0] 9 7 3" xfId="16805" xr:uid="{25ABDBCB-A983-4F46-B439-47A4D581A88E}"/>
    <cellStyle name="Millares [0] 9 7 3 2" xfId="38308" xr:uid="{1E552168-9533-4D11-9F0A-7627B815940A}"/>
    <cellStyle name="Millares [0] 9 7 4" xfId="23410" xr:uid="{F47BB1CD-180E-4F75-A231-DB91A25740E1}"/>
    <cellStyle name="Millares [0] 9 7 5" xfId="44913" xr:uid="{E60356B5-6170-4BD7-928B-A4926543BEA0}"/>
    <cellStyle name="Millares [0] 9 8" xfId="2589" xr:uid="{7B06E5AA-A98B-410E-874D-2BCA8BAD813E}"/>
    <cellStyle name="Millares [0] 9 8 2" xfId="10855" xr:uid="{0B8A0CCF-1F4C-4192-B1FF-FDAC43F387AE}"/>
    <cellStyle name="Millares [0] 9 8 2 2" xfId="32358" xr:uid="{7213D3FC-F69A-4A44-9C07-4E21F0C0FC59}"/>
    <cellStyle name="Millares [0] 9 8 3" xfId="17490" xr:uid="{7E871ABB-3418-47F6-9E65-82F309CBBB82}"/>
    <cellStyle name="Millares [0] 9 8 3 2" xfId="38993" xr:uid="{7CC70A2D-6365-40CB-A0E2-6E9E3728D5E9}"/>
    <cellStyle name="Millares [0] 9 8 4" xfId="24095" xr:uid="{D5AC19E6-F8C3-4FA0-B50B-1D890128FDFF}"/>
    <cellStyle name="Millares [0] 9 8 5" xfId="45598" xr:uid="{D918044C-607E-4006-A7A9-C597E5809CD6}"/>
    <cellStyle name="Millares [0] 9 9" xfId="3100" xr:uid="{CBB5E60C-59F1-4534-B6EF-7EDD281357EB}"/>
    <cellStyle name="Millares [0] 9 9 2" xfId="11366" xr:uid="{E9F9A5FC-D54D-4326-A89E-15BB0BF2900A}"/>
    <cellStyle name="Millares [0] 9 9 2 2" xfId="32869" xr:uid="{1D26F9DE-D86C-46E7-B7C2-A0719860AB5B}"/>
    <cellStyle name="Millares [0] 9 9 3" xfId="18001" xr:uid="{28CB40FD-ECB6-4B17-A3C0-6E5911DF7996}"/>
    <cellStyle name="Millares [0] 9 9 3 2" xfId="39504" xr:uid="{23339720-F3F3-41F2-8A04-D9A99EB63578}"/>
    <cellStyle name="Millares [0] 9 9 4" xfId="24606" xr:uid="{4F2E9E14-70C6-4A63-A981-1F0A80324509}"/>
    <cellStyle name="Millares [0] 9 9 5" xfId="46109" xr:uid="{C1C38C3A-E049-40CE-8673-4086513DA4ED}"/>
    <cellStyle name="Millares 10" xfId="112" xr:uid="{B9EE1D9B-E13E-4DFF-AA69-132888B2C4C3}"/>
    <cellStyle name="Millares 100" xfId="6790" xr:uid="{213BD617-3B54-42FA-BF46-0838C00739F8}"/>
    <cellStyle name="Millares 100 11" xfId="11" xr:uid="{00000000-0005-0000-0000-000005000000}"/>
    <cellStyle name="Millares 100 11 2" xfId="124" xr:uid="{2D043382-7A70-4151-B281-AF3B8648C801}"/>
    <cellStyle name="Millares 100 11 2 10" xfId="3027" xr:uid="{85A2AE1F-F17C-4E51-B1BB-1C4C39796A3E}"/>
    <cellStyle name="Millares 100 11 2 10 2" xfId="11293" xr:uid="{DFD67B49-38DF-420A-A796-B92AB2DF4410}"/>
    <cellStyle name="Millares 100 11 2 10 2 2" xfId="32796" xr:uid="{3F61461A-FFF0-4F77-8D98-B3989DAC5E51}"/>
    <cellStyle name="Millares 100 11 2 10 3" xfId="17928" xr:uid="{9A066BC9-2656-4C4C-BC5C-41991E3B9468}"/>
    <cellStyle name="Millares 100 11 2 10 3 2" xfId="39431" xr:uid="{FAC8D801-382E-4B8E-85F1-4329FA2B9030}"/>
    <cellStyle name="Millares 100 11 2 10 4" xfId="24533" xr:uid="{B9C7F7E2-5CFE-42D3-B110-283288386ACC}"/>
    <cellStyle name="Millares 100 11 2 10 5" xfId="46036" xr:uid="{4884D88C-F252-409D-9525-846625086B04}"/>
    <cellStyle name="Millares 100 11 2 11" xfId="4662" xr:uid="{31AA03F6-797D-4F78-AD0D-77D28773CB23}"/>
    <cellStyle name="Millares 100 11 2 11 2" xfId="12928" xr:uid="{830D796B-4DA9-4A46-869B-5E2E806E01A9}"/>
    <cellStyle name="Millares 100 11 2 11 2 2" xfId="34431" xr:uid="{BEC943D2-090E-4C4F-AAB7-948FB5404A38}"/>
    <cellStyle name="Millares 100 11 2 11 3" xfId="19563" xr:uid="{F3D7266F-6596-4E43-A4C0-E0689A92609E}"/>
    <cellStyle name="Millares 100 11 2 11 3 2" xfId="41066" xr:uid="{4532CAD5-0E8F-4618-98CD-8DF1132370E0}"/>
    <cellStyle name="Millares 100 11 2 11 4" xfId="26168" xr:uid="{AB7FCCD4-7BEC-4ADD-9323-43A075C4915B}"/>
    <cellStyle name="Millares 100 11 2 11 5" xfId="47671" xr:uid="{B86A9F15-77FF-4149-8144-0CCD6351C5F3}"/>
    <cellStyle name="Millares 100 11 2 12" xfId="5165" xr:uid="{5F57F300-C428-48D0-B956-179D2A8F00B2}"/>
    <cellStyle name="Millares 100 11 2 12 2" xfId="13431" xr:uid="{AAA0769D-7E20-4815-AC8B-751586355F21}"/>
    <cellStyle name="Millares 100 11 2 12 2 2" xfId="34934" xr:uid="{74C90671-09FB-4F52-BE0F-5A71BCA7DC5D}"/>
    <cellStyle name="Millares 100 11 2 12 3" xfId="20066" xr:uid="{C91FCDA7-EF98-4671-B455-35E7935C9CEE}"/>
    <cellStyle name="Millares 100 11 2 12 3 2" xfId="41569" xr:uid="{03530382-DECA-459C-8E46-9FFDEF572C31}"/>
    <cellStyle name="Millares 100 11 2 12 4" xfId="26671" xr:uid="{00F7B61A-D0DD-4EB4-A3A9-0E35D3AE37CF}"/>
    <cellStyle name="Millares 100 11 2 12 5" xfId="48174" xr:uid="{DA297414-0F03-4B49-8C71-650A2808D420}"/>
    <cellStyle name="Millares 100 11 2 13" xfId="6806" xr:uid="{FD420D1D-03CF-4D82-80F8-0780DA577F01}"/>
    <cellStyle name="Millares 100 11 2 13 2" xfId="28309" xr:uid="{6337C6A7-BDD9-42B6-A944-CF8637659D20}"/>
    <cellStyle name="Millares 100 11 2 14" xfId="8460" xr:uid="{7EEE963C-BF95-4963-8B11-3EC31DF09173}"/>
    <cellStyle name="Millares 100 11 2 14 2" xfId="29963" xr:uid="{20A0EF1F-F10B-4FAB-87CD-B4A0055B919F}"/>
    <cellStyle name="Millares 100 11 2 15" xfId="15099" xr:uid="{C68CAD4E-29E1-4B65-9157-5649EB575B77}"/>
    <cellStyle name="Millares 100 11 2 15 2" xfId="36602" xr:uid="{99E4DD26-6BBB-4C3E-871C-C86E738E89CA}"/>
    <cellStyle name="Millares 100 11 2 16" xfId="21704" xr:uid="{584F38B1-91F4-49B8-AEFA-E211B83BB923}"/>
    <cellStyle name="Millares 100 11 2 17" xfId="43207" xr:uid="{B93F149B-46E8-46BE-9792-1C34F387C6B4}"/>
    <cellStyle name="Millares 100 11 2 2" xfId="162" xr:uid="{AF2359CE-9149-4900-8362-DA16CC1F227C}"/>
    <cellStyle name="Millares 100 11 2 2 10" xfId="4699" xr:uid="{77DA8894-BCBE-43EC-B4C8-3E782295DC2F}"/>
    <cellStyle name="Millares 100 11 2 2 10 2" xfId="12965" xr:uid="{D29E832C-7484-4703-B3D3-01C41E2350DD}"/>
    <cellStyle name="Millares 100 11 2 2 10 2 2" xfId="34468" xr:uid="{7332A642-067A-49EA-A5A9-2A6BD8A09BD0}"/>
    <cellStyle name="Millares 100 11 2 2 10 3" xfId="19600" xr:uid="{2E6F0049-95E8-43EF-990D-157879753394}"/>
    <cellStyle name="Millares 100 11 2 2 10 3 2" xfId="41103" xr:uid="{701ECE6E-5ED6-4520-BA4E-775CA3CA9462}"/>
    <cellStyle name="Millares 100 11 2 2 10 4" xfId="26205" xr:uid="{ECA6BB98-05A3-465F-9FC9-E8D420F6EAD3}"/>
    <cellStyle name="Millares 100 11 2 2 10 5" xfId="47708" xr:uid="{25D96BE3-C934-4459-AC6D-AF0C90E2E25D}"/>
    <cellStyle name="Millares 100 11 2 2 11" xfId="5202" xr:uid="{3B04F016-A870-41A0-901D-70A1E3AE3D08}"/>
    <cellStyle name="Millares 100 11 2 2 11 2" xfId="13468" xr:uid="{FD0C962E-B52B-4839-AE1D-BAC7D63C90C1}"/>
    <cellStyle name="Millares 100 11 2 2 11 2 2" xfId="34971" xr:uid="{2A49F9FA-688E-4D04-9528-45807A2FE198}"/>
    <cellStyle name="Millares 100 11 2 2 11 3" xfId="20103" xr:uid="{E8E3CE3A-4FD8-4FBD-8163-A2186AC3B023}"/>
    <cellStyle name="Millares 100 11 2 2 11 3 2" xfId="41606" xr:uid="{D4D9D4F7-AA80-41B7-A315-A86E84765589}"/>
    <cellStyle name="Millares 100 11 2 2 11 4" xfId="26708" xr:uid="{B0EB22B4-4311-45C9-B9C4-AC6A724347FE}"/>
    <cellStyle name="Millares 100 11 2 2 11 5" xfId="48211" xr:uid="{47AFEB7A-B975-436D-9075-8ABC739F69CB}"/>
    <cellStyle name="Millares 100 11 2 2 12" xfId="6843" xr:uid="{4F8CA5AF-7B4E-468F-AE3E-6F6B7121075E}"/>
    <cellStyle name="Millares 100 11 2 2 12 2" xfId="28346" xr:uid="{2F5D0F05-E224-4859-86ED-8C8F5D16830D}"/>
    <cellStyle name="Millares 100 11 2 2 13" xfId="8497" xr:uid="{5326B6F6-A412-4888-AEFC-43AADCD513E7}"/>
    <cellStyle name="Millares 100 11 2 2 13 2" xfId="30000" xr:uid="{C7302B8D-6FDA-42DC-9389-9DEF76C44B1D}"/>
    <cellStyle name="Millares 100 11 2 2 14" xfId="15136" xr:uid="{101E0A4F-23EC-409A-8ED8-22B08A04F7EC}"/>
    <cellStyle name="Millares 100 11 2 2 14 2" xfId="36639" xr:uid="{AC7E3A91-EA61-4F70-A659-858EB83C54AB}"/>
    <cellStyle name="Millares 100 11 2 2 15" xfId="21741" xr:uid="{0A7CC294-A151-4092-9863-DFB0202BE1A4}"/>
    <cellStyle name="Millares 100 11 2 2 16" xfId="43244" xr:uid="{FDBA8FCF-AEE5-49D0-B2FD-43472EED5C1C}"/>
    <cellStyle name="Millares 100 11 2 2 2" xfId="494" xr:uid="{60D5E2DF-3AF6-4188-9DE9-F7EC4F858C50}"/>
    <cellStyle name="Millares 100 11 2 2 2 10" xfId="7105" xr:uid="{A1274FFC-13A0-49D6-87D7-12FBFCF4C115}"/>
    <cellStyle name="Millares 100 11 2 2 2 10 2" xfId="28608" xr:uid="{A93EE096-22FF-470D-841A-1AE97F2E51FA}"/>
    <cellStyle name="Millares 100 11 2 2 2 11" xfId="8761" xr:uid="{66A3DDFE-F483-4760-952A-9B3F5854548B}"/>
    <cellStyle name="Millares 100 11 2 2 2 11 2" xfId="30264" xr:uid="{44550428-9FE7-4F87-89D0-F3CEA2C22C95}"/>
    <cellStyle name="Millares 100 11 2 2 2 12" xfId="15397" xr:uid="{CD923E11-6772-460D-BBBD-C6020497EB9A}"/>
    <cellStyle name="Millares 100 11 2 2 2 12 2" xfId="36900" xr:uid="{6DFFB4DA-A6C1-4B8D-95CB-274640B75471}"/>
    <cellStyle name="Millares 100 11 2 2 2 13" xfId="22002" xr:uid="{BE975DE2-26A6-4F3D-8E98-9AE5A0A6035F}"/>
    <cellStyle name="Millares 100 11 2 2 2 14" xfId="43505" xr:uid="{A203BEC8-9F5B-4FE3-BA0E-9287DAA842EB}"/>
    <cellStyle name="Millares 100 11 2 2 2 2" xfId="776" xr:uid="{DA6A50A8-592E-4784-BCB8-BCA09DF69813}"/>
    <cellStyle name="Millares 100 11 2 2 2 2 10" xfId="15677" xr:uid="{14C74A8C-3572-4AD7-930E-92C4EC2C8E53}"/>
    <cellStyle name="Millares 100 11 2 2 2 2 10 2" xfId="37180" xr:uid="{A6E30784-599D-4E2F-A8ED-46D4DC2E42E0}"/>
    <cellStyle name="Millares 100 11 2 2 2 2 11" xfId="22282" xr:uid="{1737126A-50A5-496D-AFE2-E23F2CB93811}"/>
    <cellStyle name="Millares 100 11 2 2 2 2 12" xfId="43785" xr:uid="{11E43668-A831-4DB4-84FD-C93D28A1C695}"/>
    <cellStyle name="Millares 100 11 2 2 2 2 2" xfId="1722" xr:uid="{5B28F433-29F0-4DF0-8421-7B21C8347752}"/>
    <cellStyle name="Millares 100 11 2 2 2 2 2 2" xfId="4551" xr:uid="{98BD2D9C-F465-44BB-AFFD-049BF9E405F2}"/>
    <cellStyle name="Millares 100 11 2 2 2 2 2 2 2" xfId="12817" xr:uid="{523FC2DC-A003-4569-BBF5-F3FFB0EFDB00}"/>
    <cellStyle name="Millares 100 11 2 2 2 2 2 2 2 2" xfId="34320" xr:uid="{D7F7C0B3-0CFC-41D3-B45A-56450FD6919F}"/>
    <cellStyle name="Millares 100 11 2 2 2 2 2 2 3" xfId="19452" xr:uid="{63DEA661-A5C5-4229-A96A-D9ABCDE6A07E}"/>
    <cellStyle name="Millares 100 11 2 2 2 2 2 2 3 2" xfId="40955" xr:uid="{B5E81751-DF1F-40FC-832A-7D43DAE005E7}"/>
    <cellStyle name="Millares 100 11 2 2 2 2 2 2 4" xfId="26057" xr:uid="{B34D5FF0-383E-44C2-8A41-0221FAE862D5}"/>
    <cellStyle name="Millares 100 11 2 2 2 2 2 2 5" xfId="47560" xr:uid="{ACABDBC9-353D-4E06-96D5-C228BD1CAA66}"/>
    <cellStyle name="Millares 100 11 2 2 2 2 2 3" xfId="6690" xr:uid="{26189670-7FFF-4C1C-8DD2-545225A89DC8}"/>
    <cellStyle name="Millares 100 11 2 2 2 2 2 3 2" xfId="14956" xr:uid="{715E8EE0-FBC5-4B49-8C51-9F772CCFFF27}"/>
    <cellStyle name="Millares 100 11 2 2 2 2 2 3 2 2" xfId="36459" xr:uid="{13B587F9-8EBD-47B6-BADD-6D2123D39869}"/>
    <cellStyle name="Millares 100 11 2 2 2 2 2 3 3" xfId="21591" xr:uid="{3DA0165C-FAB1-48CE-A36E-3886F7B2EF14}"/>
    <cellStyle name="Millares 100 11 2 2 2 2 2 3 3 2" xfId="43094" xr:uid="{713D5E84-F583-4D83-AFED-047626835CBA}"/>
    <cellStyle name="Millares 100 11 2 2 2 2 2 3 4" xfId="28196" xr:uid="{A99FA788-7244-47C7-8F07-7E27B9841C36}"/>
    <cellStyle name="Millares 100 11 2 2 2 2 2 3 5" xfId="49699" xr:uid="{024421D8-A1BB-4E9F-BF8D-05480DB8D379}"/>
    <cellStyle name="Millares 100 11 2 2 2 2 2 4" xfId="8331" xr:uid="{DEFF48AB-ED50-4E71-ABBA-2638CF5EACF7}"/>
    <cellStyle name="Millares 100 11 2 2 2 2 2 4 2" xfId="29834" xr:uid="{0922E355-24E1-462C-B861-9FFAC36FD1A6}"/>
    <cellStyle name="Millares 100 11 2 2 2 2 2 5" xfId="9988" xr:uid="{F4DAE39A-F507-43F7-BF27-65A74A083645}"/>
    <cellStyle name="Millares 100 11 2 2 2 2 2 5 2" xfId="31491" xr:uid="{BA0769E5-E628-4997-9B62-073BE86B2638}"/>
    <cellStyle name="Millares 100 11 2 2 2 2 2 6" xfId="16623" xr:uid="{59BB0737-C267-42CE-A48F-D630C446D6FB}"/>
    <cellStyle name="Millares 100 11 2 2 2 2 2 6 2" xfId="38126" xr:uid="{1A8FA87D-80C0-4308-ACBC-026379EB1332}"/>
    <cellStyle name="Millares 100 11 2 2 2 2 2 7" xfId="23228" xr:uid="{1FF4740E-BD98-4538-B0A2-D3B4C5F94756}"/>
    <cellStyle name="Millares 100 11 2 2 2 2 2 8" xfId="44731" xr:uid="{A16B0557-733A-4D02-87D8-C5C08B558886}"/>
    <cellStyle name="Millares 100 11 2 2 2 2 3" xfId="2409" xr:uid="{DEE1E624-0EB3-4F0C-802C-615CCD888952}"/>
    <cellStyle name="Millares 100 11 2 2 2 2 3 2" xfId="10675" xr:uid="{36BFFBF3-BCAA-4ADB-98BF-15A16DF8ADA5}"/>
    <cellStyle name="Millares 100 11 2 2 2 2 3 2 2" xfId="32178" xr:uid="{E21098DF-9DBC-4F3B-BAE8-CD29A4E5AEDC}"/>
    <cellStyle name="Millares 100 11 2 2 2 2 3 3" xfId="17310" xr:uid="{924FF990-0103-4995-86EC-1BB8FB26E1CF}"/>
    <cellStyle name="Millares 100 11 2 2 2 2 3 3 2" xfId="38813" xr:uid="{3A2D581F-0167-474E-887F-BAD125CD13A1}"/>
    <cellStyle name="Millares 100 11 2 2 2 2 3 4" xfId="23915" xr:uid="{505F57A0-FE66-4B55-8E8B-35E04FE1ADD0}"/>
    <cellStyle name="Millares 100 11 2 2 2 2 3 5" xfId="45418" xr:uid="{8C6A4FA6-E69D-463E-9566-22356C626E2F}"/>
    <cellStyle name="Millares 100 11 2 2 2 2 4" xfId="2926" xr:uid="{2349E7A2-39B4-41E6-AD07-2D3F905C5A61}"/>
    <cellStyle name="Millares 100 11 2 2 2 2 4 2" xfId="11192" xr:uid="{6F63FF35-A451-4D14-A198-E0A2B8958013}"/>
    <cellStyle name="Millares 100 11 2 2 2 2 4 2 2" xfId="32695" xr:uid="{1E576FE5-3226-49D6-9E98-3CAABA89F384}"/>
    <cellStyle name="Millares 100 11 2 2 2 2 4 3" xfId="17827" xr:uid="{DA3ABB1B-2FB9-4C0B-9504-932022510486}"/>
    <cellStyle name="Millares 100 11 2 2 2 2 4 3 2" xfId="39330" xr:uid="{F16426A7-8F2B-4F3A-A81E-85BE4EB2274B}"/>
    <cellStyle name="Millares 100 11 2 2 2 2 4 4" xfId="24432" xr:uid="{AE1AC520-A09D-495B-9EC2-F9B9E39808F4}"/>
    <cellStyle name="Millares 100 11 2 2 2 2 4 5" xfId="45935" xr:uid="{F94E7DCC-296C-4234-89D2-8446D4065664}"/>
    <cellStyle name="Millares 100 11 2 2 2 2 5" xfId="3605" xr:uid="{F283915C-351D-4D2D-8A9C-8A1D6A939E39}"/>
    <cellStyle name="Millares 100 11 2 2 2 2 5 2" xfId="11871" xr:uid="{5E7C3583-AADB-42DA-BD16-F8EE08F83915}"/>
    <cellStyle name="Millares 100 11 2 2 2 2 5 2 2" xfId="33374" xr:uid="{5609AC55-D203-4A26-A303-8354D74E6224}"/>
    <cellStyle name="Millares 100 11 2 2 2 2 5 3" xfId="18506" xr:uid="{12A669E4-2067-4EA2-8F06-3A683FFA1440}"/>
    <cellStyle name="Millares 100 11 2 2 2 2 5 3 2" xfId="40009" xr:uid="{D899FF8D-F9B7-420F-BD67-0E8EAE2881ED}"/>
    <cellStyle name="Millares 100 11 2 2 2 2 5 4" xfId="25111" xr:uid="{204D192E-390C-4F47-93B1-A2FA56B2A1FD}"/>
    <cellStyle name="Millares 100 11 2 2 2 2 5 5" xfId="46614" xr:uid="{7E6D53C4-570D-4E00-AA16-2B05FBE043F6}"/>
    <cellStyle name="Millares 100 11 2 2 2 2 6" xfId="5070" xr:uid="{636E7E4D-528C-4688-B90E-08B8F5F350AF}"/>
    <cellStyle name="Millares 100 11 2 2 2 2 6 2" xfId="13336" xr:uid="{9E81AE4F-A8F0-43D8-BFEC-CDD407AC4F7C}"/>
    <cellStyle name="Millares 100 11 2 2 2 2 6 2 2" xfId="34839" xr:uid="{4E81CB29-D927-46E8-90C6-61D4FA88061A}"/>
    <cellStyle name="Millares 100 11 2 2 2 2 6 3" xfId="19971" xr:uid="{08329738-0466-402B-B363-A0FEC6AC1D90}"/>
    <cellStyle name="Millares 100 11 2 2 2 2 6 3 2" xfId="41474" xr:uid="{8857EED1-CA0A-4A8E-B58B-C08F5AA6F83C}"/>
    <cellStyle name="Millares 100 11 2 2 2 2 6 4" xfId="26576" xr:uid="{DBE5747A-8E13-4AD4-9805-00EC8135D27E}"/>
    <cellStyle name="Millares 100 11 2 2 2 2 6 5" xfId="48079" xr:uid="{9717F854-37F6-4B50-A34D-98472DDCADA1}"/>
    <cellStyle name="Millares 100 11 2 2 2 2 7" xfId="5744" xr:uid="{A44BBEB6-C21A-4D9F-8CB5-364F62289E21}"/>
    <cellStyle name="Millares 100 11 2 2 2 2 7 2" xfId="14010" xr:uid="{156B045D-4C4D-428E-B020-1E5A1B820D53}"/>
    <cellStyle name="Millares 100 11 2 2 2 2 7 2 2" xfId="35513" xr:uid="{A8840D9D-EFA4-43F9-ADAD-D8877326E31D}"/>
    <cellStyle name="Millares 100 11 2 2 2 2 7 3" xfId="20645" xr:uid="{BAC418D9-8742-47B2-8AE8-A893474C6698}"/>
    <cellStyle name="Millares 100 11 2 2 2 2 7 3 2" xfId="42148" xr:uid="{5B6AF0EB-4602-4396-B2E0-8F5408429020}"/>
    <cellStyle name="Millares 100 11 2 2 2 2 7 4" xfId="27250" xr:uid="{03B58DC0-192A-4964-9888-8F71B1A7ADE3}"/>
    <cellStyle name="Millares 100 11 2 2 2 2 7 5" xfId="48753" xr:uid="{7B3EC92B-A212-4573-B550-7872EDE1ACFD}"/>
    <cellStyle name="Millares 100 11 2 2 2 2 8" xfId="7385" xr:uid="{A2541684-8C95-4A17-BB5D-BFE23D78CCDD}"/>
    <cellStyle name="Millares 100 11 2 2 2 2 8 2" xfId="28888" xr:uid="{6A6A7BDD-1EB6-43F9-AA9F-7B065E4FD382}"/>
    <cellStyle name="Millares 100 11 2 2 2 2 9" xfId="9042" xr:uid="{F14DB317-D46B-4C07-8A32-C8D9BB8936E2}"/>
    <cellStyle name="Millares 100 11 2 2 2 2 9 2" xfId="30545" xr:uid="{8E22C87F-E28B-4CDF-AB00-5500BA877980}"/>
    <cellStyle name="Millares 100 11 2 2 2 3" xfId="1046" xr:uid="{B7763956-3086-4A29-BA4F-C5B1807953AA}"/>
    <cellStyle name="Millares 100 11 2 2 2 3 2" xfId="3875" xr:uid="{122C5AE6-2DCF-4CBE-A68F-581D405E3442}"/>
    <cellStyle name="Millares 100 11 2 2 2 3 2 2" xfId="12141" xr:uid="{A03B750C-0549-42AF-8B87-A9026A4CB584}"/>
    <cellStyle name="Millares 100 11 2 2 2 3 2 2 2" xfId="33644" xr:uid="{A194E98E-4A02-4274-829F-2975DAB4F991}"/>
    <cellStyle name="Millares 100 11 2 2 2 3 2 3" xfId="18776" xr:uid="{20595214-F31A-4F46-9BD4-C6DD53582C99}"/>
    <cellStyle name="Millares 100 11 2 2 2 3 2 3 2" xfId="40279" xr:uid="{228B9AA2-80E5-4A4F-A65F-3ECE45C46093}"/>
    <cellStyle name="Millares 100 11 2 2 2 3 2 4" xfId="25381" xr:uid="{BF69F9C8-1EE4-4944-8059-3D2997CF4335}"/>
    <cellStyle name="Millares 100 11 2 2 2 3 2 5" xfId="46884" xr:uid="{80B879F4-406C-4EAB-A6B0-0C2E83F2DD0C}"/>
    <cellStyle name="Millares 100 11 2 2 2 3 3" xfId="6014" xr:uid="{9D6E37DF-5A56-475D-A115-5E4012E56A62}"/>
    <cellStyle name="Millares 100 11 2 2 2 3 3 2" xfId="14280" xr:uid="{F86BCC39-AC24-4ED2-BF98-F3EBEFAE5C04}"/>
    <cellStyle name="Millares 100 11 2 2 2 3 3 2 2" xfId="35783" xr:uid="{237F2803-46F7-40ED-927B-A8C9A96DC1D4}"/>
    <cellStyle name="Millares 100 11 2 2 2 3 3 3" xfId="20915" xr:uid="{3DCB1128-3664-4936-B7EF-E7D803490EAC}"/>
    <cellStyle name="Millares 100 11 2 2 2 3 3 3 2" xfId="42418" xr:uid="{007BBBF3-A78C-43BD-9BB4-A7253E3B66CB}"/>
    <cellStyle name="Millares 100 11 2 2 2 3 3 4" xfId="27520" xr:uid="{2532585B-5996-468F-85E4-45CA8C72F5E7}"/>
    <cellStyle name="Millares 100 11 2 2 2 3 3 5" xfId="49023" xr:uid="{61247A7C-7A05-4CC6-901B-89D8F58527BF}"/>
    <cellStyle name="Millares 100 11 2 2 2 3 4" xfId="7655" xr:uid="{9F13CFA2-A630-4C7B-92B6-63BC574A6673}"/>
    <cellStyle name="Millares 100 11 2 2 2 3 4 2" xfId="29158" xr:uid="{99B8709C-58D8-41AD-B271-721402DFAE04}"/>
    <cellStyle name="Millares 100 11 2 2 2 3 5" xfId="9312" xr:uid="{257EDF92-B2A6-4693-B5A5-5061B9E6234B}"/>
    <cellStyle name="Millares 100 11 2 2 2 3 5 2" xfId="30815" xr:uid="{62EFFE35-2B06-482F-A634-7DBF50EF4BF4}"/>
    <cellStyle name="Millares 100 11 2 2 2 3 6" xfId="15947" xr:uid="{B2B5A483-CC24-4749-95B4-6999A3851655}"/>
    <cellStyle name="Millares 100 11 2 2 2 3 6 2" xfId="37450" xr:uid="{B1AD13DA-5FFF-4B6A-BB04-1683B795AEB3}"/>
    <cellStyle name="Millares 100 11 2 2 2 3 7" xfId="22552" xr:uid="{6FAB2D01-A0CD-4818-B1DE-322657D99CB3}"/>
    <cellStyle name="Millares 100 11 2 2 2 3 8" xfId="44055" xr:uid="{FB9BDFEC-72F6-438B-BE24-DFE9D62C428F}"/>
    <cellStyle name="Millares 100 11 2 2 2 4" xfId="1442" xr:uid="{0462A68C-F124-4EAE-A616-63087FB76763}"/>
    <cellStyle name="Millares 100 11 2 2 2 4 2" xfId="4271" xr:uid="{5F152549-917D-4085-B911-6504B1439716}"/>
    <cellStyle name="Millares 100 11 2 2 2 4 2 2" xfId="12537" xr:uid="{E7B6E392-2E93-449C-B14F-24A29D740401}"/>
    <cellStyle name="Millares 100 11 2 2 2 4 2 2 2" xfId="34040" xr:uid="{53AC6C1F-A98D-457A-A2C2-CC14775CD411}"/>
    <cellStyle name="Millares 100 11 2 2 2 4 2 3" xfId="19172" xr:uid="{403AFD94-CAA1-43AA-BF5B-2821BDB102BE}"/>
    <cellStyle name="Millares 100 11 2 2 2 4 2 3 2" xfId="40675" xr:uid="{57735CEA-6279-43C7-A883-194AB1071F68}"/>
    <cellStyle name="Millares 100 11 2 2 2 4 2 4" xfId="25777" xr:uid="{E0DFD2E5-5638-4C80-B4FD-A10262FE5A3B}"/>
    <cellStyle name="Millares 100 11 2 2 2 4 2 5" xfId="47280" xr:uid="{B3FA159A-6CF7-46C6-97C3-B7B1E8111EF5}"/>
    <cellStyle name="Millares 100 11 2 2 2 4 3" xfId="6410" xr:uid="{03120714-26A3-438B-B02C-7230270D559F}"/>
    <cellStyle name="Millares 100 11 2 2 2 4 3 2" xfId="14676" xr:uid="{75C1718F-39DA-4291-A9D4-E75D1ED56232}"/>
    <cellStyle name="Millares 100 11 2 2 2 4 3 2 2" xfId="36179" xr:uid="{334A93C7-F941-4385-BFB7-80D6DDF85070}"/>
    <cellStyle name="Millares 100 11 2 2 2 4 3 3" xfId="21311" xr:uid="{70214C51-CFA2-49D4-BE1A-A0EC605674BC}"/>
    <cellStyle name="Millares 100 11 2 2 2 4 3 3 2" xfId="42814" xr:uid="{0F25179B-D390-4030-A3B9-2DECF8F39B14}"/>
    <cellStyle name="Millares 100 11 2 2 2 4 3 4" xfId="27916" xr:uid="{7E637A0F-7B4B-4FA8-8B0F-0C7CE00B2DC6}"/>
    <cellStyle name="Millares 100 11 2 2 2 4 3 5" xfId="49419" xr:uid="{C6F94BB4-981A-4785-9409-3D76312D9D9D}"/>
    <cellStyle name="Millares 100 11 2 2 2 4 4" xfId="8051" xr:uid="{83E2DF21-F8BD-430F-84A6-F456378E566F}"/>
    <cellStyle name="Millares 100 11 2 2 2 4 4 2" xfId="29554" xr:uid="{882FA263-F76B-4F1E-978A-0D9973BFC3FC}"/>
    <cellStyle name="Millares 100 11 2 2 2 4 5" xfId="9708" xr:uid="{BD664DE4-F9B9-4F2F-8476-61CC09457EE9}"/>
    <cellStyle name="Millares 100 11 2 2 2 4 5 2" xfId="31211" xr:uid="{35AEF972-45D3-4ABA-BAC7-6A3E9F3475C6}"/>
    <cellStyle name="Millares 100 11 2 2 2 4 6" xfId="16343" xr:uid="{CD351024-133B-4B5C-9B74-F01920DD8A06}"/>
    <cellStyle name="Millares 100 11 2 2 2 4 6 2" xfId="37846" xr:uid="{1125FCC0-181A-403C-97AC-F0D18069F4E0}"/>
    <cellStyle name="Millares 100 11 2 2 2 4 7" xfId="22948" xr:uid="{F559512B-F9E4-48D3-89B6-95346399F2D0}"/>
    <cellStyle name="Millares 100 11 2 2 2 4 8" xfId="44451" xr:uid="{EA3707B1-5BE7-4E2D-B5D1-67CCE1BCF311}"/>
    <cellStyle name="Millares 100 11 2 2 2 5" xfId="2129" xr:uid="{DDE05EE6-0E03-4763-A317-90359D95AE5B}"/>
    <cellStyle name="Millares 100 11 2 2 2 5 2" xfId="10395" xr:uid="{1E355832-720C-41AF-B652-83707BF03E71}"/>
    <cellStyle name="Millares 100 11 2 2 2 5 2 2" xfId="31898" xr:uid="{CCB03054-F460-48EF-952C-52D96FD43E26}"/>
    <cellStyle name="Millares 100 11 2 2 2 5 3" xfId="17030" xr:uid="{7AD488FD-23A2-426A-A8A6-A3A255C6DA47}"/>
    <cellStyle name="Millares 100 11 2 2 2 5 3 2" xfId="38533" xr:uid="{DFC704C7-8BDA-40A8-95F2-CACAE503DDBC}"/>
    <cellStyle name="Millares 100 11 2 2 2 5 4" xfId="23635" xr:uid="{BCC642FA-70D6-4E4B-AB3B-63C08E8A1ED9}"/>
    <cellStyle name="Millares 100 11 2 2 2 5 5" xfId="45138" xr:uid="{02615E32-81CC-4023-8039-732967FD51F3}"/>
    <cellStyle name="Millares 100 11 2 2 2 6" xfId="2677" xr:uid="{4467555A-A2BC-4AF8-ABFA-0A63926C7130}"/>
    <cellStyle name="Millares 100 11 2 2 2 6 2" xfId="10943" xr:uid="{5E783C43-B55E-4B38-A96E-CE985EE516BE}"/>
    <cellStyle name="Millares 100 11 2 2 2 6 2 2" xfId="32446" xr:uid="{45A20E78-6BD5-4411-A4D8-ACED75CD8095}"/>
    <cellStyle name="Millares 100 11 2 2 2 6 3" xfId="17578" xr:uid="{F3AF7090-7D73-4E1A-A5C8-99CB79536CBA}"/>
    <cellStyle name="Millares 100 11 2 2 2 6 3 2" xfId="39081" xr:uid="{C57059D5-69DA-4593-8854-87957BFFC7E5}"/>
    <cellStyle name="Millares 100 11 2 2 2 6 4" xfId="24183" xr:uid="{354655AF-67E4-4357-84CA-C9C393BDA040}"/>
    <cellStyle name="Millares 100 11 2 2 2 6 5" xfId="45686" xr:uid="{6EBCCDEE-5F6A-4037-8A0E-B8D8C2ABF81A}"/>
    <cellStyle name="Millares 100 11 2 2 2 7" xfId="3325" xr:uid="{02BCCB7E-ADF0-4B60-90E2-FA2C53D78AB7}"/>
    <cellStyle name="Millares 100 11 2 2 2 7 2" xfId="11591" xr:uid="{567894DC-6136-4B48-A567-4943B6588E11}"/>
    <cellStyle name="Millares 100 11 2 2 2 7 2 2" xfId="33094" xr:uid="{A05ED00A-BFD0-42ED-AF03-EB8C40360389}"/>
    <cellStyle name="Millares 100 11 2 2 2 7 3" xfId="18226" xr:uid="{81A2C565-1E3E-4917-A456-4EDECA6CC981}"/>
    <cellStyle name="Millares 100 11 2 2 2 7 3 2" xfId="39729" xr:uid="{B3256458-5F10-4859-A644-029EF123F72B}"/>
    <cellStyle name="Millares 100 11 2 2 2 7 4" xfId="24831" xr:uid="{51E87915-0CF6-4672-BE56-71DECB7D5BD8}"/>
    <cellStyle name="Millares 100 11 2 2 2 7 5" xfId="46334" xr:uid="{7AE0B81B-B8A2-474A-BBB4-C5ACEFC80DBE}"/>
    <cellStyle name="Millares 100 11 2 2 2 8" xfId="4821" xr:uid="{955F2D75-1BC7-4E79-B6DF-8B0F487E21AA}"/>
    <cellStyle name="Millares 100 11 2 2 2 8 2" xfId="13087" xr:uid="{B6E3D865-FA34-4AD0-8A6F-D6169CE25DC8}"/>
    <cellStyle name="Millares 100 11 2 2 2 8 2 2" xfId="34590" xr:uid="{150A1D56-0DA7-45EE-B0CC-E6EC1BAA6CB4}"/>
    <cellStyle name="Millares 100 11 2 2 2 8 3" xfId="19722" xr:uid="{DAE3433A-6256-4211-8895-F16A47779908}"/>
    <cellStyle name="Millares 100 11 2 2 2 8 3 2" xfId="41225" xr:uid="{B217FEF0-3786-4766-B1CB-D9DB00CAC84C}"/>
    <cellStyle name="Millares 100 11 2 2 2 8 4" xfId="26327" xr:uid="{4CFD3D69-127D-40E9-A7CD-4F389EFBEF64}"/>
    <cellStyle name="Millares 100 11 2 2 2 8 5" xfId="47830" xr:uid="{C412F6F5-DE50-4CCC-BE1C-C6112A3DEBAB}"/>
    <cellStyle name="Millares 100 11 2 2 2 9" xfId="5464" xr:uid="{B3C99509-1C80-4061-A547-F8940403E06C}"/>
    <cellStyle name="Millares 100 11 2 2 2 9 2" xfId="13730" xr:uid="{0AB55C4B-33B3-47BC-94FE-5467CBB51157}"/>
    <cellStyle name="Millares 100 11 2 2 2 9 2 2" xfId="35233" xr:uid="{C70672AA-D2C3-497C-BEA1-818398457137}"/>
    <cellStyle name="Millares 100 11 2 2 2 9 3" xfId="20365" xr:uid="{6CF44926-BE24-4696-AF44-C23F5AEE5AF0}"/>
    <cellStyle name="Millares 100 11 2 2 2 9 3 2" xfId="41868" xr:uid="{8F3248F6-009B-47CA-9811-FF3364FD3350}"/>
    <cellStyle name="Millares 100 11 2 2 2 9 4" xfId="26970" xr:uid="{6B3DFA19-04D6-43BC-823C-8E2434729774}"/>
    <cellStyle name="Millares 100 11 2 2 2 9 5" xfId="48473" xr:uid="{637616C6-78D4-48CA-83F3-0F0596142ADA}"/>
    <cellStyle name="Millares 100 11 2 2 3" xfId="367" xr:uid="{1309C7E5-212E-4186-8116-DD135984743A}"/>
    <cellStyle name="Millares 100 11 2 2 3 10" xfId="15270" xr:uid="{6E87F70C-6065-41C0-B806-F548E3DEE5E4}"/>
    <cellStyle name="Millares 100 11 2 2 3 10 2" xfId="36773" xr:uid="{CCD1EFE2-BC87-4724-8032-A8DE5ABF1877}"/>
    <cellStyle name="Millares 100 11 2 2 3 11" xfId="21875" xr:uid="{5BE6A84C-B06A-46E5-A946-357ED34387C3}"/>
    <cellStyle name="Millares 100 11 2 2 3 12" xfId="43378" xr:uid="{A355053A-55D8-45C2-B454-3FF801C89405}"/>
    <cellStyle name="Millares 100 11 2 2 3 2" xfId="1315" xr:uid="{F5BD4B03-041E-4828-966F-41CE4667260D}"/>
    <cellStyle name="Millares 100 11 2 2 3 2 2" xfId="4144" xr:uid="{C9D36C6D-5A09-4F3F-8F12-3220836DDADB}"/>
    <cellStyle name="Millares 100 11 2 2 3 2 2 2" xfId="12410" xr:uid="{41BE11D4-ECC7-439E-AA54-3BCCED84BF0A}"/>
    <cellStyle name="Millares 100 11 2 2 3 2 2 2 2" xfId="33913" xr:uid="{0D1DC00E-0DB3-4F88-B251-61B855C3B4EE}"/>
    <cellStyle name="Millares 100 11 2 2 3 2 2 3" xfId="19045" xr:uid="{1F542F0A-712E-42F5-8DB5-A54520C30DF8}"/>
    <cellStyle name="Millares 100 11 2 2 3 2 2 3 2" xfId="40548" xr:uid="{3AC3E469-5CEE-4AB3-BE00-87977A96C5DB}"/>
    <cellStyle name="Millares 100 11 2 2 3 2 2 4" xfId="25650" xr:uid="{4121EBA9-40B9-4C99-AA73-CD7A7241441C}"/>
    <cellStyle name="Millares 100 11 2 2 3 2 2 5" xfId="47153" xr:uid="{D800D8F4-6D02-49A9-A2BF-2B2EC68B6EF5}"/>
    <cellStyle name="Millares 100 11 2 2 3 2 3" xfId="6283" xr:uid="{367F4D6A-5120-447D-9877-07BB129CD56B}"/>
    <cellStyle name="Millares 100 11 2 2 3 2 3 2" xfId="14549" xr:uid="{89591AFC-6AB9-418F-9A35-BBD6C1E3205E}"/>
    <cellStyle name="Millares 100 11 2 2 3 2 3 2 2" xfId="36052" xr:uid="{C3B9E336-92A1-4107-A0C2-7483390281F5}"/>
    <cellStyle name="Millares 100 11 2 2 3 2 3 3" xfId="21184" xr:uid="{99893A34-4CA8-46F9-A371-55849B237FF4}"/>
    <cellStyle name="Millares 100 11 2 2 3 2 3 3 2" xfId="42687" xr:uid="{CA2E8595-5B92-4061-BB0B-8960C7FEF32D}"/>
    <cellStyle name="Millares 100 11 2 2 3 2 3 4" xfId="27789" xr:uid="{4ECD67AD-1EC4-448E-A8BA-7EC1B31A0E57}"/>
    <cellStyle name="Millares 100 11 2 2 3 2 3 5" xfId="49292" xr:uid="{732CF9C1-B4E1-4F5F-92C3-B2C394EBD7E0}"/>
    <cellStyle name="Millares 100 11 2 2 3 2 4" xfId="7924" xr:uid="{88D570D6-277B-4850-ADB7-FB3D0A8E33DC}"/>
    <cellStyle name="Millares 100 11 2 2 3 2 4 2" xfId="29427" xr:uid="{6EFBF06A-20C3-4083-8DD5-E2DBF78A1FC0}"/>
    <cellStyle name="Millares 100 11 2 2 3 2 5" xfId="9581" xr:uid="{94262EAB-1AFF-481A-91EA-D15E98B7817D}"/>
    <cellStyle name="Millares 100 11 2 2 3 2 5 2" xfId="31084" xr:uid="{E6B5FDE0-9895-439F-9CFE-F6329B4A74F5}"/>
    <cellStyle name="Millares 100 11 2 2 3 2 6" xfId="16216" xr:uid="{81421CB4-211B-4201-84FC-85A2C6414F9F}"/>
    <cellStyle name="Millares 100 11 2 2 3 2 6 2" xfId="37719" xr:uid="{E7860839-E950-47C5-85E8-77A93E905A1F}"/>
    <cellStyle name="Millares 100 11 2 2 3 2 7" xfId="22821" xr:uid="{FF1BE1DE-F9EC-453A-95D8-A1D8CCF20C9E}"/>
    <cellStyle name="Millares 100 11 2 2 3 2 8" xfId="44324" xr:uid="{DBD331DD-4F5A-4297-B7C7-B5552E2FCE99}"/>
    <cellStyle name="Millares 100 11 2 2 3 3" xfId="2002" xr:uid="{DA266F0A-6669-4CF0-9F3F-7D8F12B31C42}"/>
    <cellStyle name="Millares 100 11 2 2 3 3 2" xfId="10268" xr:uid="{794639DA-9521-4524-BD6D-9FF39C28814F}"/>
    <cellStyle name="Millares 100 11 2 2 3 3 2 2" xfId="31771" xr:uid="{345AC68F-21A6-4319-B95E-EEB2F8072990}"/>
    <cellStyle name="Millares 100 11 2 2 3 3 3" xfId="16903" xr:uid="{7E2C9C01-33C2-4DF8-B7AA-61190E2F385F}"/>
    <cellStyle name="Millares 100 11 2 2 3 3 3 2" xfId="38406" xr:uid="{D6308037-C81C-4A16-828A-9FDB2E1D54A9}"/>
    <cellStyle name="Millares 100 11 2 2 3 3 4" xfId="23508" xr:uid="{71331DBA-50EB-459C-AC25-9F9F75D199F2}"/>
    <cellStyle name="Millares 100 11 2 2 3 3 5" xfId="45011" xr:uid="{DCEBC3A4-60EE-4604-856D-CE9DA72AEBBF}"/>
    <cellStyle name="Millares 100 11 2 2 3 4" xfId="2801" xr:uid="{1A57AE4D-EC66-4461-AC25-C051E5309AE4}"/>
    <cellStyle name="Millares 100 11 2 2 3 4 2" xfId="11067" xr:uid="{BAE5F453-2088-4B93-BB9D-C28822148EB8}"/>
    <cellStyle name="Millares 100 11 2 2 3 4 2 2" xfId="32570" xr:uid="{38B270B9-110D-4F16-998D-6DE26F3ADBAB}"/>
    <cellStyle name="Millares 100 11 2 2 3 4 3" xfId="17702" xr:uid="{E24CF4A6-DC38-4712-949D-94D6450E3CDF}"/>
    <cellStyle name="Millares 100 11 2 2 3 4 3 2" xfId="39205" xr:uid="{076D9E29-5F7D-463F-B7C5-4A56D5B8856E}"/>
    <cellStyle name="Millares 100 11 2 2 3 4 4" xfId="24307" xr:uid="{B62BB617-6C04-4F0A-95C0-A9C16E6E00B0}"/>
    <cellStyle name="Millares 100 11 2 2 3 4 5" xfId="45810" xr:uid="{86A16A3F-CB48-4568-AA09-9AA3B3DB85B3}"/>
    <cellStyle name="Millares 100 11 2 2 3 5" xfId="3198" xr:uid="{47B9E5B9-112C-4A2F-8C80-B7E231CBDEE0}"/>
    <cellStyle name="Millares 100 11 2 2 3 5 2" xfId="11464" xr:uid="{F6CF8090-1C57-4E3E-9529-BD6BA3B580CB}"/>
    <cellStyle name="Millares 100 11 2 2 3 5 2 2" xfId="32967" xr:uid="{94D88439-DA0C-4A17-98C4-C05905EA235A}"/>
    <cellStyle name="Millares 100 11 2 2 3 5 3" xfId="18099" xr:uid="{C5D83B29-7873-42D8-8C55-ECE369300E02}"/>
    <cellStyle name="Millares 100 11 2 2 3 5 3 2" xfId="39602" xr:uid="{27EA03C0-C826-4FAF-A6D6-D744CEDFABF8}"/>
    <cellStyle name="Millares 100 11 2 2 3 5 4" xfId="24704" xr:uid="{07CDAB28-E41A-4023-8D44-1EDD8B1D0175}"/>
    <cellStyle name="Millares 100 11 2 2 3 5 5" xfId="46207" xr:uid="{529BDCC1-F05E-4452-9853-D3AA57BF2567}"/>
    <cellStyle name="Millares 100 11 2 2 3 6" xfId="4945" xr:uid="{5DA3CF54-38D7-4C1C-9E67-19C363A08124}"/>
    <cellStyle name="Millares 100 11 2 2 3 6 2" xfId="13211" xr:uid="{F0C52D48-5598-44D7-9916-AEC391E3221A}"/>
    <cellStyle name="Millares 100 11 2 2 3 6 2 2" xfId="34714" xr:uid="{6AA1D3D4-CF67-4638-B379-0AFB1DCABD09}"/>
    <cellStyle name="Millares 100 11 2 2 3 6 3" xfId="19846" xr:uid="{3FDAB4F8-72FA-4C24-A108-4B9CD7589466}"/>
    <cellStyle name="Millares 100 11 2 2 3 6 3 2" xfId="41349" xr:uid="{BEB1582C-9FEF-4264-B851-DC464102B418}"/>
    <cellStyle name="Millares 100 11 2 2 3 6 4" xfId="26451" xr:uid="{4F5BBC5F-B162-4410-B2F1-62FDA2A6EC81}"/>
    <cellStyle name="Millares 100 11 2 2 3 6 5" xfId="47954" xr:uid="{31EAFE11-687A-49F0-BD86-757125113B60}"/>
    <cellStyle name="Millares 100 11 2 2 3 7" xfId="5337" xr:uid="{2B602323-94B1-43CA-ADE1-C60D5F2D5686}"/>
    <cellStyle name="Millares 100 11 2 2 3 7 2" xfId="13603" xr:uid="{93D0A4A0-B6FF-413F-9B8F-B73F63C9C813}"/>
    <cellStyle name="Millares 100 11 2 2 3 7 2 2" xfId="35106" xr:uid="{7ED8F9AF-18B4-417D-99CC-8374F7B1EED6}"/>
    <cellStyle name="Millares 100 11 2 2 3 7 3" xfId="20238" xr:uid="{9F5EF176-F0DB-4C4E-8065-D4848FF24BC5}"/>
    <cellStyle name="Millares 100 11 2 2 3 7 3 2" xfId="41741" xr:uid="{3357A8A8-8217-4199-9848-6238ECC857C3}"/>
    <cellStyle name="Millares 100 11 2 2 3 7 4" xfId="26843" xr:uid="{F7B07F92-D951-4A80-B62D-B3857EFC6B34}"/>
    <cellStyle name="Millares 100 11 2 2 3 7 5" xfId="48346" xr:uid="{61703CFF-2059-4459-9F94-CDBBB4A5754C}"/>
    <cellStyle name="Millares 100 11 2 2 3 8" xfId="6978" xr:uid="{DB492E76-CF7A-4BE1-A286-ACF034EC5C4A}"/>
    <cellStyle name="Millares 100 11 2 2 3 8 2" xfId="28481" xr:uid="{56C30238-4376-4C1E-B10D-045209651442}"/>
    <cellStyle name="Millares 100 11 2 2 3 9" xfId="8634" xr:uid="{71B6D05A-5B45-42E8-B19C-6DA17D2C36CE}"/>
    <cellStyle name="Millares 100 11 2 2 3 9 2" xfId="30137" xr:uid="{D78B47A5-F09E-4602-9253-9CCE3EE68210}"/>
    <cellStyle name="Millares 100 11 2 2 4" xfId="651" xr:uid="{811E1A0C-5B70-4DCB-9130-780E3C650046}"/>
    <cellStyle name="Millares 100 11 2 2 4 10" xfId="43660" xr:uid="{6C6A6151-BCA7-4548-9BB0-673FB1678AF6}"/>
    <cellStyle name="Millares 100 11 2 2 4 2" xfId="1597" xr:uid="{9818FBD6-3835-4F0E-A7E9-28BDC42C89FC}"/>
    <cellStyle name="Millares 100 11 2 2 4 2 2" xfId="4426" xr:uid="{81640DBE-0B05-4222-9B94-20B4B2FA1FE5}"/>
    <cellStyle name="Millares 100 11 2 2 4 2 2 2" xfId="12692" xr:uid="{7FCF21A7-8F4E-42B5-B658-A96CAEDFE1A7}"/>
    <cellStyle name="Millares 100 11 2 2 4 2 2 2 2" xfId="34195" xr:uid="{1655E6DB-D2E1-49B6-B554-91DB2EFACAA7}"/>
    <cellStyle name="Millares 100 11 2 2 4 2 2 3" xfId="19327" xr:uid="{C594F602-37E3-4BE9-A6A6-4ED383E2F96F}"/>
    <cellStyle name="Millares 100 11 2 2 4 2 2 3 2" xfId="40830" xr:uid="{774AA260-4BBE-41E7-B29D-05E8EBB2BD28}"/>
    <cellStyle name="Millares 100 11 2 2 4 2 2 4" xfId="25932" xr:uid="{BADE7ACC-0E96-49FB-A6EB-03CC8661DBDC}"/>
    <cellStyle name="Millares 100 11 2 2 4 2 2 5" xfId="47435" xr:uid="{77A4725B-9A31-469F-B895-9BAEC6AA2B31}"/>
    <cellStyle name="Millares 100 11 2 2 4 2 3" xfId="6565" xr:uid="{9F9294E7-7144-4B0B-8BB8-8F09BFF2737C}"/>
    <cellStyle name="Millares 100 11 2 2 4 2 3 2" xfId="14831" xr:uid="{408123B9-8FA8-41BC-9A43-3F119A3C007C}"/>
    <cellStyle name="Millares 100 11 2 2 4 2 3 2 2" xfId="36334" xr:uid="{D43F6B72-D945-441E-B97C-3CA4100AA9EB}"/>
    <cellStyle name="Millares 100 11 2 2 4 2 3 3" xfId="21466" xr:uid="{0AA0B102-52A0-45A4-82ED-5B477602B343}"/>
    <cellStyle name="Millares 100 11 2 2 4 2 3 3 2" xfId="42969" xr:uid="{3D1B7B7D-0035-46A4-BBDA-F82AE95C97D5}"/>
    <cellStyle name="Millares 100 11 2 2 4 2 3 4" xfId="28071" xr:uid="{1BC505A1-6CF1-4747-8436-1C1647D605E4}"/>
    <cellStyle name="Millares 100 11 2 2 4 2 3 5" xfId="49574" xr:uid="{B8BA3BB2-5C28-4C63-9A97-269C91EF13BC}"/>
    <cellStyle name="Millares 100 11 2 2 4 2 4" xfId="8206" xr:uid="{42C5CC7E-552F-4D5A-8CFC-6D523CC6138B}"/>
    <cellStyle name="Millares 100 11 2 2 4 2 4 2" xfId="29709" xr:uid="{7145139E-B28B-4313-80F8-4D64AC712C61}"/>
    <cellStyle name="Millares 100 11 2 2 4 2 5" xfId="9863" xr:uid="{B583DB23-451C-4069-980F-FD15793C1906}"/>
    <cellStyle name="Millares 100 11 2 2 4 2 5 2" xfId="31366" xr:uid="{7084FB79-4FDA-4003-9F20-62DD0A91ABD0}"/>
    <cellStyle name="Millares 100 11 2 2 4 2 6" xfId="16498" xr:uid="{C7876A12-926E-4296-B6C9-2E052BF064BD}"/>
    <cellStyle name="Millares 100 11 2 2 4 2 6 2" xfId="38001" xr:uid="{924315BD-2E0C-4B51-A060-E9BBCA946E99}"/>
    <cellStyle name="Millares 100 11 2 2 4 2 7" xfId="23103" xr:uid="{03A36E73-3051-46B6-9983-33DCEF0AFC7E}"/>
    <cellStyle name="Millares 100 11 2 2 4 2 8" xfId="44606" xr:uid="{DCF525EE-74D2-4C71-B66D-7D822A4DB1B0}"/>
    <cellStyle name="Millares 100 11 2 2 4 3" xfId="2284" xr:uid="{FAB78A7E-7C3D-46C3-913D-770628A2C73E}"/>
    <cellStyle name="Millares 100 11 2 2 4 3 2" xfId="10550" xr:uid="{9735ECAF-0979-4D23-A14B-60C7B69F5B68}"/>
    <cellStyle name="Millares 100 11 2 2 4 3 2 2" xfId="32053" xr:uid="{BC2EE30A-ABD8-4791-BF19-74358AE26FDA}"/>
    <cellStyle name="Millares 100 11 2 2 4 3 3" xfId="17185" xr:uid="{DD667675-A250-4D9E-8079-555A04E5DA44}"/>
    <cellStyle name="Millares 100 11 2 2 4 3 3 2" xfId="38688" xr:uid="{449281C6-65F4-4AF9-AAC6-F5037948932F}"/>
    <cellStyle name="Millares 100 11 2 2 4 3 4" xfId="23790" xr:uid="{C45D3D8F-7803-4D90-BB4D-711B5BF35641}"/>
    <cellStyle name="Millares 100 11 2 2 4 3 5" xfId="45293" xr:uid="{04DDF888-4CA7-4DC1-BED1-5A3FBAADCA0C}"/>
    <cellStyle name="Millares 100 11 2 2 4 4" xfId="3480" xr:uid="{43724DDA-50FC-47CF-8466-ACDF57997AD7}"/>
    <cellStyle name="Millares 100 11 2 2 4 4 2" xfId="11746" xr:uid="{5AA7A3A1-5373-4EF2-B2BE-98D6066073A2}"/>
    <cellStyle name="Millares 100 11 2 2 4 4 2 2" xfId="33249" xr:uid="{BF37FE0B-5D33-4A66-B690-5BB51247DAFB}"/>
    <cellStyle name="Millares 100 11 2 2 4 4 3" xfId="18381" xr:uid="{2CF57C98-D941-431A-9346-C4F77B849F42}"/>
    <cellStyle name="Millares 100 11 2 2 4 4 3 2" xfId="39884" xr:uid="{0168AEEF-1B01-4CFC-BA58-2E7F4C037D92}"/>
    <cellStyle name="Millares 100 11 2 2 4 4 4" xfId="24986" xr:uid="{0FA6BC65-1C34-4FD8-8F7C-EB228575F460}"/>
    <cellStyle name="Millares 100 11 2 2 4 4 5" xfId="46489" xr:uid="{2113BAC1-01DF-43D8-9482-EC876527ED15}"/>
    <cellStyle name="Millares 100 11 2 2 4 5" xfId="5619" xr:uid="{AB1F0C48-EB24-442E-A3E9-C15C7564C037}"/>
    <cellStyle name="Millares 100 11 2 2 4 5 2" xfId="13885" xr:uid="{F4FC9B01-7484-45F9-AEE9-0CA8BE67511C}"/>
    <cellStyle name="Millares 100 11 2 2 4 5 2 2" xfId="35388" xr:uid="{02774955-F0F5-4BD9-9C8A-01E1FB8CEE17}"/>
    <cellStyle name="Millares 100 11 2 2 4 5 3" xfId="20520" xr:uid="{FC5BB649-B5B3-4C44-9705-E68D63F37487}"/>
    <cellStyle name="Millares 100 11 2 2 4 5 3 2" xfId="42023" xr:uid="{46A00C8C-1724-4B36-9D27-AE207B3316FB}"/>
    <cellStyle name="Millares 100 11 2 2 4 5 4" xfId="27125" xr:uid="{565CD6AD-6FBF-488A-BB2E-E1A320273ED5}"/>
    <cellStyle name="Millares 100 11 2 2 4 5 5" xfId="48628" xr:uid="{887A0B8D-4DD8-43EB-BCC0-1D94E670BB3F}"/>
    <cellStyle name="Millares 100 11 2 2 4 6" xfId="7260" xr:uid="{B30474E5-75F7-45D2-9F85-60AEB4BF3172}"/>
    <cellStyle name="Millares 100 11 2 2 4 6 2" xfId="28763" xr:uid="{FB947B8D-8872-4E45-9E3D-5BE56818DBA7}"/>
    <cellStyle name="Millares 100 11 2 2 4 7" xfId="8917" xr:uid="{29DE3843-C833-49DD-9C5A-009E9231E031}"/>
    <cellStyle name="Millares 100 11 2 2 4 7 2" xfId="30420" xr:uid="{027174C7-E25B-4D53-A437-E6AE0A0BF32B}"/>
    <cellStyle name="Millares 100 11 2 2 4 8" xfId="15552" xr:uid="{7AD96966-E80C-4D16-B633-FF522327A7FA}"/>
    <cellStyle name="Millares 100 11 2 2 4 8 2" xfId="37055" xr:uid="{BBFB247C-D79F-4FAA-8AB7-9ECE206A54B6}"/>
    <cellStyle name="Millares 100 11 2 2 4 9" xfId="22157" xr:uid="{BDAD3F73-B97E-4A07-BFC8-00A6DC1A3185}"/>
    <cellStyle name="Millares 100 11 2 2 5" xfId="919" xr:uid="{1B74B33D-B763-4C8C-9CE4-F1416227BE62}"/>
    <cellStyle name="Millares 100 11 2 2 5 2" xfId="3748" xr:uid="{E7D0F6E5-A725-4E56-BEDF-F7D2E61A6002}"/>
    <cellStyle name="Millares 100 11 2 2 5 2 2" xfId="12014" xr:uid="{7A3E2C48-EE3F-43FC-B646-B8423830BAA9}"/>
    <cellStyle name="Millares 100 11 2 2 5 2 2 2" xfId="33517" xr:uid="{EA53E738-0E26-40CE-9754-569AC6DB09AF}"/>
    <cellStyle name="Millares 100 11 2 2 5 2 3" xfId="18649" xr:uid="{30A7BFBF-0AB7-4423-8BF0-DF67CCB6C697}"/>
    <cellStyle name="Millares 100 11 2 2 5 2 3 2" xfId="40152" xr:uid="{23C7717B-29D1-4F9C-B195-0E1D13E00342}"/>
    <cellStyle name="Millares 100 11 2 2 5 2 4" xfId="25254" xr:uid="{823680EC-6127-48EE-B569-AF9301461222}"/>
    <cellStyle name="Millares 100 11 2 2 5 2 5" xfId="46757" xr:uid="{3651CB1A-5292-49D0-A009-B52640C0EF93}"/>
    <cellStyle name="Millares 100 11 2 2 5 3" xfId="5887" xr:uid="{2A5376EC-B30D-44C7-AEF3-5AA35648DB72}"/>
    <cellStyle name="Millares 100 11 2 2 5 3 2" xfId="14153" xr:uid="{9D41333B-AB0D-4EA7-A466-68B948E7F250}"/>
    <cellStyle name="Millares 100 11 2 2 5 3 2 2" xfId="35656" xr:uid="{A4BF878D-CC3D-410A-B8FA-819C9F1B20F3}"/>
    <cellStyle name="Millares 100 11 2 2 5 3 3" xfId="20788" xr:uid="{9B2C554E-96DE-45FA-832C-0A34B13E6145}"/>
    <cellStyle name="Millares 100 11 2 2 5 3 3 2" xfId="42291" xr:uid="{A61CC4AE-BFC1-47C4-93C7-B58BFE868A6F}"/>
    <cellStyle name="Millares 100 11 2 2 5 3 4" xfId="27393" xr:uid="{CD6E88D0-2BBF-42AD-A697-6F11EA096CB0}"/>
    <cellStyle name="Millares 100 11 2 2 5 3 5" xfId="48896" xr:uid="{2D7057CE-358A-4F9F-8E51-021C22147771}"/>
    <cellStyle name="Millares 100 11 2 2 5 4" xfId="7528" xr:uid="{CDB22193-E131-4C4B-A884-C18A3F6196B1}"/>
    <cellStyle name="Millares 100 11 2 2 5 4 2" xfId="29031" xr:uid="{9F2D014C-D302-4816-9B5C-F2CB7E8B08D4}"/>
    <cellStyle name="Millares 100 11 2 2 5 5" xfId="9185" xr:uid="{3BA3D73A-D082-4745-B71C-3FE4E8C0E4D2}"/>
    <cellStyle name="Millares 100 11 2 2 5 5 2" xfId="30688" xr:uid="{0EBEACE5-F4E1-4811-8FC5-0F85A24F66E8}"/>
    <cellStyle name="Millares 100 11 2 2 5 6" xfId="15820" xr:uid="{070260A2-F320-4F25-8A2D-6910F828F0A7}"/>
    <cellStyle name="Millares 100 11 2 2 5 6 2" xfId="37323" xr:uid="{46F70E74-8AF9-4267-A2DD-1CAE2CCD853D}"/>
    <cellStyle name="Millares 100 11 2 2 5 7" xfId="22425" xr:uid="{0397E5A9-9D2B-49D9-855D-80A4BD2A55A5}"/>
    <cellStyle name="Millares 100 11 2 2 5 8" xfId="43928" xr:uid="{F1B729ED-6599-48CB-873E-D1B3E8F8CE3A}"/>
    <cellStyle name="Millares 100 11 2 2 6" xfId="1180" xr:uid="{4F008AC2-98D0-4E08-AF19-422A46677DF1}"/>
    <cellStyle name="Millares 100 11 2 2 6 2" xfId="4009" xr:uid="{AF423F5F-6A7F-4943-8D2F-12A29BE710F1}"/>
    <cellStyle name="Millares 100 11 2 2 6 2 2" xfId="12275" xr:uid="{0A51C087-5FE9-40BF-BE99-9300516434BC}"/>
    <cellStyle name="Millares 100 11 2 2 6 2 2 2" xfId="33778" xr:uid="{F26FE7C2-CBAF-43FF-AE9C-74CF5DD35CDD}"/>
    <cellStyle name="Millares 100 11 2 2 6 2 3" xfId="18910" xr:uid="{EFC112CB-ACE1-467D-8095-0878E48B25FD}"/>
    <cellStyle name="Millares 100 11 2 2 6 2 3 2" xfId="40413" xr:uid="{AF0D41DD-2501-4479-A38A-6CFD7C00429B}"/>
    <cellStyle name="Millares 100 11 2 2 6 2 4" xfId="25515" xr:uid="{DD3998E8-BE58-46BF-A4ED-9083CDF518AD}"/>
    <cellStyle name="Millares 100 11 2 2 6 2 5" xfId="47018" xr:uid="{77859AE7-0647-45DF-A2C7-2DF6179E7D2C}"/>
    <cellStyle name="Millares 100 11 2 2 6 3" xfId="6148" xr:uid="{D420A9CF-A5BB-43FF-8B91-5F2A6159746D}"/>
    <cellStyle name="Millares 100 11 2 2 6 3 2" xfId="14414" xr:uid="{856C781A-314B-4764-A54A-D69006DB7A3C}"/>
    <cellStyle name="Millares 100 11 2 2 6 3 2 2" xfId="35917" xr:uid="{28B962A7-9453-4F2B-A45E-E2E4C414729A}"/>
    <cellStyle name="Millares 100 11 2 2 6 3 3" xfId="21049" xr:uid="{5D5CE771-1F11-4981-A13A-38926812B662}"/>
    <cellStyle name="Millares 100 11 2 2 6 3 3 2" xfId="42552" xr:uid="{2CE832B5-86A6-43DD-B2F6-3240E83989A2}"/>
    <cellStyle name="Millares 100 11 2 2 6 3 4" xfId="27654" xr:uid="{F6F103D6-BBFA-4C88-9998-360ECE2A28A1}"/>
    <cellStyle name="Millares 100 11 2 2 6 3 5" xfId="49157" xr:uid="{C5FB2206-D222-42A6-8FAD-5229C3330787}"/>
    <cellStyle name="Millares 100 11 2 2 6 4" xfId="7789" xr:uid="{B6E50BF9-3536-4437-B3E2-4263758331B3}"/>
    <cellStyle name="Millares 100 11 2 2 6 4 2" xfId="29292" xr:uid="{70A2F653-2FCE-41E7-8943-3ABAB7C17A6B}"/>
    <cellStyle name="Millares 100 11 2 2 6 5" xfId="9446" xr:uid="{76734329-47BE-4898-BCD8-D410FCE45F11}"/>
    <cellStyle name="Millares 100 11 2 2 6 5 2" xfId="30949" xr:uid="{5D3B830C-3AFE-49E3-8620-9BC7C2A69D51}"/>
    <cellStyle name="Millares 100 11 2 2 6 6" xfId="16081" xr:uid="{53A9410D-CBD6-46C3-9957-A34638293703}"/>
    <cellStyle name="Millares 100 11 2 2 6 6 2" xfId="37584" xr:uid="{848E6BC8-0CB5-4280-AF8E-070C7E13A609}"/>
    <cellStyle name="Millares 100 11 2 2 6 7" xfId="22686" xr:uid="{63ED576B-6E9B-49DE-847F-9922F0E12B45}"/>
    <cellStyle name="Millares 100 11 2 2 6 8" xfId="44189" xr:uid="{7831A27B-79DE-4525-BA5C-D6646B25EDC9}"/>
    <cellStyle name="Millares 100 11 2 2 7" xfId="1868" xr:uid="{08F5BA51-95C2-4ACE-9A04-10C0258A6DB3}"/>
    <cellStyle name="Millares 100 11 2 2 7 2" xfId="10134" xr:uid="{E6CA4E19-01A2-42D8-A896-53ACCFAFFA17}"/>
    <cellStyle name="Millares 100 11 2 2 7 2 2" xfId="31637" xr:uid="{7B4578F4-D081-4E9A-B5E1-D36067CDCCD5}"/>
    <cellStyle name="Millares 100 11 2 2 7 3" xfId="16769" xr:uid="{23205285-CA79-4EAE-B0FB-064DA216D2FE}"/>
    <cellStyle name="Millares 100 11 2 2 7 3 2" xfId="38272" xr:uid="{9EE0EE3F-FFBB-45D3-9262-045534065408}"/>
    <cellStyle name="Millares 100 11 2 2 7 4" xfId="23374" xr:uid="{C64B2D33-2D78-4F60-957B-36190F0DFD41}"/>
    <cellStyle name="Millares 100 11 2 2 7 5" xfId="44877" xr:uid="{C3244B46-FACA-41CA-B68E-7EB1894E5E3C}"/>
    <cellStyle name="Millares 100 11 2 2 8" xfId="2553" xr:uid="{EFCB4291-AD5F-4F9F-9EE1-33CC66FCB2DF}"/>
    <cellStyle name="Millares 100 11 2 2 8 2" xfId="10819" xr:uid="{DE20A10F-06D3-431D-8B22-E68CAE46D684}"/>
    <cellStyle name="Millares 100 11 2 2 8 2 2" xfId="32322" xr:uid="{01D662C5-3ABE-40A4-839E-33C4AEA115C9}"/>
    <cellStyle name="Millares 100 11 2 2 8 3" xfId="17454" xr:uid="{5993AF0B-B7CD-4734-AF73-9C18FC73B65C}"/>
    <cellStyle name="Millares 100 11 2 2 8 3 2" xfId="38957" xr:uid="{9349989F-23DD-49B9-8548-834D59F40FFB}"/>
    <cellStyle name="Millares 100 11 2 2 8 4" xfId="24059" xr:uid="{E4695E66-7949-4B67-82C8-0B5033BF78B3}"/>
    <cellStyle name="Millares 100 11 2 2 8 5" xfId="45562" xr:uid="{72D98D92-13CC-4C9A-8BF1-20D703A2BDF9}"/>
    <cellStyle name="Millares 100 11 2 2 9" xfId="3064" xr:uid="{71AC76F3-D6DD-42F3-A710-D343EE759B5F}"/>
    <cellStyle name="Millares 100 11 2 2 9 2" xfId="11330" xr:uid="{272A0085-A53D-44E0-8BB4-00224C3779A7}"/>
    <cellStyle name="Millares 100 11 2 2 9 2 2" xfId="32833" xr:uid="{A5770B97-6D24-4608-BE05-F8823B5B64CB}"/>
    <cellStyle name="Millares 100 11 2 2 9 3" xfId="17965" xr:uid="{B3AFCBCA-BBC3-4631-AD53-45D033F9F8EB}"/>
    <cellStyle name="Millares 100 11 2 2 9 3 2" xfId="39468" xr:uid="{D5C20161-0402-4C4D-BD7C-D62D9998D65F}"/>
    <cellStyle name="Millares 100 11 2 2 9 4" xfId="24570" xr:uid="{E0A353C4-5194-4C20-B59B-50D8BACE2C8B}"/>
    <cellStyle name="Millares 100 11 2 2 9 5" xfId="46073" xr:uid="{2AD66FAC-1A67-4898-BB0D-B09994919861}"/>
    <cellStyle name="Millares 100 11 2 3" xfId="457" xr:uid="{5C367736-DF88-47D8-BAB5-84728C72DC82}"/>
    <cellStyle name="Millares 100 11 2 3 10" xfId="7068" xr:uid="{9272B5E0-ECFA-4F31-B211-7C00024A78F3}"/>
    <cellStyle name="Millares 100 11 2 3 10 2" xfId="28571" xr:uid="{1595697A-B5D9-4A44-82F6-69F046813562}"/>
    <cellStyle name="Millares 100 11 2 3 11" xfId="8724" xr:uid="{42AD4D45-19A8-479A-9B60-D1E2DB48D0B9}"/>
    <cellStyle name="Millares 100 11 2 3 11 2" xfId="30227" xr:uid="{E6A1EDDD-88B5-433D-93AA-A429551BB2BB}"/>
    <cellStyle name="Millares 100 11 2 3 12" xfId="15360" xr:uid="{CF9E0F3F-6A42-4CDE-9EB4-F44E51CB2992}"/>
    <cellStyle name="Millares 100 11 2 3 12 2" xfId="36863" xr:uid="{7D0DCA97-27D2-485C-B15A-AAE62865F52D}"/>
    <cellStyle name="Millares 100 11 2 3 13" xfId="21965" xr:uid="{20B242ED-3A5E-44AF-8BA3-39A8D59FDE29}"/>
    <cellStyle name="Millares 100 11 2 3 14" xfId="43468" xr:uid="{9352205A-343F-46BA-BA7D-F65E698826F5}"/>
    <cellStyle name="Millares 100 11 2 3 2" xfId="739" xr:uid="{BE57D113-34F6-4EEE-B870-56395BC45FAB}"/>
    <cellStyle name="Millares 100 11 2 3 2 10" xfId="15640" xr:uid="{FA50710F-C2C1-408F-9A75-F58676D4AEE7}"/>
    <cellStyle name="Millares 100 11 2 3 2 10 2" xfId="37143" xr:uid="{55DA76A5-0F7C-4AAA-86F9-188D776747E1}"/>
    <cellStyle name="Millares 100 11 2 3 2 11" xfId="22245" xr:uid="{2177EDBB-E7C8-405F-B456-1261A2BC7F30}"/>
    <cellStyle name="Millares 100 11 2 3 2 12" xfId="43748" xr:uid="{47B8431D-BD32-44E4-AF98-B1204FF2AD19}"/>
    <cellStyle name="Millares 100 11 2 3 2 2" xfId="1685" xr:uid="{98C6945A-1407-47B2-9A8D-03ED2AE16595}"/>
    <cellStyle name="Millares 100 11 2 3 2 2 2" xfId="4514" xr:uid="{EDAF7FC0-752F-458B-8FEF-147F7A0FE03E}"/>
    <cellStyle name="Millares 100 11 2 3 2 2 2 2" xfId="12780" xr:uid="{9F3A6BD5-5ADA-436F-8D3F-5BE092A54FAB}"/>
    <cellStyle name="Millares 100 11 2 3 2 2 2 2 2" xfId="34283" xr:uid="{69A73CDF-8979-4477-8755-5C54398E2F0B}"/>
    <cellStyle name="Millares 100 11 2 3 2 2 2 3" xfId="19415" xr:uid="{BE6A96DB-0A45-430B-B8E7-AB260FFA2CFD}"/>
    <cellStyle name="Millares 100 11 2 3 2 2 2 3 2" xfId="40918" xr:uid="{A40038F9-C90D-4197-BFEC-717CE85D05E5}"/>
    <cellStyle name="Millares 100 11 2 3 2 2 2 4" xfId="26020" xr:uid="{B6773B1A-7F9D-4386-87E3-6A853787E579}"/>
    <cellStyle name="Millares 100 11 2 3 2 2 2 5" xfId="47523" xr:uid="{D1860E69-3944-4CBE-B8F8-34A06C1A3022}"/>
    <cellStyle name="Millares 100 11 2 3 2 2 3" xfId="6653" xr:uid="{2B7DF2A8-BB40-4DBE-9172-A3D7AF7FF17A}"/>
    <cellStyle name="Millares 100 11 2 3 2 2 3 2" xfId="14919" xr:uid="{19A66596-A063-44D9-BDA8-53AEEE0C3CC7}"/>
    <cellStyle name="Millares 100 11 2 3 2 2 3 2 2" xfId="36422" xr:uid="{F84C3A8E-663C-4114-A1E2-927CFC823C1B}"/>
    <cellStyle name="Millares 100 11 2 3 2 2 3 3" xfId="21554" xr:uid="{3CC2DB54-5767-4381-B119-ACEA158CC4CD}"/>
    <cellStyle name="Millares 100 11 2 3 2 2 3 3 2" xfId="43057" xr:uid="{562C2703-FA22-416C-AEE6-2A9E026D4AF4}"/>
    <cellStyle name="Millares 100 11 2 3 2 2 3 4" xfId="28159" xr:uid="{951A3ACC-56E0-4A71-A2C2-ED0797A35F68}"/>
    <cellStyle name="Millares 100 11 2 3 2 2 3 5" xfId="49662" xr:uid="{8D894B9A-D787-4861-A7E2-1F5868F4DF72}"/>
    <cellStyle name="Millares 100 11 2 3 2 2 4" xfId="8294" xr:uid="{BAC9C5DD-560A-491D-82AA-5DCE95698B90}"/>
    <cellStyle name="Millares 100 11 2 3 2 2 4 2" xfId="29797" xr:uid="{DB17DE51-73CF-40E0-82B3-BAD10A9A4494}"/>
    <cellStyle name="Millares 100 11 2 3 2 2 5" xfId="9951" xr:uid="{553C722B-C408-419A-A62E-44D5C6BAE7D5}"/>
    <cellStyle name="Millares 100 11 2 3 2 2 5 2" xfId="31454" xr:uid="{0BDE449C-8070-494D-9BFE-AC49F81ED066}"/>
    <cellStyle name="Millares 100 11 2 3 2 2 6" xfId="16586" xr:uid="{AFBE54EB-6B2D-4C06-B2A3-E15719E88C11}"/>
    <cellStyle name="Millares 100 11 2 3 2 2 6 2" xfId="38089" xr:uid="{81AA7C04-3F59-4124-870F-EEF9E73B7199}"/>
    <cellStyle name="Millares 100 11 2 3 2 2 7" xfId="23191" xr:uid="{1FB3F865-C97F-4DF3-BC4B-CFC4870116BF}"/>
    <cellStyle name="Millares 100 11 2 3 2 2 8" xfId="44694" xr:uid="{45D3A591-80C5-476F-94CD-8EF28B3B78CD}"/>
    <cellStyle name="Millares 100 11 2 3 2 3" xfId="2372" xr:uid="{760C4DA0-30DE-496D-A957-B9D7BCBF0AF4}"/>
    <cellStyle name="Millares 100 11 2 3 2 3 2" xfId="10638" xr:uid="{25E521EC-C58F-4CDA-AA5C-5FAB3EF03413}"/>
    <cellStyle name="Millares 100 11 2 3 2 3 2 2" xfId="32141" xr:uid="{E1941781-85DB-47B4-B362-780D6A6B1415}"/>
    <cellStyle name="Millares 100 11 2 3 2 3 3" xfId="17273" xr:uid="{ED7AF43C-E41E-4FA8-B566-F0C26E330FA0}"/>
    <cellStyle name="Millares 100 11 2 3 2 3 3 2" xfId="38776" xr:uid="{68FF80DB-8CF1-46D2-97F3-03BF681C5E0A}"/>
    <cellStyle name="Millares 100 11 2 3 2 3 4" xfId="23878" xr:uid="{92C27783-0889-49E4-8C0E-E353A4BA0943}"/>
    <cellStyle name="Millares 100 11 2 3 2 3 5" xfId="45381" xr:uid="{6AEBC5A2-9494-422C-A969-27BEFB492A5F}"/>
    <cellStyle name="Millares 100 11 2 3 2 4" xfId="2889" xr:uid="{28BD07E5-4D98-4791-8399-E66B6F1406D3}"/>
    <cellStyle name="Millares 100 11 2 3 2 4 2" xfId="11155" xr:uid="{3B9043E3-C6B2-4CD4-AE84-FD383D432686}"/>
    <cellStyle name="Millares 100 11 2 3 2 4 2 2" xfId="32658" xr:uid="{AE181C15-2189-497A-914E-E35659921203}"/>
    <cellStyle name="Millares 100 11 2 3 2 4 3" xfId="17790" xr:uid="{54B54662-D9E4-43E7-B899-62B70966151B}"/>
    <cellStyle name="Millares 100 11 2 3 2 4 3 2" xfId="39293" xr:uid="{E7ECCE13-53A3-4743-AA43-47908DA7171E}"/>
    <cellStyle name="Millares 100 11 2 3 2 4 4" xfId="24395" xr:uid="{0DD9FAE6-B034-482F-8463-F9FBD653653C}"/>
    <cellStyle name="Millares 100 11 2 3 2 4 5" xfId="45898" xr:uid="{4B9FE1C1-AA11-4172-886A-B49E1D5B37DC}"/>
    <cellStyle name="Millares 100 11 2 3 2 5" xfId="3568" xr:uid="{BD796975-E96F-48EC-8CAB-67C1A37C83AB}"/>
    <cellStyle name="Millares 100 11 2 3 2 5 2" xfId="11834" xr:uid="{42CA4F37-FC40-4CC2-857A-90635F663BC3}"/>
    <cellStyle name="Millares 100 11 2 3 2 5 2 2" xfId="33337" xr:uid="{C32F738B-F3DF-4901-98B9-D641AF5E8BA8}"/>
    <cellStyle name="Millares 100 11 2 3 2 5 3" xfId="18469" xr:uid="{2C3434A4-EED3-4245-B9E7-2A8464BF072A}"/>
    <cellStyle name="Millares 100 11 2 3 2 5 3 2" xfId="39972" xr:uid="{F80142EF-DD3B-4BCA-BF44-4FB04B3AC245}"/>
    <cellStyle name="Millares 100 11 2 3 2 5 4" xfId="25074" xr:uid="{33E55BC0-7A4D-4330-8170-DED0650D907B}"/>
    <cellStyle name="Millares 100 11 2 3 2 5 5" xfId="46577" xr:uid="{A346A935-74C3-4A8D-8E26-60463E041C43}"/>
    <cellStyle name="Millares 100 11 2 3 2 6" xfId="5033" xr:uid="{84DA7CB1-7E2F-403F-994D-7A7526F35439}"/>
    <cellStyle name="Millares 100 11 2 3 2 6 2" xfId="13299" xr:uid="{FE908EBF-2FA1-4C2F-B6A8-3EF057CB3575}"/>
    <cellStyle name="Millares 100 11 2 3 2 6 2 2" xfId="34802" xr:uid="{AFA2BD33-156F-4E40-8BDC-36909666AE9D}"/>
    <cellStyle name="Millares 100 11 2 3 2 6 3" xfId="19934" xr:uid="{06B62366-1F2C-46CF-9B9A-13E3AF766F4E}"/>
    <cellStyle name="Millares 100 11 2 3 2 6 3 2" xfId="41437" xr:uid="{76E73BD3-E7C7-4CB6-B25A-DFFB57BB6621}"/>
    <cellStyle name="Millares 100 11 2 3 2 6 4" xfId="26539" xr:uid="{D7F38C26-FAC1-4F05-A2A2-B5EA255243D8}"/>
    <cellStyle name="Millares 100 11 2 3 2 6 5" xfId="48042" xr:uid="{1473ABF5-187B-40F2-8121-F8F53B22E73E}"/>
    <cellStyle name="Millares 100 11 2 3 2 7" xfId="5707" xr:uid="{2B0AB4D3-ACF7-4D6A-AEE7-23F47FFA881C}"/>
    <cellStyle name="Millares 100 11 2 3 2 7 2" xfId="13973" xr:uid="{5F0D4F39-ED4E-4690-AA03-A66116F4AF6C}"/>
    <cellStyle name="Millares 100 11 2 3 2 7 2 2" xfId="35476" xr:uid="{C3795177-952A-4AF4-9287-FAA07CC9A169}"/>
    <cellStyle name="Millares 100 11 2 3 2 7 3" xfId="20608" xr:uid="{DFC04776-A15C-4639-BF3E-FABC7DB58EB5}"/>
    <cellStyle name="Millares 100 11 2 3 2 7 3 2" xfId="42111" xr:uid="{4A3963D3-4180-4BFD-9743-C28853871129}"/>
    <cellStyle name="Millares 100 11 2 3 2 7 4" xfId="27213" xr:uid="{8F5B542E-83B6-4F7F-AE33-A01DFA920F03}"/>
    <cellStyle name="Millares 100 11 2 3 2 7 5" xfId="48716" xr:uid="{15D7219E-5E84-4C11-ACFE-1C846C9A0A58}"/>
    <cellStyle name="Millares 100 11 2 3 2 8" xfId="7348" xr:uid="{A7B73755-2274-44FD-9E59-105AC3DC4C7B}"/>
    <cellStyle name="Millares 100 11 2 3 2 8 2" xfId="28851" xr:uid="{360E05E9-73BB-48AD-923F-71B24E0C084C}"/>
    <cellStyle name="Millares 100 11 2 3 2 9" xfId="9005" xr:uid="{C006749C-FF15-46BF-A7AC-8A66E06A3E94}"/>
    <cellStyle name="Millares 100 11 2 3 2 9 2" xfId="30508" xr:uid="{C2041027-CF6D-45E2-8FAE-DBA5891185A1}"/>
    <cellStyle name="Millares 100 11 2 3 3" xfId="1009" xr:uid="{011348CC-0229-411D-B802-FC8EB2CB0CBA}"/>
    <cellStyle name="Millares 100 11 2 3 3 2" xfId="3838" xr:uid="{2D4C9A11-EC0D-49E2-A364-EFC98F156F64}"/>
    <cellStyle name="Millares 100 11 2 3 3 2 2" xfId="12104" xr:uid="{643398FF-C08D-4D87-A04A-623A0DD6E330}"/>
    <cellStyle name="Millares 100 11 2 3 3 2 2 2" xfId="33607" xr:uid="{3156EC25-94E3-4B8C-80CC-BCB5A7B9787C}"/>
    <cellStyle name="Millares 100 11 2 3 3 2 3" xfId="18739" xr:uid="{04DE9846-B917-466E-B6B8-7E629DD822DD}"/>
    <cellStyle name="Millares 100 11 2 3 3 2 3 2" xfId="40242" xr:uid="{633B918A-A206-4064-835B-B5CC4887AED1}"/>
    <cellStyle name="Millares 100 11 2 3 3 2 4" xfId="25344" xr:uid="{30547F61-6C1D-4004-97B0-040D2AA49F80}"/>
    <cellStyle name="Millares 100 11 2 3 3 2 5" xfId="46847" xr:uid="{710B5B04-1936-4F99-B005-9D058B40530B}"/>
    <cellStyle name="Millares 100 11 2 3 3 3" xfId="5977" xr:uid="{4B0F2400-B461-4DD3-B1DB-77D23776744E}"/>
    <cellStyle name="Millares 100 11 2 3 3 3 2" xfId="14243" xr:uid="{B353E860-8108-4BD5-B469-523C86704210}"/>
    <cellStyle name="Millares 100 11 2 3 3 3 2 2" xfId="35746" xr:uid="{6302325C-0678-452A-91C9-1CF0AC1DA712}"/>
    <cellStyle name="Millares 100 11 2 3 3 3 3" xfId="20878" xr:uid="{27108E7E-1FE4-4038-B88A-6514D73AB81C}"/>
    <cellStyle name="Millares 100 11 2 3 3 3 3 2" xfId="42381" xr:uid="{67687393-726D-43CA-9066-D9E8EEEB7E6F}"/>
    <cellStyle name="Millares 100 11 2 3 3 3 4" xfId="27483" xr:uid="{2670A5AF-07B9-4870-8FD7-2B03F5B034C7}"/>
    <cellStyle name="Millares 100 11 2 3 3 3 5" xfId="48986" xr:uid="{D5CE39DC-48DA-4322-BDA0-4BBFFA2DE6D9}"/>
    <cellStyle name="Millares 100 11 2 3 3 4" xfId="7618" xr:uid="{9AAEDA0F-110B-40CE-9FDC-138CF2100179}"/>
    <cellStyle name="Millares 100 11 2 3 3 4 2" xfId="29121" xr:uid="{8A5ED3C9-81B8-4122-90B3-0BE91DF1B476}"/>
    <cellStyle name="Millares 100 11 2 3 3 5" xfId="9275" xr:uid="{8D61518B-E0F6-47DD-942A-95BC989D2AAC}"/>
    <cellStyle name="Millares 100 11 2 3 3 5 2" xfId="30778" xr:uid="{9F04892D-0548-488E-9992-D5D6CF5F9A70}"/>
    <cellStyle name="Millares 100 11 2 3 3 6" xfId="15910" xr:uid="{B5F2F7ED-018F-4CB4-9BA0-BD1751BB0E92}"/>
    <cellStyle name="Millares 100 11 2 3 3 6 2" xfId="37413" xr:uid="{F578D396-C91C-4F1E-B8D7-68CDCC9494C6}"/>
    <cellStyle name="Millares 100 11 2 3 3 7" xfId="22515" xr:uid="{37602D4D-BF11-44EF-B58E-BA05BA2BC626}"/>
    <cellStyle name="Millares 100 11 2 3 3 8" xfId="44018" xr:uid="{7EF3C2C6-26AD-4EDA-8DB7-895256E17906}"/>
    <cellStyle name="Millares 100 11 2 3 4" xfId="1405" xr:uid="{B9AA1851-06F6-4D04-A5B2-6C867C4BA059}"/>
    <cellStyle name="Millares 100 11 2 3 4 2" xfId="4234" xr:uid="{706281CE-5CA3-44C7-92F0-61370B1B0232}"/>
    <cellStyle name="Millares 100 11 2 3 4 2 2" xfId="12500" xr:uid="{1BC97A0F-B34E-4060-A8A6-75C9C4D2A4F7}"/>
    <cellStyle name="Millares 100 11 2 3 4 2 2 2" xfId="34003" xr:uid="{664558B3-ADF5-4ACC-8970-A79CED4EE8C2}"/>
    <cellStyle name="Millares 100 11 2 3 4 2 3" xfId="19135" xr:uid="{3E511A8A-9F36-4D58-94CB-38856CE3CCA2}"/>
    <cellStyle name="Millares 100 11 2 3 4 2 3 2" xfId="40638" xr:uid="{9834694B-6214-4266-9D5C-7C3687406BE3}"/>
    <cellStyle name="Millares 100 11 2 3 4 2 4" xfId="25740" xr:uid="{40DBF7C1-C300-4D51-9EE4-559D6D8B73C6}"/>
    <cellStyle name="Millares 100 11 2 3 4 2 5" xfId="47243" xr:uid="{5D9FE007-838E-4359-886F-DCCA19E1D2CA}"/>
    <cellStyle name="Millares 100 11 2 3 4 3" xfId="6373" xr:uid="{C21D3401-4AF5-4E7B-8C33-18EEEB807194}"/>
    <cellStyle name="Millares 100 11 2 3 4 3 2" xfId="14639" xr:uid="{5434FA0D-A1D6-45F0-908C-DFAB46F52E9D}"/>
    <cellStyle name="Millares 100 11 2 3 4 3 2 2" xfId="36142" xr:uid="{35460327-DFC1-45B4-9EDB-3D9AABF72B70}"/>
    <cellStyle name="Millares 100 11 2 3 4 3 3" xfId="21274" xr:uid="{77427ABD-CA3A-4C52-AD11-C2649FD5D6CA}"/>
    <cellStyle name="Millares 100 11 2 3 4 3 3 2" xfId="42777" xr:uid="{41985E51-69CF-4294-A89C-357A68E26E34}"/>
    <cellStyle name="Millares 100 11 2 3 4 3 4" xfId="27879" xr:uid="{751775DC-1540-49A6-9336-105B49DBD973}"/>
    <cellStyle name="Millares 100 11 2 3 4 3 5" xfId="49382" xr:uid="{10C809E8-7669-4AE3-BBAB-5AB19CE29464}"/>
    <cellStyle name="Millares 100 11 2 3 4 4" xfId="8014" xr:uid="{AB1D6C14-2F9A-46B7-A5E4-672D7F99EA5C}"/>
    <cellStyle name="Millares 100 11 2 3 4 4 2" xfId="29517" xr:uid="{2A245CEC-114F-4F6B-8426-AC0C1F1E53EC}"/>
    <cellStyle name="Millares 100 11 2 3 4 5" xfId="9671" xr:uid="{A5F45066-F295-4EAC-BA46-34E5EB07495F}"/>
    <cellStyle name="Millares 100 11 2 3 4 5 2" xfId="31174" xr:uid="{D6A03AB9-85C6-415D-A65F-8FBEC7727A28}"/>
    <cellStyle name="Millares 100 11 2 3 4 6" xfId="16306" xr:uid="{ABB2DDA1-2FF6-4C43-8DC8-3A4D75D78066}"/>
    <cellStyle name="Millares 100 11 2 3 4 6 2" xfId="37809" xr:uid="{5B1971B9-641A-42CA-B761-0F0981AAAE25}"/>
    <cellStyle name="Millares 100 11 2 3 4 7" xfId="22911" xr:uid="{15B5BDFB-8E1D-4937-8B3E-CC26F65FE3A1}"/>
    <cellStyle name="Millares 100 11 2 3 4 8" xfId="44414" xr:uid="{B79CA6D7-1AE1-48F1-AF4F-B5D291D08A7C}"/>
    <cellStyle name="Millares 100 11 2 3 5" xfId="2092" xr:uid="{904780A8-BAA7-43AF-AF5F-749C4C280EC4}"/>
    <cellStyle name="Millares 100 11 2 3 5 2" xfId="10358" xr:uid="{C48AA4DF-EB9D-451F-9344-9609E8C33E67}"/>
    <cellStyle name="Millares 100 11 2 3 5 2 2" xfId="31861" xr:uid="{E68B7880-C978-4CCE-BBE1-3CDAC7168582}"/>
    <cellStyle name="Millares 100 11 2 3 5 3" xfId="16993" xr:uid="{AF3B311C-217E-40CA-9694-20C2871554E5}"/>
    <cellStyle name="Millares 100 11 2 3 5 3 2" xfId="38496" xr:uid="{C7C4D718-105E-4961-B079-90FD200A9B50}"/>
    <cellStyle name="Millares 100 11 2 3 5 4" xfId="23598" xr:uid="{06FA8CB7-85C4-46E7-AD84-22A33C16A79D}"/>
    <cellStyle name="Millares 100 11 2 3 5 5" xfId="45101" xr:uid="{D65E9B97-AE79-4896-8057-6EB977EAD31D}"/>
    <cellStyle name="Millares 100 11 2 3 6" xfId="2640" xr:uid="{0CFDBC69-84F1-4D61-A5CF-EAD9077C872E}"/>
    <cellStyle name="Millares 100 11 2 3 6 2" xfId="10906" xr:uid="{1F29CC1A-5455-4876-B473-DEE096ECC7CC}"/>
    <cellStyle name="Millares 100 11 2 3 6 2 2" xfId="32409" xr:uid="{745B96F8-9C43-4C0A-B35F-9401687E8E79}"/>
    <cellStyle name="Millares 100 11 2 3 6 3" xfId="17541" xr:uid="{33B8F95E-43A9-474B-A8A6-DAA0152B757E}"/>
    <cellStyle name="Millares 100 11 2 3 6 3 2" xfId="39044" xr:uid="{A1C72671-F669-46DF-B133-4503AA2046F9}"/>
    <cellStyle name="Millares 100 11 2 3 6 4" xfId="24146" xr:uid="{239686A7-E915-4862-AF4B-3BE8D0BD07A5}"/>
    <cellStyle name="Millares 100 11 2 3 6 5" xfId="45649" xr:uid="{F2BD7B17-FC58-4532-9399-40B9BAF2A31C}"/>
    <cellStyle name="Millares 100 11 2 3 7" xfId="3288" xr:uid="{1440A270-7FB7-45FC-8703-E2A8F866E465}"/>
    <cellStyle name="Millares 100 11 2 3 7 2" xfId="11554" xr:uid="{74DB0867-2589-48FF-BAE7-D76E807459C4}"/>
    <cellStyle name="Millares 100 11 2 3 7 2 2" xfId="33057" xr:uid="{FF498677-A028-4B58-9802-8EBA4E7AEED0}"/>
    <cellStyle name="Millares 100 11 2 3 7 3" xfId="18189" xr:uid="{493B6102-4C42-48E1-A4BA-10CEB6B59099}"/>
    <cellStyle name="Millares 100 11 2 3 7 3 2" xfId="39692" xr:uid="{8B866BA8-E25D-4FB4-88B9-27FF2515B3A1}"/>
    <cellStyle name="Millares 100 11 2 3 7 4" xfId="24794" xr:uid="{750DAC6E-51E1-43DC-B9D8-8995218F8DA4}"/>
    <cellStyle name="Millares 100 11 2 3 7 5" xfId="46297" xr:uid="{F80CB927-5777-48B8-AD01-4BC8D52749CE}"/>
    <cellStyle name="Millares 100 11 2 3 8" xfId="4784" xr:uid="{E056F9BD-9AC9-4DFE-9C0C-B7C91A58AE69}"/>
    <cellStyle name="Millares 100 11 2 3 8 2" xfId="13050" xr:uid="{33926B10-0495-4F86-90A5-99C67BFED81B}"/>
    <cellStyle name="Millares 100 11 2 3 8 2 2" xfId="34553" xr:uid="{71A6F848-CA5A-44F2-8CC6-1262333D9DA0}"/>
    <cellStyle name="Millares 100 11 2 3 8 3" xfId="19685" xr:uid="{715377EA-9096-478C-8BF5-D10560C4CC5B}"/>
    <cellStyle name="Millares 100 11 2 3 8 3 2" xfId="41188" xr:uid="{7DA42B8E-F1D2-4E5D-AE9C-8A75C10FDF79}"/>
    <cellStyle name="Millares 100 11 2 3 8 4" xfId="26290" xr:uid="{1B50484D-DB03-440D-84DF-78BDFA23AA7D}"/>
    <cellStyle name="Millares 100 11 2 3 8 5" xfId="47793" xr:uid="{536E8FFC-AF86-4310-896F-6EBF571DC32E}"/>
    <cellStyle name="Millares 100 11 2 3 9" xfId="5427" xr:uid="{3BBE9B5B-F553-4A96-8A86-AE1BBF522C64}"/>
    <cellStyle name="Millares 100 11 2 3 9 2" xfId="13693" xr:uid="{B3C7C078-C941-4A9A-AEA4-13D3ACF3CD91}"/>
    <cellStyle name="Millares 100 11 2 3 9 2 2" xfId="35196" xr:uid="{22646700-1AE8-49CD-8B68-8BAFEB38045B}"/>
    <cellStyle name="Millares 100 11 2 3 9 3" xfId="20328" xr:uid="{53572E34-99E3-4484-8D77-AE6523831AFA}"/>
    <cellStyle name="Millares 100 11 2 3 9 3 2" xfId="41831" xr:uid="{D502908A-D7A2-49F9-9CFA-4AB39292D14B}"/>
    <cellStyle name="Millares 100 11 2 3 9 4" xfId="26933" xr:uid="{6CB929C8-BEA1-49A3-8490-B45AED604F67}"/>
    <cellStyle name="Millares 100 11 2 3 9 5" xfId="48436" xr:uid="{B5F27C62-E594-4DA1-BFFE-09AC64FF358F}"/>
    <cellStyle name="Millares 100 11 2 4" xfId="330" xr:uid="{68B77ECA-83DF-4BED-A22A-B30C92465285}"/>
    <cellStyle name="Millares 100 11 2 4 10" xfId="15233" xr:uid="{B12067BB-99BF-46CA-8FA3-D8283A93B902}"/>
    <cellStyle name="Millares 100 11 2 4 10 2" xfId="36736" xr:uid="{0D84D6BE-ED6F-4EA0-A5DA-DA3DAA99711B}"/>
    <cellStyle name="Millares 100 11 2 4 11" xfId="21838" xr:uid="{68DEFCA1-FE44-40F2-B5D6-1D72288F2392}"/>
    <cellStyle name="Millares 100 11 2 4 12" xfId="43341" xr:uid="{0D508B54-66EA-468F-A6B4-6625EBD133D4}"/>
    <cellStyle name="Millares 100 11 2 4 2" xfId="1278" xr:uid="{A4506DF0-7229-49EF-B70C-D941D8EA15AD}"/>
    <cellStyle name="Millares 100 11 2 4 2 2" xfId="4107" xr:uid="{F76970DF-FA99-4E99-AEE0-23AF3D6B36AD}"/>
    <cellStyle name="Millares 100 11 2 4 2 2 2" xfId="12373" xr:uid="{9DB96BF2-A733-4B13-A5DF-B819B74363B6}"/>
    <cellStyle name="Millares 100 11 2 4 2 2 2 2" xfId="33876" xr:uid="{E582E5E0-2FCE-400E-9D38-F56A0AB2A8D1}"/>
    <cellStyle name="Millares 100 11 2 4 2 2 3" xfId="19008" xr:uid="{2277C60F-E9E7-49EE-80A0-B53CDD88F9CA}"/>
    <cellStyle name="Millares 100 11 2 4 2 2 3 2" xfId="40511" xr:uid="{D079D8EB-19DF-4E17-960B-808F1CC89F31}"/>
    <cellStyle name="Millares 100 11 2 4 2 2 4" xfId="25613" xr:uid="{9C3C8C17-D720-4889-9103-ADFCBB8D5129}"/>
    <cellStyle name="Millares 100 11 2 4 2 2 5" xfId="47116" xr:uid="{021A8665-DD6B-468A-86E7-2EF9832B748D}"/>
    <cellStyle name="Millares 100 11 2 4 2 3" xfId="6246" xr:uid="{156E407C-8A10-4A15-AB22-BCCF6364992E}"/>
    <cellStyle name="Millares 100 11 2 4 2 3 2" xfId="14512" xr:uid="{A5237B59-C1C9-4151-9A1B-76C637D9105A}"/>
    <cellStyle name="Millares 100 11 2 4 2 3 2 2" xfId="36015" xr:uid="{18AE87D9-88A8-4289-8A4F-9C1C310BFBDD}"/>
    <cellStyle name="Millares 100 11 2 4 2 3 3" xfId="21147" xr:uid="{BD370336-3DDA-4FC8-99D2-2B622BD4B510}"/>
    <cellStyle name="Millares 100 11 2 4 2 3 3 2" xfId="42650" xr:uid="{FA555A40-364F-417B-AAD0-1F84E72E8138}"/>
    <cellStyle name="Millares 100 11 2 4 2 3 4" xfId="27752" xr:uid="{225A17D8-34C8-4400-AA2F-6D3190020ACF}"/>
    <cellStyle name="Millares 100 11 2 4 2 3 5" xfId="49255" xr:uid="{BF78FD0F-D910-4AFE-BCB8-3883B0439797}"/>
    <cellStyle name="Millares 100 11 2 4 2 4" xfId="7887" xr:uid="{110FB369-C094-4671-A987-96F2229EB6E3}"/>
    <cellStyle name="Millares 100 11 2 4 2 4 2" xfId="29390" xr:uid="{0EA98B1B-8B93-4BA6-97FD-7CC4E6D85153}"/>
    <cellStyle name="Millares 100 11 2 4 2 5" xfId="9544" xr:uid="{3D6832CF-A19E-4F4F-A6DB-2A7C3BCDFEA9}"/>
    <cellStyle name="Millares 100 11 2 4 2 5 2" xfId="31047" xr:uid="{A7A4605A-70FC-432E-BF57-00F74D781AAE}"/>
    <cellStyle name="Millares 100 11 2 4 2 6" xfId="16179" xr:uid="{960872E9-7BDE-41BC-8C7F-797F99C70DAF}"/>
    <cellStyle name="Millares 100 11 2 4 2 6 2" xfId="37682" xr:uid="{1A89F3ED-49FD-4033-A2A2-5832A0E1020C}"/>
    <cellStyle name="Millares 100 11 2 4 2 7" xfId="22784" xr:uid="{13F82F9E-65CD-4E32-B937-528F89B6F813}"/>
    <cellStyle name="Millares 100 11 2 4 2 8" xfId="44287" xr:uid="{ED7B9F92-EE22-4324-BAEB-231411CB7397}"/>
    <cellStyle name="Millares 100 11 2 4 3" xfId="1965" xr:uid="{D889FCF6-7E83-4358-92D8-827B7A4A1D98}"/>
    <cellStyle name="Millares 100 11 2 4 3 2" xfId="10231" xr:uid="{F444CA3D-C3B5-4D6A-A56D-748DC274EA88}"/>
    <cellStyle name="Millares 100 11 2 4 3 2 2" xfId="31734" xr:uid="{F1ED2010-1E5B-40F9-9778-20B0A08BACA9}"/>
    <cellStyle name="Millares 100 11 2 4 3 3" xfId="16866" xr:uid="{F751E523-C68B-4ECC-94D2-DF673E6501E1}"/>
    <cellStyle name="Millares 100 11 2 4 3 3 2" xfId="38369" xr:uid="{D9FFC14D-2649-4982-9722-DA2D53D2B642}"/>
    <cellStyle name="Millares 100 11 2 4 3 4" xfId="23471" xr:uid="{CF393747-5EEE-4B37-9F65-33CAD6D294CF}"/>
    <cellStyle name="Millares 100 11 2 4 3 5" xfId="44974" xr:uid="{10E6FD55-AD10-4B59-AD12-D5908C36590E}"/>
    <cellStyle name="Millares 100 11 2 4 4" xfId="2764" xr:uid="{094F7B59-DAD0-4985-82EC-4C1CE8EF46A6}"/>
    <cellStyle name="Millares 100 11 2 4 4 2" xfId="11030" xr:uid="{4F70622D-FDB1-4EF4-B731-9A6C05D65C45}"/>
    <cellStyle name="Millares 100 11 2 4 4 2 2" xfId="32533" xr:uid="{D4FCBFD0-B3F6-496B-8C10-E7FD3270F07D}"/>
    <cellStyle name="Millares 100 11 2 4 4 3" xfId="17665" xr:uid="{876202CA-30DC-48BC-AF91-BC18AB7E6121}"/>
    <cellStyle name="Millares 100 11 2 4 4 3 2" xfId="39168" xr:uid="{0ECA4CE0-A4D5-435E-9D40-85CE88F638DE}"/>
    <cellStyle name="Millares 100 11 2 4 4 4" xfId="24270" xr:uid="{788798FD-80F9-43CD-A507-5502A53CF0A7}"/>
    <cellStyle name="Millares 100 11 2 4 4 5" xfId="45773" xr:uid="{FF5A4FDD-05A2-46ED-8ACC-116807DE674A}"/>
    <cellStyle name="Millares 100 11 2 4 5" xfId="3161" xr:uid="{E5B3554F-49EF-48F1-9E9A-E98B3103E359}"/>
    <cellStyle name="Millares 100 11 2 4 5 2" xfId="11427" xr:uid="{0FA333C0-22F6-460C-959D-AF81EF5B5F2C}"/>
    <cellStyle name="Millares 100 11 2 4 5 2 2" xfId="32930" xr:uid="{4A252560-1DDE-43B7-9163-9B2ABED71D42}"/>
    <cellStyle name="Millares 100 11 2 4 5 3" xfId="18062" xr:uid="{592EF1DA-C4E5-4220-BC8B-0301F757C38B}"/>
    <cellStyle name="Millares 100 11 2 4 5 3 2" xfId="39565" xr:uid="{2D6DC60A-7DF7-42DE-87E0-66507BA8F371}"/>
    <cellStyle name="Millares 100 11 2 4 5 4" xfId="24667" xr:uid="{2DD57C18-8E25-44C4-AD00-E49DAFF95148}"/>
    <cellStyle name="Millares 100 11 2 4 5 5" xfId="46170" xr:uid="{E78EAFEF-0CB2-46C1-91B8-53F1C521D3DB}"/>
    <cellStyle name="Millares 100 11 2 4 6" xfId="4908" xr:uid="{2E8D269C-9870-4B96-88AA-46C35422E12A}"/>
    <cellStyle name="Millares 100 11 2 4 6 2" xfId="13174" xr:uid="{7701C760-5787-4272-BC2F-C3AE7FE65A1B}"/>
    <cellStyle name="Millares 100 11 2 4 6 2 2" xfId="34677" xr:uid="{590233BC-336C-4431-A498-3C1532B02C40}"/>
    <cellStyle name="Millares 100 11 2 4 6 3" xfId="19809" xr:uid="{97EE85A7-C941-48D3-AEC4-554AFAAFF4DA}"/>
    <cellStyle name="Millares 100 11 2 4 6 3 2" xfId="41312" xr:uid="{1214939A-C6B8-4DDE-98AB-05272E4AEE60}"/>
    <cellStyle name="Millares 100 11 2 4 6 4" xfId="26414" xr:uid="{D2AC6DF7-2A2E-463A-B8A0-57855909B3A8}"/>
    <cellStyle name="Millares 100 11 2 4 6 5" xfId="47917" xr:uid="{433ED56E-A1E8-46B7-9DD5-F51C0531AF1E}"/>
    <cellStyle name="Millares 100 11 2 4 7" xfId="5300" xr:uid="{B9C1605A-B772-4872-9F8E-E0324285110B}"/>
    <cellStyle name="Millares 100 11 2 4 7 2" xfId="13566" xr:uid="{F9C7A647-6794-4156-ACB1-D1ACA87978E6}"/>
    <cellStyle name="Millares 100 11 2 4 7 2 2" xfId="35069" xr:uid="{7D91713B-2703-4D72-8F22-A70FFD355C5A}"/>
    <cellStyle name="Millares 100 11 2 4 7 3" xfId="20201" xr:uid="{DD2EFF5E-728D-49CB-A5F9-B0E51E9BE72D}"/>
    <cellStyle name="Millares 100 11 2 4 7 3 2" xfId="41704" xr:uid="{F614D3EB-FDB2-4BE3-A3E3-F876B0B60959}"/>
    <cellStyle name="Millares 100 11 2 4 7 4" xfId="26806" xr:uid="{40A31F37-360B-47AE-85BB-C8A42C7A56C9}"/>
    <cellStyle name="Millares 100 11 2 4 7 5" xfId="48309" xr:uid="{CB636B06-3D99-428C-BF3C-641821E07A74}"/>
    <cellStyle name="Millares 100 11 2 4 8" xfId="6941" xr:uid="{6B2E1EFF-18F0-4C04-BF27-B059854A0DCD}"/>
    <cellStyle name="Millares 100 11 2 4 8 2" xfId="28444" xr:uid="{E036B525-2B85-4055-9D63-DBF8F3C6610F}"/>
    <cellStyle name="Millares 100 11 2 4 9" xfId="8597" xr:uid="{D33C597B-B253-4786-AC73-817929E1DCF9}"/>
    <cellStyle name="Millares 100 11 2 4 9 2" xfId="30100" xr:uid="{D25453E2-A8BE-4ABC-8AD5-5042D0E4EA29}"/>
    <cellStyle name="Millares 100 11 2 5" xfId="614" xr:uid="{4C5A428F-19E7-4B45-B2C3-E765B29538D4}"/>
    <cellStyle name="Millares 100 11 2 5 10" xfId="43623" xr:uid="{A1B0DAD7-678D-466D-893A-3CDC44C4DA14}"/>
    <cellStyle name="Millares 100 11 2 5 2" xfId="1560" xr:uid="{C53EAF68-95D4-4D12-848D-41952CEEC7C4}"/>
    <cellStyle name="Millares 100 11 2 5 2 2" xfId="4389" xr:uid="{6FD4A4C0-024E-43E6-BF26-CF5BAA9A1485}"/>
    <cellStyle name="Millares 100 11 2 5 2 2 2" xfId="12655" xr:uid="{B05166ED-3950-4295-8B90-142FF7934FAA}"/>
    <cellStyle name="Millares 100 11 2 5 2 2 2 2" xfId="34158" xr:uid="{B796D058-CF86-455C-8BD9-CAE74C2EE637}"/>
    <cellStyle name="Millares 100 11 2 5 2 2 3" xfId="19290" xr:uid="{96D75A46-9503-4138-9BAD-8192B1ED3A8B}"/>
    <cellStyle name="Millares 100 11 2 5 2 2 3 2" xfId="40793" xr:uid="{9A323A4E-612A-4A65-866C-9815EB544613}"/>
    <cellStyle name="Millares 100 11 2 5 2 2 4" xfId="25895" xr:uid="{355D8878-0DDC-4EE5-B6AC-0C5B7130EF1D}"/>
    <cellStyle name="Millares 100 11 2 5 2 2 5" xfId="47398" xr:uid="{0FAD482F-6868-4C4A-BB7F-E50927E9C542}"/>
    <cellStyle name="Millares 100 11 2 5 2 3" xfId="6528" xr:uid="{CC7AE50B-D044-404A-8B44-F3638F50A742}"/>
    <cellStyle name="Millares 100 11 2 5 2 3 2" xfId="14794" xr:uid="{5330CDB2-8413-4060-842D-7C3488DCD023}"/>
    <cellStyle name="Millares 100 11 2 5 2 3 2 2" xfId="36297" xr:uid="{C36F73EE-E458-42EA-AF8C-C01779CD4639}"/>
    <cellStyle name="Millares 100 11 2 5 2 3 3" xfId="21429" xr:uid="{D4BE259A-01AF-46C2-8BA4-D6E89A1582D3}"/>
    <cellStyle name="Millares 100 11 2 5 2 3 3 2" xfId="42932" xr:uid="{D674BABC-17C1-4A9F-B97E-926F8CC4C0C7}"/>
    <cellStyle name="Millares 100 11 2 5 2 3 4" xfId="28034" xr:uid="{C82133DB-41F6-4258-9F68-85EAA448164F}"/>
    <cellStyle name="Millares 100 11 2 5 2 3 5" xfId="49537" xr:uid="{CDA0506A-4A5D-4041-8E26-4A8F2EB92023}"/>
    <cellStyle name="Millares 100 11 2 5 2 4" xfId="8169" xr:uid="{7E1F36ED-7243-42A1-8E5F-B68D16A1DA1E}"/>
    <cellStyle name="Millares 100 11 2 5 2 4 2" xfId="29672" xr:uid="{CBA27108-5E82-4FF7-A8A6-4FD2668997C7}"/>
    <cellStyle name="Millares 100 11 2 5 2 5" xfId="9826" xr:uid="{FC2372B4-9222-4F20-A6B4-E7B6073AF18B}"/>
    <cellStyle name="Millares 100 11 2 5 2 5 2" xfId="31329" xr:uid="{9CA71F0D-9561-473F-BB06-8917E96878DE}"/>
    <cellStyle name="Millares 100 11 2 5 2 6" xfId="16461" xr:uid="{3254F8D3-20A1-41A2-8489-2C16F3457C4A}"/>
    <cellStyle name="Millares 100 11 2 5 2 6 2" xfId="37964" xr:uid="{0FE8CB0C-E8A7-4BAF-A295-E9D08E0F5199}"/>
    <cellStyle name="Millares 100 11 2 5 2 7" xfId="23066" xr:uid="{17ACC6A4-4678-4CC0-8CB0-81986A82ACA8}"/>
    <cellStyle name="Millares 100 11 2 5 2 8" xfId="44569" xr:uid="{212F78CC-D435-481C-BC95-6DB29CF5E5DD}"/>
    <cellStyle name="Millares 100 11 2 5 3" xfId="2247" xr:uid="{554E618F-71E7-4439-9AB7-E9EABD53CCE0}"/>
    <cellStyle name="Millares 100 11 2 5 3 2" xfId="10513" xr:uid="{8F2595B1-C01F-4E48-A8D2-323B685C2C82}"/>
    <cellStyle name="Millares 100 11 2 5 3 2 2" xfId="32016" xr:uid="{E2441F18-33FC-41AA-B9AF-050F46353409}"/>
    <cellStyle name="Millares 100 11 2 5 3 3" xfId="17148" xr:uid="{07B72257-7B06-44DE-894E-873D087CFFC9}"/>
    <cellStyle name="Millares 100 11 2 5 3 3 2" xfId="38651" xr:uid="{00DB6152-33D1-4DFC-A852-16F2BDA9D3A8}"/>
    <cellStyle name="Millares 100 11 2 5 3 4" xfId="23753" xr:uid="{C003B712-9081-48E2-BF71-65AD882FB4A0}"/>
    <cellStyle name="Millares 100 11 2 5 3 5" xfId="45256" xr:uid="{5BB7264C-8C42-4A2F-B5A8-5FFC007273FA}"/>
    <cellStyle name="Millares 100 11 2 5 4" xfId="3443" xr:uid="{23C79CD5-8E0E-4F6C-8478-3BB8E324E4BF}"/>
    <cellStyle name="Millares 100 11 2 5 4 2" xfId="11709" xr:uid="{449BF2C5-C78E-4295-A5E8-3C06AC67EC23}"/>
    <cellStyle name="Millares 100 11 2 5 4 2 2" xfId="33212" xr:uid="{91251012-A963-4C10-AF24-1F00FDB12C45}"/>
    <cellStyle name="Millares 100 11 2 5 4 3" xfId="18344" xr:uid="{5B0FCC31-4E69-4B25-B9E9-0ACA222BC8AB}"/>
    <cellStyle name="Millares 100 11 2 5 4 3 2" xfId="39847" xr:uid="{39A88BD7-A7BB-4BA7-9357-EE3086BF8643}"/>
    <cellStyle name="Millares 100 11 2 5 4 4" xfId="24949" xr:uid="{BFEC6963-6B45-4A42-926A-D6718465EDB6}"/>
    <cellStyle name="Millares 100 11 2 5 4 5" xfId="46452" xr:uid="{0B0998EB-D9A5-4C39-8F56-DAA5EC47F167}"/>
    <cellStyle name="Millares 100 11 2 5 5" xfId="5582" xr:uid="{8889C572-3985-4556-B94A-499498DB6AD9}"/>
    <cellStyle name="Millares 100 11 2 5 5 2" xfId="13848" xr:uid="{EE12874D-8646-43DA-A7AA-EDB970416BD3}"/>
    <cellStyle name="Millares 100 11 2 5 5 2 2" xfId="35351" xr:uid="{6A741CD3-6F7F-4569-8FFA-92C94F47CAA8}"/>
    <cellStyle name="Millares 100 11 2 5 5 3" xfId="20483" xr:uid="{0996BEE5-06AC-4423-B0FC-E4D1FFE6710E}"/>
    <cellStyle name="Millares 100 11 2 5 5 3 2" xfId="41986" xr:uid="{D2ABB529-AA6F-4E1F-A5F1-6ED85AFAC810}"/>
    <cellStyle name="Millares 100 11 2 5 5 4" xfId="27088" xr:uid="{5E290D2F-2C00-462D-8DE4-7C6FDC8BB7F9}"/>
    <cellStyle name="Millares 100 11 2 5 5 5" xfId="48591" xr:uid="{10B3BC1F-C233-4575-A374-D7481346AE94}"/>
    <cellStyle name="Millares 100 11 2 5 6" xfId="7223" xr:uid="{A617B517-7879-4D66-AB52-15377FE054A3}"/>
    <cellStyle name="Millares 100 11 2 5 6 2" xfId="28726" xr:uid="{E53B4A3E-7280-4DB9-B974-0711EE1FB006}"/>
    <cellStyle name="Millares 100 11 2 5 7" xfId="8880" xr:uid="{C990354E-1866-48BB-B830-18BBF5650526}"/>
    <cellStyle name="Millares 100 11 2 5 7 2" xfId="30383" xr:uid="{1230FEB8-ABF8-4850-B67B-D043E32F29C6}"/>
    <cellStyle name="Millares 100 11 2 5 8" xfId="15515" xr:uid="{15EC15B0-D7FD-44B6-962D-7C6D69E1928F}"/>
    <cellStyle name="Millares 100 11 2 5 8 2" xfId="37018" xr:uid="{0BC207C0-A3A9-47A3-A709-4F5E688955BC}"/>
    <cellStyle name="Millares 100 11 2 5 9" xfId="22120" xr:uid="{8F52FAAF-45DF-4575-8BA6-E77766EDD864}"/>
    <cellStyle name="Millares 100 11 2 6" xfId="882" xr:uid="{801157EF-B527-4738-8849-1E7DECCC679E}"/>
    <cellStyle name="Millares 100 11 2 6 2" xfId="3711" xr:uid="{EA0C5D8B-2804-4D9B-9C5D-DB47168337A2}"/>
    <cellStyle name="Millares 100 11 2 6 2 2" xfId="11977" xr:uid="{94D43A99-16D4-4403-BDE0-1F61B587FEE8}"/>
    <cellStyle name="Millares 100 11 2 6 2 2 2" xfId="33480" xr:uid="{3D94D1E0-7720-4B91-AE4A-3B7C57FE5061}"/>
    <cellStyle name="Millares 100 11 2 6 2 3" xfId="18612" xr:uid="{EE8FBA93-75AF-4B41-B176-006F650F2A5E}"/>
    <cellStyle name="Millares 100 11 2 6 2 3 2" xfId="40115" xr:uid="{852B33E0-C073-4F19-99ED-789B2098B727}"/>
    <cellStyle name="Millares 100 11 2 6 2 4" xfId="25217" xr:uid="{974208D1-1DE3-4CA2-A98D-7A242B2FC39B}"/>
    <cellStyle name="Millares 100 11 2 6 2 5" xfId="46720" xr:uid="{F36E1EFF-A05F-4EC3-8EC0-942A60DA9703}"/>
    <cellStyle name="Millares 100 11 2 6 3" xfId="5850" xr:uid="{ED3DC7A7-5602-4C48-8320-1C5BD0A70AD2}"/>
    <cellStyle name="Millares 100 11 2 6 3 2" xfId="14116" xr:uid="{B810897B-119A-43AE-9320-38E3915F6980}"/>
    <cellStyle name="Millares 100 11 2 6 3 2 2" xfId="35619" xr:uid="{A67387C8-564B-415F-8021-835028EEA56D}"/>
    <cellStyle name="Millares 100 11 2 6 3 3" xfId="20751" xr:uid="{28AE342F-D957-4D32-B8A6-67F338FE6EEB}"/>
    <cellStyle name="Millares 100 11 2 6 3 3 2" xfId="42254" xr:uid="{CFE257AF-A577-4038-B7CA-52DFC16644D6}"/>
    <cellStyle name="Millares 100 11 2 6 3 4" xfId="27356" xr:uid="{1983DE61-890D-4399-AE21-8817EAA7B064}"/>
    <cellStyle name="Millares 100 11 2 6 3 5" xfId="48859" xr:uid="{443BA7E4-5422-4C16-933D-01A92734DD12}"/>
    <cellStyle name="Millares 100 11 2 6 4" xfId="7491" xr:uid="{4494264C-9A66-40BE-8331-F2282AD7ADB6}"/>
    <cellStyle name="Millares 100 11 2 6 4 2" xfId="28994" xr:uid="{47FEA8C7-078F-4FAB-B531-B3663D969898}"/>
    <cellStyle name="Millares 100 11 2 6 5" xfId="9148" xr:uid="{04F0442D-C43B-4838-8148-1ACD2E891F01}"/>
    <cellStyle name="Millares 100 11 2 6 5 2" xfId="30651" xr:uid="{D1A873DF-724A-4266-8787-F773F33CA6D3}"/>
    <cellStyle name="Millares 100 11 2 6 6" xfId="15783" xr:uid="{1783723E-327E-4E69-9939-0EB86AEE222A}"/>
    <cellStyle name="Millares 100 11 2 6 6 2" xfId="37286" xr:uid="{F2FAE7E9-2F7F-4E0F-8833-715CCD797176}"/>
    <cellStyle name="Millares 100 11 2 6 7" xfId="22388" xr:uid="{6BB98D66-0E55-4989-8888-13D349026E5B}"/>
    <cellStyle name="Millares 100 11 2 6 8" xfId="43891" xr:uid="{7789F974-CD01-47EF-BAC8-550E1B2A47A2}"/>
    <cellStyle name="Millares 100 11 2 7" xfId="1143" xr:uid="{5111A8EB-B12B-4B30-B6AC-41BF45ACF0DD}"/>
    <cellStyle name="Millares 100 11 2 7 2" xfId="3972" xr:uid="{4EAB3D60-C316-4D39-A80A-70581A999914}"/>
    <cellStyle name="Millares 100 11 2 7 2 2" xfId="12238" xr:uid="{76C343BD-E358-4D7C-912C-BAB6CBC3227C}"/>
    <cellStyle name="Millares 100 11 2 7 2 2 2" xfId="33741" xr:uid="{3E6E9BF5-8229-4F43-8912-66D9B9C939BD}"/>
    <cellStyle name="Millares 100 11 2 7 2 3" xfId="18873" xr:uid="{B6D6E319-7683-4906-8653-A555D26977A8}"/>
    <cellStyle name="Millares 100 11 2 7 2 3 2" xfId="40376" xr:uid="{17D8F299-90D1-40F9-BDEF-55AFE80B202E}"/>
    <cellStyle name="Millares 100 11 2 7 2 4" xfId="25478" xr:uid="{09E566CE-1323-4677-9C7E-CBC88F0E3F3E}"/>
    <cellStyle name="Millares 100 11 2 7 2 5" xfId="46981" xr:uid="{22226649-98BE-48BC-8F93-CD855FC0A534}"/>
    <cellStyle name="Millares 100 11 2 7 3" xfId="6111" xr:uid="{D6F519B5-4E05-446B-AAF1-BC97BD97BE49}"/>
    <cellStyle name="Millares 100 11 2 7 3 2" xfId="14377" xr:uid="{F5220228-CF96-48DF-986B-7B095DB7BABC}"/>
    <cellStyle name="Millares 100 11 2 7 3 2 2" xfId="35880" xr:uid="{B45C1078-6FFB-4511-B080-8A126F44C236}"/>
    <cellStyle name="Millares 100 11 2 7 3 3" xfId="21012" xr:uid="{D936F59A-381F-4519-B658-4CCA89F26006}"/>
    <cellStyle name="Millares 100 11 2 7 3 3 2" xfId="42515" xr:uid="{199CBA1E-24D2-4D71-8291-1E3F010E7D31}"/>
    <cellStyle name="Millares 100 11 2 7 3 4" xfId="27617" xr:uid="{21B18156-7086-4D70-81BC-B3BED9EB5E2C}"/>
    <cellStyle name="Millares 100 11 2 7 3 5" xfId="49120" xr:uid="{13D2A1EE-21E6-415A-AC5B-21CD06618107}"/>
    <cellStyle name="Millares 100 11 2 7 4" xfId="7752" xr:uid="{BD71A4BE-F5FC-4FC9-8D17-217D327F8269}"/>
    <cellStyle name="Millares 100 11 2 7 4 2" xfId="29255" xr:uid="{05A7E4E0-981A-4727-9F15-5709852C04C1}"/>
    <cellStyle name="Millares 100 11 2 7 5" xfId="9409" xr:uid="{DAC1981C-EFFB-4C3D-9F0A-407FC08EDA22}"/>
    <cellStyle name="Millares 100 11 2 7 5 2" xfId="30912" xr:uid="{B66D493D-ECF2-471C-B43D-7B5D7AFF05A6}"/>
    <cellStyle name="Millares 100 11 2 7 6" xfId="16044" xr:uid="{EA981425-7BD8-4F8E-81B2-F68A0CF8CA9E}"/>
    <cellStyle name="Millares 100 11 2 7 6 2" xfId="37547" xr:uid="{6EF44173-D9A4-4F96-A41E-158DE8D35F8A}"/>
    <cellStyle name="Millares 100 11 2 7 7" xfId="22649" xr:uid="{F7D86360-814C-442F-AE6E-C003CF58B7EA}"/>
    <cellStyle name="Millares 100 11 2 7 8" xfId="44152" xr:uid="{4B389933-B209-4F29-9E19-A5ED5F0A04DE}"/>
    <cellStyle name="Millares 100 11 2 8" xfId="1831" xr:uid="{C4B57AF6-4D10-4620-8A6E-9317195D7269}"/>
    <cellStyle name="Millares 100 11 2 8 2" xfId="10097" xr:uid="{4FCDE8C1-E004-4F78-919F-26CE99FEAA07}"/>
    <cellStyle name="Millares 100 11 2 8 2 2" xfId="31600" xr:uid="{75F27B79-82D1-4F6C-A7A1-34AA4EB35DC7}"/>
    <cellStyle name="Millares 100 11 2 8 3" xfId="16732" xr:uid="{1C5D870C-F852-41BB-AB98-8AF368A26639}"/>
    <cellStyle name="Millares 100 11 2 8 3 2" xfId="38235" xr:uid="{ABE6E5C0-2931-462F-BA14-5E18F1C26917}"/>
    <cellStyle name="Millares 100 11 2 8 4" xfId="23337" xr:uid="{9DE5D991-648C-42F1-B413-5A03EA4EEA6E}"/>
    <cellStyle name="Millares 100 11 2 8 5" xfId="44840" xr:uid="{CF137B0B-5C2C-49AE-9DFE-16BDCFFD2A3B}"/>
    <cellStyle name="Millares 100 11 2 9" xfId="2516" xr:uid="{EE6DCA39-2E56-4BBD-8CE9-FA4F4FE4C05E}"/>
    <cellStyle name="Millares 100 11 2 9 2" xfId="10782" xr:uid="{FE55FC8E-7458-444D-B2F1-A4D236204782}"/>
    <cellStyle name="Millares 100 11 2 9 2 2" xfId="32285" xr:uid="{01576842-9F5C-44C9-A2F9-6A79FF995082}"/>
    <cellStyle name="Millares 100 11 2 9 3" xfId="17417" xr:uid="{99E9189B-092E-440B-9BD2-E4E30C931051}"/>
    <cellStyle name="Millares 100 11 2 9 3 2" xfId="38920" xr:uid="{67392526-FE5F-4F13-9B8D-AC09D6016C0C}"/>
    <cellStyle name="Millares 100 11 2 9 4" xfId="24022" xr:uid="{C4C1AFFB-6367-4FBB-B5A7-2D3938BBAFF9}"/>
    <cellStyle name="Millares 100 11 2 9 5" xfId="45525" xr:uid="{495E9F8A-FB94-4C41-A4DF-5013C5C5CBF6}"/>
    <cellStyle name="Millares 100 11 3" xfId="144" xr:uid="{D55C97A5-E683-49C2-9DD2-9DDDEC53A714}"/>
    <cellStyle name="Millares 100 11 3 10" xfId="4681" xr:uid="{D7C44F7D-0BDF-4190-8EFA-16E07F4CEA57}"/>
    <cellStyle name="Millares 100 11 3 10 2" xfId="12947" xr:uid="{6DF543B7-D7C4-4581-8486-14FA7C0919EB}"/>
    <cellStyle name="Millares 100 11 3 10 2 2" xfId="34450" xr:uid="{C50B8601-9946-4CCD-A28C-F20036959C57}"/>
    <cellStyle name="Millares 100 11 3 10 3" xfId="19582" xr:uid="{65AE5D86-7958-4005-BFD7-29D1F0915A22}"/>
    <cellStyle name="Millares 100 11 3 10 3 2" xfId="41085" xr:uid="{CD2C380C-A520-46A4-A98A-05F456FA73BA}"/>
    <cellStyle name="Millares 100 11 3 10 4" xfId="26187" xr:uid="{CF78541E-A3A2-4B5F-ABB7-18AF03E7203D}"/>
    <cellStyle name="Millares 100 11 3 10 5" xfId="47690" xr:uid="{EFA7DA6F-93E4-473C-A63D-C51867F7251F}"/>
    <cellStyle name="Millares 100 11 3 11" xfId="5184" xr:uid="{A63D6FD5-19CA-45DE-A2B0-46F3383D4816}"/>
    <cellStyle name="Millares 100 11 3 11 2" xfId="13450" xr:uid="{76B516AB-6F05-4AAC-9294-55A4D9D01B53}"/>
    <cellStyle name="Millares 100 11 3 11 2 2" xfId="34953" xr:uid="{1067BD56-435C-40AB-A74D-7557B710F656}"/>
    <cellStyle name="Millares 100 11 3 11 3" xfId="20085" xr:uid="{AA986E16-6B95-4881-AC4C-C0D6F47ED047}"/>
    <cellStyle name="Millares 100 11 3 11 3 2" xfId="41588" xr:uid="{47D05CF4-97E6-4F4B-9F5C-9BA7BA55448C}"/>
    <cellStyle name="Millares 100 11 3 11 4" xfId="26690" xr:uid="{133426D6-5CB5-4ED3-BC14-D8CD4AAE59BC}"/>
    <cellStyle name="Millares 100 11 3 11 5" xfId="48193" xr:uid="{3EA7412A-A67D-45FE-9430-77E5EE8FA6EE}"/>
    <cellStyle name="Millares 100 11 3 12" xfId="6825" xr:uid="{311849C9-FB1C-460D-A5B2-15BD2FAAE771}"/>
    <cellStyle name="Millares 100 11 3 12 2" xfId="28328" xr:uid="{4D1442DE-C574-4E49-9224-AE5F0D74B49C}"/>
    <cellStyle name="Millares 100 11 3 13" xfId="8479" xr:uid="{67E306DD-2B94-4531-AFF4-F24B0649AAEF}"/>
    <cellStyle name="Millares 100 11 3 13 2" xfId="29982" xr:uid="{638D5FC5-A80B-4CC1-B282-B61E9D7DE1A5}"/>
    <cellStyle name="Millares 100 11 3 14" xfId="15118" xr:uid="{254C2A18-6EEB-445A-BEB1-CCE8240A8285}"/>
    <cellStyle name="Millares 100 11 3 14 2" xfId="36621" xr:uid="{50AB4D4A-1CC8-4EA1-81C5-9C746D3027B3}"/>
    <cellStyle name="Millares 100 11 3 15" xfId="21723" xr:uid="{99CF861A-4E10-4129-8F55-0FFE5389BAC2}"/>
    <cellStyle name="Millares 100 11 3 16" xfId="43226" xr:uid="{25063419-6E03-42AF-9C55-D44651CDFC2B}"/>
    <cellStyle name="Millares 100 11 3 2" xfId="476" xr:uid="{A672DC42-46D0-4D8D-B7CF-A570DFF63814}"/>
    <cellStyle name="Millares 100 11 3 2 10" xfId="7087" xr:uid="{E5748F98-0DEB-4BAF-BF12-27C3A5B345AA}"/>
    <cellStyle name="Millares 100 11 3 2 10 2" xfId="28590" xr:uid="{EE58EBF4-983E-4A2F-9416-2EC30FC6A225}"/>
    <cellStyle name="Millares 100 11 3 2 11" xfId="8743" xr:uid="{1FCC1CCD-1B28-491E-914C-A174AA4D32D1}"/>
    <cellStyle name="Millares 100 11 3 2 11 2" xfId="30246" xr:uid="{F4505C2F-A8B6-460A-B59A-9F3E44BBA3C7}"/>
    <cellStyle name="Millares 100 11 3 2 12" xfId="15379" xr:uid="{F3A88086-6430-42D6-A3F5-0C200EA00068}"/>
    <cellStyle name="Millares 100 11 3 2 12 2" xfId="36882" xr:uid="{BAEDEAFA-C8CA-4108-9011-CB4CBCE34D3C}"/>
    <cellStyle name="Millares 100 11 3 2 13" xfId="21984" xr:uid="{EFE27525-59E6-4AFF-B3C5-9B91B97A4D31}"/>
    <cellStyle name="Millares 100 11 3 2 14" xfId="43487" xr:uid="{E31E594D-65D2-4B2B-A6A5-A682025BFDF6}"/>
    <cellStyle name="Millares 100 11 3 2 2" xfId="758" xr:uid="{C0557128-EA6A-482E-82DA-D1F9A92AE605}"/>
    <cellStyle name="Millares 100 11 3 2 2 10" xfId="15659" xr:uid="{C9C5D0D7-3BE7-4660-A84A-53BEA47794BA}"/>
    <cellStyle name="Millares 100 11 3 2 2 10 2" xfId="37162" xr:uid="{44B6CE4E-0E4E-4977-AFC7-8F4474CAF675}"/>
    <cellStyle name="Millares 100 11 3 2 2 11" xfId="22264" xr:uid="{A4A7FE70-8E15-4243-AF91-1F0BC35C79F9}"/>
    <cellStyle name="Millares 100 11 3 2 2 12" xfId="43767" xr:uid="{4D6C4DB6-1424-4143-BC09-CD0670B58644}"/>
    <cellStyle name="Millares 100 11 3 2 2 2" xfId="1704" xr:uid="{217FE0F3-427A-4D84-85B5-C62556768BA6}"/>
    <cellStyle name="Millares 100 11 3 2 2 2 2" xfId="4533" xr:uid="{471D3748-B41A-40B9-89C2-F9C4553131FB}"/>
    <cellStyle name="Millares 100 11 3 2 2 2 2 2" xfId="12799" xr:uid="{D41BF0EF-7323-4AEE-A0F4-1330E16FD2CC}"/>
    <cellStyle name="Millares 100 11 3 2 2 2 2 2 2" xfId="34302" xr:uid="{CE16B185-1ABD-4952-8647-B97C538BFB98}"/>
    <cellStyle name="Millares 100 11 3 2 2 2 2 3" xfId="19434" xr:uid="{0BB01088-9188-4219-B0D7-DEAB479E8D5F}"/>
    <cellStyle name="Millares 100 11 3 2 2 2 2 3 2" xfId="40937" xr:uid="{7AA08BE0-74A0-4BCC-8BA5-B0FAAB9CE70B}"/>
    <cellStyle name="Millares 100 11 3 2 2 2 2 4" xfId="26039" xr:uid="{8CDAF050-4671-4DEC-9B02-58EBD175B262}"/>
    <cellStyle name="Millares 100 11 3 2 2 2 2 5" xfId="47542" xr:uid="{7C008118-4133-4BAB-95FC-551F65BEEBAE}"/>
    <cellStyle name="Millares 100 11 3 2 2 2 3" xfId="6672" xr:uid="{F3C37DCE-8FAD-4A56-A70E-8994FC22D61D}"/>
    <cellStyle name="Millares 100 11 3 2 2 2 3 2" xfId="14938" xr:uid="{5B58259B-E03D-4EC8-BCDD-3CD156829203}"/>
    <cellStyle name="Millares 100 11 3 2 2 2 3 2 2" xfId="36441" xr:uid="{83856F52-26B4-4F9D-849A-DA5021ECF8A3}"/>
    <cellStyle name="Millares 100 11 3 2 2 2 3 3" xfId="21573" xr:uid="{2F0BEC40-1B2E-448A-BE96-4B4DC7467BA2}"/>
    <cellStyle name="Millares 100 11 3 2 2 2 3 3 2" xfId="43076" xr:uid="{274041F7-C62A-4653-AE82-FC012F24DF11}"/>
    <cellStyle name="Millares 100 11 3 2 2 2 3 4" xfId="28178" xr:uid="{ADFB4A35-1777-49ED-90C9-F6C4DE7E884F}"/>
    <cellStyle name="Millares 100 11 3 2 2 2 3 5" xfId="49681" xr:uid="{0A5C8196-5776-4F5B-9B66-F8C9004E5EE3}"/>
    <cellStyle name="Millares 100 11 3 2 2 2 4" xfId="8313" xr:uid="{3ECC9B8A-C020-460C-BECC-0311DD7A692F}"/>
    <cellStyle name="Millares 100 11 3 2 2 2 4 2" xfId="29816" xr:uid="{647D45C6-AEC4-4781-940E-E5C2748679E1}"/>
    <cellStyle name="Millares 100 11 3 2 2 2 5" xfId="9970" xr:uid="{D35DAFC4-9C61-40EE-BFDC-1418CD8917F9}"/>
    <cellStyle name="Millares 100 11 3 2 2 2 5 2" xfId="31473" xr:uid="{EA2A657A-72CD-4CBF-B0F9-8C079A41EA65}"/>
    <cellStyle name="Millares 100 11 3 2 2 2 6" xfId="16605" xr:uid="{5BCE97EB-B7E7-4E3E-BC9A-3C4C45864FED}"/>
    <cellStyle name="Millares 100 11 3 2 2 2 6 2" xfId="38108" xr:uid="{0EE8190A-2209-4F4D-AFC6-23A5C7F180B1}"/>
    <cellStyle name="Millares 100 11 3 2 2 2 7" xfId="23210" xr:uid="{0C12A2CE-2172-4C4E-8BBA-9F05B1A307E8}"/>
    <cellStyle name="Millares 100 11 3 2 2 2 8" xfId="44713" xr:uid="{CF55977E-9785-41F1-A446-B189272F133C}"/>
    <cellStyle name="Millares 100 11 3 2 2 3" xfId="2391" xr:uid="{6F6E56CE-7E27-4F53-964F-39DEEBC28EFD}"/>
    <cellStyle name="Millares 100 11 3 2 2 3 2" xfId="10657" xr:uid="{285D15B0-ACB2-49D6-870B-AC6AC7819E4F}"/>
    <cellStyle name="Millares 100 11 3 2 2 3 2 2" xfId="32160" xr:uid="{7D514C2B-0C39-4308-A4D8-EC65E5355FFC}"/>
    <cellStyle name="Millares 100 11 3 2 2 3 3" xfId="17292" xr:uid="{E6B0B945-2DF1-4BA9-85CC-44E0CF8A9E35}"/>
    <cellStyle name="Millares 100 11 3 2 2 3 3 2" xfId="38795" xr:uid="{A05B9BE6-BEE0-4800-A902-4B127896EB28}"/>
    <cellStyle name="Millares 100 11 3 2 2 3 4" xfId="23897" xr:uid="{BAF63CA3-8004-4BBB-A632-A22724E9A1FD}"/>
    <cellStyle name="Millares 100 11 3 2 2 3 5" xfId="45400" xr:uid="{126A1BF8-95E5-4545-97DC-2DAD5C63DF2E}"/>
    <cellStyle name="Millares 100 11 3 2 2 4" xfId="2908" xr:uid="{20C41A38-22E6-4B31-B052-369B2D6A5385}"/>
    <cellStyle name="Millares 100 11 3 2 2 4 2" xfId="11174" xr:uid="{ECB8A814-C5AB-4BE3-96E6-2893C79B8DBF}"/>
    <cellStyle name="Millares 100 11 3 2 2 4 2 2" xfId="32677" xr:uid="{A40E845B-6EE7-464E-A217-F58BB61D0566}"/>
    <cellStyle name="Millares 100 11 3 2 2 4 3" xfId="17809" xr:uid="{FDF3AC9A-DA98-4AF9-BC49-451244613427}"/>
    <cellStyle name="Millares 100 11 3 2 2 4 3 2" xfId="39312" xr:uid="{7D581FFD-FD8D-4018-BB2B-9764DB519AD1}"/>
    <cellStyle name="Millares 100 11 3 2 2 4 4" xfId="24414" xr:uid="{2A3102AD-4225-4627-B98C-4406F311F30C}"/>
    <cellStyle name="Millares 100 11 3 2 2 4 5" xfId="45917" xr:uid="{9AC2FC68-FDF8-44CD-A171-15C20CE32295}"/>
    <cellStyle name="Millares 100 11 3 2 2 5" xfId="3587" xr:uid="{817478FB-16D2-4354-83DA-8E0EFBBF09AB}"/>
    <cellStyle name="Millares 100 11 3 2 2 5 2" xfId="11853" xr:uid="{349FC3D1-47A2-4CBD-9ED2-087404BA3DED}"/>
    <cellStyle name="Millares 100 11 3 2 2 5 2 2" xfId="33356" xr:uid="{13348DEA-F9F6-424C-AEE5-795B28E4B474}"/>
    <cellStyle name="Millares 100 11 3 2 2 5 3" xfId="18488" xr:uid="{13CF77E2-EE8F-4C02-8563-A92DD495D1F5}"/>
    <cellStyle name="Millares 100 11 3 2 2 5 3 2" xfId="39991" xr:uid="{6EE52474-DC8E-4D29-8F16-10B86E48E33E}"/>
    <cellStyle name="Millares 100 11 3 2 2 5 4" xfId="25093" xr:uid="{BC5E8EED-0DB7-4EDE-9438-23943CFB0BDF}"/>
    <cellStyle name="Millares 100 11 3 2 2 5 5" xfId="46596" xr:uid="{1B12D459-6CEB-440B-8F35-383947A559F3}"/>
    <cellStyle name="Millares 100 11 3 2 2 6" xfId="5052" xr:uid="{B98FA575-FD82-4914-8506-8556373B5116}"/>
    <cellStyle name="Millares 100 11 3 2 2 6 2" xfId="13318" xr:uid="{1C09C39C-E7D6-4B4A-A93C-055B6E66A290}"/>
    <cellStyle name="Millares 100 11 3 2 2 6 2 2" xfId="34821" xr:uid="{601C30D9-5F9A-4EC8-B737-3DB88D6CF809}"/>
    <cellStyle name="Millares 100 11 3 2 2 6 3" xfId="19953" xr:uid="{9392629A-5FDF-4235-9318-A6B67B33F65F}"/>
    <cellStyle name="Millares 100 11 3 2 2 6 3 2" xfId="41456" xr:uid="{BDE6B58C-344A-4518-A8AB-20C3706194EC}"/>
    <cellStyle name="Millares 100 11 3 2 2 6 4" xfId="26558" xr:uid="{0C3BA50F-0B5C-4B64-A70B-FC2EE15F5E4F}"/>
    <cellStyle name="Millares 100 11 3 2 2 6 5" xfId="48061" xr:uid="{16440B4E-99AC-4208-8853-229CB7D39F01}"/>
    <cellStyle name="Millares 100 11 3 2 2 7" xfId="5726" xr:uid="{A3131D20-BD23-4144-8C43-DE2F02179F06}"/>
    <cellStyle name="Millares 100 11 3 2 2 7 2" xfId="13992" xr:uid="{B8DB84E0-CB8A-4F34-ABA5-8D2A6D0C057D}"/>
    <cellStyle name="Millares 100 11 3 2 2 7 2 2" xfId="35495" xr:uid="{F608C49A-BD15-422A-B6C9-481B53B2BB1D}"/>
    <cellStyle name="Millares 100 11 3 2 2 7 3" xfId="20627" xr:uid="{EA12784B-3E35-47BC-BA06-32A021900FA5}"/>
    <cellStyle name="Millares 100 11 3 2 2 7 3 2" xfId="42130" xr:uid="{2E731317-D07C-4F86-99A7-CC03976D4FB8}"/>
    <cellStyle name="Millares 100 11 3 2 2 7 4" xfId="27232" xr:uid="{DE19580E-62CA-4B6E-8B5D-6B45F8119FFF}"/>
    <cellStyle name="Millares 100 11 3 2 2 7 5" xfId="48735" xr:uid="{96515B5E-3881-4161-A889-C43519421B7D}"/>
    <cellStyle name="Millares 100 11 3 2 2 8" xfId="7367" xr:uid="{B0A77A66-F37B-489B-8CF2-9730191BFAA9}"/>
    <cellStyle name="Millares 100 11 3 2 2 8 2" xfId="28870" xr:uid="{542E440A-DBC7-4ECE-A242-AA8E662D46FC}"/>
    <cellStyle name="Millares 100 11 3 2 2 9" xfId="9024" xr:uid="{BF86E508-D934-4F9B-BD15-F1B7499FBEF3}"/>
    <cellStyle name="Millares 100 11 3 2 2 9 2" xfId="30527" xr:uid="{0DCF9C86-07A9-40EA-841F-9AEC3F2DB9A1}"/>
    <cellStyle name="Millares 100 11 3 2 3" xfId="1028" xr:uid="{7A035F67-DA27-4AE5-B379-E84E7F7CE005}"/>
    <cellStyle name="Millares 100 11 3 2 3 2" xfId="3857" xr:uid="{475404A0-74FA-40BB-BE46-EEBCBA2309BC}"/>
    <cellStyle name="Millares 100 11 3 2 3 2 2" xfId="12123" xr:uid="{3EF15719-4DA5-445D-B3B9-D3DC8541EA75}"/>
    <cellStyle name="Millares 100 11 3 2 3 2 2 2" xfId="33626" xr:uid="{C571CC1B-DA09-4CB0-A47F-7F72E3A9AD71}"/>
    <cellStyle name="Millares 100 11 3 2 3 2 3" xfId="18758" xr:uid="{EC0D2A34-97FC-436F-85D6-342035A64339}"/>
    <cellStyle name="Millares 100 11 3 2 3 2 3 2" xfId="40261" xr:uid="{8E915294-90F2-4189-905E-66B4B178F1CA}"/>
    <cellStyle name="Millares 100 11 3 2 3 2 4" xfId="25363" xr:uid="{697A6A33-9D3B-4AE9-B645-BB5559BB4A8E}"/>
    <cellStyle name="Millares 100 11 3 2 3 2 5" xfId="46866" xr:uid="{3A8EA5ED-6BC7-4FF4-8ECB-F1988746B399}"/>
    <cellStyle name="Millares 100 11 3 2 3 3" xfId="5996" xr:uid="{6EF4F87F-34CE-4152-B72E-D470683808DB}"/>
    <cellStyle name="Millares 100 11 3 2 3 3 2" xfId="14262" xr:uid="{D560C510-97C2-4A36-8742-39A66079713B}"/>
    <cellStyle name="Millares 100 11 3 2 3 3 2 2" xfId="35765" xr:uid="{B46A182A-5A37-4179-AD4F-B9CFF8362C74}"/>
    <cellStyle name="Millares 100 11 3 2 3 3 3" xfId="20897" xr:uid="{18A2DCB9-96F3-4499-A76F-2871E47ECF89}"/>
    <cellStyle name="Millares 100 11 3 2 3 3 3 2" xfId="42400" xr:uid="{2CC1CB78-A7FD-4D03-B8EB-E8A4A554DA06}"/>
    <cellStyle name="Millares 100 11 3 2 3 3 4" xfId="27502" xr:uid="{38662788-D5E9-4AE6-BD2A-B890255A7C99}"/>
    <cellStyle name="Millares 100 11 3 2 3 3 5" xfId="49005" xr:uid="{7B75496E-EA2A-4946-B4C7-080EFCBB1216}"/>
    <cellStyle name="Millares 100 11 3 2 3 4" xfId="7637" xr:uid="{B292F923-7526-4E8F-A2BD-34A487BEA307}"/>
    <cellStyle name="Millares 100 11 3 2 3 4 2" xfId="29140" xr:uid="{48DD920D-9DAA-4FBB-B983-6198DA5CCFA0}"/>
    <cellStyle name="Millares 100 11 3 2 3 5" xfId="9294" xr:uid="{506E3CBC-BC28-4CE1-8A21-A60AA4C325EF}"/>
    <cellStyle name="Millares 100 11 3 2 3 5 2" xfId="30797" xr:uid="{3D15548A-3A3C-402D-B562-007DC78266C5}"/>
    <cellStyle name="Millares 100 11 3 2 3 6" xfId="15929" xr:uid="{5081BDE5-AA4B-481D-97A6-E93D1EC27700}"/>
    <cellStyle name="Millares 100 11 3 2 3 6 2" xfId="37432" xr:uid="{066AF565-2459-41E8-AC73-355E654488CE}"/>
    <cellStyle name="Millares 100 11 3 2 3 7" xfId="22534" xr:uid="{E74960D6-4CC5-45E5-81D6-3618BD1393B6}"/>
    <cellStyle name="Millares 100 11 3 2 3 8" xfId="44037" xr:uid="{9A69D7B4-1654-45F1-98C0-B351C0A8B94F}"/>
    <cellStyle name="Millares 100 11 3 2 4" xfId="1424" xr:uid="{EFED7631-C6E2-4A71-9ACE-C32A361862BB}"/>
    <cellStyle name="Millares 100 11 3 2 4 2" xfId="4253" xr:uid="{5AE472C0-B471-433A-BC0B-020FFAAB85D3}"/>
    <cellStyle name="Millares 100 11 3 2 4 2 2" xfId="12519" xr:uid="{8E422935-FBD9-4849-B225-B8127314566E}"/>
    <cellStyle name="Millares 100 11 3 2 4 2 2 2" xfId="34022" xr:uid="{D7295B5D-6E93-4038-AC68-D0D02F7EAE20}"/>
    <cellStyle name="Millares 100 11 3 2 4 2 3" xfId="19154" xr:uid="{CB582645-C56E-4F7F-B786-90FBF97924D1}"/>
    <cellStyle name="Millares 100 11 3 2 4 2 3 2" xfId="40657" xr:uid="{5290D2DD-D8AE-4294-9F08-8D0139ABD1D0}"/>
    <cellStyle name="Millares 100 11 3 2 4 2 4" xfId="25759" xr:uid="{08B0F3C6-CF62-4A9C-940A-73E06AA83575}"/>
    <cellStyle name="Millares 100 11 3 2 4 2 5" xfId="47262" xr:uid="{321B7213-AD09-4A5A-9CD1-A4F5511D5911}"/>
    <cellStyle name="Millares 100 11 3 2 4 3" xfId="6392" xr:uid="{5CFEEF9D-43A7-447F-B7F2-169B83E7268A}"/>
    <cellStyle name="Millares 100 11 3 2 4 3 2" xfId="14658" xr:uid="{542E1335-48BE-49D8-8769-E1A930CBD9E2}"/>
    <cellStyle name="Millares 100 11 3 2 4 3 2 2" xfId="36161" xr:uid="{6952ABAB-C9ED-4222-AEB8-0BF603D50070}"/>
    <cellStyle name="Millares 100 11 3 2 4 3 3" xfId="21293" xr:uid="{A82AF3B7-ED57-4B67-85E8-7995DF76E3AB}"/>
    <cellStyle name="Millares 100 11 3 2 4 3 3 2" xfId="42796" xr:uid="{D596CE79-0A32-4CC8-81B7-7AC3436AE24E}"/>
    <cellStyle name="Millares 100 11 3 2 4 3 4" xfId="27898" xr:uid="{60B9B60A-59F3-4910-B322-1E04144B819E}"/>
    <cellStyle name="Millares 100 11 3 2 4 3 5" xfId="49401" xr:uid="{CCF8BDDD-AE5A-47C2-9333-938F689B1BA0}"/>
    <cellStyle name="Millares 100 11 3 2 4 4" xfId="8033" xr:uid="{3405FBB2-28E0-4F30-8D12-96CEF121B6C7}"/>
    <cellStyle name="Millares 100 11 3 2 4 4 2" xfId="29536" xr:uid="{72D9A81D-D666-46AC-9DE7-2C45BCA8D7EE}"/>
    <cellStyle name="Millares 100 11 3 2 4 5" xfId="9690" xr:uid="{62B3D0FF-2AC5-4084-B1DA-ACE790E6BF87}"/>
    <cellStyle name="Millares 100 11 3 2 4 5 2" xfId="31193" xr:uid="{B5A733EE-E2CE-4CF8-8ED4-067524197AA5}"/>
    <cellStyle name="Millares 100 11 3 2 4 6" xfId="16325" xr:uid="{B619B833-B733-4878-A742-C7A0EB9D11F0}"/>
    <cellStyle name="Millares 100 11 3 2 4 6 2" xfId="37828" xr:uid="{29861DF8-1A67-4099-95A5-4CEA91D2548C}"/>
    <cellStyle name="Millares 100 11 3 2 4 7" xfId="22930" xr:uid="{12515B9C-95C5-4071-9425-F31A90E94F2D}"/>
    <cellStyle name="Millares 100 11 3 2 4 8" xfId="44433" xr:uid="{A87665A3-A075-415B-8F58-12D67B14F3DB}"/>
    <cellStyle name="Millares 100 11 3 2 5" xfId="2111" xr:uid="{08855CDA-2B88-4D36-AF1B-D563FD4EAC0B}"/>
    <cellStyle name="Millares 100 11 3 2 5 2" xfId="10377" xr:uid="{440D2B7E-3576-4416-8B28-7C02ED995717}"/>
    <cellStyle name="Millares 100 11 3 2 5 2 2" xfId="31880" xr:uid="{2166710F-AF3F-457A-8E6C-0199AA7EA8E5}"/>
    <cellStyle name="Millares 100 11 3 2 5 3" xfId="17012" xr:uid="{2612B49D-7BD8-4FE4-9079-6192ED05E929}"/>
    <cellStyle name="Millares 100 11 3 2 5 3 2" xfId="38515" xr:uid="{5241CA17-E7D1-453D-8EDB-13BD221233EB}"/>
    <cellStyle name="Millares 100 11 3 2 5 4" xfId="23617" xr:uid="{58894C58-CD6C-4569-B304-ADE225FE704A}"/>
    <cellStyle name="Millares 100 11 3 2 5 5" xfId="45120" xr:uid="{E8BFF340-ED26-4BBD-8357-A7A7C3479F87}"/>
    <cellStyle name="Millares 100 11 3 2 6" xfId="2659" xr:uid="{206176D9-3CBB-4BFA-9C4A-4853A2CDEA83}"/>
    <cellStyle name="Millares 100 11 3 2 6 2" xfId="10925" xr:uid="{0E9D32C4-A900-4772-A410-132A115CF280}"/>
    <cellStyle name="Millares 100 11 3 2 6 2 2" xfId="32428" xr:uid="{7ED7B1BB-7DB4-46B6-A0EE-AC2DFEB43F94}"/>
    <cellStyle name="Millares 100 11 3 2 6 3" xfId="17560" xr:uid="{D934FFF5-C1C7-41F1-BE96-28ED0E7FCD58}"/>
    <cellStyle name="Millares 100 11 3 2 6 3 2" xfId="39063" xr:uid="{FAEB1BF0-E4A3-435E-93BA-4D179C95CDF0}"/>
    <cellStyle name="Millares 100 11 3 2 6 4" xfId="24165" xr:uid="{655DD6AC-30E2-4725-A199-82F01467AB13}"/>
    <cellStyle name="Millares 100 11 3 2 6 5" xfId="45668" xr:uid="{AA74467F-3653-45E2-B059-E0382B53011C}"/>
    <cellStyle name="Millares 100 11 3 2 7" xfId="3307" xr:uid="{5983DBFA-27FA-4FD1-B830-C11F96CE1499}"/>
    <cellStyle name="Millares 100 11 3 2 7 2" xfId="11573" xr:uid="{A83CFEA0-6CC3-4F30-A526-23B57748D9B8}"/>
    <cellStyle name="Millares 100 11 3 2 7 2 2" xfId="33076" xr:uid="{21B2AABC-5383-47A3-BFE8-ED3E73A1A612}"/>
    <cellStyle name="Millares 100 11 3 2 7 3" xfId="18208" xr:uid="{0695B044-7A00-4E81-929F-B8B7AEF991D1}"/>
    <cellStyle name="Millares 100 11 3 2 7 3 2" xfId="39711" xr:uid="{F7B6578C-A5E0-453F-BEA6-494E0E2F5D04}"/>
    <cellStyle name="Millares 100 11 3 2 7 4" xfId="24813" xr:uid="{684B7C65-3F9B-42A7-9FF9-9B614E4EFE73}"/>
    <cellStyle name="Millares 100 11 3 2 7 5" xfId="46316" xr:uid="{545D71B3-D928-4B98-A658-F628968A6B85}"/>
    <cellStyle name="Millares 100 11 3 2 8" xfId="4803" xr:uid="{142DE8B0-6828-4097-B7C8-DF55DACEE490}"/>
    <cellStyle name="Millares 100 11 3 2 8 2" xfId="13069" xr:uid="{0098FD25-F5C3-42BE-AA25-79AD0AB8549F}"/>
    <cellStyle name="Millares 100 11 3 2 8 2 2" xfId="34572" xr:uid="{1969E220-75D7-434E-8300-9378BD75D7D1}"/>
    <cellStyle name="Millares 100 11 3 2 8 3" xfId="19704" xr:uid="{99F57E35-3277-48F6-B682-B4A0178B4881}"/>
    <cellStyle name="Millares 100 11 3 2 8 3 2" xfId="41207" xr:uid="{5D3B710A-3AF9-4267-BC4D-4B56B791DB00}"/>
    <cellStyle name="Millares 100 11 3 2 8 4" xfId="26309" xr:uid="{8888F131-DCE7-4347-AFE0-CBA1885EF959}"/>
    <cellStyle name="Millares 100 11 3 2 8 5" xfId="47812" xr:uid="{15113087-B072-478B-987D-98C4B626D35D}"/>
    <cellStyle name="Millares 100 11 3 2 9" xfId="5446" xr:uid="{28EEFC3C-12A3-49E6-9BA0-D79E74BAD1D5}"/>
    <cellStyle name="Millares 100 11 3 2 9 2" xfId="13712" xr:uid="{FCA8F51A-D686-435B-B509-64E5ADBE81AE}"/>
    <cellStyle name="Millares 100 11 3 2 9 2 2" xfId="35215" xr:uid="{6D787D60-3131-4A91-BFC1-0503B1504241}"/>
    <cellStyle name="Millares 100 11 3 2 9 3" xfId="20347" xr:uid="{EDE500A0-389B-4036-AF73-20E1D890C444}"/>
    <cellStyle name="Millares 100 11 3 2 9 3 2" xfId="41850" xr:uid="{719324F6-A73C-4019-A52A-4844349ED450}"/>
    <cellStyle name="Millares 100 11 3 2 9 4" xfId="26952" xr:uid="{97DAE7D9-572D-4616-AE2D-9AE5066E7AB8}"/>
    <cellStyle name="Millares 100 11 3 2 9 5" xfId="48455" xr:uid="{8C9A4BF2-4855-4123-A99F-9D002CB5DAF5}"/>
    <cellStyle name="Millares 100 11 3 3" xfId="349" xr:uid="{669184BE-EFD0-4724-AF9A-955690D85EC5}"/>
    <cellStyle name="Millares 100 11 3 3 10" xfId="15252" xr:uid="{0BE6BCBA-E5BF-44B3-8D35-CFC478A96F08}"/>
    <cellStyle name="Millares 100 11 3 3 10 2" xfId="36755" xr:uid="{4A3DC3FC-5EC0-4AA0-84AB-4530631000B0}"/>
    <cellStyle name="Millares 100 11 3 3 11" xfId="21857" xr:uid="{91D02D5A-2DBC-473A-9EB0-EEBF9F1DDE7E}"/>
    <cellStyle name="Millares 100 11 3 3 12" xfId="43360" xr:uid="{3EA9667D-3CF7-4BE7-AC9E-D1A76125C581}"/>
    <cellStyle name="Millares 100 11 3 3 2" xfId="1297" xr:uid="{10CDB79F-4290-4B32-8AD2-66B838259ACE}"/>
    <cellStyle name="Millares 100 11 3 3 2 2" xfId="4126" xr:uid="{A712DE69-63FB-40F1-B13E-4A3714345769}"/>
    <cellStyle name="Millares 100 11 3 3 2 2 2" xfId="12392" xr:uid="{D0E7125F-779B-4B45-A299-FEE142E605AE}"/>
    <cellStyle name="Millares 100 11 3 3 2 2 2 2" xfId="33895" xr:uid="{496CEE11-3635-436B-BCC9-5EB94C7D932E}"/>
    <cellStyle name="Millares 100 11 3 3 2 2 3" xfId="19027" xr:uid="{DFA3103C-A979-4F46-B3D1-518C4625027B}"/>
    <cellStyle name="Millares 100 11 3 3 2 2 3 2" xfId="40530" xr:uid="{9A9BF62C-9684-4AA1-9A02-8024AFC1D927}"/>
    <cellStyle name="Millares 100 11 3 3 2 2 4" xfId="25632" xr:uid="{DAB62B59-2762-484F-8D0A-A4AA37D50A2F}"/>
    <cellStyle name="Millares 100 11 3 3 2 2 5" xfId="47135" xr:uid="{63E4C71D-A908-4D49-A393-56612249CB1B}"/>
    <cellStyle name="Millares 100 11 3 3 2 3" xfId="6265" xr:uid="{CF320B41-577D-4167-A9E0-0F341A10B737}"/>
    <cellStyle name="Millares 100 11 3 3 2 3 2" xfId="14531" xr:uid="{C69276E6-3251-438A-BF47-3258BBC488F5}"/>
    <cellStyle name="Millares 100 11 3 3 2 3 2 2" xfId="36034" xr:uid="{F1CF294E-E6B2-49A7-AC04-0013D23F2762}"/>
    <cellStyle name="Millares 100 11 3 3 2 3 3" xfId="21166" xr:uid="{C6AA630A-4A10-498E-80DA-C13C755941DD}"/>
    <cellStyle name="Millares 100 11 3 3 2 3 3 2" xfId="42669" xr:uid="{FC696E83-7CB6-4519-9709-667EB7DE3172}"/>
    <cellStyle name="Millares 100 11 3 3 2 3 4" xfId="27771" xr:uid="{3D04B9EB-BA25-4DF6-A0C4-3C18AA79EFC7}"/>
    <cellStyle name="Millares 100 11 3 3 2 3 5" xfId="49274" xr:uid="{2AF1CDA4-AB21-426F-9E9F-8924999357A6}"/>
    <cellStyle name="Millares 100 11 3 3 2 4" xfId="7906" xr:uid="{5C744101-FC75-46A8-98FD-9DD140F3471E}"/>
    <cellStyle name="Millares 100 11 3 3 2 4 2" xfId="29409" xr:uid="{0021B22F-3016-4F1B-B8C0-07838B6D9D2F}"/>
    <cellStyle name="Millares 100 11 3 3 2 5" xfId="9563" xr:uid="{C5B143ED-0496-450F-B1C7-07D9520CC712}"/>
    <cellStyle name="Millares 100 11 3 3 2 5 2" xfId="31066" xr:uid="{F6C85EFF-BD24-46C6-9054-622C91092BE9}"/>
    <cellStyle name="Millares 100 11 3 3 2 6" xfId="16198" xr:uid="{B4D7DD20-9D76-4EFC-AF56-EB84A381ABEF}"/>
    <cellStyle name="Millares 100 11 3 3 2 6 2" xfId="37701" xr:uid="{4F44C5D7-3F7A-41DE-99E5-3C08AE40FF35}"/>
    <cellStyle name="Millares 100 11 3 3 2 7" xfId="22803" xr:uid="{445CD548-E6BC-4B15-8EDA-842E281966D1}"/>
    <cellStyle name="Millares 100 11 3 3 2 8" xfId="44306" xr:uid="{67030036-C7BD-4C32-9D90-E10A4378E6F1}"/>
    <cellStyle name="Millares 100 11 3 3 3" xfId="1984" xr:uid="{C87B0F70-D45D-4713-952B-A43023E18E56}"/>
    <cellStyle name="Millares 100 11 3 3 3 2" xfId="10250" xr:uid="{36BF5716-E832-4169-9FDF-E489F764E53C}"/>
    <cellStyle name="Millares 100 11 3 3 3 2 2" xfId="31753" xr:uid="{D1A825E5-C11B-48FE-92BA-B0E067ECC4EE}"/>
    <cellStyle name="Millares 100 11 3 3 3 3" xfId="16885" xr:uid="{FF1D877B-E7FB-4E4A-A2FA-8C8BCA648410}"/>
    <cellStyle name="Millares 100 11 3 3 3 3 2" xfId="38388" xr:uid="{F3AD0666-4C03-4F85-9281-6C38477852C3}"/>
    <cellStyle name="Millares 100 11 3 3 3 4" xfId="23490" xr:uid="{A4A5550F-5F6B-4405-86A4-0CF8A9A7089C}"/>
    <cellStyle name="Millares 100 11 3 3 3 5" xfId="44993" xr:uid="{F777783E-4A41-4093-8DC8-E73D6ECAD0D1}"/>
    <cellStyle name="Millares 100 11 3 3 4" xfId="2783" xr:uid="{B691CC60-D675-4CC5-AD10-7C3F04919C63}"/>
    <cellStyle name="Millares 100 11 3 3 4 2" xfId="11049" xr:uid="{5C44037A-3D1D-4878-BC22-136DF380529A}"/>
    <cellStyle name="Millares 100 11 3 3 4 2 2" xfId="32552" xr:uid="{76527A9A-86C5-49FE-BF4F-EF3CCF6C19FE}"/>
    <cellStyle name="Millares 100 11 3 3 4 3" xfId="17684" xr:uid="{7761956F-32E2-4A23-A43F-66138DBA1E9F}"/>
    <cellStyle name="Millares 100 11 3 3 4 3 2" xfId="39187" xr:uid="{FB844E0E-1577-4EBC-8E30-79ABEBADA4B0}"/>
    <cellStyle name="Millares 100 11 3 3 4 4" xfId="24289" xr:uid="{EA54C2DE-4A27-419D-A1E5-677856BB92BC}"/>
    <cellStyle name="Millares 100 11 3 3 4 5" xfId="45792" xr:uid="{4AB42A36-64E6-4AA2-A899-2BC21BEBCDCA}"/>
    <cellStyle name="Millares 100 11 3 3 5" xfId="3180" xr:uid="{C3624A2F-46CE-4C22-B641-5277ECA71433}"/>
    <cellStyle name="Millares 100 11 3 3 5 2" xfId="11446" xr:uid="{E00CBE2E-8A50-468B-9AA9-BB11E38DCFA8}"/>
    <cellStyle name="Millares 100 11 3 3 5 2 2" xfId="32949" xr:uid="{1362C89E-DA0D-45F2-B994-790B2578A8C6}"/>
    <cellStyle name="Millares 100 11 3 3 5 3" xfId="18081" xr:uid="{BA8A71A2-5266-45A0-9DF3-2921C33622E0}"/>
    <cellStyle name="Millares 100 11 3 3 5 3 2" xfId="39584" xr:uid="{885FA673-15B8-4209-AECE-FC8368ABE5C9}"/>
    <cellStyle name="Millares 100 11 3 3 5 4" xfId="24686" xr:uid="{044C0D17-CA09-46F7-AC9B-4EB315A1F2E7}"/>
    <cellStyle name="Millares 100 11 3 3 5 5" xfId="46189" xr:uid="{1C858681-E278-4FFF-AAAB-09F39475A25F}"/>
    <cellStyle name="Millares 100 11 3 3 6" xfId="4927" xr:uid="{C98634E2-FA9D-4D5F-8A50-9855B29DFA6D}"/>
    <cellStyle name="Millares 100 11 3 3 6 2" xfId="13193" xr:uid="{CCCDDD14-E53A-499B-B0A9-48C396052EE9}"/>
    <cellStyle name="Millares 100 11 3 3 6 2 2" xfId="34696" xr:uid="{2E6AA9CA-1EA0-4A62-9674-DECA6E5503D3}"/>
    <cellStyle name="Millares 100 11 3 3 6 3" xfId="19828" xr:uid="{CF4E4C3E-C4D7-4EEC-BE98-39AD86E3BBC8}"/>
    <cellStyle name="Millares 100 11 3 3 6 3 2" xfId="41331" xr:uid="{E9A2F436-FD78-41F1-9A60-9114BB9A6D88}"/>
    <cellStyle name="Millares 100 11 3 3 6 4" xfId="26433" xr:uid="{6182B142-E0FD-43C2-B289-9C8FB6F37938}"/>
    <cellStyle name="Millares 100 11 3 3 6 5" xfId="47936" xr:uid="{0058E158-B195-498B-8878-B903E4DA840B}"/>
    <cellStyle name="Millares 100 11 3 3 7" xfId="5319" xr:uid="{5836A1AE-2328-40CD-88E9-635AC5D774BE}"/>
    <cellStyle name="Millares 100 11 3 3 7 2" xfId="13585" xr:uid="{D66C315A-A9CB-4F4B-868C-B9D2C991941E}"/>
    <cellStyle name="Millares 100 11 3 3 7 2 2" xfId="35088" xr:uid="{3FF8AAB6-7D8D-40AC-B349-D5D0DD588A52}"/>
    <cellStyle name="Millares 100 11 3 3 7 3" xfId="20220" xr:uid="{D924F33D-1954-49ED-86C5-3B6B1F0B76A6}"/>
    <cellStyle name="Millares 100 11 3 3 7 3 2" xfId="41723" xr:uid="{FA54BEBF-96C9-4C00-B0E3-02101B4DA1C5}"/>
    <cellStyle name="Millares 100 11 3 3 7 4" xfId="26825" xr:uid="{C463F612-70ED-4019-A6B1-2BE351B09D14}"/>
    <cellStyle name="Millares 100 11 3 3 7 5" xfId="48328" xr:uid="{B182BA77-7A9D-4FBE-88BD-52FCB03E9A79}"/>
    <cellStyle name="Millares 100 11 3 3 8" xfId="6960" xr:uid="{EAB767B2-59C8-4771-886E-FBF2383C5761}"/>
    <cellStyle name="Millares 100 11 3 3 8 2" xfId="28463" xr:uid="{90235A27-20CC-470B-B4D8-F4A9BB442DC1}"/>
    <cellStyle name="Millares 100 11 3 3 9" xfId="8616" xr:uid="{ACC320FC-DAF2-4E53-9807-FFFFD09E850B}"/>
    <cellStyle name="Millares 100 11 3 3 9 2" xfId="30119" xr:uid="{7B0B5789-2B28-4A2B-9509-B7C7FE4C65CD}"/>
    <cellStyle name="Millares 100 11 3 4" xfId="633" xr:uid="{61A4BB82-99C5-4401-978F-841D9B8E1C72}"/>
    <cellStyle name="Millares 100 11 3 4 10" xfId="43642" xr:uid="{7C32D1B7-98E5-4367-86BF-539D856FD1B0}"/>
    <cellStyle name="Millares 100 11 3 4 2" xfId="1579" xr:uid="{0C1E00AE-3A85-4AD3-B687-E05B873525B3}"/>
    <cellStyle name="Millares 100 11 3 4 2 2" xfId="4408" xr:uid="{B2C56FFD-97DD-442C-8EE1-1957C8FE47D2}"/>
    <cellStyle name="Millares 100 11 3 4 2 2 2" xfId="12674" xr:uid="{0C2018F3-66A8-4D08-B054-3B6D48539775}"/>
    <cellStyle name="Millares 100 11 3 4 2 2 2 2" xfId="34177" xr:uid="{1202E5E8-56CF-4067-AC1A-E41DC3FCC2F0}"/>
    <cellStyle name="Millares 100 11 3 4 2 2 3" xfId="19309" xr:uid="{FD6AC6C7-76A4-40B6-9585-F2A53797524F}"/>
    <cellStyle name="Millares 100 11 3 4 2 2 3 2" xfId="40812" xr:uid="{13B2AC4A-C286-459A-8212-68CB3C67A59D}"/>
    <cellStyle name="Millares 100 11 3 4 2 2 4" xfId="25914" xr:uid="{41EF08CD-0476-456C-A8A2-0CE980F4B93D}"/>
    <cellStyle name="Millares 100 11 3 4 2 2 5" xfId="47417" xr:uid="{CA9BC03B-520E-433D-8EF6-A9D7B67857BC}"/>
    <cellStyle name="Millares 100 11 3 4 2 3" xfId="6547" xr:uid="{C7E1BE33-9983-44EB-A289-B84920F11154}"/>
    <cellStyle name="Millares 100 11 3 4 2 3 2" xfId="14813" xr:uid="{2A72A7DD-5E49-4C74-952D-9B64F03DD500}"/>
    <cellStyle name="Millares 100 11 3 4 2 3 2 2" xfId="36316" xr:uid="{7C26312C-E17B-4BA9-A698-AAC6CFE66CFA}"/>
    <cellStyle name="Millares 100 11 3 4 2 3 3" xfId="21448" xr:uid="{8A04C149-C15B-4701-A6C6-9936F4C79A05}"/>
    <cellStyle name="Millares 100 11 3 4 2 3 3 2" xfId="42951" xr:uid="{BC9E06E8-6B2D-40B6-9E35-019333E562DD}"/>
    <cellStyle name="Millares 100 11 3 4 2 3 4" xfId="28053" xr:uid="{F954943A-B5F9-448C-B674-6EF4099ECC6F}"/>
    <cellStyle name="Millares 100 11 3 4 2 3 5" xfId="49556" xr:uid="{EDC5B761-186C-47A1-9757-BE6178AB1FE6}"/>
    <cellStyle name="Millares 100 11 3 4 2 4" xfId="8188" xr:uid="{5E5D4CE4-5B08-42E7-9EFB-85CDC5F1DD50}"/>
    <cellStyle name="Millares 100 11 3 4 2 4 2" xfId="29691" xr:uid="{03D705BD-8605-48D7-ADBB-A66DCB172AB8}"/>
    <cellStyle name="Millares 100 11 3 4 2 5" xfId="9845" xr:uid="{F44D4285-A78A-41D9-9ABD-E4BD8487323D}"/>
    <cellStyle name="Millares 100 11 3 4 2 5 2" xfId="31348" xr:uid="{22520A69-7D0D-4669-9AA0-55DF97D9E028}"/>
    <cellStyle name="Millares 100 11 3 4 2 6" xfId="16480" xr:uid="{66EE7070-03ED-45DC-8B32-6935FD9B8064}"/>
    <cellStyle name="Millares 100 11 3 4 2 6 2" xfId="37983" xr:uid="{0A5A593A-4F0C-4B5F-9A62-F1FF311B65F9}"/>
    <cellStyle name="Millares 100 11 3 4 2 7" xfId="23085" xr:uid="{97BB2E3A-67BF-418E-9BEA-C9441A2915C4}"/>
    <cellStyle name="Millares 100 11 3 4 2 8" xfId="44588" xr:uid="{3F0415FE-1917-46AA-9053-C904AF6D177C}"/>
    <cellStyle name="Millares 100 11 3 4 3" xfId="2266" xr:uid="{23E38482-2997-47EA-B545-2381DA63E63F}"/>
    <cellStyle name="Millares 100 11 3 4 3 2" xfId="10532" xr:uid="{B85830DE-628C-4A9F-9D80-59837409E290}"/>
    <cellStyle name="Millares 100 11 3 4 3 2 2" xfId="32035" xr:uid="{92EAA29F-4633-4412-94C2-1F1F4004C6B9}"/>
    <cellStyle name="Millares 100 11 3 4 3 3" xfId="17167" xr:uid="{F9E63A6B-58F8-4C64-A53E-9FA36A076D33}"/>
    <cellStyle name="Millares 100 11 3 4 3 3 2" xfId="38670" xr:uid="{01B1DDA1-ABA8-4D7B-9FB2-380EF8FAD80D}"/>
    <cellStyle name="Millares 100 11 3 4 3 4" xfId="23772" xr:uid="{11ADA7CF-C2A3-4EDE-A877-53B7652D6E5B}"/>
    <cellStyle name="Millares 100 11 3 4 3 5" xfId="45275" xr:uid="{0BDC37DB-AE19-4365-89E2-5DD07356D879}"/>
    <cellStyle name="Millares 100 11 3 4 4" xfId="3462" xr:uid="{9700D999-78D1-4F4B-97E4-A3E257CF5C79}"/>
    <cellStyle name="Millares 100 11 3 4 4 2" xfId="11728" xr:uid="{4D14CC9E-65CB-47CF-A4C2-0131108DEEAF}"/>
    <cellStyle name="Millares 100 11 3 4 4 2 2" xfId="33231" xr:uid="{7FD6BBE3-E93D-40E1-97FF-B976360D93C6}"/>
    <cellStyle name="Millares 100 11 3 4 4 3" xfId="18363" xr:uid="{A083072E-833C-4EF8-B107-BE971B1DD1F3}"/>
    <cellStyle name="Millares 100 11 3 4 4 3 2" xfId="39866" xr:uid="{AE022763-F916-4EDB-A4CD-F796B8CB55FB}"/>
    <cellStyle name="Millares 100 11 3 4 4 4" xfId="24968" xr:uid="{10A11654-C508-42AF-9854-678C2E0D8510}"/>
    <cellStyle name="Millares 100 11 3 4 4 5" xfId="46471" xr:uid="{02D21BFA-4C55-46ED-B577-E78E4DA47A95}"/>
    <cellStyle name="Millares 100 11 3 4 5" xfId="5601" xr:uid="{CF940D58-2EF7-4B09-A053-F1F34B001BA1}"/>
    <cellStyle name="Millares 100 11 3 4 5 2" xfId="13867" xr:uid="{42B81596-3950-4FC5-B7ED-3DE9FFE98B3E}"/>
    <cellStyle name="Millares 100 11 3 4 5 2 2" xfId="35370" xr:uid="{D2606D0F-EDC1-42D3-A949-C9A6D537DABE}"/>
    <cellStyle name="Millares 100 11 3 4 5 3" xfId="20502" xr:uid="{CDDD71EF-71BE-4BED-9719-4630B16A15D1}"/>
    <cellStyle name="Millares 100 11 3 4 5 3 2" xfId="42005" xr:uid="{9E5EDFA3-4414-45B2-8EEF-D4AD94AA2608}"/>
    <cellStyle name="Millares 100 11 3 4 5 4" xfId="27107" xr:uid="{1F860206-4A1F-42F4-8995-8834428F7198}"/>
    <cellStyle name="Millares 100 11 3 4 5 5" xfId="48610" xr:uid="{A99B8482-D316-4656-B644-C44B894874BD}"/>
    <cellStyle name="Millares 100 11 3 4 6" xfId="7242" xr:uid="{917B9678-456A-4D3C-A92C-D7086D6B64D7}"/>
    <cellStyle name="Millares 100 11 3 4 6 2" xfId="28745" xr:uid="{D28FF861-372C-4DF0-BE47-A9FED46FF85F}"/>
    <cellStyle name="Millares 100 11 3 4 7" xfId="8899" xr:uid="{B46EB820-0C3E-4846-8BBA-BABC5FCABC89}"/>
    <cellStyle name="Millares 100 11 3 4 7 2" xfId="30402" xr:uid="{A070A9D0-9CE4-41F5-BB63-30D77C877098}"/>
    <cellStyle name="Millares 100 11 3 4 8" xfId="15534" xr:uid="{FA646E85-BE3E-4413-9327-C66BC4BF121C}"/>
    <cellStyle name="Millares 100 11 3 4 8 2" xfId="37037" xr:uid="{A59D9AE1-76A2-4293-B3AE-F2E24E466F4D}"/>
    <cellStyle name="Millares 100 11 3 4 9" xfId="22139" xr:uid="{EF330202-A99F-4F28-B777-20294F096CBE}"/>
    <cellStyle name="Millares 100 11 3 5" xfId="901" xr:uid="{7E232D38-4F62-42F2-9607-44217A658A54}"/>
    <cellStyle name="Millares 100 11 3 5 2" xfId="3730" xr:uid="{66602196-88B4-439B-A26B-A3E79A4EC2B6}"/>
    <cellStyle name="Millares 100 11 3 5 2 2" xfId="11996" xr:uid="{7A22B1F0-A47A-4878-B28E-6F58C8B6C5CB}"/>
    <cellStyle name="Millares 100 11 3 5 2 2 2" xfId="33499" xr:uid="{371DF4C5-19BD-4CE6-86C5-3ABD23A1E82E}"/>
    <cellStyle name="Millares 100 11 3 5 2 3" xfId="18631" xr:uid="{E5290134-6B8C-40B3-ACA5-545437CFBE55}"/>
    <cellStyle name="Millares 100 11 3 5 2 3 2" xfId="40134" xr:uid="{2834A425-63CA-4E4D-B3C5-6BB393B1F670}"/>
    <cellStyle name="Millares 100 11 3 5 2 4" xfId="25236" xr:uid="{356BBBD5-AA38-4E66-AEE9-609059385CD6}"/>
    <cellStyle name="Millares 100 11 3 5 2 5" xfId="46739" xr:uid="{46A8A7E1-EB4B-4F72-9FE7-99695682213D}"/>
    <cellStyle name="Millares 100 11 3 5 3" xfId="5869" xr:uid="{7EC22536-0116-4EC7-91FD-25352C369D01}"/>
    <cellStyle name="Millares 100 11 3 5 3 2" xfId="14135" xr:uid="{8A14F7A9-8CF1-446B-88EE-2636EC85A2DD}"/>
    <cellStyle name="Millares 100 11 3 5 3 2 2" xfId="35638" xr:uid="{F86A76F5-0BC5-4AA2-AE7D-A1B8CDB7A388}"/>
    <cellStyle name="Millares 100 11 3 5 3 3" xfId="20770" xr:uid="{7F551122-7FCB-4929-BF33-5B30169BDDFB}"/>
    <cellStyle name="Millares 100 11 3 5 3 3 2" xfId="42273" xr:uid="{528A31BE-1C45-4EE8-94F1-174D64C639BC}"/>
    <cellStyle name="Millares 100 11 3 5 3 4" xfId="27375" xr:uid="{E1C9908D-4BC9-4936-A8A7-3508CC75DA46}"/>
    <cellStyle name="Millares 100 11 3 5 3 5" xfId="48878" xr:uid="{F59BF08A-A177-4094-BF43-8ABB5C420162}"/>
    <cellStyle name="Millares 100 11 3 5 4" xfId="7510" xr:uid="{7C487C41-685F-4189-920E-0BAE20A695B6}"/>
    <cellStyle name="Millares 100 11 3 5 4 2" xfId="29013" xr:uid="{3F954432-A752-4183-9B03-EE748CAFD875}"/>
    <cellStyle name="Millares 100 11 3 5 5" xfId="9167" xr:uid="{18B26380-7662-4F97-88F5-83A06FC82D84}"/>
    <cellStyle name="Millares 100 11 3 5 5 2" xfId="30670" xr:uid="{FDB347A4-E9A0-4DCB-8398-D307B06F4412}"/>
    <cellStyle name="Millares 100 11 3 5 6" xfId="15802" xr:uid="{7E6827D6-8FD8-4428-A628-A5B0DF8D537A}"/>
    <cellStyle name="Millares 100 11 3 5 6 2" xfId="37305" xr:uid="{24C3ED7D-A08E-43F1-99D6-3BDAA3491A1B}"/>
    <cellStyle name="Millares 100 11 3 5 7" xfId="22407" xr:uid="{D680B0DD-31BB-42A3-9937-BA4002E015F5}"/>
    <cellStyle name="Millares 100 11 3 5 8" xfId="43910" xr:uid="{02961EC4-DEB4-44D6-94E5-8B289FAE7AEF}"/>
    <cellStyle name="Millares 100 11 3 6" xfId="1162" xr:uid="{25C7E7E8-5334-4415-B95E-2F731809AAFC}"/>
    <cellStyle name="Millares 100 11 3 6 2" xfId="3991" xr:uid="{475D0982-B57C-4FBE-98CD-782E6BFA5C84}"/>
    <cellStyle name="Millares 100 11 3 6 2 2" xfId="12257" xr:uid="{6E3EFA76-37AB-4574-BF83-B58FCEE2922E}"/>
    <cellStyle name="Millares 100 11 3 6 2 2 2" xfId="33760" xr:uid="{D1F4ABDC-51F3-43DE-9E2F-A9768916B25F}"/>
    <cellStyle name="Millares 100 11 3 6 2 3" xfId="18892" xr:uid="{99CC49AB-55AC-4533-8A71-A45E1CF05D09}"/>
    <cellStyle name="Millares 100 11 3 6 2 3 2" xfId="40395" xr:uid="{15994682-81A6-4EE4-AB82-AC6007E34771}"/>
    <cellStyle name="Millares 100 11 3 6 2 4" xfId="25497" xr:uid="{07126B88-02A7-449A-928A-403C9F18D843}"/>
    <cellStyle name="Millares 100 11 3 6 2 5" xfId="47000" xr:uid="{D63D9485-DFEF-42B2-A4E7-DB4BB7548E69}"/>
    <cellStyle name="Millares 100 11 3 6 3" xfId="6130" xr:uid="{7B554F48-7A68-4B10-8804-1215F2AB97C0}"/>
    <cellStyle name="Millares 100 11 3 6 3 2" xfId="14396" xr:uid="{31D8A66A-771E-4D8C-9963-91358F97637D}"/>
    <cellStyle name="Millares 100 11 3 6 3 2 2" xfId="35899" xr:uid="{15208747-BD1F-493D-AD5E-8D6413B260DF}"/>
    <cellStyle name="Millares 100 11 3 6 3 3" xfId="21031" xr:uid="{BF36D9E3-A1D1-42E8-B59C-31ACBF482E22}"/>
    <cellStyle name="Millares 100 11 3 6 3 3 2" xfId="42534" xr:uid="{D8EE16E9-6208-4340-95AE-A1EE6A256DBC}"/>
    <cellStyle name="Millares 100 11 3 6 3 4" xfId="27636" xr:uid="{5D1C37B4-B102-4DD2-A13B-89852858AB23}"/>
    <cellStyle name="Millares 100 11 3 6 3 5" xfId="49139" xr:uid="{0B412B95-9D6B-49E7-8489-4DC362B89EA2}"/>
    <cellStyle name="Millares 100 11 3 6 4" xfId="7771" xr:uid="{D253CFA6-C401-4A0E-BE35-9EA1C69055C5}"/>
    <cellStyle name="Millares 100 11 3 6 4 2" xfId="29274" xr:uid="{31E7F12F-7A4E-4CF9-A415-21D1DE3A306C}"/>
    <cellStyle name="Millares 100 11 3 6 5" xfId="9428" xr:uid="{DF246AE1-0EC0-406E-A04A-E40841F228CF}"/>
    <cellStyle name="Millares 100 11 3 6 5 2" xfId="30931" xr:uid="{200A9F5F-78AB-46A9-A016-DB52B9A5BAFD}"/>
    <cellStyle name="Millares 100 11 3 6 6" xfId="16063" xr:uid="{B843B1E7-BFF6-42F9-B62E-3A8BEC6F6CAC}"/>
    <cellStyle name="Millares 100 11 3 6 6 2" xfId="37566" xr:uid="{63C9238E-6203-46F1-BA93-A0C524E6D8F1}"/>
    <cellStyle name="Millares 100 11 3 6 7" xfId="22668" xr:uid="{8A68593C-BA0B-41B6-8A19-99B6E7074CA5}"/>
    <cellStyle name="Millares 100 11 3 6 8" xfId="44171" xr:uid="{DB9F18A2-80EE-41D0-86C8-1C60F65BCB56}"/>
    <cellStyle name="Millares 100 11 3 7" xfId="1850" xr:uid="{8B0AE5DA-753F-4591-AAB8-F4A53918B000}"/>
    <cellStyle name="Millares 100 11 3 7 2" xfId="10116" xr:uid="{E51708F2-23ED-4B67-9322-75CE2477D0DA}"/>
    <cellStyle name="Millares 100 11 3 7 2 2" xfId="31619" xr:uid="{F7FDE629-810E-4C32-90DE-1B689EAF929B}"/>
    <cellStyle name="Millares 100 11 3 7 3" xfId="16751" xr:uid="{AE969E6D-C4C9-4BDE-806E-9E5B8E0A1080}"/>
    <cellStyle name="Millares 100 11 3 7 3 2" xfId="38254" xr:uid="{AD031A8E-EDEF-4374-94FF-0E6CAD002858}"/>
    <cellStyle name="Millares 100 11 3 7 4" xfId="23356" xr:uid="{B2C5EC4A-BDEF-44B2-B48D-CA003F7BDC07}"/>
    <cellStyle name="Millares 100 11 3 7 5" xfId="44859" xr:uid="{A5F429E2-2AD4-41BD-854D-FEA742F8C9BD}"/>
    <cellStyle name="Millares 100 11 3 8" xfId="2535" xr:uid="{AAB2044B-2236-43B4-8146-73A3A223E54B}"/>
    <cellStyle name="Millares 100 11 3 8 2" xfId="10801" xr:uid="{04865633-5805-4368-B45A-9CAD31B06EB4}"/>
    <cellStyle name="Millares 100 11 3 8 2 2" xfId="32304" xr:uid="{3FC4BAB6-F6FB-4FFE-AB57-B6230B998135}"/>
    <cellStyle name="Millares 100 11 3 8 3" xfId="17436" xr:uid="{34CBA636-3D8B-4271-B64D-A6D4F6E4F53F}"/>
    <cellStyle name="Millares 100 11 3 8 3 2" xfId="38939" xr:uid="{0D0536A9-498D-431F-B754-655C5CAA701E}"/>
    <cellStyle name="Millares 100 11 3 8 4" xfId="24041" xr:uid="{7369C7A5-8149-4D84-889C-75617B6367F8}"/>
    <cellStyle name="Millares 100 11 3 8 5" xfId="45544" xr:uid="{591866ED-6083-4A59-B577-690DEA4AEAD5}"/>
    <cellStyle name="Millares 100 11 3 9" xfId="3046" xr:uid="{24BBB5CF-E437-404D-BD5A-BA0F54FF369F}"/>
    <cellStyle name="Millares 100 11 3 9 2" xfId="11312" xr:uid="{92298697-F693-43BC-849E-E012D2160E28}"/>
    <cellStyle name="Millares 100 11 3 9 2 2" xfId="32815" xr:uid="{DCCA23D8-F649-4FCF-916A-B2D008647AE7}"/>
    <cellStyle name="Millares 100 11 3 9 3" xfId="17947" xr:uid="{26AA54AD-E673-49CD-A75C-B2ECBBC7A2F2}"/>
    <cellStyle name="Millares 100 11 3 9 3 2" xfId="39450" xr:uid="{A50CD680-4017-4647-8A30-D90E1F35706C}"/>
    <cellStyle name="Millares 100 11 3 9 4" xfId="24552" xr:uid="{9A802914-0518-4D6E-8EAB-A319D89200A7}"/>
    <cellStyle name="Millares 100 11 3 9 5" xfId="46055" xr:uid="{B38FEFBE-B852-4BA3-9EE3-262F359760C4}"/>
    <cellStyle name="Millares 100 11 4" xfId="203" xr:uid="{0DF1DA03-A3B6-4CC9-A472-7329BBFD5DF8}"/>
    <cellStyle name="Millares 100 11 4 10" xfId="4722" xr:uid="{9B72C0DE-BD5C-448D-A29F-2BA59EFDE5D1}"/>
    <cellStyle name="Millares 100 11 4 10 2" xfId="12988" xr:uid="{9F63F30D-9DFD-45AD-A294-A6E7FB02E362}"/>
    <cellStyle name="Millares 100 11 4 10 2 2" xfId="34491" xr:uid="{8EA9A1C4-4489-4D28-BFCE-5F1ADE6B6E6B}"/>
    <cellStyle name="Millares 100 11 4 10 3" xfId="19623" xr:uid="{C7CB66D6-9736-4705-8184-80DE823FD340}"/>
    <cellStyle name="Millares 100 11 4 10 3 2" xfId="41126" xr:uid="{1A18690C-EBB7-45FE-978E-07D54E633105}"/>
    <cellStyle name="Millares 100 11 4 10 4" xfId="26228" xr:uid="{0962C050-DC8C-4296-A143-7CF5165ADDE5}"/>
    <cellStyle name="Millares 100 11 4 10 5" xfId="47731" xr:uid="{6B706BED-C6ED-45C9-A83E-593DE767ED34}"/>
    <cellStyle name="Millares 100 11 4 11" xfId="5225" xr:uid="{8FFD6682-9BB2-4A5B-A950-B33D288B80D3}"/>
    <cellStyle name="Millares 100 11 4 11 2" xfId="13491" xr:uid="{0867C845-02EA-4C1A-9E5B-E443C1811A66}"/>
    <cellStyle name="Millares 100 11 4 11 2 2" xfId="34994" xr:uid="{C8C91F9C-141A-4473-9613-B81FC95005F0}"/>
    <cellStyle name="Millares 100 11 4 11 3" xfId="20126" xr:uid="{1622429B-5773-4B78-9AC8-99F2EA6D3BD0}"/>
    <cellStyle name="Millares 100 11 4 11 3 2" xfId="41629" xr:uid="{9B66F29C-3CE1-4B46-ABFF-AAB991ABFBAF}"/>
    <cellStyle name="Millares 100 11 4 11 4" xfId="26731" xr:uid="{382EC671-0CB3-4DCA-8441-F7112F1884F4}"/>
    <cellStyle name="Millares 100 11 4 11 5" xfId="48234" xr:uid="{4662C620-844B-4821-94DD-F2B2C3B11F17}"/>
    <cellStyle name="Millares 100 11 4 12" xfId="6866" xr:uid="{93367622-826F-4FDA-AE6B-E24FB06D7F06}"/>
    <cellStyle name="Millares 100 11 4 12 2" xfId="28369" xr:uid="{563F5286-42BC-40BD-AA8B-183D4E291ADC}"/>
    <cellStyle name="Millares 100 11 4 13" xfId="8520" xr:uid="{79A97D1D-CBF6-47E1-A488-A3CD6966618F}"/>
    <cellStyle name="Millares 100 11 4 13 2" xfId="30023" xr:uid="{09FC3597-1EAC-46B9-9026-C889EFC373CD}"/>
    <cellStyle name="Millares 100 11 4 14" xfId="15159" xr:uid="{D81D0004-BA4D-4B25-BD73-81C8C38C201C}"/>
    <cellStyle name="Millares 100 11 4 14 2" xfId="36662" xr:uid="{69B65FF6-F0DE-4907-A5C6-147847285A82}"/>
    <cellStyle name="Millares 100 11 4 15" xfId="21764" xr:uid="{1BE42C48-6E58-4C6A-8342-F5AEE9CFF271}"/>
    <cellStyle name="Millares 100 11 4 16" xfId="43267" xr:uid="{AACEF512-A39D-4430-BB7D-F041B7546C35}"/>
    <cellStyle name="Millares 100 11 4 2" xfId="518" xr:uid="{231D6A67-0B7A-43A5-BCF8-3FEC54E8DA33}"/>
    <cellStyle name="Millares 100 11 4 2 10" xfId="7129" xr:uid="{FF1D69B2-119B-4DBD-A8F7-DE8E0B7C5FBC}"/>
    <cellStyle name="Millares 100 11 4 2 10 2" xfId="28632" xr:uid="{A597E467-C971-4251-BF3D-00E24B4F4BD6}"/>
    <cellStyle name="Millares 100 11 4 2 11" xfId="8785" xr:uid="{4F578212-1C1E-4761-B3CD-046AD9A06B8A}"/>
    <cellStyle name="Millares 100 11 4 2 11 2" xfId="30288" xr:uid="{9AAAA4C0-71D6-44FF-ADFD-4B8AF3C76C64}"/>
    <cellStyle name="Millares 100 11 4 2 12" xfId="15421" xr:uid="{0A8D030C-4000-4D5C-B764-92152F311F0E}"/>
    <cellStyle name="Millares 100 11 4 2 12 2" xfId="36924" xr:uid="{9740DE40-22AD-4D39-B76E-13CDB2122467}"/>
    <cellStyle name="Millares 100 11 4 2 13" xfId="22026" xr:uid="{9E57F534-6FC1-43AB-A679-C50A4F5D10F6}"/>
    <cellStyle name="Millares 100 11 4 2 14" xfId="43529" xr:uid="{3A471BC7-FFE9-40AF-9592-B210D972F3C5}"/>
    <cellStyle name="Millares 100 11 4 2 2" xfId="800" xr:uid="{9D0451ED-ED3C-4300-92C0-6E72D99975D0}"/>
    <cellStyle name="Millares 100 11 4 2 2 10" xfId="15701" xr:uid="{94EBA33A-97A9-4E23-A175-413D700EB33A}"/>
    <cellStyle name="Millares 100 11 4 2 2 10 2" xfId="37204" xr:uid="{1486FF6E-C199-46D7-90CF-AE0C20042788}"/>
    <cellStyle name="Millares 100 11 4 2 2 11" xfId="22306" xr:uid="{5A1EA653-9427-4372-A0E0-3510A1F5E4A1}"/>
    <cellStyle name="Millares 100 11 4 2 2 12" xfId="43809" xr:uid="{588D41B3-01B6-4119-9708-42A56228B3D6}"/>
    <cellStyle name="Millares 100 11 4 2 2 2" xfId="1746" xr:uid="{24FD4726-EB40-4873-9477-428175B0FD39}"/>
    <cellStyle name="Millares 100 11 4 2 2 2 2" xfId="4575" xr:uid="{CCF5C21C-2426-4A4C-9A00-3130BF756D80}"/>
    <cellStyle name="Millares 100 11 4 2 2 2 2 2" xfId="12841" xr:uid="{E3AB71BF-6043-47E6-96CA-8B3103DAE35E}"/>
    <cellStyle name="Millares 100 11 4 2 2 2 2 2 2" xfId="34344" xr:uid="{E19D0D83-FD15-47EB-BE0A-7B81CF97E1F6}"/>
    <cellStyle name="Millares 100 11 4 2 2 2 2 3" xfId="19476" xr:uid="{7D3EFDAD-FF84-42D7-8F43-89D899375790}"/>
    <cellStyle name="Millares 100 11 4 2 2 2 2 3 2" xfId="40979" xr:uid="{E67D9023-3C56-47E9-8CFF-D4C8F9F65A22}"/>
    <cellStyle name="Millares 100 11 4 2 2 2 2 4" xfId="26081" xr:uid="{82B8BDD8-BCCC-4BB2-A72A-8AB6AD60A7A8}"/>
    <cellStyle name="Millares 100 11 4 2 2 2 2 5" xfId="47584" xr:uid="{8C4309F4-71C1-4778-8987-69898062F581}"/>
    <cellStyle name="Millares 100 11 4 2 2 2 3" xfId="6714" xr:uid="{EC04846D-C027-4D6D-B66F-FE8DADC58895}"/>
    <cellStyle name="Millares 100 11 4 2 2 2 3 2" xfId="14980" xr:uid="{8D38581D-3116-4E93-8C67-3675A4EF2F83}"/>
    <cellStyle name="Millares 100 11 4 2 2 2 3 2 2" xfId="36483" xr:uid="{716D004E-19EA-422F-A278-10935DB5BEAB}"/>
    <cellStyle name="Millares 100 11 4 2 2 2 3 3" xfId="21615" xr:uid="{7E7E0603-38DC-4BDD-A6B5-1641014DC623}"/>
    <cellStyle name="Millares 100 11 4 2 2 2 3 3 2" xfId="43118" xr:uid="{8B0615EE-B102-44F7-8405-66815E9781EE}"/>
    <cellStyle name="Millares 100 11 4 2 2 2 3 4" xfId="28220" xr:uid="{7AE841FC-B30D-441E-8B45-2D1132FB4112}"/>
    <cellStyle name="Millares 100 11 4 2 2 2 3 5" xfId="49723" xr:uid="{C37D2E36-A7E0-485A-A8A0-7D94D5CD49E3}"/>
    <cellStyle name="Millares 100 11 4 2 2 2 4" xfId="8355" xr:uid="{497DB3EF-EC8A-4DB2-8299-5AC7B107EDBF}"/>
    <cellStyle name="Millares 100 11 4 2 2 2 4 2" xfId="29858" xr:uid="{54ECFADB-BE60-4135-93E8-43154296EE6E}"/>
    <cellStyle name="Millares 100 11 4 2 2 2 5" xfId="10012" xr:uid="{9161C565-B628-445F-9B9C-CF237C7D75A9}"/>
    <cellStyle name="Millares 100 11 4 2 2 2 5 2" xfId="31515" xr:uid="{317B6653-6F28-4D02-94DE-359DDF710066}"/>
    <cellStyle name="Millares 100 11 4 2 2 2 6" xfId="16647" xr:uid="{CCDF6DB4-720D-45F1-940B-146BDE234DB8}"/>
    <cellStyle name="Millares 100 11 4 2 2 2 6 2" xfId="38150" xr:uid="{F0532190-8A08-43C4-97FC-C06E3A04BCE7}"/>
    <cellStyle name="Millares 100 11 4 2 2 2 7" xfId="23252" xr:uid="{F42BC31E-D37B-4603-975B-DF93D94FDEB6}"/>
    <cellStyle name="Millares 100 11 4 2 2 2 8" xfId="44755" xr:uid="{ABCCA466-489A-4F9A-BD56-AAEC835FFDF9}"/>
    <cellStyle name="Millares 100 11 4 2 2 3" xfId="2433" xr:uid="{F110EA6D-7DF0-4E31-985B-46697D49D5DA}"/>
    <cellStyle name="Millares 100 11 4 2 2 3 2" xfId="10699" xr:uid="{2EE35E02-8F00-4ECF-976E-809C9D5901E3}"/>
    <cellStyle name="Millares 100 11 4 2 2 3 2 2" xfId="32202" xr:uid="{D20CBB4C-74CF-40FB-8898-9EC205D3E749}"/>
    <cellStyle name="Millares 100 11 4 2 2 3 3" xfId="17334" xr:uid="{FA345482-16E1-4FE9-A284-9C73AA22C41D}"/>
    <cellStyle name="Millares 100 11 4 2 2 3 3 2" xfId="38837" xr:uid="{B13F26CB-418A-4130-9773-F92120829649}"/>
    <cellStyle name="Millares 100 11 4 2 2 3 4" xfId="23939" xr:uid="{013100DF-F02D-4E04-B53F-30EA7657B6F5}"/>
    <cellStyle name="Millares 100 11 4 2 2 3 5" xfId="45442" xr:uid="{4EEB01EC-D360-4146-A690-71EAB9E86C86}"/>
    <cellStyle name="Millares 100 11 4 2 2 4" xfId="2950" xr:uid="{6D6FA745-8053-4B36-8FF6-6E1E84BF5A75}"/>
    <cellStyle name="Millares 100 11 4 2 2 4 2" xfId="11216" xr:uid="{3BAC370B-0629-4C37-8590-2A44C1E06E23}"/>
    <cellStyle name="Millares 100 11 4 2 2 4 2 2" xfId="32719" xr:uid="{6A27A430-C314-4036-84FA-10E90148B0F8}"/>
    <cellStyle name="Millares 100 11 4 2 2 4 3" xfId="17851" xr:uid="{79701126-568E-49AF-BBD8-A6FFB14315CC}"/>
    <cellStyle name="Millares 100 11 4 2 2 4 3 2" xfId="39354" xr:uid="{E8072C80-4970-4CB2-85EB-E141D0BA3F78}"/>
    <cellStyle name="Millares 100 11 4 2 2 4 4" xfId="24456" xr:uid="{1E89BBEA-D259-40E2-AEA4-F1DD0306BA52}"/>
    <cellStyle name="Millares 100 11 4 2 2 4 5" xfId="45959" xr:uid="{ED1F5DAC-F75A-443C-ACD6-1E175A1E7B9E}"/>
    <cellStyle name="Millares 100 11 4 2 2 5" xfId="3629" xr:uid="{C261E956-A27A-4BC0-B4F9-D06B62D6431E}"/>
    <cellStyle name="Millares 100 11 4 2 2 5 2" xfId="11895" xr:uid="{9FEF2F59-E651-4C5C-8B01-919BA64622B1}"/>
    <cellStyle name="Millares 100 11 4 2 2 5 2 2" xfId="33398" xr:uid="{AD5D7A60-73DF-476B-B238-B293AB5F664C}"/>
    <cellStyle name="Millares 100 11 4 2 2 5 3" xfId="18530" xr:uid="{21B97A63-86D2-4CB9-ADAA-970BEAED1432}"/>
    <cellStyle name="Millares 100 11 4 2 2 5 3 2" xfId="40033" xr:uid="{92E02D1D-8904-4FB1-97CE-27303A611FC6}"/>
    <cellStyle name="Millares 100 11 4 2 2 5 4" xfId="25135" xr:uid="{D3A93500-DD29-4BA7-8BA3-E09A003F8C8B}"/>
    <cellStyle name="Millares 100 11 4 2 2 5 5" xfId="46638" xr:uid="{0D76B087-DA97-4860-9E14-F01D9830376F}"/>
    <cellStyle name="Millares 100 11 4 2 2 6" xfId="5094" xr:uid="{AD4E5196-9A9C-43CC-A200-B7AF11A39F10}"/>
    <cellStyle name="Millares 100 11 4 2 2 6 2" xfId="13360" xr:uid="{6D3CE2CC-523F-495C-9404-CEF67FB9E9AA}"/>
    <cellStyle name="Millares 100 11 4 2 2 6 2 2" xfId="34863" xr:uid="{3F3FE8D9-2044-4C06-AE77-F7FDC08266F1}"/>
    <cellStyle name="Millares 100 11 4 2 2 6 3" xfId="19995" xr:uid="{67DB8760-5962-46BE-BE5F-C6F8EC73E4BE}"/>
    <cellStyle name="Millares 100 11 4 2 2 6 3 2" xfId="41498" xr:uid="{21588C77-ACB1-433D-B0C6-73F4ED0072B2}"/>
    <cellStyle name="Millares 100 11 4 2 2 6 4" xfId="26600" xr:uid="{350C2BD6-309C-465F-AD95-F8390C60A976}"/>
    <cellStyle name="Millares 100 11 4 2 2 6 5" xfId="48103" xr:uid="{8D9A81B6-2769-4391-8846-3822472C3889}"/>
    <cellStyle name="Millares 100 11 4 2 2 7" xfId="5768" xr:uid="{61AFDB99-D344-4698-9845-4C87953FF296}"/>
    <cellStyle name="Millares 100 11 4 2 2 7 2" xfId="14034" xr:uid="{82988BAB-D220-4DF3-A4C9-A4CACB57FEE4}"/>
    <cellStyle name="Millares 100 11 4 2 2 7 2 2" xfId="35537" xr:uid="{ADC3593D-8C9F-4D69-BCC2-59933A0E27E4}"/>
    <cellStyle name="Millares 100 11 4 2 2 7 3" xfId="20669" xr:uid="{C42B11DF-A3A6-4B33-BF03-1B32C4D11639}"/>
    <cellStyle name="Millares 100 11 4 2 2 7 3 2" xfId="42172" xr:uid="{C2059972-71A6-47C1-8E95-1259DEC6DA81}"/>
    <cellStyle name="Millares 100 11 4 2 2 7 4" xfId="27274" xr:uid="{D1D43ABD-3EF9-4F6F-8D33-29256983DBBD}"/>
    <cellStyle name="Millares 100 11 4 2 2 7 5" xfId="48777" xr:uid="{4E4A28E4-16DF-4535-86B8-26A7E64B5AA9}"/>
    <cellStyle name="Millares 100 11 4 2 2 8" xfId="7409" xr:uid="{00ED2756-F123-4F5F-954D-14804EBDC163}"/>
    <cellStyle name="Millares 100 11 4 2 2 8 2" xfId="28912" xr:uid="{FF318C5F-2E01-45D6-87BA-AC8A5E10B211}"/>
    <cellStyle name="Millares 100 11 4 2 2 9" xfId="9066" xr:uid="{B0100986-BA95-45AC-936A-E5C8D3353538}"/>
    <cellStyle name="Millares 100 11 4 2 2 9 2" xfId="30569" xr:uid="{4E61854C-F894-4E18-85D0-97620771EEBD}"/>
    <cellStyle name="Millares 100 11 4 2 3" xfId="1070" xr:uid="{1FC84338-AB50-4BA3-9F27-89A1A4420D60}"/>
    <cellStyle name="Millares 100 11 4 2 3 2" xfId="3899" xr:uid="{134E3E1F-D5F6-4714-84CA-C7A979F7BC6F}"/>
    <cellStyle name="Millares 100 11 4 2 3 2 2" xfId="12165" xr:uid="{19184B00-10E6-46C6-8AE7-C8078EAA3A0F}"/>
    <cellStyle name="Millares 100 11 4 2 3 2 2 2" xfId="33668" xr:uid="{152A1A4E-36CD-4D98-9338-86870813EFF1}"/>
    <cellStyle name="Millares 100 11 4 2 3 2 3" xfId="18800" xr:uid="{763A048C-A83E-497D-A725-D231B732440A}"/>
    <cellStyle name="Millares 100 11 4 2 3 2 3 2" xfId="40303" xr:uid="{30B41ECB-945F-45E5-98E2-A82F7FABF506}"/>
    <cellStyle name="Millares 100 11 4 2 3 2 4" xfId="25405" xr:uid="{AC2CAEE8-7D82-42F7-8CCB-E2E052C9F132}"/>
    <cellStyle name="Millares 100 11 4 2 3 2 5" xfId="46908" xr:uid="{714244EF-20F7-49C6-908C-EFE0D9F1DDC1}"/>
    <cellStyle name="Millares 100 11 4 2 3 3" xfId="6038" xr:uid="{6F939D99-4368-4811-BC29-EE751423A8F4}"/>
    <cellStyle name="Millares 100 11 4 2 3 3 2" xfId="14304" xr:uid="{457FA6F9-30C6-43BB-84ED-A065C62639AD}"/>
    <cellStyle name="Millares 100 11 4 2 3 3 2 2" xfId="35807" xr:uid="{EB46BC99-519B-43C9-A985-4C0E2BBFFD62}"/>
    <cellStyle name="Millares 100 11 4 2 3 3 3" xfId="20939" xr:uid="{0916508F-AF3F-4F71-8E14-537A6486008D}"/>
    <cellStyle name="Millares 100 11 4 2 3 3 3 2" xfId="42442" xr:uid="{45259D60-7A8D-4B49-AF07-BF12B8863FCD}"/>
    <cellStyle name="Millares 100 11 4 2 3 3 4" xfId="27544" xr:uid="{8936F373-C6F1-4EAE-B87C-35136E1C70A7}"/>
    <cellStyle name="Millares 100 11 4 2 3 3 5" xfId="49047" xr:uid="{2235C78D-C788-477E-AEE4-0ADC53A46789}"/>
    <cellStyle name="Millares 100 11 4 2 3 4" xfId="7679" xr:uid="{786AB2BC-CEB0-4AFC-967B-F7D7CA4612EF}"/>
    <cellStyle name="Millares 100 11 4 2 3 4 2" xfId="29182" xr:uid="{9B1BDAD9-FDD2-4757-9B14-8225C9FE17BE}"/>
    <cellStyle name="Millares 100 11 4 2 3 5" xfId="9336" xr:uid="{19431FC5-1ECB-4BE0-9257-AC0ECE931A40}"/>
    <cellStyle name="Millares 100 11 4 2 3 5 2" xfId="30839" xr:uid="{3511A9D3-0325-438A-A8DF-1C42DE1D4178}"/>
    <cellStyle name="Millares 100 11 4 2 3 6" xfId="15971" xr:uid="{CBD3D18E-966D-43EF-8BFA-557E66D4D478}"/>
    <cellStyle name="Millares 100 11 4 2 3 6 2" xfId="37474" xr:uid="{B41437EC-E6B0-4D8C-B385-5E56377C5913}"/>
    <cellStyle name="Millares 100 11 4 2 3 7" xfId="22576" xr:uid="{F3F2DAF3-DF58-4863-8EAC-A3B2FDA9B207}"/>
    <cellStyle name="Millares 100 11 4 2 3 8" xfId="44079" xr:uid="{61054737-45C2-452B-98AF-4F9D86E9D169}"/>
    <cellStyle name="Millares 100 11 4 2 4" xfId="1466" xr:uid="{79A6496E-DAA8-4A4D-BE61-01542BACFD3A}"/>
    <cellStyle name="Millares 100 11 4 2 4 2" xfId="4295" xr:uid="{4B9CC50D-71AE-4B6B-8AE3-5FFD43003083}"/>
    <cellStyle name="Millares 100 11 4 2 4 2 2" xfId="12561" xr:uid="{52755360-F5A8-4EF7-A5F5-C83FA4B83DE8}"/>
    <cellStyle name="Millares 100 11 4 2 4 2 2 2" xfId="34064" xr:uid="{02A758DD-BB40-426A-B855-1F463AA82A7A}"/>
    <cellStyle name="Millares 100 11 4 2 4 2 3" xfId="19196" xr:uid="{C0784C3D-8EFA-4F61-8C21-6301058FFE8F}"/>
    <cellStyle name="Millares 100 11 4 2 4 2 3 2" xfId="40699" xr:uid="{54ECB3C9-8B5F-4884-88EA-7648CCA894FF}"/>
    <cellStyle name="Millares 100 11 4 2 4 2 4" xfId="25801" xr:uid="{62B2C79E-F961-42D1-A955-571C5848F92C}"/>
    <cellStyle name="Millares 100 11 4 2 4 2 5" xfId="47304" xr:uid="{74D0F1B1-C945-4D2B-844F-5052697DF68A}"/>
    <cellStyle name="Millares 100 11 4 2 4 3" xfId="6434" xr:uid="{5B6FAC54-9E5F-425A-9922-CA987B984356}"/>
    <cellStyle name="Millares 100 11 4 2 4 3 2" xfId="14700" xr:uid="{043D9529-63F4-4F69-987D-0807B91EB360}"/>
    <cellStyle name="Millares 100 11 4 2 4 3 2 2" xfId="36203" xr:uid="{16E4A13E-C332-4C73-B6F8-CD6654AECDE5}"/>
    <cellStyle name="Millares 100 11 4 2 4 3 3" xfId="21335" xr:uid="{D768C13E-90CA-4C4D-867B-6AE65379942B}"/>
    <cellStyle name="Millares 100 11 4 2 4 3 3 2" xfId="42838" xr:uid="{66B9083F-7E42-4587-8AB4-6C242D9DBF10}"/>
    <cellStyle name="Millares 100 11 4 2 4 3 4" xfId="27940" xr:uid="{DDCB580E-388A-4316-8700-E1C1D01F1158}"/>
    <cellStyle name="Millares 100 11 4 2 4 3 5" xfId="49443" xr:uid="{020ED8EF-41D9-4904-AC6D-D96BDA68B7A3}"/>
    <cellStyle name="Millares 100 11 4 2 4 4" xfId="8075" xr:uid="{395354AE-FD74-4B20-9BB1-265B700D099E}"/>
    <cellStyle name="Millares 100 11 4 2 4 4 2" xfId="29578" xr:uid="{8CDE94E3-164F-4EF5-B365-449C8F81F59B}"/>
    <cellStyle name="Millares 100 11 4 2 4 5" xfId="9732" xr:uid="{8566AC2F-6876-4796-BD90-A87625DB6220}"/>
    <cellStyle name="Millares 100 11 4 2 4 5 2" xfId="31235" xr:uid="{41B7CB7C-A805-4533-95F8-24216EE5B473}"/>
    <cellStyle name="Millares 100 11 4 2 4 6" xfId="16367" xr:uid="{B690346F-B09E-49DC-B457-D3221FCCEACB}"/>
    <cellStyle name="Millares 100 11 4 2 4 6 2" xfId="37870" xr:uid="{65F3D376-9FDD-4592-804A-6902D0838A14}"/>
    <cellStyle name="Millares 100 11 4 2 4 7" xfId="22972" xr:uid="{11D9F5EC-46DE-4BB5-A271-A93AF893CB8F}"/>
    <cellStyle name="Millares 100 11 4 2 4 8" xfId="44475" xr:uid="{3015E80D-7073-45C1-8BB8-E6118AAD24C1}"/>
    <cellStyle name="Millares 100 11 4 2 5" xfId="2153" xr:uid="{71A8F415-270D-4B26-BF66-59CBC507CFCE}"/>
    <cellStyle name="Millares 100 11 4 2 5 2" xfId="10419" xr:uid="{F40A47D4-B0AB-4E15-A101-32B876905468}"/>
    <cellStyle name="Millares 100 11 4 2 5 2 2" xfId="31922" xr:uid="{9745C3D1-F5D7-4373-B3F5-FFBF92B0164A}"/>
    <cellStyle name="Millares 100 11 4 2 5 3" xfId="17054" xr:uid="{72B6AEE5-3025-4BC6-B644-4F3CE9010F87}"/>
    <cellStyle name="Millares 100 11 4 2 5 3 2" xfId="38557" xr:uid="{C748B754-3B0E-4511-B295-49A847C48C19}"/>
    <cellStyle name="Millares 100 11 4 2 5 4" xfId="23659" xr:uid="{3FF209F9-1539-4B75-A697-C06895B6E714}"/>
    <cellStyle name="Millares 100 11 4 2 5 5" xfId="45162" xr:uid="{227EEF98-1629-4196-98AF-DAECB1EBEB75}"/>
    <cellStyle name="Millares 100 11 4 2 6" xfId="2700" xr:uid="{DD229407-2F31-43EA-AD3E-B1F84E57D99B}"/>
    <cellStyle name="Millares 100 11 4 2 6 2" xfId="10966" xr:uid="{AB4A0E90-9613-45B5-8CAB-BEC9FD955439}"/>
    <cellStyle name="Millares 100 11 4 2 6 2 2" xfId="32469" xr:uid="{254C3A0B-845C-4264-863E-5E3253776815}"/>
    <cellStyle name="Millares 100 11 4 2 6 3" xfId="17601" xr:uid="{8E68DC7A-CABB-491B-83B8-D4675D9D0B55}"/>
    <cellStyle name="Millares 100 11 4 2 6 3 2" xfId="39104" xr:uid="{4D54BF58-4EF0-42D2-A828-B3C801DF83F3}"/>
    <cellStyle name="Millares 100 11 4 2 6 4" xfId="24206" xr:uid="{5B79DDD2-7413-4880-9DC9-0B2299689853}"/>
    <cellStyle name="Millares 100 11 4 2 6 5" xfId="45709" xr:uid="{B4A78A87-36DA-4BD8-B055-0714435EB587}"/>
    <cellStyle name="Millares 100 11 4 2 7" xfId="3349" xr:uid="{575CA85B-F538-4F97-A9A1-25B603E2EA22}"/>
    <cellStyle name="Millares 100 11 4 2 7 2" xfId="11615" xr:uid="{E5B5E7BC-D223-40AC-BEF6-93B6FF610016}"/>
    <cellStyle name="Millares 100 11 4 2 7 2 2" xfId="33118" xr:uid="{898498D2-2E06-47A5-A1AF-CE4BA6684B46}"/>
    <cellStyle name="Millares 100 11 4 2 7 3" xfId="18250" xr:uid="{4AEFDFAA-7CD7-4B0B-8BDA-0840DE46CB23}"/>
    <cellStyle name="Millares 100 11 4 2 7 3 2" xfId="39753" xr:uid="{CA1D9A91-764D-4399-A73C-C198F1542187}"/>
    <cellStyle name="Millares 100 11 4 2 7 4" xfId="24855" xr:uid="{FE16290B-BF33-4E54-A23D-76BECC765183}"/>
    <cellStyle name="Millares 100 11 4 2 7 5" xfId="46358" xr:uid="{683B9A71-C4D5-4204-BD76-68189A5BAE47}"/>
    <cellStyle name="Millares 100 11 4 2 8" xfId="4844" xr:uid="{76EC060E-095F-48B8-BD55-8A4BB4068397}"/>
    <cellStyle name="Millares 100 11 4 2 8 2" xfId="13110" xr:uid="{06825172-8D4C-4367-ABC2-892AC3772703}"/>
    <cellStyle name="Millares 100 11 4 2 8 2 2" xfId="34613" xr:uid="{40DE8201-33E2-4E1C-B2F5-4025931FB99F}"/>
    <cellStyle name="Millares 100 11 4 2 8 3" xfId="19745" xr:uid="{8595DE5C-4398-4AD8-89F4-9B53FFD5EDDA}"/>
    <cellStyle name="Millares 100 11 4 2 8 3 2" xfId="41248" xr:uid="{0505E742-1E5F-4E15-83F2-52500AC223AD}"/>
    <cellStyle name="Millares 100 11 4 2 8 4" xfId="26350" xr:uid="{4851978F-3CB0-4D37-A05F-297C8609178E}"/>
    <cellStyle name="Millares 100 11 4 2 8 5" xfId="47853" xr:uid="{72BBBE4A-E4C8-4F77-98F4-C09C2DA11C04}"/>
    <cellStyle name="Millares 100 11 4 2 9" xfId="5488" xr:uid="{A02A5196-B9CB-41BB-9670-DFCBBFB3C082}"/>
    <cellStyle name="Millares 100 11 4 2 9 2" xfId="13754" xr:uid="{8A3A9560-832F-470D-888B-AB74C7CF757E}"/>
    <cellStyle name="Millares 100 11 4 2 9 2 2" xfId="35257" xr:uid="{84838814-19F1-4CF7-8856-17DDDEF6AB70}"/>
    <cellStyle name="Millares 100 11 4 2 9 3" xfId="20389" xr:uid="{E3BA09EF-DD02-456C-AD19-8FD963FC1523}"/>
    <cellStyle name="Millares 100 11 4 2 9 3 2" xfId="41892" xr:uid="{4233FFB0-5A22-4C51-9EE7-CC2FC00FD098}"/>
    <cellStyle name="Millares 100 11 4 2 9 4" xfId="26994" xr:uid="{9D53DEC5-CEB4-43D0-B0A9-EED3099DA452}"/>
    <cellStyle name="Millares 100 11 4 2 9 5" xfId="48497" xr:uid="{C6849773-D12A-4DA0-8356-5C04453E2A0F}"/>
    <cellStyle name="Millares 100 11 4 3" xfId="390" xr:uid="{CC177CBD-76F5-4FC8-A8AC-E2E3DBC6BB48}"/>
    <cellStyle name="Millares 100 11 4 3 10" xfId="15293" xr:uid="{06A2AED5-C2B9-4A7A-AF6F-BCCACCE35FFC}"/>
    <cellStyle name="Millares 100 11 4 3 10 2" xfId="36796" xr:uid="{406EB44A-BFF2-4C76-9C1E-CFF10364EEE5}"/>
    <cellStyle name="Millares 100 11 4 3 11" xfId="21898" xr:uid="{92A204A0-B48F-4962-A912-620EA76EEA35}"/>
    <cellStyle name="Millares 100 11 4 3 12" xfId="43401" xr:uid="{6D786C57-1DF3-48A5-89A8-3E1D48DB251D}"/>
    <cellStyle name="Millares 100 11 4 3 2" xfId="1338" xr:uid="{D48ECE04-CA39-4F26-A501-04B14B0002A5}"/>
    <cellStyle name="Millares 100 11 4 3 2 2" xfId="4167" xr:uid="{1C6FB95B-BAA2-4F9E-936C-F2900D389C27}"/>
    <cellStyle name="Millares 100 11 4 3 2 2 2" xfId="12433" xr:uid="{F366744E-3A8A-444A-B305-54F53AB24AE1}"/>
    <cellStyle name="Millares 100 11 4 3 2 2 2 2" xfId="33936" xr:uid="{D05FB756-AD15-4EC9-92BC-D9283F2FD5CE}"/>
    <cellStyle name="Millares 100 11 4 3 2 2 3" xfId="19068" xr:uid="{2CEAF988-ECC3-4883-9285-70B79177F5F3}"/>
    <cellStyle name="Millares 100 11 4 3 2 2 3 2" xfId="40571" xr:uid="{A61E96D9-A7E2-445B-97FE-7135ADF43EB0}"/>
    <cellStyle name="Millares 100 11 4 3 2 2 4" xfId="25673" xr:uid="{83C8A3E5-F2A0-4C1D-8FAB-129E8B1A160A}"/>
    <cellStyle name="Millares 100 11 4 3 2 2 5" xfId="47176" xr:uid="{2A3693CB-43AD-4A8A-A16B-998B57DF6CDE}"/>
    <cellStyle name="Millares 100 11 4 3 2 3" xfId="6306" xr:uid="{151E3AD2-0C2B-4C24-9FC3-2ECF4D503F53}"/>
    <cellStyle name="Millares 100 11 4 3 2 3 2" xfId="14572" xr:uid="{E164BD84-DC0F-45D0-8B1C-AEB7723C505E}"/>
    <cellStyle name="Millares 100 11 4 3 2 3 2 2" xfId="36075" xr:uid="{333D25D2-77FB-48A0-8313-A521F501A2FB}"/>
    <cellStyle name="Millares 100 11 4 3 2 3 3" xfId="21207" xr:uid="{903001F2-91BF-4273-B160-FAD7A2C3B031}"/>
    <cellStyle name="Millares 100 11 4 3 2 3 3 2" xfId="42710" xr:uid="{0A011A94-4222-459D-9AFF-19E8E05CC6CE}"/>
    <cellStyle name="Millares 100 11 4 3 2 3 4" xfId="27812" xr:uid="{928B298D-69BF-4835-B22F-D70227980E89}"/>
    <cellStyle name="Millares 100 11 4 3 2 3 5" xfId="49315" xr:uid="{D3786E3A-5A87-40C9-AFD1-A60F1B1237D1}"/>
    <cellStyle name="Millares 100 11 4 3 2 4" xfId="7947" xr:uid="{4927283D-6A16-4334-A367-0BE8D8A17394}"/>
    <cellStyle name="Millares 100 11 4 3 2 4 2" xfId="29450" xr:uid="{F94CC77D-D05E-41BF-B8CD-F66ACB8069A7}"/>
    <cellStyle name="Millares 100 11 4 3 2 5" xfId="9604" xr:uid="{D8F6FDE0-110C-4C78-82CA-437AC0BAD251}"/>
    <cellStyle name="Millares 100 11 4 3 2 5 2" xfId="31107" xr:uid="{3816BF76-61E5-495B-A540-D93CE5B0884A}"/>
    <cellStyle name="Millares 100 11 4 3 2 6" xfId="16239" xr:uid="{BCE326DD-C575-42D2-87B3-92CB083A9F3D}"/>
    <cellStyle name="Millares 100 11 4 3 2 6 2" xfId="37742" xr:uid="{C935F255-5993-4950-8C81-8E810B049ADE}"/>
    <cellStyle name="Millares 100 11 4 3 2 7" xfId="22844" xr:uid="{AC370C3E-E5F4-43AB-BAFC-CBBD9450418E}"/>
    <cellStyle name="Millares 100 11 4 3 2 8" xfId="44347" xr:uid="{84203BF3-855A-4BA6-BC94-7A5C35B7B63F}"/>
    <cellStyle name="Millares 100 11 4 3 3" xfId="2025" xr:uid="{3C67F844-3B40-4972-A649-CD1BD501462B}"/>
    <cellStyle name="Millares 100 11 4 3 3 2" xfId="10291" xr:uid="{D3837A71-664C-4D9F-8C32-9756D0CF29E7}"/>
    <cellStyle name="Millares 100 11 4 3 3 2 2" xfId="31794" xr:uid="{ED6879C5-51A7-472B-8A6F-C7F3A8768E51}"/>
    <cellStyle name="Millares 100 11 4 3 3 3" xfId="16926" xr:uid="{8E9580FB-3CEC-4B91-9EEE-AB800AF88435}"/>
    <cellStyle name="Millares 100 11 4 3 3 3 2" xfId="38429" xr:uid="{FA6A6A35-3C15-47AC-B2B3-2C8F5305FB93}"/>
    <cellStyle name="Millares 100 11 4 3 3 4" xfId="23531" xr:uid="{E7A3297C-F489-4F3F-9D72-1AB1951C055C}"/>
    <cellStyle name="Millares 100 11 4 3 3 5" xfId="45034" xr:uid="{8B4BDD5C-EB32-46A8-A1F1-5B19DCACFC10}"/>
    <cellStyle name="Millares 100 11 4 3 4" xfId="2824" xr:uid="{5840CFE2-3FF9-4C68-8349-8E784FA93F11}"/>
    <cellStyle name="Millares 100 11 4 3 4 2" xfId="11090" xr:uid="{4C34E117-AAAC-4540-BC86-F136F3430B9A}"/>
    <cellStyle name="Millares 100 11 4 3 4 2 2" xfId="32593" xr:uid="{71D82DB9-7752-4AE0-BBCE-E65DDC60FABB}"/>
    <cellStyle name="Millares 100 11 4 3 4 3" xfId="17725" xr:uid="{3FF13548-F1DC-4DA7-9EAF-221589F3AD6F}"/>
    <cellStyle name="Millares 100 11 4 3 4 3 2" xfId="39228" xr:uid="{376F1179-A05D-4BE2-B85E-3874A62E7A6A}"/>
    <cellStyle name="Millares 100 11 4 3 4 4" xfId="24330" xr:uid="{D5FDB377-F2A5-4A76-AF73-C9C9C33DCC7F}"/>
    <cellStyle name="Millares 100 11 4 3 4 5" xfId="45833" xr:uid="{52FBE975-E7EA-4D59-87D6-5504AA17B3A7}"/>
    <cellStyle name="Millares 100 11 4 3 5" xfId="3221" xr:uid="{2DF817CF-BCD8-41FE-9961-1AB7F2BCB335}"/>
    <cellStyle name="Millares 100 11 4 3 5 2" xfId="11487" xr:uid="{9A7A21CA-6BCD-4CD9-B8AA-A3D102DD9432}"/>
    <cellStyle name="Millares 100 11 4 3 5 2 2" xfId="32990" xr:uid="{0C290D5A-F3CD-4D35-B537-1DD00379384D}"/>
    <cellStyle name="Millares 100 11 4 3 5 3" xfId="18122" xr:uid="{676F5AA0-D65F-434D-AD26-8EF8134F73D3}"/>
    <cellStyle name="Millares 100 11 4 3 5 3 2" xfId="39625" xr:uid="{64693437-0F0D-4C86-9A84-5EABB4F73F14}"/>
    <cellStyle name="Millares 100 11 4 3 5 4" xfId="24727" xr:uid="{9E448BE2-13C9-4323-8890-9F3EFFB31834}"/>
    <cellStyle name="Millares 100 11 4 3 5 5" xfId="46230" xr:uid="{BDA2B107-BB7E-4EAF-A4F1-68616B095682}"/>
    <cellStyle name="Millares 100 11 4 3 6" xfId="4968" xr:uid="{E9389945-59B8-40BF-B381-D8146B26834F}"/>
    <cellStyle name="Millares 100 11 4 3 6 2" xfId="13234" xr:uid="{CBD5701F-E2B6-4CD8-A5F0-340348F016AB}"/>
    <cellStyle name="Millares 100 11 4 3 6 2 2" xfId="34737" xr:uid="{E9F4ADED-EF44-4B3D-8A1E-2B8E73F6CB12}"/>
    <cellStyle name="Millares 100 11 4 3 6 3" xfId="19869" xr:uid="{7A405969-E57C-4555-B9B6-DAAB2329E4C0}"/>
    <cellStyle name="Millares 100 11 4 3 6 3 2" xfId="41372" xr:uid="{91F7DD75-366A-4237-A16A-343D4812D765}"/>
    <cellStyle name="Millares 100 11 4 3 6 4" xfId="26474" xr:uid="{841CDC8E-3AFA-4AC1-970B-B67DD7ED44BB}"/>
    <cellStyle name="Millares 100 11 4 3 6 5" xfId="47977" xr:uid="{5C04C15C-BA79-45DA-99F1-12EF1BFDE446}"/>
    <cellStyle name="Millares 100 11 4 3 7" xfId="5360" xr:uid="{37EFD8E4-CB53-4780-9FB4-937C166E9B18}"/>
    <cellStyle name="Millares 100 11 4 3 7 2" xfId="13626" xr:uid="{700A53B8-B6E9-474A-8D6F-FD987B042957}"/>
    <cellStyle name="Millares 100 11 4 3 7 2 2" xfId="35129" xr:uid="{4B9684FD-73FE-4653-9104-E3ADF63101A1}"/>
    <cellStyle name="Millares 100 11 4 3 7 3" xfId="20261" xr:uid="{CB7CEB84-0DF6-4DC6-9F5A-EE0E3104A007}"/>
    <cellStyle name="Millares 100 11 4 3 7 3 2" xfId="41764" xr:uid="{B05DE37D-C993-4FFA-AB7F-7743B63FEC65}"/>
    <cellStyle name="Millares 100 11 4 3 7 4" xfId="26866" xr:uid="{DF33ED41-78E5-4E6D-A90E-8471EB7658FE}"/>
    <cellStyle name="Millares 100 11 4 3 7 5" xfId="48369" xr:uid="{2B1AEE4B-2089-4863-A941-B93C56826404}"/>
    <cellStyle name="Millares 100 11 4 3 8" xfId="7001" xr:uid="{9D01E92D-6594-4070-A753-9D7BFF764FB8}"/>
    <cellStyle name="Millares 100 11 4 3 8 2" xfId="28504" xr:uid="{D05B2FD9-3E35-4603-9FB2-E27000730A49}"/>
    <cellStyle name="Millares 100 11 4 3 9" xfId="8657" xr:uid="{99C69C70-CF7C-4070-B3F9-FB50D24ED6E6}"/>
    <cellStyle name="Millares 100 11 4 3 9 2" xfId="30160" xr:uid="{CFCF2C26-F9F4-4A15-868C-C0774AEC3947}"/>
    <cellStyle name="Millares 100 11 4 4" xfId="674" xr:uid="{92A37F0E-F7FF-488B-8658-83CAF2CD3511}"/>
    <cellStyle name="Millares 100 11 4 4 10" xfId="43683" xr:uid="{1EED6566-7D08-4E1D-942E-0927CD9E6CC1}"/>
    <cellStyle name="Millares 100 11 4 4 2" xfId="1620" xr:uid="{32B1BD22-808C-477C-9822-F60C3FC7EA96}"/>
    <cellStyle name="Millares 100 11 4 4 2 2" xfId="4449" xr:uid="{765859F3-B5A0-4236-88F3-A79EB85C8798}"/>
    <cellStyle name="Millares 100 11 4 4 2 2 2" xfId="12715" xr:uid="{DF57851C-F120-4B38-9315-2E95A615F269}"/>
    <cellStyle name="Millares 100 11 4 4 2 2 2 2" xfId="34218" xr:uid="{386424E0-FED1-4BD9-8A34-23CBA62183CA}"/>
    <cellStyle name="Millares 100 11 4 4 2 2 3" xfId="19350" xr:uid="{8B84CF58-E4B0-40C1-B442-8651D842D5F9}"/>
    <cellStyle name="Millares 100 11 4 4 2 2 3 2" xfId="40853" xr:uid="{C2AC81C0-D3DC-41AD-9491-4565B4BE64FB}"/>
    <cellStyle name="Millares 100 11 4 4 2 2 4" xfId="25955" xr:uid="{007AF20C-0C2D-4E1B-8CEA-0C3D20D4AE44}"/>
    <cellStyle name="Millares 100 11 4 4 2 2 5" xfId="47458" xr:uid="{2D2CC8BC-0398-423A-8DE1-F77230ADCFDF}"/>
    <cellStyle name="Millares 100 11 4 4 2 3" xfId="6588" xr:uid="{34A29D4D-201F-4594-8137-E15A02EA77A1}"/>
    <cellStyle name="Millares 100 11 4 4 2 3 2" xfId="14854" xr:uid="{600B2B09-A161-4169-A149-54E4C0C3C037}"/>
    <cellStyle name="Millares 100 11 4 4 2 3 2 2" xfId="36357" xr:uid="{B76442DA-EAA2-481D-814C-659568E618C5}"/>
    <cellStyle name="Millares 100 11 4 4 2 3 3" xfId="21489" xr:uid="{EC2B0A31-5F90-4475-A6DC-A00E967D17CE}"/>
    <cellStyle name="Millares 100 11 4 4 2 3 3 2" xfId="42992" xr:uid="{9092BFF3-9A9D-4812-B3EF-418FAD41FA49}"/>
    <cellStyle name="Millares 100 11 4 4 2 3 4" xfId="28094" xr:uid="{2DD2E9B2-3311-4DCA-B173-E1922B649295}"/>
    <cellStyle name="Millares 100 11 4 4 2 3 5" xfId="49597" xr:uid="{311CE2F8-D3BB-40EA-9D89-94119AD73F46}"/>
    <cellStyle name="Millares 100 11 4 4 2 4" xfId="8229" xr:uid="{37F44748-DE3F-4BEB-8B73-10E85820210D}"/>
    <cellStyle name="Millares 100 11 4 4 2 4 2" xfId="29732" xr:uid="{7F50B6DF-71C2-4670-9CB6-F89A19647625}"/>
    <cellStyle name="Millares 100 11 4 4 2 5" xfId="9886" xr:uid="{AFD4F4CC-E7EA-49A7-B72B-F14C2E90B287}"/>
    <cellStyle name="Millares 100 11 4 4 2 5 2" xfId="31389" xr:uid="{B31E3B5E-DA41-4F04-836E-3D117E2BF713}"/>
    <cellStyle name="Millares 100 11 4 4 2 6" xfId="16521" xr:uid="{5730FFFF-621A-49B6-8857-FC2AB8033530}"/>
    <cellStyle name="Millares 100 11 4 4 2 6 2" xfId="38024" xr:uid="{33F328B9-723C-43B5-9A94-F7F1B04D7CA6}"/>
    <cellStyle name="Millares 100 11 4 4 2 7" xfId="23126" xr:uid="{533094B8-9492-49A3-ACA6-03709F849C95}"/>
    <cellStyle name="Millares 100 11 4 4 2 8" xfId="44629" xr:uid="{E8DBB3A6-1F96-41BB-B852-ABA5E350EF34}"/>
    <cellStyle name="Millares 100 11 4 4 3" xfId="2307" xr:uid="{86CBFC2E-9516-463F-B7AD-CFE99E49FA8C}"/>
    <cellStyle name="Millares 100 11 4 4 3 2" xfId="10573" xr:uid="{9332C34C-E565-4EDE-8006-FF6FE4CBB312}"/>
    <cellStyle name="Millares 100 11 4 4 3 2 2" xfId="32076" xr:uid="{A3D0BC2B-E731-4D73-AEFB-1980AF0680CE}"/>
    <cellStyle name="Millares 100 11 4 4 3 3" xfId="17208" xr:uid="{18F8D0B8-2634-4E59-92D2-F70F0BD96EF7}"/>
    <cellStyle name="Millares 100 11 4 4 3 3 2" xfId="38711" xr:uid="{0FC85F33-CED2-4145-B26F-7D9D475CED6A}"/>
    <cellStyle name="Millares 100 11 4 4 3 4" xfId="23813" xr:uid="{4726259C-6D9F-4E74-872F-0E7E11A581DB}"/>
    <cellStyle name="Millares 100 11 4 4 3 5" xfId="45316" xr:uid="{40E2DAED-DC04-4984-A7AE-4EF0C7F2D071}"/>
    <cellStyle name="Millares 100 11 4 4 4" xfId="3503" xr:uid="{C4467F7D-EFEE-428C-9AD6-8D099B4E2B8E}"/>
    <cellStyle name="Millares 100 11 4 4 4 2" xfId="11769" xr:uid="{BF5C8D86-3D3A-4B3B-B78E-A2849092D614}"/>
    <cellStyle name="Millares 100 11 4 4 4 2 2" xfId="33272" xr:uid="{B9C12895-ECB0-4092-BD8F-2782EDAE53D9}"/>
    <cellStyle name="Millares 100 11 4 4 4 3" xfId="18404" xr:uid="{FC5E1460-63AB-4D2B-80D0-E34E2F9804BA}"/>
    <cellStyle name="Millares 100 11 4 4 4 3 2" xfId="39907" xr:uid="{861F66A8-F088-479C-A760-01C8BD4E5BEF}"/>
    <cellStyle name="Millares 100 11 4 4 4 4" xfId="25009" xr:uid="{4ACBBB3B-3A80-45C6-B6AA-E4B4BACF8396}"/>
    <cellStyle name="Millares 100 11 4 4 4 5" xfId="46512" xr:uid="{33224E48-CE7F-4EBC-907D-1F8F58051B31}"/>
    <cellStyle name="Millares 100 11 4 4 5" xfId="5642" xr:uid="{1016AD4B-0F87-4F92-9488-F43A7EF68C9B}"/>
    <cellStyle name="Millares 100 11 4 4 5 2" xfId="13908" xr:uid="{D3D02E1C-4CDF-4E55-9795-C6DD10D3427F}"/>
    <cellStyle name="Millares 100 11 4 4 5 2 2" xfId="35411" xr:uid="{0E9FE8BB-42D8-4EE6-8025-5B56391FCE1D}"/>
    <cellStyle name="Millares 100 11 4 4 5 3" xfId="20543" xr:uid="{1F2796C1-34F4-4AD1-8092-EE4D3DBBD3E5}"/>
    <cellStyle name="Millares 100 11 4 4 5 3 2" xfId="42046" xr:uid="{F3C08BA4-A6A1-45FB-9E47-3A1CC4C9FEF9}"/>
    <cellStyle name="Millares 100 11 4 4 5 4" xfId="27148" xr:uid="{EAB3CE73-2F0E-4DD3-AD22-28CDD2F497BD}"/>
    <cellStyle name="Millares 100 11 4 4 5 5" xfId="48651" xr:uid="{598293F2-AF85-4277-9CF1-FE030228E2F9}"/>
    <cellStyle name="Millares 100 11 4 4 6" xfId="7283" xr:uid="{2BC6BFF1-6AF4-496D-8007-4C3F58B01475}"/>
    <cellStyle name="Millares 100 11 4 4 6 2" xfId="28786" xr:uid="{EE70D83F-ED72-411C-ABBC-F1A9CAE6B905}"/>
    <cellStyle name="Millares 100 11 4 4 7" xfId="8940" xr:uid="{48F6D744-02A9-43B1-9A41-561AF136F69E}"/>
    <cellStyle name="Millares 100 11 4 4 7 2" xfId="30443" xr:uid="{8AE2D124-3CA2-4AA8-BE76-642EE6986194}"/>
    <cellStyle name="Millares 100 11 4 4 8" xfId="15575" xr:uid="{87609E7F-8499-431C-BE80-21F523850A97}"/>
    <cellStyle name="Millares 100 11 4 4 8 2" xfId="37078" xr:uid="{C2A614DE-EFF4-400E-BBCE-B4BA78D501A2}"/>
    <cellStyle name="Millares 100 11 4 4 9" xfId="22180" xr:uid="{0090D23F-7666-499D-AC9C-B6A4293D1A0A}"/>
    <cellStyle name="Millares 100 11 4 5" xfId="942" xr:uid="{288BBE55-2B7C-4DF2-B872-DA3E16C261C1}"/>
    <cellStyle name="Millares 100 11 4 5 2" xfId="3771" xr:uid="{65DFF335-5DB9-428C-9AEB-15C1EAC8255F}"/>
    <cellStyle name="Millares 100 11 4 5 2 2" xfId="12037" xr:uid="{E8FA93C7-D990-4B96-A9B6-6C3550485445}"/>
    <cellStyle name="Millares 100 11 4 5 2 2 2" xfId="33540" xr:uid="{4EEF5D94-C3E1-4153-800C-6207410170C3}"/>
    <cellStyle name="Millares 100 11 4 5 2 3" xfId="18672" xr:uid="{E5B46406-CED7-4B34-8195-C7AE0571D16C}"/>
    <cellStyle name="Millares 100 11 4 5 2 3 2" xfId="40175" xr:uid="{735880F3-BC74-48AB-97FC-47D987019100}"/>
    <cellStyle name="Millares 100 11 4 5 2 4" xfId="25277" xr:uid="{0631D12D-F9F8-4DCD-8E14-FD763A805E5F}"/>
    <cellStyle name="Millares 100 11 4 5 2 5" xfId="46780" xr:uid="{BD8BD9EA-D356-40A4-972B-C9298317A5F6}"/>
    <cellStyle name="Millares 100 11 4 5 3" xfId="5910" xr:uid="{2B910438-ED1F-490C-B87C-46E7F2F1D603}"/>
    <cellStyle name="Millares 100 11 4 5 3 2" xfId="14176" xr:uid="{926852B4-42F0-4AE1-B262-5D5DFC0BBC20}"/>
    <cellStyle name="Millares 100 11 4 5 3 2 2" xfId="35679" xr:uid="{FF8CEFF1-ED31-4C55-9D92-22024973DB24}"/>
    <cellStyle name="Millares 100 11 4 5 3 3" xfId="20811" xr:uid="{6C827E11-4FB7-47D4-B42D-714BC74C2186}"/>
    <cellStyle name="Millares 100 11 4 5 3 3 2" xfId="42314" xr:uid="{E4933DC3-E31D-40EE-9077-15B93C8D6FEA}"/>
    <cellStyle name="Millares 100 11 4 5 3 4" xfId="27416" xr:uid="{29D241B0-27B5-4152-9650-4002251C3F0D}"/>
    <cellStyle name="Millares 100 11 4 5 3 5" xfId="48919" xr:uid="{DD43948A-B756-4692-A9B6-02DC71E6CF9B}"/>
    <cellStyle name="Millares 100 11 4 5 4" xfId="7551" xr:uid="{705D8E27-82A0-4C6E-950A-104639A02456}"/>
    <cellStyle name="Millares 100 11 4 5 4 2" xfId="29054" xr:uid="{972E53F4-F87B-440E-A4AA-C11CA5163181}"/>
    <cellStyle name="Millares 100 11 4 5 5" xfId="9208" xr:uid="{36214C79-824C-4525-96AA-4F4E49A0033A}"/>
    <cellStyle name="Millares 100 11 4 5 5 2" xfId="30711" xr:uid="{F9CF4246-9E0A-442D-B0AE-A4B0CBCDA312}"/>
    <cellStyle name="Millares 100 11 4 5 6" xfId="15843" xr:uid="{429C8579-5F24-4F98-8C54-27046B83F6B7}"/>
    <cellStyle name="Millares 100 11 4 5 6 2" xfId="37346" xr:uid="{5804AC0A-D037-4DE1-9A05-9C7900157EF2}"/>
    <cellStyle name="Millares 100 11 4 5 7" xfId="22448" xr:uid="{5FF4DE5F-289F-4011-B32A-4757AE16674B}"/>
    <cellStyle name="Millares 100 11 4 5 8" xfId="43951" xr:uid="{A0B00EF0-A903-4E31-9704-259F1C30F3F9}"/>
    <cellStyle name="Millares 100 11 4 6" xfId="1203" xr:uid="{8183638D-16C4-499A-AEAB-7554C9A3EC2E}"/>
    <cellStyle name="Millares 100 11 4 6 2" xfId="4032" xr:uid="{47A28E93-D462-496A-8A57-C2440788B3CC}"/>
    <cellStyle name="Millares 100 11 4 6 2 2" xfId="12298" xr:uid="{C5C5FC7F-D630-4D72-8BA3-7A34D55AEC49}"/>
    <cellStyle name="Millares 100 11 4 6 2 2 2" xfId="33801" xr:uid="{970996A6-33B4-4044-8AED-A1EEA4522638}"/>
    <cellStyle name="Millares 100 11 4 6 2 3" xfId="18933" xr:uid="{32F116C4-5838-406F-AB93-0FE8B7B3422E}"/>
    <cellStyle name="Millares 100 11 4 6 2 3 2" xfId="40436" xr:uid="{9BCA61EF-22C3-4B99-8FD3-137B7C112C27}"/>
    <cellStyle name="Millares 100 11 4 6 2 4" xfId="25538" xr:uid="{6341888B-ED42-42B7-B154-FC4B68CF2AA4}"/>
    <cellStyle name="Millares 100 11 4 6 2 5" xfId="47041" xr:uid="{93B874C0-95C6-4EAC-A529-4A1DBAC54BCA}"/>
    <cellStyle name="Millares 100 11 4 6 3" xfId="6171" xr:uid="{0B6BBEB1-9957-4A77-8DC5-D76B5073BF2A}"/>
    <cellStyle name="Millares 100 11 4 6 3 2" xfId="14437" xr:uid="{33BF7A7C-CE54-4ECD-946F-05A25EA13877}"/>
    <cellStyle name="Millares 100 11 4 6 3 2 2" xfId="35940" xr:uid="{BEA42466-FC5C-4299-886B-CDE521196C7D}"/>
    <cellStyle name="Millares 100 11 4 6 3 3" xfId="21072" xr:uid="{4B440B25-2F6A-4996-8BC8-BB7BB8EA33F0}"/>
    <cellStyle name="Millares 100 11 4 6 3 3 2" xfId="42575" xr:uid="{9FA9BBDB-E6C8-4ACB-9E24-FEF27E40E2CE}"/>
    <cellStyle name="Millares 100 11 4 6 3 4" xfId="27677" xr:uid="{164954F8-2DD7-421D-BEC9-67BD2F672EA5}"/>
    <cellStyle name="Millares 100 11 4 6 3 5" xfId="49180" xr:uid="{701C5F9D-EAEA-403B-9C8D-6739A4E9B830}"/>
    <cellStyle name="Millares 100 11 4 6 4" xfId="7812" xr:uid="{461A23A1-B9F3-4376-95AA-A30EE135A8D5}"/>
    <cellStyle name="Millares 100 11 4 6 4 2" xfId="29315" xr:uid="{111FBD04-1ECD-48CF-B016-62631ECADB06}"/>
    <cellStyle name="Millares 100 11 4 6 5" xfId="9469" xr:uid="{8E310E32-7D83-4966-BB85-5346E8451947}"/>
    <cellStyle name="Millares 100 11 4 6 5 2" xfId="30972" xr:uid="{8DB58244-B4A4-4BA2-AA2A-352B450B2EDE}"/>
    <cellStyle name="Millares 100 11 4 6 6" xfId="16104" xr:uid="{AB3AB90A-D24F-4F1D-B02B-D7DAEA09BE8E}"/>
    <cellStyle name="Millares 100 11 4 6 6 2" xfId="37607" xr:uid="{2C842539-4BB2-412E-82E6-35A82755CBEF}"/>
    <cellStyle name="Millares 100 11 4 6 7" xfId="22709" xr:uid="{A8095D6E-7D31-4DD5-80BB-5F3ED6418EE3}"/>
    <cellStyle name="Millares 100 11 4 6 8" xfId="44212" xr:uid="{FA6792FC-9780-4A9B-AB8D-0D83117865DA}"/>
    <cellStyle name="Millares 100 11 4 7" xfId="1891" xr:uid="{1F9DA0A5-5A77-402E-A7E6-4993BB07EF85}"/>
    <cellStyle name="Millares 100 11 4 7 2" xfId="10157" xr:uid="{3B1083FE-C26F-49B6-A39C-841B949CE173}"/>
    <cellStyle name="Millares 100 11 4 7 2 2" xfId="31660" xr:uid="{B1215B11-5C8C-4CB4-903A-65ACD1D0040D}"/>
    <cellStyle name="Millares 100 11 4 7 3" xfId="16792" xr:uid="{91CD409B-C415-4609-AECE-A3EC5128CCC4}"/>
    <cellStyle name="Millares 100 11 4 7 3 2" xfId="38295" xr:uid="{85EF5929-B40B-4564-89E7-E5D92762B28C}"/>
    <cellStyle name="Millares 100 11 4 7 4" xfId="23397" xr:uid="{0B445411-312C-4137-821F-942AAB3AF0A6}"/>
    <cellStyle name="Millares 100 11 4 7 5" xfId="44900" xr:uid="{1640C72F-9077-4D99-952C-EF59E3BAD73D}"/>
    <cellStyle name="Millares 100 11 4 8" xfId="2576" xr:uid="{03AF54B4-F35C-40CB-A8AA-4EBA1CE00038}"/>
    <cellStyle name="Millares 100 11 4 8 2" xfId="10842" xr:uid="{12454CA3-8772-4C6A-BB2A-1D876758C2B3}"/>
    <cellStyle name="Millares 100 11 4 8 2 2" xfId="32345" xr:uid="{0319F6B2-C2A2-4DCC-AD5E-B1C85605B168}"/>
    <cellStyle name="Millares 100 11 4 8 3" xfId="17477" xr:uid="{C0AD9B79-A29D-43FB-AC61-5CACCAC65FB8}"/>
    <cellStyle name="Millares 100 11 4 8 3 2" xfId="38980" xr:uid="{3A7D8392-566E-4A21-9DF8-B10032713B9A}"/>
    <cellStyle name="Millares 100 11 4 8 4" xfId="24082" xr:uid="{600007D8-EC40-48BE-9619-45838A0D347C}"/>
    <cellStyle name="Millares 100 11 4 8 5" xfId="45585" xr:uid="{20C005CC-F6AD-4269-B2C0-45541E76365D}"/>
    <cellStyle name="Millares 100 11 4 9" xfId="3087" xr:uid="{4DCDA63B-BC66-4C04-8334-88C7D5A21EE8}"/>
    <cellStyle name="Millares 100 11 4 9 2" xfId="11353" xr:uid="{1AA8499C-5E8E-4B96-A6C0-E10784305C89}"/>
    <cellStyle name="Millares 100 11 4 9 2 2" xfId="32856" xr:uid="{1F58C154-0882-47BD-9F00-1E11B4F5768D}"/>
    <cellStyle name="Millares 100 11 4 9 3" xfId="17988" xr:uid="{AFB8E166-48EF-4A01-9ECE-BBC475549A4F}"/>
    <cellStyle name="Millares 100 11 4 9 3 2" xfId="39491" xr:uid="{B4660787-893E-4593-8E9F-0E7F298D8F39}"/>
    <cellStyle name="Millares 100 11 4 9 4" xfId="24593" xr:uid="{5AD1A8B5-3BFD-42EB-AF69-4FED281DFA45}"/>
    <cellStyle name="Millares 100 11 4 9 5" xfId="46096" xr:uid="{B0C3F007-64DA-4417-B974-3AFE5ABE9E71}"/>
    <cellStyle name="Millares 100 11 5" xfId="238" xr:uid="{9D7FC377-3C71-4A4D-9DEC-E9B79DA11FF7}"/>
    <cellStyle name="Millares 100 11 5 10" xfId="4752" xr:uid="{F88A955B-7D7A-4855-AA3D-4AD5EB15146A}"/>
    <cellStyle name="Millares 100 11 5 10 2" xfId="13018" xr:uid="{2761A7EE-26F5-4F0A-A130-E11AB53381C1}"/>
    <cellStyle name="Millares 100 11 5 10 2 2" xfId="34521" xr:uid="{20F17E08-7ECD-4B51-94B7-AF9AD0103318}"/>
    <cellStyle name="Millares 100 11 5 10 3" xfId="19653" xr:uid="{989A3EF3-8FDE-4BCC-A138-97E8A6E15A13}"/>
    <cellStyle name="Millares 100 11 5 10 3 2" xfId="41156" xr:uid="{643373C7-0C94-463B-B12F-F4AB36ABACB4}"/>
    <cellStyle name="Millares 100 11 5 10 4" xfId="26258" xr:uid="{57FEA416-F93F-4909-B6E0-AA885430C811}"/>
    <cellStyle name="Millares 100 11 5 10 5" xfId="47761" xr:uid="{16B6CC92-23AA-44A7-B280-E2BB734DF84C}"/>
    <cellStyle name="Millares 100 11 5 11" xfId="5255" xr:uid="{8D443B5A-7DFE-481C-845A-7F62AD16523F}"/>
    <cellStyle name="Millares 100 11 5 11 2" xfId="13521" xr:uid="{4857E9AE-ED9C-495F-BAB0-84CC85F8B947}"/>
    <cellStyle name="Millares 100 11 5 11 2 2" xfId="35024" xr:uid="{5675141E-18B0-4EF7-9697-990A60DFF392}"/>
    <cellStyle name="Millares 100 11 5 11 3" xfId="20156" xr:uid="{2AA3E29C-1E61-4982-BA50-07A687EEA40C}"/>
    <cellStyle name="Millares 100 11 5 11 3 2" xfId="41659" xr:uid="{9B2E1AB1-762E-4053-9DDE-F86CA7C03888}"/>
    <cellStyle name="Millares 100 11 5 11 4" xfId="26761" xr:uid="{07E0B0FE-402A-4633-9744-34F2235C9894}"/>
    <cellStyle name="Millares 100 11 5 11 5" xfId="48264" xr:uid="{FAEB4DB6-FC10-4794-AF0F-D8C8045B6303}"/>
    <cellStyle name="Millares 100 11 5 12" xfId="6896" xr:uid="{4F44229C-7EA4-4164-89AC-0739418510D9}"/>
    <cellStyle name="Millares 100 11 5 12 2" xfId="28399" xr:uid="{C1384EE0-A414-4BB7-9768-96D4041E2E37}"/>
    <cellStyle name="Millares 100 11 5 13" xfId="8551" xr:uid="{27630CF7-9E3D-4093-BB4D-D32674848210}"/>
    <cellStyle name="Millares 100 11 5 13 2" xfId="30054" xr:uid="{5266DC99-9656-483E-9A7F-B0BCE2722D89}"/>
    <cellStyle name="Millares 100 11 5 14" xfId="15189" xr:uid="{205B3136-1E47-45E9-9BBB-B3AE21B02CC3}"/>
    <cellStyle name="Millares 100 11 5 14 2" xfId="36692" xr:uid="{71AF5E34-F1E6-427A-B5A9-96A685D99D9C}"/>
    <cellStyle name="Millares 100 11 5 15" xfId="21794" xr:uid="{C5F32098-216F-461D-BFEC-0B510E9F0976}"/>
    <cellStyle name="Millares 100 11 5 16" xfId="43297" xr:uid="{8440931E-DE47-4827-811E-2B5F8451B1F3}"/>
    <cellStyle name="Millares 100 11 5 2" xfId="549" xr:uid="{5D009606-EE32-4DE0-B312-BAAFE2E23034}"/>
    <cellStyle name="Millares 100 11 5 2 10" xfId="7160" xr:uid="{2D2EB658-AB7F-4DB1-8896-0E84C14444DC}"/>
    <cellStyle name="Millares 100 11 5 2 10 2" xfId="28663" xr:uid="{149232F4-FD9F-4EF8-A964-C1A0E9BEB0AA}"/>
    <cellStyle name="Millares 100 11 5 2 11" xfId="8816" xr:uid="{EDF63994-6A39-41C3-9499-8CBD56FEBB1A}"/>
    <cellStyle name="Millares 100 11 5 2 11 2" xfId="30319" xr:uid="{CD22ED35-9A14-488E-AFD3-086C34F1E299}"/>
    <cellStyle name="Millares 100 11 5 2 12" xfId="15452" xr:uid="{6A7CEB35-4F9E-47C8-B2C3-0A467D58486C}"/>
    <cellStyle name="Millares 100 11 5 2 12 2" xfId="36955" xr:uid="{01E7E04D-A84C-4140-BB0B-F6340EE2E6F0}"/>
    <cellStyle name="Millares 100 11 5 2 13" xfId="22057" xr:uid="{EAAF29C4-C73E-484D-8FEE-B53C435A4E34}"/>
    <cellStyle name="Millares 100 11 5 2 14" xfId="43560" xr:uid="{B5A2B077-1B35-4CD5-9B92-4C9CE64E3681}"/>
    <cellStyle name="Millares 100 11 5 2 2" xfId="831" xr:uid="{F29CF17E-5F9B-4CCA-AB7E-87210A72F37A}"/>
    <cellStyle name="Millares 100 11 5 2 2 10" xfId="15732" xr:uid="{7EF47D27-B562-45B0-812B-9B1107EACAB5}"/>
    <cellStyle name="Millares 100 11 5 2 2 10 2" xfId="37235" xr:uid="{0B85C253-F8BC-4029-8EEA-7DC9FDFF7072}"/>
    <cellStyle name="Millares 100 11 5 2 2 11" xfId="22337" xr:uid="{BBF00687-3844-4895-A659-FCE1849B5BC5}"/>
    <cellStyle name="Millares 100 11 5 2 2 12" xfId="43840" xr:uid="{85CCFA9B-2A48-4D73-8442-0E84F48B2DC3}"/>
    <cellStyle name="Millares 100 11 5 2 2 2" xfId="1777" xr:uid="{1D2252EE-8FEF-40BC-83F7-8D6F8FA76CD7}"/>
    <cellStyle name="Millares 100 11 5 2 2 2 2" xfId="4606" xr:uid="{5E7B19C2-DCE0-4E77-806D-AABA7C6C8D13}"/>
    <cellStyle name="Millares 100 11 5 2 2 2 2 2" xfId="12872" xr:uid="{53D0C32B-DE73-4A89-8837-C39FBF5A0DF1}"/>
    <cellStyle name="Millares 100 11 5 2 2 2 2 2 2" xfId="34375" xr:uid="{A26BD558-6970-449D-B213-E6B6C922513E}"/>
    <cellStyle name="Millares 100 11 5 2 2 2 2 3" xfId="19507" xr:uid="{012C16C1-0F7E-4017-B61D-19AA8F29234E}"/>
    <cellStyle name="Millares 100 11 5 2 2 2 2 3 2" xfId="41010" xr:uid="{8AD1BAC4-BF63-4187-9D2C-3E0C8C5B582B}"/>
    <cellStyle name="Millares 100 11 5 2 2 2 2 4" xfId="26112" xr:uid="{96B69E7A-24B6-4F3D-94EE-8CEB8A7E0D1F}"/>
    <cellStyle name="Millares 100 11 5 2 2 2 2 5" xfId="47615" xr:uid="{8DA3D7F7-45EA-4E80-9F54-E9340F457030}"/>
    <cellStyle name="Millares 100 11 5 2 2 2 3" xfId="6745" xr:uid="{1A5B4ACD-E7D9-4444-A040-5F48CCD34414}"/>
    <cellStyle name="Millares 100 11 5 2 2 2 3 2" xfId="15011" xr:uid="{8C177FBF-E4E3-42FD-8836-EC8695E31BAB}"/>
    <cellStyle name="Millares 100 11 5 2 2 2 3 2 2" xfId="36514" xr:uid="{93FC934A-E914-4D8B-B662-F304558D7A54}"/>
    <cellStyle name="Millares 100 11 5 2 2 2 3 3" xfId="21646" xr:uid="{6E12384B-35D1-4FF9-A3EB-B5D209F35A23}"/>
    <cellStyle name="Millares 100 11 5 2 2 2 3 3 2" xfId="43149" xr:uid="{13480F56-6E38-4745-B07E-8DB55CDC1A42}"/>
    <cellStyle name="Millares 100 11 5 2 2 2 3 4" xfId="28251" xr:uid="{A8EEA342-FF69-4C2A-8DB7-6D74C5AEA7B0}"/>
    <cellStyle name="Millares 100 11 5 2 2 2 3 5" xfId="49754" xr:uid="{CD61B928-74E3-49BF-9235-3E781569D036}"/>
    <cellStyle name="Millares 100 11 5 2 2 2 4" xfId="8386" xr:uid="{2825198B-14A9-411D-AD20-BD94985CAC13}"/>
    <cellStyle name="Millares 100 11 5 2 2 2 4 2" xfId="29889" xr:uid="{5C4D69E4-976C-414B-ADF7-6442DC766D81}"/>
    <cellStyle name="Millares 100 11 5 2 2 2 5" xfId="10043" xr:uid="{ED475088-ABEB-4A2D-8B22-0D583A2F63F6}"/>
    <cellStyle name="Millares 100 11 5 2 2 2 5 2" xfId="31546" xr:uid="{D3381CAD-F955-4150-8597-4BCDB8FFC9FD}"/>
    <cellStyle name="Millares 100 11 5 2 2 2 6" xfId="16678" xr:uid="{85D0C896-AE80-4266-8881-989B571B7C44}"/>
    <cellStyle name="Millares 100 11 5 2 2 2 6 2" xfId="38181" xr:uid="{7687D6CF-FEA8-4362-AB7F-96B626D25DC7}"/>
    <cellStyle name="Millares 100 11 5 2 2 2 7" xfId="23283" xr:uid="{08F87F75-0D58-48F2-92A4-2E9C634C1EAA}"/>
    <cellStyle name="Millares 100 11 5 2 2 2 8" xfId="44786" xr:uid="{EF1E7360-1E75-4DFB-8911-8B89B31FE062}"/>
    <cellStyle name="Millares 100 11 5 2 2 3" xfId="2464" xr:uid="{433D376C-30D9-43F4-91B5-3D0BA51E97DF}"/>
    <cellStyle name="Millares 100 11 5 2 2 3 2" xfId="10730" xr:uid="{1590CD80-6D82-4DD3-A0E1-6D5702476DD3}"/>
    <cellStyle name="Millares 100 11 5 2 2 3 2 2" xfId="32233" xr:uid="{9FCD1AE4-D9F0-4557-9822-057C211F35E4}"/>
    <cellStyle name="Millares 100 11 5 2 2 3 3" xfId="17365" xr:uid="{43AD926E-FF41-436E-9F54-53153C9D2B33}"/>
    <cellStyle name="Millares 100 11 5 2 2 3 3 2" xfId="38868" xr:uid="{4C4227CF-5878-4E98-9654-678B1ACA4900}"/>
    <cellStyle name="Millares 100 11 5 2 2 3 4" xfId="23970" xr:uid="{161C174D-3069-4A63-AA9F-B08F83AA87ED}"/>
    <cellStyle name="Millares 100 11 5 2 2 3 5" xfId="45473" xr:uid="{871F9A1F-97EE-4558-AF36-9DA8BF56B651}"/>
    <cellStyle name="Millares 100 11 5 2 2 4" xfId="2981" xr:uid="{D7D3B91E-C6EF-44AA-8646-9BF36A0F33D9}"/>
    <cellStyle name="Millares 100 11 5 2 2 4 2" xfId="11247" xr:uid="{927BD658-FBB7-4262-BF59-A5823DE3F4CD}"/>
    <cellStyle name="Millares 100 11 5 2 2 4 2 2" xfId="32750" xr:uid="{42332E5B-0861-44ED-9EC7-0C20FEC8FF70}"/>
    <cellStyle name="Millares 100 11 5 2 2 4 3" xfId="17882" xr:uid="{A3C2952A-B1F0-42C4-A7C5-D3F5F88379C5}"/>
    <cellStyle name="Millares 100 11 5 2 2 4 3 2" xfId="39385" xr:uid="{661FC54F-6A64-48C2-9792-4A122345AC40}"/>
    <cellStyle name="Millares 100 11 5 2 2 4 4" xfId="24487" xr:uid="{A91779C5-39EA-478D-A0E0-9D5D44EF8DF2}"/>
    <cellStyle name="Millares 100 11 5 2 2 4 5" xfId="45990" xr:uid="{6534B448-51F6-4BED-8CC6-9D9AB47CE2C1}"/>
    <cellStyle name="Millares 100 11 5 2 2 5" xfId="3660" xr:uid="{F74AEF96-6D18-473A-AC3F-4054588AAB93}"/>
    <cellStyle name="Millares 100 11 5 2 2 5 2" xfId="11926" xr:uid="{E3CF1DF4-3D2C-41BE-8543-F065E578C3AC}"/>
    <cellStyle name="Millares 100 11 5 2 2 5 2 2" xfId="33429" xr:uid="{E9F31080-269F-4EA3-B936-03AB6EC2FD3D}"/>
    <cellStyle name="Millares 100 11 5 2 2 5 3" xfId="18561" xr:uid="{42EE50FF-515D-49B2-9AE6-B13E82741803}"/>
    <cellStyle name="Millares 100 11 5 2 2 5 3 2" xfId="40064" xr:uid="{659232A1-C8D2-4BFB-BD0C-9262BF93678B}"/>
    <cellStyle name="Millares 100 11 5 2 2 5 4" xfId="25166" xr:uid="{592E2A31-2DB7-48CE-8246-9C5195F9F620}"/>
    <cellStyle name="Millares 100 11 5 2 2 5 5" xfId="46669" xr:uid="{C57217EF-BE21-4B97-875C-0D4479FC03FC}"/>
    <cellStyle name="Millares 100 11 5 2 2 6" xfId="5125" xr:uid="{26603A03-727B-425D-A960-432255C47074}"/>
    <cellStyle name="Millares 100 11 5 2 2 6 2" xfId="13391" xr:uid="{5503E983-3DE5-4BAB-A1AF-00684CAE1CED}"/>
    <cellStyle name="Millares 100 11 5 2 2 6 2 2" xfId="34894" xr:uid="{130EA8B2-283D-4B09-92B5-A95EEC239F93}"/>
    <cellStyle name="Millares 100 11 5 2 2 6 3" xfId="20026" xr:uid="{4B505707-C398-4700-8FD5-B8EA86CDF65C}"/>
    <cellStyle name="Millares 100 11 5 2 2 6 3 2" xfId="41529" xr:uid="{52540BF5-ADC5-4263-B743-C58B55ADF6CE}"/>
    <cellStyle name="Millares 100 11 5 2 2 6 4" xfId="26631" xr:uid="{EFB7480B-BAA1-4A6F-8001-B272E5EF5540}"/>
    <cellStyle name="Millares 100 11 5 2 2 6 5" xfId="48134" xr:uid="{716AD209-D4B4-4DCF-8D41-231A23A07DC5}"/>
    <cellStyle name="Millares 100 11 5 2 2 7" xfId="5799" xr:uid="{9F3800A8-8644-4E12-A670-905A115D5B09}"/>
    <cellStyle name="Millares 100 11 5 2 2 7 2" xfId="14065" xr:uid="{A7C1725B-31B4-44EB-9A8C-88EE412E489A}"/>
    <cellStyle name="Millares 100 11 5 2 2 7 2 2" xfId="35568" xr:uid="{D1499BA9-9488-4B0B-8B66-A65652816D37}"/>
    <cellStyle name="Millares 100 11 5 2 2 7 3" xfId="20700" xr:uid="{D2384DB0-E2B2-4B33-848D-6DCDDC3F757D}"/>
    <cellStyle name="Millares 100 11 5 2 2 7 3 2" xfId="42203" xr:uid="{BA9318E8-6A43-4EC3-B627-039758CD00A5}"/>
    <cellStyle name="Millares 100 11 5 2 2 7 4" xfId="27305" xr:uid="{15015D20-0669-4A90-8F4B-648149FCFE5A}"/>
    <cellStyle name="Millares 100 11 5 2 2 7 5" xfId="48808" xr:uid="{1A226208-25BC-4170-AFFF-9819A9405D84}"/>
    <cellStyle name="Millares 100 11 5 2 2 8" xfId="7440" xr:uid="{5AC36630-150A-400C-A1C3-A455A92CCDA5}"/>
    <cellStyle name="Millares 100 11 5 2 2 8 2" xfId="28943" xr:uid="{75752C1C-E2BE-436C-BA8B-21E4F6F98827}"/>
    <cellStyle name="Millares 100 11 5 2 2 9" xfId="9097" xr:uid="{5E69F45E-47F3-44A2-9DCA-5875D00DEAC0}"/>
    <cellStyle name="Millares 100 11 5 2 2 9 2" xfId="30600" xr:uid="{E82D1E70-C4BE-41BC-985D-AC50C999819B}"/>
    <cellStyle name="Millares 100 11 5 2 3" xfId="1101" xr:uid="{19BF70D5-13E1-4658-BA5C-06E9AB6198CF}"/>
    <cellStyle name="Millares 100 11 5 2 3 2" xfId="3930" xr:uid="{8E617EFD-B87E-4C09-A3F7-033775855475}"/>
    <cellStyle name="Millares 100 11 5 2 3 2 2" xfId="12196" xr:uid="{468B0884-BBBF-42E8-8D55-FD926DC4EC3C}"/>
    <cellStyle name="Millares 100 11 5 2 3 2 2 2" xfId="33699" xr:uid="{E147A127-5805-47DB-ABAD-F4EACDEA0686}"/>
    <cellStyle name="Millares 100 11 5 2 3 2 3" xfId="18831" xr:uid="{E407A927-BE38-43BE-A52B-536ECA8923BA}"/>
    <cellStyle name="Millares 100 11 5 2 3 2 3 2" xfId="40334" xr:uid="{6FA7A2D4-DB41-4930-82BD-94B3E383706E}"/>
    <cellStyle name="Millares 100 11 5 2 3 2 4" xfId="25436" xr:uid="{C27E96EA-38EA-4FCA-8776-D54537278E1D}"/>
    <cellStyle name="Millares 100 11 5 2 3 2 5" xfId="46939" xr:uid="{51567C78-039B-40E5-BD5A-9E75FA30B162}"/>
    <cellStyle name="Millares 100 11 5 2 3 3" xfId="6069" xr:uid="{B32D38F0-1222-4BD8-84BB-A1F1164D92F4}"/>
    <cellStyle name="Millares 100 11 5 2 3 3 2" xfId="14335" xr:uid="{B65895E1-8329-451C-B205-80B6FC7CE656}"/>
    <cellStyle name="Millares 100 11 5 2 3 3 2 2" xfId="35838" xr:uid="{2E96B220-5DEA-4B42-BA8D-3067CD97B19C}"/>
    <cellStyle name="Millares 100 11 5 2 3 3 3" xfId="20970" xr:uid="{FCEFFBEA-C409-45EB-B936-FD6C88516DBC}"/>
    <cellStyle name="Millares 100 11 5 2 3 3 3 2" xfId="42473" xr:uid="{94DC9FC1-96AA-4CC8-B705-308A53D9B638}"/>
    <cellStyle name="Millares 100 11 5 2 3 3 4" xfId="27575" xr:uid="{C15F70EE-89BB-4C5F-B32E-7AA57FB1E8AB}"/>
    <cellStyle name="Millares 100 11 5 2 3 3 5" xfId="49078" xr:uid="{91622C62-25E3-4B47-B842-89DB32602277}"/>
    <cellStyle name="Millares 100 11 5 2 3 4" xfId="7710" xr:uid="{C74C559A-A106-42E8-81F3-24B7E90FDE12}"/>
    <cellStyle name="Millares 100 11 5 2 3 4 2" xfId="29213" xr:uid="{7918ABE8-82F7-4294-8BC7-65FAE4BB7723}"/>
    <cellStyle name="Millares 100 11 5 2 3 5" xfId="9367" xr:uid="{B913D2D4-3A0F-4749-BD56-D491464B3E58}"/>
    <cellStyle name="Millares 100 11 5 2 3 5 2" xfId="30870" xr:uid="{ECA4D229-DD3C-4886-B783-CA3957C8695E}"/>
    <cellStyle name="Millares 100 11 5 2 3 6" xfId="16002" xr:uid="{5EFB142A-92E7-422F-950C-C56287DCB31A}"/>
    <cellStyle name="Millares 100 11 5 2 3 6 2" xfId="37505" xr:uid="{040BC542-AC1A-466A-B03A-D893786CACEF}"/>
    <cellStyle name="Millares 100 11 5 2 3 7" xfId="22607" xr:uid="{AC94A162-329A-425C-B132-8249A356542D}"/>
    <cellStyle name="Millares 100 11 5 2 3 8" xfId="44110" xr:uid="{2F0A4B47-18E6-403D-8490-6F24E97E00D5}"/>
    <cellStyle name="Millares 100 11 5 2 4" xfId="1497" xr:uid="{6F492F5B-CEDC-4261-9874-BCB30E1A6160}"/>
    <cellStyle name="Millares 100 11 5 2 4 2" xfId="4326" xr:uid="{4B6D119A-938A-4B3E-B245-6BAA1F197772}"/>
    <cellStyle name="Millares 100 11 5 2 4 2 2" xfId="12592" xr:uid="{13259C00-5A27-470F-A313-8E3D9F6E57FD}"/>
    <cellStyle name="Millares 100 11 5 2 4 2 2 2" xfId="34095" xr:uid="{9CF6A004-25D1-431C-80A4-71761C5628BB}"/>
    <cellStyle name="Millares 100 11 5 2 4 2 3" xfId="19227" xr:uid="{CABB66C6-648C-417A-82F5-33FD133ACB86}"/>
    <cellStyle name="Millares 100 11 5 2 4 2 3 2" xfId="40730" xr:uid="{220584F0-01D6-4F6E-AD26-450D96948227}"/>
    <cellStyle name="Millares 100 11 5 2 4 2 4" xfId="25832" xr:uid="{EB1E2D31-357C-4614-9F57-865B14E2F014}"/>
    <cellStyle name="Millares 100 11 5 2 4 2 5" xfId="47335" xr:uid="{300F3E31-2AC8-425D-B259-33AA439B9D0C}"/>
    <cellStyle name="Millares 100 11 5 2 4 3" xfId="6465" xr:uid="{300045C5-52D1-4E0D-AEB6-2E61E62FD439}"/>
    <cellStyle name="Millares 100 11 5 2 4 3 2" xfId="14731" xr:uid="{D88DFC6D-44D4-4ACB-948B-3EDECFDCEABD}"/>
    <cellStyle name="Millares 100 11 5 2 4 3 2 2" xfId="36234" xr:uid="{6DAB857E-9A84-417D-A699-A653F882765A}"/>
    <cellStyle name="Millares 100 11 5 2 4 3 3" xfId="21366" xr:uid="{CA255B15-0066-4430-B7BF-ADD4BC918F0A}"/>
    <cellStyle name="Millares 100 11 5 2 4 3 3 2" xfId="42869" xr:uid="{1144D316-2C71-48DD-8AE6-C84E721BC5AD}"/>
    <cellStyle name="Millares 100 11 5 2 4 3 4" xfId="27971" xr:uid="{6921C6BC-79D7-43C8-BC1C-ABC51DE1D905}"/>
    <cellStyle name="Millares 100 11 5 2 4 3 5" xfId="49474" xr:uid="{90A230A5-56DC-40F8-B2F3-D4E20BAB6C6F}"/>
    <cellStyle name="Millares 100 11 5 2 4 4" xfId="8106" xr:uid="{34D6925E-CBEB-49D3-88FD-B114D3A09FAE}"/>
    <cellStyle name="Millares 100 11 5 2 4 4 2" xfId="29609" xr:uid="{441AA4E7-543F-4DAE-B655-2B4379CC4DF2}"/>
    <cellStyle name="Millares 100 11 5 2 4 5" xfId="9763" xr:uid="{8ED0EFBF-B917-42B1-8B22-FAF63B7F1E08}"/>
    <cellStyle name="Millares 100 11 5 2 4 5 2" xfId="31266" xr:uid="{5BEAC471-9894-490C-B82D-F801074C27D8}"/>
    <cellStyle name="Millares 100 11 5 2 4 6" xfId="16398" xr:uid="{329365DC-99B4-46E6-8097-FC830B4D433C}"/>
    <cellStyle name="Millares 100 11 5 2 4 6 2" xfId="37901" xr:uid="{B24923C3-F1D3-4574-9549-737380E675A7}"/>
    <cellStyle name="Millares 100 11 5 2 4 7" xfId="23003" xr:uid="{7B833462-F484-4999-8C38-CC8A5FE0655C}"/>
    <cellStyle name="Millares 100 11 5 2 4 8" xfId="44506" xr:uid="{8258A971-12DB-4731-9FB2-29E859AB5170}"/>
    <cellStyle name="Millares 100 11 5 2 5" xfId="2184" xr:uid="{AEDA339E-CFC3-4297-93C9-F21F53F04FED}"/>
    <cellStyle name="Millares 100 11 5 2 5 2" xfId="10450" xr:uid="{29BD8660-9041-4E66-8AFD-E360D7DC7C78}"/>
    <cellStyle name="Millares 100 11 5 2 5 2 2" xfId="31953" xr:uid="{0C6C7C40-83F1-4AB3-BBFD-55923674D2B4}"/>
    <cellStyle name="Millares 100 11 5 2 5 3" xfId="17085" xr:uid="{24B58AC2-6A95-4552-96F9-7FED5D80DC38}"/>
    <cellStyle name="Millares 100 11 5 2 5 3 2" xfId="38588" xr:uid="{6C935985-AC38-458A-B2A9-5AE0ACE61F9F}"/>
    <cellStyle name="Millares 100 11 5 2 5 4" xfId="23690" xr:uid="{77A255DE-B394-4A41-9A74-8F7A3B7669F2}"/>
    <cellStyle name="Millares 100 11 5 2 5 5" xfId="45193" xr:uid="{53BA6C0D-D1AA-473F-A287-34150B5927A6}"/>
    <cellStyle name="Millares 100 11 5 2 6" xfId="2730" xr:uid="{B1E95EE9-1BF0-4CDB-BC49-D6DCB0307168}"/>
    <cellStyle name="Millares 100 11 5 2 6 2" xfId="10996" xr:uid="{00F24289-7DE1-4040-9ADA-76B13A61F9FB}"/>
    <cellStyle name="Millares 100 11 5 2 6 2 2" xfId="32499" xr:uid="{AA3B1F04-0262-4DD9-AF47-81FDE5E052EE}"/>
    <cellStyle name="Millares 100 11 5 2 6 3" xfId="17631" xr:uid="{73663077-3B22-4676-A895-AF88C2FE5AE1}"/>
    <cellStyle name="Millares 100 11 5 2 6 3 2" xfId="39134" xr:uid="{541E6B35-E3B4-4287-96B3-5818F53B8579}"/>
    <cellStyle name="Millares 100 11 5 2 6 4" xfId="24236" xr:uid="{17C8719A-F6AA-4B67-911F-6FD397259C57}"/>
    <cellStyle name="Millares 100 11 5 2 6 5" xfId="45739" xr:uid="{C9FD42CB-6877-49DA-8247-FEC92CB898F2}"/>
    <cellStyle name="Millares 100 11 5 2 7" xfId="3380" xr:uid="{CB63E40C-B104-422D-8A36-AB28E2945019}"/>
    <cellStyle name="Millares 100 11 5 2 7 2" xfId="11646" xr:uid="{515F59BB-57F0-484F-B23F-BFDFB56C4CC9}"/>
    <cellStyle name="Millares 100 11 5 2 7 2 2" xfId="33149" xr:uid="{9F18E275-DBC7-49E6-A562-0A2E8CC95F6F}"/>
    <cellStyle name="Millares 100 11 5 2 7 3" xfId="18281" xr:uid="{B4510FE0-D588-4FA0-B128-4F8A700B444F}"/>
    <cellStyle name="Millares 100 11 5 2 7 3 2" xfId="39784" xr:uid="{5E2DFF95-9E13-4532-ACCF-D22DCBF90115}"/>
    <cellStyle name="Millares 100 11 5 2 7 4" xfId="24886" xr:uid="{EBE4926A-3F81-496E-83FD-BEA4BC551578}"/>
    <cellStyle name="Millares 100 11 5 2 7 5" xfId="46389" xr:uid="{13E362E8-66E9-43DD-8918-F274EB06A1AA}"/>
    <cellStyle name="Millares 100 11 5 2 8" xfId="4874" xr:uid="{269DC1F8-21E3-467D-A509-FB05DFD5C680}"/>
    <cellStyle name="Millares 100 11 5 2 8 2" xfId="13140" xr:uid="{49631C13-8018-41DE-B398-F4C4ED3834D8}"/>
    <cellStyle name="Millares 100 11 5 2 8 2 2" xfId="34643" xr:uid="{30D98308-E175-4232-87A0-A431A7C220A7}"/>
    <cellStyle name="Millares 100 11 5 2 8 3" xfId="19775" xr:uid="{86A3F920-A20D-416D-88A9-9D404D31D7A7}"/>
    <cellStyle name="Millares 100 11 5 2 8 3 2" xfId="41278" xr:uid="{EC99F37E-4CA1-4A52-A7C8-E38E4A934321}"/>
    <cellStyle name="Millares 100 11 5 2 8 4" xfId="26380" xr:uid="{66FF31B4-7FF7-4244-96E2-1260CB055840}"/>
    <cellStyle name="Millares 100 11 5 2 8 5" xfId="47883" xr:uid="{94096AE6-D420-418F-A14E-1DA035DF739A}"/>
    <cellStyle name="Millares 100 11 5 2 9" xfId="5519" xr:uid="{B5E1DC8F-01F0-43A1-B826-2F1DA9F181B4}"/>
    <cellStyle name="Millares 100 11 5 2 9 2" xfId="13785" xr:uid="{ABA6C9DF-091A-4B13-A0D1-CE6B03D956D2}"/>
    <cellStyle name="Millares 100 11 5 2 9 2 2" xfId="35288" xr:uid="{F05DA1A9-F435-46E3-A6C8-63AA568C30C6}"/>
    <cellStyle name="Millares 100 11 5 2 9 3" xfId="20420" xr:uid="{C29196B1-66B0-4C1C-A2EA-5B2C1BB0450D}"/>
    <cellStyle name="Millares 100 11 5 2 9 3 2" xfId="41923" xr:uid="{95AAAB2A-CAEB-4A6D-BF04-7BB456CB460A}"/>
    <cellStyle name="Millares 100 11 5 2 9 4" xfId="27025" xr:uid="{DEC60EE9-6BED-4120-A7EB-A4D478CF88E2}"/>
    <cellStyle name="Millares 100 11 5 2 9 5" xfId="48528" xr:uid="{259A2E4F-CEFE-4AB5-BB70-72EDE6AE2F00}"/>
    <cellStyle name="Millares 100 11 5 3" xfId="420" xr:uid="{459C394D-BCE8-4452-A732-4B205B48C7ED}"/>
    <cellStyle name="Millares 100 11 5 3 10" xfId="15323" xr:uid="{14594F2C-F404-4E71-84C3-F5D8247F4D0F}"/>
    <cellStyle name="Millares 100 11 5 3 10 2" xfId="36826" xr:uid="{9553A610-728C-4885-A7A7-451DF8F58FEE}"/>
    <cellStyle name="Millares 100 11 5 3 11" xfId="21928" xr:uid="{F3C1D4FE-452A-4014-B05A-B90F7720A184}"/>
    <cellStyle name="Millares 100 11 5 3 12" xfId="43431" xr:uid="{7384D232-9B56-43EB-8813-5A001A69EA3C}"/>
    <cellStyle name="Millares 100 11 5 3 2" xfId="1368" xr:uid="{B4AFF725-7C74-4AA2-AB5B-87F4E6154775}"/>
    <cellStyle name="Millares 100 11 5 3 2 2" xfId="4197" xr:uid="{679EAD98-1134-4B7B-9672-4E27E788025D}"/>
    <cellStyle name="Millares 100 11 5 3 2 2 2" xfId="12463" xr:uid="{3E0E97E6-413B-474F-8604-5F745BDD64C0}"/>
    <cellStyle name="Millares 100 11 5 3 2 2 2 2" xfId="33966" xr:uid="{D5C426F6-33B6-4035-B13E-3BCF6FE83AEA}"/>
    <cellStyle name="Millares 100 11 5 3 2 2 3" xfId="19098" xr:uid="{7EAAEE91-8A55-4977-9262-1525F41DDACE}"/>
    <cellStyle name="Millares 100 11 5 3 2 2 3 2" xfId="40601" xr:uid="{8187DC13-02EF-4C3B-8132-8444908C38BE}"/>
    <cellStyle name="Millares 100 11 5 3 2 2 4" xfId="25703" xr:uid="{7DF90CC0-8040-46E7-8F5D-48C45CAF7849}"/>
    <cellStyle name="Millares 100 11 5 3 2 2 5" xfId="47206" xr:uid="{79FA3645-AF0A-4C71-BBC4-38FFC6A58276}"/>
    <cellStyle name="Millares 100 11 5 3 2 3" xfId="6336" xr:uid="{1DC2365C-F080-4071-AA85-8AB857E0EA94}"/>
    <cellStyle name="Millares 100 11 5 3 2 3 2" xfId="14602" xr:uid="{2474C05D-59D2-4B75-8B51-4B6C0865E533}"/>
    <cellStyle name="Millares 100 11 5 3 2 3 2 2" xfId="36105" xr:uid="{6E4FD56F-8264-4C3D-BB3A-2030DABE07D7}"/>
    <cellStyle name="Millares 100 11 5 3 2 3 3" xfId="21237" xr:uid="{0B744CB5-7E11-4282-90BA-189882EFFA0B}"/>
    <cellStyle name="Millares 100 11 5 3 2 3 3 2" xfId="42740" xr:uid="{491BF4E5-E926-4001-A1FD-67110966922F}"/>
    <cellStyle name="Millares 100 11 5 3 2 3 4" xfId="27842" xr:uid="{FA5DD212-4B49-4C6B-BF72-8D2C36C0C93E}"/>
    <cellStyle name="Millares 100 11 5 3 2 3 5" xfId="49345" xr:uid="{E934A2BE-BAA7-41BD-A148-6D51098C1946}"/>
    <cellStyle name="Millares 100 11 5 3 2 4" xfId="7977" xr:uid="{D0072ABF-0DF2-483C-909C-90FE37DFBAFA}"/>
    <cellStyle name="Millares 100 11 5 3 2 4 2" xfId="29480" xr:uid="{EB35FDF6-5A55-49FF-8100-4E0AF6796D33}"/>
    <cellStyle name="Millares 100 11 5 3 2 5" xfId="9634" xr:uid="{22DC3ADE-D33C-457D-9624-ECEB6A369DE2}"/>
    <cellStyle name="Millares 100 11 5 3 2 5 2" xfId="31137" xr:uid="{5682FEEF-B3D2-494E-B17E-BF8CE2208A0D}"/>
    <cellStyle name="Millares 100 11 5 3 2 6" xfId="16269" xr:uid="{F42B4BF0-CB06-4CC8-B484-2FD7ED0CEA8C}"/>
    <cellStyle name="Millares 100 11 5 3 2 6 2" xfId="37772" xr:uid="{1EAA9341-6916-451B-8D43-CB3A3F314A6C}"/>
    <cellStyle name="Millares 100 11 5 3 2 7" xfId="22874" xr:uid="{5201DE4E-849A-423A-AC42-B6FEAA5C214E}"/>
    <cellStyle name="Millares 100 11 5 3 2 8" xfId="44377" xr:uid="{5AA97266-B647-44E3-8502-0A7E5ACD45E7}"/>
    <cellStyle name="Millares 100 11 5 3 3" xfId="2055" xr:uid="{E201FF1F-9531-4507-960E-5432C47E98C3}"/>
    <cellStyle name="Millares 100 11 5 3 3 2" xfId="10321" xr:uid="{26AC5B19-7AD5-437C-8133-7B36356189E3}"/>
    <cellStyle name="Millares 100 11 5 3 3 2 2" xfId="31824" xr:uid="{F256AAED-3E4E-4682-B64A-AEDF555F384E}"/>
    <cellStyle name="Millares 100 11 5 3 3 3" xfId="16956" xr:uid="{61DF645D-C48E-4FA0-B962-31F2D5B106CE}"/>
    <cellStyle name="Millares 100 11 5 3 3 3 2" xfId="38459" xr:uid="{230B9F27-F4C5-4A10-90DC-B7D50788B86F}"/>
    <cellStyle name="Millares 100 11 5 3 3 4" xfId="23561" xr:uid="{EAD3BF92-3205-4003-B93E-73C2E94953FE}"/>
    <cellStyle name="Millares 100 11 5 3 3 5" xfId="45064" xr:uid="{2FBD29D8-C56E-434B-AC83-8C8DCFEE63FD}"/>
    <cellStyle name="Millares 100 11 5 3 4" xfId="2854" xr:uid="{C0D3010E-ECD7-40D4-9FA8-054AABF06EE5}"/>
    <cellStyle name="Millares 100 11 5 3 4 2" xfId="11120" xr:uid="{8AEF0255-C26D-4826-905D-B0D620E2D0BA}"/>
    <cellStyle name="Millares 100 11 5 3 4 2 2" xfId="32623" xr:uid="{3929A1B2-1F25-4397-9A27-AC2A3E2188C6}"/>
    <cellStyle name="Millares 100 11 5 3 4 3" xfId="17755" xr:uid="{C55786DD-5C1A-4CBB-900D-1C87BF120842}"/>
    <cellStyle name="Millares 100 11 5 3 4 3 2" xfId="39258" xr:uid="{7A92846C-300E-4096-82D4-3F4AA80BA2ED}"/>
    <cellStyle name="Millares 100 11 5 3 4 4" xfId="24360" xr:uid="{C9FCE170-0CB0-4205-92A5-83FB4EB190EC}"/>
    <cellStyle name="Millares 100 11 5 3 4 5" xfId="45863" xr:uid="{CD5CA61F-EAB4-41E8-8F95-8BF981DBE5C1}"/>
    <cellStyle name="Millares 100 11 5 3 5" xfId="3251" xr:uid="{31FBEDE7-6B3C-4219-B9C1-E41258AB10C0}"/>
    <cellStyle name="Millares 100 11 5 3 5 2" xfId="11517" xr:uid="{3B46BABA-9545-49B0-B235-41410A777286}"/>
    <cellStyle name="Millares 100 11 5 3 5 2 2" xfId="33020" xr:uid="{E3D9DE04-DAF8-4EA6-ABDD-1FFA79D65B14}"/>
    <cellStyle name="Millares 100 11 5 3 5 3" xfId="18152" xr:uid="{17A3B76C-13FD-4E3E-838E-F98A412C41EB}"/>
    <cellStyle name="Millares 100 11 5 3 5 3 2" xfId="39655" xr:uid="{CD85F62B-DE9C-47DB-802E-C8574D0F6E84}"/>
    <cellStyle name="Millares 100 11 5 3 5 4" xfId="24757" xr:uid="{EF57766E-E009-49D6-A57F-DEEFC6E78D0F}"/>
    <cellStyle name="Millares 100 11 5 3 5 5" xfId="46260" xr:uid="{2EB7DB17-F092-42A9-9128-BFD4FF60CA30}"/>
    <cellStyle name="Millares 100 11 5 3 6" xfId="4998" xr:uid="{72145A31-5DB7-499D-B91A-E117048FAA27}"/>
    <cellStyle name="Millares 100 11 5 3 6 2" xfId="13264" xr:uid="{6B42B74A-8646-4D82-BE55-568A25099A27}"/>
    <cellStyle name="Millares 100 11 5 3 6 2 2" xfId="34767" xr:uid="{7B37B22D-F301-435D-9CA6-AF318C88EBCC}"/>
    <cellStyle name="Millares 100 11 5 3 6 3" xfId="19899" xr:uid="{0EAC0FC2-6598-4748-8EE8-374E0868C5F0}"/>
    <cellStyle name="Millares 100 11 5 3 6 3 2" xfId="41402" xr:uid="{92A1B625-2E58-481D-975E-C0A40FEB626B}"/>
    <cellStyle name="Millares 100 11 5 3 6 4" xfId="26504" xr:uid="{D33A1939-7137-4CD0-9609-4855F3697965}"/>
    <cellStyle name="Millares 100 11 5 3 6 5" xfId="48007" xr:uid="{297F4E5F-5086-40FD-8551-224234A0077E}"/>
    <cellStyle name="Millares 100 11 5 3 7" xfId="5390" xr:uid="{BC1BB015-66F6-462A-B218-F728777BE1BC}"/>
    <cellStyle name="Millares 100 11 5 3 7 2" xfId="13656" xr:uid="{6D8D46B8-468D-48B6-AD1D-273B08BD245E}"/>
    <cellStyle name="Millares 100 11 5 3 7 2 2" xfId="35159" xr:uid="{74FFC948-D4E8-43F8-9650-8B34312839FA}"/>
    <cellStyle name="Millares 100 11 5 3 7 3" xfId="20291" xr:uid="{287694ED-226B-4B2A-8BC9-1CACB65C2C52}"/>
    <cellStyle name="Millares 100 11 5 3 7 3 2" xfId="41794" xr:uid="{F19C56EE-547B-4931-8821-F3E2340BEEFA}"/>
    <cellStyle name="Millares 100 11 5 3 7 4" xfId="26896" xr:uid="{1BB1CC6B-6673-48A4-B78B-FF4C05539541}"/>
    <cellStyle name="Millares 100 11 5 3 7 5" xfId="48399" xr:uid="{179F6BB3-3911-46CA-8501-BE6247859412}"/>
    <cellStyle name="Millares 100 11 5 3 8" xfId="7031" xr:uid="{D0E0AB74-71C1-41E5-A0AF-624675CDBB38}"/>
    <cellStyle name="Millares 100 11 5 3 8 2" xfId="28534" xr:uid="{31B72C50-AC2B-4E37-9BD3-E42610C36903}"/>
    <cellStyle name="Millares 100 11 5 3 9" xfId="8687" xr:uid="{05114242-4A44-4A38-A6C9-AC1797D6806C}"/>
    <cellStyle name="Millares 100 11 5 3 9 2" xfId="30190" xr:uid="{86052004-C7FA-463B-B48E-5A83CDB12F2B}"/>
    <cellStyle name="Millares 100 11 5 4" xfId="704" xr:uid="{243176A1-A65F-4677-9E42-C97F9269D2CB}"/>
    <cellStyle name="Millares 100 11 5 4 10" xfId="43713" xr:uid="{0D1192EC-7B6A-4C34-AC60-F1368364EF6A}"/>
    <cellStyle name="Millares 100 11 5 4 2" xfId="1650" xr:uid="{C0D19E9E-0C4A-4650-B6C0-E86197C74A49}"/>
    <cellStyle name="Millares 100 11 5 4 2 2" xfId="4479" xr:uid="{9E675ECE-4866-4F30-AB72-94052B076DFD}"/>
    <cellStyle name="Millares 100 11 5 4 2 2 2" xfId="12745" xr:uid="{8088A782-D923-4980-B4A5-08A83B0023D4}"/>
    <cellStyle name="Millares 100 11 5 4 2 2 2 2" xfId="34248" xr:uid="{0C13EFD1-8A07-4178-B3F9-B894F5D17A55}"/>
    <cellStyle name="Millares 100 11 5 4 2 2 3" xfId="19380" xr:uid="{69B75C67-5DC6-492F-A8E1-F37DD228F158}"/>
    <cellStyle name="Millares 100 11 5 4 2 2 3 2" xfId="40883" xr:uid="{F98F9B5D-DEDF-4455-AF08-116B730EF3E0}"/>
    <cellStyle name="Millares 100 11 5 4 2 2 4" xfId="25985" xr:uid="{5BA0B0AD-27DD-4A5F-A0C5-0B5D6D3F0BAD}"/>
    <cellStyle name="Millares 100 11 5 4 2 2 5" xfId="47488" xr:uid="{C2C2113F-9290-43CF-99EC-DC436A0E85BF}"/>
    <cellStyle name="Millares 100 11 5 4 2 3" xfId="6618" xr:uid="{AF4053FB-341C-4F50-9195-1C8390DF92B0}"/>
    <cellStyle name="Millares 100 11 5 4 2 3 2" xfId="14884" xr:uid="{ADC98FAE-A3AA-4D5C-A346-43ABA677C281}"/>
    <cellStyle name="Millares 100 11 5 4 2 3 2 2" xfId="36387" xr:uid="{01611718-C568-48EB-9E98-72FD6B15627B}"/>
    <cellStyle name="Millares 100 11 5 4 2 3 3" xfId="21519" xr:uid="{23233FCD-7C5B-4F91-B40C-27FBBC59BBFE}"/>
    <cellStyle name="Millares 100 11 5 4 2 3 3 2" xfId="43022" xr:uid="{004A0915-C10A-4B9E-A055-CFB3B51B8EB5}"/>
    <cellStyle name="Millares 100 11 5 4 2 3 4" xfId="28124" xr:uid="{1EDD36A7-6D62-41F4-9703-C1236AD929BE}"/>
    <cellStyle name="Millares 100 11 5 4 2 3 5" xfId="49627" xr:uid="{45584300-F7B1-4597-8569-29256CF46BA2}"/>
    <cellStyle name="Millares 100 11 5 4 2 4" xfId="8259" xr:uid="{D6EE5A23-679B-4F1A-B795-4E37418C9426}"/>
    <cellStyle name="Millares 100 11 5 4 2 4 2" xfId="29762" xr:uid="{64847B32-4E54-4048-A06D-F17AAE713F6A}"/>
    <cellStyle name="Millares 100 11 5 4 2 5" xfId="9916" xr:uid="{D895FA6A-3B94-499A-A49A-5449A19178A0}"/>
    <cellStyle name="Millares 100 11 5 4 2 5 2" xfId="31419" xr:uid="{7A856E6F-307F-417B-911D-7B8A5468259C}"/>
    <cellStyle name="Millares 100 11 5 4 2 6" xfId="16551" xr:uid="{18C799E8-746F-4C2A-BFF5-33184EA3BF2A}"/>
    <cellStyle name="Millares 100 11 5 4 2 6 2" xfId="38054" xr:uid="{A4CD0D64-8DAB-4CBC-A964-007F4061CD54}"/>
    <cellStyle name="Millares 100 11 5 4 2 7" xfId="23156" xr:uid="{5D3973F9-5138-414C-A135-6431567516D6}"/>
    <cellStyle name="Millares 100 11 5 4 2 8" xfId="44659" xr:uid="{BEBA5527-309C-4E28-8EAC-53716610A178}"/>
    <cellStyle name="Millares 100 11 5 4 3" xfId="2337" xr:uid="{D29C7D36-02EB-4A99-BAF5-1CC252DCE362}"/>
    <cellStyle name="Millares 100 11 5 4 3 2" xfId="10603" xr:uid="{DB667036-C2AA-40B2-8AD5-4ED8AF793E9D}"/>
    <cellStyle name="Millares 100 11 5 4 3 2 2" xfId="32106" xr:uid="{5BEFF297-CDAC-4A1B-98A5-8FFB4FCB3796}"/>
    <cellStyle name="Millares 100 11 5 4 3 3" xfId="17238" xr:uid="{817EE9A5-669D-4E37-A7B5-F3CE29AE0284}"/>
    <cellStyle name="Millares 100 11 5 4 3 3 2" xfId="38741" xr:uid="{86EFCB6C-D8C0-45E5-A690-1B073FB4E252}"/>
    <cellStyle name="Millares 100 11 5 4 3 4" xfId="23843" xr:uid="{E25261E2-303B-4764-924E-F0C78A7319D4}"/>
    <cellStyle name="Millares 100 11 5 4 3 5" xfId="45346" xr:uid="{7E71A5D3-D0A5-40CF-A372-4F5973F10801}"/>
    <cellStyle name="Millares 100 11 5 4 4" xfId="3533" xr:uid="{0F809075-20F8-4071-8931-9EE50EDDDA37}"/>
    <cellStyle name="Millares 100 11 5 4 4 2" xfId="11799" xr:uid="{E00CF76B-2744-46F5-9594-96F0E9097BDC}"/>
    <cellStyle name="Millares 100 11 5 4 4 2 2" xfId="33302" xr:uid="{A8516AAA-2BED-4C3A-B648-D6460A21B284}"/>
    <cellStyle name="Millares 100 11 5 4 4 3" xfId="18434" xr:uid="{E081A2B4-F745-4D37-A99E-338DB46C33CD}"/>
    <cellStyle name="Millares 100 11 5 4 4 3 2" xfId="39937" xr:uid="{8E255BF4-FE45-46D8-8DD5-B1CB0A84C017}"/>
    <cellStyle name="Millares 100 11 5 4 4 4" xfId="25039" xr:uid="{B27E0022-DBBC-482B-972F-9987562C9866}"/>
    <cellStyle name="Millares 100 11 5 4 4 5" xfId="46542" xr:uid="{4F1432FD-C283-4501-8A61-923CD9D15627}"/>
    <cellStyle name="Millares 100 11 5 4 5" xfId="5672" xr:uid="{55D33C87-1D3C-4A23-89E9-1A6409B3FD33}"/>
    <cellStyle name="Millares 100 11 5 4 5 2" xfId="13938" xr:uid="{059B02A7-B0BB-44C6-8773-45A1D1FAE7C4}"/>
    <cellStyle name="Millares 100 11 5 4 5 2 2" xfId="35441" xr:uid="{5CA3BB88-0D3E-493D-AB86-5C946DFA28B3}"/>
    <cellStyle name="Millares 100 11 5 4 5 3" xfId="20573" xr:uid="{8B291517-3D19-4909-9215-D695B48B5688}"/>
    <cellStyle name="Millares 100 11 5 4 5 3 2" xfId="42076" xr:uid="{0F680499-981B-4E35-9A71-A86EC8CB5C1B}"/>
    <cellStyle name="Millares 100 11 5 4 5 4" xfId="27178" xr:uid="{76DCC66B-B5E5-4930-9BBC-FD5B0552354D}"/>
    <cellStyle name="Millares 100 11 5 4 5 5" xfId="48681" xr:uid="{C8A6165F-21BC-4A13-8F84-143026DA28A7}"/>
    <cellStyle name="Millares 100 11 5 4 6" xfId="7313" xr:uid="{5CC5A192-1F32-46C4-8505-35376B7E1337}"/>
    <cellStyle name="Millares 100 11 5 4 6 2" xfId="28816" xr:uid="{68D8E06A-D2A6-4D8E-A87E-9A4211CF2FE1}"/>
    <cellStyle name="Millares 100 11 5 4 7" xfId="8970" xr:uid="{A69C986C-AA90-4ADF-B485-D5E01195A95C}"/>
    <cellStyle name="Millares 100 11 5 4 7 2" xfId="30473" xr:uid="{9B46A5D0-3B8E-424B-9E85-2841503E9E97}"/>
    <cellStyle name="Millares 100 11 5 4 8" xfId="15605" xr:uid="{A3520185-751A-413F-BCB0-09CBE60A52EF}"/>
    <cellStyle name="Millares 100 11 5 4 8 2" xfId="37108" xr:uid="{A30A5F51-CAD7-4CD6-9F5E-45357C706387}"/>
    <cellStyle name="Millares 100 11 5 4 9" xfId="22210" xr:uid="{398FB3B5-39EF-480A-82F6-81EBD4D1B157}"/>
    <cellStyle name="Millares 100 11 5 5" xfId="973" xr:uid="{5000E4FB-2900-4B2B-A22A-CC157657FBA5}"/>
    <cellStyle name="Millares 100 11 5 5 2" xfId="3802" xr:uid="{E680F7EC-CAB1-4C53-9285-0DB7EAAEF15D}"/>
    <cellStyle name="Millares 100 11 5 5 2 2" xfId="12068" xr:uid="{461CD5BD-097A-4306-A69B-78C8E0A1D02A}"/>
    <cellStyle name="Millares 100 11 5 5 2 2 2" xfId="33571" xr:uid="{6760F714-6B17-462B-AB89-950D3DC884A7}"/>
    <cellStyle name="Millares 100 11 5 5 2 3" xfId="18703" xr:uid="{39C37326-D196-4BD1-B87E-0C740ABE979B}"/>
    <cellStyle name="Millares 100 11 5 5 2 3 2" xfId="40206" xr:uid="{55CC210D-1F13-42A5-801D-B0711E368101}"/>
    <cellStyle name="Millares 100 11 5 5 2 4" xfId="25308" xr:uid="{C734BF5F-0D78-481A-A8D1-7D326D69E603}"/>
    <cellStyle name="Millares 100 11 5 5 2 5" xfId="46811" xr:uid="{362544B1-085B-4A7D-BEE5-55387697464E}"/>
    <cellStyle name="Millares 100 11 5 5 3" xfId="5941" xr:uid="{2FB1E01A-F378-405F-BE29-B1255949B660}"/>
    <cellStyle name="Millares 100 11 5 5 3 2" xfId="14207" xr:uid="{D94B8082-EC06-4C77-94F7-14EF91E02844}"/>
    <cellStyle name="Millares 100 11 5 5 3 2 2" xfId="35710" xr:uid="{21870BFA-08C4-4CC9-966E-E9AA4D458B4B}"/>
    <cellStyle name="Millares 100 11 5 5 3 3" xfId="20842" xr:uid="{BB106B69-8544-4731-B4EB-267F859F71D8}"/>
    <cellStyle name="Millares 100 11 5 5 3 3 2" xfId="42345" xr:uid="{88E060C7-B79F-4D69-A8EF-B91201D82CCD}"/>
    <cellStyle name="Millares 100 11 5 5 3 4" xfId="27447" xr:uid="{8CC89651-4BC6-4783-B811-F6F658CB2D60}"/>
    <cellStyle name="Millares 100 11 5 5 3 5" xfId="48950" xr:uid="{C06D1778-5C50-4A9D-9EC0-5BC24EEFF470}"/>
    <cellStyle name="Millares 100 11 5 5 4" xfId="7582" xr:uid="{8BC39A09-4007-4BFA-8EBA-BDF68E8D0A4A}"/>
    <cellStyle name="Millares 100 11 5 5 4 2" xfId="29085" xr:uid="{DBF63592-F5A2-4858-8810-5885FA2DEF93}"/>
    <cellStyle name="Millares 100 11 5 5 5" xfId="9239" xr:uid="{DE798EF0-3FCE-419C-88AE-C180EF6A5470}"/>
    <cellStyle name="Millares 100 11 5 5 5 2" xfId="30742" xr:uid="{B963A41E-90C5-4697-BDC2-58E26DAE0515}"/>
    <cellStyle name="Millares 100 11 5 5 6" xfId="15874" xr:uid="{3A5D146F-19F8-49DE-B22C-67148DC7A52D}"/>
    <cellStyle name="Millares 100 11 5 5 6 2" xfId="37377" xr:uid="{783FB627-F0D5-4A6C-83A3-8DCC1DDF9490}"/>
    <cellStyle name="Millares 100 11 5 5 7" xfId="22479" xr:uid="{6536998B-0D05-4943-BEA5-C351686C68DE}"/>
    <cellStyle name="Millares 100 11 5 5 8" xfId="43982" xr:uid="{5E922A0F-08C4-4A94-836D-76E8A2FA4ADC}"/>
    <cellStyle name="Millares 100 11 5 6" xfId="1233" xr:uid="{F2A22B06-0F9D-4E94-80C1-B208CAF18980}"/>
    <cellStyle name="Millares 100 11 5 6 2" xfId="4062" xr:uid="{F7FC2BEF-4ECE-4DF1-8D1E-FE7E1A357CC0}"/>
    <cellStyle name="Millares 100 11 5 6 2 2" xfId="12328" xr:uid="{067269FA-350E-4A0E-AAE4-4A70AD293DB4}"/>
    <cellStyle name="Millares 100 11 5 6 2 2 2" xfId="33831" xr:uid="{CB71F545-A673-4FE0-88B8-E92ACFF1EDA9}"/>
    <cellStyle name="Millares 100 11 5 6 2 3" xfId="18963" xr:uid="{2B6F04CE-B39A-4F30-B355-3795BFA70822}"/>
    <cellStyle name="Millares 100 11 5 6 2 3 2" xfId="40466" xr:uid="{B7AEB4C9-388B-4254-B6BA-0F700936A2A9}"/>
    <cellStyle name="Millares 100 11 5 6 2 4" xfId="25568" xr:uid="{C9584E7A-C19B-4553-B894-0F372D92D64C}"/>
    <cellStyle name="Millares 100 11 5 6 2 5" xfId="47071" xr:uid="{E67463F3-4012-4EFB-AE7C-C6903EBD05B4}"/>
    <cellStyle name="Millares 100 11 5 6 3" xfId="6201" xr:uid="{27B665D7-EFF4-413F-A1AC-BCD32078012A}"/>
    <cellStyle name="Millares 100 11 5 6 3 2" xfId="14467" xr:uid="{3D82C9C6-EF11-41CE-9CD9-3627244BB24B}"/>
    <cellStyle name="Millares 100 11 5 6 3 2 2" xfId="35970" xr:uid="{0D82287A-F0C2-4AED-BA39-483A5DB724DF}"/>
    <cellStyle name="Millares 100 11 5 6 3 3" xfId="21102" xr:uid="{AFAB28A1-2003-47E3-87E3-B6D624DF364D}"/>
    <cellStyle name="Millares 100 11 5 6 3 3 2" xfId="42605" xr:uid="{8F127679-C5C5-4F55-A30D-3E300FC2B396}"/>
    <cellStyle name="Millares 100 11 5 6 3 4" xfId="27707" xr:uid="{F201EE30-C5EF-4DD1-B102-F695CD2A29E1}"/>
    <cellStyle name="Millares 100 11 5 6 3 5" xfId="49210" xr:uid="{88D38ACB-9149-4B8B-80BC-4ABE04466D85}"/>
    <cellStyle name="Millares 100 11 5 6 4" xfId="7842" xr:uid="{1EA94041-B684-452B-A781-68A58B844F13}"/>
    <cellStyle name="Millares 100 11 5 6 4 2" xfId="29345" xr:uid="{BE4FDCC9-5393-46C1-86E7-2A4BFE398E9C}"/>
    <cellStyle name="Millares 100 11 5 6 5" xfId="9499" xr:uid="{A53EAB5F-3168-4EA1-A8FE-2E459B3EADEC}"/>
    <cellStyle name="Millares 100 11 5 6 5 2" xfId="31002" xr:uid="{86568699-299E-4A90-AE3C-AC5C2F64CC68}"/>
    <cellStyle name="Millares 100 11 5 6 6" xfId="16134" xr:uid="{59D2C707-3DBC-4D3D-A953-1109CD4E0636}"/>
    <cellStyle name="Millares 100 11 5 6 6 2" xfId="37637" xr:uid="{86790A47-C887-4495-B405-5333229B38B3}"/>
    <cellStyle name="Millares 100 11 5 6 7" xfId="22739" xr:uid="{45E7D419-E04E-4E89-9FFF-E20CC17185C8}"/>
    <cellStyle name="Millares 100 11 5 6 8" xfId="44242" xr:uid="{02A0C889-811C-4B2C-A54C-3B2015307F43}"/>
    <cellStyle name="Millares 100 11 5 7" xfId="1921" xr:uid="{56873BA5-A7CE-4D26-802E-171DDDA7571C}"/>
    <cellStyle name="Millares 100 11 5 7 2" xfId="10187" xr:uid="{B0EF6EAC-8C67-4698-8493-D9A071FC5D1F}"/>
    <cellStyle name="Millares 100 11 5 7 2 2" xfId="31690" xr:uid="{E259B0B7-767F-4F06-8294-7C807C46C928}"/>
    <cellStyle name="Millares 100 11 5 7 3" xfId="16822" xr:uid="{BBC2147F-9C9A-4D6C-A195-D6025FB67A5B}"/>
    <cellStyle name="Millares 100 11 5 7 3 2" xfId="38325" xr:uid="{A8B2A46C-8E4B-42F2-90BC-AB515CD144E8}"/>
    <cellStyle name="Millares 100 11 5 7 4" xfId="23427" xr:uid="{CA9C1932-3FD1-462A-A7C8-1BD300874D7A}"/>
    <cellStyle name="Millares 100 11 5 7 5" xfId="44930" xr:uid="{03A96149-6D9D-4430-AC82-214C37DFFB99}"/>
    <cellStyle name="Millares 100 11 5 8" xfId="2606" xr:uid="{1AB30BB5-24C3-4D14-98E1-F33449B34C66}"/>
    <cellStyle name="Millares 100 11 5 8 2" xfId="10872" xr:uid="{10369968-FAAB-4F88-AB3F-F6B406044248}"/>
    <cellStyle name="Millares 100 11 5 8 2 2" xfId="32375" xr:uid="{5E8FCA56-8A31-4F52-8470-EB0702EF73E6}"/>
    <cellStyle name="Millares 100 11 5 8 3" xfId="17507" xr:uid="{06A8F76F-C7D6-4ABF-A766-6A1B8CE7DC60}"/>
    <cellStyle name="Millares 100 11 5 8 3 2" xfId="39010" xr:uid="{DBEF4070-F90F-4E86-9A3A-074A7AD457FC}"/>
    <cellStyle name="Millares 100 11 5 8 4" xfId="24112" xr:uid="{B136B5AB-C3F3-4136-9DE5-CDB1138C8594}"/>
    <cellStyle name="Millares 100 11 5 8 5" xfId="45615" xr:uid="{E6BC1B6A-7A44-48A8-AEE7-B8D0BE3D99A0}"/>
    <cellStyle name="Millares 100 11 5 9" xfId="3117" xr:uid="{01CC9EFD-F280-4814-B212-CA162AD2BBAC}"/>
    <cellStyle name="Millares 100 11 5 9 2" xfId="11383" xr:uid="{10A5AF4A-E4B7-4D6A-883B-8E5A8A1A3527}"/>
    <cellStyle name="Millares 100 11 5 9 2 2" xfId="32886" xr:uid="{F0B85745-BD1A-45B6-BC75-F5B1EA3A9764}"/>
    <cellStyle name="Millares 100 11 5 9 3" xfId="18018" xr:uid="{3C0EB59C-B6F3-4617-8EEB-9E1609507DF3}"/>
    <cellStyle name="Millares 100 11 5 9 3 2" xfId="39521" xr:uid="{4F1C7088-43E4-405D-9CE4-36D4757D68D0}"/>
    <cellStyle name="Millares 100 11 5 9 4" xfId="24623" xr:uid="{A913782C-AAD6-428D-B338-F7CECF081DF7}"/>
    <cellStyle name="Millares 100 11 5 9 5" xfId="46126" xr:uid="{0D562051-EED7-4BC8-8EA6-209053D44A72}"/>
    <cellStyle name="Millares 100 11 6" xfId="8441" xr:uid="{5A4C6130-81BC-494A-BEE7-5CBBC56B8653}"/>
    <cellStyle name="Millares 100 11 6 2" xfId="29944" xr:uid="{19BB2D60-A3E0-473F-9962-1526D6635B53}"/>
    <cellStyle name="Millares 101" xfId="6794" xr:uid="{4CB1D867-DDAE-45DB-8963-BC0F26B09783}"/>
    <cellStyle name="Millares 101 2" xfId="8437" xr:uid="{67B9D4D5-C915-4CFA-8F55-3773E772BA64}"/>
    <cellStyle name="Millares 101 2 2" xfId="29940" xr:uid="{EF4BD099-754A-4744-976D-5A75C75DEFF5}"/>
    <cellStyle name="Millares 101 3" xfId="28297" xr:uid="{A09834B8-81AA-4E9D-873A-C257334ED379}"/>
    <cellStyle name="Millares 102" xfId="6910" xr:uid="{6568BDB7-B67E-47E4-92B4-E4699D5793F7}"/>
    <cellStyle name="Millares 102 2" xfId="28413" xr:uid="{859EDE17-E84A-4D80-91EF-692955DC33D6}"/>
    <cellStyle name="Millares 103" xfId="8430" xr:uid="{2FDF5EA5-F3B9-426E-A1E2-1FD93352A63E}"/>
    <cellStyle name="Millares 103 2" xfId="29933" xr:uid="{7A1E64E9-2254-4977-BCBE-FB6F92E2DA05}"/>
    <cellStyle name="Millares 104" xfId="8431" xr:uid="{C7D1C798-7CEC-4AA2-9EDF-9245ABC8ED27}"/>
    <cellStyle name="Millares 104 2" xfId="29934" xr:uid="{FD4C4EF4-EA49-49F7-8438-F8B46A90189F}"/>
    <cellStyle name="Millares 105" xfId="8432" xr:uid="{080E01F6-9187-453F-98EF-39984745EABA}"/>
    <cellStyle name="Millares 105 2" xfId="29935" xr:uid="{3E0D2694-7A3B-4BF6-8998-403518116EA1}"/>
    <cellStyle name="Millares 106" xfId="8433" xr:uid="{2E02B768-DD65-4F69-8764-F95D147429B5}"/>
    <cellStyle name="Millares 106 2" xfId="29936" xr:uid="{E496C1D2-E461-421B-A9CE-BE185A0C5E6E}"/>
    <cellStyle name="Millares 107" xfId="8435" xr:uid="{CF8C9AD8-F736-49A5-9EB1-AD87FB4A8904}"/>
    <cellStyle name="Millares 107 2" xfId="29938" xr:uid="{CDCD2F07-4679-4EE7-81AC-F9840955C382}"/>
    <cellStyle name="Millares 108" xfId="8436" xr:uid="{42E90AF2-4746-4693-B1F3-39612D9A6C7C}"/>
    <cellStyle name="Millares 108 2" xfId="29939" xr:uid="{6A5468ED-9BBD-487F-BDD3-0BF34974F8FB}"/>
    <cellStyle name="Millares 109" xfId="8442" xr:uid="{797F8CED-765A-4EEB-ADDD-597715A033A1}"/>
    <cellStyle name="Millares 109 2" xfId="29945" xr:uid="{2F9E9786-ABEB-4EAB-8D2A-CEEB0471E03B}"/>
    <cellStyle name="Millares 11" xfId="115" xr:uid="{4974791C-591B-46C1-A904-51A19D8723F2}"/>
    <cellStyle name="Millares 110" xfId="8866" xr:uid="{5AB1F76A-B74F-4B5A-B3F3-351DB7C0DC36}"/>
    <cellStyle name="Millares 110 2" xfId="30369" xr:uid="{AA82B5D1-8B21-48BE-8BE2-073A0E8A151D}"/>
    <cellStyle name="Millares 111" xfId="15060" xr:uid="{A3680224-A000-4FF0-AF5A-65A8F62513BE}"/>
    <cellStyle name="Millares 111 2" xfId="36563" xr:uid="{98574A32-827D-47A2-A076-3F60B7DC20D3}"/>
    <cellStyle name="Millares 112" xfId="15078" xr:uid="{EAD90993-3C95-46ED-AED6-F4BF0E021B9C}"/>
    <cellStyle name="Millares 112 2" xfId="36581" xr:uid="{33343330-15D0-46D0-A8B0-9FAD4428B680}"/>
    <cellStyle name="Millares 113" xfId="15080" xr:uid="{CF3F1492-7D67-451E-A98B-AEF86139DC6C}"/>
    <cellStyle name="Millares 113 2" xfId="36583" xr:uid="{B21524CB-3FCE-48AB-BEA9-013D4D54AB74}"/>
    <cellStyle name="Millares 114" xfId="15085" xr:uid="{F054AF00-8358-4CE5-B554-8AB3348548A1}"/>
    <cellStyle name="Millares 114 2" xfId="36588" xr:uid="{AB9C5B42-D483-40E7-9E6A-541B21D0087B}"/>
    <cellStyle name="Millares 115" xfId="15064" xr:uid="{ABC3F9BF-3133-4FAD-AAAA-81D532F9C4A3}"/>
    <cellStyle name="Millares 115 2" xfId="36567" xr:uid="{05B1B5D2-6B91-4057-9A69-311CEDE41FF1}"/>
    <cellStyle name="Millares 116" xfId="15072" xr:uid="{AA3F63A4-BF81-4D75-BF62-6441F46A1B9B}"/>
    <cellStyle name="Millares 116 2" xfId="36575" xr:uid="{DC965D47-AD8C-4AB0-934B-087E685220D5}"/>
    <cellStyle name="Millares 117" xfId="15069" xr:uid="{FB36ABE1-677D-4EC6-9F3C-A5A4E9DD1A77}"/>
    <cellStyle name="Millares 117 2" xfId="36572" xr:uid="{AD70AB7B-72D2-4EA6-8A93-65D3AAB8666A}"/>
    <cellStyle name="Millares 118" xfId="15081" xr:uid="{AD585B73-A355-4AA3-95DB-A0BA3094710E}"/>
    <cellStyle name="Millares 118 2" xfId="36584" xr:uid="{AD5FA35D-C39E-4381-9B4D-F3D00356194B}"/>
    <cellStyle name="Millares 119" xfId="15077" xr:uid="{BCB686C5-8335-48EA-9446-9357FC7BFFD7}"/>
    <cellStyle name="Millares 119 2" xfId="36580" xr:uid="{F35AE8D9-9F87-46B4-9DFE-08D7704DA7E9}"/>
    <cellStyle name="Millares 12" xfId="91" xr:uid="{6087624C-F672-4C99-BFA4-429B3A5142F1}"/>
    <cellStyle name="Millares 12 2" xfId="102" xr:uid="{CB5F4327-F0A1-4ADC-BEDE-1A71E5F67CC7}"/>
    <cellStyle name="Millares 12 2 10" xfId="874" xr:uid="{09CEEB1B-63AF-460D-96DD-3458595BC030}"/>
    <cellStyle name="Millares 12 2 10 2" xfId="3703" xr:uid="{C7A71D0C-BB1B-43CD-971F-428BCD77E61B}"/>
    <cellStyle name="Millares 12 2 10 2 2" xfId="11969" xr:uid="{65BF4DA0-CD12-41BC-9280-24A5AD236BB0}"/>
    <cellStyle name="Millares 12 2 10 2 2 2" xfId="33472" xr:uid="{D8BBAC22-1816-453F-8311-A32236E145C3}"/>
    <cellStyle name="Millares 12 2 10 2 3" xfId="18604" xr:uid="{0FF3D3BC-2CD5-4DE2-8195-828DDF18F08B}"/>
    <cellStyle name="Millares 12 2 10 2 3 2" xfId="40107" xr:uid="{07B2F80A-0C92-4DEE-8B9E-4046C6949673}"/>
    <cellStyle name="Millares 12 2 10 2 4" xfId="25209" xr:uid="{86EC212C-A12B-48A0-A8B0-5936F713DDDD}"/>
    <cellStyle name="Millares 12 2 10 2 5" xfId="46712" xr:uid="{CBF1E36D-2E9A-4241-98E5-CF8FD9E5F26B}"/>
    <cellStyle name="Millares 12 2 10 3" xfId="5842" xr:uid="{1E69CA9F-C986-4E7F-90E8-CD3C49079F5C}"/>
    <cellStyle name="Millares 12 2 10 3 2" xfId="14108" xr:uid="{86545AD8-C0B9-4FA9-925F-9BA271AA11D5}"/>
    <cellStyle name="Millares 12 2 10 3 2 2" xfId="35611" xr:uid="{7E49A64D-7A59-47FB-8DB9-9025DE48B07B}"/>
    <cellStyle name="Millares 12 2 10 3 3" xfId="20743" xr:uid="{8C920962-BAA1-4BEB-8647-D65269261F7C}"/>
    <cellStyle name="Millares 12 2 10 3 3 2" xfId="42246" xr:uid="{0763DDCB-575A-4645-A2E9-E4132CAE3446}"/>
    <cellStyle name="Millares 12 2 10 3 4" xfId="27348" xr:uid="{BD034420-A495-49EF-9199-B2129AD7C70C}"/>
    <cellStyle name="Millares 12 2 10 3 5" xfId="48851" xr:uid="{000BE835-6EDC-4F1A-85B4-3DBEAF220E2C}"/>
    <cellStyle name="Millares 12 2 10 4" xfId="7483" xr:uid="{D9376DEB-D6B9-43B3-AA95-12B8A262A23B}"/>
    <cellStyle name="Millares 12 2 10 4 2" xfId="28986" xr:uid="{C650563D-FC00-466A-834C-C38724C7E2FC}"/>
    <cellStyle name="Millares 12 2 10 5" xfId="9140" xr:uid="{7C0659EE-13A4-4A8C-A2BC-07FA2C4AA6B0}"/>
    <cellStyle name="Millares 12 2 10 5 2" xfId="30643" xr:uid="{65F3CDF1-5760-4F01-BDA7-8A2417D24E8E}"/>
    <cellStyle name="Millares 12 2 10 6" xfId="15775" xr:uid="{0F53A0D0-3CA8-4362-8F13-6AE0FABE26AA}"/>
    <cellStyle name="Millares 12 2 10 6 2" xfId="37278" xr:uid="{DB7B470C-B2A8-4A1E-B527-4FA8BB827073}"/>
    <cellStyle name="Millares 12 2 10 7" xfId="22380" xr:uid="{DC7CE70F-CE62-4B5F-9E4C-A640914B079B}"/>
    <cellStyle name="Millares 12 2 10 8" xfId="43883" xr:uid="{4F928632-26C6-488A-A551-A1A4CC19256D}"/>
    <cellStyle name="Millares 12 2 11" xfId="1135" xr:uid="{49B62C1E-BCDA-4614-9C94-EADAF2A52E3A}"/>
    <cellStyle name="Millares 12 2 11 2" xfId="3964" xr:uid="{0E398382-81AB-4360-B328-75FCAAB29552}"/>
    <cellStyle name="Millares 12 2 11 2 2" xfId="12230" xr:uid="{EBFEAA36-27D7-46B3-B00C-BB4367548516}"/>
    <cellStyle name="Millares 12 2 11 2 2 2" xfId="33733" xr:uid="{29D2F9C9-EEA0-43B6-9FE2-2F2E065B3C67}"/>
    <cellStyle name="Millares 12 2 11 2 3" xfId="18865" xr:uid="{DF695CFC-6329-44D6-97E9-C4807BFF2222}"/>
    <cellStyle name="Millares 12 2 11 2 3 2" xfId="40368" xr:uid="{C0E8759E-E4AA-4CC3-80F8-2786FD905747}"/>
    <cellStyle name="Millares 12 2 11 2 4" xfId="25470" xr:uid="{09024B12-2D25-41F6-836F-0D4504ACA472}"/>
    <cellStyle name="Millares 12 2 11 2 5" xfId="46973" xr:uid="{29C3B5C1-291A-429B-A7C6-28ADCE7DA35A}"/>
    <cellStyle name="Millares 12 2 11 3" xfId="6103" xr:uid="{622AA09C-81FA-4860-BCE2-3E363BDD14AB}"/>
    <cellStyle name="Millares 12 2 11 3 2" xfId="14369" xr:uid="{BEAEED4E-2B9B-499E-AEC8-F355A3E74C37}"/>
    <cellStyle name="Millares 12 2 11 3 2 2" xfId="35872" xr:uid="{13D44602-8B2C-45EC-90B4-C7D9AF0DEE04}"/>
    <cellStyle name="Millares 12 2 11 3 3" xfId="21004" xr:uid="{A7B9A90D-5EAC-4745-A9AA-194493B1EC0E}"/>
    <cellStyle name="Millares 12 2 11 3 3 2" xfId="42507" xr:uid="{D61B610E-006D-490B-BF31-AAC3F0630BB6}"/>
    <cellStyle name="Millares 12 2 11 3 4" xfId="27609" xr:uid="{597680C5-DCA8-4543-B122-551CD1DFF7F5}"/>
    <cellStyle name="Millares 12 2 11 3 5" xfId="49112" xr:uid="{E6F7E2C8-D8ED-4978-AD71-D55DB3087CBF}"/>
    <cellStyle name="Millares 12 2 11 4" xfId="7744" xr:uid="{5CF0912F-1D1D-40DE-9C3B-64AFE7A75160}"/>
    <cellStyle name="Millares 12 2 11 4 2" xfId="29247" xr:uid="{298314EA-AC2B-4316-B868-809BE37F0F60}"/>
    <cellStyle name="Millares 12 2 11 5" xfId="9401" xr:uid="{5763250A-74A9-406E-BEBC-98C3DBB29F50}"/>
    <cellStyle name="Millares 12 2 11 5 2" xfId="30904" xr:uid="{E3A8E0EB-82E1-4324-B1E4-B1052193067A}"/>
    <cellStyle name="Millares 12 2 11 6" xfId="16036" xr:uid="{B66406C9-2BEA-46FA-A03D-EA5FE58F716A}"/>
    <cellStyle name="Millares 12 2 11 6 2" xfId="37539" xr:uid="{953CA548-579C-495D-B5B2-6C4709AB43B4}"/>
    <cellStyle name="Millares 12 2 11 7" xfId="22641" xr:uid="{EBF36F05-9B82-4DFF-AE42-B33495E9AA39}"/>
    <cellStyle name="Millares 12 2 11 8" xfId="44144" xr:uid="{30AB3D6D-7C4B-4FB5-9694-D13D56530F04}"/>
    <cellStyle name="Millares 12 2 12" xfId="1823" xr:uid="{6C8DAA83-0AA8-4D9A-9775-75EFFA5F7D28}"/>
    <cellStyle name="Millares 12 2 12 2" xfId="10089" xr:uid="{7295E9C9-BAAE-4D81-9DC7-7709DF4D80F5}"/>
    <cellStyle name="Millares 12 2 12 2 2" xfId="31592" xr:uid="{0151446D-754C-41EE-B459-F1FE609A7FF4}"/>
    <cellStyle name="Millares 12 2 12 3" xfId="16724" xr:uid="{6058382A-685F-4B24-8B83-186BA9F6B4AD}"/>
    <cellStyle name="Millares 12 2 12 3 2" xfId="38227" xr:uid="{C95E2DAD-BF90-432B-821F-E9A0E30E264D}"/>
    <cellStyle name="Millares 12 2 12 4" xfId="23329" xr:uid="{A82A13A0-B069-4014-A2F9-4B5E08AC62E2}"/>
    <cellStyle name="Millares 12 2 12 5" xfId="44832" xr:uid="{44AE709B-0535-4C39-8D83-352CE8382EAF}"/>
    <cellStyle name="Millares 12 2 13" xfId="2508" xr:uid="{A8B1A408-5E8B-4768-9193-D2A15A5420C7}"/>
    <cellStyle name="Millares 12 2 13 2" xfId="10774" xr:uid="{E2A3802C-70C7-4362-BD03-7C1C744BB405}"/>
    <cellStyle name="Millares 12 2 13 2 2" xfId="32277" xr:uid="{DDFE87B8-5D7B-4903-B234-CC72EAAD69CC}"/>
    <cellStyle name="Millares 12 2 13 3" xfId="17409" xr:uid="{D35E9831-30CF-4F5F-B9CB-E77F0A346CC3}"/>
    <cellStyle name="Millares 12 2 13 3 2" xfId="38912" xr:uid="{89B5CDC2-B5C7-4DF7-BCAC-BF1669901E34}"/>
    <cellStyle name="Millares 12 2 13 4" xfId="24014" xr:uid="{E5924529-B8CB-44CF-8BC6-18ECCD7C68CE}"/>
    <cellStyle name="Millares 12 2 13 5" xfId="45517" xr:uid="{8936F057-14AC-4F24-9EAF-D07A2AC76DE0}"/>
    <cellStyle name="Millares 12 2 14" xfId="3019" xr:uid="{2CCAFDE0-9A55-44EB-A9DF-FC4EC60A7063}"/>
    <cellStyle name="Millares 12 2 14 2" xfId="11285" xr:uid="{1DE07B1E-B0F0-442A-B35D-0397A3A62A58}"/>
    <cellStyle name="Millares 12 2 14 2 2" xfId="32788" xr:uid="{A3F70828-3D20-4148-9612-3A1E547B7974}"/>
    <cellStyle name="Millares 12 2 14 3" xfId="17920" xr:uid="{55ED64C3-59F6-44BD-A5C2-BAF339F6280E}"/>
    <cellStyle name="Millares 12 2 14 3 2" xfId="39423" xr:uid="{563B8C7C-7E88-4724-B44A-D4D55CFEEB4B}"/>
    <cellStyle name="Millares 12 2 14 4" xfId="24525" xr:uid="{CF369037-A8EE-445D-8088-5613C153353C}"/>
    <cellStyle name="Millares 12 2 14 5" xfId="46028" xr:uid="{B51E5153-55B4-494F-A4BE-419D44D9B75C}"/>
    <cellStyle name="Millares 12 2 15" xfId="4654" xr:uid="{63BB0630-1910-4582-897C-1901703F2E36}"/>
    <cellStyle name="Millares 12 2 15 2" xfId="12920" xr:uid="{03321FE8-D339-4CB8-9A5D-BE20F71768AB}"/>
    <cellStyle name="Millares 12 2 15 2 2" xfId="34423" xr:uid="{654BD4F6-FCBB-47A3-9725-23EAAE3CA689}"/>
    <cellStyle name="Millares 12 2 15 3" xfId="19555" xr:uid="{A41C443C-99BC-4EF1-8104-46D0825FAE8F}"/>
    <cellStyle name="Millares 12 2 15 3 2" xfId="41058" xr:uid="{DB8413C3-8905-48CE-8609-5A03C6CB364D}"/>
    <cellStyle name="Millares 12 2 15 4" xfId="26160" xr:uid="{4A404716-3058-4DCF-91ED-675D134C4307}"/>
    <cellStyle name="Millares 12 2 15 5" xfId="47663" xr:uid="{62D32556-8490-4A34-ACC7-0FEDC9CC3BBA}"/>
    <cellStyle name="Millares 12 2 16" xfId="5157" xr:uid="{91064BB3-3D1E-4BCC-9B02-31D270EE6500}"/>
    <cellStyle name="Millares 12 2 16 2" xfId="13423" xr:uid="{CD1586F9-D8AF-4A6B-8AFE-8CFA54538041}"/>
    <cellStyle name="Millares 12 2 16 2 2" xfId="34926" xr:uid="{D87B408A-D756-4ED5-9244-C0708537DF38}"/>
    <cellStyle name="Millares 12 2 16 3" xfId="20058" xr:uid="{63EBAA46-9887-4705-8E95-C7C5882C052C}"/>
    <cellStyle name="Millares 12 2 16 3 2" xfId="41561" xr:uid="{D0551EBB-14A1-4888-A7C2-5EEDF5C130C6}"/>
    <cellStyle name="Millares 12 2 16 4" xfId="26663" xr:uid="{28DFAEFA-D20A-48FE-9475-E584746412C9}"/>
    <cellStyle name="Millares 12 2 16 5" xfId="48166" xr:uid="{4501705A-EE9E-49E8-A7BF-34B3D175664C}"/>
    <cellStyle name="Millares 12 2 17" xfId="6798" xr:uid="{EDCB761B-4267-4E0B-B085-6BAF0A25DE83}"/>
    <cellStyle name="Millares 12 2 17 2" xfId="28301" xr:uid="{092B3AD9-617B-40F2-92CF-B33413758F17}"/>
    <cellStyle name="Millares 12 2 18" xfId="8451" xr:uid="{C68A890D-F53C-4AEC-8077-05C69A9C5B4A}"/>
    <cellStyle name="Millares 12 2 18 2" xfId="29954" xr:uid="{8B89AA89-C915-419D-95B3-B6216C9A0B45}"/>
    <cellStyle name="Millares 12 2 19" xfId="15091" xr:uid="{BC9AEC0D-EDDE-49EF-A78C-CBF8ABB470C1}"/>
    <cellStyle name="Millares 12 2 19 2" xfId="36594" xr:uid="{7892EEF2-0145-4B13-897A-F830280D8E36}"/>
    <cellStyle name="Millares 12 2 2" xfId="133" xr:uid="{A9FDD5AF-D084-4ED2-A1CC-1A0F4DC4B34E}"/>
    <cellStyle name="Millares 12 2 2 10" xfId="3036" xr:uid="{F4A1B7FB-0AE1-4ED3-AF59-799BC2B9247E}"/>
    <cellStyle name="Millares 12 2 2 10 2" xfId="11302" xr:uid="{B3148A7E-C22C-4C5D-B0C1-E029469D4846}"/>
    <cellStyle name="Millares 12 2 2 10 2 2" xfId="32805" xr:uid="{5159D977-FC52-4983-B4A8-6352D9AA2D53}"/>
    <cellStyle name="Millares 12 2 2 10 3" xfId="17937" xr:uid="{711A52B8-6943-47D6-97B9-B1FEA410D3B5}"/>
    <cellStyle name="Millares 12 2 2 10 3 2" xfId="39440" xr:uid="{BBD75219-8368-4CF4-AD6B-53EFDCD538D7}"/>
    <cellStyle name="Millares 12 2 2 10 4" xfId="24542" xr:uid="{245A6CAD-744E-4268-8FBD-B871CEFFEAD2}"/>
    <cellStyle name="Millares 12 2 2 10 5" xfId="46045" xr:uid="{C3E37EF2-C754-46A8-BCF6-CCB33AD5C2C6}"/>
    <cellStyle name="Millares 12 2 2 11" xfId="4671" xr:uid="{E43BF1D7-F64D-45A9-B718-5357B1624F17}"/>
    <cellStyle name="Millares 12 2 2 11 2" xfId="12937" xr:uid="{1B914DD8-DA2F-4CD9-8624-A448513BE345}"/>
    <cellStyle name="Millares 12 2 2 11 2 2" xfId="34440" xr:uid="{9FAA83D1-B600-4E8E-AEFF-6A34113B9FB0}"/>
    <cellStyle name="Millares 12 2 2 11 3" xfId="19572" xr:uid="{AE2A61BB-6F73-455E-A319-D05A5E1FF2B7}"/>
    <cellStyle name="Millares 12 2 2 11 3 2" xfId="41075" xr:uid="{22E32BFC-F657-468E-96AE-9E1232017437}"/>
    <cellStyle name="Millares 12 2 2 11 4" xfId="26177" xr:uid="{80ABED3B-FC98-46DA-AEFE-508038728E03}"/>
    <cellStyle name="Millares 12 2 2 11 5" xfId="47680" xr:uid="{328F9982-BC24-4108-90ED-0380968F2166}"/>
    <cellStyle name="Millares 12 2 2 12" xfId="5174" xr:uid="{4D646FE8-19BD-4CC0-90D9-F11D8B1C8CA9}"/>
    <cellStyle name="Millares 12 2 2 12 2" xfId="13440" xr:uid="{1B4D11B1-F624-4BDC-A28D-2787284ABAE1}"/>
    <cellStyle name="Millares 12 2 2 12 2 2" xfId="34943" xr:uid="{AD8C01D6-27D9-4FA7-A120-24C53464A406}"/>
    <cellStyle name="Millares 12 2 2 12 3" xfId="20075" xr:uid="{4FCD0DBC-5E35-4DC6-A04A-D2730888FC17}"/>
    <cellStyle name="Millares 12 2 2 12 3 2" xfId="41578" xr:uid="{970E4805-9F31-433D-949E-22229A37C51D}"/>
    <cellStyle name="Millares 12 2 2 12 4" xfId="26680" xr:uid="{DA2D35BF-C05D-4CB6-BDB7-83085E53EDF6}"/>
    <cellStyle name="Millares 12 2 2 12 5" xfId="48183" xr:uid="{C2432C92-8FD3-4474-B96E-E8CA662F2C99}"/>
    <cellStyle name="Millares 12 2 2 13" xfId="6815" xr:uid="{3CF9DCBC-2E92-490B-AF72-BDF1D70BF3BD}"/>
    <cellStyle name="Millares 12 2 2 13 2" xfId="28318" xr:uid="{C38D1BC9-9FCC-4D48-AB40-A395FAF645E3}"/>
    <cellStyle name="Millares 12 2 2 14" xfId="8469" xr:uid="{70CD5273-E8C7-4004-968F-1F64F6E803B1}"/>
    <cellStyle name="Millares 12 2 2 14 2" xfId="29972" xr:uid="{75CBF895-2245-4D1E-A5D9-3EB6F8AF0BC6}"/>
    <cellStyle name="Millares 12 2 2 15" xfId="15108" xr:uid="{5EF7891E-CEAA-44E0-864A-40BD0445DB3D}"/>
    <cellStyle name="Millares 12 2 2 15 2" xfId="36611" xr:uid="{6100D932-74D4-4D77-B486-117FA7B69C7E}"/>
    <cellStyle name="Millares 12 2 2 16" xfId="21713" xr:uid="{536A5B6D-22CF-4EBD-8691-1F3264C3F1A1}"/>
    <cellStyle name="Millares 12 2 2 17" xfId="43216" xr:uid="{DB0C90A6-CC45-4BC6-9781-3255B5F0543A}"/>
    <cellStyle name="Millares 12 2 2 2" xfId="171" xr:uid="{7E4B86A9-4348-429A-8A2F-2AEAEF1E3722}"/>
    <cellStyle name="Millares 12 2 2 2 10" xfId="4708" xr:uid="{10ECA168-6DE9-4C66-97F3-ADADB78BD5D6}"/>
    <cellStyle name="Millares 12 2 2 2 10 2" xfId="12974" xr:uid="{395C3ADE-A43D-48A6-B6B1-545251752FFF}"/>
    <cellStyle name="Millares 12 2 2 2 10 2 2" xfId="34477" xr:uid="{D347FBF8-8AC9-43D2-B659-B73A03051FAE}"/>
    <cellStyle name="Millares 12 2 2 2 10 3" xfId="19609" xr:uid="{A10670FE-24D5-4823-929E-CB1D69F01C76}"/>
    <cellStyle name="Millares 12 2 2 2 10 3 2" xfId="41112" xr:uid="{83FD005D-2E7C-4C51-9079-CFD44ECC33DA}"/>
    <cellStyle name="Millares 12 2 2 2 10 4" xfId="26214" xr:uid="{91748A85-CD7F-48FF-A732-438535488972}"/>
    <cellStyle name="Millares 12 2 2 2 10 5" xfId="47717" xr:uid="{A2996040-8CEB-4847-BC1B-2948F972BD31}"/>
    <cellStyle name="Millares 12 2 2 2 11" xfId="5211" xr:uid="{986B04C3-E617-4505-BC6F-C56105614C86}"/>
    <cellStyle name="Millares 12 2 2 2 11 2" xfId="13477" xr:uid="{69C4B2DB-26D5-48C1-ABA9-285AFC4CC4FD}"/>
    <cellStyle name="Millares 12 2 2 2 11 2 2" xfId="34980" xr:uid="{4F2FF1BF-DA3C-4F91-B01A-0ADDFB949E15}"/>
    <cellStyle name="Millares 12 2 2 2 11 3" xfId="20112" xr:uid="{4663E768-661D-4D2C-A735-41375E29293C}"/>
    <cellStyle name="Millares 12 2 2 2 11 3 2" xfId="41615" xr:uid="{21B2EB5C-E848-46F0-8DD2-51D57CE4BC1D}"/>
    <cellStyle name="Millares 12 2 2 2 11 4" xfId="26717" xr:uid="{32B989AA-7CC8-4EEA-AA42-ADECDDE5AEDD}"/>
    <cellStyle name="Millares 12 2 2 2 11 5" xfId="48220" xr:uid="{26F385D0-0459-4BC1-B7F2-53CB11477CD9}"/>
    <cellStyle name="Millares 12 2 2 2 12" xfId="6852" xr:uid="{D01602E0-A55D-4E8B-9E40-EE09518AFF51}"/>
    <cellStyle name="Millares 12 2 2 2 12 2" xfId="28355" xr:uid="{3B4C24B8-2021-4530-BF19-D91B0AB25B43}"/>
    <cellStyle name="Millares 12 2 2 2 13" xfId="8506" xr:uid="{6F4E587F-001D-4DE5-889C-EB0C7ADF7616}"/>
    <cellStyle name="Millares 12 2 2 2 13 2" xfId="30009" xr:uid="{AE964BA4-3123-4FC2-BB10-A5DBF5370F04}"/>
    <cellStyle name="Millares 12 2 2 2 14" xfId="15145" xr:uid="{7BE7092F-4665-4AB9-BD41-0CADC2470363}"/>
    <cellStyle name="Millares 12 2 2 2 14 2" xfId="36648" xr:uid="{F5F2063B-BB99-4AC3-8350-FDFCFD64DF94}"/>
    <cellStyle name="Millares 12 2 2 2 15" xfId="21750" xr:uid="{373F2699-804B-454E-AC43-8042999D2ACF}"/>
    <cellStyle name="Millares 12 2 2 2 16" xfId="43253" xr:uid="{ADF81D3A-6708-48AC-BFD6-2DAA93EDDDF2}"/>
    <cellStyle name="Millares 12 2 2 2 2" xfId="503" xr:uid="{43944B0E-867A-4494-B53F-76D7A94A4547}"/>
    <cellStyle name="Millares 12 2 2 2 2 10" xfId="7114" xr:uid="{1F30D88D-F0FB-4286-86A3-6B7D926480E0}"/>
    <cellStyle name="Millares 12 2 2 2 2 10 2" xfId="28617" xr:uid="{300A14D3-6AC2-4025-AA34-A5B7E7ACDF39}"/>
    <cellStyle name="Millares 12 2 2 2 2 11" xfId="8770" xr:uid="{8D81A039-0B52-44D8-9526-3FF65368DA11}"/>
    <cellStyle name="Millares 12 2 2 2 2 11 2" xfId="30273" xr:uid="{33C076A1-3DA3-46AB-B72C-98BAE143C239}"/>
    <cellStyle name="Millares 12 2 2 2 2 12" xfId="15406" xr:uid="{2C445D22-F6CA-4B7E-BFBA-E4B0C08A6014}"/>
    <cellStyle name="Millares 12 2 2 2 2 12 2" xfId="36909" xr:uid="{0724CCA0-1516-4326-BE12-6F699B7C5BFB}"/>
    <cellStyle name="Millares 12 2 2 2 2 13" xfId="22011" xr:uid="{6E88CA95-1EA0-40E9-A14D-73778BF48733}"/>
    <cellStyle name="Millares 12 2 2 2 2 14" xfId="43514" xr:uid="{0396F2ED-3216-4267-9346-F3B75BCBB85C}"/>
    <cellStyle name="Millares 12 2 2 2 2 2" xfId="785" xr:uid="{F438D061-5125-4930-9E0E-5C589FA6B20E}"/>
    <cellStyle name="Millares 12 2 2 2 2 2 10" xfId="15686" xr:uid="{5752B6C1-683A-4ECA-A587-ADDFD8FE5A93}"/>
    <cellStyle name="Millares 12 2 2 2 2 2 10 2" xfId="37189" xr:uid="{5B9042CA-D931-44D2-95A8-C11174E09637}"/>
    <cellStyle name="Millares 12 2 2 2 2 2 11" xfId="22291" xr:uid="{5ACF8B9C-846F-453B-8990-AF95CBAEC971}"/>
    <cellStyle name="Millares 12 2 2 2 2 2 12" xfId="43794" xr:uid="{D6CF4A6E-E6DD-4BAE-BB0A-6C4543483DF2}"/>
    <cellStyle name="Millares 12 2 2 2 2 2 2" xfId="1731" xr:uid="{53129FB0-A3EA-40D3-A540-9C21D7531007}"/>
    <cellStyle name="Millares 12 2 2 2 2 2 2 2" xfId="4560" xr:uid="{D1B4E4F5-FFF1-4A2A-A3B7-176F56891EB7}"/>
    <cellStyle name="Millares 12 2 2 2 2 2 2 2 2" xfId="12826" xr:uid="{453E6D1A-CA1D-4F84-B807-D3DC8B23DE34}"/>
    <cellStyle name="Millares 12 2 2 2 2 2 2 2 2 2" xfId="34329" xr:uid="{9E1EECC4-2893-461E-B957-D793F7546595}"/>
    <cellStyle name="Millares 12 2 2 2 2 2 2 2 3" xfId="19461" xr:uid="{F03D4142-7F2E-475B-AB51-5247B00E9A01}"/>
    <cellStyle name="Millares 12 2 2 2 2 2 2 2 3 2" xfId="40964" xr:uid="{FAE03B04-E8D3-46AD-B4DC-2559EC38C8E9}"/>
    <cellStyle name="Millares 12 2 2 2 2 2 2 2 4" xfId="26066" xr:uid="{3537C71F-E5FA-4D69-8534-67EEE347C1A1}"/>
    <cellStyle name="Millares 12 2 2 2 2 2 2 2 5" xfId="47569" xr:uid="{98A9E309-C5D3-4E82-B48B-C922D5D79F3B}"/>
    <cellStyle name="Millares 12 2 2 2 2 2 2 3" xfId="6699" xr:uid="{4A38414E-F547-440B-8CC5-F8C85B949CD5}"/>
    <cellStyle name="Millares 12 2 2 2 2 2 2 3 2" xfId="14965" xr:uid="{D743A0CF-0E6F-4E1C-8974-97F6ADF41832}"/>
    <cellStyle name="Millares 12 2 2 2 2 2 2 3 2 2" xfId="36468" xr:uid="{138B00A5-CF0D-44EC-9232-351047C9B774}"/>
    <cellStyle name="Millares 12 2 2 2 2 2 2 3 3" xfId="21600" xr:uid="{98715BD1-A55E-4842-AAF9-AA70B3F5976D}"/>
    <cellStyle name="Millares 12 2 2 2 2 2 2 3 3 2" xfId="43103" xr:uid="{DA0F4B48-4239-4276-8EF5-D8CFAE1817E2}"/>
    <cellStyle name="Millares 12 2 2 2 2 2 2 3 4" xfId="28205" xr:uid="{366B6348-9138-48C3-A65D-E45A0465E781}"/>
    <cellStyle name="Millares 12 2 2 2 2 2 2 3 5" xfId="49708" xr:uid="{1BB2195B-1E0F-473D-A1FA-4C8B5DC94CC7}"/>
    <cellStyle name="Millares 12 2 2 2 2 2 2 4" xfId="8340" xr:uid="{52B71CE9-8337-4FA4-ABF7-0ED302C9DFCC}"/>
    <cellStyle name="Millares 12 2 2 2 2 2 2 4 2" xfId="29843" xr:uid="{CBA0444E-6394-4E5A-8FEE-626DA6FD380C}"/>
    <cellStyle name="Millares 12 2 2 2 2 2 2 5" xfId="9997" xr:uid="{BD5CDC37-AA56-4860-B687-81758D1AA98E}"/>
    <cellStyle name="Millares 12 2 2 2 2 2 2 5 2" xfId="31500" xr:uid="{6E91BC7F-CCC4-4513-855B-AF0A506EC2E8}"/>
    <cellStyle name="Millares 12 2 2 2 2 2 2 6" xfId="16632" xr:uid="{D585A3E2-6970-4760-B6D0-79583039B5B6}"/>
    <cellStyle name="Millares 12 2 2 2 2 2 2 6 2" xfId="38135" xr:uid="{538DEF24-F625-47BF-BD93-99E0D3B424BA}"/>
    <cellStyle name="Millares 12 2 2 2 2 2 2 7" xfId="23237" xr:uid="{85F2670B-5ECA-4BCA-B6AE-46D777BD425A}"/>
    <cellStyle name="Millares 12 2 2 2 2 2 2 8" xfId="44740" xr:uid="{721426C6-B103-4ADE-8EA2-06A1F4AE2A97}"/>
    <cellStyle name="Millares 12 2 2 2 2 2 3" xfId="2418" xr:uid="{4165CB36-1502-46BF-B4CE-84320C39EDD8}"/>
    <cellStyle name="Millares 12 2 2 2 2 2 3 2" xfId="10684" xr:uid="{54487263-A9A5-443A-AEAC-7447EDB330BA}"/>
    <cellStyle name="Millares 12 2 2 2 2 2 3 2 2" xfId="32187" xr:uid="{9E60BD27-622D-49C1-8788-793E4BAA051F}"/>
    <cellStyle name="Millares 12 2 2 2 2 2 3 3" xfId="17319" xr:uid="{EC3CD199-9C57-4303-A00E-4334D4E39E5D}"/>
    <cellStyle name="Millares 12 2 2 2 2 2 3 3 2" xfId="38822" xr:uid="{E4D3EA33-A872-4272-AB38-B0FF7D23C779}"/>
    <cellStyle name="Millares 12 2 2 2 2 2 3 4" xfId="23924" xr:uid="{07C6F1B9-9C17-41A1-8CBF-4916C3854156}"/>
    <cellStyle name="Millares 12 2 2 2 2 2 3 5" xfId="45427" xr:uid="{763BDEFA-0735-43E7-96C3-6A072BCA8B2E}"/>
    <cellStyle name="Millares 12 2 2 2 2 2 4" xfId="2935" xr:uid="{5C0F2D06-B6D2-41C0-AC92-F3E06683087A}"/>
    <cellStyle name="Millares 12 2 2 2 2 2 4 2" xfId="11201" xr:uid="{D6904923-4432-4DB5-9ED3-946B5F102E79}"/>
    <cellStyle name="Millares 12 2 2 2 2 2 4 2 2" xfId="32704" xr:uid="{6B4C8B35-B5CE-4015-90D7-57106324C600}"/>
    <cellStyle name="Millares 12 2 2 2 2 2 4 3" xfId="17836" xr:uid="{744D732E-9EC7-445A-A161-EF1A1B1582A5}"/>
    <cellStyle name="Millares 12 2 2 2 2 2 4 3 2" xfId="39339" xr:uid="{32687B2C-87C2-4707-9E2D-9342392D1EEB}"/>
    <cellStyle name="Millares 12 2 2 2 2 2 4 4" xfId="24441" xr:uid="{167A9012-A4EC-439B-908C-8BDBB275F3A6}"/>
    <cellStyle name="Millares 12 2 2 2 2 2 4 5" xfId="45944" xr:uid="{9EEDC18A-D2F8-4C6B-9661-8EE493C4A36B}"/>
    <cellStyle name="Millares 12 2 2 2 2 2 5" xfId="3614" xr:uid="{AF806AC8-9291-40FD-8C8D-440C81E9E1AD}"/>
    <cellStyle name="Millares 12 2 2 2 2 2 5 2" xfId="11880" xr:uid="{DC9ACAA5-8EDC-4147-98CB-5967E0A59456}"/>
    <cellStyle name="Millares 12 2 2 2 2 2 5 2 2" xfId="33383" xr:uid="{A72865CC-ED9A-4AC0-9F40-792C3E3A209A}"/>
    <cellStyle name="Millares 12 2 2 2 2 2 5 3" xfId="18515" xr:uid="{04A15BDA-076B-492D-8CFE-732AFC707500}"/>
    <cellStyle name="Millares 12 2 2 2 2 2 5 3 2" xfId="40018" xr:uid="{06149995-5061-4EC2-994D-94E180AB8702}"/>
    <cellStyle name="Millares 12 2 2 2 2 2 5 4" xfId="25120" xr:uid="{FB2BC9D2-8E14-4369-8D76-C390D1A2ED29}"/>
    <cellStyle name="Millares 12 2 2 2 2 2 5 5" xfId="46623" xr:uid="{E0AA9C13-F31A-4EBC-85BA-0E3E202C77DF}"/>
    <cellStyle name="Millares 12 2 2 2 2 2 6" xfId="5079" xr:uid="{03217B24-3D7D-4FEA-AC12-BFDEF94A481B}"/>
    <cellStyle name="Millares 12 2 2 2 2 2 6 2" xfId="13345" xr:uid="{7416A9C0-B286-4374-867F-9CEB7F2B10CC}"/>
    <cellStyle name="Millares 12 2 2 2 2 2 6 2 2" xfId="34848" xr:uid="{9D9E0CCE-F901-4070-AD19-D41E3A16C1FC}"/>
    <cellStyle name="Millares 12 2 2 2 2 2 6 3" xfId="19980" xr:uid="{F6AAF871-1DDA-457F-BD9E-6BDB1D368D7B}"/>
    <cellStyle name="Millares 12 2 2 2 2 2 6 3 2" xfId="41483" xr:uid="{D3E3E3B1-3D39-446A-8B40-F457126D229E}"/>
    <cellStyle name="Millares 12 2 2 2 2 2 6 4" xfId="26585" xr:uid="{85F72016-3C66-4B92-ABCD-44F3CDCDB1A6}"/>
    <cellStyle name="Millares 12 2 2 2 2 2 6 5" xfId="48088" xr:uid="{5DC7EE03-40D9-4BB0-8B3A-C083A6E30FDD}"/>
    <cellStyle name="Millares 12 2 2 2 2 2 7" xfId="5753" xr:uid="{CE8E0ABE-19D8-4702-9F4B-BBF623C685C3}"/>
    <cellStyle name="Millares 12 2 2 2 2 2 7 2" xfId="14019" xr:uid="{AA23E1B1-22D0-47B4-84D0-A6FC8C644BD3}"/>
    <cellStyle name="Millares 12 2 2 2 2 2 7 2 2" xfId="35522" xr:uid="{F99937F7-5A1E-4AE4-9860-FD4801F9E0DF}"/>
    <cellStyle name="Millares 12 2 2 2 2 2 7 3" xfId="20654" xr:uid="{A9349F29-E660-4667-BCF2-70ED6E4C724C}"/>
    <cellStyle name="Millares 12 2 2 2 2 2 7 3 2" xfId="42157" xr:uid="{9A0BD684-9261-49E4-880B-B8394E9479E3}"/>
    <cellStyle name="Millares 12 2 2 2 2 2 7 4" xfId="27259" xr:uid="{96411C49-0EA5-4AE2-B6BF-6DC8FE41C70D}"/>
    <cellStyle name="Millares 12 2 2 2 2 2 7 5" xfId="48762" xr:uid="{1EDFA9B1-3C86-4E1A-93A5-011B8EF48783}"/>
    <cellStyle name="Millares 12 2 2 2 2 2 8" xfId="7394" xr:uid="{0A1F3479-C8C7-4E42-B68F-9AA066B6624D}"/>
    <cellStyle name="Millares 12 2 2 2 2 2 8 2" xfId="28897" xr:uid="{9F1D2442-101D-49D2-B804-D4D8626B87E3}"/>
    <cellStyle name="Millares 12 2 2 2 2 2 9" xfId="9051" xr:uid="{9393AA56-EFF7-408F-952E-2B22DF563B90}"/>
    <cellStyle name="Millares 12 2 2 2 2 2 9 2" xfId="30554" xr:uid="{BD83BB0F-371E-49E1-BCD2-500879B3FA73}"/>
    <cellStyle name="Millares 12 2 2 2 2 3" xfId="1055" xr:uid="{E7B0319E-5EF5-4502-94C0-DF97CA777B5A}"/>
    <cellStyle name="Millares 12 2 2 2 2 3 2" xfId="3884" xr:uid="{A8C2326D-8E96-453C-ACDF-2D36140F66C7}"/>
    <cellStyle name="Millares 12 2 2 2 2 3 2 2" xfId="12150" xr:uid="{5A75107A-5C1C-4F68-9AE3-4BB777AA74A3}"/>
    <cellStyle name="Millares 12 2 2 2 2 3 2 2 2" xfId="33653" xr:uid="{3ED14924-F099-4EF5-8C18-4B1E2B3B2688}"/>
    <cellStyle name="Millares 12 2 2 2 2 3 2 3" xfId="18785" xr:uid="{870AE973-DB8D-4801-91B1-76F7E2CDFAA8}"/>
    <cellStyle name="Millares 12 2 2 2 2 3 2 3 2" xfId="40288" xr:uid="{652086D6-4A76-4D0E-85DB-1560909571D5}"/>
    <cellStyle name="Millares 12 2 2 2 2 3 2 4" xfId="25390" xr:uid="{840E78D1-9A2E-45DA-88BF-844FA3ECD2A8}"/>
    <cellStyle name="Millares 12 2 2 2 2 3 2 5" xfId="46893" xr:uid="{242BF274-31B1-45E6-89F2-90E6BD4F63F6}"/>
    <cellStyle name="Millares 12 2 2 2 2 3 3" xfId="6023" xr:uid="{D5C9BD49-54A8-4418-90F4-E0506F3ED1C1}"/>
    <cellStyle name="Millares 12 2 2 2 2 3 3 2" xfId="14289" xr:uid="{CDB757B3-B997-4E4C-9CEA-2B9999F53960}"/>
    <cellStyle name="Millares 12 2 2 2 2 3 3 2 2" xfId="35792" xr:uid="{EB2F390E-8B12-48BC-8837-A678F5BEA3C6}"/>
    <cellStyle name="Millares 12 2 2 2 2 3 3 3" xfId="20924" xr:uid="{520C00E4-B25E-4FA6-A087-DC72A69A96E3}"/>
    <cellStyle name="Millares 12 2 2 2 2 3 3 3 2" xfId="42427" xr:uid="{9053E362-24EF-4FB9-AF5D-A2D53E1E4EB3}"/>
    <cellStyle name="Millares 12 2 2 2 2 3 3 4" xfId="27529" xr:uid="{C27D0E91-6E09-434D-B03B-8A8F2A842BC6}"/>
    <cellStyle name="Millares 12 2 2 2 2 3 3 5" xfId="49032" xr:uid="{46C24DB6-B77D-421B-AFD1-1B4CF9F3FCE0}"/>
    <cellStyle name="Millares 12 2 2 2 2 3 4" xfId="7664" xr:uid="{729014F4-BCCF-424E-8DB7-F1F5EEF9350B}"/>
    <cellStyle name="Millares 12 2 2 2 2 3 4 2" xfId="29167" xr:uid="{32149394-8B17-4327-B6DA-177F4A25E1DF}"/>
    <cellStyle name="Millares 12 2 2 2 2 3 5" xfId="9321" xr:uid="{C34F5069-DBD4-47AE-9F87-B6F662159BFB}"/>
    <cellStyle name="Millares 12 2 2 2 2 3 5 2" xfId="30824" xr:uid="{F832CD8A-E5B8-4B4E-A73A-F121C2043CE9}"/>
    <cellStyle name="Millares 12 2 2 2 2 3 6" xfId="15956" xr:uid="{9BE5ABC4-86EF-49D5-A690-23221FA8AA12}"/>
    <cellStyle name="Millares 12 2 2 2 2 3 6 2" xfId="37459" xr:uid="{694961FF-5D8E-4BCF-93D8-B698E3F0A3C1}"/>
    <cellStyle name="Millares 12 2 2 2 2 3 7" xfId="22561" xr:uid="{0B6150CD-9AD5-4210-B6BA-1F2063A27F5D}"/>
    <cellStyle name="Millares 12 2 2 2 2 3 8" xfId="44064" xr:uid="{0A24091E-C246-4962-B12F-A989706EB5BB}"/>
    <cellStyle name="Millares 12 2 2 2 2 4" xfId="1451" xr:uid="{0B0D61B3-224C-41D8-8497-2BF06FF3B92F}"/>
    <cellStyle name="Millares 12 2 2 2 2 4 2" xfId="4280" xr:uid="{3E719611-E4F0-4CF6-B3DA-63BA6CC2FE6C}"/>
    <cellStyle name="Millares 12 2 2 2 2 4 2 2" xfId="12546" xr:uid="{86E6C16C-666F-49D7-8815-23DD81E43047}"/>
    <cellStyle name="Millares 12 2 2 2 2 4 2 2 2" xfId="34049" xr:uid="{D5473AF2-9D5D-4667-A02D-C53CE56A4EBB}"/>
    <cellStyle name="Millares 12 2 2 2 2 4 2 3" xfId="19181" xr:uid="{291E14F3-A12B-47E4-A0DB-34E4E5A61FF2}"/>
    <cellStyle name="Millares 12 2 2 2 2 4 2 3 2" xfId="40684" xr:uid="{AD1CC1EC-48D4-4358-958E-27E61427B24A}"/>
    <cellStyle name="Millares 12 2 2 2 2 4 2 4" xfId="25786" xr:uid="{B86C4ED7-E382-48D1-B191-1D0006FCC012}"/>
    <cellStyle name="Millares 12 2 2 2 2 4 2 5" xfId="47289" xr:uid="{CBC7F540-7FEB-452E-9B09-373CF81E5257}"/>
    <cellStyle name="Millares 12 2 2 2 2 4 3" xfId="6419" xr:uid="{C8D22232-1E29-4589-ABDA-B92913B2A2FE}"/>
    <cellStyle name="Millares 12 2 2 2 2 4 3 2" xfId="14685" xr:uid="{93163B37-DDDA-4C0D-BB3A-6557FD6BC5E5}"/>
    <cellStyle name="Millares 12 2 2 2 2 4 3 2 2" xfId="36188" xr:uid="{2D9F0B64-7251-474D-8C1F-2BC220E28559}"/>
    <cellStyle name="Millares 12 2 2 2 2 4 3 3" xfId="21320" xr:uid="{085C3528-604B-420D-BBB5-2C16C06226F8}"/>
    <cellStyle name="Millares 12 2 2 2 2 4 3 3 2" xfId="42823" xr:uid="{2D4934D3-D657-464E-A2BD-75CD0F297425}"/>
    <cellStyle name="Millares 12 2 2 2 2 4 3 4" xfId="27925" xr:uid="{7066007B-B7D3-4469-9516-5D33A8407579}"/>
    <cellStyle name="Millares 12 2 2 2 2 4 3 5" xfId="49428" xr:uid="{9334C980-62AE-4A05-A4C1-CC536B25163E}"/>
    <cellStyle name="Millares 12 2 2 2 2 4 4" xfId="8060" xr:uid="{CD567A9F-5619-48FD-93AB-7324B632A700}"/>
    <cellStyle name="Millares 12 2 2 2 2 4 4 2" xfId="29563" xr:uid="{3FB5A7FB-528F-4C68-92C8-4213BF32C032}"/>
    <cellStyle name="Millares 12 2 2 2 2 4 5" xfId="9717" xr:uid="{102BB19F-3A9F-419D-956A-066F4F095C0F}"/>
    <cellStyle name="Millares 12 2 2 2 2 4 5 2" xfId="31220" xr:uid="{A13C4074-745C-45E4-A84C-87A79846ADE8}"/>
    <cellStyle name="Millares 12 2 2 2 2 4 6" xfId="16352" xr:uid="{0421308A-FD81-4E3D-9839-715182D4172B}"/>
    <cellStyle name="Millares 12 2 2 2 2 4 6 2" xfId="37855" xr:uid="{70DC99BE-AEA5-4C04-87CB-FCD42E2D0E4A}"/>
    <cellStyle name="Millares 12 2 2 2 2 4 7" xfId="22957" xr:uid="{96229DC8-DC00-4089-B5F0-4D457E2DE072}"/>
    <cellStyle name="Millares 12 2 2 2 2 4 8" xfId="44460" xr:uid="{955F7C8F-E51B-4048-827D-FEFBE68C66A4}"/>
    <cellStyle name="Millares 12 2 2 2 2 5" xfId="2138" xr:uid="{5CC906A5-1351-49B8-BB4E-5CF1216DF764}"/>
    <cellStyle name="Millares 12 2 2 2 2 5 2" xfId="10404" xr:uid="{D8E40F9F-4F8D-49F9-9D94-43D4ABAFED36}"/>
    <cellStyle name="Millares 12 2 2 2 2 5 2 2" xfId="31907" xr:uid="{A40ACB7B-5E60-4367-A9FD-BC0BC56D283C}"/>
    <cellStyle name="Millares 12 2 2 2 2 5 3" xfId="17039" xr:uid="{4D27F1D1-2365-4D6F-AF5E-FF137856A695}"/>
    <cellStyle name="Millares 12 2 2 2 2 5 3 2" xfId="38542" xr:uid="{7E177DB3-13A4-4FCB-828A-F7F55EFFFABE}"/>
    <cellStyle name="Millares 12 2 2 2 2 5 4" xfId="23644" xr:uid="{C0665033-D660-4705-809C-6F3088810776}"/>
    <cellStyle name="Millares 12 2 2 2 2 5 5" xfId="45147" xr:uid="{64B4D12B-A5D3-47F2-8C27-1FE34F08BD7F}"/>
    <cellStyle name="Millares 12 2 2 2 2 6" xfId="2686" xr:uid="{4D741741-3905-44AE-AEA5-7AD9262C1661}"/>
    <cellStyle name="Millares 12 2 2 2 2 6 2" xfId="10952" xr:uid="{C7223CD4-190D-4E9D-9168-2519A6899C28}"/>
    <cellStyle name="Millares 12 2 2 2 2 6 2 2" xfId="32455" xr:uid="{3B05F798-DBAB-474D-B38C-1885CA9C4B43}"/>
    <cellStyle name="Millares 12 2 2 2 2 6 3" xfId="17587" xr:uid="{2547A5E1-8A8F-454F-B302-A32EE8A57D7A}"/>
    <cellStyle name="Millares 12 2 2 2 2 6 3 2" xfId="39090" xr:uid="{5D201F9B-0A02-4999-B348-BAEE8492D06C}"/>
    <cellStyle name="Millares 12 2 2 2 2 6 4" xfId="24192" xr:uid="{A64A1269-1581-4FEE-A8C9-270B6EF15007}"/>
    <cellStyle name="Millares 12 2 2 2 2 6 5" xfId="45695" xr:uid="{DB84AB27-3452-4EC7-9EB1-F613BE7672E4}"/>
    <cellStyle name="Millares 12 2 2 2 2 7" xfId="3334" xr:uid="{8A253120-C957-43CF-87A3-7FF8710FC3EC}"/>
    <cellStyle name="Millares 12 2 2 2 2 7 2" xfId="11600" xr:uid="{960D8AC5-455C-420D-9B47-2543C4A2A627}"/>
    <cellStyle name="Millares 12 2 2 2 2 7 2 2" xfId="33103" xr:uid="{08043D48-E824-4809-8FB0-B528CBEB7D1F}"/>
    <cellStyle name="Millares 12 2 2 2 2 7 3" xfId="18235" xr:uid="{CDB95FBC-9B4D-4490-A6F9-AB1A6E37BAA0}"/>
    <cellStyle name="Millares 12 2 2 2 2 7 3 2" xfId="39738" xr:uid="{CD59AB3A-7F86-4ADF-AB0E-905F2B18C6A4}"/>
    <cellStyle name="Millares 12 2 2 2 2 7 4" xfId="24840" xr:uid="{B989822D-E3E8-44F3-85DA-BC0DBDC1CDE4}"/>
    <cellStyle name="Millares 12 2 2 2 2 7 5" xfId="46343" xr:uid="{8AA1B195-2A78-4D80-9427-CFCF39FB73FE}"/>
    <cellStyle name="Millares 12 2 2 2 2 8" xfId="4830" xr:uid="{9D87BDD6-DF53-45BB-9711-B1503C6CDAE2}"/>
    <cellStyle name="Millares 12 2 2 2 2 8 2" xfId="13096" xr:uid="{D4474DA8-D39C-49A6-9829-F9688B706E89}"/>
    <cellStyle name="Millares 12 2 2 2 2 8 2 2" xfId="34599" xr:uid="{EF91BBC2-D940-468B-8776-F96AF10F3B93}"/>
    <cellStyle name="Millares 12 2 2 2 2 8 3" xfId="19731" xr:uid="{4BF2E3A5-88AA-4BA4-846F-5CC72CB9F228}"/>
    <cellStyle name="Millares 12 2 2 2 2 8 3 2" xfId="41234" xr:uid="{00E49A9C-DC60-4CDE-B8D7-BDF5B8596EFD}"/>
    <cellStyle name="Millares 12 2 2 2 2 8 4" xfId="26336" xr:uid="{FC2EE853-C7EC-457E-ADFE-9F6C26861413}"/>
    <cellStyle name="Millares 12 2 2 2 2 8 5" xfId="47839" xr:uid="{589CACB6-5FC7-4052-AF08-E046D8335B60}"/>
    <cellStyle name="Millares 12 2 2 2 2 9" xfId="5473" xr:uid="{B463265F-C80D-4154-9173-24C05C36D60C}"/>
    <cellStyle name="Millares 12 2 2 2 2 9 2" xfId="13739" xr:uid="{60E537F9-CE8A-4F14-B790-1E1FD5CF07C1}"/>
    <cellStyle name="Millares 12 2 2 2 2 9 2 2" xfId="35242" xr:uid="{B33D55A1-5BB5-4BF8-B763-A26DAB6EAFAC}"/>
    <cellStyle name="Millares 12 2 2 2 2 9 3" xfId="20374" xr:uid="{FFC3B17B-B2AD-47D9-95BD-0EEFBFF6346B}"/>
    <cellStyle name="Millares 12 2 2 2 2 9 3 2" xfId="41877" xr:uid="{47A5FF74-5882-4EAA-B4DB-6F8D248FE4FB}"/>
    <cellStyle name="Millares 12 2 2 2 2 9 4" xfId="26979" xr:uid="{3299B994-8E96-463E-BF44-1B598DEA345E}"/>
    <cellStyle name="Millares 12 2 2 2 2 9 5" xfId="48482" xr:uid="{F2A210FE-5503-4B4A-A763-56319403A6B7}"/>
    <cellStyle name="Millares 12 2 2 2 3" xfId="376" xr:uid="{FC830F39-BB17-40FB-B1A5-04561DFE9D87}"/>
    <cellStyle name="Millares 12 2 2 2 3 10" xfId="15279" xr:uid="{4B8FA95D-8720-4639-90AA-69D2E057BFDE}"/>
    <cellStyle name="Millares 12 2 2 2 3 10 2" xfId="36782" xr:uid="{0A593DAF-9BC0-4053-9FB6-7841F5A5500D}"/>
    <cellStyle name="Millares 12 2 2 2 3 11" xfId="21884" xr:uid="{45109212-D4F4-4CB7-B94E-4895997C5C62}"/>
    <cellStyle name="Millares 12 2 2 2 3 12" xfId="43387" xr:uid="{BEA6C33C-6948-433D-AAEA-0761D06BACAD}"/>
    <cellStyle name="Millares 12 2 2 2 3 2" xfId="1324" xr:uid="{65AFDD24-00EB-4D72-A9CA-E4718A4DE165}"/>
    <cellStyle name="Millares 12 2 2 2 3 2 2" xfId="4153" xr:uid="{8AB8F6F1-C91D-4550-ACED-751A3FFE969A}"/>
    <cellStyle name="Millares 12 2 2 2 3 2 2 2" xfId="12419" xr:uid="{2566F9CC-B5DE-4269-97E8-69022B9C1301}"/>
    <cellStyle name="Millares 12 2 2 2 3 2 2 2 2" xfId="33922" xr:uid="{4862C464-297F-485D-BD71-ABFAEAD3B69F}"/>
    <cellStyle name="Millares 12 2 2 2 3 2 2 3" xfId="19054" xr:uid="{9FAABE70-C6A7-4DB4-9E24-3514CB52571D}"/>
    <cellStyle name="Millares 12 2 2 2 3 2 2 3 2" xfId="40557" xr:uid="{CE806911-7F1F-43B9-81FD-8EA8C5988EDC}"/>
    <cellStyle name="Millares 12 2 2 2 3 2 2 4" xfId="25659" xr:uid="{A0CB9C06-E48F-4CF7-BF37-EF1FFD46AD55}"/>
    <cellStyle name="Millares 12 2 2 2 3 2 2 5" xfId="47162" xr:uid="{DB39340B-AC4C-4BD2-8078-A5E54251165F}"/>
    <cellStyle name="Millares 12 2 2 2 3 2 3" xfId="6292" xr:uid="{171575E4-71F7-42A9-835F-8AFE0114439B}"/>
    <cellStyle name="Millares 12 2 2 2 3 2 3 2" xfId="14558" xr:uid="{E2E07778-A06B-4622-8AFC-A84D643CB119}"/>
    <cellStyle name="Millares 12 2 2 2 3 2 3 2 2" xfId="36061" xr:uid="{5A61DAD2-4980-4DDD-9271-526DF58AF390}"/>
    <cellStyle name="Millares 12 2 2 2 3 2 3 3" xfId="21193" xr:uid="{96DA3DC9-9257-46C9-A30E-DB5900E49C8E}"/>
    <cellStyle name="Millares 12 2 2 2 3 2 3 3 2" xfId="42696" xr:uid="{12E64644-945C-4738-B744-B7AB26238C4F}"/>
    <cellStyle name="Millares 12 2 2 2 3 2 3 4" xfId="27798" xr:uid="{A63DE845-6FB3-43C2-8B7D-3D9C1E1C2DB8}"/>
    <cellStyle name="Millares 12 2 2 2 3 2 3 5" xfId="49301" xr:uid="{65B46A5E-371A-416D-82B7-F990DD9F993E}"/>
    <cellStyle name="Millares 12 2 2 2 3 2 4" xfId="7933" xr:uid="{FF8D5273-1791-41A6-A6A6-FC2F76C8F8DD}"/>
    <cellStyle name="Millares 12 2 2 2 3 2 4 2" xfId="29436" xr:uid="{70A4B358-6B1E-4856-8A93-E94FB3C4F294}"/>
    <cellStyle name="Millares 12 2 2 2 3 2 5" xfId="9590" xr:uid="{2FB8378E-2AFA-43A1-BF9F-E6090F889F7B}"/>
    <cellStyle name="Millares 12 2 2 2 3 2 5 2" xfId="31093" xr:uid="{77350EE3-58ED-4C10-AB18-F64AD3FB4E79}"/>
    <cellStyle name="Millares 12 2 2 2 3 2 6" xfId="16225" xr:uid="{BC4FB628-5ACF-4052-B23D-24BBA8B3DD4D}"/>
    <cellStyle name="Millares 12 2 2 2 3 2 6 2" xfId="37728" xr:uid="{50056817-C163-4363-BD29-295429B8D078}"/>
    <cellStyle name="Millares 12 2 2 2 3 2 7" xfId="22830" xr:uid="{60CE76BF-14A8-4780-90F9-E3C7B14EB73D}"/>
    <cellStyle name="Millares 12 2 2 2 3 2 8" xfId="44333" xr:uid="{813566E3-2365-499B-8893-254090C013B5}"/>
    <cellStyle name="Millares 12 2 2 2 3 3" xfId="2011" xr:uid="{7A782582-89E0-42B3-833F-1EE1453981F0}"/>
    <cellStyle name="Millares 12 2 2 2 3 3 2" xfId="10277" xr:uid="{3841D5CD-DCF3-440C-BF8E-BB8D6AA2E745}"/>
    <cellStyle name="Millares 12 2 2 2 3 3 2 2" xfId="31780" xr:uid="{CC1C3B22-9B4F-419E-ACDF-2EB89921EB07}"/>
    <cellStyle name="Millares 12 2 2 2 3 3 3" xfId="16912" xr:uid="{2259C38C-151D-477C-9AB5-4305CE1D3802}"/>
    <cellStyle name="Millares 12 2 2 2 3 3 3 2" xfId="38415" xr:uid="{C8B09C25-6F2C-448D-A948-9CB56AED1CF5}"/>
    <cellStyle name="Millares 12 2 2 2 3 3 4" xfId="23517" xr:uid="{401C0A62-EE4C-4F6D-8A94-6807AD1AE618}"/>
    <cellStyle name="Millares 12 2 2 2 3 3 5" xfId="45020" xr:uid="{B9D766F7-8374-4E71-AC3C-EC66A6814959}"/>
    <cellStyle name="Millares 12 2 2 2 3 4" xfId="2810" xr:uid="{8639177C-2FBB-44DE-AD15-2ED854496235}"/>
    <cellStyle name="Millares 12 2 2 2 3 4 2" xfId="11076" xr:uid="{10722899-0BCB-403B-803D-50BB73456758}"/>
    <cellStyle name="Millares 12 2 2 2 3 4 2 2" xfId="32579" xr:uid="{47D6FFA3-0C62-4721-9DC2-51E51CDE5652}"/>
    <cellStyle name="Millares 12 2 2 2 3 4 3" xfId="17711" xr:uid="{4F86D324-42FF-4AEB-A5D1-40EE4E3F8F2F}"/>
    <cellStyle name="Millares 12 2 2 2 3 4 3 2" xfId="39214" xr:uid="{8FAFD1C9-5062-4522-BBD2-A01DB6DED237}"/>
    <cellStyle name="Millares 12 2 2 2 3 4 4" xfId="24316" xr:uid="{F0B12CE3-94E9-425E-97A6-30917FD9564C}"/>
    <cellStyle name="Millares 12 2 2 2 3 4 5" xfId="45819" xr:uid="{F0E0136E-0B21-44F9-B5DF-C9FA79841724}"/>
    <cellStyle name="Millares 12 2 2 2 3 5" xfId="3207" xr:uid="{ADF71A1B-4B48-4817-AF2B-4D9FBD835AF8}"/>
    <cellStyle name="Millares 12 2 2 2 3 5 2" xfId="11473" xr:uid="{641568BF-38F8-4D87-AA8F-3F228D2DA02E}"/>
    <cellStyle name="Millares 12 2 2 2 3 5 2 2" xfId="32976" xr:uid="{C894143F-9BD0-4EA3-9AA1-3B41EAE74A74}"/>
    <cellStyle name="Millares 12 2 2 2 3 5 3" xfId="18108" xr:uid="{D0AF5684-20AD-4543-92FA-4283565A484A}"/>
    <cellStyle name="Millares 12 2 2 2 3 5 3 2" xfId="39611" xr:uid="{7B8E605E-2680-4FBD-B2C9-1610FB49DC64}"/>
    <cellStyle name="Millares 12 2 2 2 3 5 4" xfId="24713" xr:uid="{50B3095B-06E2-4B27-93B5-CAC3F151EA7E}"/>
    <cellStyle name="Millares 12 2 2 2 3 5 5" xfId="46216" xr:uid="{407221F6-2E8A-4EBB-B033-888ED7ED5388}"/>
    <cellStyle name="Millares 12 2 2 2 3 6" xfId="4954" xr:uid="{8CF9E1A3-07E8-436B-9D04-BAA2CAD78B02}"/>
    <cellStyle name="Millares 12 2 2 2 3 6 2" xfId="13220" xr:uid="{54337942-67F4-4039-A9F5-D0423F0EDAC8}"/>
    <cellStyle name="Millares 12 2 2 2 3 6 2 2" xfId="34723" xr:uid="{5165618E-6282-467D-95D9-93424EEB9142}"/>
    <cellStyle name="Millares 12 2 2 2 3 6 3" xfId="19855" xr:uid="{7D82284E-1DBF-4740-96AF-540B039239E1}"/>
    <cellStyle name="Millares 12 2 2 2 3 6 3 2" xfId="41358" xr:uid="{D93AA57B-1652-4E4B-B3C0-02F63EC793B1}"/>
    <cellStyle name="Millares 12 2 2 2 3 6 4" xfId="26460" xr:uid="{43C030A6-13B4-4091-9C27-99CB330E2309}"/>
    <cellStyle name="Millares 12 2 2 2 3 6 5" xfId="47963" xr:uid="{5638FDB6-A207-49AA-91C8-9FFE939C8BD3}"/>
    <cellStyle name="Millares 12 2 2 2 3 7" xfId="5346" xr:uid="{21A75568-82F1-4DF3-B7BC-CD460BC138CE}"/>
    <cellStyle name="Millares 12 2 2 2 3 7 2" xfId="13612" xr:uid="{28B2001C-E675-4B6B-93C2-86C028C47A16}"/>
    <cellStyle name="Millares 12 2 2 2 3 7 2 2" xfId="35115" xr:uid="{FF2A454F-1619-4550-8414-7277A829241B}"/>
    <cellStyle name="Millares 12 2 2 2 3 7 3" xfId="20247" xr:uid="{B50FFC16-133B-467C-9B45-B2562F0EF388}"/>
    <cellStyle name="Millares 12 2 2 2 3 7 3 2" xfId="41750" xr:uid="{66013C22-D4D4-4F7F-8931-AAE5BB89FC69}"/>
    <cellStyle name="Millares 12 2 2 2 3 7 4" xfId="26852" xr:uid="{6E4A4C57-F738-4506-96E0-4066458AF550}"/>
    <cellStyle name="Millares 12 2 2 2 3 7 5" xfId="48355" xr:uid="{9927F7B5-46A4-4BB4-BAA5-BCE8B0B37485}"/>
    <cellStyle name="Millares 12 2 2 2 3 8" xfId="6987" xr:uid="{D6B3DB7C-DED6-4AE3-94B9-1F8114DBD2B9}"/>
    <cellStyle name="Millares 12 2 2 2 3 8 2" xfId="28490" xr:uid="{B530599E-1194-4A26-95D8-B4D3AF8830FB}"/>
    <cellStyle name="Millares 12 2 2 2 3 9" xfId="8643" xr:uid="{B980DC1B-2A47-448B-8774-B56E9EBE9939}"/>
    <cellStyle name="Millares 12 2 2 2 3 9 2" xfId="30146" xr:uid="{82F3F140-27FC-436C-BD4F-D7311150E4DD}"/>
    <cellStyle name="Millares 12 2 2 2 4" xfId="660" xr:uid="{AD474D4E-7D40-41B7-905F-DBB85CDC6C93}"/>
    <cellStyle name="Millares 12 2 2 2 4 10" xfId="43669" xr:uid="{96769CA8-445F-429E-AC9C-394E2D315CA5}"/>
    <cellStyle name="Millares 12 2 2 2 4 2" xfId="1606" xr:uid="{51DE09FF-C8DF-48CC-A86D-625D61588BA5}"/>
    <cellStyle name="Millares 12 2 2 2 4 2 2" xfId="4435" xr:uid="{F0B56AD6-432B-46C5-9B4D-BC362D0D33F2}"/>
    <cellStyle name="Millares 12 2 2 2 4 2 2 2" xfId="12701" xr:uid="{1D71FE24-6D8F-4B7B-B040-1DCBB95E9E38}"/>
    <cellStyle name="Millares 12 2 2 2 4 2 2 2 2" xfId="34204" xr:uid="{8BD9DB5B-F595-40B5-B35F-D0E104051AB3}"/>
    <cellStyle name="Millares 12 2 2 2 4 2 2 3" xfId="19336" xr:uid="{73522120-9617-4350-BF37-90C1F9314CA4}"/>
    <cellStyle name="Millares 12 2 2 2 4 2 2 3 2" xfId="40839" xr:uid="{C84BC1F5-A292-4811-806E-A68E8C32F1C6}"/>
    <cellStyle name="Millares 12 2 2 2 4 2 2 4" xfId="25941" xr:uid="{F78CBC65-E972-4873-B7E0-21112E2C896D}"/>
    <cellStyle name="Millares 12 2 2 2 4 2 2 5" xfId="47444" xr:uid="{22607B44-3D29-444B-93E6-BC6BB4F3C95A}"/>
    <cellStyle name="Millares 12 2 2 2 4 2 3" xfId="6574" xr:uid="{1CFA4926-C345-44B6-B805-19951ECD5872}"/>
    <cellStyle name="Millares 12 2 2 2 4 2 3 2" xfId="14840" xr:uid="{C6941709-BC55-4821-8C67-C02CCB23A3E3}"/>
    <cellStyle name="Millares 12 2 2 2 4 2 3 2 2" xfId="36343" xr:uid="{F792BEBA-A9B1-4856-BF4E-BAFAC0C02272}"/>
    <cellStyle name="Millares 12 2 2 2 4 2 3 3" xfId="21475" xr:uid="{08FBB409-15B3-4BDF-96E8-F350FF12F0C9}"/>
    <cellStyle name="Millares 12 2 2 2 4 2 3 3 2" xfId="42978" xr:uid="{798E0788-DC0B-40CA-8B17-33A2FA591480}"/>
    <cellStyle name="Millares 12 2 2 2 4 2 3 4" xfId="28080" xr:uid="{D6EC5C39-728B-419C-8F41-38D596FFFE67}"/>
    <cellStyle name="Millares 12 2 2 2 4 2 3 5" xfId="49583" xr:uid="{3E934C94-91DF-46A8-8B70-8D69BDE91947}"/>
    <cellStyle name="Millares 12 2 2 2 4 2 4" xfId="8215" xr:uid="{B6A3EE8C-7495-4C09-96D4-D10FBB876F97}"/>
    <cellStyle name="Millares 12 2 2 2 4 2 4 2" xfId="29718" xr:uid="{54D53545-526B-4CB1-814C-B1561271499D}"/>
    <cellStyle name="Millares 12 2 2 2 4 2 5" xfId="9872" xr:uid="{10F3D9CB-AD18-49CC-BFF5-B6CBD44C1967}"/>
    <cellStyle name="Millares 12 2 2 2 4 2 5 2" xfId="31375" xr:uid="{1DF5C68D-E53C-4B03-B94F-A55EBF21DA0F}"/>
    <cellStyle name="Millares 12 2 2 2 4 2 6" xfId="16507" xr:uid="{50213331-2BE0-41BA-B77D-1E3ED9BCCAB4}"/>
    <cellStyle name="Millares 12 2 2 2 4 2 6 2" xfId="38010" xr:uid="{66CBC8DE-BBA0-4B5A-BDC8-C109598722E7}"/>
    <cellStyle name="Millares 12 2 2 2 4 2 7" xfId="23112" xr:uid="{ECBD4718-EC89-42E1-9CC2-F211BD515E75}"/>
    <cellStyle name="Millares 12 2 2 2 4 2 8" xfId="44615" xr:uid="{26698B26-A19E-4D71-9560-037A345DFD58}"/>
    <cellStyle name="Millares 12 2 2 2 4 3" xfId="2293" xr:uid="{D1268EC5-EE53-49AE-A737-BC8159AE69CF}"/>
    <cellStyle name="Millares 12 2 2 2 4 3 2" xfId="10559" xr:uid="{A317DF72-E0EA-4313-995B-63D9A473BAF0}"/>
    <cellStyle name="Millares 12 2 2 2 4 3 2 2" xfId="32062" xr:uid="{8A79449D-519F-4DDB-9DC5-FECDD9A985BC}"/>
    <cellStyle name="Millares 12 2 2 2 4 3 3" xfId="17194" xr:uid="{04CC95DE-E858-4BB7-AC5B-D7B91D2E956B}"/>
    <cellStyle name="Millares 12 2 2 2 4 3 3 2" xfId="38697" xr:uid="{0AF95DF5-0E7C-43DC-A7F2-0E9D491AA0E5}"/>
    <cellStyle name="Millares 12 2 2 2 4 3 4" xfId="23799" xr:uid="{BE2402EB-13F4-43D0-A617-592AB9B8949A}"/>
    <cellStyle name="Millares 12 2 2 2 4 3 5" xfId="45302" xr:uid="{EBBB68C6-1559-4940-9FFC-45A43ABAD225}"/>
    <cellStyle name="Millares 12 2 2 2 4 4" xfId="3489" xr:uid="{1E0E8D44-F5D9-490E-8960-4CA02765DBE6}"/>
    <cellStyle name="Millares 12 2 2 2 4 4 2" xfId="11755" xr:uid="{A6CB03E3-3BC0-4C4E-B488-BECA795F97F9}"/>
    <cellStyle name="Millares 12 2 2 2 4 4 2 2" xfId="33258" xr:uid="{536579EE-1581-4C16-94F8-132A073D8A86}"/>
    <cellStyle name="Millares 12 2 2 2 4 4 3" xfId="18390" xr:uid="{C457AA6C-83C4-4ABB-8D64-6ADA32940641}"/>
    <cellStyle name="Millares 12 2 2 2 4 4 3 2" xfId="39893" xr:uid="{91D1D1DC-D104-46E8-8210-9A829978ACF8}"/>
    <cellStyle name="Millares 12 2 2 2 4 4 4" xfId="24995" xr:uid="{BEA6E2E8-4575-4739-8807-2C4DB1FB2BD0}"/>
    <cellStyle name="Millares 12 2 2 2 4 4 5" xfId="46498" xr:uid="{B20D70DC-F5A1-4AD4-A1AA-DA511873BC53}"/>
    <cellStyle name="Millares 12 2 2 2 4 5" xfId="5628" xr:uid="{4D198372-8DB5-4AF7-86E2-2C80EECB13DC}"/>
    <cellStyle name="Millares 12 2 2 2 4 5 2" xfId="13894" xr:uid="{2650DA9C-DC7D-4A1A-91D2-F5C834368551}"/>
    <cellStyle name="Millares 12 2 2 2 4 5 2 2" xfId="35397" xr:uid="{FEBE2DAD-92B7-4AAF-A46E-E34589A03367}"/>
    <cellStyle name="Millares 12 2 2 2 4 5 3" xfId="20529" xr:uid="{6E582C3B-C0B5-4398-8690-C9DE310949A2}"/>
    <cellStyle name="Millares 12 2 2 2 4 5 3 2" xfId="42032" xr:uid="{445E420C-A15B-4D35-BCD2-69BFB0C25110}"/>
    <cellStyle name="Millares 12 2 2 2 4 5 4" xfId="27134" xr:uid="{047FDED1-7ABA-4836-90A0-59DE7B627C2F}"/>
    <cellStyle name="Millares 12 2 2 2 4 5 5" xfId="48637" xr:uid="{32C5D96C-1A11-40D1-BFE7-19708C9F110A}"/>
    <cellStyle name="Millares 12 2 2 2 4 6" xfId="7269" xr:uid="{88CF5A38-609E-4044-BD3B-095674DFC894}"/>
    <cellStyle name="Millares 12 2 2 2 4 6 2" xfId="28772" xr:uid="{DEEC42C5-F3EE-4128-8630-B0638A30E116}"/>
    <cellStyle name="Millares 12 2 2 2 4 7" xfId="8926" xr:uid="{956CB7CF-2263-4C2A-BC1D-F9CF52397B4F}"/>
    <cellStyle name="Millares 12 2 2 2 4 7 2" xfId="30429" xr:uid="{1110877B-576D-4F01-B8BA-96D1834970E4}"/>
    <cellStyle name="Millares 12 2 2 2 4 8" xfId="15561" xr:uid="{F1005D1B-A7C8-4B75-BEE1-72F6BB206458}"/>
    <cellStyle name="Millares 12 2 2 2 4 8 2" xfId="37064" xr:uid="{74CEBA0F-5962-41CC-8158-6969E5C75E89}"/>
    <cellStyle name="Millares 12 2 2 2 4 9" xfId="22166" xr:uid="{20026EEF-766D-413C-817F-926FDECD8629}"/>
    <cellStyle name="Millares 12 2 2 2 5" xfId="928" xr:uid="{43D45CD6-9EA9-43FB-992F-6C62CB43281E}"/>
    <cellStyle name="Millares 12 2 2 2 5 2" xfId="3757" xr:uid="{F7E4250B-B8BF-4800-831A-FBC1E6446DEE}"/>
    <cellStyle name="Millares 12 2 2 2 5 2 2" xfId="12023" xr:uid="{54B01D38-BEDC-4AFA-A8B6-5E238F6AA3F3}"/>
    <cellStyle name="Millares 12 2 2 2 5 2 2 2" xfId="33526" xr:uid="{56D435A6-0E68-44CC-A7BE-5295D14741D0}"/>
    <cellStyle name="Millares 12 2 2 2 5 2 3" xfId="18658" xr:uid="{2C7C74BD-1D91-4E3E-AB3A-EC4FBE3FE39F}"/>
    <cellStyle name="Millares 12 2 2 2 5 2 3 2" xfId="40161" xr:uid="{69B657ED-AB7E-4600-B427-4816D4840B97}"/>
    <cellStyle name="Millares 12 2 2 2 5 2 4" xfId="25263" xr:uid="{77C475CB-5C1A-4C00-9BA0-DAE685FC48AA}"/>
    <cellStyle name="Millares 12 2 2 2 5 2 5" xfId="46766" xr:uid="{AF3E732E-4806-4395-A805-35A330B9199F}"/>
    <cellStyle name="Millares 12 2 2 2 5 3" xfId="5896" xr:uid="{5D67C03A-A2EC-490F-9656-6673ADD94432}"/>
    <cellStyle name="Millares 12 2 2 2 5 3 2" xfId="14162" xr:uid="{9BFEB571-BA92-4D76-BA06-5AE4E99AF4FF}"/>
    <cellStyle name="Millares 12 2 2 2 5 3 2 2" xfId="35665" xr:uid="{0DF2D761-9A37-4587-B3BB-65D1C167CB2B}"/>
    <cellStyle name="Millares 12 2 2 2 5 3 3" xfId="20797" xr:uid="{1983CA4D-4CBA-4800-B12D-F0B77F64776F}"/>
    <cellStyle name="Millares 12 2 2 2 5 3 3 2" xfId="42300" xr:uid="{B4C1BB42-C63A-4EDD-BC9E-6A7CD77FA3C8}"/>
    <cellStyle name="Millares 12 2 2 2 5 3 4" xfId="27402" xr:uid="{B94DF6FD-4108-4B74-9606-584CAECC04B6}"/>
    <cellStyle name="Millares 12 2 2 2 5 3 5" xfId="48905" xr:uid="{2E611D8A-4057-4EB5-B467-FB3D61D870AA}"/>
    <cellStyle name="Millares 12 2 2 2 5 4" xfId="7537" xr:uid="{7B7D4D58-9938-408F-A485-D11A5ADB7065}"/>
    <cellStyle name="Millares 12 2 2 2 5 4 2" xfId="29040" xr:uid="{80A60DA8-5DD7-435C-AF35-894B141E623C}"/>
    <cellStyle name="Millares 12 2 2 2 5 5" xfId="9194" xr:uid="{F9334E30-7F81-4544-9386-23D9A4AC12CD}"/>
    <cellStyle name="Millares 12 2 2 2 5 5 2" xfId="30697" xr:uid="{5256749C-0B2E-4CE7-8C68-C507FE708DF4}"/>
    <cellStyle name="Millares 12 2 2 2 5 6" xfId="15829" xr:uid="{77814DAA-3FE5-411C-878D-54041A398D6E}"/>
    <cellStyle name="Millares 12 2 2 2 5 6 2" xfId="37332" xr:uid="{BA2BB5A4-48A0-4F59-B078-0DD1A2BD6B94}"/>
    <cellStyle name="Millares 12 2 2 2 5 7" xfId="22434" xr:uid="{9C8C6D5B-34B8-480E-A6DB-E6162B4AE752}"/>
    <cellStyle name="Millares 12 2 2 2 5 8" xfId="43937" xr:uid="{E81C9276-8F61-41A0-9308-1942C802991E}"/>
    <cellStyle name="Millares 12 2 2 2 6" xfId="1189" xr:uid="{0CE63F19-655C-4452-82B7-076BF2103140}"/>
    <cellStyle name="Millares 12 2 2 2 6 2" xfId="4018" xr:uid="{07F42834-99AC-4F20-86D0-3EE0955DA8EE}"/>
    <cellStyle name="Millares 12 2 2 2 6 2 2" xfId="12284" xr:uid="{2E23C431-AE8A-4C91-8C38-1217DC277BF3}"/>
    <cellStyle name="Millares 12 2 2 2 6 2 2 2" xfId="33787" xr:uid="{F86F079B-E17A-4F8E-AD71-FA33DDF1DD4D}"/>
    <cellStyle name="Millares 12 2 2 2 6 2 3" xfId="18919" xr:uid="{AECD75A5-8147-45A9-BB3F-FD6C2C2EFDDA}"/>
    <cellStyle name="Millares 12 2 2 2 6 2 3 2" xfId="40422" xr:uid="{ABFF15BE-FEEE-488D-8407-AB5C9B466374}"/>
    <cellStyle name="Millares 12 2 2 2 6 2 4" xfId="25524" xr:uid="{ECB2B875-1B69-4E05-A706-FB6C1528C26B}"/>
    <cellStyle name="Millares 12 2 2 2 6 2 5" xfId="47027" xr:uid="{F527322F-CE45-40BB-9B3A-214F39CAC747}"/>
    <cellStyle name="Millares 12 2 2 2 6 3" xfId="6157" xr:uid="{1A7EB408-566A-4CF1-87E4-0F653133F86C}"/>
    <cellStyle name="Millares 12 2 2 2 6 3 2" xfId="14423" xr:uid="{E937FD98-43BB-43B9-9A17-C2B3DA38DFD4}"/>
    <cellStyle name="Millares 12 2 2 2 6 3 2 2" xfId="35926" xr:uid="{FDDCC051-8A49-4AD3-9F2B-7C93BDFA4A47}"/>
    <cellStyle name="Millares 12 2 2 2 6 3 3" xfId="21058" xr:uid="{63DF32C7-05A0-4237-8550-AF989D1C3032}"/>
    <cellStyle name="Millares 12 2 2 2 6 3 3 2" xfId="42561" xr:uid="{E60C41DF-AEAD-444A-B0DC-AAC2598C8D0D}"/>
    <cellStyle name="Millares 12 2 2 2 6 3 4" xfId="27663" xr:uid="{FCF021C1-8BCB-491F-9ECA-CD33FF71DB78}"/>
    <cellStyle name="Millares 12 2 2 2 6 3 5" xfId="49166" xr:uid="{0A84777E-6F3D-4B2A-90E2-7045FE68FBD8}"/>
    <cellStyle name="Millares 12 2 2 2 6 4" xfId="7798" xr:uid="{CF99C9A6-09F8-45AD-8B7B-0DEB9D860895}"/>
    <cellStyle name="Millares 12 2 2 2 6 4 2" xfId="29301" xr:uid="{68744D05-8B0B-4F1E-B0A7-4047228F8AF2}"/>
    <cellStyle name="Millares 12 2 2 2 6 5" xfId="9455" xr:uid="{27840BD7-E6D9-4067-85B5-73A063FC86F8}"/>
    <cellStyle name="Millares 12 2 2 2 6 5 2" xfId="30958" xr:uid="{02DC31DB-D0FB-48A7-B1ED-3222C83EEE05}"/>
    <cellStyle name="Millares 12 2 2 2 6 6" xfId="16090" xr:uid="{0B0A327E-B2A1-406E-B93C-7A30571204E5}"/>
    <cellStyle name="Millares 12 2 2 2 6 6 2" xfId="37593" xr:uid="{9C437A78-4252-44BD-91D5-7A41DCB8BCD7}"/>
    <cellStyle name="Millares 12 2 2 2 6 7" xfId="22695" xr:uid="{78EF9ACE-058C-4EF1-98DE-FB1BE4CE4AC6}"/>
    <cellStyle name="Millares 12 2 2 2 6 8" xfId="44198" xr:uid="{59DD8056-227F-491D-8332-9D33AB7791BC}"/>
    <cellStyle name="Millares 12 2 2 2 7" xfId="1877" xr:uid="{ACBEE409-344E-48AB-98D6-FC03F3D219CD}"/>
    <cellStyle name="Millares 12 2 2 2 7 2" xfId="10143" xr:uid="{F4293901-9E8E-4C93-B6B4-73EC80E45EFC}"/>
    <cellStyle name="Millares 12 2 2 2 7 2 2" xfId="31646" xr:uid="{15C36281-52D1-472C-9325-E1EB9AC2B963}"/>
    <cellStyle name="Millares 12 2 2 2 7 3" xfId="16778" xr:uid="{2EDFD68A-3643-44D7-93D1-510B4555179B}"/>
    <cellStyle name="Millares 12 2 2 2 7 3 2" xfId="38281" xr:uid="{916109F5-567B-4E6B-8C66-1F278B80B5C0}"/>
    <cellStyle name="Millares 12 2 2 2 7 4" xfId="23383" xr:uid="{FB4E7E69-FE30-4AEB-9D8F-FDAD42227FD8}"/>
    <cellStyle name="Millares 12 2 2 2 7 5" xfId="44886" xr:uid="{37BD7E80-EB92-4587-A341-04B0F9859E31}"/>
    <cellStyle name="Millares 12 2 2 2 8" xfId="2562" xr:uid="{D593B838-C1FE-4FD3-8B74-D739B6E3A14C}"/>
    <cellStyle name="Millares 12 2 2 2 8 2" xfId="10828" xr:uid="{960BF8B1-7A60-4B9A-B24E-11C83F7BB77B}"/>
    <cellStyle name="Millares 12 2 2 2 8 2 2" xfId="32331" xr:uid="{3B0B27B3-6927-4B1D-BD2D-8DE682C7BCEB}"/>
    <cellStyle name="Millares 12 2 2 2 8 3" xfId="17463" xr:uid="{30F2F2FD-7341-41A5-9D6A-32488453F759}"/>
    <cellStyle name="Millares 12 2 2 2 8 3 2" xfId="38966" xr:uid="{D4088648-1C0B-413D-9B22-F178F3456828}"/>
    <cellStyle name="Millares 12 2 2 2 8 4" xfId="24068" xr:uid="{8685FF28-48D0-4763-924C-A838718F9AA7}"/>
    <cellStyle name="Millares 12 2 2 2 8 5" xfId="45571" xr:uid="{2574D68B-CB3D-4325-B8E2-D845DF2AB17D}"/>
    <cellStyle name="Millares 12 2 2 2 9" xfId="3073" xr:uid="{CD7F9493-84B5-48A2-92C5-20BDCFC6DC58}"/>
    <cellStyle name="Millares 12 2 2 2 9 2" xfId="11339" xr:uid="{89EE841F-3BFF-42AD-9A01-04E221D0C2D8}"/>
    <cellStyle name="Millares 12 2 2 2 9 2 2" xfId="32842" xr:uid="{E068D9B8-31FF-4B58-80E6-B973CA31F43B}"/>
    <cellStyle name="Millares 12 2 2 2 9 3" xfId="17974" xr:uid="{EFC827A3-F560-4520-B184-6A30C770190A}"/>
    <cellStyle name="Millares 12 2 2 2 9 3 2" xfId="39477" xr:uid="{C885DB78-EDBE-4355-A79F-C2063456896A}"/>
    <cellStyle name="Millares 12 2 2 2 9 4" xfId="24579" xr:uid="{5463A1D5-DD94-458E-B5CC-527560549DD7}"/>
    <cellStyle name="Millares 12 2 2 2 9 5" xfId="46082" xr:uid="{E9119DDB-693A-4EBB-BB88-951624355A7A}"/>
    <cellStyle name="Millares 12 2 2 3" xfId="466" xr:uid="{ED222A73-334B-4455-83D1-6A59D26F7EF7}"/>
    <cellStyle name="Millares 12 2 2 3 10" xfId="7077" xr:uid="{CD5C64E1-157F-42E3-A94E-1104BE203B44}"/>
    <cellStyle name="Millares 12 2 2 3 10 2" xfId="28580" xr:uid="{24A08A5B-6C5D-4B5C-9CE7-4F88EB04D8C7}"/>
    <cellStyle name="Millares 12 2 2 3 11" xfId="8733" xr:uid="{11B520A3-3801-4D49-ACEB-7D0F24573C47}"/>
    <cellStyle name="Millares 12 2 2 3 11 2" xfId="30236" xr:uid="{ACA704C4-8CF5-42A3-90AA-A65114C77955}"/>
    <cellStyle name="Millares 12 2 2 3 12" xfId="15369" xr:uid="{27108D53-6EF8-42C6-AE3E-1360A42CAA7B}"/>
    <cellStyle name="Millares 12 2 2 3 12 2" xfId="36872" xr:uid="{FDDBF635-5B49-4BFE-8504-F775A1ED31B9}"/>
    <cellStyle name="Millares 12 2 2 3 13" xfId="21974" xr:uid="{C736563A-C6C1-4240-9BAB-A9048E1B649E}"/>
    <cellStyle name="Millares 12 2 2 3 14" xfId="43477" xr:uid="{CED63676-32CD-4E06-A1F2-5AED9F82289F}"/>
    <cellStyle name="Millares 12 2 2 3 2" xfId="748" xr:uid="{27E126D7-2A3E-44B1-8CA3-18FD225B4B05}"/>
    <cellStyle name="Millares 12 2 2 3 2 10" xfId="15649" xr:uid="{55B92320-64AC-4165-BA75-3F568A8759A9}"/>
    <cellStyle name="Millares 12 2 2 3 2 10 2" xfId="37152" xr:uid="{216EB12C-34FC-4FDA-9916-F67A7A141F1A}"/>
    <cellStyle name="Millares 12 2 2 3 2 11" xfId="22254" xr:uid="{53746714-5F12-4CE8-8ECB-404FFAC8A138}"/>
    <cellStyle name="Millares 12 2 2 3 2 12" xfId="43757" xr:uid="{F8F3B9C3-CEA4-463C-BFF9-D645264E2ADD}"/>
    <cellStyle name="Millares 12 2 2 3 2 2" xfId="1694" xr:uid="{24EAAA91-1462-4AF7-9EC0-EEFE97E98F49}"/>
    <cellStyle name="Millares 12 2 2 3 2 2 2" xfId="4523" xr:uid="{694D6346-D671-4A4E-A7F2-93DCA55A6231}"/>
    <cellStyle name="Millares 12 2 2 3 2 2 2 2" xfId="12789" xr:uid="{04E01240-FA4D-48C6-8ABF-3624E4B00C90}"/>
    <cellStyle name="Millares 12 2 2 3 2 2 2 2 2" xfId="34292" xr:uid="{9CF00303-674F-4C06-8782-5D14CE0F6FDD}"/>
    <cellStyle name="Millares 12 2 2 3 2 2 2 3" xfId="19424" xr:uid="{ADE7D467-AE68-458D-8E7E-F63E3AB3D088}"/>
    <cellStyle name="Millares 12 2 2 3 2 2 2 3 2" xfId="40927" xr:uid="{CC66C46B-4C35-4677-BD0A-126EA5D17570}"/>
    <cellStyle name="Millares 12 2 2 3 2 2 2 4" xfId="26029" xr:uid="{F8E118C1-12F8-43F3-96C8-7A5E85C8954C}"/>
    <cellStyle name="Millares 12 2 2 3 2 2 2 5" xfId="47532" xr:uid="{259BDD24-54D4-4C67-B58D-6364A978AE53}"/>
    <cellStyle name="Millares 12 2 2 3 2 2 3" xfId="6662" xr:uid="{A4DC4FB4-EB8C-4DA0-AE9D-39415DF1536C}"/>
    <cellStyle name="Millares 12 2 2 3 2 2 3 2" xfId="14928" xr:uid="{36F294B0-6811-4137-99F6-71DDB3B2E62A}"/>
    <cellStyle name="Millares 12 2 2 3 2 2 3 2 2" xfId="36431" xr:uid="{2353FDCB-D7CE-4975-831C-AD2355247721}"/>
    <cellStyle name="Millares 12 2 2 3 2 2 3 3" xfId="21563" xr:uid="{6542FC77-00E5-4CCC-9064-8E623C0264BC}"/>
    <cellStyle name="Millares 12 2 2 3 2 2 3 3 2" xfId="43066" xr:uid="{4A240587-4EB1-48A6-AA29-CB2B8505D77A}"/>
    <cellStyle name="Millares 12 2 2 3 2 2 3 4" xfId="28168" xr:uid="{9EA9EDEB-2783-4E22-A897-58D13F1B380A}"/>
    <cellStyle name="Millares 12 2 2 3 2 2 3 5" xfId="49671" xr:uid="{AADA53E7-FD0D-4F2E-A523-993D2789EEF9}"/>
    <cellStyle name="Millares 12 2 2 3 2 2 4" xfId="8303" xr:uid="{8DC53DC7-71D5-4F91-9368-47A6FBEAA984}"/>
    <cellStyle name="Millares 12 2 2 3 2 2 4 2" xfId="29806" xr:uid="{7C8E9FBD-4C05-4F38-943D-032539B5E6FA}"/>
    <cellStyle name="Millares 12 2 2 3 2 2 5" xfId="9960" xr:uid="{6D3C17C7-B9D6-4EF8-A235-77F78833ABDC}"/>
    <cellStyle name="Millares 12 2 2 3 2 2 5 2" xfId="31463" xr:uid="{6DB95615-930E-4C13-BA78-505023BB641B}"/>
    <cellStyle name="Millares 12 2 2 3 2 2 6" xfId="16595" xr:uid="{A17DB543-BEE2-431C-A0FE-8E8A1FD7217E}"/>
    <cellStyle name="Millares 12 2 2 3 2 2 6 2" xfId="38098" xr:uid="{F37348E9-AB0D-4EC9-A36B-8F361BCB5075}"/>
    <cellStyle name="Millares 12 2 2 3 2 2 7" xfId="23200" xr:uid="{F314C592-7577-4166-84AD-DD5C118D8ED7}"/>
    <cellStyle name="Millares 12 2 2 3 2 2 8" xfId="44703" xr:uid="{4A46CE7B-80A6-4285-AA3C-1CEBDE02233B}"/>
    <cellStyle name="Millares 12 2 2 3 2 3" xfId="2381" xr:uid="{3DF569D3-F482-4837-98D9-B31B483D603E}"/>
    <cellStyle name="Millares 12 2 2 3 2 3 2" xfId="10647" xr:uid="{266874C1-6584-42BB-BEC1-54581AE17ED2}"/>
    <cellStyle name="Millares 12 2 2 3 2 3 2 2" xfId="32150" xr:uid="{3ED5C258-B636-4074-99F4-1B4652D93837}"/>
    <cellStyle name="Millares 12 2 2 3 2 3 3" xfId="17282" xr:uid="{C058369C-EA72-447E-A8A1-54C8FBB85437}"/>
    <cellStyle name="Millares 12 2 2 3 2 3 3 2" xfId="38785" xr:uid="{759436E6-28C6-4244-827B-2471C05D249C}"/>
    <cellStyle name="Millares 12 2 2 3 2 3 4" xfId="23887" xr:uid="{7BC26069-23AC-4EED-83D3-CF1BDFCB0581}"/>
    <cellStyle name="Millares 12 2 2 3 2 3 5" xfId="45390" xr:uid="{9F42C5FC-EA0D-45D2-BE67-EB8A475E4617}"/>
    <cellStyle name="Millares 12 2 2 3 2 4" xfId="2898" xr:uid="{11F410DA-9ACA-4BEC-BC89-1F82742BB00C}"/>
    <cellStyle name="Millares 12 2 2 3 2 4 2" xfId="11164" xr:uid="{2AA8A4CB-0239-49E8-8523-D122BB0D49C7}"/>
    <cellStyle name="Millares 12 2 2 3 2 4 2 2" xfId="32667" xr:uid="{A6211751-3D62-470F-9E73-E0681BA9B046}"/>
    <cellStyle name="Millares 12 2 2 3 2 4 3" xfId="17799" xr:uid="{47928F92-9CF6-4F1F-A5E9-2A63E10A9B08}"/>
    <cellStyle name="Millares 12 2 2 3 2 4 3 2" xfId="39302" xr:uid="{0682842A-623C-4428-8EBA-F5593E198ED5}"/>
    <cellStyle name="Millares 12 2 2 3 2 4 4" xfId="24404" xr:uid="{1B645A85-1BC3-4783-AA82-5A7F78F2EDC0}"/>
    <cellStyle name="Millares 12 2 2 3 2 4 5" xfId="45907" xr:uid="{56DCD446-6050-405C-8E1D-524D1D7F4349}"/>
    <cellStyle name="Millares 12 2 2 3 2 5" xfId="3577" xr:uid="{510AF066-0182-410E-9FD2-4B1BCE65A852}"/>
    <cellStyle name="Millares 12 2 2 3 2 5 2" xfId="11843" xr:uid="{9DA5D05C-9A44-4B57-B306-6AA0D555EF3C}"/>
    <cellStyle name="Millares 12 2 2 3 2 5 2 2" xfId="33346" xr:uid="{A44DFD7C-F1CC-4A69-A919-849991D1F8EC}"/>
    <cellStyle name="Millares 12 2 2 3 2 5 3" xfId="18478" xr:uid="{F2825581-2A0B-4A47-80C0-D7094811D310}"/>
    <cellStyle name="Millares 12 2 2 3 2 5 3 2" xfId="39981" xr:uid="{46999B20-DD4D-4401-A1FF-2AE2DF1BF50C}"/>
    <cellStyle name="Millares 12 2 2 3 2 5 4" xfId="25083" xr:uid="{272E83D9-EDCA-422C-B28C-807E3A9D7413}"/>
    <cellStyle name="Millares 12 2 2 3 2 5 5" xfId="46586" xr:uid="{5A57465E-C5DF-4D2D-BAB8-D294204A9952}"/>
    <cellStyle name="Millares 12 2 2 3 2 6" xfId="5042" xr:uid="{B8150806-78BB-43B5-BDC5-E159062A25C9}"/>
    <cellStyle name="Millares 12 2 2 3 2 6 2" xfId="13308" xr:uid="{F68DE21A-EBF3-46CE-9297-A7B62F1B736E}"/>
    <cellStyle name="Millares 12 2 2 3 2 6 2 2" xfId="34811" xr:uid="{128380EA-E7D7-467F-A93C-37E776F67243}"/>
    <cellStyle name="Millares 12 2 2 3 2 6 3" xfId="19943" xr:uid="{24CB456F-463B-4DDC-ACCE-D499756EA77E}"/>
    <cellStyle name="Millares 12 2 2 3 2 6 3 2" xfId="41446" xr:uid="{2752D5AE-114C-454B-9674-A497868C08FC}"/>
    <cellStyle name="Millares 12 2 2 3 2 6 4" xfId="26548" xr:uid="{805F0757-26FA-4994-90F2-46CE6AE37730}"/>
    <cellStyle name="Millares 12 2 2 3 2 6 5" xfId="48051" xr:uid="{2EDF2805-F6E2-47CD-BC3D-83A85518D524}"/>
    <cellStyle name="Millares 12 2 2 3 2 7" xfId="5716" xr:uid="{2B71E6DF-352E-4829-9549-5D5CAFA455F4}"/>
    <cellStyle name="Millares 12 2 2 3 2 7 2" xfId="13982" xr:uid="{AD8B6910-A439-4F98-9E04-1AFC08BACC4D}"/>
    <cellStyle name="Millares 12 2 2 3 2 7 2 2" xfId="35485" xr:uid="{9D6F78C8-B99A-4968-A741-B7EDCB93F089}"/>
    <cellStyle name="Millares 12 2 2 3 2 7 3" xfId="20617" xr:uid="{D77DB500-9559-4F66-84C0-50DEEDDF6F77}"/>
    <cellStyle name="Millares 12 2 2 3 2 7 3 2" xfId="42120" xr:uid="{C0D5F6A9-89F6-4FCF-BD6B-7F01A18ED0C8}"/>
    <cellStyle name="Millares 12 2 2 3 2 7 4" xfId="27222" xr:uid="{288FD59D-EEF1-44E3-9382-0484D6887AB1}"/>
    <cellStyle name="Millares 12 2 2 3 2 7 5" xfId="48725" xr:uid="{A880A133-1C9D-4851-BF89-F096C0A0D19E}"/>
    <cellStyle name="Millares 12 2 2 3 2 8" xfId="7357" xr:uid="{2F0F14A2-EE4D-4798-A996-BE009983BF0E}"/>
    <cellStyle name="Millares 12 2 2 3 2 8 2" xfId="28860" xr:uid="{4774159B-8EE1-4107-9D52-4CFF0ACB6284}"/>
    <cellStyle name="Millares 12 2 2 3 2 9" xfId="9014" xr:uid="{1DA8BACE-43F6-420C-B85E-0A527BE004BD}"/>
    <cellStyle name="Millares 12 2 2 3 2 9 2" xfId="30517" xr:uid="{57AEEAF8-E762-4FF2-9751-2911CD346867}"/>
    <cellStyle name="Millares 12 2 2 3 3" xfId="1018" xr:uid="{82CFB771-CDBB-4904-B92F-D5676206C596}"/>
    <cellStyle name="Millares 12 2 2 3 3 2" xfId="3847" xr:uid="{2D0628A5-7B9D-4324-8E86-F9A0B0492E73}"/>
    <cellStyle name="Millares 12 2 2 3 3 2 2" xfId="12113" xr:uid="{B5256066-7936-419F-A225-AB70F8813749}"/>
    <cellStyle name="Millares 12 2 2 3 3 2 2 2" xfId="33616" xr:uid="{7EB684D9-D52C-460D-8007-96D805CED922}"/>
    <cellStyle name="Millares 12 2 2 3 3 2 3" xfId="18748" xr:uid="{4BAA4D45-92D4-47B3-87F3-9723D67EB8D5}"/>
    <cellStyle name="Millares 12 2 2 3 3 2 3 2" xfId="40251" xr:uid="{4CEEEC74-EB29-459B-88B9-AB93FE14FC19}"/>
    <cellStyle name="Millares 12 2 2 3 3 2 4" xfId="25353" xr:uid="{FFD1514D-0C6A-4027-9CAB-405DC0A27E97}"/>
    <cellStyle name="Millares 12 2 2 3 3 2 5" xfId="46856" xr:uid="{B9AB213F-1593-4465-ABF7-0534B6A8D3E3}"/>
    <cellStyle name="Millares 12 2 2 3 3 3" xfId="5986" xr:uid="{EB72A247-7E05-466E-ABEE-06A670DA4A72}"/>
    <cellStyle name="Millares 12 2 2 3 3 3 2" xfId="14252" xr:uid="{6C587E03-909D-4875-BC57-7B5099F5BC71}"/>
    <cellStyle name="Millares 12 2 2 3 3 3 2 2" xfId="35755" xr:uid="{061ADF4E-C0A9-43C5-A8D8-E8826DA1E30D}"/>
    <cellStyle name="Millares 12 2 2 3 3 3 3" xfId="20887" xr:uid="{CF27D6B1-EE49-4FB1-B085-5B37E87EACE1}"/>
    <cellStyle name="Millares 12 2 2 3 3 3 3 2" xfId="42390" xr:uid="{B50BE30E-24D4-485C-B6B0-B13E20137569}"/>
    <cellStyle name="Millares 12 2 2 3 3 3 4" xfId="27492" xr:uid="{49F89A3B-EE8F-46F7-8C4F-1E46963EB532}"/>
    <cellStyle name="Millares 12 2 2 3 3 3 5" xfId="48995" xr:uid="{09E3480D-0F4B-4C1D-A16C-2D1ABDB94DAD}"/>
    <cellStyle name="Millares 12 2 2 3 3 4" xfId="7627" xr:uid="{98D6C177-11DA-4084-A87B-22FFAEC95C4A}"/>
    <cellStyle name="Millares 12 2 2 3 3 4 2" xfId="29130" xr:uid="{9A61DC84-4F02-4673-AB07-AE1274A43E8E}"/>
    <cellStyle name="Millares 12 2 2 3 3 5" xfId="9284" xr:uid="{7CDBE717-7E16-4E22-ACAB-6760BF24315C}"/>
    <cellStyle name="Millares 12 2 2 3 3 5 2" xfId="30787" xr:uid="{8470292E-F397-453A-84FC-385E89C862A0}"/>
    <cellStyle name="Millares 12 2 2 3 3 6" xfId="15919" xr:uid="{BE789102-273A-4EE7-9663-BE3F84C12C1F}"/>
    <cellStyle name="Millares 12 2 2 3 3 6 2" xfId="37422" xr:uid="{D1686F94-DF6C-4812-9F12-CA841B7DFADA}"/>
    <cellStyle name="Millares 12 2 2 3 3 7" xfId="22524" xr:uid="{57C4ABF4-0659-4D44-BCED-40BD130C9EEB}"/>
    <cellStyle name="Millares 12 2 2 3 3 8" xfId="44027" xr:uid="{3DA88141-5B0F-4D02-945B-B8323DC6A1E9}"/>
    <cellStyle name="Millares 12 2 2 3 4" xfId="1414" xr:uid="{D8A31014-FC0B-44F6-BCF3-469E184C08F7}"/>
    <cellStyle name="Millares 12 2 2 3 4 2" xfId="4243" xr:uid="{D571794B-AD2A-4CBE-B769-A46DD182D821}"/>
    <cellStyle name="Millares 12 2 2 3 4 2 2" xfId="12509" xr:uid="{ECA7FA13-9770-4CDE-A801-602C58A7EA13}"/>
    <cellStyle name="Millares 12 2 2 3 4 2 2 2" xfId="34012" xr:uid="{8B074429-72A8-47B8-AABA-35B885DE5ADF}"/>
    <cellStyle name="Millares 12 2 2 3 4 2 3" xfId="19144" xr:uid="{1F0FE832-7CA2-4C44-8EFA-4668D349C3C7}"/>
    <cellStyle name="Millares 12 2 2 3 4 2 3 2" xfId="40647" xr:uid="{481EFD8C-9496-43F2-8DFC-44F2479B0D2D}"/>
    <cellStyle name="Millares 12 2 2 3 4 2 4" xfId="25749" xr:uid="{6CD47743-8618-4BD0-A56D-705AB15A7185}"/>
    <cellStyle name="Millares 12 2 2 3 4 2 5" xfId="47252" xr:uid="{44923A7F-979E-48DA-9F35-829068DDD6B7}"/>
    <cellStyle name="Millares 12 2 2 3 4 3" xfId="6382" xr:uid="{AA396FA6-4F06-40E2-BCB8-62748C51C470}"/>
    <cellStyle name="Millares 12 2 2 3 4 3 2" xfId="14648" xr:uid="{D571E38F-002C-4857-94C7-D5562E243D80}"/>
    <cellStyle name="Millares 12 2 2 3 4 3 2 2" xfId="36151" xr:uid="{BA9BA949-32CD-47AC-BA2D-159E93BADB4F}"/>
    <cellStyle name="Millares 12 2 2 3 4 3 3" xfId="21283" xr:uid="{99D068D8-B5E6-4888-88C2-815192AE8F6B}"/>
    <cellStyle name="Millares 12 2 2 3 4 3 3 2" xfId="42786" xr:uid="{C8E36A6A-DED1-4399-B13D-CCE6A946C0CA}"/>
    <cellStyle name="Millares 12 2 2 3 4 3 4" xfId="27888" xr:uid="{DF19D07E-8F53-4576-B7AF-385D5A541623}"/>
    <cellStyle name="Millares 12 2 2 3 4 3 5" xfId="49391" xr:uid="{27558FEF-B69B-4301-BB23-B502E209B058}"/>
    <cellStyle name="Millares 12 2 2 3 4 4" xfId="8023" xr:uid="{2CCDEF08-34DC-4B00-975A-1D8027757BB1}"/>
    <cellStyle name="Millares 12 2 2 3 4 4 2" xfId="29526" xr:uid="{6FFF568B-C6B7-44DC-A083-D2E9CEF0676C}"/>
    <cellStyle name="Millares 12 2 2 3 4 5" xfId="9680" xr:uid="{313C96BE-04A2-43C7-8552-1A58CA980CB3}"/>
    <cellStyle name="Millares 12 2 2 3 4 5 2" xfId="31183" xr:uid="{5725961E-E126-4626-B24C-D6274D9FF8D8}"/>
    <cellStyle name="Millares 12 2 2 3 4 6" xfId="16315" xr:uid="{CA4DF6EB-F388-4418-8331-50A4271D8333}"/>
    <cellStyle name="Millares 12 2 2 3 4 6 2" xfId="37818" xr:uid="{23EAD78B-D809-4898-94C5-5E31AC6044AF}"/>
    <cellStyle name="Millares 12 2 2 3 4 7" xfId="22920" xr:uid="{17225E8D-A21A-4189-B0EE-1D45A727FAAE}"/>
    <cellStyle name="Millares 12 2 2 3 4 8" xfId="44423" xr:uid="{D779397B-EEC6-4863-891B-4F7399DA1BD5}"/>
    <cellStyle name="Millares 12 2 2 3 5" xfId="2101" xr:uid="{E2A1AB13-C0EB-4CF2-99FD-15EDC5B58298}"/>
    <cellStyle name="Millares 12 2 2 3 5 2" xfId="10367" xr:uid="{53A3A279-978C-4653-A4E7-3FAAB8FE9012}"/>
    <cellStyle name="Millares 12 2 2 3 5 2 2" xfId="31870" xr:uid="{43990517-B18D-442D-ADC6-7752C80A063B}"/>
    <cellStyle name="Millares 12 2 2 3 5 3" xfId="17002" xr:uid="{C07508D7-08E8-4358-A9E3-307F246FFAD0}"/>
    <cellStyle name="Millares 12 2 2 3 5 3 2" xfId="38505" xr:uid="{50A04708-301E-46F2-BFC6-8BC7128D82C7}"/>
    <cellStyle name="Millares 12 2 2 3 5 4" xfId="23607" xr:uid="{2B6CEBFA-97BA-4B9F-9DA0-3BF49D72828F}"/>
    <cellStyle name="Millares 12 2 2 3 5 5" xfId="45110" xr:uid="{DEC23410-692A-4BD6-94D1-6BAA26894B5C}"/>
    <cellStyle name="Millares 12 2 2 3 6" xfId="2649" xr:uid="{F72C158F-F2B8-4C19-8FCD-8A76B0BAFD88}"/>
    <cellStyle name="Millares 12 2 2 3 6 2" xfId="10915" xr:uid="{A842D5D0-BA6D-4641-85C6-B51DF986DC99}"/>
    <cellStyle name="Millares 12 2 2 3 6 2 2" xfId="32418" xr:uid="{5BF468AB-5F3E-4BAC-AE96-B992CFD17BD3}"/>
    <cellStyle name="Millares 12 2 2 3 6 3" xfId="17550" xr:uid="{D0CC0873-9ED4-4AC5-B297-00A63774BD9A}"/>
    <cellStyle name="Millares 12 2 2 3 6 3 2" xfId="39053" xr:uid="{8194DA40-F5F1-43C9-AEC8-AF0021D1CE82}"/>
    <cellStyle name="Millares 12 2 2 3 6 4" xfId="24155" xr:uid="{4589B75E-24EE-49B4-A3D6-B2AD268BE494}"/>
    <cellStyle name="Millares 12 2 2 3 6 5" xfId="45658" xr:uid="{603F3D67-D1CE-46A6-A839-62BFE91F286B}"/>
    <cellStyle name="Millares 12 2 2 3 7" xfId="3297" xr:uid="{804A9C82-D5F5-4839-B448-4B83150666C8}"/>
    <cellStyle name="Millares 12 2 2 3 7 2" xfId="11563" xr:uid="{352DBF7A-C6F3-403B-B97D-C660625EC969}"/>
    <cellStyle name="Millares 12 2 2 3 7 2 2" xfId="33066" xr:uid="{5D0A1126-F523-4F7D-8817-AFD477C26A10}"/>
    <cellStyle name="Millares 12 2 2 3 7 3" xfId="18198" xr:uid="{0CB559E8-AFC6-493A-89DC-E6E32B441F26}"/>
    <cellStyle name="Millares 12 2 2 3 7 3 2" xfId="39701" xr:uid="{F7C22936-1918-470C-B8D2-696EAC77E2CA}"/>
    <cellStyle name="Millares 12 2 2 3 7 4" xfId="24803" xr:uid="{78A7902F-E812-447E-9F91-E69964DBA5D2}"/>
    <cellStyle name="Millares 12 2 2 3 7 5" xfId="46306" xr:uid="{CD428541-CFE4-4D5D-AE00-BD515A94D26E}"/>
    <cellStyle name="Millares 12 2 2 3 8" xfId="4793" xr:uid="{20377E4A-E913-4691-BCE7-685C70C5D191}"/>
    <cellStyle name="Millares 12 2 2 3 8 2" xfId="13059" xr:uid="{8693EB90-474D-49D5-B0C9-38DB5442634B}"/>
    <cellStyle name="Millares 12 2 2 3 8 2 2" xfId="34562" xr:uid="{0CA9D345-9846-4A4C-BFE0-D1737C92118B}"/>
    <cellStyle name="Millares 12 2 2 3 8 3" xfId="19694" xr:uid="{64CEAC06-6782-41A6-B6CB-68F08AD68DFE}"/>
    <cellStyle name="Millares 12 2 2 3 8 3 2" xfId="41197" xr:uid="{436C5EE0-B7E4-4830-B9A9-070920D1B751}"/>
    <cellStyle name="Millares 12 2 2 3 8 4" xfId="26299" xr:uid="{10925FC4-D53D-4EF9-AD23-9AA883431557}"/>
    <cellStyle name="Millares 12 2 2 3 8 5" xfId="47802" xr:uid="{C3109B15-F16B-42DA-9544-D564E3707E55}"/>
    <cellStyle name="Millares 12 2 2 3 9" xfId="5436" xr:uid="{AED6FF33-039B-43F3-B8BF-3B2423565D74}"/>
    <cellStyle name="Millares 12 2 2 3 9 2" xfId="13702" xr:uid="{94C373F7-43A0-471E-A905-A49B185B7A7D}"/>
    <cellStyle name="Millares 12 2 2 3 9 2 2" xfId="35205" xr:uid="{21A35DE0-C0CF-48F4-93E2-33CCF8C18F30}"/>
    <cellStyle name="Millares 12 2 2 3 9 3" xfId="20337" xr:uid="{95874C14-9029-4F22-A8CD-0212D6DE329A}"/>
    <cellStyle name="Millares 12 2 2 3 9 3 2" xfId="41840" xr:uid="{831DF97F-A2C4-4B87-A1EF-FAECA77B9A9C}"/>
    <cellStyle name="Millares 12 2 2 3 9 4" xfId="26942" xr:uid="{765B8C88-5AA9-42F2-B548-93CD0F4E5C0A}"/>
    <cellStyle name="Millares 12 2 2 3 9 5" xfId="48445" xr:uid="{88AFFBE8-FBEA-40E6-8486-617A884CE526}"/>
    <cellStyle name="Millares 12 2 2 4" xfId="339" xr:uid="{4979400B-02AD-4744-B98A-D5A892F59580}"/>
    <cellStyle name="Millares 12 2 2 4 10" xfId="15242" xr:uid="{A761C336-A7C7-43FA-990B-6733BFEEE889}"/>
    <cellStyle name="Millares 12 2 2 4 10 2" xfId="36745" xr:uid="{3080F5BF-6439-4D49-AAEA-38E7BC7A9FDA}"/>
    <cellStyle name="Millares 12 2 2 4 11" xfId="21847" xr:uid="{36D1A752-66D0-4DE2-8F94-E98CB4EF45F9}"/>
    <cellStyle name="Millares 12 2 2 4 12" xfId="43350" xr:uid="{3D3C23EE-EA8B-40A1-A80B-03876C7BA83F}"/>
    <cellStyle name="Millares 12 2 2 4 2" xfId="1287" xr:uid="{E35BFD04-C603-45F9-BDAC-A354EF0B2D1B}"/>
    <cellStyle name="Millares 12 2 2 4 2 2" xfId="4116" xr:uid="{D872B7D7-07C8-4A2F-BBE5-D91FE126365A}"/>
    <cellStyle name="Millares 12 2 2 4 2 2 2" xfId="12382" xr:uid="{6749FBC8-4B1A-4599-B6E7-6072427E1FAA}"/>
    <cellStyle name="Millares 12 2 2 4 2 2 2 2" xfId="33885" xr:uid="{6421655F-06BF-4216-B7BA-A8EABEEE9032}"/>
    <cellStyle name="Millares 12 2 2 4 2 2 3" xfId="19017" xr:uid="{A8FC2B1E-309F-4A20-B2E7-95BDB8FD18AE}"/>
    <cellStyle name="Millares 12 2 2 4 2 2 3 2" xfId="40520" xr:uid="{6D2D0F8B-F67B-447E-A52C-CAF20D3E922C}"/>
    <cellStyle name="Millares 12 2 2 4 2 2 4" xfId="25622" xr:uid="{AEDA21AE-FAA5-4834-A0CC-0BA45148721A}"/>
    <cellStyle name="Millares 12 2 2 4 2 2 5" xfId="47125" xr:uid="{2BE98577-61E8-4FC8-A03E-94CB9A8DBB45}"/>
    <cellStyle name="Millares 12 2 2 4 2 3" xfId="6255" xr:uid="{A9D44328-69DB-43A7-AE19-F94B95A5E91F}"/>
    <cellStyle name="Millares 12 2 2 4 2 3 2" xfId="14521" xr:uid="{BD34CC63-5EB1-4AC2-8745-2B99D380DF60}"/>
    <cellStyle name="Millares 12 2 2 4 2 3 2 2" xfId="36024" xr:uid="{79C55AB0-4CA2-40A9-901B-6D7D8DCF2A2F}"/>
    <cellStyle name="Millares 12 2 2 4 2 3 3" xfId="21156" xr:uid="{6964E691-D246-4AC6-AF91-0AFA416081A0}"/>
    <cellStyle name="Millares 12 2 2 4 2 3 3 2" xfId="42659" xr:uid="{4E4C2F51-228E-487A-BA7A-C6A39B7E6D82}"/>
    <cellStyle name="Millares 12 2 2 4 2 3 4" xfId="27761" xr:uid="{8055001E-06DA-4E61-ABFD-F97643416446}"/>
    <cellStyle name="Millares 12 2 2 4 2 3 5" xfId="49264" xr:uid="{BE3D28B0-C290-4508-A160-1B57A48D5B78}"/>
    <cellStyle name="Millares 12 2 2 4 2 4" xfId="7896" xr:uid="{3D99E363-E826-4622-8D85-D0BA0810394A}"/>
    <cellStyle name="Millares 12 2 2 4 2 4 2" xfId="29399" xr:uid="{5975E2BC-97BF-4CFE-B8FB-E50396978AED}"/>
    <cellStyle name="Millares 12 2 2 4 2 5" xfId="9553" xr:uid="{61F7FABA-D4DD-46E2-9513-CB308986EDE9}"/>
    <cellStyle name="Millares 12 2 2 4 2 5 2" xfId="31056" xr:uid="{A1828CA5-EE78-4882-87CD-2191BD02FBD1}"/>
    <cellStyle name="Millares 12 2 2 4 2 6" xfId="16188" xr:uid="{5252313D-1C17-4C1A-8937-FCA59F82B7DD}"/>
    <cellStyle name="Millares 12 2 2 4 2 6 2" xfId="37691" xr:uid="{A3B4AC06-A1CB-44C8-9BC0-190F088590E9}"/>
    <cellStyle name="Millares 12 2 2 4 2 7" xfId="22793" xr:uid="{799E2060-C53C-4544-9D22-2B46B5FA4068}"/>
    <cellStyle name="Millares 12 2 2 4 2 8" xfId="44296" xr:uid="{240BC2EA-EB88-4127-8772-C47B16DD62D6}"/>
    <cellStyle name="Millares 12 2 2 4 3" xfId="1974" xr:uid="{784A7D44-1697-4657-A4A0-85D095A1A4A4}"/>
    <cellStyle name="Millares 12 2 2 4 3 2" xfId="10240" xr:uid="{B02729FA-FC0A-411A-ACA1-E123CF9BA1DF}"/>
    <cellStyle name="Millares 12 2 2 4 3 2 2" xfId="31743" xr:uid="{5B9811FB-B86E-43A3-9850-50D00F5C8265}"/>
    <cellStyle name="Millares 12 2 2 4 3 3" xfId="16875" xr:uid="{7EFC66DA-E9F4-42E8-A75B-7E43710E5162}"/>
    <cellStyle name="Millares 12 2 2 4 3 3 2" xfId="38378" xr:uid="{D65D634E-A248-4E07-98BB-997366A4D912}"/>
    <cellStyle name="Millares 12 2 2 4 3 4" xfId="23480" xr:uid="{038F6787-C1BA-4388-A91D-951D69552B56}"/>
    <cellStyle name="Millares 12 2 2 4 3 5" xfId="44983" xr:uid="{18F9E3F7-0D0B-43EB-AC5A-EA28418890AF}"/>
    <cellStyle name="Millares 12 2 2 4 4" xfId="2773" xr:uid="{76D0FCC8-ADE1-4694-8A5C-239C9498A15C}"/>
    <cellStyle name="Millares 12 2 2 4 4 2" xfId="11039" xr:uid="{C2CB0499-0DB6-4BD8-B9F7-8906797A2789}"/>
    <cellStyle name="Millares 12 2 2 4 4 2 2" xfId="32542" xr:uid="{03318578-6021-4DAE-A550-6A7C76E532A4}"/>
    <cellStyle name="Millares 12 2 2 4 4 3" xfId="17674" xr:uid="{07F521E2-7BB6-4330-9687-463DBE9A3265}"/>
    <cellStyle name="Millares 12 2 2 4 4 3 2" xfId="39177" xr:uid="{226D9135-60C0-40F0-BA18-029B8F649F19}"/>
    <cellStyle name="Millares 12 2 2 4 4 4" xfId="24279" xr:uid="{54F528A5-1747-4FD5-A437-A9891105CE1D}"/>
    <cellStyle name="Millares 12 2 2 4 4 5" xfId="45782" xr:uid="{21CA29CF-8E1D-447B-AA6D-0CA540A37F27}"/>
    <cellStyle name="Millares 12 2 2 4 5" xfId="3170" xr:uid="{5F811D72-EDDF-407B-B816-D6366BD44FE9}"/>
    <cellStyle name="Millares 12 2 2 4 5 2" xfId="11436" xr:uid="{FB1CD6D0-782A-44E0-835D-18CDBFFB6AAB}"/>
    <cellStyle name="Millares 12 2 2 4 5 2 2" xfId="32939" xr:uid="{92E4F9E1-6490-49A8-800D-231998EA913F}"/>
    <cellStyle name="Millares 12 2 2 4 5 3" xfId="18071" xr:uid="{EBE08678-7A5B-402E-968D-B574E2EE4AD8}"/>
    <cellStyle name="Millares 12 2 2 4 5 3 2" xfId="39574" xr:uid="{28D9A307-37A7-47CD-A911-9BCA63BEC971}"/>
    <cellStyle name="Millares 12 2 2 4 5 4" xfId="24676" xr:uid="{D2EDA098-D12A-495B-A84D-DBCDF25DA79E}"/>
    <cellStyle name="Millares 12 2 2 4 5 5" xfId="46179" xr:uid="{5DF807EC-DE77-406E-A506-A507F9102C9E}"/>
    <cellStyle name="Millares 12 2 2 4 6" xfId="4917" xr:uid="{07E3CE25-1CDB-41CA-AB44-094B52462DDF}"/>
    <cellStyle name="Millares 12 2 2 4 6 2" xfId="13183" xr:uid="{634DDEF5-F97D-416D-A9C4-C9F18EB1AC41}"/>
    <cellStyle name="Millares 12 2 2 4 6 2 2" xfId="34686" xr:uid="{2052A398-049C-4AC2-945D-82B1740642F3}"/>
    <cellStyle name="Millares 12 2 2 4 6 3" xfId="19818" xr:uid="{D02F8852-13F3-474E-BF03-4E2127844AF5}"/>
    <cellStyle name="Millares 12 2 2 4 6 3 2" xfId="41321" xr:uid="{D87E98B1-0BC4-42D9-801C-36AF0DFEE2EF}"/>
    <cellStyle name="Millares 12 2 2 4 6 4" xfId="26423" xr:uid="{DD426826-D400-4577-8859-1BC9572ACBE3}"/>
    <cellStyle name="Millares 12 2 2 4 6 5" xfId="47926" xr:uid="{6776EBBC-2019-4ACA-AE0A-27C108FFBE8C}"/>
    <cellStyle name="Millares 12 2 2 4 7" xfId="5309" xr:uid="{12692A1F-3BD5-4182-BB70-2EE27EFED5F4}"/>
    <cellStyle name="Millares 12 2 2 4 7 2" xfId="13575" xr:uid="{EDDADFC0-35EC-4CAA-A6AD-EC6CA65DA451}"/>
    <cellStyle name="Millares 12 2 2 4 7 2 2" xfId="35078" xr:uid="{6397359E-A0A7-49A5-B21A-66024DC161DB}"/>
    <cellStyle name="Millares 12 2 2 4 7 3" xfId="20210" xr:uid="{8D8AAAA5-00EF-4951-8E5D-9C46890507E3}"/>
    <cellStyle name="Millares 12 2 2 4 7 3 2" xfId="41713" xr:uid="{30A94139-96E9-480D-A390-752C77F6E5D4}"/>
    <cellStyle name="Millares 12 2 2 4 7 4" xfId="26815" xr:uid="{3D2C0AD9-CA06-45F3-A70A-39FED0DC47C0}"/>
    <cellStyle name="Millares 12 2 2 4 7 5" xfId="48318" xr:uid="{C3D6424C-CED8-4D13-930D-A513F6746C0E}"/>
    <cellStyle name="Millares 12 2 2 4 8" xfId="6950" xr:uid="{EC31D4C7-37C9-4318-888C-E7D3AA3F5290}"/>
    <cellStyle name="Millares 12 2 2 4 8 2" xfId="28453" xr:uid="{B9878257-58ED-4A04-9185-96F5552BB675}"/>
    <cellStyle name="Millares 12 2 2 4 9" xfId="8606" xr:uid="{3805B0FB-59D4-4CF4-ACE7-A948058D6044}"/>
    <cellStyle name="Millares 12 2 2 4 9 2" xfId="30109" xr:uid="{64A0FF08-AA6D-4112-B661-1A497B77F8DC}"/>
    <cellStyle name="Millares 12 2 2 5" xfId="623" xr:uid="{7A013199-4F7F-40BC-B2DC-DCE80604F5B9}"/>
    <cellStyle name="Millares 12 2 2 5 10" xfId="43632" xr:uid="{2D5EF812-795F-4A2B-B7C2-07DFA0C72192}"/>
    <cellStyle name="Millares 12 2 2 5 2" xfId="1569" xr:uid="{2B927650-64DA-45DD-BCE4-087DADB78446}"/>
    <cellStyle name="Millares 12 2 2 5 2 2" xfId="4398" xr:uid="{BF4639D7-4FA7-452B-8532-D9CFDA36A6E8}"/>
    <cellStyle name="Millares 12 2 2 5 2 2 2" xfId="12664" xr:uid="{0C74BCD1-5D9B-4A61-ACD8-246C417A7197}"/>
    <cellStyle name="Millares 12 2 2 5 2 2 2 2" xfId="34167" xr:uid="{BF52DD04-D402-413D-98EC-D5BDA9CC3C6A}"/>
    <cellStyle name="Millares 12 2 2 5 2 2 3" xfId="19299" xr:uid="{9DD9C975-85D9-4978-A20B-420E8B386AB0}"/>
    <cellStyle name="Millares 12 2 2 5 2 2 3 2" xfId="40802" xr:uid="{E6BD3F9B-A47E-417E-A238-624EA3F2BA8E}"/>
    <cellStyle name="Millares 12 2 2 5 2 2 4" xfId="25904" xr:uid="{08C1AEFC-4027-4306-9E89-1A59B8793D57}"/>
    <cellStyle name="Millares 12 2 2 5 2 2 5" xfId="47407" xr:uid="{E2C2340A-8B49-4109-8856-E56CA2CC9BF6}"/>
    <cellStyle name="Millares 12 2 2 5 2 3" xfId="6537" xr:uid="{3B1A4ADC-DD31-4B6A-8420-B4AEBC28583B}"/>
    <cellStyle name="Millares 12 2 2 5 2 3 2" xfId="14803" xr:uid="{3A3324AD-902F-46C4-9939-A92322AAB49C}"/>
    <cellStyle name="Millares 12 2 2 5 2 3 2 2" xfId="36306" xr:uid="{D9537A4D-1A3A-4362-A174-2A4868B01B39}"/>
    <cellStyle name="Millares 12 2 2 5 2 3 3" xfId="21438" xr:uid="{82E81C1D-CFF9-46F3-8EEB-86D62625C3EE}"/>
    <cellStyle name="Millares 12 2 2 5 2 3 3 2" xfId="42941" xr:uid="{82934C43-1C8F-458B-93D0-ABD73E2A7D6B}"/>
    <cellStyle name="Millares 12 2 2 5 2 3 4" xfId="28043" xr:uid="{B4CD11BC-4512-4CF0-9B28-EECC622F14EA}"/>
    <cellStyle name="Millares 12 2 2 5 2 3 5" xfId="49546" xr:uid="{B25197CA-3215-49DA-B6D6-1F9E2A590D99}"/>
    <cellStyle name="Millares 12 2 2 5 2 4" xfId="8178" xr:uid="{7E3C2672-42A0-49B2-AC60-2BC316DF28DE}"/>
    <cellStyle name="Millares 12 2 2 5 2 4 2" xfId="29681" xr:uid="{DAE2AD5E-BA8E-4F00-9A81-F7BB746F39B0}"/>
    <cellStyle name="Millares 12 2 2 5 2 5" xfId="9835" xr:uid="{BA0B0D95-0055-4DE8-BD3F-6F345D119680}"/>
    <cellStyle name="Millares 12 2 2 5 2 5 2" xfId="31338" xr:uid="{6874C953-A87F-4357-B1FA-4E10BC8E66E3}"/>
    <cellStyle name="Millares 12 2 2 5 2 6" xfId="16470" xr:uid="{F7E35C96-18D1-4011-8DD9-70BD9DF9199B}"/>
    <cellStyle name="Millares 12 2 2 5 2 6 2" xfId="37973" xr:uid="{E8725371-403D-4588-AF5F-2BFED0D9B2BB}"/>
    <cellStyle name="Millares 12 2 2 5 2 7" xfId="23075" xr:uid="{91E5553B-BC77-40DF-A1EE-6A6644972344}"/>
    <cellStyle name="Millares 12 2 2 5 2 8" xfId="44578" xr:uid="{7E612A8C-64A3-4076-AFB5-9DF80CF6A497}"/>
    <cellStyle name="Millares 12 2 2 5 3" xfId="2256" xr:uid="{546027D6-A532-46EE-84FD-D773FFF3E4F8}"/>
    <cellStyle name="Millares 12 2 2 5 3 2" xfId="10522" xr:uid="{A7CDF875-7032-418F-BA93-6BAD0B3589AB}"/>
    <cellStyle name="Millares 12 2 2 5 3 2 2" xfId="32025" xr:uid="{21C09127-6199-493B-B002-F299C713C486}"/>
    <cellStyle name="Millares 12 2 2 5 3 3" xfId="17157" xr:uid="{1ADB57EF-4796-43D1-BA32-6FAE3BB7375D}"/>
    <cellStyle name="Millares 12 2 2 5 3 3 2" xfId="38660" xr:uid="{51570A41-8F9E-426A-A29B-AFE01E4A59AE}"/>
    <cellStyle name="Millares 12 2 2 5 3 4" xfId="23762" xr:uid="{41D3E2E3-4671-4694-B78F-DB05D1EF2E0D}"/>
    <cellStyle name="Millares 12 2 2 5 3 5" xfId="45265" xr:uid="{BB14B3D0-2743-4A32-9683-CFD0A0C6D9A7}"/>
    <cellStyle name="Millares 12 2 2 5 4" xfId="3452" xr:uid="{86E0BCD0-E3AB-4589-B7A7-307E13BACC27}"/>
    <cellStyle name="Millares 12 2 2 5 4 2" xfId="11718" xr:uid="{8B942C25-F176-44D3-BF7C-93D7D62DE89E}"/>
    <cellStyle name="Millares 12 2 2 5 4 2 2" xfId="33221" xr:uid="{0C696828-3897-4D14-9F80-F3FCE6DF3D49}"/>
    <cellStyle name="Millares 12 2 2 5 4 3" xfId="18353" xr:uid="{533AAFBC-4395-4CCF-B108-32325B7E1392}"/>
    <cellStyle name="Millares 12 2 2 5 4 3 2" xfId="39856" xr:uid="{90190E8D-5763-4E4F-9D58-71C55FAE8B9A}"/>
    <cellStyle name="Millares 12 2 2 5 4 4" xfId="24958" xr:uid="{5B975FE0-3923-4DB6-BAEC-F690D19E08CB}"/>
    <cellStyle name="Millares 12 2 2 5 4 5" xfId="46461" xr:uid="{793A14FE-30B1-4589-BEB0-9018EE0B0E6D}"/>
    <cellStyle name="Millares 12 2 2 5 5" xfId="5591" xr:uid="{8E316FD9-E139-4538-A31E-A5F19A66A95E}"/>
    <cellStyle name="Millares 12 2 2 5 5 2" xfId="13857" xr:uid="{5C48C192-7CB2-44E2-B8D3-00C09DF4AB7C}"/>
    <cellStyle name="Millares 12 2 2 5 5 2 2" xfId="35360" xr:uid="{34C4679F-E865-434C-8073-2A30B297FD0C}"/>
    <cellStyle name="Millares 12 2 2 5 5 3" xfId="20492" xr:uid="{9D9BFCE1-6815-46EC-9618-99ED5CA0FEC2}"/>
    <cellStyle name="Millares 12 2 2 5 5 3 2" xfId="41995" xr:uid="{E333EBD7-3127-44D5-A175-D4CDBC2038FF}"/>
    <cellStyle name="Millares 12 2 2 5 5 4" xfId="27097" xr:uid="{BF8861E0-84C6-4FDC-916D-2AC9C5550958}"/>
    <cellStyle name="Millares 12 2 2 5 5 5" xfId="48600" xr:uid="{64195769-A9DD-4FB0-A874-7F88D5A17AB2}"/>
    <cellStyle name="Millares 12 2 2 5 6" xfId="7232" xr:uid="{BA39F5F6-73DB-4EDC-A1BF-7C46FB63434A}"/>
    <cellStyle name="Millares 12 2 2 5 6 2" xfId="28735" xr:uid="{16007E9D-BC9A-43EE-B336-0212841FA82F}"/>
    <cellStyle name="Millares 12 2 2 5 7" xfId="8889" xr:uid="{4A75699B-5106-40ED-9910-3E5BFA1BE601}"/>
    <cellStyle name="Millares 12 2 2 5 7 2" xfId="30392" xr:uid="{A2C5DB4B-2E2E-4A33-8BC8-E423582F52E3}"/>
    <cellStyle name="Millares 12 2 2 5 8" xfId="15524" xr:uid="{63A6D9FB-AB43-41D5-ADB4-4F9577659C05}"/>
    <cellStyle name="Millares 12 2 2 5 8 2" xfId="37027" xr:uid="{8137C311-633D-429F-9B30-178F1ED291BD}"/>
    <cellStyle name="Millares 12 2 2 5 9" xfId="22129" xr:uid="{F51ACC19-D4AD-4D1A-8DF4-52FC62CEC7C0}"/>
    <cellStyle name="Millares 12 2 2 6" xfId="891" xr:uid="{04906752-C31A-472B-91ED-B73CBBCA6A9E}"/>
    <cellStyle name="Millares 12 2 2 6 2" xfId="3720" xr:uid="{A150031C-9F03-41F1-BBA8-0CD1957297BC}"/>
    <cellStyle name="Millares 12 2 2 6 2 2" xfId="11986" xr:uid="{0419FAE8-E1CE-4EBD-9DB1-7659A0AE7A41}"/>
    <cellStyle name="Millares 12 2 2 6 2 2 2" xfId="33489" xr:uid="{727BC6B2-5F48-4E76-9470-BE93054231CE}"/>
    <cellStyle name="Millares 12 2 2 6 2 3" xfId="18621" xr:uid="{8B09EBBC-4AEC-4085-9032-B28E44DF94FB}"/>
    <cellStyle name="Millares 12 2 2 6 2 3 2" xfId="40124" xr:uid="{7D4F2B47-CA40-4E08-86F5-9FB20BE62192}"/>
    <cellStyle name="Millares 12 2 2 6 2 4" xfId="25226" xr:uid="{D672D4EC-8BE9-4757-917A-095B7D3C66D6}"/>
    <cellStyle name="Millares 12 2 2 6 2 5" xfId="46729" xr:uid="{9C2A7DD2-819E-4A44-AA6C-9D7A4BEE82C5}"/>
    <cellStyle name="Millares 12 2 2 6 3" xfId="5859" xr:uid="{A12FE02F-827E-4FE0-AEF7-AED2E9674D94}"/>
    <cellStyle name="Millares 12 2 2 6 3 2" xfId="14125" xr:uid="{FCD942BD-BCC8-45B7-A388-A9B3752153C2}"/>
    <cellStyle name="Millares 12 2 2 6 3 2 2" xfId="35628" xr:uid="{1227A221-F75C-4FBF-9398-6906D476BC12}"/>
    <cellStyle name="Millares 12 2 2 6 3 3" xfId="20760" xr:uid="{ECD484E0-1638-47C2-8FBC-5F6053F451C7}"/>
    <cellStyle name="Millares 12 2 2 6 3 3 2" xfId="42263" xr:uid="{A780F472-A6F3-498B-B547-E893104F5D0F}"/>
    <cellStyle name="Millares 12 2 2 6 3 4" xfId="27365" xr:uid="{464BAEA2-4FF8-482F-82B6-661A82A9327B}"/>
    <cellStyle name="Millares 12 2 2 6 3 5" xfId="48868" xr:uid="{477BEE93-7180-454B-B6E2-CA533C5B719C}"/>
    <cellStyle name="Millares 12 2 2 6 4" xfId="7500" xr:uid="{7DC5B99C-9E67-4D73-BBBB-08CE061A7EC9}"/>
    <cellStyle name="Millares 12 2 2 6 4 2" xfId="29003" xr:uid="{785B6B14-78A5-441F-9E67-4AF37F435A0A}"/>
    <cellStyle name="Millares 12 2 2 6 5" xfId="9157" xr:uid="{24D0DC5A-4F43-4A60-954D-5CD0C87F1F35}"/>
    <cellStyle name="Millares 12 2 2 6 5 2" xfId="30660" xr:uid="{FAADDDE6-3A57-47AD-8872-B8A61860BA66}"/>
    <cellStyle name="Millares 12 2 2 6 6" xfId="15792" xr:uid="{FEE5E060-11A1-4509-8A3D-48B5E3C0AE9E}"/>
    <cellStyle name="Millares 12 2 2 6 6 2" xfId="37295" xr:uid="{08BF59FE-EDB3-4579-AA35-C68E37D577C5}"/>
    <cellStyle name="Millares 12 2 2 6 7" xfId="22397" xr:uid="{FC94A59E-0C14-4E2A-B9A1-4E45A42051F2}"/>
    <cellStyle name="Millares 12 2 2 6 8" xfId="43900" xr:uid="{92FB9A4C-A29F-4FD2-97F5-EA273616192B}"/>
    <cellStyle name="Millares 12 2 2 7" xfId="1152" xr:uid="{3E719667-3DD6-4B72-94F4-281DC02AFDBD}"/>
    <cellStyle name="Millares 12 2 2 7 2" xfId="3981" xr:uid="{214C92D9-7D6F-4656-81BA-4DACA29A56B9}"/>
    <cellStyle name="Millares 12 2 2 7 2 2" xfId="12247" xr:uid="{E38DB296-1114-428E-B08D-E290ACF1784E}"/>
    <cellStyle name="Millares 12 2 2 7 2 2 2" xfId="33750" xr:uid="{A9C47D7F-F850-4B64-B440-64635A3AA730}"/>
    <cellStyle name="Millares 12 2 2 7 2 3" xfId="18882" xr:uid="{7C6CF183-DC3F-4885-96C1-7A94EF3615CE}"/>
    <cellStyle name="Millares 12 2 2 7 2 3 2" xfId="40385" xr:uid="{EEE8F943-CCDF-42CA-BA23-721551196357}"/>
    <cellStyle name="Millares 12 2 2 7 2 4" xfId="25487" xr:uid="{D8ACA8FF-8932-4A09-8159-9F21337AF61A}"/>
    <cellStyle name="Millares 12 2 2 7 2 5" xfId="46990" xr:uid="{0137F63C-27C0-43AE-924A-C58A5D87A58B}"/>
    <cellStyle name="Millares 12 2 2 7 3" xfId="6120" xr:uid="{DC287BB4-C1C3-4AAE-A5E0-14B5BE38B9D7}"/>
    <cellStyle name="Millares 12 2 2 7 3 2" xfId="14386" xr:uid="{5EF689C6-4AB7-4AFF-B44D-87EEC50273E4}"/>
    <cellStyle name="Millares 12 2 2 7 3 2 2" xfId="35889" xr:uid="{CDA367D5-198C-4F06-AA2D-2E5B0764F428}"/>
    <cellStyle name="Millares 12 2 2 7 3 3" xfId="21021" xr:uid="{A00B8C70-3C85-49CA-9AE5-A352EB4D2020}"/>
    <cellStyle name="Millares 12 2 2 7 3 3 2" xfId="42524" xr:uid="{FE0FFA92-041B-401F-BFE3-4033D355F641}"/>
    <cellStyle name="Millares 12 2 2 7 3 4" xfId="27626" xr:uid="{B7A19752-0B73-43D8-B285-AC35301EFCC6}"/>
    <cellStyle name="Millares 12 2 2 7 3 5" xfId="49129" xr:uid="{C2A7A865-DE42-4C88-ACE1-B31A7FE4A529}"/>
    <cellStyle name="Millares 12 2 2 7 4" xfId="7761" xr:uid="{8FF3F5C9-9250-47A7-B0D1-02DD816A33CF}"/>
    <cellStyle name="Millares 12 2 2 7 4 2" xfId="29264" xr:uid="{6BDE92D7-8E12-4997-81FF-C87980FEDFD9}"/>
    <cellStyle name="Millares 12 2 2 7 5" xfId="9418" xr:uid="{5E2C19AA-31DB-4F95-9226-FAC8DB39A5CC}"/>
    <cellStyle name="Millares 12 2 2 7 5 2" xfId="30921" xr:uid="{C838B39E-948B-4056-A243-DB4B89F7993A}"/>
    <cellStyle name="Millares 12 2 2 7 6" xfId="16053" xr:uid="{7BC6AF58-C1BC-4496-A730-AD115D410F49}"/>
    <cellStyle name="Millares 12 2 2 7 6 2" xfId="37556" xr:uid="{299EFF66-406B-4863-8741-5B44C5F17EB7}"/>
    <cellStyle name="Millares 12 2 2 7 7" xfId="22658" xr:uid="{E7F7F5C6-F8E1-4319-9998-4A8515479C9D}"/>
    <cellStyle name="Millares 12 2 2 7 8" xfId="44161" xr:uid="{A37A3C70-C25E-4EB8-827C-66A7EE646526}"/>
    <cellStyle name="Millares 12 2 2 8" xfId="1840" xr:uid="{B7B160EE-AAC1-4365-A0EE-4786269D9CAB}"/>
    <cellStyle name="Millares 12 2 2 8 2" xfId="10106" xr:uid="{FAE721E9-BE19-465C-8470-B290F68E1E96}"/>
    <cellStyle name="Millares 12 2 2 8 2 2" xfId="31609" xr:uid="{8CA3BA33-5826-41C2-A7A6-F60CCA9A141D}"/>
    <cellStyle name="Millares 12 2 2 8 3" xfId="16741" xr:uid="{A1A8655A-44FC-49D7-AB3C-3CA40A2D81DF}"/>
    <cellStyle name="Millares 12 2 2 8 3 2" xfId="38244" xr:uid="{D6F959C8-A9AE-40DE-B31C-DA12C81FD29F}"/>
    <cellStyle name="Millares 12 2 2 8 4" xfId="23346" xr:uid="{7CDB59CC-C017-49A1-9AAD-ED115B70792D}"/>
    <cellStyle name="Millares 12 2 2 8 5" xfId="44849" xr:uid="{CDE4C497-F5EE-4C36-A0E9-37C92E30620F}"/>
    <cellStyle name="Millares 12 2 2 9" xfId="2525" xr:uid="{36F92017-7265-4E5E-8E87-FFE08C05E243}"/>
    <cellStyle name="Millares 12 2 2 9 2" xfId="10791" xr:uid="{D2B77E53-0E38-49B4-BAFD-FF479FEC7996}"/>
    <cellStyle name="Millares 12 2 2 9 2 2" xfId="32294" xr:uid="{7B50B560-9D7D-42F1-993C-F388227C6F77}"/>
    <cellStyle name="Millares 12 2 2 9 3" xfId="17426" xr:uid="{4722F16C-9118-4117-AAFD-EFAB4AD73964}"/>
    <cellStyle name="Millares 12 2 2 9 3 2" xfId="38929" xr:uid="{ED276827-0B04-44A6-A234-06ADB1A14BD8}"/>
    <cellStyle name="Millares 12 2 2 9 4" xfId="24031" xr:uid="{FA55CA2B-9D68-44FD-A0BC-6784F22D495E}"/>
    <cellStyle name="Millares 12 2 2 9 5" xfId="45534" xr:uid="{ED0FF298-411A-427F-A371-81105455B3E5}"/>
    <cellStyle name="Millares 12 2 20" xfId="21696" xr:uid="{83F06D71-B3CD-4EDB-8705-441FDAE7F696}"/>
    <cellStyle name="Millares 12 2 21" xfId="43199" xr:uid="{0080982C-E9E6-4100-B65F-78173BC4D5D6}"/>
    <cellStyle name="Millares 12 2 3" xfId="153" xr:uid="{587AE13E-DE01-4D22-9FB2-CCF28E84777A}"/>
    <cellStyle name="Millares 12 2 3 10" xfId="4690" xr:uid="{FFF4CD8F-A946-4F7B-B172-33F28CD1BDB7}"/>
    <cellStyle name="Millares 12 2 3 10 2" xfId="12956" xr:uid="{15E5D9AC-9119-43C0-A450-066E81931EDE}"/>
    <cellStyle name="Millares 12 2 3 10 2 2" xfId="34459" xr:uid="{F10C4FEE-4890-4954-8099-E408517143CC}"/>
    <cellStyle name="Millares 12 2 3 10 3" xfId="19591" xr:uid="{25AB8A47-044B-4C00-AB4D-36E3D040ABA1}"/>
    <cellStyle name="Millares 12 2 3 10 3 2" xfId="41094" xr:uid="{88506F4A-709C-4827-82CB-13E4E56943D2}"/>
    <cellStyle name="Millares 12 2 3 10 4" xfId="26196" xr:uid="{ADB6839E-74CB-41EC-A0E3-B1EBFF50D1BB}"/>
    <cellStyle name="Millares 12 2 3 10 5" xfId="47699" xr:uid="{6CF56AF8-2134-4EF8-9386-378E74DD3C3F}"/>
    <cellStyle name="Millares 12 2 3 11" xfId="5193" xr:uid="{88CE2D69-C866-4B1B-B842-BC4DBDE7FBAE}"/>
    <cellStyle name="Millares 12 2 3 11 2" xfId="13459" xr:uid="{6E5B01ED-5BB3-4C71-BF15-D7A334F30900}"/>
    <cellStyle name="Millares 12 2 3 11 2 2" xfId="34962" xr:uid="{0A4AF002-F2FD-488F-A460-409BE05B4724}"/>
    <cellStyle name="Millares 12 2 3 11 3" xfId="20094" xr:uid="{7A794C1F-8BFE-4BE0-A6DA-D802E0E2028B}"/>
    <cellStyle name="Millares 12 2 3 11 3 2" xfId="41597" xr:uid="{E8313539-E2D3-4904-B93F-56C6F6A767F3}"/>
    <cellStyle name="Millares 12 2 3 11 4" xfId="26699" xr:uid="{5E19DB4C-0726-4BFD-A9C7-919A33A04F2D}"/>
    <cellStyle name="Millares 12 2 3 11 5" xfId="48202" xr:uid="{D11C4E57-32C5-402A-BE71-44A855DBF2F3}"/>
    <cellStyle name="Millares 12 2 3 12" xfId="6834" xr:uid="{D46EF3E4-A933-49FB-B7F4-130A9909E0BB}"/>
    <cellStyle name="Millares 12 2 3 12 2" xfId="28337" xr:uid="{E2C7F395-AE1F-470D-BBD7-96FC807B82AE}"/>
    <cellStyle name="Millares 12 2 3 13" xfId="8488" xr:uid="{455A60CA-EDD5-43C9-869C-08BC2BE1D500}"/>
    <cellStyle name="Millares 12 2 3 13 2" xfId="29991" xr:uid="{004A082C-4AB6-44F7-9208-422FF64B9487}"/>
    <cellStyle name="Millares 12 2 3 14" xfId="15127" xr:uid="{CFDA08CB-73EC-4900-910D-95EBF24D3D54}"/>
    <cellStyle name="Millares 12 2 3 14 2" xfId="36630" xr:uid="{1F0C2BE3-2423-415B-86AC-85C3821ABC48}"/>
    <cellStyle name="Millares 12 2 3 15" xfId="21732" xr:uid="{D519B988-158E-4516-AE86-8E78C32F4C4F}"/>
    <cellStyle name="Millares 12 2 3 16" xfId="43235" xr:uid="{0B3D5038-8CC0-4512-8E1B-1FFC46215B26}"/>
    <cellStyle name="Millares 12 2 3 2" xfId="485" xr:uid="{E15F142E-FE39-4857-BC84-29595E816252}"/>
    <cellStyle name="Millares 12 2 3 2 10" xfId="7096" xr:uid="{74C2877B-88C8-41BD-A687-B86791E112AB}"/>
    <cellStyle name="Millares 12 2 3 2 10 2" xfId="28599" xr:uid="{EFD2702B-D1BE-4C2F-A857-635C9505EF19}"/>
    <cellStyle name="Millares 12 2 3 2 11" xfId="8752" xr:uid="{31419C23-53CD-4054-9375-BD3555CD4CC9}"/>
    <cellStyle name="Millares 12 2 3 2 11 2" xfId="30255" xr:uid="{46584FA9-A206-4418-9947-FCC5ABD16AD1}"/>
    <cellStyle name="Millares 12 2 3 2 12" xfId="15388" xr:uid="{0AC91AFC-9141-4D58-B8B5-487052D54BEF}"/>
    <cellStyle name="Millares 12 2 3 2 12 2" xfId="36891" xr:uid="{1A0D7749-8D7D-4595-8C8A-BFA220AB0AF1}"/>
    <cellStyle name="Millares 12 2 3 2 13" xfId="21993" xr:uid="{62451BF6-C54A-4CCC-B009-4DA581B1BD69}"/>
    <cellStyle name="Millares 12 2 3 2 14" xfId="43496" xr:uid="{11102C5D-FE62-4401-A071-CCDD33D88063}"/>
    <cellStyle name="Millares 12 2 3 2 2" xfId="767" xr:uid="{B8B376EB-BB26-4AA3-8A08-A017179D62E3}"/>
    <cellStyle name="Millares 12 2 3 2 2 10" xfId="15668" xr:uid="{28E7B6ED-DFC6-472B-8E16-2FAF3C0E382F}"/>
    <cellStyle name="Millares 12 2 3 2 2 10 2" xfId="37171" xr:uid="{11EAC809-BBE9-4E3D-BF13-01DBF48BDB54}"/>
    <cellStyle name="Millares 12 2 3 2 2 11" xfId="22273" xr:uid="{A74DF44A-4DD7-4BCC-A6C3-C586D2C3B73B}"/>
    <cellStyle name="Millares 12 2 3 2 2 12" xfId="43776" xr:uid="{34317203-FC73-445D-B6D0-72EAD42AACF9}"/>
    <cellStyle name="Millares 12 2 3 2 2 2" xfId="1713" xr:uid="{87F053C3-18CB-4363-8002-51277FBD6061}"/>
    <cellStyle name="Millares 12 2 3 2 2 2 2" xfId="4542" xr:uid="{6FF9B61C-0AF5-4BF4-A6A9-642530F0717D}"/>
    <cellStyle name="Millares 12 2 3 2 2 2 2 2" xfId="12808" xr:uid="{A82C2D5F-DDF4-489D-AAE2-300A34EEB2AF}"/>
    <cellStyle name="Millares 12 2 3 2 2 2 2 2 2" xfId="34311" xr:uid="{B44FBB95-D6BF-4E15-8184-257946E4BC03}"/>
    <cellStyle name="Millares 12 2 3 2 2 2 2 3" xfId="19443" xr:uid="{D34DC950-674F-4598-8751-328CE0EBB6DA}"/>
    <cellStyle name="Millares 12 2 3 2 2 2 2 3 2" xfId="40946" xr:uid="{2D34A3B8-E057-4FFD-9981-0449BD907D35}"/>
    <cellStyle name="Millares 12 2 3 2 2 2 2 4" xfId="26048" xr:uid="{677FF843-9D56-4BA5-B37A-889EAD004400}"/>
    <cellStyle name="Millares 12 2 3 2 2 2 2 5" xfId="47551" xr:uid="{BA5DFFEE-1D5A-49E5-B61C-55E742D41413}"/>
    <cellStyle name="Millares 12 2 3 2 2 2 3" xfId="6681" xr:uid="{3A45C946-AF75-4242-9991-AD369B656843}"/>
    <cellStyle name="Millares 12 2 3 2 2 2 3 2" xfId="14947" xr:uid="{0A8448FF-D3BB-452F-971A-45FB73ADA2F2}"/>
    <cellStyle name="Millares 12 2 3 2 2 2 3 2 2" xfId="36450" xr:uid="{DE12D9DF-BBE1-48BF-B942-666F8329F5E2}"/>
    <cellStyle name="Millares 12 2 3 2 2 2 3 3" xfId="21582" xr:uid="{C85ED97F-102B-4001-B1CC-80161769FB96}"/>
    <cellStyle name="Millares 12 2 3 2 2 2 3 3 2" xfId="43085" xr:uid="{43183807-77A3-4B53-BD03-5895CCDF45D8}"/>
    <cellStyle name="Millares 12 2 3 2 2 2 3 4" xfId="28187" xr:uid="{E8E78B70-8068-4C25-B3A1-BC814886DDCF}"/>
    <cellStyle name="Millares 12 2 3 2 2 2 3 5" xfId="49690" xr:uid="{EDA0BAFD-3159-45F0-8C0B-F506DCE54B5E}"/>
    <cellStyle name="Millares 12 2 3 2 2 2 4" xfId="8322" xr:uid="{BE68F900-1632-40B3-BAD1-A648B7202C06}"/>
    <cellStyle name="Millares 12 2 3 2 2 2 4 2" xfId="29825" xr:uid="{D4613C9B-FEF7-4EBE-A57E-3796B2FA0084}"/>
    <cellStyle name="Millares 12 2 3 2 2 2 5" xfId="9979" xr:uid="{76CD2F67-721A-4031-BCC2-8D972740722C}"/>
    <cellStyle name="Millares 12 2 3 2 2 2 5 2" xfId="31482" xr:uid="{399256C7-6648-4DBA-A5F3-977108B1EA0D}"/>
    <cellStyle name="Millares 12 2 3 2 2 2 6" xfId="16614" xr:uid="{9C0EED3E-05A7-4164-BF62-68814A8BE646}"/>
    <cellStyle name="Millares 12 2 3 2 2 2 6 2" xfId="38117" xr:uid="{565EA823-F758-496E-92FB-9D8FA53D33E8}"/>
    <cellStyle name="Millares 12 2 3 2 2 2 7" xfId="23219" xr:uid="{0113D936-5627-4ED5-A1D2-1C3E73B57D91}"/>
    <cellStyle name="Millares 12 2 3 2 2 2 8" xfId="44722" xr:uid="{374055BD-5245-4ACC-9385-9D576C8A601C}"/>
    <cellStyle name="Millares 12 2 3 2 2 3" xfId="2400" xr:uid="{10E84A2E-9632-4463-8F65-E99B3DD37EB0}"/>
    <cellStyle name="Millares 12 2 3 2 2 3 2" xfId="10666" xr:uid="{83C12FD7-C3CD-425A-B609-67F45031D880}"/>
    <cellStyle name="Millares 12 2 3 2 2 3 2 2" xfId="32169" xr:uid="{F8E6B4A7-FD4E-4C87-AEA9-7CA5D403B10A}"/>
    <cellStyle name="Millares 12 2 3 2 2 3 3" xfId="17301" xr:uid="{6DF6BC0B-411D-4C99-ACB2-ADF617A605D8}"/>
    <cellStyle name="Millares 12 2 3 2 2 3 3 2" xfId="38804" xr:uid="{14355AF2-B243-4E9B-99F0-D79C11C7198A}"/>
    <cellStyle name="Millares 12 2 3 2 2 3 4" xfId="23906" xr:uid="{44D2EB63-3B95-4754-890B-A6EE08024B5E}"/>
    <cellStyle name="Millares 12 2 3 2 2 3 5" xfId="45409" xr:uid="{2435FD18-DE4E-4124-9C35-B0E8D49CC9AE}"/>
    <cellStyle name="Millares 12 2 3 2 2 4" xfId="2917" xr:uid="{ABAAF5CE-1C00-4807-BF35-27606742A8BC}"/>
    <cellStyle name="Millares 12 2 3 2 2 4 2" xfId="11183" xr:uid="{67137194-6FEF-4492-AFAA-6FCB93F365E8}"/>
    <cellStyle name="Millares 12 2 3 2 2 4 2 2" xfId="32686" xr:uid="{34AAF31C-0B76-490C-A2FF-F4D7074394E1}"/>
    <cellStyle name="Millares 12 2 3 2 2 4 3" xfId="17818" xr:uid="{F19FDA00-D3C8-4B63-BCAD-496BC67AC3D3}"/>
    <cellStyle name="Millares 12 2 3 2 2 4 3 2" xfId="39321" xr:uid="{257E18BD-6FA6-464F-B441-BF664D201B77}"/>
    <cellStyle name="Millares 12 2 3 2 2 4 4" xfId="24423" xr:uid="{FBA659ED-0380-4AD4-BA7C-23D8F734C253}"/>
    <cellStyle name="Millares 12 2 3 2 2 4 5" xfId="45926" xr:uid="{20D18813-1D86-4DE8-A641-73939762C558}"/>
    <cellStyle name="Millares 12 2 3 2 2 5" xfId="3596" xr:uid="{5328C3C6-F361-4376-95E1-3ED109643CBE}"/>
    <cellStyle name="Millares 12 2 3 2 2 5 2" xfId="11862" xr:uid="{769B2D43-6248-4BF9-A4E1-2FA2253D0048}"/>
    <cellStyle name="Millares 12 2 3 2 2 5 2 2" xfId="33365" xr:uid="{E99AC816-E616-4259-B415-D42A19583811}"/>
    <cellStyle name="Millares 12 2 3 2 2 5 3" xfId="18497" xr:uid="{15463BB6-F54A-442D-8F98-940BA63C13B6}"/>
    <cellStyle name="Millares 12 2 3 2 2 5 3 2" xfId="40000" xr:uid="{99B28E1C-F4C5-447B-B927-9EDFDA2C1EBB}"/>
    <cellStyle name="Millares 12 2 3 2 2 5 4" xfId="25102" xr:uid="{3E9388C6-3E59-4559-81B3-532BF5F7E4C4}"/>
    <cellStyle name="Millares 12 2 3 2 2 5 5" xfId="46605" xr:uid="{59690649-1BF7-4067-8213-214398C0FEE6}"/>
    <cellStyle name="Millares 12 2 3 2 2 6" xfId="5061" xr:uid="{F6FD3B77-685B-4A98-867A-AF5A997EC1D8}"/>
    <cellStyle name="Millares 12 2 3 2 2 6 2" xfId="13327" xr:uid="{DDABC007-E471-4035-B1FA-0FE32CB8237B}"/>
    <cellStyle name="Millares 12 2 3 2 2 6 2 2" xfId="34830" xr:uid="{6DE7AADA-B12B-4C5E-B8DD-06ACCE6CA1F9}"/>
    <cellStyle name="Millares 12 2 3 2 2 6 3" xfId="19962" xr:uid="{494E0A01-9504-47AF-989C-2760E8DF5660}"/>
    <cellStyle name="Millares 12 2 3 2 2 6 3 2" xfId="41465" xr:uid="{5FEFE02B-332D-477F-A19F-9947A1C56D2E}"/>
    <cellStyle name="Millares 12 2 3 2 2 6 4" xfId="26567" xr:uid="{7DABE162-D504-43FF-871C-5C51960F4E52}"/>
    <cellStyle name="Millares 12 2 3 2 2 6 5" xfId="48070" xr:uid="{58FB86D2-416D-4D5F-B3C8-4115AA0FC151}"/>
    <cellStyle name="Millares 12 2 3 2 2 7" xfId="5735" xr:uid="{C3D3F6DB-7069-4A71-92B1-907B24DC7B26}"/>
    <cellStyle name="Millares 12 2 3 2 2 7 2" xfId="14001" xr:uid="{3BBD5F8D-A74E-4BD0-952B-76B79858AA4F}"/>
    <cellStyle name="Millares 12 2 3 2 2 7 2 2" xfId="35504" xr:uid="{2C88A144-E278-4426-B66B-CF6EB68E571F}"/>
    <cellStyle name="Millares 12 2 3 2 2 7 3" xfId="20636" xr:uid="{7F2AE6CA-788F-42D7-91FE-2B7ABFD1352C}"/>
    <cellStyle name="Millares 12 2 3 2 2 7 3 2" xfId="42139" xr:uid="{D3DD0204-739E-4BEF-B281-9E453EC39003}"/>
    <cellStyle name="Millares 12 2 3 2 2 7 4" xfId="27241" xr:uid="{E579746F-4543-43ED-82EC-29A3F6ECB73A}"/>
    <cellStyle name="Millares 12 2 3 2 2 7 5" xfId="48744" xr:uid="{7FDF7823-02D2-481D-B6B5-0D732C92F4F7}"/>
    <cellStyle name="Millares 12 2 3 2 2 8" xfId="7376" xr:uid="{13715713-A0DB-4BB0-AE1C-155C34436421}"/>
    <cellStyle name="Millares 12 2 3 2 2 8 2" xfId="28879" xr:uid="{8AF7CE6E-2D07-49F9-902F-FBD8C6683C8C}"/>
    <cellStyle name="Millares 12 2 3 2 2 9" xfId="9033" xr:uid="{50E8116E-6264-4896-9F0A-C3C5BCBCD99A}"/>
    <cellStyle name="Millares 12 2 3 2 2 9 2" xfId="30536" xr:uid="{5905DF9A-2AE2-4567-AE32-3483F7310E66}"/>
    <cellStyle name="Millares 12 2 3 2 3" xfId="1037" xr:uid="{C7977C0C-38BF-4F3D-98B5-BB5D9B2E1753}"/>
    <cellStyle name="Millares 12 2 3 2 3 2" xfId="3866" xr:uid="{87F4D4C6-67EE-454C-904B-FAB722EF03DD}"/>
    <cellStyle name="Millares 12 2 3 2 3 2 2" xfId="12132" xr:uid="{7F36B639-7B0B-4734-AAD9-E8AEF64B1436}"/>
    <cellStyle name="Millares 12 2 3 2 3 2 2 2" xfId="33635" xr:uid="{BFA612FC-7D52-4E57-B2C7-5BD3597FC5B8}"/>
    <cellStyle name="Millares 12 2 3 2 3 2 3" xfId="18767" xr:uid="{BCF468FF-188E-4CE5-BDD6-E4CDAA734482}"/>
    <cellStyle name="Millares 12 2 3 2 3 2 3 2" xfId="40270" xr:uid="{F4C579D3-CDCB-4462-B916-5089E6CDAD50}"/>
    <cellStyle name="Millares 12 2 3 2 3 2 4" xfId="25372" xr:uid="{EAACB532-D42D-4895-9280-D4A0E42FC8A0}"/>
    <cellStyle name="Millares 12 2 3 2 3 2 5" xfId="46875" xr:uid="{E82FE61B-8ECE-4689-A3E8-1609976478B5}"/>
    <cellStyle name="Millares 12 2 3 2 3 3" xfId="6005" xr:uid="{AB5B767B-4A81-4C96-9FE9-7BCD28A9621C}"/>
    <cellStyle name="Millares 12 2 3 2 3 3 2" xfId="14271" xr:uid="{DAA63DA1-19F0-4A0D-9372-80526C8AAC4D}"/>
    <cellStyle name="Millares 12 2 3 2 3 3 2 2" xfId="35774" xr:uid="{89F972F1-206B-4A38-85BB-F2A6590EA07B}"/>
    <cellStyle name="Millares 12 2 3 2 3 3 3" xfId="20906" xr:uid="{6B2F9880-FFE8-4DFD-AB35-7B9CAB3CE92C}"/>
    <cellStyle name="Millares 12 2 3 2 3 3 3 2" xfId="42409" xr:uid="{A1BC68E1-C16A-4568-97FF-8CB4C4BB6E79}"/>
    <cellStyle name="Millares 12 2 3 2 3 3 4" xfId="27511" xr:uid="{6F3C3B65-975D-4A3C-90B9-EE9042A566A8}"/>
    <cellStyle name="Millares 12 2 3 2 3 3 5" xfId="49014" xr:uid="{976C23ED-4A43-456C-9EF1-FD8A65310FBB}"/>
    <cellStyle name="Millares 12 2 3 2 3 4" xfId="7646" xr:uid="{B0317547-5635-4932-B385-14BBE2699282}"/>
    <cellStyle name="Millares 12 2 3 2 3 4 2" xfId="29149" xr:uid="{B6324D02-2643-45EC-B51A-BE9AF6B8E701}"/>
    <cellStyle name="Millares 12 2 3 2 3 5" xfId="9303" xr:uid="{F539C1E1-8CC3-4D46-A79C-CA60C707CA27}"/>
    <cellStyle name="Millares 12 2 3 2 3 5 2" xfId="30806" xr:uid="{F5B0895D-5001-4DF2-8157-542DBC1CA944}"/>
    <cellStyle name="Millares 12 2 3 2 3 6" xfId="15938" xr:uid="{D10952C7-572D-41D5-B2F8-85EF4551CC82}"/>
    <cellStyle name="Millares 12 2 3 2 3 6 2" xfId="37441" xr:uid="{3F539AC5-BD2D-4157-835A-CDD584042F1F}"/>
    <cellStyle name="Millares 12 2 3 2 3 7" xfId="22543" xr:uid="{38907D49-C789-4A42-973A-26E15733D871}"/>
    <cellStyle name="Millares 12 2 3 2 3 8" xfId="44046" xr:uid="{362ADD66-A1E1-44B0-A895-A0E8129749EA}"/>
    <cellStyle name="Millares 12 2 3 2 4" xfId="1433" xr:uid="{96D884DB-6D74-4F68-B987-D62B56AAF724}"/>
    <cellStyle name="Millares 12 2 3 2 4 2" xfId="4262" xr:uid="{44B61003-4EA8-4960-BD60-D1A0AB415739}"/>
    <cellStyle name="Millares 12 2 3 2 4 2 2" xfId="12528" xr:uid="{755076FE-66C0-4D5D-95CD-B2ADA3608D48}"/>
    <cellStyle name="Millares 12 2 3 2 4 2 2 2" xfId="34031" xr:uid="{58456B62-7EF6-4847-AC30-F58FAE2A0106}"/>
    <cellStyle name="Millares 12 2 3 2 4 2 3" xfId="19163" xr:uid="{B01AFE36-0E25-419D-B278-072E4536C00C}"/>
    <cellStyle name="Millares 12 2 3 2 4 2 3 2" xfId="40666" xr:uid="{148E68D6-D217-41D2-AE92-8B02B29C111B}"/>
    <cellStyle name="Millares 12 2 3 2 4 2 4" xfId="25768" xr:uid="{4E49C799-D56B-4DA5-824D-4DBA0357EDBA}"/>
    <cellStyle name="Millares 12 2 3 2 4 2 5" xfId="47271" xr:uid="{BB1AE07D-E455-4D5F-B736-73874F5D3780}"/>
    <cellStyle name="Millares 12 2 3 2 4 3" xfId="6401" xr:uid="{0B7C0FF7-2044-4270-91BD-6A58C0EF980B}"/>
    <cellStyle name="Millares 12 2 3 2 4 3 2" xfId="14667" xr:uid="{55F5FE2F-21A0-40CE-BEBA-8E238A4756E6}"/>
    <cellStyle name="Millares 12 2 3 2 4 3 2 2" xfId="36170" xr:uid="{D9AAED25-B1F0-4895-B1B3-544394B2BC75}"/>
    <cellStyle name="Millares 12 2 3 2 4 3 3" xfId="21302" xr:uid="{5F2B6B4C-9B0E-4FD5-B962-CE38F594D32F}"/>
    <cellStyle name="Millares 12 2 3 2 4 3 3 2" xfId="42805" xr:uid="{9AFE9661-C510-47B4-9952-FD39237ED1BF}"/>
    <cellStyle name="Millares 12 2 3 2 4 3 4" xfId="27907" xr:uid="{741830D0-88F5-4ABC-8BF4-AC6643A47446}"/>
    <cellStyle name="Millares 12 2 3 2 4 3 5" xfId="49410" xr:uid="{87CA7D4A-14D3-4A45-A6D0-B28C006C557B}"/>
    <cellStyle name="Millares 12 2 3 2 4 4" xfId="8042" xr:uid="{94538937-1400-4ACE-99EA-86027AE64239}"/>
    <cellStyle name="Millares 12 2 3 2 4 4 2" xfId="29545" xr:uid="{3998D964-8862-459B-B01D-8DE36720B51A}"/>
    <cellStyle name="Millares 12 2 3 2 4 5" xfId="9699" xr:uid="{639E74D2-4B71-4C81-BAD6-9C770F2164CC}"/>
    <cellStyle name="Millares 12 2 3 2 4 5 2" xfId="31202" xr:uid="{F9DB4E8D-2D9E-4F68-B2BA-E797DB2B27BB}"/>
    <cellStyle name="Millares 12 2 3 2 4 6" xfId="16334" xr:uid="{E371178E-0C3A-40CB-981B-F70A07694230}"/>
    <cellStyle name="Millares 12 2 3 2 4 6 2" xfId="37837" xr:uid="{0E2B4711-431D-46DF-B6D0-60737957E2ED}"/>
    <cellStyle name="Millares 12 2 3 2 4 7" xfId="22939" xr:uid="{98D725AA-8C9D-4553-9ECF-0F1A224E4818}"/>
    <cellStyle name="Millares 12 2 3 2 4 8" xfId="44442" xr:uid="{A6AC9900-B831-4FC8-9639-F51D155483D7}"/>
    <cellStyle name="Millares 12 2 3 2 5" xfId="2120" xr:uid="{A6165EB1-9D39-400D-A06F-DD5A59402C7E}"/>
    <cellStyle name="Millares 12 2 3 2 5 2" xfId="10386" xr:uid="{08B56CA6-5DDF-4E43-A9D1-ADD8987DAA79}"/>
    <cellStyle name="Millares 12 2 3 2 5 2 2" xfId="31889" xr:uid="{18365280-7765-45C2-81A3-34446F3EF4B7}"/>
    <cellStyle name="Millares 12 2 3 2 5 3" xfId="17021" xr:uid="{414FAF18-24BD-426F-A93E-BA053BED3D49}"/>
    <cellStyle name="Millares 12 2 3 2 5 3 2" xfId="38524" xr:uid="{19E16985-542B-44CD-94D5-5C4BBD7DDD96}"/>
    <cellStyle name="Millares 12 2 3 2 5 4" xfId="23626" xr:uid="{37A2D1EF-FCA0-4465-9751-680E547F3D88}"/>
    <cellStyle name="Millares 12 2 3 2 5 5" xfId="45129" xr:uid="{3C5E1D8E-5C05-4BDB-9CA2-20B78A59BAC2}"/>
    <cellStyle name="Millares 12 2 3 2 6" xfId="2668" xr:uid="{6EEF94A9-73CC-4C8B-B204-2D120CD5251E}"/>
    <cellStyle name="Millares 12 2 3 2 6 2" xfId="10934" xr:uid="{168EDEF4-A670-4720-AD14-7BEC67764795}"/>
    <cellStyle name="Millares 12 2 3 2 6 2 2" xfId="32437" xr:uid="{84A3C103-EC43-4742-AD72-9205F75E417C}"/>
    <cellStyle name="Millares 12 2 3 2 6 3" xfId="17569" xr:uid="{BD7CB950-D47E-4CE5-899D-BDA26B8EB73D}"/>
    <cellStyle name="Millares 12 2 3 2 6 3 2" xfId="39072" xr:uid="{6A89A884-4F8F-4137-B815-A77E9EC53512}"/>
    <cellStyle name="Millares 12 2 3 2 6 4" xfId="24174" xr:uid="{4348F1B4-6042-485F-A7DB-581401E7605A}"/>
    <cellStyle name="Millares 12 2 3 2 6 5" xfId="45677" xr:uid="{9B316C7F-15F3-442C-8D71-52946CC082B0}"/>
    <cellStyle name="Millares 12 2 3 2 7" xfId="3316" xr:uid="{31F70E95-C44B-46C4-AF54-72B435F3D285}"/>
    <cellStyle name="Millares 12 2 3 2 7 2" xfId="11582" xr:uid="{0AB9D4F1-CA69-4F04-8EDC-8F6F85DC751A}"/>
    <cellStyle name="Millares 12 2 3 2 7 2 2" xfId="33085" xr:uid="{EF448526-E6B1-448E-99A3-113017B8010A}"/>
    <cellStyle name="Millares 12 2 3 2 7 3" xfId="18217" xr:uid="{A24380FD-184E-40D2-81B7-C01897E75BFC}"/>
    <cellStyle name="Millares 12 2 3 2 7 3 2" xfId="39720" xr:uid="{80E8B290-EC53-4332-82C9-67657187073F}"/>
    <cellStyle name="Millares 12 2 3 2 7 4" xfId="24822" xr:uid="{B126F68F-61F7-4FFC-993F-CAD7F6BFC00D}"/>
    <cellStyle name="Millares 12 2 3 2 7 5" xfId="46325" xr:uid="{46E64A10-5E73-49B2-A227-FBFB2C80AF61}"/>
    <cellStyle name="Millares 12 2 3 2 8" xfId="4812" xr:uid="{B4E28695-4152-49AE-90CF-07B6D384833E}"/>
    <cellStyle name="Millares 12 2 3 2 8 2" xfId="13078" xr:uid="{BAD5712C-9CE9-42F8-BD86-35D0B02481AC}"/>
    <cellStyle name="Millares 12 2 3 2 8 2 2" xfId="34581" xr:uid="{BC416114-4181-402D-A0F8-AB8403F1831A}"/>
    <cellStyle name="Millares 12 2 3 2 8 3" xfId="19713" xr:uid="{17DF60DF-0651-4BC5-ACB9-8610F6F055DB}"/>
    <cellStyle name="Millares 12 2 3 2 8 3 2" xfId="41216" xr:uid="{269F141A-6852-40A7-835F-BBE39245207D}"/>
    <cellStyle name="Millares 12 2 3 2 8 4" xfId="26318" xr:uid="{9F724B0A-1CE6-4391-A80C-1F45B8FD0913}"/>
    <cellStyle name="Millares 12 2 3 2 8 5" xfId="47821" xr:uid="{F3915971-0CA1-4B37-BA9B-F6500DB1C65D}"/>
    <cellStyle name="Millares 12 2 3 2 9" xfId="5455" xr:uid="{47464185-D9FB-4900-A265-32DC269F635B}"/>
    <cellStyle name="Millares 12 2 3 2 9 2" xfId="13721" xr:uid="{71616EF4-AAAE-422E-871D-E5878D6FC20E}"/>
    <cellStyle name="Millares 12 2 3 2 9 2 2" xfId="35224" xr:uid="{6352BC4C-5FB6-4E67-A99A-70815509A7D2}"/>
    <cellStyle name="Millares 12 2 3 2 9 3" xfId="20356" xr:uid="{697343BD-79E0-4CCC-A07D-48FCB845BF4E}"/>
    <cellStyle name="Millares 12 2 3 2 9 3 2" xfId="41859" xr:uid="{D6463462-2784-4B90-8549-D44A420E1BF4}"/>
    <cellStyle name="Millares 12 2 3 2 9 4" xfId="26961" xr:uid="{5C7E4893-8E3D-4076-812D-CE8F86CAE107}"/>
    <cellStyle name="Millares 12 2 3 2 9 5" xfId="48464" xr:uid="{F0410C9E-F9CF-4F5E-8921-3F2EFB91359A}"/>
    <cellStyle name="Millares 12 2 3 3" xfId="358" xr:uid="{DE7C8B5C-2D3A-4A37-9F9C-A91C1AB02B49}"/>
    <cellStyle name="Millares 12 2 3 3 10" xfId="15261" xr:uid="{315EA02A-AFD2-4975-9CC7-B510052D07EF}"/>
    <cellStyle name="Millares 12 2 3 3 10 2" xfId="36764" xr:uid="{DCC262F5-4C09-4EC0-A35F-B0D447E5E332}"/>
    <cellStyle name="Millares 12 2 3 3 11" xfId="21866" xr:uid="{38F3C508-691D-40F7-8A9B-F96FD9345C6C}"/>
    <cellStyle name="Millares 12 2 3 3 12" xfId="43369" xr:uid="{BE70BC0A-77F3-4134-8B23-99133CE7DE06}"/>
    <cellStyle name="Millares 12 2 3 3 2" xfId="1306" xr:uid="{81D8945E-9E88-4941-B501-CC05499142C6}"/>
    <cellStyle name="Millares 12 2 3 3 2 2" xfId="4135" xr:uid="{1B4A09F5-8D82-45C2-8DED-CC8E5DFA0F2C}"/>
    <cellStyle name="Millares 12 2 3 3 2 2 2" xfId="12401" xr:uid="{401BF40B-2424-4A1C-9E8F-11D394AEBEC4}"/>
    <cellStyle name="Millares 12 2 3 3 2 2 2 2" xfId="33904" xr:uid="{2D3E1760-5AED-4F6B-89CA-9561B0159004}"/>
    <cellStyle name="Millares 12 2 3 3 2 2 3" xfId="19036" xr:uid="{DE400774-42F0-4B15-BC99-C4C85C1BB4D5}"/>
    <cellStyle name="Millares 12 2 3 3 2 2 3 2" xfId="40539" xr:uid="{2F9F605A-3AB9-4534-8F59-989ED26B1983}"/>
    <cellStyle name="Millares 12 2 3 3 2 2 4" xfId="25641" xr:uid="{B4695901-C542-495B-BD46-19C310F6B817}"/>
    <cellStyle name="Millares 12 2 3 3 2 2 5" xfId="47144" xr:uid="{5774B841-209A-4011-B645-FFD4C8E355D0}"/>
    <cellStyle name="Millares 12 2 3 3 2 3" xfId="6274" xr:uid="{CC6957E3-62AB-4D20-BC15-9B63603D3E3A}"/>
    <cellStyle name="Millares 12 2 3 3 2 3 2" xfId="14540" xr:uid="{4760ACD9-B276-4A71-B475-EB243C21C347}"/>
    <cellStyle name="Millares 12 2 3 3 2 3 2 2" xfId="36043" xr:uid="{C05473E6-6EAC-4471-BBF8-071A33361ED1}"/>
    <cellStyle name="Millares 12 2 3 3 2 3 3" xfId="21175" xr:uid="{06E692B0-530A-4208-999B-4654E46FE9F1}"/>
    <cellStyle name="Millares 12 2 3 3 2 3 3 2" xfId="42678" xr:uid="{D2B7DA2E-A6B2-41F3-A95E-1732B42F375D}"/>
    <cellStyle name="Millares 12 2 3 3 2 3 4" xfId="27780" xr:uid="{5846A5E6-ABDD-4F35-B990-98A8DEF3F0CD}"/>
    <cellStyle name="Millares 12 2 3 3 2 3 5" xfId="49283" xr:uid="{9D0F435B-29A6-47D4-9FAD-A9C0A8086FD4}"/>
    <cellStyle name="Millares 12 2 3 3 2 4" xfId="7915" xr:uid="{0558A20E-94DA-4BBE-BB29-D9C347403819}"/>
    <cellStyle name="Millares 12 2 3 3 2 4 2" xfId="29418" xr:uid="{37FCB56D-2ABC-45EF-AD0A-C1AADDBF1CAB}"/>
    <cellStyle name="Millares 12 2 3 3 2 5" xfId="9572" xr:uid="{25F32B98-5832-4672-A682-094B5E62B1FF}"/>
    <cellStyle name="Millares 12 2 3 3 2 5 2" xfId="31075" xr:uid="{C39D5CE3-7F90-4DC7-AF69-D89D0C088D4A}"/>
    <cellStyle name="Millares 12 2 3 3 2 6" xfId="16207" xr:uid="{DC695DF3-B96A-4A1B-808F-61FB7096C886}"/>
    <cellStyle name="Millares 12 2 3 3 2 6 2" xfId="37710" xr:uid="{D002FF01-7C97-4F76-B6EE-D06D98B4E0BB}"/>
    <cellStyle name="Millares 12 2 3 3 2 7" xfId="22812" xr:uid="{6BDE0376-9060-458E-9931-74AC3C02D874}"/>
    <cellStyle name="Millares 12 2 3 3 2 8" xfId="44315" xr:uid="{56FC7802-C263-4A78-AE0A-B73706A7D53D}"/>
    <cellStyle name="Millares 12 2 3 3 3" xfId="1993" xr:uid="{551AA920-096F-4132-AA13-AD1BB0336CA0}"/>
    <cellStyle name="Millares 12 2 3 3 3 2" xfId="10259" xr:uid="{4DFA2B4F-A5D0-4E61-8F4E-0BBD40048765}"/>
    <cellStyle name="Millares 12 2 3 3 3 2 2" xfId="31762" xr:uid="{5B987075-4857-43F6-AEFD-6D5516B46C73}"/>
    <cellStyle name="Millares 12 2 3 3 3 3" xfId="16894" xr:uid="{57993E3F-941E-4115-94D4-1AFB83DF22BE}"/>
    <cellStyle name="Millares 12 2 3 3 3 3 2" xfId="38397" xr:uid="{B8E7269E-2EE2-45C9-9F57-6F9CBB75C306}"/>
    <cellStyle name="Millares 12 2 3 3 3 4" xfId="23499" xr:uid="{41F2ECF2-BC18-4168-A676-20E8EFC67A5A}"/>
    <cellStyle name="Millares 12 2 3 3 3 5" xfId="45002" xr:uid="{8E8CCCF1-F0FA-4943-B408-8DF53E72D77D}"/>
    <cellStyle name="Millares 12 2 3 3 4" xfId="2792" xr:uid="{0674634E-FF84-466A-9AEB-13BC151B6F1C}"/>
    <cellStyle name="Millares 12 2 3 3 4 2" xfId="11058" xr:uid="{39A8089B-7F00-4F57-94D8-0A21D68C8D03}"/>
    <cellStyle name="Millares 12 2 3 3 4 2 2" xfId="32561" xr:uid="{7B30E769-A497-4CE7-A7A6-4AD1EEAEC7A0}"/>
    <cellStyle name="Millares 12 2 3 3 4 3" xfId="17693" xr:uid="{713BC878-3BFE-4121-A9BD-51BAB518C4C3}"/>
    <cellStyle name="Millares 12 2 3 3 4 3 2" xfId="39196" xr:uid="{297BB859-1B22-4376-B687-9900FFE89950}"/>
    <cellStyle name="Millares 12 2 3 3 4 4" xfId="24298" xr:uid="{543FC3FE-EF46-4530-8794-E96F624EFD91}"/>
    <cellStyle name="Millares 12 2 3 3 4 5" xfId="45801" xr:uid="{03EA3975-B4CA-4AC4-9EB5-76A60196DC93}"/>
    <cellStyle name="Millares 12 2 3 3 5" xfId="3189" xr:uid="{39AFEB95-0B22-468B-AB79-4F9B695EB4C5}"/>
    <cellStyle name="Millares 12 2 3 3 5 2" xfId="11455" xr:uid="{02C1BAB4-4944-47BC-97CC-39E3BC158537}"/>
    <cellStyle name="Millares 12 2 3 3 5 2 2" xfId="32958" xr:uid="{1E11CDA7-0EEC-4077-9012-81ADDEB8742C}"/>
    <cellStyle name="Millares 12 2 3 3 5 3" xfId="18090" xr:uid="{C9601B41-2EF6-4A8F-9553-56DC91E01386}"/>
    <cellStyle name="Millares 12 2 3 3 5 3 2" xfId="39593" xr:uid="{BA2B4346-C2AF-41A1-8B17-3AB75AB4C49B}"/>
    <cellStyle name="Millares 12 2 3 3 5 4" xfId="24695" xr:uid="{4D0CBA7F-D594-47D2-B90F-E9C9910C1F8A}"/>
    <cellStyle name="Millares 12 2 3 3 5 5" xfId="46198" xr:uid="{E33533A8-EAEC-485F-B055-1562E52FD86A}"/>
    <cellStyle name="Millares 12 2 3 3 6" xfId="4936" xr:uid="{2D3807CF-76EB-47B5-BB64-E4C7B7B3DF1A}"/>
    <cellStyle name="Millares 12 2 3 3 6 2" xfId="13202" xr:uid="{B343965D-9784-4BAA-9BC4-298738D31696}"/>
    <cellStyle name="Millares 12 2 3 3 6 2 2" xfId="34705" xr:uid="{7AE61E2F-38B5-4C2F-97CE-DAA917DAF9C4}"/>
    <cellStyle name="Millares 12 2 3 3 6 3" xfId="19837" xr:uid="{7612F6B8-8AA6-40B8-881C-E85817689B33}"/>
    <cellStyle name="Millares 12 2 3 3 6 3 2" xfId="41340" xr:uid="{5C6AF3D2-FE93-43AB-BE00-5F55CE6B5D5E}"/>
    <cellStyle name="Millares 12 2 3 3 6 4" xfId="26442" xr:uid="{C6988EEE-E3B3-4E9B-A5D3-83EA1B7691FE}"/>
    <cellStyle name="Millares 12 2 3 3 6 5" xfId="47945" xr:uid="{07B7ED35-AC50-4977-922F-B61C107C8971}"/>
    <cellStyle name="Millares 12 2 3 3 7" xfId="5328" xr:uid="{7087E4CD-D087-4D24-8762-F80B837440EA}"/>
    <cellStyle name="Millares 12 2 3 3 7 2" xfId="13594" xr:uid="{B535804E-39B9-4102-96FD-06133FB7E758}"/>
    <cellStyle name="Millares 12 2 3 3 7 2 2" xfId="35097" xr:uid="{55C72C68-08E7-4EC6-815A-D93BD14382C9}"/>
    <cellStyle name="Millares 12 2 3 3 7 3" xfId="20229" xr:uid="{2C8C413C-7A79-4057-B9E3-94B3AEF7E061}"/>
    <cellStyle name="Millares 12 2 3 3 7 3 2" xfId="41732" xr:uid="{93FA922D-C59C-42B8-A208-31C89E0DF9CA}"/>
    <cellStyle name="Millares 12 2 3 3 7 4" xfId="26834" xr:uid="{FD4A6776-D3D8-425F-87DF-8EDD7C67A09D}"/>
    <cellStyle name="Millares 12 2 3 3 7 5" xfId="48337" xr:uid="{07E41C2D-C151-4E5F-8270-58D9CE06D510}"/>
    <cellStyle name="Millares 12 2 3 3 8" xfId="6969" xr:uid="{EF1F8AF6-F773-4D1D-936A-C7B185E73EA2}"/>
    <cellStyle name="Millares 12 2 3 3 8 2" xfId="28472" xr:uid="{662F698F-46EE-4214-B1D6-8B451C065E17}"/>
    <cellStyle name="Millares 12 2 3 3 9" xfId="8625" xr:uid="{07E693A1-AECD-4E0F-89C7-528E0CAD3E5F}"/>
    <cellStyle name="Millares 12 2 3 3 9 2" xfId="30128" xr:uid="{6C6D4A1D-CD1E-4550-940F-F3B33B40286D}"/>
    <cellStyle name="Millares 12 2 3 4" xfId="642" xr:uid="{B2537293-7DBD-42E2-946C-2CE719004FE7}"/>
    <cellStyle name="Millares 12 2 3 4 10" xfId="43651" xr:uid="{EE39CEC3-4741-49BB-B86F-12E289A1FC6F}"/>
    <cellStyle name="Millares 12 2 3 4 2" xfId="1588" xr:uid="{E5390203-39F1-4C5B-9C51-9AC174D7D83E}"/>
    <cellStyle name="Millares 12 2 3 4 2 2" xfId="4417" xr:uid="{C2AAE765-C203-4213-A96B-798AF3850160}"/>
    <cellStyle name="Millares 12 2 3 4 2 2 2" xfId="12683" xr:uid="{C5F937DA-AB84-457B-81CC-139096EA4665}"/>
    <cellStyle name="Millares 12 2 3 4 2 2 2 2" xfId="34186" xr:uid="{29EE8C97-4C1F-446D-A93E-C6B2CC3A519E}"/>
    <cellStyle name="Millares 12 2 3 4 2 2 3" xfId="19318" xr:uid="{CF11B698-39E1-4680-9421-E748DA72D73F}"/>
    <cellStyle name="Millares 12 2 3 4 2 2 3 2" xfId="40821" xr:uid="{7C706B2E-1060-46CD-ADC9-2BA98CFD17BC}"/>
    <cellStyle name="Millares 12 2 3 4 2 2 4" xfId="25923" xr:uid="{16F2450D-E4DD-4C80-A17D-7385F1F3E78B}"/>
    <cellStyle name="Millares 12 2 3 4 2 2 5" xfId="47426" xr:uid="{C1474512-E466-41BC-8587-94E0190B3055}"/>
    <cellStyle name="Millares 12 2 3 4 2 3" xfId="6556" xr:uid="{4EEE816A-8467-48EA-84F0-A5B31C7F58C9}"/>
    <cellStyle name="Millares 12 2 3 4 2 3 2" xfId="14822" xr:uid="{0EB6376F-DF20-4CE2-ADDB-99C32BD2D254}"/>
    <cellStyle name="Millares 12 2 3 4 2 3 2 2" xfId="36325" xr:uid="{A316B8AA-DE3B-4EFE-8B21-8958A9FF7982}"/>
    <cellStyle name="Millares 12 2 3 4 2 3 3" xfId="21457" xr:uid="{52F55180-7861-4BAE-A45E-E8EB0B766309}"/>
    <cellStyle name="Millares 12 2 3 4 2 3 3 2" xfId="42960" xr:uid="{B1D85266-7A68-4A9F-870F-D0A6BF06B824}"/>
    <cellStyle name="Millares 12 2 3 4 2 3 4" xfId="28062" xr:uid="{ED4372F0-E65D-436B-B20E-95F129CAD61D}"/>
    <cellStyle name="Millares 12 2 3 4 2 3 5" xfId="49565" xr:uid="{295F4CA3-450A-4EAB-9FBF-8E2FCEAD44AD}"/>
    <cellStyle name="Millares 12 2 3 4 2 4" xfId="8197" xr:uid="{70D6051E-C945-4B96-BD95-4517BF7B4F73}"/>
    <cellStyle name="Millares 12 2 3 4 2 4 2" xfId="29700" xr:uid="{6DA71BF0-3F35-42B1-B91E-290FEC0F631D}"/>
    <cellStyle name="Millares 12 2 3 4 2 5" xfId="9854" xr:uid="{2512B474-B4E0-48A5-B2F9-51C03749C7D7}"/>
    <cellStyle name="Millares 12 2 3 4 2 5 2" xfId="31357" xr:uid="{836B1197-5261-4713-AE15-8142A6BCFAF2}"/>
    <cellStyle name="Millares 12 2 3 4 2 6" xfId="16489" xr:uid="{D06DD2B7-981B-40D5-9105-FD272DE3B108}"/>
    <cellStyle name="Millares 12 2 3 4 2 6 2" xfId="37992" xr:uid="{5BB2E64A-1778-4C6E-9990-0B1C97E38A6D}"/>
    <cellStyle name="Millares 12 2 3 4 2 7" xfId="23094" xr:uid="{972A7E56-ED72-4EB0-9741-F3DC99A185BF}"/>
    <cellStyle name="Millares 12 2 3 4 2 8" xfId="44597" xr:uid="{348587C9-AC18-4B37-87D4-375872E01A02}"/>
    <cellStyle name="Millares 12 2 3 4 3" xfId="2275" xr:uid="{772E428F-F151-4509-AFFF-2F58DA5D0E7F}"/>
    <cellStyle name="Millares 12 2 3 4 3 2" xfId="10541" xr:uid="{38693E11-3CB7-46AE-959A-3EBA1FC70D17}"/>
    <cellStyle name="Millares 12 2 3 4 3 2 2" xfId="32044" xr:uid="{B2392816-F35B-4024-B76C-3B1C433911F7}"/>
    <cellStyle name="Millares 12 2 3 4 3 3" xfId="17176" xr:uid="{C9609795-386B-4E8E-919C-1DD514A2E2DF}"/>
    <cellStyle name="Millares 12 2 3 4 3 3 2" xfId="38679" xr:uid="{38F8CD54-6D92-4178-B8F1-3F72750E1DCE}"/>
    <cellStyle name="Millares 12 2 3 4 3 4" xfId="23781" xr:uid="{1CE8090A-9094-4854-910B-3F4A744FC4B6}"/>
    <cellStyle name="Millares 12 2 3 4 3 5" xfId="45284" xr:uid="{D766DFB2-5E8C-4CFD-A217-D1B78C5AA001}"/>
    <cellStyle name="Millares 12 2 3 4 4" xfId="3471" xr:uid="{713B4252-1793-47F9-B606-F0BC67FAF90C}"/>
    <cellStyle name="Millares 12 2 3 4 4 2" xfId="11737" xr:uid="{3874EC47-F963-443D-A20F-3213BACB140F}"/>
    <cellStyle name="Millares 12 2 3 4 4 2 2" xfId="33240" xr:uid="{49F0F159-F0EB-4EE7-B875-20C438A2E10C}"/>
    <cellStyle name="Millares 12 2 3 4 4 3" xfId="18372" xr:uid="{A1B7460E-EDCD-40C1-9F43-BF5CF2F62BB9}"/>
    <cellStyle name="Millares 12 2 3 4 4 3 2" xfId="39875" xr:uid="{28B28537-F31C-4B38-8A68-E643DB0C2A62}"/>
    <cellStyle name="Millares 12 2 3 4 4 4" xfId="24977" xr:uid="{94324F2F-077F-4C88-AFBA-0F0B7A912142}"/>
    <cellStyle name="Millares 12 2 3 4 4 5" xfId="46480" xr:uid="{C79A4686-865E-4C8C-8DFB-20A6902F8CA7}"/>
    <cellStyle name="Millares 12 2 3 4 5" xfId="5610" xr:uid="{2F214B7D-5290-4AFF-A0C8-B225BE34D41A}"/>
    <cellStyle name="Millares 12 2 3 4 5 2" xfId="13876" xr:uid="{CC3641B6-67AB-44D2-9EE2-CCD4805864FE}"/>
    <cellStyle name="Millares 12 2 3 4 5 2 2" xfId="35379" xr:uid="{B853B2F5-50F2-499A-99C3-496E8638D295}"/>
    <cellStyle name="Millares 12 2 3 4 5 3" xfId="20511" xr:uid="{8B570C80-4305-4F32-B9CD-58F785714828}"/>
    <cellStyle name="Millares 12 2 3 4 5 3 2" xfId="42014" xr:uid="{8470C166-B577-4BE0-9C12-234A1C84011C}"/>
    <cellStyle name="Millares 12 2 3 4 5 4" xfId="27116" xr:uid="{DF2FE290-48C0-4853-8101-58C8525CF6E1}"/>
    <cellStyle name="Millares 12 2 3 4 5 5" xfId="48619" xr:uid="{7294CFFE-2887-4317-BE7A-DA783E1B9212}"/>
    <cellStyle name="Millares 12 2 3 4 6" xfId="7251" xr:uid="{C2F6B1B7-A540-4E15-8257-70CFCD692954}"/>
    <cellStyle name="Millares 12 2 3 4 6 2" xfId="28754" xr:uid="{98A58170-88EB-4B99-92CB-242CAECC3592}"/>
    <cellStyle name="Millares 12 2 3 4 7" xfId="8908" xr:uid="{6C23F1D8-8962-4245-8F37-A76F209AB3E8}"/>
    <cellStyle name="Millares 12 2 3 4 7 2" xfId="30411" xr:uid="{1B0F5E0F-56DA-49DE-AABE-3485089ED85C}"/>
    <cellStyle name="Millares 12 2 3 4 8" xfId="15543" xr:uid="{B6DD4F7B-8925-4948-AD17-42624552320D}"/>
    <cellStyle name="Millares 12 2 3 4 8 2" xfId="37046" xr:uid="{72A2B4EE-3778-4501-ABFB-82A9DBF88F2F}"/>
    <cellStyle name="Millares 12 2 3 4 9" xfId="22148" xr:uid="{A25C8447-3A63-4187-B561-31124A950CBF}"/>
    <cellStyle name="Millares 12 2 3 5" xfId="910" xr:uid="{E04B975C-8D89-42E1-B246-11B5B3CEE14E}"/>
    <cellStyle name="Millares 12 2 3 5 2" xfId="3739" xr:uid="{A9B4AF38-4A86-4AD5-A36F-02E56A4F416D}"/>
    <cellStyle name="Millares 12 2 3 5 2 2" xfId="12005" xr:uid="{8E3A201D-9716-4822-B1ED-E1DFB4044A81}"/>
    <cellStyle name="Millares 12 2 3 5 2 2 2" xfId="33508" xr:uid="{43A39A1D-46F0-4430-85D6-958D211E0627}"/>
    <cellStyle name="Millares 12 2 3 5 2 3" xfId="18640" xr:uid="{5DCC1D5A-6F87-4BDB-B272-C386E0AD455C}"/>
    <cellStyle name="Millares 12 2 3 5 2 3 2" xfId="40143" xr:uid="{D47946BF-F90F-4DAA-9262-A6D97D4B2D8D}"/>
    <cellStyle name="Millares 12 2 3 5 2 4" xfId="25245" xr:uid="{E7DCC13E-6213-4F9D-8067-2684BCD9B27F}"/>
    <cellStyle name="Millares 12 2 3 5 2 5" xfId="46748" xr:uid="{D0A709EE-BD50-482C-AF32-CDF798BDBE8A}"/>
    <cellStyle name="Millares 12 2 3 5 3" xfId="5878" xr:uid="{595851CE-62CD-4138-AF78-67C42856F058}"/>
    <cellStyle name="Millares 12 2 3 5 3 2" xfId="14144" xr:uid="{FB64EB6C-B3DB-4B44-8D62-263CAD06DA00}"/>
    <cellStyle name="Millares 12 2 3 5 3 2 2" xfId="35647" xr:uid="{240B4BB5-0474-4497-8B5C-C9952BEED03C}"/>
    <cellStyle name="Millares 12 2 3 5 3 3" xfId="20779" xr:uid="{661000E9-E992-45B3-AF73-61F342649AA2}"/>
    <cellStyle name="Millares 12 2 3 5 3 3 2" xfId="42282" xr:uid="{098B1572-E007-4FB8-8A21-210AD0E27F53}"/>
    <cellStyle name="Millares 12 2 3 5 3 4" xfId="27384" xr:uid="{849B8AF1-B65B-4D43-8EDD-7C5014FA4D37}"/>
    <cellStyle name="Millares 12 2 3 5 3 5" xfId="48887" xr:uid="{A8E1D94A-DF7C-4A76-9557-2A26E4FB5085}"/>
    <cellStyle name="Millares 12 2 3 5 4" xfId="7519" xr:uid="{51C6AFA1-9B12-4CD5-A67D-1E30183C8823}"/>
    <cellStyle name="Millares 12 2 3 5 4 2" xfId="29022" xr:uid="{6DD2E10A-2FDD-47D8-B73D-FFD7F931A8DA}"/>
    <cellStyle name="Millares 12 2 3 5 5" xfId="9176" xr:uid="{ECCFAD9A-74D9-445D-8632-4A92457B9A36}"/>
    <cellStyle name="Millares 12 2 3 5 5 2" xfId="30679" xr:uid="{2099BDFD-4FC4-4486-A580-ABE6AE6783FA}"/>
    <cellStyle name="Millares 12 2 3 5 6" xfId="15811" xr:uid="{9AE19FC9-E859-4F43-A3B9-ABE892994BB9}"/>
    <cellStyle name="Millares 12 2 3 5 6 2" xfId="37314" xr:uid="{374605B8-5B31-4D10-AB98-73D97CE6BEEA}"/>
    <cellStyle name="Millares 12 2 3 5 7" xfId="22416" xr:uid="{279FDE3F-2DE1-4E5A-8C16-6DFF4C3CE393}"/>
    <cellStyle name="Millares 12 2 3 5 8" xfId="43919" xr:uid="{A244B7EB-DCB1-46BD-8685-2E4F4BFD6C8B}"/>
    <cellStyle name="Millares 12 2 3 6" xfId="1171" xr:uid="{09E362D7-FFF1-43D7-B315-B4EAB4F23C1A}"/>
    <cellStyle name="Millares 12 2 3 6 2" xfId="4000" xr:uid="{D80D375F-6208-430D-A64A-AE4B3B071D18}"/>
    <cellStyle name="Millares 12 2 3 6 2 2" xfId="12266" xr:uid="{F54B268F-3441-4911-84AA-08607DABADB0}"/>
    <cellStyle name="Millares 12 2 3 6 2 2 2" xfId="33769" xr:uid="{BE935372-E010-4F3A-9242-BFE4B92CFF82}"/>
    <cellStyle name="Millares 12 2 3 6 2 3" xfId="18901" xr:uid="{0331ED62-664A-4A3D-8B3C-2373E3672550}"/>
    <cellStyle name="Millares 12 2 3 6 2 3 2" xfId="40404" xr:uid="{2A3655B2-6355-4275-8372-4D2BF65C9DF6}"/>
    <cellStyle name="Millares 12 2 3 6 2 4" xfId="25506" xr:uid="{BC8B8D4F-9E33-4350-9909-1FD7FAD55209}"/>
    <cellStyle name="Millares 12 2 3 6 2 5" xfId="47009" xr:uid="{AA526716-6C61-4DA4-B3D6-8FE306427C10}"/>
    <cellStyle name="Millares 12 2 3 6 3" xfId="6139" xr:uid="{90E35FA9-D3AE-4D9D-8CE2-D189E6E0F747}"/>
    <cellStyle name="Millares 12 2 3 6 3 2" xfId="14405" xr:uid="{97DD034B-A214-4823-BF32-16F5FC87B282}"/>
    <cellStyle name="Millares 12 2 3 6 3 2 2" xfId="35908" xr:uid="{02DEC03B-091B-4446-8168-E3EAF3BC4480}"/>
    <cellStyle name="Millares 12 2 3 6 3 3" xfId="21040" xr:uid="{12679229-37A9-47CB-8584-9E122929282C}"/>
    <cellStyle name="Millares 12 2 3 6 3 3 2" xfId="42543" xr:uid="{444303B7-F63E-4C29-B0F5-616DD941E782}"/>
    <cellStyle name="Millares 12 2 3 6 3 4" xfId="27645" xr:uid="{2510CA9E-6F30-40E6-BB09-C4DAD80FCBAD}"/>
    <cellStyle name="Millares 12 2 3 6 3 5" xfId="49148" xr:uid="{39C6F59C-DFEB-4A43-94B0-63D8577518A2}"/>
    <cellStyle name="Millares 12 2 3 6 4" xfId="7780" xr:uid="{AEB08C1B-50B9-485B-A5FA-A99F88D23FE8}"/>
    <cellStyle name="Millares 12 2 3 6 4 2" xfId="29283" xr:uid="{C4635D62-36ED-461D-8D6A-74BE1E33405A}"/>
    <cellStyle name="Millares 12 2 3 6 5" xfId="9437" xr:uid="{C0B3685F-ACF2-4B6F-AF49-67C7798B4EAE}"/>
    <cellStyle name="Millares 12 2 3 6 5 2" xfId="30940" xr:uid="{621EF670-1555-4B8E-840D-E04888105B32}"/>
    <cellStyle name="Millares 12 2 3 6 6" xfId="16072" xr:uid="{1AAFD852-3C23-4C67-B1B3-085F7FE2E892}"/>
    <cellStyle name="Millares 12 2 3 6 6 2" xfId="37575" xr:uid="{E0F961F6-6D34-4333-AE4F-8A28C29072F1}"/>
    <cellStyle name="Millares 12 2 3 6 7" xfId="22677" xr:uid="{246FFEC4-F2D8-4725-B5F5-684C64C75C40}"/>
    <cellStyle name="Millares 12 2 3 6 8" xfId="44180" xr:uid="{5D0957C2-A267-4297-B666-751425741DE9}"/>
    <cellStyle name="Millares 12 2 3 7" xfId="1859" xr:uid="{9AEDBE1C-A09E-45BF-BFB4-EB5017588C6B}"/>
    <cellStyle name="Millares 12 2 3 7 2" xfId="10125" xr:uid="{8DF671E6-1A9D-4A40-A2E7-35DD6045E0C0}"/>
    <cellStyle name="Millares 12 2 3 7 2 2" xfId="31628" xr:uid="{2395F57D-DB9B-4021-8E33-8D2A0C36897F}"/>
    <cellStyle name="Millares 12 2 3 7 3" xfId="16760" xr:uid="{0AB435F9-7FCC-458A-AA02-D73E9D475B99}"/>
    <cellStyle name="Millares 12 2 3 7 3 2" xfId="38263" xr:uid="{9210E7D0-2DA0-4B27-9FEB-9F1EDCB5CC4B}"/>
    <cellStyle name="Millares 12 2 3 7 4" xfId="23365" xr:uid="{76E198F9-9CC3-4B9B-80A3-CF235BA0181C}"/>
    <cellStyle name="Millares 12 2 3 7 5" xfId="44868" xr:uid="{071C714C-E313-4380-9BFC-82AC89E4A927}"/>
    <cellStyle name="Millares 12 2 3 8" xfId="2544" xr:uid="{40DD7A25-EF8F-459E-92C8-B742DABFBC81}"/>
    <cellStyle name="Millares 12 2 3 8 2" xfId="10810" xr:uid="{F45358BD-DE14-4B32-BD2F-8C7981665BE0}"/>
    <cellStyle name="Millares 12 2 3 8 2 2" xfId="32313" xr:uid="{48FA1CB3-DBE4-45D8-AD0C-ED90FA39086D}"/>
    <cellStyle name="Millares 12 2 3 8 3" xfId="17445" xr:uid="{C3760BFC-F5F7-4414-9AE7-412A10D1F765}"/>
    <cellStyle name="Millares 12 2 3 8 3 2" xfId="38948" xr:uid="{FC7F4289-B651-4088-BC89-C474A1B6696A}"/>
    <cellStyle name="Millares 12 2 3 8 4" xfId="24050" xr:uid="{35A59154-580B-4BA8-99AF-ECC94425B905}"/>
    <cellStyle name="Millares 12 2 3 8 5" xfId="45553" xr:uid="{B118AC8A-7A41-47E9-927F-26486A4EA66D}"/>
    <cellStyle name="Millares 12 2 3 9" xfId="3055" xr:uid="{78FC73C0-4BD6-464A-8843-581AAD13E854}"/>
    <cellStyle name="Millares 12 2 3 9 2" xfId="11321" xr:uid="{AEEA4AE0-FB1F-45BF-9231-BC31785C3DC7}"/>
    <cellStyle name="Millares 12 2 3 9 2 2" xfId="32824" xr:uid="{BC584639-B2CB-4888-981A-9CE79031B8D7}"/>
    <cellStyle name="Millares 12 2 3 9 3" xfId="17956" xr:uid="{0EFC470F-26E0-43C5-9FD4-F3D65AEA236E}"/>
    <cellStyle name="Millares 12 2 3 9 3 2" xfId="39459" xr:uid="{CFA4CEEC-0A09-4065-949D-A130832D5F47}"/>
    <cellStyle name="Millares 12 2 3 9 4" xfId="24561" xr:uid="{2CB22EEE-79A1-4B67-B428-972E83FF29DB}"/>
    <cellStyle name="Millares 12 2 3 9 5" xfId="46064" xr:uid="{FE1CBAB7-E274-4352-91FC-420EFAC41CC4}"/>
    <cellStyle name="Millares 12 2 4" xfId="212" xr:uid="{A7AF85B8-D2FF-4E54-A122-F32B948C2A38}"/>
    <cellStyle name="Millares 12 2 4 10" xfId="4731" xr:uid="{D0C45F85-7C95-4D48-B0AD-4EE42B29E851}"/>
    <cellStyle name="Millares 12 2 4 10 2" xfId="12997" xr:uid="{8D38BA68-4526-4A64-BC6B-3FC1627E380B}"/>
    <cellStyle name="Millares 12 2 4 10 2 2" xfId="34500" xr:uid="{91DA467B-8A15-4D30-A3FF-F924E516A808}"/>
    <cellStyle name="Millares 12 2 4 10 3" xfId="19632" xr:uid="{8CFB89E1-7B09-4A4F-8391-315E967109C9}"/>
    <cellStyle name="Millares 12 2 4 10 3 2" xfId="41135" xr:uid="{20ED7979-FF86-41CB-AC65-CDA9274393BB}"/>
    <cellStyle name="Millares 12 2 4 10 4" xfId="26237" xr:uid="{AA32D243-1627-4631-8390-724804781C3B}"/>
    <cellStyle name="Millares 12 2 4 10 5" xfId="47740" xr:uid="{D7FB0250-E6A3-4E9F-BB76-50BF7D1B062A}"/>
    <cellStyle name="Millares 12 2 4 11" xfId="5234" xr:uid="{C0CC7772-FC8D-401B-BF18-41333F8D2BD3}"/>
    <cellStyle name="Millares 12 2 4 11 2" xfId="13500" xr:uid="{B17FD46E-517B-4AC3-ACB6-AF3F40D4AF97}"/>
    <cellStyle name="Millares 12 2 4 11 2 2" xfId="35003" xr:uid="{2291C6B4-39BE-4260-A2A9-95450A147110}"/>
    <cellStyle name="Millares 12 2 4 11 3" xfId="20135" xr:uid="{5FBBF2D4-00F0-47EB-A89F-BA16D2809D84}"/>
    <cellStyle name="Millares 12 2 4 11 3 2" xfId="41638" xr:uid="{2EB90F49-A927-432F-99B8-F9EB9488CD08}"/>
    <cellStyle name="Millares 12 2 4 11 4" xfId="26740" xr:uid="{27D6F9C7-1D90-4F81-8EEE-E4FB3ADF6DE8}"/>
    <cellStyle name="Millares 12 2 4 11 5" xfId="48243" xr:uid="{050CB282-62F7-415A-83AC-0B17AD82BFE2}"/>
    <cellStyle name="Millares 12 2 4 12" xfId="6875" xr:uid="{4EF699FA-3E6B-4A29-9414-E6C69F02013A}"/>
    <cellStyle name="Millares 12 2 4 12 2" xfId="28378" xr:uid="{82ABDEAA-7B8C-4864-87B8-779AAEA9E293}"/>
    <cellStyle name="Millares 12 2 4 13" xfId="8529" xr:uid="{41CB465D-696D-4974-8192-77FE1F885509}"/>
    <cellStyle name="Millares 12 2 4 13 2" xfId="30032" xr:uid="{FDAD811B-0E19-4383-9462-4FBC2ACA9694}"/>
    <cellStyle name="Millares 12 2 4 14" xfId="15168" xr:uid="{FB2227DD-C366-4841-B8C7-8D4B88EE55F5}"/>
    <cellStyle name="Millares 12 2 4 14 2" xfId="36671" xr:uid="{3D53AD15-23A2-4BF8-8F3F-0A39FFF9AF28}"/>
    <cellStyle name="Millares 12 2 4 15" xfId="21773" xr:uid="{D5945921-5E34-4964-9990-A93C4DADBF76}"/>
    <cellStyle name="Millares 12 2 4 16" xfId="43276" xr:uid="{9883658B-CAA7-4321-9484-AC1DE1C4A3DC}"/>
    <cellStyle name="Millares 12 2 4 2" xfId="527" xr:uid="{A0C62EAE-F1EE-45C9-A470-CBBBF9150063}"/>
    <cellStyle name="Millares 12 2 4 2 10" xfId="7138" xr:uid="{3D664611-C653-4417-B741-82D6CCDFE05C}"/>
    <cellStyle name="Millares 12 2 4 2 10 2" xfId="28641" xr:uid="{E8A22286-0C89-4E37-8423-A44F40DFFCB3}"/>
    <cellStyle name="Millares 12 2 4 2 11" xfId="8794" xr:uid="{8449A080-6B60-460F-A924-B86B9CFE5F76}"/>
    <cellStyle name="Millares 12 2 4 2 11 2" xfId="30297" xr:uid="{35427C59-B9A7-421B-8F94-6EB613DA14F8}"/>
    <cellStyle name="Millares 12 2 4 2 12" xfId="15430" xr:uid="{602DAB75-BA49-4FED-884A-11894D00F19E}"/>
    <cellStyle name="Millares 12 2 4 2 12 2" xfId="36933" xr:uid="{E2C6ED70-D0F5-49C4-9E2F-1B3B9382B2A1}"/>
    <cellStyle name="Millares 12 2 4 2 13" xfId="22035" xr:uid="{5121731A-B7B4-4809-B008-DD74D99A192F}"/>
    <cellStyle name="Millares 12 2 4 2 14" xfId="43538" xr:uid="{9FFB8DCC-7D70-4A0B-9072-F76A84CDCB74}"/>
    <cellStyle name="Millares 12 2 4 2 2" xfId="809" xr:uid="{BF62B558-1BE4-411A-956F-8A3493C71535}"/>
    <cellStyle name="Millares 12 2 4 2 2 10" xfId="15710" xr:uid="{B871BEFE-5CC4-4CEA-B70A-414A759AB90C}"/>
    <cellStyle name="Millares 12 2 4 2 2 10 2" xfId="37213" xr:uid="{5BB24608-B59D-4169-9F94-38D6D0457113}"/>
    <cellStyle name="Millares 12 2 4 2 2 11" xfId="22315" xr:uid="{C776568F-365E-45ED-B10F-E20CF7ADE12F}"/>
    <cellStyle name="Millares 12 2 4 2 2 12" xfId="43818" xr:uid="{2A4C8664-341F-433A-8F4B-65EC524BDBCF}"/>
    <cellStyle name="Millares 12 2 4 2 2 2" xfId="1755" xr:uid="{E1556EAD-6C0C-493D-9E42-4C932C4C956E}"/>
    <cellStyle name="Millares 12 2 4 2 2 2 2" xfId="4584" xr:uid="{AB27816B-94CA-481D-A183-98BC5FC232AE}"/>
    <cellStyle name="Millares 12 2 4 2 2 2 2 2" xfId="12850" xr:uid="{3884B097-CAFE-4EDD-B74A-FCC5D230C734}"/>
    <cellStyle name="Millares 12 2 4 2 2 2 2 2 2" xfId="34353" xr:uid="{393CE593-5E9C-4860-93D4-649338A6A568}"/>
    <cellStyle name="Millares 12 2 4 2 2 2 2 3" xfId="19485" xr:uid="{D986EAEA-494D-4D01-B19F-99419ABEEB11}"/>
    <cellStyle name="Millares 12 2 4 2 2 2 2 3 2" xfId="40988" xr:uid="{3C6BE0ED-2DF4-4278-9AC5-77D984E591B0}"/>
    <cellStyle name="Millares 12 2 4 2 2 2 2 4" xfId="26090" xr:uid="{11D69226-832A-4500-8077-D098464D0F7D}"/>
    <cellStyle name="Millares 12 2 4 2 2 2 2 5" xfId="47593" xr:uid="{42B260F7-287D-4614-8846-04A5B1EA5750}"/>
    <cellStyle name="Millares 12 2 4 2 2 2 3" xfId="6723" xr:uid="{3BDFCE1F-90F6-49AD-8EFE-F54BFC06271F}"/>
    <cellStyle name="Millares 12 2 4 2 2 2 3 2" xfId="14989" xr:uid="{C391D6BA-7AB8-4767-9F8D-B8BAB441B8C1}"/>
    <cellStyle name="Millares 12 2 4 2 2 2 3 2 2" xfId="36492" xr:uid="{AD50EBF1-0C3A-4909-A32B-117EC386D6B0}"/>
    <cellStyle name="Millares 12 2 4 2 2 2 3 3" xfId="21624" xr:uid="{28369C6F-CC60-4934-B6A2-8408440E4D06}"/>
    <cellStyle name="Millares 12 2 4 2 2 2 3 3 2" xfId="43127" xr:uid="{C1EA5D48-A47F-44CA-AC65-34B511457522}"/>
    <cellStyle name="Millares 12 2 4 2 2 2 3 4" xfId="28229" xr:uid="{48414A44-48C9-4498-BBB6-EB7C4EF581D4}"/>
    <cellStyle name="Millares 12 2 4 2 2 2 3 5" xfId="49732" xr:uid="{598554FF-530F-4F00-9103-F7CD0C9EE08C}"/>
    <cellStyle name="Millares 12 2 4 2 2 2 4" xfId="8364" xr:uid="{8AD17080-672B-4A6D-A142-9BA091877DEF}"/>
    <cellStyle name="Millares 12 2 4 2 2 2 4 2" xfId="29867" xr:uid="{AB009BCC-6A92-4C6C-8FDE-4E61F8EF49DC}"/>
    <cellStyle name="Millares 12 2 4 2 2 2 5" xfId="10021" xr:uid="{7BB0131D-DA3C-48D6-A8CA-D9D9CCCE062C}"/>
    <cellStyle name="Millares 12 2 4 2 2 2 5 2" xfId="31524" xr:uid="{09A53A82-695D-45AB-BD11-1E4BC879F1BE}"/>
    <cellStyle name="Millares 12 2 4 2 2 2 6" xfId="16656" xr:uid="{35F3DBAB-E58C-4BB4-A280-CDD2A3CD630A}"/>
    <cellStyle name="Millares 12 2 4 2 2 2 6 2" xfId="38159" xr:uid="{E9A21F26-3C3E-4642-ACAC-B0288AA99C2D}"/>
    <cellStyle name="Millares 12 2 4 2 2 2 7" xfId="23261" xr:uid="{89E3056C-69F9-4947-A22A-7D5A0B2E4752}"/>
    <cellStyle name="Millares 12 2 4 2 2 2 8" xfId="44764" xr:uid="{2587CC26-4AB4-41D1-9395-938D35D0D8F2}"/>
    <cellStyle name="Millares 12 2 4 2 2 3" xfId="2442" xr:uid="{5F5545B4-0EEC-4266-828A-DAA23EDEFE9E}"/>
    <cellStyle name="Millares 12 2 4 2 2 3 2" xfId="10708" xr:uid="{61B6FF0D-1746-47D8-93BE-CB0278E31FAE}"/>
    <cellStyle name="Millares 12 2 4 2 2 3 2 2" xfId="32211" xr:uid="{A8C76AEF-8B3D-446B-95D8-BF7EDAD342F7}"/>
    <cellStyle name="Millares 12 2 4 2 2 3 3" xfId="17343" xr:uid="{10C25978-E114-4CEA-BA24-980FBF311958}"/>
    <cellStyle name="Millares 12 2 4 2 2 3 3 2" xfId="38846" xr:uid="{5605EF92-2D10-46B4-B7B9-97B6FF790D7B}"/>
    <cellStyle name="Millares 12 2 4 2 2 3 4" xfId="23948" xr:uid="{69D9BF72-0BF6-4D04-B193-D49B880AAB58}"/>
    <cellStyle name="Millares 12 2 4 2 2 3 5" xfId="45451" xr:uid="{B3D267E4-2350-436F-A681-9433C6B986FE}"/>
    <cellStyle name="Millares 12 2 4 2 2 4" xfId="2959" xr:uid="{6F30177E-AADB-43C5-A23A-8DB624D06F21}"/>
    <cellStyle name="Millares 12 2 4 2 2 4 2" xfId="11225" xr:uid="{E4AC182D-33B1-4A59-8735-A8A1124A19D7}"/>
    <cellStyle name="Millares 12 2 4 2 2 4 2 2" xfId="32728" xr:uid="{85860B6B-A027-42A3-8FAF-8798DC0714ED}"/>
    <cellStyle name="Millares 12 2 4 2 2 4 3" xfId="17860" xr:uid="{517BF36D-6939-4B10-8363-B7A7CFF831CA}"/>
    <cellStyle name="Millares 12 2 4 2 2 4 3 2" xfId="39363" xr:uid="{B3659A66-E773-4888-9DA9-92B9C09D8FB4}"/>
    <cellStyle name="Millares 12 2 4 2 2 4 4" xfId="24465" xr:uid="{3B7CA77D-2875-4096-A956-5E05E45ACACC}"/>
    <cellStyle name="Millares 12 2 4 2 2 4 5" xfId="45968" xr:uid="{D610783F-2595-460F-88B0-DFA0811AC440}"/>
    <cellStyle name="Millares 12 2 4 2 2 5" xfId="3638" xr:uid="{C9D18777-EF5F-4CEC-86E4-789302D5F17A}"/>
    <cellStyle name="Millares 12 2 4 2 2 5 2" xfId="11904" xr:uid="{0D5C36A4-EE75-4C2A-A31E-F2CAFD6247E1}"/>
    <cellStyle name="Millares 12 2 4 2 2 5 2 2" xfId="33407" xr:uid="{C2B54E5A-1C45-455A-9EC3-E0A21E235D20}"/>
    <cellStyle name="Millares 12 2 4 2 2 5 3" xfId="18539" xr:uid="{360DC439-1E0B-444A-A575-D26AF6954933}"/>
    <cellStyle name="Millares 12 2 4 2 2 5 3 2" xfId="40042" xr:uid="{8A29A475-957D-4191-AD33-6DB0A1BF6C83}"/>
    <cellStyle name="Millares 12 2 4 2 2 5 4" xfId="25144" xr:uid="{598E637F-D6C4-465E-83A9-78F2D49AEE49}"/>
    <cellStyle name="Millares 12 2 4 2 2 5 5" xfId="46647" xr:uid="{DB8BEDBD-9FB6-4659-86C2-DB9B6352EDF5}"/>
    <cellStyle name="Millares 12 2 4 2 2 6" xfId="5103" xr:uid="{EF08F249-C983-4B4C-B7E9-57BAC2E7EFA6}"/>
    <cellStyle name="Millares 12 2 4 2 2 6 2" xfId="13369" xr:uid="{EE3E471F-308A-40E1-AC4C-222020FF6E30}"/>
    <cellStyle name="Millares 12 2 4 2 2 6 2 2" xfId="34872" xr:uid="{F3C32E66-DF8E-44E5-97EB-D3EFB291B0E9}"/>
    <cellStyle name="Millares 12 2 4 2 2 6 3" xfId="20004" xr:uid="{6DAD0AE9-2E72-4426-AECD-9131D32144BE}"/>
    <cellStyle name="Millares 12 2 4 2 2 6 3 2" xfId="41507" xr:uid="{2C0B3A21-CBEE-44F4-9704-6231AD30F5CD}"/>
    <cellStyle name="Millares 12 2 4 2 2 6 4" xfId="26609" xr:uid="{750803C5-97B7-430D-A9BD-E955BA83DDAF}"/>
    <cellStyle name="Millares 12 2 4 2 2 6 5" xfId="48112" xr:uid="{BB4C696E-2C30-422D-A16B-04DC33CC61D1}"/>
    <cellStyle name="Millares 12 2 4 2 2 7" xfId="5777" xr:uid="{E9241303-DD05-4D82-8630-97601CC2FB27}"/>
    <cellStyle name="Millares 12 2 4 2 2 7 2" xfId="14043" xr:uid="{B3AA5EBC-D484-4761-8EE6-3F7B73D436EA}"/>
    <cellStyle name="Millares 12 2 4 2 2 7 2 2" xfId="35546" xr:uid="{82202AA5-9A36-4214-9CF8-263956C96029}"/>
    <cellStyle name="Millares 12 2 4 2 2 7 3" xfId="20678" xr:uid="{815E550D-0FEF-4058-BC18-ECBA1C15D740}"/>
    <cellStyle name="Millares 12 2 4 2 2 7 3 2" xfId="42181" xr:uid="{9216DCC6-3850-4015-8090-654D78BC68A1}"/>
    <cellStyle name="Millares 12 2 4 2 2 7 4" xfId="27283" xr:uid="{E0E1245B-5B73-4745-AE98-43BC84C4C099}"/>
    <cellStyle name="Millares 12 2 4 2 2 7 5" xfId="48786" xr:uid="{85BCAE77-0B37-4439-B4F0-BAC67730F6E2}"/>
    <cellStyle name="Millares 12 2 4 2 2 8" xfId="7418" xr:uid="{ECCC8C16-7347-47EC-9A86-B513990BB8BB}"/>
    <cellStyle name="Millares 12 2 4 2 2 8 2" xfId="28921" xr:uid="{359079B4-0C6C-4C76-80C5-82EE4F1D784E}"/>
    <cellStyle name="Millares 12 2 4 2 2 9" xfId="9075" xr:uid="{92658D6C-269E-4E35-80FD-C67C4C93BA40}"/>
    <cellStyle name="Millares 12 2 4 2 2 9 2" xfId="30578" xr:uid="{59405906-314E-4A8B-B9AA-7EBFF8BCB5B6}"/>
    <cellStyle name="Millares 12 2 4 2 3" xfId="1079" xr:uid="{3DEA1747-8BCD-46B0-9FE7-80B56A53191B}"/>
    <cellStyle name="Millares 12 2 4 2 3 2" xfId="3908" xr:uid="{1B49C3D8-9A00-44CC-928A-1D2A9F10B9AC}"/>
    <cellStyle name="Millares 12 2 4 2 3 2 2" xfId="12174" xr:uid="{57AE2B53-D420-4235-ABC3-0FC6367ECD34}"/>
    <cellStyle name="Millares 12 2 4 2 3 2 2 2" xfId="33677" xr:uid="{9B10D15A-A141-402C-9856-8131DCA6C43F}"/>
    <cellStyle name="Millares 12 2 4 2 3 2 3" xfId="18809" xr:uid="{A3E6E8AC-2AF9-4477-9881-C7CE57BEF93B}"/>
    <cellStyle name="Millares 12 2 4 2 3 2 3 2" xfId="40312" xr:uid="{77868524-1892-45C4-9C72-757C54D5B15C}"/>
    <cellStyle name="Millares 12 2 4 2 3 2 4" xfId="25414" xr:uid="{18822657-A825-46A3-A6E7-C0010D4CA76C}"/>
    <cellStyle name="Millares 12 2 4 2 3 2 5" xfId="46917" xr:uid="{A96C128C-DAE5-40BF-A85D-16A395249648}"/>
    <cellStyle name="Millares 12 2 4 2 3 3" xfId="6047" xr:uid="{56267DE8-E7A4-48D1-8AD4-C965F7F4EF42}"/>
    <cellStyle name="Millares 12 2 4 2 3 3 2" xfId="14313" xr:uid="{B1F16ED1-23EE-4803-9884-4DCAAFF5530D}"/>
    <cellStyle name="Millares 12 2 4 2 3 3 2 2" xfId="35816" xr:uid="{4EB7B6B8-A92A-430F-A954-7C82C93EBC02}"/>
    <cellStyle name="Millares 12 2 4 2 3 3 3" xfId="20948" xr:uid="{B7F57B08-EEFE-4BA5-BB6D-C9F88C0A051C}"/>
    <cellStyle name="Millares 12 2 4 2 3 3 3 2" xfId="42451" xr:uid="{4EF827D5-7E6C-44E9-AD13-8B41566D80DB}"/>
    <cellStyle name="Millares 12 2 4 2 3 3 4" xfId="27553" xr:uid="{19B9B1B4-B8B3-460D-BD2F-A68237007406}"/>
    <cellStyle name="Millares 12 2 4 2 3 3 5" xfId="49056" xr:uid="{EBFD671F-67D0-4C35-839C-505A94747FCB}"/>
    <cellStyle name="Millares 12 2 4 2 3 4" xfId="7688" xr:uid="{418628D8-3CB7-4FAC-97C4-3C1079982FBB}"/>
    <cellStyle name="Millares 12 2 4 2 3 4 2" xfId="29191" xr:uid="{3552B6E3-EAE1-4C82-B2BC-69F780879C77}"/>
    <cellStyle name="Millares 12 2 4 2 3 5" xfId="9345" xr:uid="{FFF1D593-C12A-491C-8BC9-834B6C5DE389}"/>
    <cellStyle name="Millares 12 2 4 2 3 5 2" xfId="30848" xr:uid="{92D554A7-C007-4B27-BA3F-ECB2A4440ED9}"/>
    <cellStyle name="Millares 12 2 4 2 3 6" xfId="15980" xr:uid="{6B6DBBD7-0FFD-44FD-9E6E-91F0CA404C57}"/>
    <cellStyle name="Millares 12 2 4 2 3 6 2" xfId="37483" xr:uid="{1BF7CDFA-DD82-4E5F-8DBD-2AC0B40D5B12}"/>
    <cellStyle name="Millares 12 2 4 2 3 7" xfId="22585" xr:uid="{CC0D151B-4556-413E-81A7-0858BC162E0C}"/>
    <cellStyle name="Millares 12 2 4 2 3 8" xfId="44088" xr:uid="{2DEC04FA-4AA3-4560-A0D6-7EBE291FC6F0}"/>
    <cellStyle name="Millares 12 2 4 2 4" xfId="1475" xr:uid="{7CE39AF5-F476-4991-836C-E612B594409C}"/>
    <cellStyle name="Millares 12 2 4 2 4 2" xfId="4304" xr:uid="{8BF07D63-2DD8-4AA6-B95A-AC9504356B87}"/>
    <cellStyle name="Millares 12 2 4 2 4 2 2" xfId="12570" xr:uid="{7A06E677-D5ED-4B9D-AB48-9D589A29731E}"/>
    <cellStyle name="Millares 12 2 4 2 4 2 2 2" xfId="34073" xr:uid="{EC525181-F773-4544-B217-109B76016FA3}"/>
    <cellStyle name="Millares 12 2 4 2 4 2 3" xfId="19205" xr:uid="{625FA045-04AF-4AD6-AEFA-9DBC8B2FA5BE}"/>
    <cellStyle name="Millares 12 2 4 2 4 2 3 2" xfId="40708" xr:uid="{C42E1677-48EB-45BE-9AB0-C9DA4194AB10}"/>
    <cellStyle name="Millares 12 2 4 2 4 2 4" xfId="25810" xr:uid="{B1E50D90-F336-4C08-831B-4BA3E7275137}"/>
    <cellStyle name="Millares 12 2 4 2 4 2 5" xfId="47313" xr:uid="{A8451DBE-61F0-46E0-A3A9-75E137969ACE}"/>
    <cellStyle name="Millares 12 2 4 2 4 3" xfId="6443" xr:uid="{EEDEFC70-C8F7-4AAB-A37F-5A2D4CF42393}"/>
    <cellStyle name="Millares 12 2 4 2 4 3 2" xfId="14709" xr:uid="{E6DFEFB1-4680-445B-B8F7-135D5575F890}"/>
    <cellStyle name="Millares 12 2 4 2 4 3 2 2" xfId="36212" xr:uid="{849F6B00-C061-4CF8-B0B1-68AD0C401A13}"/>
    <cellStyle name="Millares 12 2 4 2 4 3 3" xfId="21344" xr:uid="{C78086D7-5A1D-49BE-8850-096A0B01C988}"/>
    <cellStyle name="Millares 12 2 4 2 4 3 3 2" xfId="42847" xr:uid="{DF2F6F65-B793-49D2-BB0E-83A3D0CCE0A8}"/>
    <cellStyle name="Millares 12 2 4 2 4 3 4" xfId="27949" xr:uid="{4A0B9A9C-5876-472D-944F-6B0939A7E6D4}"/>
    <cellStyle name="Millares 12 2 4 2 4 3 5" xfId="49452" xr:uid="{DF86A6CF-F2EC-442A-8C9A-44DBDF248111}"/>
    <cellStyle name="Millares 12 2 4 2 4 4" xfId="8084" xr:uid="{31B5E9B7-75E5-4FA0-89AF-A87C8685E6A4}"/>
    <cellStyle name="Millares 12 2 4 2 4 4 2" xfId="29587" xr:uid="{D3E7BC0A-1F5C-4CB9-851C-4BF206AFB58E}"/>
    <cellStyle name="Millares 12 2 4 2 4 5" xfId="9741" xr:uid="{4527D007-E955-4BDC-89F4-8AE91952FAB7}"/>
    <cellStyle name="Millares 12 2 4 2 4 5 2" xfId="31244" xr:uid="{2EE6C885-1B4E-4AE7-9CB7-413E7BCC8C40}"/>
    <cellStyle name="Millares 12 2 4 2 4 6" xfId="16376" xr:uid="{D8B7589A-F748-4E6B-BC4E-EC8F3AE906BF}"/>
    <cellStyle name="Millares 12 2 4 2 4 6 2" xfId="37879" xr:uid="{2CD442E0-97AC-4D09-9CB9-E2DC048A64DE}"/>
    <cellStyle name="Millares 12 2 4 2 4 7" xfId="22981" xr:uid="{A51C7078-5666-49C6-A2B6-E0ADAA4C247E}"/>
    <cellStyle name="Millares 12 2 4 2 4 8" xfId="44484" xr:uid="{0C74B9B6-DD18-4A20-92C9-F9B700157B6D}"/>
    <cellStyle name="Millares 12 2 4 2 5" xfId="2162" xr:uid="{B0D67635-9D3E-42D7-9305-D1151F8DC091}"/>
    <cellStyle name="Millares 12 2 4 2 5 2" xfId="10428" xr:uid="{2A2D1EFF-41CE-44CA-BBD0-C49204348352}"/>
    <cellStyle name="Millares 12 2 4 2 5 2 2" xfId="31931" xr:uid="{5BFEEE4C-6ED7-45EB-923D-37F9A1B7E04D}"/>
    <cellStyle name="Millares 12 2 4 2 5 3" xfId="17063" xr:uid="{88BDD333-A06D-42E2-BB39-C77FC61B132F}"/>
    <cellStyle name="Millares 12 2 4 2 5 3 2" xfId="38566" xr:uid="{92564A58-6524-4DB4-86B7-4B096DC7984D}"/>
    <cellStyle name="Millares 12 2 4 2 5 4" xfId="23668" xr:uid="{8EEA4087-74F8-4913-A0A5-88658001B4F3}"/>
    <cellStyle name="Millares 12 2 4 2 5 5" xfId="45171" xr:uid="{FC4B740A-BCFD-4615-BEB5-850D56BE48B4}"/>
    <cellStyle name="Millares 12 2 4 2 6" xfId="2709" xr:uid="{663CD117-D240-4BEF-9403-FC0B2CA64C85}"/>
    <cellStyle name="Millares 12 2 4 2 6 2" xfId="10975" xr:uid="{7772BF03-00CF-43E8-8400-5178A04283E7}"/>
    <cellStyle name="Millares 12 2 4 2 6 2 2" xfId="32478" xr:uid="{6B97EFA8-0A93-4C04-A404-1D103490944A}"/>
    <cellStyle name="Millares 12 2 4 2 6 3" xfId="17610" xr:uid="{EF58967E-8F69-4907-AD73-943302BFBA62}"/>
    <cellStyle name="Millares 12 2 4 2 6 3 2" xfId="39113" xr:uid="{B663E1F5-F506-4607-A526-827F7408A18C}"/>
    <cellStyle name="Millares 12 2 4 2 6 4" xfId="24215" xr:uid="{4CE21894-5158-40B1-BC15-501BD81D0C93}"/>
    <cellStyle name="Millares 12 2 4 2 6 5" xfId="45718" xr:uid="{8EE1576A-21E2-4804-9D81-9ED7E7513D98}"/>
    <cellStyle name="Millares 12 2 4 2 7" xfId="3358" xr:uid="{34B1D676-B844-4ACD-AD10-31774EF53FF8}"/>
    <cellStyle name="Millares 12 2 4 2 7 2" xfId="11624" xr:uid="{F7E6AFEE-970E-4B45-B168-56727C1A580B}"/>
    <cellStyle name="Millares 12 2 4 2 7 2 2" xfId="33127" xr:uid="{3277E495-0843-4650-87B0-2F859183FA26}"/>
    <cellStyle name="Millares 12 2 4 2 7 3" xfId="18259" xr:uid="{DA889316-BBDB-4024-B975-B1C2B0718C41}"/>
    <cellStyle name="Millares 12 2 4 2 7 3 2" xfId="39762" xr:uid="{0B3FF99E-BB37-49D0-95FA-0CE31FC4A02B}"/>
    <cellStyle name="Millares 12 2 4 2 7 4" xfId="24864" xr:uid="{BCF65059-B328-4394-BF69-392BF6ED6038}"/>
    <cellStyle name="Millares 12 2 4 2 7 5" xfId="46367" xr:uid="{D68FE484-D298-425B-8AD4-66FB3FC5ABEB}"/>
    <cellStyle name="Millares 12 2 4 2 8" xfId="4853" xr:uid="{189660C3-A72A-4CC7-AD2B-2D8114908129}"/>
    <cellStyle name="Millares 12 2 4 2 8 2" xfId="13119" xr:uid="{C9B75E6B-3365-46B2-B6A1-0BA104F15F50}"/>
    <cellStyle name="Millares 12 2 4 2 8 2 2" xfId="34622" xr:uid="{27EB88C3-928E-48AB-A36E-934204E091B0}"/>
    <cellStyle name="Millares 12 2 4 2 8 3" xfId="19754" xr:uid="{BC2D6FD0-4DDD-4746-BA12-1E9FF2D78A11}"/>
    <cellStyle name="Millares 12 2 4 2 8 3 2" xfId="41257" xr:uid="{962EBDFB-AF17-44FE-AD2E-7C98B9D84FB4}"/>
    <cellStyle name="Millares 12 2 4 2 8 4" xfId="26359" xr:uid="{8557AB0E-D1A0-4A4B-8281-E68F81BEA9FC}"/>
    <cellStyle name="Millares 12 2 4 2 8 5" xfId="47862" xr:uid="{67CEBD7D-5839-4A2E-B210-4A93BF32E425}"/>
    <cellStyle name="Millares 12 2 4 2 9" xfId="5497" xr:uid="{6B9296B9-01BB-4FBF-925D-2AEA0605E1AE}"/>
    <cellStyle name="Millares 12 2 4 2 9 2" xfId="13763" xr:uid="{90AABBAA-15EB-4998-802B-D88F74F57F8A}"/>
    <cellStyle name="Millares 12 2 4 2 9 2 2" xfId="35266" xr:uid="{058C9AC8-FE3C-4CD6-BCFD-0BCBC6A0D750}"/>
    <cellStyle name="Millares 12 2 4 2 9 3" xfId="20398" xr:uid="{F56986C8-F761-41B1-9250-EDD46569F1DA}"/>
    <cellStyle name="Millares 12 2 4 2 9 3 2" xfId="41901" xr:uid="{D86878E8-44E5-4E17-BDF4-4FE58791A043}"/>
    <cellStyle name="Millares 12 2 4 2 9 4" xfId="27003" xr:uid="{1688FF7D-DA33-4526-AA85-201D4AADD0ED}"/>
    <cellStyle name="Millares 12 2 4 2 9 5" xfId="48506" xr:uid="{F64CC7E5-57EC-4C3C-A45A-1BDE29FC3E47}"/>
    <cellStyle name="Millares 12 2 4 3" xfId="399" xr:uid="{BC376461-E585-483F-87C9-7BB59EEC3234}"/>
    <cellStyle name="Millares 12 2 4 3 10" xfId="15302" xr:uid="{F5BE6CB2-6AD8-4C65-B8A5-01B4276C6693}"/>
    <cellStyle name="Millares 12 2 4 3 10 2" xfId="36805" xr:uid="{92E8EC4A-CB70-43E4-B6D5-2E205DBC2382}"/>
    <cellStyle name="Millares 12 2 4 3 11" xfId="21907" xr:uid="{AF280999-E756-4E00-BFB1-974FC0AED346}"/>
    <cellStyle name="Millares 12 2 4 3 12" xfId="43410" xr:uid="{DCEED630-BF2E-4BBA-B3E3-71F11E887E32}"/>
    <cellStyle name="Millares 12 2 4 3 2" xfId="1347" xr:uid="{FA868CA5-737A-4118-AC0D-FA31F31F0821}"/>
    <cellStyle name="Millares 12 2 4 3 2 2" xfId="4176" xr:uid="{BF8734B1-D32B-41B6-9DBA-54838487E69C}"/>
    <cellStyle name="Millares 12 2 4 3 2 2 2" xfId="12442" xr:uid="{6BC5348D-FEF3-48F3-98A0-8565389B49BE}"/>
    <cellStyle name="Millares 12 2 4 3 2 2 2 2" xfId="33945" xr:uid="{CB02B8AC-D972-417A-8F87-51184BD46AAC}"/>
    <cellStyle name="Millares 12 2 4 3 2 2 3" xfId="19077" xr:uid="{0C09F03D-C80B-4FED-9626-05376C867DEF}"/>
    <cellStyle name="Millares 12 2 4 3 2 2 3 2" xfId="40580" xr:uid="{1BD7CB12-A6E4-414F-A1E5-B5C7500AE5AF}"/>
    <cellStyle name="Millares 12 2 4 3 2 2 4" xfId="25682" xr:uid="{AB30A97F-F448-4FA0-A911-5939975E3FC9}"/>
    <cellStyle name="Millares 12 2 4 3 2 2 5" xfId="47185" xr:uid="{9D3CDC54-E947-4A95-95E8-4125003816CC}"/>
    <cellStyle name="Millares 12 2 4 3 2 3" xfId="6315" xr:uid="{58FDC388-A4DA-41AB-B19B-CA5346E62A4E}"/>
    <cellStyle name="Millares 12 2 4 3 2 3 2" xfId="14581" xr:uid="{276AF407-34FC-4376-A652-54BB9E516E25}"/>
    <cellStyle name="Millares 12 2 4 3 2 3 2 2" xfId="36084" xr:uid="{1D4A6943-3973-43AB-ACC6-8EA4E4F7297B}"/>
    <cellStyle name="Millares 12 2 4 3 2 3 3" xfId="21216" xr:uid="{9AFAF844-EE72-450F-B0A3-801CFBAEAD8E}"/>
    <cellStyle name="Millares 12 2 4 3 2 3 3 2" xfId="42719" xr:uid="{33341297-D10A-4E39-A4A9-05C04842557B}"/>
    <cellStyle name="Millares 12 2 4 3 2 3 4" xfId="27821" xr:uid="{FB8F5C73-C237-4120-910E-AFB0356306E3}"/>
    <cellStyle name="Millares 12 2 4 3 2 3 5" xfId="49324" xr:uid="{B3CC6455-3270-43C7-9531-63D4A3413AA6}"/>
    <cellStyle name="Millares 12 2 4 3 2 4" xfId="7956" xr:uid="{CDEE6494-D896-40B4-82E1-F545DB2BF9DA}"/>
    <cellStyle name="Millares 12 2 4 3 2 4 2" xfId="29459" xr:uid="{FA1175EC-B8C4-4C52-9CE9-DFFA7821CAEB}"/>
    <cellStyle name="Millares 12 2 4 3 2 5" xfId="9613" xr:uid="{DC01654D-45A7-4746-84CA-FCA1717A0856}"/>
    <cellStyle name="Millares 12 2 4 3 2 5 2" xfId="31116" xr:uid="{6811EC18-454D-448A-A9A7-5B9BB4804F5A}"/>
    <cellStyle name="Millares 12 2 4 3 2 6" xfId="16248" xr:uid="{55BB5853-C87B-4CB5-A7D2-2453DB930A5E}"/>
    <cellStyle name="Millares 12 2 4 3 2 6 2" xfId="37751" xr:uid="{6999AF68-DD35-48C0-9028-874242202303}"/>
    <cellStyle name="Millares 12 2 4 3 2 7" xfId="22853" xr:uid="{6A864F56-65DE-42B6-B30B-EF4BDD41F2B9}"/>
    <cellStyle name="Millares 12 2 4 3 2 8" xfId="44356" xr:uid="{9F4FB540-9C15-4575-9531-AD2CC3A37A1E}"/>
    <cellStyle name="Millares 12 2 4 3 3" xfId="2034" xr:uid="{F2EA5316-C018-4E9B-8DFB-9360B3D24D38}"/>
    <cellStyle name="Millares 12 2 4 3 3 2" xfId="10300" xr:uid="{92928FB8-08A9-43FB-BB61-E57F86177A3F}"/>
    <cellStyle name="Millares 12 2 4 3 3 2 2" xfId="31803" xr:uid="{DF9858E7-7BE1-4E75-97E4-D17887D54B50}"/>
    <cellStyle name="Millares 12 2 4 3 3 3" xfId="16935" xr:uid="{2C2B88DA-CDB3-4749-B7EC-3D9784671EC0}"/>
    <cellStyle name="Millares 12 2 4 3 3 3 2" xfId="38438" xr:uid="{E8340069-EF64-4C3D-8E5E-4B280CF5F677}"/>
    <cellStyle name="Millares 12 2 4 3 3 4" xfId="23540" xr:uid="{EC37CF77-B0FA-417E-9B17-A2A0F8CEA915}"/>
    <cellStyle name="Millares 12 2 4 3 3 5" xfId="45043" xr:uid="{70655899-709F-438B-BC12-71F058305E49}"/>
    <cellStyle name="Millares 12 2 4 3 4" xfId="2833" xr:uid="{F4A47DE7-9FA6-4622-AA10-CD181EB92F53}"/>
    <cellStyle name="Millares 12 2 4 3 4 2" xfId="11099" xr:uid="{26F383D1-24FA-45AE-AAD7-DD432215AEE5}"/>
    <cellStyle name="Millares 12 2 4 3 4 2 2" xfId="32602" xr:uid="{A734D694-604C-412C-9004-1AE9797DF804}"/>
    <cellStyle name="Millares 12 2 4 3 4 3" xfId="17734" xr:uid="{40F55AF8-C550-46D5-99E1-BB913445DCFC}"/>
    <cellStyle name="Millares 12 2 4 3 4 3 2" xfId="39237" xr:uid="{79016CCB-D31E-4D12-8E04-47414E64D3F6}"/>
    <cellStyle name="Millares 12 2 4 3 4 4" xfId="24339" xr:uid="{A51A6668-9689-47ED-871B-F9AE2DBEDAFE}"/>
    <cellStyle name="Millares 12 2 4 3 4 5" xfId="45842" xr:uid="{F448F624-8F15-4651-ACF7-C1ADAE8E3C11}"/>
    <cellStyle name="Millares 12 2 4 3 5" xfId="3230" xr:uid="{2DBCFD0A-6C9C-4F67-AC5A-C0D9D0D7753A}"/>
    <cellStyle name="Millares 12 2 4 3 5 2" xfId="11496" xr:uid="{18D72C4D-EAB4-4B46-BE17-319D12B62F2D}"/>
    <cellStyle name="Millares 12 2 4 3 5 2 2" xfId="32999" xr:uid="{832F3B9F-E419-4A9F-838F-DF652F09A574}"/>
    <cellStyle name="Millares 12 2 4 3 5 3" xfId="18131" xr:uid="{FB1D49EE-0114-4C3B-B761-BF193141734D}"/>
    <cellStyle name="Millares 12 2 4 3 5 3 2" xfId="39634" xr:uid="{309AF713-F525-4A5C-8F5D-BCC4B61B3A37}"/>
    <cellStyle name="Millares 12 2 4 3 5 4" xfId="24736" xr:uid="{5D7C9148-EC49-4A3E-AC03-6E965CD44583}"/>
    <cellStyle name="Millares 12 2 4 3 5 5" xfId="46239" xr:uid="{6D74FDEB-9012-4A93-A0D9-7AFFC31B2CAE}"/>
    <cellStyle name="Millares 12 2 4 3 6" xfId="4977" xr:uid="{CC49A3E3-97AC-4863-AB28-68A2730C5F87}"/>
    <cellStyle name="Millares 12 2 4 3 6 2" xfId="13243" xr:uid="{E2AE4D9B-C9E5-494D-A686-B4460BB68250}"/>
    <cellStyle name="Millares 12 2 4 3 6 2 2" xfId="34746" xr:uid="{D25C3B83-E896-432B-9A57-29E10798FC77}"/>
    <cellStyle name="Millares 12 2 4 3 6 3" xfId="19878" xr:uid="{0D772FAA-C634-464F-BAF6-DC65F0E096DF}"/>
    <cellStyle name="Millares 12 2 4 3 6 3 2" xfId="41381" xr:uid="{0982807D-F00E-4452-B510-A429A01CC229}"/>
    <cellStyle name="Millares 12 2 4 3 6 4" xfId="26483" xr:uid="{93E3C1B2-CAB1-4184-8F08-0254A0916DA3}"/>
    <cellStyle name="Millares 12 2 4 3 6 5" xfId="47986" xr:uid="{409E5FBF-0D98-4925-AC75-66B05BF95D10}"/>
    <cellStyle name="Millares 12 2 4 3 7" xfId="5369" xr:uid="{D6EB8E62-57AC-4767-B23E-2644A657B08A}"/>
    <cellStyle name="Millares 12 2 4 3 7 2" xfId="13635" xr:uid="{28C82D87-3F21-4E48-B1CA-F7A087E9AFA8}"/>
    <cellStyle name="Millares 12 2 4 3 7 2 2" xfId="35138" xr:uid="{85C019D2-9D74-4B29-B24F-18E104D68000}"/>
    <cellStyle name="Millares 12 2 4 3 7 3" xfId="20270" xr:uid="{F2D55122-C082-4F2A-87FB-703D33A355E0}"/>
    <cellStyle name="Millares 12 2 4 3 7 3 2" xfId="41773" xr:uid="{D3CBC51C-9A27-4C0D-BEE5-CD6BF334A171}"/>
    <cellStyle name="Millares 12 2 4 3 7 4" xfId="26875" xr:uid="{3E6E5B32-654C-4A2F-9C74-15BD4C8E9B4D}"/>
    <cellStyle name="Millares 12 2 4 3 7 5" xfId="48378" xr:uid="{7FF23F2A-0E0A-46FB-909D-DAADC13A9070}"/>
    <cellStyle name="Millares 12 2 4 3 8" xfId="7010" xr:uid="{4AC95594-727E-44FE-91B5-0D2540D57F7A}"/>
    <cellStyle name="Millares 12 2 4 3 8 2" xfId="28513" xr:uid="{67FE42A5-C15D-4F53-81BE-059DE68A7139}"/>
    <cellStyle name="Millares 12 2 4 3 9" xfId="8666" xr:uid="{85648F98-50E3-4AE8-BCEF-E87843EFDB62}"/>
    <cellStyle name="Millares 12 2 4 3 9 2" xfId="30169" xr:uid="{C2FB8777-CBC9-4D39-A62B-9BF5F539BC5D}"/>
    <cellStyle name="Millares 12 2 4 4" xfId="683" xr:uid="{D0F09462-5553-4AFD-9A38-9C7C85403013}"/>
    <cellStyle name="Millares 12 2 4 4 10" xfId="43692" xr:uid="{19BFBFC8-3EDF-4529-A66F-2D44606745E9}"/>
    <cellStyle name="Millares 12 2 4 4 2" xfId="1629" xr:uid="{CF0ECEF2-DBA4-4CF6-B9F1-B7C2AC1F8830}"/>
    <cellStyle name="Millares 12 2 4 4 2 2" xfId="4458" xr:uid="{8DF2E64E-8D12-4D4D-9C95-3575830E29DE}"/>
    <cellStyle name="Millares 12 2 4 4 2 2 2" xfId="12724" xr:uid="{1C6B1111-62D5-41BB-8743-4FF9E3339E5D}"/>
    <cellStyle name="Millares 12 2 4 4 2 2 2 2" xfId="34227" xr:uid="{FBCEE318-A0D1-474F-9EF0-2F4BB5370C8B}"/>
    <cellStyle name="Millares 12 2 4 4 2 2 3" xfId="19359" xr:uid="{40FDCD35-FEC2-4675-96EF-2DFA40EDF80A}"/>
    <cellStyle name="Millares 12 2 4 4 2 2 3 2" xfId="40862" xr:uid="{DB6E7644-2DF7-4EE1-94C2-0B77217C09AA}"/>
    <cellStyle name="Millares 12 2 4 4 2 2 4" xfId="25964" xr:uid="{1DE92D40-26F0-4945-9966-EE7605FD1C6F}"/>
    <cellStyle name="Millares 12 2 4 4 2 2 5" xfId="47467" xr:uid="{9B011B3B-FA2B-4CA9-ACC0-CA5982FE521E}"/>
    <cellStyle name="Millares 12 2 4 4 2 3" xfId="6597" xr:uid="{08ED847B-AE61-4A2D-B03D-3E934EEB2E43}"/>
    <cellStyle name="Millares 12 2 4 4 2 3 2" xfId="14863" xr:uid="{762EB42C-C9FA-4AB4-AC06-7CF13D4F4D02}"/>
    <cellStyle name="Millares 12 2 4 4 2 3 2 2" xfId="36366" xr:uid="{16979BB0-0E87-46F5-8CD2-D39004D60400}"/>
    <cellStyle name="Millares 12 2 4 4 2 3 3" xfId="21498" xr:uid="{01CCAB1A-633D-4113-8B89-1A98B07E25CC}"/>
    <cellStyle name="Millares 12 2 4 4 2 3 3 2" xfId="43001" xr:uid="{C3181FBC-C82F-4357-8B64-D03335FDAD26}"/>
    <cellStyle name="Millares 12 2 4 4 2 3 4" xfId="28103" xr:uid="{DF8E886C-BE2F-4F65-A204-DAC66FB2CAEB}"/>
    <cellStyle name="Millares 12 2 4 4 2 3 5" xfId="49606" xr:uid="{2F904195-4872-4AD8-83C1-CDEF453326AB}"/>
    <cellStyle name="Millares 12 2 4 4 2 4" xfId="8238" xr:uid="{535A63EC-E8EB-4EAC-9667-EBB2F8439ED7}"/>
    <cellStyle name="Millares 12 2 4 4 2 4 2" xfId="29741" xr:uid="{85603089-09A8-4794-8C81-D51688F14AD5}"/>
    <cellStyle name="Millares 12 2 4 4 2 5" xfId="9895" xr:uid="{FF80E201-59D8-4C14-8F66-49E675198A7D}"/>
    <cellStyle name="Millares 12 2 4 4 2 5 2" xfId="31398" xr:uid="{D1D56DB6-3253-42DA-803F-D48B99D5E705}"/>
    <cellStyle name="Millares 12 2 4 4 2 6" xfId="16530" xr:uid="{8030C10E-A719-4AE3-AE99-44B4EEC6A89B}"/>
    <cellStyle name="Millares 12 2 4 4 2 6 2" xfId="38033" xr:uid="{A336B0E4-8DDE-4F71-AA3A-E9EC97906EB8}"/>
    <cellStyle name="Millares 12 2 4 4 2 7" xfId="23135" xr:uid="{C9FEDE88-62FD-4384-82FA-852130EEFFDA}"/>
    <cellStyle name="Millares 12 2 4 4 2 8" xfId="44638" xr:uid="{B41493FC-115E-4C78-A888-B2EA9FEA1BAB}"/>
    <cellStyle name="Millares 12 2 4 4 3" xfId="2316" xr:uid="{64F16E79-966E-40AA-8DC6-5886A07CCEAA}"/>
    <cellStyle name="Millares 12 2 4 4 3 2" xfId="10582" xr:uid="{BFB2B1BC-E22D-4B28-9072-497D23C11A65}"/>
    <cellStyle name="Millares 12 2 4 4 3 2 2" xfId="32085" xr:uid="{BC47CE75-AA7D-482F-8E07-EB3F1E9F2941}"/>
    <cellStyle name="Millares 12 2 4 4 3 3" xfId="17217" xr:uid="{F4221B54-05F3-458A-A6B5-C24B539A2BF7}"/>
    <cellStyle name="Millares 12 2 4 4 3 3 2" xfId="38720" xr:uid="{2222718D-3BD6-4DB7-82D6-10F0CDE50893}"/>
    <cellStyle name="Millares 12 2 4 4 3 4" xfId="23822" xr:uid="{71DDA8C9-17E9-4E9E-B6EB-D27FFF175BDD}"/>
    <cellStyle name="Millares 12 2 4 4 3 5" xfId="45325" xr:uid="{E96BB102-7E54-4F9D-8511-A1A3FA026903}"/>
    <cellStyle name="Millares 12 2 4 4 4" xfId="3512" xr:uid="{12DCD426-3A4E-4D82-81A9-0B8809A1F910}"/>
    <cellStyle name="Millares 12 2 4 4 4 2" xfId="11778" xr:uid="{49334C5F-0245-41BB-BE2C-627A6FA9FF2D}"/>
    <cellStyle name="Millares 12 2 4 4 4 2 2" xfId="33281" xr:uid="{3D19273D-E058-434E-A3CC-DC5861A77C19}"/>
    <cellStyle name="Millares 12 2 4 4 4 3" xfId="18413" xr:uid="{DAAC1B38-018A-4222-8DFD-62ADDEB165CC}"/>
    <cellStyle name="Millares 12 2 4 4 4 3 2" xfId="39916" xr:uid="{F66F2351-A9CC-438A-9DA1-2A123F8F79D3}"/>
    <cellStyle name="Millares 12 2 4 4 4 4" xfId="25018" xr:uid="{67B06E4E-227C-459A-87F5-031FB97552BA}"/>
    <cellStyle name="Millares 12 2 4 4 4 5" xfId="46521" xr:uid="{718510FB-8D59-43A7-B009-D5766C401107}"/>
    <cellStyle name="Millares 12 2 4 4 5" xfId="5651" xr:uid="{C8E7EB1C-A3B0-476E-9D5D-BE3906E56632}"/>
    <cellStyle name="Millares 12 2 4 4 5 2" xfId="13917" xr:uid="{8B9F774B-533A-43AB-99F0-F55AC626556D}"/>
    <cellStyle name="Millares 12 2 4 4 5 2 2" xfId="35420" xr:uid="{DCF89423-CCE2-4FAB-AD56-F9B2E7775B9D}"/>
    <cellStyle name="Millares 12 2 4 4 5 3" xfId="20552" xr:uid="{1CC41B65-F312-4766-A866-9A30F076F4C8}"/>
    <cellStyle name="Millares 12 2 4 4 5 3 2" xfId="42055" xr:uid="{2AB18D4D-299D-4290-B1F3-C33FC4551C1B}"/>
    <cellStyle name="Millares 12 2 4 4 5 4" xfId="27157" xr:uid="{B1B5811B-4BD8-4282-BE64-4166CC15A5FB}"/>
    <cellStyle name="Millares 12 2 4 4 5 5" xfId="48660" xr:uid="{EF1B683E-3C0E-45CB-9FA2-AB648C5F1BB1}"/>
    <cellStyle name="Millares 12 2 4 4 6" xfId="7292" xr:uid="{B0334657-8F66-47FD-8368-881DEA45538B}"/>
    <cellStyle name="Millares 12 2 4 4 6 2" xfId="28795" xr:uid="{FD5F96C3-1ED1-4DBC-AE40-2866344A264A}"/>
    <cellStyle name="Millares 12 2 4 4 7" xfId="8949" xr:uid="{AFC581DF-A08E-44E2-8FF5-72F936E9E9A0}"/>
    <cellStyle name="Millares 12 2 4 4 7 2" xfId="30452" xr:uid="{33BD5A31-5D6D-480E-A0D9-EAB6131FFE4A}"/>
    <cellStyle name="Millares 12 2 4 4 8" xfId="15584" xr:uid="{A82B6EF7-F120-4001-9726-89ABEE63D2DC}"/>
    <cellStyle name="Millares 12 2 4 4 8 2" xfId="37087" xr:uid="{D709471A-43AE-4C6A-B376-E027C096C74D}"/>
    <cellStyle name="Millares 12 2 4 4 9" xfId="22189" xr:uid="{5BAC9795-9721-437A-A3CF-D7600AD04D54}"/>
    <cellStyle name="Millares 12 2 4 5" xfId="951" xr:uid="{1D08B76A-87B2-4197-83F5-B3A572736CE3}"/>
    <cellStyle name="Millares 12 2 4 5 2" xfId="3780" xr:uid="{6349FF4B-6ACF-4DE9-ABE5-76E752BFC255}"/>
    <cellStyle name="Millares 12 2 4 5 2 2" xfId="12046" xr:uid="{D80A7E0F-F34D-468E-86EF-E3507AA775C2}"/>
    <cellStyle name="Millares 12 2 4 5 2 2 2" xfId="33549" xr:uid="{0413177B-5E3D-44C7-9A7D-6ADA948CD0A6}"/>
    <cellStyle name="Millares 12 2 4 5 2 3" xfId="18681" xr:uid="{2E853F8D-C9E6-43C2-B8B3-86B0D2426312}"/>
    <cellStyle name="Millares 12 2 4 5 2 3 2" xfId="40184" xr:uid="{AA6FBC51-D256-4E63-9A39-AD325E7554CA}"/>
    <cellStyle name="Millares 12 2 4 5 2 4" xfId="25286" xr:uid="{A3379E6D-41F8-4B99-9888-8241108773B9}"/>
    <cellStyle name="Millares 12 2 4 5 2 5" xfId="46789" xr:uid="{D906EE72-714C-4D0A-BB59-F555B53C8048}"/>
    <cellStyle name="Millares 12 2 4 5 3" xfId="5919" xr:uid="{E5B99341-D7E7-4D7C-AC8E-CCF8DB221D22}"/>
    <cellStyle name="Millares 12 2 4 5 3 2" xfId="14185" xr:uid="{36E719E9-C123-47DD-B34B-36F2DC5ADD1A}"/>
    <cellStyle name="Millares 12 2 4 5 3 2 2" xfId="35688" xr:uid="{7C1A26FB-8053-4398-8B32-58251D140D0F}"/>
    <cellStyle name="Millares 12 2 4 5 3 3" xfId="20820" xr:uid="{226F4EB1-E331-4D8E-8F13-2CCEFEE3477F}"/>
    <cellStyle name="Millares 12 2 4 5 3 3 2" xfId="42323" xr:uid="{80E1C3F3-4583-4F92-B6D6-047FD0360672}"/>
    <cellStyle name="Millares 12 2 4 5 3 4" xfId="27425" xr:uid="{054BFA28-72D3-45CC-882A-B1DC7FC15CBD}"/>
    <cellStyle name="Millares 12 2 4 5 3 5" xfId="48928" xr:uid="{6E0B8F48-0BCF-4756-9EBB-F83F1CF198E2}"/>
    <cellStyle name="Millares 12 2 4 5 4" xfId="7560" xr:uid="{632DA87E-AA94-40F3-8634-CFD904C1FC14}"/>
    <cellStyle name="Millares 12 2 4 5 4 2" xfId="29063" xr:uid="{2815D234-8863-450E-851D-146E9BD95E0C}"/>
    <cellStyle name="Millares 12 2 4 5 5" xfId="9217" xr:uid="{7ADA1F9A-82F5-4A92-96B9-1498D2F0E5EC}"/>
    <cellStyle name="Millares 12 2 4 5 5 2" xfId="30720" xr:uid="{DB4FEDEB-75D3-40E7-BBC8-31AD3105251B}"/>
    <cellStyle name="Millares 12 2 4 5 6" xfId="15852" xr:uid="{AF9F9924-3940-41A5-9F35-4A702970DB57}"/>
    <cellStyle name="Millares 12 2 4 5 6 2" xfId="37355" xr:uid="{66FC391F-6C27-4021-9795-17480F49EA99}"/>
    <cellStyle name="Millares 12 2 4 5 7" xfId="22457" xr:uid="{8179E2D4-DF84-4B5D-BE72-97188CB9FE3C}"/>
    <cellStyle name="Millares 12 2 4 5 8" xfId="43960" xr:uid="{80484E0D-5F84-4DF7-94DA-42DF9E6DB95D}"/>
    <cellStyle name="Millares 12 2 4 6" xfId="1212" xr:uid="{FE9D0C84-7DF7-4AC9-B7DF-10D2AF655094}"/>
    <cellStyle name="Millares 12 2 4 6 2" xfId="4041" xr:uid="{0D5FEDAC-B268-43F8-9F8A-943BDD0336AF}"/>
    <cellStyle name="Millares 12 2 4 6 2 2" xfId="12307" xr:uid="{2C07634B-30CD-4548-BBA6-9225F51EB7CE}"/>
    <cellStyle name="Millares 12 2 4 6 2 2 2" xfId="33810" xr:uid="{BA453C8F-9D4C-4446-988D-8D881A8574EB}"/>
    <cellStyle name="Millares 12 2 4 6 2 3" xfId="18942" xr:uid="{ABFC8B5A-5A19-4409-91E8-0A2A9B12DDBB}"/>
    <cellStyle name="Millares 12 2 4 6 2 3 2" xfId="40445" xr:uid="{1AD04762-76F8-4C25-8B73-71E7347F0236}"/>
    <cellStyle name="Millares 12 2 4 6 2 4" xfId="25547" xr:uid="{B653EB82-15C8-44DA-96D1-9C9B9773CCB1}"/>
    <cellStyle name="Millares 12 2 4 6 2 5" xfId="47050" xr:uid="{5312BF46-80BE-49AB-ABED-AE6C5CC5AD5B}"/>
    <cellStyle name="Millares 12 2 4 6 3" xfId="6180" xr:uid="{A3A08384-1508-4877-8729-5E0DFEB0B186}"/>
    <cellStyle name="Millares 12 2 4 6 3 2" xfId="14446" xr:uid="{BB58AC88-E7B7-4E54-B327-CED15B237BDD}"/>
    <cellStyle name="Millares 12 2 4 6 3 2 2" xfId="35949" xr:uid="{ED3DB92D-69E0-44BB-B962-99DBA8D55958}"/>
    <cellStyle name="Millares 12 2 4 6 3 3" xfId="21081" xr:uid="{0A50659B-61F6-4DD6-B57A-CE27013DB782}"/>
    <cellStyle name="Millares 12 2 4 6 3 3 2" xfId="42584" xr:uid="{3F06320A-7ECF-46E2-86E9-2ED25E009189}"/>
    <cellStyle name="Millares 12 2 4 6 3 4" xfId="27686" xr:uid="{807A7820-4A9F-4885-9C49-2FB577E11FFD}"/>
    <cellStyle name="Millares 12 2 4 6 3 5" xfId="49189" xr:uid="{CE0233AB-243A-42E8-B934-35CD701E57BD}"/>
    <cellStyle name="Millares 12 2 4 6 4" xfId="7821" xr:uid="{6A562BDE-6EC5-40EE-8C9B-E7ABA8256A8E}"/>
    <cellStyle name="Millares 12 2 4 6 4 2" xfId="29324" xr:uid="{A0FE1972-2F43-44B0-8AAA-E21E5CB16FA2}"/>
    <cellStyle name="Millares 12 2 4 6 5" xfId="9478" xr:uid="{99DEF854-C15D-4CF9-BA8F-4FE6391FC98C}"/>
    <cellStyle name="Millares 12 2 4 6 5 2" xfId="30981" xr:uid="{EB8F6B1C-FB70-4EDF-9301-25FB59B1EC46}"/>
    <cellStyle name="Millares 12 2 4 6 6" xfId="16113" xr:uid="{C3030820-DAFA-4E25-AC78-12B1D4B647DE}"/>
    <cellStyle name="Millares 12 2 4 6 6 2" xfId="37616" xr:uid="{9C22AAB2-810E-4849-BBD8-B69C6FA44FEE}"/>
    <cellStyle name="Millares 12 2 4 6 7" xfId="22718" xr:uid="{6311F656-47C3-44DE-8816-CB478F68CF4E}"/>
    <cellStyle name="Millares 12 2 4 6 8" xfId="44221" xr:uid="{D8D9C19B-72C8-4E43-BC23-5F66808D7578}"/>
    <cellStyle name="Millares 12 2 4 7" xfId="1900" xr:uid="{FA8CD2B0-730C-42BB-B17C-231120F8BDC3}"/>
    <cellStyle name="Millares 12 2 4 7 2" xfId="10166" xr:uid="{5E3335B2-6748-4EED-8AF9-D10233DBB7D9}"/>
    <cellStyle name="Millares 12 2 4 7 2 2" xfId="31669" xr:uid="{C2E3594D-D2E5-428C-A820-1E9063D42D68}"/>
    <cellStyle name="Millares 12 2 4 7 3" xfId="16801" xr:uid="{0A14FE71-4EB3-482B-A049-B887F6AA9755}"/>
    <cellStyle name="Millares 12 2 4 7 3 2" xfId="38304" xr:uid="{1D2FD754-9B4B-4A47-BEAF-77BC12A8539C}"/>
    <cellStyle name="Millares 12 2 4 7 4" xfId="23406" xr:uid="{3655FADE-445A-402C-9911-BC5173BD7E39}"/>
    <cellStyle name="Millares 12 2 4 7 5" xfId="44909" xr:uid="{912E129C-19D3-4D5B-A12A-A40F96265266}"/>
    <cellStyle name="Millares 12 2 4 8" xfId="2585" xr:uid="{27E2B47E-E3F9-4872-99B4-727ABB683681}"/>
    <cellStyle name="Millares 12 2 4 8 2" xfId="10851" xr:uid="{411475EC-841A-4305-B79E-A67720775A0C}"/>
    <cellStyle name="Millares 12 2 4 8 2 2" xfId="32354" xr:uid="{28C3483E-4E30-4841-AFBF-9FA950AB4640}"/>
    <cellStyle name="Millares 12 2 4 8 3" xfId="17486" xr:uid="{CB8925B8-4D79-48AD-BDB7-831F3E56014D}"/>
    <cellStyle name="Millares 12 2 4 8 3 2" xfId="38989" xr:uid="{04EDDFDD-E8B2-41E9-A52D-3EAE96605FC3}"/>
    <cellStyle name="Millares 12 2 4 8 4" xfId="24091" xr:uid="{30EFC8C3-7ADB-4EC2-BB7E-B95E0BD7E53F}"/>
    <cellStyle name="Millares 12 2 4 8 5" xfId="45594" xr:uid="{D25E1F26-A005-40AE-B254-A525192053C0}"/>
    <cellStyle name="Millares 12 2 4 9" xfId="3096" xr:uid="{9ECFEB85-73A8-4C43-8174-3A56226FBC05}"/>
    <cellStyle name="Millares 12 2 4 9 2" xfId="11362" xr:uid="{CA09EEDD-628C-46EA-8772-7444070BFD88}"/>
    <cellStyle name="Millares 12 2 4 9 2 2" xfId="32865" xr:uid="{33002FC4-A0C4-45A3-9BA6-18ABBAEDF593}"/>
    <cellStyle name="Millares 12 2 4 9 3" xfId="17997" xr:uid="{98AEC684-C882-48EF-9F35-BAD14775D02E}"/>
    <cellStyle name="Millares 12 2 4 9 3 2" xfId="39500" xr:uid="{F86B4622-5636-4F78-80E5-A263CED54622}"/>
    <cellStyle name="Millares 12 2 4 9 4" xfId="24602" xr:uid="{CE2CB509-975D-442E-8F02-F7BA3DEF57E7}"/>
    <cellStyle name="Millares 12 2 4 9 5" xfId="46105" xr:uid="{2020A78F-C481-4964-BB44-32E389A4EA0C}"/>
    <cellStyle name="Millares 12 2 5" xfId="223" xr:uid="{A669715C-7769-400D-8E89-2AF4E31963D9}"/>
    <cellStyle name="Millares 12 2 5 10" xfId="4742" xr:uid="{1DAEF5C2-428B-4290-B4A4-4E9A3F5EDECA}"/>
    <cellStyle name="Millares 12 2 5 10 2" xfId="13008" xr:uid="{16E73868-2D77-4C5F-AC99-659F268EEC7D}"/>
    <cellStyle name="Millares 12 2 5 10 2 2" xfId="34511" xr:uid="{BC5F5A0D-F936-4732-9364-BD1BD836ED60}"/>
    <cellStyle name="Millares 12 2 5 10 3" xfId="19643" xr:uid="{2319D1C3-CA81-49B8-B6E8-84B6C23E07CB}"/>
    <cellStyle name="Millares 12 2 5 10 3 2" xfId="41146" xr:uid="{1A479F09-6092-47A0-AFEE-9E41F7A00E0D}"/>
    <cellStyle name="Millares 12 2 5 10 4" xfId="26248" xr:uid="{0BC228FD-80D6-45C5-BE4F-6168AF477154}"/>
    <cellStyle name="Millares 12 2 5 10 5" xfId="47751" xr:uid="{070D6EF6-1F8C-4A2B-AB46-9878EE73FDA8}"/>
    <cellStyle name="Millares 12 2 5 11" xfId="5245" xr:uid="{D3897B8E-3A00-463B-B8A8-AFB4E604653F}"/>
    <cellStyle name="Millares 12 2 5 11 2" xfId="13511" xr:uid="{190D379E-8F95-497D-B2CC-7BE1B478AA83}"/>
    <cellStyle name="Millares 12 2 5 11 2 2" xfId="35014" xr:uid="{0CE501C6-EBBB-4662-B135-6E6B87DA813C}"/>
    <cellStyle name="Millares 12 2 5 11 3" xfId="20146" xr:uid="{167AC434-1830-4277-A467-F896220EF6D8}"/>
    <cellStyle name="Millares 12 2 5 11 3 2" xfId="41649" xr:uid="{C85A5AB3-3FED-4D19-B7E1-04296943B8FB}"/>
    <cellStyle name="Millares 12 2 5 11 4" xfId="26751" xr:uid="{C19CE78C-565B-4F98-A012-F9A1E2D2FF62}"/>
    <cellStyle name="Millares 12 2 5 11 5" xfId="48254" xr:uid="{DD4C857F-661E-43D5-8130-B5BB28437C89}"/>
    <cellStyle name="Millares 12 2 5 12" xfId="6886" xr:uid="{8D9D12D1-4AC9-4D30-ADE8-147566DD5EE4}"/>
    <cellStyle name="Millares 12 2 5 12 2" xfId="28389" xr:uid="{85058BEF-D67E-4122-81CC-E21E4624480A}"/>
    <cellStyle name="Millares 12 2 5 13" xfId="8540" xr:uid="{1001D006-5604-4C4D-B7C0-087AF5A3EA2F}"/>
    <cellStyle name="Millares 12 2 5 13 2" xfId="30043" xr:uid="{74BD8F6A-9893-471E-9E41-D2D417DCBD3B}"/>
    <cellStyle name="Millares 12 2 5 14" xfId="15179" xr:uid="{9B03078A-BA60-4A4E-B57C-44ED7ADB82D1}"/>
    <cellStyle name="Millares 12 2 5 14 2" xfId="36682" xr:uid="{0AFC699E-EACB-4911-AD3E-A873C8AC5430}"/>
    <cellStyle name="Millares 12 2 5 15" xfId="21784" xr:uid="{835DDDBF-8AC4-49F0-BA2C-D21E9ABCD03D}"/>
    <cellStyle name="Millares 12 2 5 16" xfId="43287" xr:uid="{98B32C64-F863-4C61-AD5B-F7F1E81D0781}"/>
    <cellStyle name="Millares 12 2 5 2" xfId="538" xr:uid="{3A76EA9F-5169-4101-A424-D4ED6B5D20C5}"/>
    <cellStyle name="Millares 12 2 5 2 10" xfId="7149" xr:uid="{64261EA2-5404-4268-A322-C58B6C1E3253}"/>
    <cellStyle name="Millares 12 2 5 2 10 2" xfId="28652" xr:uid="{A0B10EBC-F8B4-4640-B675-E6E76A3A6671}"/>
    <cellStyle name="Millares 12 2 5 2 11" xfId="8805" xr:uid="{137E2E93-4E70-490F-BC74-6083193D419A}"/>
    <cellStyle name="Millares 12 2 5 2 11 2" xfId="30308" xr:uid="{D55BA5B9-B7EC-4EE0-A2DD-6CF8391A5322}"/>
    <cellStyle name="Millares 12 2 5 2 12" xfId="15441" xr:uid="{3A34E0FF-F083-4778-8BC4-0466AD77090B}"/>
    <cellStyle name="Millares 12 2 5 2 12 2" xfId="36944" xr:uid="{CB194469-9006-4C79-A4D9-85715ECD4830}"/>
    <cellStyle name="Millares 12 2 5 2 13" xfId="22046" xr:uid="{F2BECE90-24E0-4A73-AA03-AF9D3C414CAC}"/>
    <cellStyle name="Millares 12 2 5 2 14" xfId="43549" xr:uid="{0F8713E4-FC4C-47DA-ADB5-9308B15C6CC0}"/>
    <cellStyle name="Millares 12 2 5 2 2" xfId="820" xr:uid="{DB9523B2-DAD7-461B-BAF3-120FA38656B8}"/>
    <cellStyle name="Millares 12 2 5 2 2 10" xfId="15721" xr:uid="{017C2522-7B07-4B45-8DC7-66B6B5FFC09F}"/>
    <cellStyle name="Millares 12 2 5 2 2 10 2" xfId="37224" xr:uid="{E6957827-37B8-4B59-BFC2-736B9DFC3FB0}"/>
    <cellStyle name="Millares 12 2 5 2 2 11" xfId="22326" xr:uid="{E430A4B5-6AC0-4440-AC73-7A44B018E21A}"/>
    <cellStyle name="Millares 12 2 5 2 2 12" xfId="43829" xr:uid="{2E02A415-5089-42E4-83E4-B3B3C6A423D2}"/>
    <cellStyle name="Millares 12 2 5 2 2 2" xfId="1766" xr:uid="{A7C1656A-FB50-4026-AABA-EA865AF44C3D}"/>
    <cellStyle name="Millares 12 2 5 2 2 2 2" xfId="4595" xr:uid="{E229ABC8-B7CF-4847-A459-739E8E8A1025}"/>
    <cellStyle name="Millares 12 2 5 2 2 2 2 2" xfId="12861" xr:uid="{36FC5BFC-8E13-4466-AC3A-8FF1DBB8EEBE}"/>
    <cellStyle name="Millares 12 2 5 2 2 2 2 2 2" xfId="34364" xr:uid="{7405B593-E2BF-43DD-A327-5A2612536A50}"/>
    <cellStyle name="Millares 12 2 5 2 2 2 2 3" xfId="19496" xr:uid="{D03E8989-C0ED-48D0-87F7-0BAEB91E5D77}"/>
    <cellStyle name="Millares 12 2 5 2 2 2 2 3 2" xfId="40999" xr:uid="{3070E3C8-009D-4DFC-93A6-59D0CFC43D95}"/>
    <cellStyle name="Millares 12 2 5 2 2 2 2 4" xfId="26101" xr:uid="{C2646C57-F5A5-4DD7-AE49-77651868F2DA}"/>
    <cellStyle name="Millares 12 2 5 2 2 2 2 5" xfId="47604" xr:uid="{002C570D-0C76-4090-9D8C-11B5257DF867}"/>
    <cellStyle name="Millares 12 2 5 2 2 2 3" xfId="6734" xr:uid="{3CBEA348-3AE9-497B-9888-9823F6321AE3}"/>
    <cellStyle name="Millares 12 2 5 2 2 2 3 2" xfId="15000" xr:uid="{59B20CAB-F321-40DC-83DB-86BF782E3F3D}"/>
    <cellStyle name="Millares 12 2 5 2 2 2 3 2 2" xfId="36503" xr:uid="{658CC99D-1B98-4061-A099-E43C8C49E138}"/>
    <cellStyle name="Millares 12 2 5 2 2 2 3 3" xfId="21635" xr:uid="{DE937B13-7E59-4C51-9CC9-2BD133AAB39B}"/>
    <cellStyle name="Millares 12 2 5 2 2 2 3 3 2" xfId="43138" xr:uid="{C2B9949E-A606-4C32-929C-7E9CB1057AB0}"/>
    <cellStyle name="Millares 12 2 5 2 2 2 3 4" xfId="28240" xr:uid="{67AFE8CD-9963-4CA0-991A-70404E3CFDCE}"/>
    <cellStyle name="Millares 12 2 5 2 2 2 3 5" xfId="49743" xr:uid="{F7CDF734-8447-4070-A6C0-D79A76B71D52}"/>
    <cellStyle name="Millares 12 2 5 2 2 2 4" xfId="8375" xr:uid="{853F8026-304D-44A5-B72E-DE886519EB33}"/>
    <cellStyle name="Millares 12 2 5 2 2 2 4 2" xfId="29878" xr:uid="{931796CD-B54A-406F-ACBB-EC4F7142DA7E}"/>
    <cellStyle name="Millares 12 2 5 2 2 2 5" xfId="10032" xr:uid="{F557EB81-3F16-4AA3-83F8-61513946FD05}"/>
    <cellStyle name="Millares 12 2 5 2 2 2 5 2" xfId="31535" xr:uid="{075DA577-404D-49FA-90DF-244B449FA61A}"/>
    <cellStyle name="Millares 12 2 5 2 2 2 6" xfId="16667" xr:uid="{938354D1-DC65-4616-825C-3290A198FFDB}"/>
    <cellStyle name="Millares 12 2 5 2 2 2 6 2" xfId="38170" xr:uid="{04E3260C-5087-407E-81DF-88AB396B3CE5}"/>
    <cellStyle name="Millares 12 2 5 2 2 2 7" xfId="23272" xr:uid="{3FF2ACE3-F8C2-4876-9F53-B1393CC2CF0F}"/>
    <cellStyle name="Millares 12 2 5 2 2 2 8" xfId="44775" xr:uid="{7E117B28-356A-457E-AEC8-723C0FD5978C}"/>
    <cellStyle name="Millares 12 2 5 2 2 3" xfId="2453" xr:uid="{83E231DF-8544-44B4-A96E-F1A03906039E}"/>
    <cellStyle name="Millares 12 2 5 2 2 3 2" xfId="10719" xr:uid="{62C2621E-292A-4A6B-87E2-9A5B7208A41D}"/>
    <cellStyle name="Millares 12 2 5 2 2 3 2 2" xfId="32222" xr:uid="{79449FB0-CED7-407D-AF83-FE628ACE47E3}"/>
    <cellStyle name="Millares 12 2 5 2 2 3 3" xfId="17354" xr:uid="{EE8966F7-CC00-4397-868F-437E55F324DE}"/>
    <cellStyle name="Millares 12 2 5 2 2 3 3 2" xfId="38857" xr:uid="{26F899B7-E672-42A8-B5E4-36A26DD17F71}"/>
    <cellStyle name="Millares 12 2 5 2 2 3 4" xfId="23959" xr:uid="{840BBB17-1315-4E22-8C12-C9D79FB8A0B4}"/>
    <cellStyle name="Millares 12 2 5 2 2 3 5" xfId="45462" xr:uid="{C2C78373-AC6D-4565-8731-9BDF22EE98F5}"/>
    <cellStyle name="Millares 12 2 5 2 2 4" xfId="2970" xr:uid="{8CD436F8-4D49-4CDA-91B4-7D75CD319F55}"/>
    <cellStyle name="Millares 12 2 5 2 2 4 2" xfId="11236" xr:uid="{415608AA-EC73-4624-89DD-0F5A761819A9}"/>
    <cellStyle name="Millares 12 2 5 2 2 4 2 2" xfId="32739" xr:uid="{9D594C65-1ED6-4510-A285-D0AB55C7A5FA}"/>
    <cellStyle name="Millares 12 2 5 2 2 4 3" xfId="17871" xr:uid="{03F81DB0-7190-4552-B8B0-C2696A99736B}"/>
    <cellStyle name="Millares 12 2 5 2 2 4 3 2" xfId="39374" xr:uid="{06C4D083-CBBA-4676-AF80-8DC63824138D}"/>
    <cellStyle name="Millares 12 2 5 2 2 4 4" xfId="24476" xr:uid="{AEB8D751-0213-482D-9D25-6CF0E9D59939}"/>
    <cellStyle name="Millares 12 2 5 2 2 4 5" xfId="45979" xr:uid="{03A666C1-AFDD-49FE-9718-5B885E9EA939}"/>
    <cellStyle name="Millares 12 2 5 2 2 5" xfId="3649" xr:uid="{0D312764-FA75-43A3-B92F-E478A8F565B9}"/>
    <cellStyle name="Millares 12 2 5 2 2 5 2" xfId="11915" xr:uid="{93DAD1F5-AD41-4F63-82F7-81A2B381ED4C}"/>
    <cellStyle name="Millares 12 2 5 2 2 5 2 2" xfId="33418" xr:uid="{BF9E6637-03C9-4EA9-97E7-5BAEFB752458}"/>
    <cellStyle name="Millares 12 2 5 2 2 5 3" xfId="18550" xr:uid="{95E3C8C5-E811-46A2-A241-542829185106}"/>
    <cellStyle name="Millares 12 2 5 2 2 5 3 2" xfId="40053" xr:uid="{FC204F71-1540-40EB-97E8-3CB89D5D8258}"/>
    <cellStyle name="Millares 12 2 5 2 2 5 4" xfId="25155" xr:uid="{01AB2353-D227-406B-860F-81B48E81DACE}"/>
    <cellStyle name="Millares 12 2 5 2 2 5 5" xfId="46658" xr:uid="{83612B6A-418E-4145-95F6-7B7A19437613}"/>
    <cellStyle name="Millares 12 2 5 2 2 6" xfId="5114" xr:uid="{066B6E45-0909-4F69-A1C8-D31D2D223188}"/>
    <cellStyle name="Millares 12 2 5 2 2 6 2" xfId="13380" xr:uid="{BB361634-4743-4944-9B0B-C464B46E80E0}"/>
    <cellStyle name="Millares 12 2 5 2 2 6 2 2" xfId="34883" xr:uid="{A88CEA99-9A35-42E6-8125-1053DEC33087}"/>
    <cellStyle name="Millares 12 2 5 2 2 6 3" xfId="20015" xr:uid="{E2E84124-1E0F-45E4-83D4-DF82F5C23554}"/>
    <cellStyle name="Millares 12 2 5 2 2 6 3 2" xfId="41518" xr:uid="{18529A11-961D-44C0-80C6-B370A979C8EA}"/>
    <cellStyle name="Millares 12 2 5 2 2 6 4" xfId="26620" xr:uid="{7E7B0419-57AA-4B3E-9BE7-6B17D4689FC1}"/>
    <cellStyle name="Millares 12 2 5 2 2 6 5" xfId="48123" xr:uid="{7AB057DA-E4B0-42B9-B379-0CF44D81E0B4}"/>
    <cellStyle name="Millares 12 2 5 2 2 7" xfId="5788" xr:uid="{14BC06F4-524D-43D9-96B6-F48963F1D7F1}"/>
    <cellStyle name="Millares 12 2 5 2 2 7 2" xfId="14054" xr:uid="{37A7DD73-05C3-4372-B948-A6BB5EB5E249}"/>
    <cellStyle name="Millares 12 2 5 2 2 7 2 2" xfId="35557" xr:uid="{CBC5A0C5-A278-4790-877D-A92328AA8CE6}"/>
    <cellStyle name="Millares 12 2 5 2 2 7 3" xfId="20689" xr:uid="{C4DE28F7-4DD2-49A0-B388-37A48148E584}"/>
    <cellStyle name="Millares 12 2 5 2 2 7 3 2" xfId="42192" xr:uid="{195C1313-2012-495B-9D94-44490AEC9C98}"/>
    <cellStyle name="Millares 12 2 5 2 2 7 4" xfId="27294" xr:uid="{9B7C4C58-27CC-4D35-87AD-A1E46DB269C7}"/>
    <cellStyle name="Millares 12 2 5 2 2 7 5" xfId="48797" xr:uid="{FFD20F81-1209-4223-BB77-0804CA9485B4}"/>
    <cellStyle name="Millares 12 2 5 2 2 8" xfId="7429" xr:uid="{E2D9397F-2E8F-4820-A443-ED16C2FB9CF3}"/>
    <cellStyle name="Millares 12 2 5 2 2 8 2" xfId="28932" xr:uid="{42AA207A-5A26-400D-8352-B7B76421C1AF}"/>
    <cellStyle name="Millares 12 2 5 2 2 9" xfId="9086" xr:uid="{BADB3DC2-BD9B-4FB0-B76B-063E2D42CBEC}"/>
    <cellStyle name="Millares 12 2 5 2 2 9 2" xfId="30589" xr:uid="{D5F86311-A17F-4A16-AE68-4836F65F50E6}"/>
    <cellStyle name="Millares 12 2 5 2 3" xfId="1090" xr:uid="{F2E3CD5E-AA04-4151-8A75-EC5EFBC0D905}"/>
    <cellStyle name="Millares 12 2 5 2 3 2" xfId="3919" xr:uid="{8E315568-5458-4BA1-A314-7FDC7A336495}"/>
    <cellStyle name="Millares 12 2 5 2 3 2 2" xfId="12185" xr:uid="{E6A67DC2-CB3E-41AF-8F51-FFD771D79513}"/>
    <cellStyle name="Millares 12 2 5 2 3 2 2 2" xfId="33688" xr:uid="{24C749B7-F57F-408A-9F6C-BD9CBF22C1FB}"/>
    <cellStyle name="Millares 12 2 5 2 3 2 3" xfId="18820" xr:uid="{88490B01-5E91-43DD-953F-0395B4D25168}"/>
    <cellStyle name="Millares 12 2 5 2 3 2 3 2" xfId="40323" xr:uid="{46242086-D4FB-4036-BD52-4AF3F65B393A}"/>
    <cellStyle name="Millares 12 2 5 2 3 2 4" xfId="25425" xr:uid="{69F1C486-6F0F-4E10-BED5-B63E92DF8FAF}"/>
    <cellStyle name="Millares 12 2 5 2 3 2 5" xfId="46928" xr:uid="{5B9C94F4-559D-4A97-BED8-C2391764AC0C}"/>
    <cellStyle name="Millares 12 2 5 2 3 3" xfId="6058" xr:uid="{99E026CA-4461-49A1-975A-4CC01B10ECE2}"/>
    <cellStyle name="Millares 12 2 5 2 3 3 2" xfId="14324" xr:uid="{F5FD2C7D-4B9A-4A51-8BAA-DD9C9DCADAD9}"/>
    <cellStyle name="Millares 12 2 5 2 3 3 2 2" xfId="35827" xr:uid="{69918DF4-F208-4B8F-9D3A-BB38D96402E4}"/>
    <cellStyle name="Millares 12 2 5 2 3 3 3" xfId="20959" xr:uid="{AC389D9E-DF74-4BFC-9BAE-63772650135B}"/>
    <cellStyle name="Millares 12 2 5 2 3 3 3 2" xfId="42462" xr:uid="{8B7ED51B-5187-42F9-8A9F-95E704231511}"/>
    <cellStyle name="Millares 12 2 5 2 3 3 4" xfId="27564" xr:uid="{F7D5F94D-A967-40F1-9812-ED07CA11DB5E}"/>
    <cellStyle name="Millares 12 2 5 2 3 3 5" xfId="49067" xr:uid="{72184FD0-C00F-4EB2-869C-E0FA84338B4F}"/>
    <cellStyle name="Millares 12 2 5 2 3 4" xfId="7699" xr:uid="{3FFB1E05-9F7C-48FB-A6B4-DE6AF017D90D}"/>
    <cellStyle name="Millares 12 2 5 2 3 4 2" xfId="29202" xr:uid="{0367403E-5AFC-419A-B36D-387476830D5C}"/>
    <cellStyle name="Millares 12 2 5 2 3 5" xfId="9356" xr:uid="{110FF003-0755-4731-ADC6-955CD9C856B7}"/>
    <cellStyle name="Millares 12 2 5 2 3 5 2" xfId="30859" xr:uid="{BEFB4B84-E594-414B-B262-1070D4095CE0}"/>
    <cellStyle name="Millares 12 2 5 2 3 6" xfId="15991" xr:uid="{CA3331F9-6460-4B25-8E00-DE7352266C99}"/>
    <cellStyle name="Millares 12 2 5 2 3 6 2" xfId="37494" xr:uid="{92041DBE-841D-4155-86A2-4A75EAE055A7}"/>
    <cellStyle name="Millares 12 2 5 2 3 7" xfId="22596" xr:uid="{ADCC5775-01AF-4F98-BA57-C0100276835B}"/>
    <cellStyle name="Millares 12 2 5 2 3 8" xfId="44099" xr:uid="{4142BC01-025E-4F99-98F7-6A247D013E9C}"/>
    <cellStyle name="Millares 12 2 5 2 4" xfId="1486" xr:uid="{A82B92F2-93D6-4B12-92AC-D2C89B854BC3}"/>
    <cellStyle name="Millares 12 2 5 2 4 2" xfId="4315" xr:uid="{9ADB58AE-2ED6-44A6-92CC-94C6EBAA7C4B}"/>
    <cellStyle name="Millares 12 2 5 2 4 2 2" xfId="12581" xr:uid="{055445C1-D989-4BF5-90C6-5F01CD8B396E}"/>
    <cellStyle name="Millares 12 2 5 2 4 2 2 2" xfId="34084" xr:uid="{E28867E5-F374-4748-B1D4-5A5B3B540D2E}"/>
    <cellStyle name="Millares 12 2 5 2 4 2 3" xfId="19216" xr:uid="{8188C644-B2DA-402C-A4F4-F9570B4F0BF3}"/>
    <cellStyle name="Millares 12 2 5 2 4 2 3 2" xfId="40719" xr:uid="{6C0A0102-6037-4163-99BA-F0A10670F4FC}"/>
    <cellStyle name="Millares 12 2 5 2 4 2 4" xfId="25821" xr:uid="{D5914C87-1A4C-4DB5-A8E4-2E191C010BA1}"/>
    <cellStyle name="Millares 12 2 5 2 4 2 5" xfId="47324" xr:uid="{AA89F218-07EC-494A-BAF4-B06BB1182AE7}"/>
    <cellStyle name="Millares 12 2 5 2 4 3" xfId="6454" xr:uid="{AC72D04E-8937-4E25-AF3D-4D7FF4DD7D5D}"/>
    <cellStyle name="Millares 12 2 5 2 4 3 2" xfId="14720" xr:uid="{639E8ED8-323F-4AB4-B4C3-785E518D7A08}"/>
    <cellStyle name="Millares 12 2 5 2 4 3 2 2" xfId="36223" xr:uid="{81E1E60A-E24B-4711-9654-4CEBD62BBAA4}"/>
    <cellStyle name="Millares 12 2 5 2 4 3 3" xfId="21355" xr:uid="{501764FA-6E53-4FDF-9D11-E76AAF1E3ABF}"/>
    <cellStyle name="Millares 12 2 5 2 4 3 3 2" xfId="42858" xr:uid="{D4DEFDB2-7599-4D0C-A3E3-F9CBB80D010D}"/>
    <cellStyle name="Millares 12 2 5 2 4 3 4" xfId="27960" xr:uid="{232B351D-01C8-4B8B-B79E-29CE5AAADDC9}"/>
    <cellStyle name="Millares 12 2 5 2 4 3 5" xfId="49463" xr:uid="{3C849F5B-21CC-443B-93ED-B055EB7ACFAC}"/>
    <cellStyle name="Millares 12 2 5 2 4 4" xfId="8095" xr:uid="{89318025-A9AC-42E1-949B-DBE019CBFD4B}"/>
    <cellStyle name="Millares 12 2 5 2 4 4 2" xfId="29598" xr:uid="{AE1D5BDE-8085-4B8B-A5FC-2AB930F78406}"/>
    <cellStyle name="Millares 12 2 5 2 4 5" xfId="9752" xr:uid="{B865E991-D2C6-43DB-9EC3-EC5D75AD7483}"/>
    <cellStyle name="Millares 12 2 5 2 4 5 2" xfId="31255" xr:uid="{158BB541-67F4-4AAD-BFBE-933C912931FF}"/>
    <cellStyle name="Millares 12 2 5 2 4 6" xfId="16387" xr:uid="{C115061B-0AD6-451E-ABEA-BD11415AF60F}"/>
    <cellStyle name="Millares 12 2 5 2 4 6 2" xfId="37890" xr:uid="{03BEE2B8-B687-4213-81F2-93ACB076ECA5}"/>
    <cellStyle name="Millares 12 2 5 2 4 7" xfId="22992" xr:uid="{4616C9CD-5650-4335-B140-DC690805C4F3}"/>
    <cellStyle name="Millares 12 2 5 2 4 8" xfId="44495" xr:uid="{037A5585-B1B1-4D19-B515-C0B09B8F6B54}"/>
    <cellStyle name="Millares 12 2 5 2 5" xfId="2173" xr:uid="{5FDFB615-EC07-4B13-9D18-8CB9B46DCC81}"/>
    <cellStyle name="Millares 12 2 5 2 5 2" xfId="10439" xr:uid="{832BAAAD-2BE7-40D5-9E09-56160D7EFAD7}"/>
    <cellStyle name="Millares 12 2 5 2 5 2 2" xfId="31942" xr:uid="{E02AA132-F3E3-4583-B4F8-B8AC75CE7135}"/>
    <cellStyle name="Millares 12 2 5 2 5 3" xfId="17074" xr:uid="{86B135E4-01D0-4F5F-9B81-4CC0EE7D2E34}"/>
    <cellStyle name="Millares 12 2 5 2 5 3 2" xfId="38577" xr:uid="{3A2D9C5E-C5D6-4008-AEBC-8035041C531A}"/>
    <cellStyle name="Millares 12 2 5 2 5 4" xfId="23679" xr:uid="{FB56ED05-B26B-41CA-802A-B4DA00F667D4}"/>
    <cellStyle name="Millares 12 2 5 2 5 5" xfId="45182" xr:uid="{7D4BB37C-8AF9-47E4-8BFD-9365B58948F3}"/>
    <cellStyle name="Millares 12 2 5 2 6" xfId="2720" xr:uid="{07AEBFD9-16E4-4854-9AD4-3EE7520078CE}"/>
    <cellStyle name="Millares 12 2 5 2 6 2" xfId="10986" xr:uid="{282988B3-CE52-4ED2-911E-813D9B981236}"/>
    <cellStyle name="Millares 12 2 5 2 6 2 2" xfId="32489" xr:uid="{D79489EB-2E13-4A71-A145-09031B6789E3}"/>
    <cellStyle name="Millares 12 2 5 2 6 3" xfId="17621" xr:uid="{173C983A-5089-456E-ACC7-127C045E091C}"/>
    <cellStyle name="Millares 12 2 5 2 6 3 2" xfId="39124" xr:uid="{851A2949-94D7-42EE-A5E7-D5F2AA579F4C}"/>
    <cellStyle name="Millares 12 2 5 2 6 4" xfId="24226" xr:uid="{8DC3DE75-4EB5-468A-8E34-041BCB3F5ADA}"/>
    <cellStyle name="Millares 12 2 5 2 6 5" xfId="45729" xr:uid="{A71D6D00-912C-4B82-9C05-75CD95010477}"/>
    <cellStyle name="Millares 12 2 5 2 7" xfId="3369" xr:uid="{0CB524F7-8E5F-4A44-8F72-71ECDF61035D}"/>
    <cellStyle name="Millares 12 2 5 2 7 2" xfId="11635" xr:uid="{5213CA41-D6C2-4DC1-BF63-68D23A157197}"/>
    <cellStyle name="Millares 12 2 5 2 7 2 2" xfId="33138" xr:uid="{322D7CE3-2565-4B58-A925-8E98B6626A8F}"/>
    <cellStyle name="Millares 12 2 5 2 7 3" xfId="18270" xr:uid="{D51099E5-C8CE-40A3-8362-724FFF61D103}"/>
    <cellStyle name="Millares 12 2 5 2 7 3 2" xfId="39773" xr:uid="{111F52E4-4AB6-45FD-BC46-16331413D2B2}"/>
    <cellStyle name="Millares 12 2 5 2 7 4" xfId="24875" xr:uid="{7C178B2D-BB51-460A-94D0-ECDA18E3984F}"/>
    <cellStyle name="Millares 12 2 5 2 7 5" xfId="46378" xr:uid="{FFBE48BC-4F4B-401F-82C1-97686A65C76E}"/>
    <cellStyle name="Millares 12 2 5 2 8" xfId="4864" xr:uid="{32709EE2-B96A-4382-9B01-644A9814DE66}"/>
    <cellStyle name="Millares 12 2 5 2 8 2" xfId="13130" xr:uid="{21A64703-8A47-4D7F-897B-FBA92ACC8D10}"/>
    <cellStyle name="Millares 12 2 5 2 8 2 2" xfId="34633" xr:uid="{81F26213-2BD1-4BCE-8C56-ED187501A33D}"/>
    <cellStyle name="Millares 12 2 5 2 8 3" xfId="19765" xr:uid="{F14BBD8B-A4BC-43A9-89E0-B697C0A347C2}"/>
    <cellStyle name="Millares 12 2 5 2 8 3 2" xfId="41268" xr:uid="{84E39877-F911-4661-910C-A8A4E2D9E3AD}"/>
    <cellStyle name="Millares 12 2 5 2 8 4" xfId="26370" xr:uid="{D9A09B95-24DB-45BA-B6F0-5701283D8FEB}"/>
    <cellStyle name="Millares 12 2 5 2 8 5" xfId="47873" xr:uid="{6EF0775E-2354-4556-B7B8-BB6B91F9ACA7}"/>
    <cellStyle name="Millares 12 2 5 2 9" xfId="5508" xr:uid="{C054BF9E-4281-4138-B51C-28F36E27D1CB}"/>
    <cellStyle name="Millares 12 2 5 2 9 2" xfId="13774" xr:uid="{7AFD6A28-ABB3-4D2F-A6B3-4BFCED618341}"/>
    <cellStyle name="Millares 12 2 5 2 9 2 2" xfId="35277" xr:uid="{1302D524-F8C8-418A-8871-3DF2D77CE89E}"/>
    <cellStyle name="Millares 12 2 5 2 9 3" xfId="20409" xr:uid="{2A91B23C-8788-4218-AD08-C601F24C56B5}"/>
    <cellStyle name="Millares 12 2 5 2 9 3 2" xfId="41912" xr:uid="{E1B6A8FB-32A4-4F03-9986-690821C6DF76}"/>
    <cellStyle name="Millares 12 2 5 2 9 4" xfId="27014" xr:uid="{EE6A9D92-5396-478F-BCBC-38AF2F8675C8}"/>
    <cellStyle name="Millares 12 2 5 2 9 5" xfId="48517" xr:uid="{FE293A68-523C-4597-9417-9061EF05340C}"/>
    <cellStyle name="Millares 12 2 5 3" xfId="410" xr:uid="{A5843D64-E980-44EA-85B1-4AA0CEED23E8}"/>
    <cellStyle name="Millares 12 2 5 3 10" xfId="15313" xr:uid="{C1F71C57-70E2-43B3-AD2B-D1471498F0A6}"/>
    <cellStyle name="Millares 12 2 5 3 10 2" xfId="36816" xr:uid="{E0C9F962-11F3-4A89-9AF7-92AD10F30A27}"/>
    <cellStyle name="Millares 12 2 5 3 11" xfId="21918" xr:uid="{EEF88DA2-2E1F-4986-AB7A-EB7F8E374F1B}"/>
    <cellStyle name="Millares 12 2 5 3 12" xfId="43421" xr:uid="{B041B7E4-A320-433F-BC71-402ECCB966A5}"/>
    <cellStyle name="Millares 12 2 5 3 2" xfId="1358" xr:uid="{290E92AE-CA90-401A-AB44-A3F3E691559E}"/>
    <cellStyle name="Millares 12 2 5 3 2 2" xfId="4187" xr:uid="{CD02BC13-4568-4F97-8498-3707A41058AE}"/>
    <cellStyle name="Millares 12 2 5 3 2 2 2" xfId="12453" xr:uid="{5D351FCA-9563-4CC5-A43B-0F5061A8CF40}"/>
    <cellStyle name="Millares 12 2 5 3 2 2 2 2" xfId="33956" xr:uid="{B6CB84AB-1014-4110-9223-9D0225F69A18}"/>
    <cellStyle name="Millares 12 2 5 3 2 2 3" xfId="19088" xr:uid="{5B6442E0-78B2-4104-9423-20588E0EB56A}"/>
    <cellStyle name="Millares 12 2 5 3 2 2 3 2" xfId="40591" xr:uid="{D11C4A6E-AD9D-4474-826F-944C614CD2EA}"/>
    <cellStyle name="Millares 12 2 5 3 2 2 4" xfId="25693" xr:uid="{9C3950AD-8664-43D2-A75A-C5F175DF0BFA}"/>
    <cellStyle name="Millares 12 2 5 3 2 2 5" xfId="47196" xr:uid="{AC657676-3C63-48BE-89C5-7E8F069FFC41}"/>
    <cellStyle name="Millares 12 2 5 3 2 3" xfId="6326" xr:uid="{F6325E6F-1493-474F-B091-8920F9AE8D94}"/>
    <cellStyle name="Millares 12 2 5 3 2 3 2" xfId="14592" xr:uid="{455C0415-E0E1-4467-830A-F31A74018023}"/>
    <cellStyle name="Millares 12 2 5 3 2 3 2 2" xfId="36095" xr:uid="{8AA43A8A-B510-41AB-88B4-54ACB8278823}"/>
    <cellStyle name="Millares 12 2 5 3 2 3 3" xfId="21227" xr:uid="{586EA56E-61BA-4569-8265-F7C6F7FC7B00}"/>
    <cellStyle name="Millares 12 2 5 3 2 3 3 2" xfId="42730" xr:uid="{BB48F4F7-F67A-4AC1-A503-09408E76BCF8}"/>
    <cellStyle name="Millares 12 2 5 3 2 3 4" xfId="27832" xr:uid="{AFA9ADAA-C605-4F64-94AB-67455132F42D}"/>
    <cellStyle name="Millares 12 2 5 3 2 3 5" xfId="49335" xr:uid="{C78EB05D-06DA-405F-9F5D-AE72C80CB67B}"/>
    <cellStyle name="Millares 12 2 5 3 2 4" xfId="7967" xr:uid="{7B77A2DA-12B2-4763-A8F8-133763158BA5}"/>
    <cellStyle name="Millares 12 2 5 3 2 4 2" xfId="29470" xr:uid="{3A510BF4-9537-448F-9790-72EE6E743D28}"/>
    <cellStyle name="Millares 12 2 5 3 2 5" xfId="9624" xr:uid="{66BD736A-EAA2-4B81-9CA8-75389FC1D6B3}"/>
    <cellStyle name="Millares 12 2 5 3 2 5 2" xfId="31127" xr:uid="{D7E0112F-02AB-49B1-8885-543AE5CBD31F}"/>
    <cellStyle name="Millares 12 2 5 3 2 6" xfId="16259" xr:uid="{2CCA9D86-FD10-4DFF-A2D7-9DFFB9308D13}"/>
    <cellStyle name="Millares 12 2 5 3 2 6 2" xfId="37762" xr:uid="{FC62AC5E-E116-4F7F-8834-E08EE0DF63D6}"/>
    <cellStyle name="Millares 12 2 5 3 2 7" xfId="22864" xr:uid="{B04DF783-21B4-4D12-B8A8-3B2650B87814}"/>
    <cellStyle name="Millares 12 2 5 3 2 8" xfId="44367" xr:uid="{162832B0-6C2A-43A2-AFA4-C9956F5629FA}"/>
    <cellStyle name="Millares 12 2 5 3 3" xfId="2045" xr:uid="{0F411E90-3525-493A-8CB7-4BA2241B0569}"/>
    <cellStyle name="Millares 12 2 5 3 3 2" xfId="10311" xr:uid="{33631570-8403-4F66-8741-195A277C8432}"/>
    <cellStyle name="Millares 12 2 5 3 3 2 2" xfId="31814" xr:uid="{01A34230-2DE4-41FD-9D6C-0C0D3C3729FA}"/>
    <cellStyle name="Millares 12 2 5 3 3 3" xfId="16946" xr:uid="{C6CF5FC7-7C5E-4D87-A692-172DC9D8B394}"/>
    <cellStyle name="Millares 12 2 5 3 3 3 2" xfId="38449" xr:uid="{3AF34FC5-EF9C-45F0-802C-3DC65BD77112}"/>
    <cellStyle name="Millares 12 2 5 3 3 4" xfId="23551" xr:uid="{92A24983-0C65-4399-A49F-A2C8A344A52B}"/>
    <cellStyle name="Millares 12 2 5 3 3 5" xfId="45054" xr:uid="{4BE57578-03E6-4D2F-BF4B-12A5A2A00FC5}"/>
    <cellStyle name="Millares 12 2 5 3 4" xfId="2844" xr:uid="{73EE9A84-AA06-4584-9146-5AD918A615F3}"/>
    <cellStyle name="Millares 12 2 5 3 4 2" xfId="11110" xr:uid="{152B59E5-D2BC-4A2E-B4A6-6079A971145A}"/>
    <cellStyle name="Millares 12 2 5 3 4 2 2" xfId="32613" xr:uid="{25A02E52-A0A1-47D7-B885-03F8FC36E5AC}"/>
    <cellStyle name="Millares 12 2 5 3 4 3" xfId="17745" xr:uid="{4343E070-40D8-4675-BE11-D670C756B583}"/>
    <cellStyle name="Millares 12 2 5 3 4 3 2" xfId="39248" xr:uid="{C42D6ECA-361A-4053-A842-3456E57CBBAF}"/>
    <cellStyle name="Millares 12 2 5 3 4 4" xfId="24350" xr:uid="{12B8B4A6-5C1D-4D58-BD83-2387D43C999D}"/>
    <cellStyle name="Millares 12 2 5 3 4 5" xfId="45853" xr:uid="{C153433C-358F-4790-98C7-0FBAB4621392}"/>
    <cellStyle name="Millares 12 2 5 3 5" xfId="3241" xr:uid="{69F57B70-FF53-490D-A4BA-9B583642D089}"/>
    <cellStyle name="Millares 12 2 5 3 5 2" xfId="11507" xr:uid="{FA3082E7-5E25-43B8-92A5-024A9C18992E}"/>
    <cellStyle name="Millares 12 2 5 3 5 2 2" xfId="33010" xr:uid="{C999262F-0407-4E25-B689-21E5B0EB4410}"/>
    <cellStyle name="Millares 12 2 5 3 5 3" xfId="18142" xr:uid="{F24A2CDA-9651-4D4C-820F-E7B55364626D}"/>
    <cellStyle name="Millares 12 2 5 3 5 3 2" xfId="39645" xr:uid="{2960C1C6-02D3-40F9-9F9C-4D8CEC8FF792}"/>
    <cellStyle name="Millares 12 2 5 3 5 4" xfId="24747" xr:uid="{ACF0FB5B-E266-4561-B348-5C59C517CEFB}"/>
    <cellStyle name="Millares 12 2 5 3 5 5" xfId="46250" xr:uid="{BA6D4BBE-9B82-47EA-8C5A-5C3D8B056E17}"/>
    <cellStyle name="Millares 12 2 5 3 6" xfId="4988" xr:uid="{B4208B5A-8169-4180-BFDB-25F5D5908025}"/>
    <cellStyle name="Millares 12 2 5 3 6 2" xfId="13254" xr:uid="{1378ADDE-62E2-4B33-8B18-9495EE33E13D}"/>
    <cellStyle name="Millares 12 2 5 3 6 2 2" xfId="34757" xr:uid="{544CF979-4DAF-43FC-B2AC-6AADBAFD8131}"/>
    <cellStyle name="Millares 12 2 5 3 6 3" xfId="19889" xr:uid="{87F2A550-6F6E-476F-9F02-D9B498E1B827}"/>
    <cellStyle name="Millares 12 2 5 3 6 3 2" xfId="41392" xr:uid="{1B96BFB0-30A4-4A0D-9207-4BC656A7EB82}"/>
    <cellStyle name="Millares 12 2 5 3 6 4" xfId="26494" xr:uid="{7C55963E-AAD0-45F8-A2D6-3EC567330AF9}"/>
    <cellStyle name="Millares 12 2 5 3 6 5" xfId="47997" xr:uid="{CF8FA9E6-F5B8-4F5E-87D5-1DD95689F43E}"/>
    <cellStyle name="Millares 12 2 5 3 7" xfId="5380" xr:uid="{FB629864-EA4E-45AA-87DA-1C628BCD7412}"/>
    <cellStyle name="Millares 12 2 5 3 7 2" xfId="13646" xr:uid="{508453F8-817A-4F73-9B54-3ABBC78D4340}"/>
    <cellStyle name="Millares 12 2 5 3 7 2 2" xfId="35149" xr:uid="{F8F81B04-3248-48F4-9131-D588C91E507E}"/>
    <cellStyle name="Millares 12 2 5 3 7 3" xfId="20281" xr:uid="{2447F113-A6D7-4387-ABCA-D6D85D0EBD61}"/>
    <cellStyle name="Millares 12 2 5 3 7 3 2" xfId="41784" xr:uid="{C0D0429C-BCF4-4DC6-8F1A-CF8FC72E51BB}"/>
    <cellStyle name="Millares 12 2 5 3 7 4" xfId="26886" xr:uid="{7D4E8E61-6102-4BDD-983D-6C3D4F30142C}"/>
    <cellStyle name="Millares 12 2 5 3 7 5" xfId="48389" xr:uid="{77A976C7-6BD2-4B7B-BCF8-8AF0E56DD5FA}"/>
    <cellStyle name="Millares 12 2 5 3 8" xfId="7021" xr:uid="{0A3C0D10-AFBB-4271-BBF4-FEA1FC06F58E}"/>
    <cellStyle name="Millares 12 2 5 3 8 2" xfId="28524" xr:uid="{90E6A692-13F6-4F74-8562-6A665972981A}"/>
    <cellStyle name="Millares 12 2 5 3 9" xfId="8677" xr:uid="{86F087FA-D58A-4904-8539-4292FA262084}"/>
    <cellStyle name="Millares 12 2 5 3 9 2" xfId="30180" xr:uid="{3AE4B2EB-E090-4A5D-8984-2685665A5430}"/>
    <cellStyle name="Millares 12 2 5 4" xfId="694" xr:uid="{43AF7E4D-090B-4DF8-B938-687C3E4B5A9F}"/>
    <cellStyle name="Millares 12 2 5 4 10" xfId="43703" xr:uid="{4B26F76A-D393-4ACA-A264-CD1B2BF33118}"/>
    <cellStyle name="Millares 12 2 5 4 2" xfId="1640" xr:uid="{8DC3A808-924B-4323-8570-78F3A8CAEE1E}"/>
    <cellStyle name="Millares 12 2 5 4 2 2" xfId="4469" xr:uid="{8282A4CC-8CC4-4C0F-89A8-D40C8BEFC789}"/>
    <cellStyle name="Millares 12 2 5 4 2 2 2" xfId="12735" xr:uid="{73195C54-0B7C-4153-A4DB-05D4B3B2B9D6}"/>
    <cellStyle name="Millares 12 2 5 4 2 2 2 2" xfId="34238" xr:uid="{A7AAC3A5-4C8E-4BDA-B3E8-A0A37F9AA85C}"/>
    <cellStyle name="Millares 12 2 5 4 2 2 3" xfId="19370" xr:uid="{631A3C8D-2892-4512-BA51-288CBA8F4623}"/>
    <cellStyle name="Millares 12 2 5 4 2 2 3 2" xfId="40873" xr:uid="{4AF68DD2-1D75-408A-AD39-2087EB7F8DBC}"/>
    <cellStyle name="Millares 12 2 5 4 2 2 4" xfId="25975" xr:uid="{CB9AFFC6-E320-40FC-B256-97AD20CC4D56}"/>
    <cellStyle name="Millares 12 2 5 4 2 2 5" xfId="47478" xr:uid="{6D4CE132-B0B9-4317-BE50-36DCDD9554E2}"/>
    <cellStyle name="Millares 12 2 5 4 2 3" xfId="6608" xr:uid="{EEF8A1AA-3EA3-427A-8D42-B0AFFA53FB99}"/>
    <cellStyle name="Millares 12 2 5 4 2 3 2" xfId="14874" xr:uid="{423EC8A3-DE65-4AE2-9AE7-571406A4298B}"/>
    <cellStyle name="Millares 12 2 5 4 2 3 2 2" xfId="36377" xr:uid="{543ABD32-4E0F-4089-8BEA-6CB681F48ACF}"/>
    <cellStyle name="Millares 12 2 5 4 2 3 3" xfId="21509" xr:uid="{12E3B1D9-95EB-4E43-A37B-993F00B69D46}"/>
    <cellStyle name="Millares 12 2 5 4 2 3 3 2" xfId="43012" xr:uid="{EF51DD9E-2B97-4215-848F-A769C8CC8419}"/>
    <cellStyle name="Millares 12 2 5 4 2 3 4" xfId="28114" xr:uid="{FA08641B-79D3-452A-989F-E588B8D832D5}"/>
    <cellStyle name="Millares 12 2 5 4 2 3 5" xfId="49617" xr:uid="{CEA2654B-8420-4B0B-866D-CF630928C537}"/>
    <cellStyle name="Millares 12 2 5 4 2 4" xfId="8249" xr:uid="{3AAFFE43-F66C-4F0F-B0FB-7512690DBB21}"/>
    <cellStyle name="Millares 12 2 5 4 2 4 2" xfId="29752" xr:uid="{6350280B-CA92-4BF5-A19F-B1C8C32D3F74}"/>
    <cellStyle name="Millares 12 2 5 4 2 5" xfId="9906" xr:uid="{75EE7D7F-E52F-4D2C-AB62-D1C342EE25C3}"/>
    <cellStyle name="Millares 12 2 5 4 2 5 2" xfId="31409" xr:uid="{99AD8F97-9D45-4159-8C04-F40FB8364BE8}"/>
    <cellStyle name="Millares 12 2 5 4 2 6" xfId="16541" xr:uid="{42960A89-3B54-4F8E-8121-5DE0B0024F89}"/>
    <cellStyle name="Millares 12 2 5 4 2 6 2" xfId="38044" xr:uid="{311E62E3-D7FA-4C66-905A-B2B12ED6F1ED}"/>
    <cellStyle name="Millares 12 2 5 4 2 7" xfId="23146" xr:uid="{74EA865A-6EF5-435F-B865-32DA42E0E362}"/>
    <cellStyle name="Millares 12 2 5 4 2 8" xfId="44649" xr:uid="{741C4149-2356-4C05-8A65-0584B8BF6BF2}"/>
    <cellStyle name="Millares 12 2 5 4 3" xfId="2327" xr:uid="{9895E3AF-3A5E-4653-B97D-D941A48BA50E}"/>
    <cellStyle name="Millares 12 2 5 4 3 2" xfId="10593" xr:uid="{6F3A9290-8F28-48F2-8E41-5D20FA40B1B1}"/>
    <cellStyle name="Millares 12 2 5 4 3 2 2" xfId="32096" xr:uid="{9EB8F484-C530-458F-89C1-319822D60AD0}"/>
    <cellStyle name="Millares 12 2 5 4 3 3" xfId="17228" xr:uid="{7759A564-B257-4F83-B7C3-B7E5855D6754}"/>
    <cellStyle name="Millares 12 2 5 4 3 3 2" xfId="38731" xr:uid="{9D428A16-D949-47A5-9562-C41C8317B8F5}"/>
    <cellStyle name="Millares 12 2 5 4 3 4" xfId="23833" xr:uid="{E79B0209-06B6-4B0E-BB22-1D675352AD6F}"/>
    <cellStyle name="Millares 12 2 5 4 3 5" xfId="45336" xr:uid="{1159F0C6-9701-487D-BFC5-C168279823D1}"/>
    <cellStyle name="Millares 12 2 5 4 4" xfId="3523" xr:uid="{F35216EB-5ED1-4783-92BC-FB8BCE370C1B}"/>
    <cellStyle name="Millares 12 2 5 4 4 2" xfId="11789" xr:uid="{579DDE94-8DB3-4F8F-AA9D-E1396A26E6AF}"/>
    <cellStyle name="Millares 12 2 5 4 4 2 2" xfId="33292" xr:uid="{F6123046-73AB-479D-BAEC-0C743BB6189E}"/>
    <cellStyle name="Millares 12 2 5 4 4 3" xfId="18424" xr:uid="{180D7EEC-818E-46FB-A023-F27F767EF3B9}"/>
    <cellStyle name="Millares 12 2 5 4 4 3 2" xfId="39927" xr:uid="{49A296E3-4549-4FCC-BF84-D7565F10295F}"/>
    <cellStyle name="Millares 12 2 5 4 4 4" xfId="25029" xr:uid="{3EFD6202-DF48-458F-B371-F8203123CBB0}"/>
    <cellStyle name="Millares 12 2 5 4 4 5" xfId="46532" xr:uid="{D3075DF4-AF26-4DF2-9869-01F746F0C1D6}"/>
    <cellStyle name="Millares 12 2 5 4 5" xfId="5662" xr:uid="{D0A6F819-32F9-41B9-83D3-9F75B36096FA}"/>
    <cellStyle name="Millares 12 2 5 4 5 2" xfId="13928" xr:uid="{FE55D92D-0C05-4C9F-BC1E-8EE0F9A13C9F}"/>
    <cellStyle name="Millares 12 2 5 4 5 2 2" xfId="35431" xr:uid="{EC9E23BB-EF8D-47B1-905F-A99CA088BC24}"/>
    <cellStyle name="Millares 12 2 5 4 5 3" xfId="20563" xr:uid="{D2312A9D-39F6-49D2-B9B4-F5CEDF7A70D5}"/>
    <cellStyle name="Millares 12 2 5 4 5 3 2" xfId="42066" xr:uid="{8B2451F5-6203-4810-A9EF-44F906EF2BD9}"/>
    <cellStyle name="Millares 12 2 5 4 5 4" xfId="27168" xr:uid="{E894FF2C-0823-4698-9986-62F0C69FFD55}"/>
    <cellStyle name="Millares 12 2 5 4 5 5" xfId="48671" xr:uid="{83433274-78A4-4B59-A691-AE234B6EA81D}"/>
    <cellStyle name="Millares 12 2 5 4 6" xfId="7303" xr:uid="{1D1441B6-0365-4A98-AA7E-E85564AC6CD4}"/>
    <cellStyle name="Millares 12 2 5 4 6 2" xfId="28806" xr:uid="{F76CC43E-D244-4A1C-A568-9EC91426E610}"/>
    <cellStyle name="Millares 12 2 5 4 7" xfId="8960" xr:uid="{AECCFF31-D26F-4B34-B8FF-20E7223083EB}"/>
    <cellStyle name="Millares 12 2 5 4 7 2" xfId="30463" xr:uid="{CD7E71FA-2599-47E6-BB09-40CFA89E30DB}"/>
    <cellStyle name="Millares 12 2 5 4 8" xfId="15595" xr:uid="{55930DBD-ECB9-4191-BC94-B646E39B7CE2}"/>
    <cellStyle name="Millares 12 2 5 4 8 2" xfId="37098" xr:uid="{12091409-C31B-42DE-82AE-70C05DEA17CA}"/>
    <cellStyle name="Millares 12 2 5 4 9" xfId="22200" xr:uid="{A586D79F-7781-4590-88DD-6CE96E3CF6B7}"/>
    <cellStyle name="Millares 12 2 5 5" xfId="962" xr:uid="{0310EDAA-5DB3-4394-9BC4-6E6860727ED4}"/>
    <cellStyle name="Millares 12 2 5 5 2" xfId="3791" xr:uid="{6A016268-710A-4E70-BAC6-A15D9F7561A9}"/>
    <cellStyle name="Millares 12 2 5 5 2 2" xfId="12057" xr:uid="{F26E80D2-39F2-4F3F-BAD0-2723E3815CBB}"/>
    <cellStyle name="Millares 12 2 5 5 2 2 2" xfId="33560" xr:uid="{1004550C-9A16-432C-AEA9-40258DC90DCE}"/>
    <cellStyle name="Millares 12 2 5 5 2 3" xfId="18692" xr:uid="{C804ECDF-522E-4955-9EE9-4CD5FE74FC2E}"/>
    <cellStyle name="Millares 12 2 5 5 2 3 2" xfId="40195" xr:uid="{5017E85C-4C30-45CA-B336-D34F910D13F0}"/>
    <cellStyle name="Millares 12 2 5 5 2 4" xfId="25297" xr:uid="{0D89BB08-3A4D-435A-A6DA-C79F7ECFBB76}"/>
    <cellStyle name="Millares 12 2 5 5 2 5" xfId="46800" xr:uid="{2232DE67-7DC2-4361-AB55-F8864B79DD69}"/>
    <cellStyle name="Millares 12 2 5 5 3" xfId="5930" xr:uid="{0535F314-7DBB-4EEA-9445-8D1298888FFD}"/>
    <cellStyle name="Millares 12 2 5 5 3 2" xfId="14196" xr:uid="{C13B3676-DA4A-4A50-BB9F-FC2E723A03A2}"/>
    <cellStyle name="Millares 12 2 5 5 3 2 2" xfId="35699" xr:uid="{65CB0375-6684-430D-B671-EAC9369D1226}"/>
    <cellStyle name="Millares 12 2 5 5 3 3" xfId="20831" xr:uid="{12C84589-00E3-4468-8BA8-5ECD7CE4B5E5}"/>
    <cellStyle name="Millares 12 2 5 5 3 3 2" xfId="42334" xr:uid="{14E0167B-8BF9-413C-A188-B978AF65975D}"/>
    <cellStyle name="Millares 12 2 5 5 3 4" xfId="27436" xr:uid="{376CEEDA-623E-4B20-8320-53DBAFC0141F}"/>
    <cellStyle name="Millares 12 2 5 5 3 5" xfId="48939" xr:uid="{50BB6D3E-4CA4-46D7-93E4-66F88E12A1D5}"/>
    <cellStyle name="Millares 12 2 5 5 4" xfId="7571" xr:uid="{00BBE1B2-300F-4422-B301-3CDDF48BFDCD}"/>
    <cellStyle name="Millares 12 2 5 5 4 2" xfId="29074" xr:uid="{6F4B2710-1453-4E47-8830-E1E105A8F2A1}"/>
    <cellStyle name="Millares 12 2 5 5 5" xfId="9228" xr:uid="{8B069AA5-B206-46A1-A1DD-FA31F0DCCABC}"/>
    <cellStyle name="Millares 12 2 5 5 5 2" xfId="30731" xr:uid="{CDA0CFF2-D3FC-449E-AA77-96A3DBF60BDE}"/>
    <cellStyle name="Millares 12 2 5 5 6" xfId="15863" xr:uid="{84644393-557A-4D61-B7C3-7E40E440CE40}"/>
    <cellStyle name="Millares 12 2 5 5 6 2" xfId="37366" xr:uid="{2BE13307-B753-4BED-8B96-36EE713A2B1A}"/>
    <cellStyle name="Millares 12 2 5 5 7" xfId="22468" xr:uid="{0B631ED6-65C1-4775-8B23-E8E3A54206B3}"/>
    <cellStyle name="Millares 12 2 5 5 8" xfId="43971" xr:uid="{A0EE056C-6C91-41D3-B3F6-FE328D6F5993}"/>
    <cellStyle name="Millares 12 2 5 6" xfId="1223" xr:uid="{380F3FEF-4B62-4726-8933-C45590F2DCA9}"/>
    <cellStyle name="Millares 12 2 5 6 2" xfId="4052" xr:uid="{88829B8F-207B-41DB-AB55-E2AB74AE984B}"/>
    <cellStyle name="Millares 12 2 5 6 2 2" xfId="12318" xr:uid="{8F420341-8A33-4FAE-AF7A-B1BA7F08B94E}"/>
    <cellStyle name="Millares 12 2 5 6 2 2 2" xfId="33821" xr:uid="{BD4FBEC1-D64B-4A77-A600-4412A5365F5F}"/>
    <cellStyle name="Millares 12 2 5 6 2 3" xfId="18953" xr:uid="{2AE638A8-85B0-4570-9B3D-22CB90B62301}"/>
    <cellStyle name="Millares 12 2 5 6 2 3 2" xfId="40456" xr:uid="{48BDCC96-0DCB-4762-B520-F1B0587576A1}"/>
    <cellStyle name="Millares 12 2 5 6 2 4" xfId="25558" xr:uid="{6987B4A4-9F71-4AD8-B313-2EE014EC293D}"/>
    <cellStyle name="Millares 12 2 5 6 2 5" xfId="47061" xr:uid="{81E8E63E-DFD1-4DE3-92BF-B67B8A9E782E}"/>
    <cellStyle name="Millares 12 2 5 6 3" xfId="6191" xr:uid="{75133564-237D-463C-AB6A-E69881C3982B}"/>
    <cellStyle name="Millares 12 2 5 6 3 2" xfId="14457" xr:uid="{AD4B7F4D-9038-434C-8652-11F051ABDDCF}"/>
    <cellStyle name="Millares 12 2 5 6 3 2 2" xfId="35960" xr:uid="{180A0063-BFBC-477E-9678-8985D07FACA4}"/>
    <cellStyle name="Millares 12 2 5 6 3 3" xfId="21092" xr:uid="{B2611F40-A204-4288-ABEF-CD8B58B4F8E8}"/>
    <cellStyle name="Millares 12 2 5 6 3 3 2" xfId="42595" xr:uid="{0A1BE48E-0488-4D21-9FB1-69D01A9ADB53}"/>
    <cellStyle name="Millares 12 2 5 6 3 4" xfId="27697" xr:uid="{C0D2AEFC-19FE-4E8A-92F8-022F9593364E}"/>
    <cellStyle name="Millares 12 2 5 6 3 5" xfId="49200" xr:uid="{63F02658-9B8E-4539-AD07-B69DD9FE085A}"/>
    <cellStyle name="Millares 12 2 5 6 4" xfId="7832" xr:uid="{F91D8C70-781E-422B-886D-3AE4946F3550}"/>
    <cellStyle name="Millares 12 2 5 6 4 2" xfId="29335" xr:uid="{E892B65F-3288-43A9-B43C-D2AB27512DB1}"/>
    <cellStyle name="Millares 12 2 5 6 5" xfId="9489" xr:uid="{4C97A173-03BA-461E-BEF9-E4E18783FD21}"/>
    <cellStyle name="Millares 12 2 5 6 5 2" xfId="30992" xr:uid="{28B71510-93E1-495D-8148-5E5FA66C0B67}"/>
    <cellStyle name="Millares 12 2 5 6 6" xfId="16124" xr:uid="{8674E66C-D8B6-4580-AF92-D1595A584193}"/>
    <cellStyle name="Millares 12 2 5 6 6 2" xfId="37627" xr:uid="{FBD3B027-40E2-4D8B-9EFE-D7F073CC7FF0}"/>
    <cellStyle name="Millares 12 2 5 6 7" xfId="22729" xr:uid="{F8ECDAC2-B4C4-42E3-B749-1EF115E1078F}"/>
    <cellStyle name="Millares 12 2 5 6 8" xfId="44232" xr:uid="{58889954-A318-4015-9C2C-9992B7EE3713}"/>
    <cellStyle name="Millares 12 2 5 7" xfId="1911" xr:uid="{2ACA5A9B-5183-43A1-82F6-738BA18BCC04}"/>
    <cellStyle name="Millares 12 2 5 7 2" xfId="10177" xr:uid="{3D49AB0C-5446-41B4-BB8E-1727319C09ED}"/>
    <cellStyle name="Millares 12 2 5 7 2 2" xfId="31680" xr:uid="{D4E70CA6-3B77-4E37-8D1E-09F6559FAA9A}"/>
    <cellStyle name="Millares 12 2 5 7 3" xfId="16812" xr:uid="{97E5B2E5-5677-41F2-A10E-2FF2A794B703}"/>
    <cellStyle name="Millares 12 2 5 7 3 2" xfId="38315" xr:uid="{611ACE68-444D-459D-800E-411DE3A5171E}"/>
    <cellStyle name="Millares 12 2 5 7 4" xfId="23417" xr:uid="{B6EC66E9-A443-45B9-AA1B-113B0415DE2E}"/>
    <cellStyle name="Millares 12 2 5 7 5" xfId="44920" xr:uid="{2D34CC58-2C75-4BF6-8855-1C318560E643}"/>
    <cellStyle name="Millares 12 2 5 8" xfId="2596" xr:uid="{41CEB511-032F-48CD-94F2-CB35CB7943B8}"/>
    <cellStyle name="Millares 12 2 5 8 2" xfId="10862" xr:uid="{B63B2477-2143-4035-BAAB-96EC253AB718}"/>
    <cellStyle name="Millares 12 2 5 8 2 2" xfId="32365" xr:uid="{06523F52-B8DA-4A54-B63B-12FB6696D54F}"/>
    <cellStyle name="Millares 12 2 5 8 3" xfId="17497" xr:uid="{62E91D8C-3579-4D7B-9044-0CBC849DCF3E}"/>
    <cellStyle name="Millares 12 2 5 8 3 2" xfId="39000" xr:uid="{AAC57900-57A7-4F7B-92B7-A6C5D6428920}"/>
    <cellStyle name="Millares 12 2 5 8 4" xfId="24102" xr:uid="{92CD24AB-10CF-406B-84F6-55D249777B8D}"/>
    <cellStyle name="Millares 12 2 5 8 5" xfId="45605" xr:uid="{17451972-A4B9-4214-832E-ADD137EFFFC7}"/>
    <cellStyle name="Millares 12 2 5 9" xfId="3107" xr:uid="{8BB83986-0963-4EDE-9262-92D39CA74D3A}"/>
    <cellStyle name="Millares 12 2 5 9 2" xfId="11373" xr:uid="{F2D3EADA-F63F-4AF9-AF69-D87624A6122E}"/>
    <cellStyle name="Millares 12 2 5 9 2 2" xfId="32876" xr:uid="{B45F22AF-399C-418E-975D-3F58662A37BC}"/>
    <cellStyle name="Millares 12 2 5 9 3" xfId="18008" xr:uid="{ED4CE7CA-E12A-41F0-9A07-71A38B74C16A}"/>
    <cellStyle name="Millares 12 2 5 9 3 2" xfId="39511" xr:uid="{F38641CC-4101-4618-97EA-4C38CD6A157A}"/>
    <cellStyle name="Millares 12 2 5 9 4" xfId="24613" xr:uid="{2AEE017F-620B-41ED-8AC2-0C641503DACB}"/>
    <cellStyle name="Millares 12 2 5 9 5" xfId="46116" xr:uid="{40EB0A94-CA95-4A8F-B3B4-A2D848A25B70}"/>
    <cellStyle name="Millares 12 2 6" xfId="247" xr:uid="{63F9FC99-C7B2-4D68-933D-9712BD612DEB}"/>
    <cellStyle name="Millares 12 2 6 10" xfId="4761" xr:uid="{B217DE0B-49A3-442F-B622-378CC93798C3}"/>
    <cellStyle name="Millares 12 2 6 10 2" xfId="13027" xr:uid="{9991A4E2-59B3-46DC-94CC-324110266415}"/>
    <cellStyle name="Millares 12 2 6 10 2 2" xfId="34530" xr:uid="{87061466-0219-4C13-B3EC-08ABD2903217}"/>
    <cellStyle name="Millares 12 2 6 10 3" xfId="19662" xr:uid="{C462A8BC-B591-4001-902F-DE352FC089C5}"/>
    <cellStyle name="Millares 12 2 6 10 3 2" xfId="41165" xr:uid="{EF98757F-E60F-4F53-9594-7508C88B92DC}"/>
    <cellStyle name="Millares 12 2 6 10 4" xfId="26267" xr:uid="{00BEC59F-FAE7-41EA-A96E-1E3B00EECC7F}"/>
    <cellStyle name="Millares 12 2 6 10 5" xfId="47770" xr:uid="{7DD546F8-7AA7-444D-8A0A-8630DD5EDD93}"/>
    <cellStyle name="Millares 12 2 6 11" xfId="5264" xr:uid="{D091FB5C-F978-4C46-8D30-B48D5D43E138}"/>
    <cellStyle name="Millares 12 2 6 11 2" xfId="13530" xr:uid="{81FB6AB8-3B39-46AB-A094-CF314B58B8E5}"/>
    <cellStyle name="Millares 12 2 6 11 2 2" xfId="35033" xr:uid="{D93FC3A7-A66E-4761-AE90-25FD82E1B9A4}"/>
    <cellStyle name="Millares 12 2 6 11 3" xfId="20165" xr:uid="{E0DEA672-C43E-4650-943C-94E204634A16}"/>
    <cellStyle name="Millares 12 2 6 11 3 2" xfId="41668" xr:uid="{D9D0218D-A750-4CBB-A3A3-48A858E1418F}"/>
    <cellStyle name="Millares 12 2 6 11 4" xfId="26770" xr:uid="{1423889A-34A1-4527-87E2-F0C93BF1105C}"/>
    <cellStyle name="Millares 12 2 6 11 5" xfId="48273" xr:uid="{63A4B1FD-A161-47EE-BB7E-E6763E1673FE}"/>
    <cellStyle name="Millares 12 2 6 12" xfId="6905" xr:uid="{B2C622A7-E870-47FB-A0EC-05DDF581BD9E}"/>
    <cellStyle name="Millares 12 2 6 12 2" xfId="28408" xr:uid="{E5D9864C-3EB0-4CF3-A035-F9D1183EF845}"/>
    <cellStyle name="Millares 12 2 6 13" xfId="8560" xr:uid="{58CB6A65-DBBB-477A-A9C0-CE9D952CBC50}"/>
    <cellStyle name="Millares 12 2 6 13 2" xfId="30063" xr:uid="{34E3C2AE-5F49-437A-884B-53A77943A74C}"/>
    <cellStyle name="Millares 12 2 6 14" xfId="15198" xr:uid="{170D4E71-A221-44F7-BCCC-C8EE72CF1AD4}"/>
    <cellStyle name="Millares 12 2 6 14 2" xfId="36701" xr:uid="{30891256-1407-4668-BE48-30CCA40FA5C6}"/>
    <cellStyle name="Millares 12 2 6 15" xfId="21803" xr:uid="{154B2A49-4B96-41E5-8BEF-95F2353D077C}"/>
    <cellStyle name="Millares 12 2 6 16" xfId="43306" xr:uid="{EC622EAB-DE23-4EC9-8619-82788B6F3384}"/>
    <cellStyle name="Millares 12 2 6 2" xfId="558" xr:uid="{A029FF94-78D1-4D87-A5E3-B21A748B9572}"/>
    <cellStyle name="Millares 12 2 6 2 10" xfId="7169" xr:uid="{F6000D7F-6D99-41C5-89CC-95B5B6ACB57E}"/>
    <cellStyle name="Millares 12 2 6 2 10 2" xfId="28672" xr:uid="{4EB57562-3809-4C06-83A0-9E2BCB8B5FF2}"/>
    <cellStyle name="Millares 12 2 6 2 11" xfId="8825" xr:uid="{C1FD1102-0BAD-487F-9E8B-E56C08D0B01D}"/>
    <cellStyle name="Millares 12 2 6 2 11 2" xfId="30328" xr:uid="{2C58731C-592E-41E5-9F07-916C8834F5CD}"/>
    <cellStyle name="Millares 12 2 6 2 12" xfId="15461" xr:uid="{6AF5FFC5-4103-44C7-A48B-E032BCFF3237}"/>
    <cellStyle name="Millares 12 2 6 2 12 2" xfId="36964" xr:uid="{64E3D0EC-557A-4AA1-A70E-C04A3E4899B6}"/>
    <cellStyle name="Millares 12 2 6 2 13" xfId="22066" xr:uid="{FBD0FDAE-07B4-48B3-A11B-E9FF582C2A0A}"/>
    <cellStyle name="Millares 12 2 6 2 14" xfId="43569" xr:uid="{2599EFF1-3698-411A-8819-76E195271080}"/>
    <cellStyle name="Millares 12 2 6 2 2" xfId="840" xr:uid="{4FB790CE-3232-4C64-84C4-4EF15D0671B4}"/>
    <cellStyle name="Millares 12 2 6 2 2 10" xfId="15741" xr:uid="{3B256586-E710-4354-BDEC-1D68448B6A3F}"/>
    <cellStyle name="Millares 12 2 6 2 2 10 2" xfId="37244" xr:uid="{6EEEB199-5DDF-4B81-BE74-59EF1E942DC4}"/>
    <cellStyle name="Millares 12 2 6 2 2 11" xfId="22346" xr:uid="{DB2212A0-7830-49DA-9C36-8AD8C1B8AF5F}"/>
    <cellStyle name="Millares 12 2 6 2 2 12" xfId="43849" xr:uid="{B1D27AA2-7FF4-481E-BEFC-214319E8ADC6}"/>
    <cellStyle name="Millares 12 2 6 2 2 2" xfId="1786" xr:uid="{910A2497-A097-4ECA-BEB4-F83290611C54}"/>
    <cellStyle name="Millares 12 2 6 2 2 2 2" xfId="4615" xr:uid="{BA1AD816-7A58-4C24-81A4-0927D5F97A7F}"/>
    <cellStyle name="Millares 12 2 6 2 2 2 2 2" xfId="12881" xr:uid="{BB49A860-3911-4932-9DDD-1787574205EF}"/>
    <cellStyle name="Millares 12 2 6 2 2 2 2 2 2" xfId="34384" xr:uid="{8FDB7411-4899-422E-A755-CC45439DFCA3}"/>
    <cellStyle name="Millares 12 2 6 2 2 2 2 3" xfId="19516" xr:uid="{733E913C-0472-4B87-B30C-6A33774F5E78}"/>
    <cellStyle name="Millares 12 2 6 2 2 2 2 3 2" xfId="41019" xr:uid="{B98CB682-314E-4433-AE74-9270E75177B5}"/>
    <cellStyle name="Millares 12 2 6 2 2 2 2 4" xfId="26121" xr:uid="{A288AB14-A1DE-4FBC-9C1A-D9DE18D07966}"/>
    <cellStyle name="Millares 12 2 6 2 2 2 2 5" xfId="47624" xr:uid="{884BCD87-D362-4D98-ABA6-43F6200AC39D}"/>
    <cellStyle name="Millares 12 2 6 2 2 2 3" xfId="6754" xr:uid="{A90D9C8A-18CB-41BE-B570-2C254BC93E3B}"/>
    <cellStyle name="Millares 12 2 6 2 2 2 3 2" xfId="15020" xr:uid="{CF815A9B-C0A6-4E96-9EFD-6229DE6D75F6}"/>
    <cellStyle name="Millares 12 2 6 2 2 2 3 2 2" xfId="36523" xr:uid="{B3A81E12-9F28-4F0A-A058-ECB8A2C59494}"/>
    <cellStyle name="Millares 12 2 6 2 2 2 3 3" xfId="21655" xr:uid="{F971B188-25EE-4EC5-ADC5-FECA0D78E00D}"/>
    <cellStyle name="Millares 12 2 6 2 2 2 3 3 2" xfId="43158" xr:uid="{AB850544-0B4E-4878-816B-0465FD4B7647}"/>
    <cellStyle name="Millares 12 2 6 2 2 2 3 4" xfId="28260" xr:uid="{80F48AE8-05AD-465B-B7B6-7BC3C0A9385E}"/>
    <cellStyle name="Millares 12 2 6 2 2 2 3 5" xfId="49763" xr:uid="{4E648BF2-B6C2-4BBD-99C7-377D38D2555B}"/>
    <cellStyle name="Millares 12 2 6 2 2 2 4" xfId="8395" xr:uid="{F0AB0E19-0782-4F16-BD08-6BA778F9B58B}"/>
    <cellStyle name="Millares 12 2 6 2 2 2 4 2" xfId="29898" xr:uid="{4F87EDF2-0FD6-40DA-99AC-B32D38F3C789}"/>
    <cellStyle name="Millares 12 2 6 2 2 2 5" xfId="10052" xr:uid="{C3FE6886-8C77-4639-8DDC-D415A932B3B1}"/>
    <cellStyle name="Millares 12 2 6 2 2 2 5 2" xfId="31555" xr:uid="{811D7E59-6DCF-4B82-945A-1D46A4250728}"/>
    <cellStyle name="Millares 12 2 6 2 2 2 6" xfId="16687" xr:uid="{A77D616F-B67E-4E9E-90C1-A8E7CF2B56AC}"/>
    <cellStyle name="Millares 12 2 6 2 2 2 6 2" xfId="38190" xr:uid="{7BBFFB91-3A02-4A71-898E-F0B6D2D13561}"/>
    <cellStyle name="Millares 12 2 6 2 2 2 7" xfId="23292" xr:uid="{884796A3-1CE9-4A58-856D-C9C6D4155FBB}"/>
    <cellStyle name="Millares 12 2 6 2 2 2 8" xfId="44795" xr:uid="{A2BFFD96-878A-4E17-8972-1084AD9C9C96}"/>
    <cellStyle name="Millares 12 2 6 2 2 3" xfId="2473" xr:uid="{207D6425-52F0-44E0-A5B6-A1C6BCCDEFCB}"/>
    <cellStyle name="Millares 12 2 6 2 2 3 2" xfId="10739" xr:uid="{5827CCB1-EE39-48E9-B5FF-38EEBFC45064}"/>
    <cellStyle name="Millares 12 2 6 2 2 3 2 2" xfId="32242" xr:uid="{6A440DAB-4EC1-497E-AA3A-B98300266C66}"/>
    <cellStyle name="Millares 12 2 6 2 2 3 3" xfId="17374" xr:uid="{0F92CCEF-6EB6-4CD1-9F20-E0987A695DC8}"/>
    <cellStyle name="Millares 12 2 6 2 2 3 3 2" xfId="38877" xr:uid="{1BC67CB2-0DCA-4728-869C-CDF3768FE414}"/>
    <cellStyle name="Millares 12 2 6 2 2 3 4" xfId="23979" xr:uid="{FDD0559D-1F22-4973-A3F9-B6CB8878D026}"/>
    <cellStyle name="Millares 12 2 6 2 2 3 5" xfId="45482" xr:uid="{4F3A8FB6-5362-46DD-AA63-EC77AD753E09}"/>
    <cellStyle name="Millares 12 2 6 2 2 4" xfId="2990" xr:uid="{E8ACA341-89AE-4CE0-991E-D680CE87AA34}"/>
    <cellStyle name="Millares 12 2 6 2 2 4 2" xfId="11256" xr:uid="{445DC9CD-EE3B-497D-8D38-2D9186A86CFD}"/>
    <cellStyle name="Millares 12 2 6 2 2 4 2 2" xfId="32759" xr:uid="{0FAED7C5-8C63-4A6B-B1E6-B15A70270532}"/>
    <cellStyle name="Millares 12 2 6 2 2 4 3" xfId="17891" xr:uid="{09799752-1656-42FC-A247-D7B6CAE7106F}"/>
    <cellStyle name="Millares 12 2 6 2 2 4 3 2" xfId="39394" xr:uid="{9D309CCF-7FAB-4EB7-8DB2-6BF3ED7F9DC0}"/>
    <cellStyle name="Millares 12 2 6 2 2 4 4" xfId="24496" xr:uid="{4F742197-E645-418E-83DB-1E857F524F2F}"/>
    <cellStyle name="Millares 12 2 6 2 2 4 5" xfId="45999" xr:uid="{6A90A95D-B226-493B-873E-EB929A64DAC6}"/>
    <cellStyle name="Millares 12 2 6 2 2 5" xfId="3669" xr:uid="{355259FA-C484-4703-8024-15A2D56DFE60}"/>
    <cellStyle name="Millares 12 2 6 2 2 5 2" xfId="11935" xr:uid="{E9F561AF-5B78-4215-9D20-5FED57761836}"/>
    <cellStyle name="Millares 12 2 6 2 2 5 2 2" xfId="33438" xr:uid="{14885F2D-34E3-43EF-8E12-9C3EEA5F0379}"/>
    <cellStyle name="Millares 12 2 6 2 2 5 3" xfId="18570" xr:uid="{070EC4B5-CE05-4433-9002-FE9EB05E1A2C}"/>
    <cellStyle name="Millares 12 2 6 2 2 5 3 2" xfId="40073" xr:uid="{20771A13-C9AC-4632-84D8-117716AB7151}"/>
    <cellStyle name="Millares 12 2 6 2 2 5 4" xfId="25175" xr:uid="{AECC2C40-10C9-4741-B4BE-F07696E57756}"/>
    <cellStyle name="Millares 12 2 6 2 2 5 5" xfId="46678" xr:uid="{2F1BE8FF-1745-408C-BFF0-8D8AA3E9E74F}"/>
    <cellStyle name="Millares 12 2 6 2 2 6" xfId="5134" xr:uid="{27F67FC5-9E15-4185-A4E5-2D9F331E5A72}"/>
    <cellStyle name="Millares 12 2 6 2 2 6 2" xfId="13400" xr:uid="{92815133-E182-4AA9-82BC-16D061D78E71}"/>
    <cellStyle name="Millares 12 2 6 2 2 6 2 2" xfId="34903" xr:uid="{5D8CB4B4-F308-44E1-98A5-89880B345591}"/>
    <cellStyle name="Millares 12 2 6 2 2 6 3" xfId="20035" xr:uid="{A0049494-A2E0-4B13-AA06-86F1C22A3FD3}"/>
    <cellStyle name="Millares 12 2 6 2 2 6 3 2" xfId="41538" xr:uid="{87850710-B060-4BD7-B6E9-3B92CBEE33C9}"/>
    <cellStyle name="Millares 12 2 6 2 2 6 4" xfId="26640" xr:uid="{0639A545-D7DB-4977-B9BB-01A407B31A92}"/>
    <cellStyle name="Millares 12 2 6 2 2 6 5" xfId="48143" xr:uid="{04F839C7-2323-4DC1-91BC-FBD189DBBC36}"/>
    <cellStyle name="Millares 12 2 6 2 2 7" xfId="5808" xr:uid="{71B5ABB1-C4DC-43E4-A5D7-B77CA305B467}"/>
    <cellStyle name="Millares 12 2 6 2 2 7 2" xfId="14074" xr:uid="{A91C3BBA-023D-41A1-BA9D-1DB86C257441}"/>
    <cellStyle name="Millares 12 2 6 2 2 7 2 2" xfId="35577" xr:uid="{4F981697-BAD9-463C-973E-09FB466682C6}"/>
    <cellStyle name="Millares 12 2 6 2 2 7 3" xfId="20709" xr:uid="{FB4A52D4-7F53-475A-9912-B643AD44A4CE}"/>
    <cellStyle name="Millares 12 2 6 2 2 7 3 2" xfId="42212" xr:uid="{5796845B-1169-4627-9FCC-025A3A70CB14}"/>
    <cellStyle name="Millares 12 2 6 2 2 7 4" xfId="27314" xr:uid="{5303556A-B92B-45AC-A009-A3B79BDF365D}"/>
    <cellStyle name="Millares 12 2 6 2 2 7 5" xfId="48817" xr:uid="{BEDBE4C5-A555-47CB-8214-DEA23AB4C6D5}"/>
    <cellStyle name="Millares 12 2 6 2 2 8" xfId="7449" xr:uid="{7C5C1CA6-B78B-4FA7-9B70-57F0A12CDBC4}"/>
    <cellStyle name="Millares 12 2 6 2 2 8 2" xfId="28952" xr:uid="{9145D9F8-340D-4B8D-847A-153A35D326D0}"/>
    <cellStyle name="Millares 12 2 6 2 2 9" xfId="9106" xr:uid="{84566417-4CA5-4C64-BACF-BD917722E716}"/>
    <cellStyle name="Millares 12 2 6 2 2 9 2" xfId="30609" xr:uid="{C81FA26F-11B2-4C8F-A530-7EA3E5266552}"/>
    <cellStyle name="Millares 12 2 6 2 3" xfId="1110" xr:uid="{AEA0EF1C-FCFA-4C93-93AB-B2CDEFB31124}"/>
    <cellStyle name="Millares 12 2 6 2 3 2" xfId="3939" xr:uid="{1E9345BE-7B6D-4B44-92B1-4ECDD9171C59}"/>
    <cellStyle name="Millares 12 2 6 2 3 2 2" xfId="12205" xr:uid="{1F5305C0-31E2-41E3-AFAF-8578AC6CEE5A}"/>
    <cellStyle name="Millares 12 2 6 2 3 2 2 2" xfId="33708" xr:uid="{37F6E9E1-7ED2-4464-A3CF-DDE6A6D3745D}"/>
    <cellStyle name="Millares 12 2 6 2 3 2 3" xfId="18840" xr:uid="{2278847C-596E-4FBF-94FC-F4BB1ADE0502}"/>
    <cellStyle name="Millares 12 2 6 2 3 2 3 2" xfId="40343" xr:uid="{600097D8-D2E3-4790-9AD3-F79582C52580}"/>
    <cellStyle name="Millares 12 2 6 2 3 2 4" xfId="25445" xr:uid="{D498A3CF-EDE2-4DC5-BE16-2D2F920B3015}"/>
    <cellStyle name="Millares 12 2 6 2 3 2 5" xfId="46948" xr:uid="{86A3199B-DD81-4A93-9E1B-854522374AA1}"/>
    <cellStyle name="Millares 12 2 6 2 3 3" xfId="6078" xr:uid="{2652F1AE-38B7-4595-8A4C-9DD3DDFCC9F4}"/>
    <cellStyle name="Millares 12 2 6 2 3 3 2" xfId="14344" xr:uid="{5F5161FB-90D0-4BCE-B2C5-C2EBE1CC3BAC}"/>
    <cellStyle name="Millares 12 2 6 2 3 3 2 2" xfId="35847" xr:uid="{21B6385A-C543-4B2B-B0CE-D43FC82F1911}"/>
    <cellStyle name="Millares 12 2 6 2 3 3 3" xfId="20979" xr:uid="{40267301-E971-402B-B81E-B734101D194E}"/>
    <cellStyle name="Millares 12 2 6 2 3 3 3 2" xfId="42482" xr:uid="{DFBE380C-D8AC-44F6-A65A-E0A329564B18}"/>
    <cellStyle name="Millares 12 2 6 2 3 3 4" xfId="27584" xr:uid="{F68857F8-5C33-4896-9433-5DEEEEBDDE61}"/>
    <cellStyle name="Millares 12 2 6 2 3 3 5" xfId="49087" xr:uid="{1CA9387E-9C74-4864-AD8C-D3B736119CF3}"/>
    <cellStyle name="Millares 12 2 6 2 3 4" xfId="7719" xr:uid="{9B5D4D3B-6984-43CF-926A-59E4D3DA0D30}"/>
    <cellStyle name="Millares 12 2 6 2 3 4 2" xfId="29222" xr:uid="{D7866419-9DB2-4B8B-B4C3-C2A905B5CFA2}"/>
    <cellStyle name="Millares 12 2 6 2 3 5" xfId="9376" xr:uid="{252DD922-2BA1-418F-B78A-B0DED0A3E7DE}"/>
    <cellStyle name="Millares 12 2 6 2 3 5 2" xfId="30879" xr:uid="{4EBDD5CB-C746-4E01-A018-61A67172D77E}"/>
    <cellStyle name="Millares 12 2 6 2 3 6" xfId="16011" xr:uid="{1CC67610-B2F4-430D-B3D6-17D11D1BBDF0}"/>
    <cellStyle name="Millares 12 2 6 2 3 6 2" xfId="37514" xr:uid="{6CA01530-9E07-42AA-AF57-649ABB7B2C06}"/>
    <cellStyle name="Millares 12 2 6 2 3 7" xfId="22616" xr:uid="{6DED675E-DDDA-4F0A-94B4-6503DA2743D1}"/>
    <cellStyle name="Millares 12 2 6 2 3 8" xfId="44119" xr:uid="{A5A47ECD-03D1-485B-8EF3-C62F2119EB73}"/>
    <cellStyle name="Millares 12 2 6 2 4" xfId="1506" xr:uid="{8DEDEAFE-4C33-4EE4-9153-D6AB06F438C5}"/>
    <cellStyle name="Millares 12 2 6 2 4 2" xfId="4335" xr:uid="{B640C68B-7801-4CAA-8F90-ABE86634A2E1}"/>
    <cellStyle name="Millares 12 2 6 2 4 2 2" xfId="12601" xr:uid="{84483165-A5B8-4DA0-B0E7-3889ADE09070}"/>
    <cellStyle name="Millares 12 2 6 2 4 2 2 2" xfId="34104" xr:uid="{5E22F796-E582-4F82-B86E-4E7D90B8A0DB}"/>
    <cellStyle name="Millares 12 2 6 2 4 2 3" xfId="19236" xr:uid="{BBA697F7-8A0D-4C90-A8E2-2BFA529DB6C9}"/>
    <cellStyle name="Millares 12 2 6 2 4 2 3 2" xfId="40739" xr:uid="{58E4037E-3563-475A-861C-F6C78FC7BEF4}"/>
    <cellStyle name="Millares 12 2 6 2 4 2 4" xfId="25841" xr:uid="{BF5030D1-AC86-46AF-8695-89F8088993DB}"/>
    <cellStyle name="Millares 12 2 6 2 4 2 5" xfId="47344" xr:uid="{AB220676-3468-43E2-BD7C-C95DC494F363}"/>
    <cellStyle name="Millares 12 2 6 2 4 3" xfId="6474" xr:uid="{F49FC7F5-2152-4B98-BDD5-491E70F12402}"/>
    <cellStyle name="Millares 12 2 6 2 4 3 2" xfId="14740" xr:uid="{9E9F477B-8FBA-42E1-9169-E459B97E15F9}"/>
    <cellStyle name="Millares 12 2 6 2 4 3 2 2" xfId="36243" xr:uid="{6136A2F8-B27C-4148-8857-348619AE8D44}"/>
    <cellStyle name="Millares 12 2 6 2 4 3 3" xfId="21375" xr:uid="{668639F9-6891-4B48-A9A9-9340B5A6052D}"/>
    <cellStyle name="Millares 12 2 6 2 4 3 3 2" xfId="42878" xr:uid="{E383E984-C25E-4607-B750-03D556408580}"/>
    <cellStyle name="Millares 12 2 6 2 4 3 4" xfId="27980" xr:uid="{544097C1-0D02-4283-A407-774A1C861589}"/>
    <cellStyle name="Millares 12 2 6 2 4 3 5" xfId="49483" xr:uid="{C109EEAF-2259-4491-B729-110AA48019DF}"/>
    <cellStyle name="Millares 12 2 6 2 4 4" xfId="8115" xr:uid="{2BED4852-290F-4907-A177-394C094AD33D}"/>
    <cellStyle name="Millares 12 2 6 2 4 4 2" xfId="29618" xr:uid="{3C975763-368C-4633-A9A9-BD3DD259C4DB}"/>
    <cellStyle name="Millares 12 2 6 2 4 5" xfId="9772" xr:uid="{DC6CB62C-E486-4607-9A51-143A7415D0FB}"/>
    <cellStyle name="Millares 12 2 6 2 4 5 2" xfId="31275" xr:uid="{D799F3E6-DCE1-4BF6-99D0-D272D413B4C6}"/>
    <cellStyle name="Millares 12 2 6 2 4 6" xfId="16407" xr:uid="{53FB8E63-7CF5-450D-8386-8837DB59DA1B}"/>
    <cellStyle name="Millares 12 2 6 2 4 6 2" xfId="37910" xr:uid="{A96B115C-3421-47EE-9E0A-F04266C46731}"/>
    <cellStyle name="Millares 12 2 6 2 4 7" xfId="23012" xr:uid="{C4CF94E9-A9F7-408B-A928-4428CAE8E0F2}"/>
    <cellStyle name="Millares 12 2 6 2 4 8" xfId="44515" xr:uid="{60627328-FD8C-4FE1-8ACC-CB5C781F3C3C}"/>
    <cellStyle name="Millares 12 2 6 2 5" xfId="2193" xr:uid="{FFC160BC-CB8D-446B-B027-2571D02C867C}"/>
    <cellStyle name="Millares 12 2 6 2 5 2" xfId="10459" xr:uid="{5DD51CA6-89B9-4057-9D3D-A34B77495F28}"/>
    <cellStyle name="Millares 12 2 6 2 5 2 2" xfId="31962" xr:uid="{5F37B7FD-5330-460A-A5AC-9A6712709F72}"/>
    <cellStyle name="Millares 12 2 6 2 5 3" xfId="17094" xr:uid="{DD58E5AA-B972-4DE7-9EFC-0DBB67AE2548}"/>
    <cellStyle name="Millares 12 2 6 2 5 3 2" xfId="38597" xr:uid="{650A2EC8-FC36-454E-A769-9F869209BDA2}"/>
    <cellStyle name="Millares 12 2 6 2 5 4" xfId="23699" xr:uid="{A21A4A68-FA4D-44FD-9F4A-EC67F68E6269}"/>
    <cellStyle name="Millares 12 2 6 2 5 5" xfId="45202" xr:uid="{A9BB8234-BF68-4C14-B87D-887A73165284}"/>
    <cellStyle name="Millares 12 2 6 2 6" xfId="2739" xr:uid="{AFFC2855-4AA8-4FC8-821A-4C764A04C2B6}"/>
    <cellStyle name="Millares 12 2 6 2 6 2" xfId="11005" xr:uid="{11BC09D0-8D1B-4F14-A8B6-56496328DA17}"/>
    <cellStyle name="Millares 12 2 6 2 6 2 2" xfId="32508" xr:uid="{07AFA7FC-A914-4651-B847-C8C55167DAD9}"/>
    <cellStyle name="Millares 12 2 6 2 6 3" xfId="17640" xr:uid="{E8C955F4-C08E-4B79-B717-B03C472F1A64}"/>
    <cellStyle name="Millares 12 2 6 2 6 3 2" xfId="39143" xr:uid="{467E41EC-8259-4206-AFA7-9633C121C40D}"/>
    <cellStyle name="Millares 12 2 6 2 6 4" xfId="24245" xr:uid="{9FA6BA7E-C6F8-4228-A9E1-B719CE5AD327}"/>
    <cellStyle name="Millares 12 2 6 2 6 5" xfId="45748" xr:uid="{CC434D91-77F8-452D-9AEC-63C7A990972C}"/>
    <cellStyle name="Millares 12 2 6 2 7" xfId="3389" xr:uid="{ADEC98DA-4BE5-480C-B570-C21DED6ADC33}"/>
    <cellStyle name="Millares 12 2 6 2 7 2" xfId="11655" xr:uid="{67072190-F457-41DD-8EB8-1CF0B6A153E2}"/>
    <cellStyle name="Millares 12 2 6 2 7 2 2" xfId="33158" xr:uid="{543696A3-15B3-4B82-97D9-2DEE7BF27D85}"/>
    <cellStyle name="Millares 12 2 6 2 7 3" xfId="18290" xr:uid="{F8FB746E-C827-4274-9291-CC78A4CCC538}"/>
    <cellStyle name="Millares 12 2 6 2 7 3 2" xfId="39793" xr:uid="{4133D713-C729-4258-88A2-ADC753350EA5}"/>
    <cellStyle name="Millares 12 2 6 2 7 4" xfId="24895" xr:uid="{1DA9DCC0-F92C-4356-9B69-E36863075BC4}"/>
    <cellStyle name="Millares 12 2 6 2 7 5" xfId="46398" xr:uid="{AEF37D1A-9E60-4F07-8A24-A57C043E8423}"/>
    <cellStyle name="Millares 12 2 6 2 8" xfId="4883" xr:uid="{E12610A7-CE0F-4916-B69C-599822D575E2}"/>
    <cellStyle name="Millares 12 2 6 2 8 2" xfId="13149" xr:uid="{09F29615-DD76-41E6-A8D1-E7BF4050D557}"/>
    <cellStyle name="Millares 12 2 6 2 8 2 2" xfId="34652" xr:uid="{5AFC2E6E-C305-491C-937C-3229B8861E5E}"/>
    <cellStyle name="Millares 12 2 6 2 8 3" xfId="19784" xr:uid="{69DFAAC7-2B5F-4158-8B83-80382844FBDF}"/>
    <cellStyle name="Millares 12 2 6 2 8 3 2" xfId="41287" xr:uid="{28473B92-1DE8-483A-8D99-187BD29074FB}"/>
    <cellStyle name="Millares 12 2 6 2 8 4" xfId="26389" xr:uid="{F8E42610-F071-479E-BD4D-9FF0B93603EF}"/>
    <cellStyle name="Millares 12 2 6 2 8 5" xfId="47892" xr:uid="{A79CEFE2-36B2-48D8-8B1D-D936EE081A44}"/>
    <cellStyle name="Millares 12 2 6 2 9" xfId="5528" xr:uid="{0622D574-CF1C-4F30-8A76-3E6B060587DD}"/>
    <cellStyle name="Millares 12 2 6 2 9 2" xfId="13794" xr:uid="{7F95A5B2-5AE1-4E5E-ACFF-9FC6C0BDAD14}"/>
    <cellStyle name="Millares 12 2 6 2 9 2 2" xfId="35297" xr:uid="{231E4236-CCFF-4161-818C-EAFFBD684F77}"/>
    <cellStyle name="Millares 12 2 6 2 9 3" xfId="20429" xr:uid="{A5F5B6BD-2073-42F0-867B-A7E0A4DA2A11}"/>
    <cellStyle name="Millares 12 2 6 2 9 3 2" xfId="41932" xr:uid="{9EBE74FB-602F-407C-B4CB-8CAE3EC47420}"/>
    <cellStyle name="Millares 12 2 6 2 9 4" xfId="27034" xr:uid="{AE8BFD07-5912-49B9-BB54-DD15F75036A5}"/>
    <cellStyle name="Millares 12 2 6 2 9 5" xfId="48537" xr:uid="{9340BA63-7B9D-4BFD-89F2-8F83AC6AD3E0}"/>
    <cellStyle name="Millares 12 2 6 3" xfId="429" xr:uid="{000EF0C6-7B79-42FD-A7C3-8E77A555ADF0}"/>
    <cellStyle name="Millares 12 2 6 3 10" xfId="15332" xr:uid="{D72C1C09-EDEF-454E-830E-0B0A3E8186E1}"/>
    <cellStyle name="Millares 12 2 6 3 10 2" xfId="36835" xr:uid="{836C3052-FFD2-4259-9FEB-1B90B00CD8A1}"/>
    <cellStyle name="Millares 12 2 6 3 11" xfId="21937" xr:uid="{46D1CB3B-9E4A-4215-BF26-2C1E44D4A690}"/>
    <cellStyle name="Millares 12 2 6 3 12" xfId="43440" xr:uid="{B82C6458-B65F-4EF8-9CB1-B64A4935710D}"/>
    <cellStyle name="Millares 12 2 6 3 2" xfId="1377" xr:uid="{CCB2C935-73BD-43DC-AA24-9A57810D3D8B}"/>
    <cellStyle name="Millares 12 2 6 3 2 2" xfId="4206" xr:uid="{B9A39529-7AEF-4584-B9BA-3DF455A8E57B}"/>
    <cellStyle name="Millares 12 2 6 3 2 2 2" xfId="12472" xr:uid="{36F9ACA4-361A-43EE-91D5-2C521805B96B}"/>
    <cellStyle name="Millares 12 2 6 3 2 2 2 2" xfId="33975" xr:uid="{9A73DC06-196C-4F9E-90C6-F882C679B096}"/>
    <cellStyle name="Millares 12 2 6 3 2 2 3" xfId="19107" xr:uid="{F8AB31E7-65F5-4A02-BB00-9DDBF858A52E}"/>
    <cellStyle name="Millares 12 2 6 3 2 2 3 2" xfId="40610" xr:uid="{4B28101B-352E-4761-AC47-ED204AA202C8}"/>
    <cellStyle name="Millares 12 2 6 3 2 2 4" xfId="25712" xr:uid="{B550AD44-314E-45C3-AB8C-E052BB2C7F25}"/>
    <cellStyle name="Millares 12 2 6 3 2 2 5" xfId="47215" xr:uid="{32083E41-F4F9-4353-A8C8-5722D6C55E80}"/>
    <cellStyle name="Millares 12 2 6 3 2 3" xfId="6345" xr:uid="{A78C54BD-5ABB-48AD-9F51-E8534D0A7515}"/>
    <cellStyle name="Millares 12 2 6 3 2 3 2" xfId="14611" xr:uid="{A17C39BF-5BD9-485E-B8D6-20FA9AE11BED}"/>
    <cellStyle name="Millares 12 2 6 3 2 3 2 2" xfId="36114" xr:uid="{D2BE5B37-C20A-4BA5-85E3-5C8264F0B0FD}"/>
    <cellStyle name="Millares 12 2 6 3 2 3 3" xfId="21246" xr:uid="{E00423AD-1327-4868-9877-F4329D4057AB}"/>
    <cellStyle name="Millares 12 2 6 3 2 3 3 2" xfId="42749" xr:uid="{A4AE4641-E953-4B60-B137-258011FE74D1}"/>
    <cellStyle name="Millares 12 2 6 3 2 3 4" xfId="27851" xr:uid="{6BA1F2FF-C327-408B-84EF-3D48078A00B7}"/>
    <cellStyle name="Millares 12 2 6 3 2 3 5" xfId="49354" xr:uid="{C72C312F-A995-4AA1-8F52-B6750CF7898A}"/>
    <cellStyle name="Millares 12 2 6 3 2 4" xfId="7986" xr:uid="{BF479E29-71D0-4617-8FB0-5D252A3A677A}"/>
    <cellStyle name="Millares 12 2 6 3 2 4 2" xfId="29489" xr:uid="{59C0B55E-8A72-49B8-AB78-F1B520F7FDE1}"/>
    <cellStyle name="Millares 12 2 6 3 2 5" xfId="9643" xr:uid="{B0F0885B-C259-4C5F-BEFB-AEA1C861CF4E}"/>
    <cellStyle name="Millares 12 2 6 3 2 5 2" xfId="31146" xr:uid="{8D30E951-B9A5-4E25-B44A-88C19EF7225D}"/>
    <cellStyle name="Millares 12 2 6 3 2 6" xfId="16278" xr:uid="{2DB69FD6-3BC1-495E-A2D4-73157AD62CC5}"/>
    <cellStyle name="Millares 12 2 6 3 2 6 2" xfId="37781" xr:uid="{D0F826DE-7757-4B76-BC40-95A4515B2D7B}"/>
    <cellStyle name="Millares 12 2 6 3 2 7" xfId="22883" xr:uid="{14FA9C40-2634-44A3-8683-471FA2471E88}"/>
    <cellStyle name="Millares 12 2 6 3 2 8" xfId="44386" xr:uid="{A633AA82-5AB8-4F5D-A17E-5FE493212F29}"/>
    <cellStyle name="Millares 12 2 6 3 3" xfId="2064" xr:uid="{10D0A441-4999-4E99-82E9-2A8516396F97}"/>
    <cellStyle name="Millares 12 2 6 3 3 2" xfId="10330" xr:uid="{51F2D0C6-CFB8-4CB0-A923-F860F930053E}"/>
    <cellStyle name="Millares 12 2 6 3 3 2 2" xfId="31833" xr:uid="{48BD9F07-A64D-47AD-B2CD-8E730B27CCE1}"/>
    <cellStyle name="Millares 12 2 6 3 3 3" xfId="16965" xr:uid="{7F8E4C6F-F55F-48A1-BAD1-80D4B0FEB8EE}"/>
    <cellStyle name="Millares 12 2 6 3 3 3 2" xfId="38468" xr:uid="{A8C7EF0F-876D-478E-9011-E5409DA8D82D}"/>
    <cellStyle name="Millares 12 2 6 3 3 4" xfId="23570" xr:uid="{06771D2D-EE90-4366-9528-B500D015E690}"/>
    <cellStyle name="Millares 12 2 6 3 3 5" xfId="45073" xr:uid="{852D28A0-AE00-45FC-BB5B-C45632D6D121}"/>
    <cellStyle name="Millares 12 2 6 3 4" xfId="2863" xr:uid="{26B9341A-CF46-4973-ACB1-8FF9BB751F96}"/>
    <cellStyle name="Millares 12 2 6 3 4 2" xfId="11129" xr:uid="{B9992B4E-CD0C-4448-AF06-76D6CB00E836}"/>
    <cellStyle name="Millares 12 2 6 3 4 2 2" xfId="32632" xr:uid="{C020EB90-3F87-4739-AAAB-241703ABBBD9}"/>
    <cellStyle name="Millares 12 2 6 3 4 3" xfId="17764" xr:uid="{E33ED5C9-0B9E-44A2-8EA4-A581593701B6}"/>
    <cellStyle name="Millares 12 2 6 3 4 3 2" xfId="39267" xr:uid="{034EF53B-DC59-489B-BFDC-6C0E7344FD75}"/>
    <cellStyle name="Millares 12 2 6 3 4 4" xfId="24369" xr:uid="{7405E170-1274-498E-8471-212455E78AE4}"/>
    <cellStyle name="Millares 12 2 6 3 4 5" xfId="45872" xr:uid="{414B538E-6370-4628-8EB3-916C6C1F1792}"/>
    <cellStyle name="Millares 12 2 6 3 5" xfId="3260" xr:uid="{18E3605D-EE23-4CF5-8A44-18E492B56047}"/>
    <cellStyle name="Millares 12 2 6 3 5 2" xfId="11526" xr:uid="{15313936-6251-4C08-89CC-387D06127D59}"/>
    <cellStyle name="Millares 12 2 6 3 5 2 2" xfId="33029" xr:uid="{0F739EAF-657F-465F-8A34-A6C60AD30C68}"/>
    <cellStyle name="Millares 12 2 6 3 5 3" xfId="18161" xr:uid="{BF262856-C972-4565-A836-602FE775952F}"/>
    <cellStyle name="Millares 12 2 6 3 5 3 2" xfId="39664" xr:uid="{866D98AC-8431-4051-A28B-666292BD1FFA}"/>
    <cellStyle name="Millares 12 2 6 3 5 4" xfId="24766" xr:uid="{AB497AA5-39A7-423E-9EC6-E4E74CB33BC0}"/>
    <cellStyle name="Millares 12 2 6 3 5 5" xfId="46269" xr:uid="{57E8E534-7BEB-420B-B530-4E6E50CD7E6E}"/>
    <cellStyle name="Millares 12 2 6 3 6" xfId="5007" xr:uid="{EEEC0EF3-B2CF-4036-ABCF-9C76135D813A}"/>
    <cellStyle name="Millares 12 2 6 3 6 2" xfId="13273" xr:uid="{6707D8F0-BDEE-4437-87E1-87A617F18373}"/>
    <cellStyle name="Millares 12 2 6 3 6 2 2" xfId="34776" xr:uid="{90CFE437-DF53-4E15-A67A-9AAD2A1B3BD8}"/>
    <cellStyle name="Millares 12 2 6 3 6 3" xfId="19908" xr:uid="{D54B640D-AD24-4ECB-A97F-10E30502631E}"/>
    <cellStyle name="Millares 12 2 6 3 6 3 2" xfId="41411" xr:uid="{EFCC4A22-53A5-4471-978D-6A7DCB11DD5F}"/>
    <cellStyle name="Millares 12 2 6 3 6 4" xfId="26513" xr:uid="{F17382B1-9E44-4A85-B0F4-C168205DF452}"/>
    <cellStyle name="Millares 12 2 6 3 6 5" xfId="48016" xr:uid="{0CB88283-53C0-4F5A-A317-6BA7FA210A54}"/>
    <cellStyle name="Millares 12 2 6 3 7" xfId="5399" xr:uid="{39A97AE4-BBF0-4630-BB49-30998C4FA0C3}"/>
    <cellStyle name="Millares 12 2 6 3 7 2" xfId="13665" xr:uid="{756811A1-1BCA-4411-A1EE-E22D94189045}"/>
    <cellStyle name="Millares 12 2 6 3 7 2 2" xfId="35168" xr:uid="{BA9905CE-04B7-4315-8FE5-011F549E825C}"/>
    <cellStyle name="Millares 12 2 6 3 7 3" xfId="20300" xr:uid="{A48426EE-FCC7-454B-A210-226EAF518983}"/>
    <cellStyle name="Millares 12 2 6 3 7 3 2" xfId="41803" xr:uid="{AC201C30-9579-4E57-ADFF-366D448DB47E}"/>
    <cellStyle name="Millares 12 2 6 3 7 4" xfId="26905" xr:uid="{4860BEA2-9206-4331-9AA8-F717678BCF4B}"/>
    <cellStyle name="Millares 12 2 6 3 7 5" xfId="48408" xr:uid="{51DACCE8-8232-4BB7-8AB1-C8D04E71E1B8}"/>
    <cellStyle name="Millares 12 2 6 3 8" xfId="7040" xr:uid="{62E5E797-9ED2-4D2E-ABBB-C365E808CD92}"/>
    <cellStyle name="Millares 12 2 6 3 8 2" xfId="28543" xr:uid="{DC7A0417-3374-4100-A168-0706F965AB88}"/>
    <cellStyle name="Millares 12 2 6 3 9" xfId="8696" xr:uid="{01599A4A-D252-4DA6-A464-B2116699E7E1}"/>
    <cellStyle name="Millares 12 2 6 3 9 2" xfId="30199" xr:uid="{D72937B2-265F-4C70-94E2-5D6CB0CF52EF}"/>
    <cellStyle name="Millares 12 2 6 4" xfId="713" xr:uid="{096D60DD-7961-4A1F-BF25-1DCA01D181E4}"/>
    <cellStyle name="Millares 12 2 6 4 10" xfId="43722" xr:uid="{68E40BE0-81FF-4E1F-BEBA-B14C49978320}"/>
    <cellStyle name="Millares 12 2 6 4 2" xfId="1659" xr:uid="{BDCC0A2A-9C8B-4476-9240-F3FD50E2428B}"/>
    <cellStyle name="Millares 12 2 6 4 2 2" xfId="4488" xr:uid="{75255F85-FFA6-4788-9E0C-2D8DB88ECD51}"/>
    <cellStyle name="Millares 12 2 6 4 2 2 2" xfId="12754" xr:uid="{AD0E8DEF-6BCD-47B7-9BA0-48EC925985ED}"/>
    <cellStyle name="Millares 12 2 6 4 2 2 2 2" xfId="34257" xr:uid="{3FB4BFE4-1B4F-4FD5-B780-E327410D1F6E}"/>
    <cellStyle name="Millares 12 2 6 4 2 2 3" xfId="19389" xr:uid="{7148C530-2008-41EF-8097-1E836D36717D}"/>
    <cellStyle name="Millares 12 2 6 4 2 2 3 2" xfId="40892" xr:uid="{8B21F3D7-DF4D-45ED-8358-27FEE5BB02B4}"/>
    <cellStyle name="Millares 12 2 6 4 2 2 4" xfId="25994" xr:uid="{4E8C4804-A3F2-40AE-9D51-5EB7FFE8EC69}"/>
    <cellStyle name="Millares 12 2 6 4 2 2 5" xfId="47497" xr:uid="{84C47299-D59A-46FC-91A7-4D3D98BF0877}"/>
    <cellStyle name="Millares 12 2 6 4 2 3" xfId="6627" xr:uid="{95CE09BA-580A-4336-8E27-8EF8B0750E8E}"/>
    <cellStyle name="Millares 12 2 6 4 2 3 2" xfId="14893" xr:uid="{ED3C580C-E903-49EB-B3CB-B28670EAA3AC}"/>
    <cellStyle name="Millares 12 2 6 4 2 3 2 2" xfId="36396" xr:uid="{019B656A-F67C-45BA-8912-7E6A31DA0DEA}"/>
    <cellStyle name="Millares 12 2 6 4 2 3 3" xfId="21528" xr:uid="{EA516096-A5F8-4D41-B844-E647D9DF46F0}"/>
    <cellStyle name="Millares 12 2 6 4 2 3 3 2" xfId="43031" xr:uid="{14E6FFDE-AD7D-481C-BDFE-FCA43968BAA0}"/>
    <cellStyle name="Millares 12 2 6 4 2 3 4" xfId="28133" xr:uid="{1E312827-58E2-44E0-9E12-CF2AAD184CC5}"/>
    <cellStyle name="Millares 12 2 6 4 2 3 5" xfId="49636" xr:uid="{81382ED0-5655-4407-98A9-B5C87F062527}"/>
    <cellStyle name="Millares 12 2 6 4 2 4" xfId="8268" xr:uid="{AE86F6A2-42D2-43FD-BD34-7571B6A751E6}"/>
    <cellStyle name="Millares 12 2 6 4 2 4 2" xfId="29771" xr:uid="{6A575537-A996-44BF-AACD-4A09F5626C54}"/>
    <cellStyle name="Millares 12 2 6 4 2 5" xfId="9925" xr:uid="{CCBAA2BD-12B8-42BA-B0E1-929736305E9D}"/>
    <cellStyle name="Millares 12 2 6 4 2 5 2" xfId="31428" xr:uid="{17E5E3A2-C8A6-4228-AB09-C948A4D72EFE}"/>
    <cellStyle name="Millares 12 2 6 4 2 6" xfId="16560" xr:uid="{EF8FA615-F1E0-49E8-90D9-71E57EC37C46}"/>
    <cellStyle name="Millares 12 2 6 4 2 6 2" xfId="38063" xr:uid="{6F5D2C18-1BE2-4AE9-9215-345D2DB9DA06}"/>
    <cellStyle name="Millares 12 2 6 4 2 7" xfId="23165" xr:uid="{D6C8803D-AEF9-4256-9D56-70402079479B}"/>
    <cellStyle name="Millares 12 2 6 4 2 8" xfId="44668" xr:uid="{067DB15C-8F18-4A75-838D-64DE99AB892D}"/>
    <cellStyle name="Millares 12 2 6 4 3" xfId="2346" xr:uid="{93A776FB-90E4-4CE7-8470-5199BBA32B37}"/>
    <cellStyle name="Millares 12 2 6 4 3 2" xfId="10612" xr:uid="{BBD5588F-4F54-44A6-B978-3D51BC7D00F8}"/>
    <cellStyle name="Millares 12 2 6 4 3 2 2" xfId="32115" xr:uid="{D65FC99D-C2A1-466C-BFA2-1B4902E12D2F}"/>
    <cellStyle name="Millares 12 2 6 4 3 3" xfId="17247" xr:uid="{7972ABE8-FF9F-4BCC-B7E7-3C62BAFB0E56}"/>
    <cellStyle name="Millares 12 2 6 4 3 3 2" xfId="38750" xr:uid="{F66C2774-380A-464F-8965-856E0DA1E2C8}"/>
    <cellStyle name="Millares 12 2 6 4 3 4" xfId="23852" xr:uid="{8FBD78DB-3E46-4069-8155-AF5A0AF039A0}"/>
    <cellStyle name="Millares 12 2 6 4 3 5" xfId="45355" xr:uid="{360FBCF8-C406-4798-A6D4-DEADB8039DFE}"/>
    <cellStyle name="Millares 12 2 6 4 4" xfId="3542" xr:uid="{E7F28E08-60B3-4B5B-B3D9-F519268F521F}"/>
    <cellStyle name="Millares 12 2 6 4 4 2" xfId="11808" xr:uid="{3F2E24BC-8FFD-493F-B7B9-ED9228D96BCF}"/>
    <cellStyle name="Millares 12 2 6 4 4 2 2" xfId="33311" xr:uid="{E6625416-E78B-4326-B418-BA41D063CA62}"/>
    <cellStyle name="Millares 12 2 6 4 4 3" xfId="18443" xr:uid="{1AF48058-6D41-45A8-853C-8FF31207E68B}"/>
    <cellStyle name="Millares 12 2 6 4 4 3 2" xfId="39946" xr:uid="{E2836CD2-BD11-42DC-BFDC-708012BC7E41}"/>
    <cellStyle name="Millares 12 2 6 4 4 4" xfId="25048" xr:uid="{56C6B738-C105-406C-8F65-2EA0F5CC3B0E}"/>
    <cellStyle name="Millares 12 2 6 4 4 5" xfId="46551" xr:uid="{66EB2CB3-D573-4516-84C5-2586FFA531C3}"/>
    <cellStyle name="Millares 12 2 6 4 5" xfId="5681" xr:uid="{CE69FDBA-60E4-43B7-8FC1-3C4D3A1662CA}"/>
    <cellStyle name="Millares 12 2 6 4 5 2" xfId="13947" xr:uid="{35DE61EC-828C-417B-AD92-163E5180B03F}"/>
    <cellStyle name="Millares 12 2 6 4 5 2 2" xfId="35450" xr:uid="{3FFA3EDD-037E-4F11-AB26-A352407959E9}"/>
    <cellStyle name="Millares 12 2 6 4 5 3" xfId="20582" xr:uid="{3C38A0CD-8F83-4D31-A798-650577AD7623}"/>
    <cellStyle name="Millares 12 2 6 4 5 3 2" xfId="42085" xr:uid="{065B69DA-23E0-4482-8F8C-E30E427AF304}"/>
    <cellStyle name="Millares 12 2 6 4 5 4" xfId="27187" xr:uid="{199B4DCD-38B9-4E3E-A5A2-E9980AD5DC7C}"/>
    <cellStyle name="Millares 12 2 6 4 5 5" xfId="48690" xr:uid="{599A24E9-D4C1-41DB-8F7C-FFC42D0C17D4}"/>
    <cellStyle name="Millares 12 2 6 4 6" xfId="7322" xr:uid="{040D402B-5BFD-42F4-B95B-D9D89675AD27}"/>
    <cellStyle name="Millares 12 2 6 4 6 2" xfId="28825" xr:uid="{37709560-85D9-4470-A85C-481533223A1E}"/>
    <cellStyle name="Millares 12 2 6 4 7" xfId="8979" xr:uid="{91FD419A-7AF5-4C9D-92D3-8B446356E56E}"/>
    <cellStyle name="Millares 12 2 6 4 7 2" xfId="30482" xr:uid="{2A1FDB48-FBC8-4D6D-8861-61671C7492B4}"/>
    <cellStyle name="Millares 12 2 6 4 8" xfId="15614" xr:uid="{937DC1DC-790D-4414-92E0-4236172B9E51}"/>
    <cellStyle name="Millares 12 2 6 4 8 2" xfId="37117" xr:uid="{861BB580-2DFB-4A15-A3ED-75F38F2A1B9C}"/>
    <cellStyle name="Millares 12 2 6 4 9" xfId="22219" xr:uid="{0D281A26-5B81-4C62-9E38-F9ECBB54A7A1}"/>
    <cellStyle name="Millares 12 2 6 5" xfId="982" xr:uid="{65C6067B-120F-4DD7-B84F-E46B4EE60241}"/>
    <cellStyle name="Millares 12 2 6 5 2" xfId="3811" xr:uid="{E7D6CC95-9CC0-4E45-8DC0-5FE26C6AE3D1}"/>
    <cellStyle name="Millares 12 2 6 5 2 2" xfId="12077" xr:uid="{F7E9C26A-61EC-4591-A6D1-D6FF69371B9D}"/>
    <cellStyle name="Millares 12 2 6 5 2 2 2" xfId="33580" xr:uid="{861FD3D4-8797-4164-B0E5-862C8CAEB269}"/>
    <cellStyle name="Millares 12 2 6 5 2 3" xfId="18712" xr:uid="{62733D70-E52F-4F4B-A2AB-21EB701CDA0F}"/>
    <cellStyle name="Millares 12 2 6 5 2 3 2" xfId="40215" xr:uid="{FD667CAE-D5CD-42C5-8C48-84207609E5D2}"/>
    <cellStyle name="Millares 12 2 6 5 2 4" xfId="25317" xr:uid="{B2A231ED-FB4E-45A4-9AAD-D8437A2B9DD6}"/>
    <cellStyle name="Millares 12 2 6 5 2 5" xfId="46820" xr:uid="{75528890-A1AB-47CC-8619-BF0FBC4E3B0A}"/>
    <cellStyle name="Millares 12 2 6 5 3" xfId="5950" xr:uid="{28F29131-507F-4A7D-8F7F-67C4A15CBAF5}"/>
    <cellStyle name="Millares 12 2 6 5 3 2" xfId="14216" xr:uid="{78CEE036-0727-45E6-ADF3-B8AFB7507FE8}"/>
    <cellStyle name="Millares 12 2 6 5 3 2 2" xfId="35719" xr:uid="{385FA0A7-045D-4593-A37E-697EE04958AE}"/>
    <cellStyle name="Millares 12 2 6 5 3 3" xfId="20851" xr:uid="{92B8A388-1D00-40E0-A997-29622C014749}"/>
    <cellStyle name="Millares 12 2 6 5 3 3 2" xfId="42354" xr:uid="{58B1AF02-A86B-485F-A140-590332BEB0F2}"/>
    <cellStyle name="Millares 12 2 6 5 3 4" xfId="27456" xr:uid="{6A886A3E-C73E-443A-A8AC-4507A55CA00D}"/>
    <cellStyle name="Millares 12 2 6 5 3 5" xfId="48959" xr:uid="{6E231EA1-4396-4AA4-B07B-E51C3835D6D1}"/>
    <cellStyle name="Millares 12 2 6 5 4" xfId="7591" xr:uid="{D7D66274-D99F-4F32-83CE-194BD1BF6B3F}"/>
    <cellStyle name="Millares 12 2 6 5 4 2" xfId="29094" xr:uid="{50B1BD74-D87A-4004-B840-23E11602BBE0}"/>
    <cellStyle name="Millares 12 2 6 5 5" xfId="9248" xr:uid="{5AEB7465-EEFD-496A-86C4-E8CEAF2DC0FB}"/>
    <cellStyle name="Millares 12 2 6 5 5 2" xfId="30751" xr:uid="{E74847F0-F136-4958-AEC5-63AC722DB50C}"/>
    <cellStyle name="Millares 12 2 6 5 6" xfId="15883" xr:uid="{135F7813-93D0-439D-9ADA-4E4DCEF11D88}"/>
    <cellStyle name="Millares 12 2 6 5 6 2" xfId="37386" xr:uid="{27178AD8-04DF-4BFF-B9AA-3C3A37D464A7}"/>
    <cellStyle name="Millares 12 2 6 5 7" xfId="22488" xr:uid="{A9ABC759-D234-4FD6-8AFC-BA09DC9CF0E8}"/>
    <cellStyle name="Millares 12 2 6 5 8" xfId="43991" xr:uid="{A167F57E-3ACF-4A0F-8170-99811851BC92}"/>
    <cellStyle name="Millares 12 2 6 6" xfId="1242" xr:uid="{6D550C49-14F5-44FE-B18B-43F93EED5901}"/>
    <cellStyle name="Millares 12 2 6 6 2" xfId="4071" xr:uid="{59626B3E-ADE8-460D-8360-377D16EE5592}"/>
    <cellStyle name="Millares 12 2 6 6 2 2" xfId="12337" xr:uid="{E836A2D1-BC51-45EF-A57A-41142B01081A}"/>
    <cellStyle name="Millares 12 2 6 6 2 2 2" xfId="33840" xr:uid="{BC4E3320-5B4D-4F78-9C74-533EDF9C7ECC}"/>
    <cellStyle name="Millares 12 2 6 6 2 3" xfId="18972" xr:uid="{F8655AE7-37C8-47E4-A35D-100B4DDFD02D}"/>
    <cellStyle name="Millares 12 2 6 6 2 3 2" xfId="40475" xr:uid="{0F4C001E-C6D6-45B8-9DA9-A21D55361E74}"/>
    <cellStyle name="Millares 12 2 6 6 2 4" xfId="25577" xr:uid="{1A3C547B-F844-4715-9891-058746BA1272}"/>
    <cellStyle name="Millares 12 2 6 6 2 5" xfId="47080" xr:uid="{FBB59060-BD1C-4CAB-9F27-206094033667}"/>
    <cellStyle name="Millares 12 2 6 6 3" xfId="6210" xr:uid="{BD3DA734-3AEF-4D6C-833F-504E67E24253}"/>
    <cellStyle name="Millares 12 2 6 6 3 2" xfId="14476" xr:uid="{CAFFE4B3-60B7-472D-84B0-D03C56B4270E}"/>
    <cellStyle name="Millares 12 2 6 6 3 2 2" xfId="35979" xr:uid="{4D9EA737-7CCD-42D9-8FD5-F6F0D7B570BA}"/>
    <cellStyle name="Millares 12 2 6 6 3 3" xfId="21111" xr:uid="{4EE0284C-CD5A-4C0E-AE3B-9FA356F12D72}"/>
    <cellStyle name="Millares 12 2 6 6 3 3 2" xfId="42614" xr:uid="{EB76057D-9C55-4E2F-9FCF-049A48A2D9C8}"/>
    <cellStyle name="Millares 12 2 6 6 3 4" xfId="27716" xr:uid="{A52903DE-0C95-45E6-80AA-257CFF15A42E}"/>
    <cellStyle name="Millares 12 2 6 6 3 5" xfId="49219" xr:uid="{F0E41035-EE07-4BCB-8F7B-0945EE62A32A}"/>
    <cellStyle name="Millares 12 2 6 6 4" xfId="7851" xr:uid="{6FDB4A18-8D99-486A-87B7-2C86347C7A67}"/>
    <cellStyle name="Millares 12 2 6 6 4 2" xfId="29354" xr:uid="{ABF25D9E-4902-4CA4-BF57-154F4FCFA2CF}"/>
    <cellStyle name="Millares 12 2 6 6 5" xfId="9508" xr:uid="{47297592-0A80-422B-AD5C-65FB4BC22CDB}"/>
    <cellStyle name="Millares 12 2 6 6 5 2" xfId="31011" xr:uid="{871ED77E-2176-4B9B-9D24-6FF32F893CD7}"/>
    <cellStyle name="Millares 12 2 6 6 6" xfId="16143" xr:uid="{52A22670-D4C2-437E-905E-C9D51A14716A}"/>
    <cellStyle name="Millares 12 2 6 6 6 2" xfId="37646" xr:uid="{02B4AD12-5050-4FD0-B39E-63AB5CCA5709}"/>
    <cellStyle name="Millares 12 2 6 6 7" xfId="22748" xr:uid="{502DC6E5-9632-4E72-9008-9FDCC8E448F2}"/>
    <cellStyle name="Millares 12 2 6 6 8" xfId="44251" xr:uid="{15D4E635-C9FC-48C4-BF4C-2C6DB41898EB}"/>
    <cellStyle name="Millares 12 2 6 7" xfId="1930" xr:uid="{AF47EE0A-CAF7-420B-B9DD-60AFA2604D9B}"/>
    <cellStyle name="Millares 12 2 6 7 2" xfId="10196" xr:uid="{6FB72CB9-B80D-435C-93C9-0EC7076DD036}"/>
    <cellStyle name="Millares 12 2 6 7 2 2" xfId="31699" xr:uid="{2BD51603-E598-46FF-9E2F-4A80E0CB1D45}"/>
    <cellStyle name="Millares 12 2 6 7 3" xfId="16831" xr:uid="{FEB0787F-7C82-4E2A-9CDA-4098BFF02280}"/>
    <cellStyle name="Millares 12 2 6 7 3 2" xfId="38334" xr:uid="{CF8C9634-DA61-44B0-8164-5C73CAA87292}"/>
    <cellStyle name="Millares 12 2 6 7 4" xfId="23436" xr:uid="{84EAF99A-6678-4E58-95FB-BFDCE0EE3077}"/>
    <cellStyle name="Millares 12 2 6 7 5" xfId="44939" xr:uid="{41DCC598-DD00-4BFE-9B8F-414E52A4F181}"/>
    <cellStyle name="Millares 12 2 6 8" xfId="2615" xr:uid="{49BC0A25-8F43-4DFF-8B0B-66A1E43C8F9F}"/>
    <cellStyle name="Millares 12 2 6 8 2" xfId="10881" xr:uid="{4CDE9299-2AD7-4B53-A960-C366DC65FA44}"/>
    <cellStyle name="Millares 12 2 6 8 2 2" xfId="32384" xr:uid="{9EFC1D0F-96F6-40A1-AFCE-E4046959E193}"/>
    <cellStyle name="Millares 12 2 6 8 3" xfId="17516" xr:uid="{768B079A-7468-4490-9A24-A85EC1DC34B5}"/>
    <cellStyle name="Millares 12 2 6 8 3 2" xfId="39019" xr:uid="{EBA35183-29E0-4461-87A9-CC74500947C4}"/>
    <cellStyle name="Millares 12 2 6 8 4" xfId="24121" xr:uid="{079F43DA-E121-47D4-BC3F-50B5B5A9FE30}"/>
    <cellStyle name="Millares 12 2 6 8 5" xfId="45624" xr:uid="{CE6220E2-99A6-49B6-8E67-2723F8395918}"/>
    <cellStyle name="Millares 12 2 6 9" xfId="3126" xr:uid="{8DBCB60B-48B7-4379-B103-FD825F5FDE06}"/>
    <cellStyle name="Millares 12 2 6 9 2" xfId="11392" xr:uid="{85D4A678-C962-42FA-83DF-1948CAE740A1}"/>
    <cellStyle name="Millares 12 2 6 9 2 2" xfId="32895" xr:uid="{5D84B7EE-884B-4961-A456-6CBA6E0B3A14}"/>
    <cellStyle name="Millares 12 2 6 9 3" xfId="18027" xr:uid="{106C3F9F-466B-47F6-812B-CF3375A8E6DF}"/>
    <cellStyle name="Millares 12 2 6 9 3 2" xfId="39530" xr:uid="{7BF8677B-AEB2-46A1-AF57-761935DF5047}"/>
    <cellStyle name="Millares 12 2 6 9 4" xfId="24632" xr:uid="{E9327E5A-015E-47EE-A7B6-D12509E4DE08}"/>
    <cellStyle name="Millares 12 2 6 9 5" xfId="46135" xr:uid="{C06D2F2B-7358-4398-8BD0-9D0620815658}"/>
    <cellStyle name="Millares 12 2 7" xfId="310" xr:uid="{7D0FBDC6-93C3-47BB-A082-EBB1EE37B346}"/>
    <cellStyle name="Millares 12 2 7 10" xfId="5280" xr:uid="{A7EA0BDC-8FF2-43AF-89E7-D3CCB6A221E8}"/>
    <cellStyle name="Millares 12 2 7 10 2" xfId="13546" xr:uid="{53064D43-59A4-4385-9DBB-CC1F622100AD}"/>
    <cellStyle name="Millares 12 2 7 10 2 2" xfId="35049" xr:uid="{8BE9A566-8290-4E13-AB10-992B64AD4468}"/>
    <cellStyle name="Millares 12 2 7 10 3" xfId="20181" xr:uid="{396F2E70-6067-4999-B7A1-866ABBD74D41}"/>
    <cellStyle name="Millares 12 2 7 10 3 2" xfId="41684" xr:uid="{00181C39-BDF4-465C-922E-6D1A63B1B0AE}"/>
    <cellStyle name="Millares 12 2 7 10 4" xfId="26786" xr:uid="{88DFE552-F65D-4645-B935-5F32E78E4864}"/>
    <cellStyle name="Millares 12 2 7 10 5" xfId="48289" xr:uid="{02EEA675-FE0B-4007-B4A1-C2B22D0961C2}"/>
    <cellStyle name="Millares 12 2 7 11" xfId="6921" xr:uid="{8CB53F96-3456-4540-8495-D1BF0760B406}"/>
    <cellStyle name="Millares 12 2 7 11 2" xfId="28424" xr:uid="{44247DE0-267F-4422-8C8E-47FACEE4112E}"/>
    <cellStyle name="Millares 12 2 7 12" xfId="8577" xr:uid="{6C503846-1B22-45DA-B330-1D2E6FFB1B5E}"/>
    <cellStyle name="Millares 12 2 7 12 2" xfId="30080" xr:uid="{ECC6C85A-ED37-4FB7-AEAA-BE1CE6C01A02}"/>
    <cellStyle name="Millares 12 2 7 13" xfId="15213" xr:uid="{B7DF9894-384C-4157-B479-3DAD442349F3}"/>
    <cellStyle name="Millares 12 2 7 13 2" xfId="36716" xr:uid="{58D565B6-2721-4B34-B965-8F5D796DF1C6}"/>
    <cellStyle name="Millares 12 2 7 14" xfId="21818" xr:uid="{55DE563C-D26E-445F-9629-15EBCB137D1D}"/>
    <cellStyle name="Millares 12 2 7 15" xfId="43321" xr:uid="{7480B668-4EB6-40C5-AFF7-9AD50D7D4342}"/>
    <cellStyle name="Millares 12 2 7 2" xfId="449" xr:uid="{A80984EA-FECE-4ED7-A3F4-88E19674B7DE}"/>
    <cellStyle name="Millares 12 2 7 2 10" xfId="15352" xr:uid="{15606E7B-C3B2-48FA-934D-B33F9AB6D22C}"/>
    <cellStyle name="Millares 12 2 7 2 10 2" xfId="36855" xr:uid="{187175F7-6857-42B0-9891-39D4E55C2B76}"/>
    <cellStyle name="Millares 12 2 7 2 11" xfId="21957" xr:uid="{3E2D07C2-E26A-4C93-BCC1-20F7683456D8}"/>
    <cellStyle name="Millares 12 2 7 2 12" xfId="43460" xr:uid="{D328B957-3DDA-4D90-ADAF-03684F5C3DB7}"/>
    <cellStyle name="Millares 12 2 7 2 2" xfId="1397" xr:uid="{939CA11A-C4EE-4A26-AF6A-59CF17172D22}"/>
    <cellStyle name="Millares 12 2 7 2 2 2" xfId="4226" xr:uid="{BE39B863-72E7-415F-A38F-2ABD6877A728}"/>
    <cellStyle name="Millares 12 2 7 2 2 2 2" xfId="12492" xr:uid="{1EE24475-CB88-4CDB-9C6E-C477B660B3A0}"/>
    <cellStyle name="Millares 12 2 7 2 2 2 2 2" xfId="33995" xr:uid="{D1301169-6B2C-40BE-9C52-CFFEE3A3187A}"/>
    <cellStyle name="Millares 12 2 7 2 2 2 3" xfId="19127" xr:uid="{6693C3D7-030D-491E-96BE-BB429FE3A44A}"/>
    <cellStyle name="Millares 12 2 7 2 2 2 3 2" xfId="40630" xr:uid="{C4E50C5F-F457-4958-AF3B-F61ED9658D66}"/>
    <cellStyle name="Millares 12 2 7 2 2 2 4" xfId="25732" xr:uid="{6146474A-8245-4DE7-BD18-DA48F2EAFFF6}"/>
    <cellStyle name="Millares 12 2 7 2 2 2 5" xfId="47235" xr:uid="{9B074D6D-2FA0-4F7B-B5C9-64EA0DC2C180}"/>
    <cellStyle name="Millares 12 2 7 2 2 3" xfId="6365" xr:uid="{7FF36E99-C991-4038-86AB-9CCFA5320569}"/>
    <cellStyle name="Millares 12 2 7 2 2 3 2" xfId="14631" xr:uid="{768708AE-5BEB-4595-B768-D3B52EC298F3}"/>
    <cellStyle name="Millares 12 2 7 2 2 3 2 2" xfId="36134" xr:uid="{5A068EF7-D864-48E6-A58B-314B0E600437}"/>
    <cellStyle name="Millares 12 2 7 2 2 3 3" xfId="21266" xr:uid="{2FF83D62-80AC-4AC8-9118-5F47B3E8CAC6}"/>
    <cellStyle name="Millares 12 2 7 2 2 3 3 2" xfId="42769" xr:uid="{6BC02F96-FB47-44F3-8B92-89FF9659970B}"/>
    <cellStyle name="Millares 12 2 7 2 2 3 4" xfId="27871" xr:uid="{C7D66AAC-FB3F-4531-84DA-04584E028991}"/>
    <cellStyle name="Millares 12 2 7 2 2 3 5" xfId="49374" xr:uid="{07146B84-7BE5-4825-94B8-39360C764124}"/>
    <cellStyle name="Millares 12 2 7 2 2 4" xfId="8006" xr:uid="{DFB3AD4D-7B31-4D53-A72F-AF2CE67555F9}"/>
    <cellStyle name="Millares 12 2 7 2 2 4 2" xfId="29509" xr:uid="{51A3ABC7-8742-4F9A-BEDD-2444A79C908F}"/>
    <cellStyle name="Millares 12 2 7 2 2 5" xfId="9663" xr:uid="{9431C2E3-A31D-4AA2-A8F5-FB3E57EBCB13}"/>
    <cellStyle name="Millares 12 2 7 2 2 5 2" xfId="31166" xr:uid="{CFA574FD-827D-4C26-AFAC-7200C5A7A8A0}"/>
    <cellStyle name="Millares 12 2 7 2 2 6" xfId="16298" xr:uid="{79DD847B-3011-4500-B963-FD096F3CE2F8}"/>
    <cellStyle name="Millares 12 2 7 2 2 6 2" xfId="37801" xr:uid="{F6439221-E522-458C-A51A-9A4E546A95D0}"/>
    <cellStyle name="Millares 12 2 7 2 2 7" xfId="22903" xr:uid="{32D37319-C889-42C8-BB9D-4E75968B0789}"/>
    <cellStyle name="Millares 12 2 7 2 2 8" xfId="44406" xr:uid="{21D49C55-AADF-4658-8083-2A40464EA44C}"/>
    <cellStyle name="Millares 12 2 7 2 3" xfId="2084" xr:uid="{E7B60D97-4248-4FBD-98E0-A1B8021C2010}"/>
    <cellStyle name="Millares 12 2 7 2 3 2" xfId="10350" xr:uid="{BB43E399-7197-446C-827E-D2B12C9723E8}"/>
    <cellStyle name="Millares 12 2 7 2 3 2 2" xfId="31853" xr:uid="{45A06CC0-A571-497B-AA3D-DB59CDCC86D4}"/>
    <cellStyle name="Millares 12 2 7 2 3 3" xfId="16985" xr:uid="{FAA96D26-724C-4F3A-9A91-F9D2092EC128}"/>
    <cellStyle name="Millares 12 2 7 2 3 3 2" xfId="38488" xr:uid="{93C430F9-847A-4AC4-A8C4-D7B8E8A42110}"/>
    <cellStyle name="Millares 12 2 7 2 3 4" xfId="23590" xr:uid="{3ED33E81-346A-4D70-AB5C-4F9800BA80E5}"/>
    <cellStyle name="Millares 12 2 7 2 3 5" xfId="45093" xr:uid="{46690238-F242-4F78-A91D-7C4F53E979B3}"/>
    <cellStyle name="Millares 12 2 7 2 4" xfId="2881" xr:uid="{26D92C3F-56BC-4A47-B814-33A435C6ABC8}"/>
    <cellStyle name="Millares 12 2 7 2 4 2" xfId="11147" xr:uid="{C18AB3ED-5FA3-4038-BCE1-35D40EF52EA2}"/>
    <cellStyle name="Millares 12 2 7 2 4 2 2" xfId="32650" xr:uid="{0EA98AB7-5624-4767-9237-8C162C1DCD2C}"/>
    <cellStyle name="Millares 12 2 7 2 4 3" xfId="17782" xr:uid="{0C8AB3DE-3955-440A-948D-0C5821533FBC}"/>
    <cellStyle name="Millares 12 2 7 2 4 3 2" xfId="39285" xr:uid="{CAEC5E46-A6C7-40F6-8224-378641D418EF}"/>
    <cellStyle name="Millares 12 2 7 2 4 4" xfId="24387" xr:uid="{A1E4DF49-4178-4A49-A317-BFF758413F5E}"/>
    <cellStyle name="Millares 12 2 7 2 4 5" xfId="45890" xr:uid="{CBE693F4-3559-4115-905C-BB0A0A1C5AA2}"/>
    <cellStyle name="Millares 12 2 7 2 5" xfId="3280" xr:uid="{2FABA602-44F4-4B01-B679-8993A29EE478}"/>
    <cellStyle name="Millares 12 2 7 2 5 2" xfId="11546" xr:uid="{31923FC2-FB19-4305-81A6-E8C70BD116CF}"/>
    <cellStyle name="Millares 12 2 7 2 5 2 2" xfId="33049" xr:uid="{392297E4-AE00-482F-AEC7-C72F7119ADC1}"/>
    <cellStyle name="Millares 12 2 7 2 5 3" xfId="18181" xr:uid="{8AE64766-4330-495E-9586-5140455CCB8D}"/>
    <cellStyle name="Millares 12 2 7 2 5 3 2" xfId="39684" xr:uid="{50571A63-0C75-48FB-9E2C-B55B59410AA5}"/>
    <cellStyle name="Millares 12 2 7 2 5 4" xfId="24786" xr:uid="{03951C9A-D870-41C0-9817-77509AE2422E}"/>
    <cellStyle name="Millares 12 2 7 2 5 5" xfId="46289" xr:uid="{63644663-1EB8-4480-BF77-FE19559E1F60}"/>
    <cellStyle name="Millares 12 2 7 2 6" xfId="5025" xr:uid="{FAF6078B-D0D3-4B66-ACA5-4663FE1B891E}"/>
    <cellStyle name="Millares 12 2 7 2 6 2" xfId="13291" xr:uid="{F8E1B7B8-D213-4B59-80EA-51EEBCCFE41C}"/>
    <cellStyle name="Millares 12 2 7 2 6 2 2" xfId="34794" xr:uid="{3DC830D5-CCC3-4DBA-92F3-62EB82CCCC63}"/>
    <cellStyle name="Millares 12 2 7 2 6 3" xfId="19926" xr:uid="{F90B6596-6DC2-42BC-B230-D66ACA985A92}"/>
    <cellStyle name="Millares 12 2 7 2 6 3 2" xfId="41429" xr:uid="{723A3225-24BC-4C0C-A5D0-C51B541EE1B1}"/>
    <cellStyle name="Millares 12 2 7 2 6 4" xfId="26531" xr:uid="{A9747863-8649-44A6-88BA-56913C34BC6F}"/>
    <cellStyle name="Millares 12 2 7 2 6 5" xfId="48034" xr:uid="{2CBF5CCE-DE05-4C2A-896E-2B41B0DA479C}"/>
    <cellStyle name="Millares 12 2 7 2 7" xfId="5419" xr:uid="{2D2296AC-B9F3-46A1-B8F0-37E3AB9CFECF}"/>
    <cellStyle name="Millares 12 2 7 2 7 2" xfId="13685" xr:uid="{DBE502CF-C8B3-446F-988E-C25F8BC5514C}"/>
    <cellStyle name="Millares 12 2 7 2 7 2 2" xfId="35188" xr:uid="{2C3ED003-7271-4B1E-9802-5B2AB16757F2}"/>
    <cellStyle name="Millares 12 2 7 2 7 3" xfId="20320" xr:uid="{D839EC43-35DD-4199-A6FE-021B30A38F73}"/>
    <cellStyle name="Millares 12 2 7 2 7 3 2" xfId="41823" xr:uid="{489E21B5-A5E9-48D9-AB58-3A32B6FBE8D1}"/>
    <cellStyle name="Millares 12 2 7 2 7 4" xfId="26925" xr:uid="{0FA71E28-2E7A-49DB-9802-544C1599784D}"/>
    <cellStyle name="Millares 12 2 7 2 7 5" xfId="48428" xr:uid="{04777693-AB3D-4C2A-97B6-8B14C3FCCEB8}"/>
    <cellStyle name="Millares 12 2 7 2 8" xfId="7060" xr:uid="{5498483C-743D-47CA-A439-3140F74C5353}"/>
    <cellStyle name="Millares 12 2 7 2 8 2" xfId="28563" xr:uid="{32C43367-E77D-45F6-A033-95DF514D322D}"/>
    <cellStyle name="Millares 12 2 7 2 9" xfId="8716" xr:uid="{C87A6E3E-D67C-4620-8C59-1603299CE8D3}"/>
    <cellStyle name="Millares 12 2 7 2 9 2" xfId="30219" xr:uid="{3D1F635A-7DC4-4E20-BBBD-C09A552C7CCB}"/>
    <cellStyle name="Millares 12 2 7 3" xfId="731" xr:uid="{B488CB0D-6CC0-4DE4-B266-BD936E05ED5F}"/>
    <cellStyle name="Millares 12 2 7 3 10" xfId="43740" xr:uid="{400819F0-6695-4862-87EF-436D91D265A2}"/>
    <cellStyle name="Millares 12 2 7 3 2" xfId="1677" xr:uid="{EC78737C-A8F2-4E26-8105-8B9B84ED32D1}"/>
    <cellStyle name="Millares 12 2 7 3 2 2" xfId="4506" xr:uid="{7B2F4681-3345-4F8C-9E8D-E0560EE88768}"/>
    <cellStyle name="Millares 12 2 7 3 2 2 2" xfId="12772" xr:uid="{DB7A2081-C372-4198-BBB7-AFD964445EE8}"/>
    <cellStyle name="Millares 12 2 7 3 2 2 2 2" xfId="34275" xr:uid="{9564105B-969B-4127-B0DD-440384730568}"/>
    <cellStyle name="Millares 12 2 7 3 2 2 3" xfId="19407" xr:uid="{0CF5A79C-8629-465C-A5DB-4C27B24B2C96}"/>
    <cellStyle name="Millares 12 2 7 3 2 2 3 2" xfId="40910" xr:uid="{BA82ABD9-B519-404F-97BF-3D53C94176E8}"/>
    <cellStyle name="Millares 12 2 7 3 2 2 4" xfId="26012" xr:uid="{27016FC2-0D47-4A14-8E32-76AC7C4B92E2}"/>
    <cellStyle name="Millares 12 2 7 3 2 2 5" xfId="47515" xr:uid="{58CF9288-F6F2-4585-8825-8CEAD339FBDC}"/>
    <cellStyle name="Millares 12 2 7 3 2 3" xfId="6645" xr:uid="{288077BF-ACD7-461C-A082-43B8645EC630}"/>
    <cellStyle name="Millares 12 2 7 3 2 3 2" xfId="14911" xr:uid="{6F61CC32-F981-415B-9CCA-B4600B137D3C}"/>
    <cellStyle name="Millares 12 2 7 3 2 3 2 2" xfId="36414" xr:uid="{8BE49D2E-6237-4D88-AA19-A63BAB1CBFDA}"/>
    <cellStyle name="Millares 12 2 7 3 2 3 3" xfId="21546" xr:uid="{3F326A93-370F-4BA2-B54C-71127A925CF4}"/>
    <cellStyle name="Millares 12 2 7 3 2 3 3 2" xfId="43049" xr:uid="{9F1391E8-57D5-4DCA-A426-4728B197EF6D}"/>
    <cellStyle name="Millares 12 2 7 3 2 3 4" xfId="28151" xr:uid="{1975D7CD-7D50-493C-A3E9-894500E868C0}"/>
    <cellStyle name="Millares 12 2 7 3 2 3 5" xfId="49654" xr:uid="{787A0F85-6FD2-4EE7-97BB-824BC6A353AB}"/>
    <cellStyle name="Millares 12 2 7 3 2 4" xfId="8286" xr:uid="{66D64CA4-8866-469C-A6BC-17DD4345CDFE}"/>
    <cellStyle name="Millares 12 2 7 3 2 4 2" xfId="29789" xr:uid="{37B55E72-BF46-4DCD-BBEF-9D65E0C6AC00}"/>
    <cellStyle name="Millares 12 2 7 3 2 5" xfId="9943" xr:uid="{B24F5438-908F-489F-9142-48D2B7C942C6}"/>
    <cellStyle name="Millares 12 2 7 3 2 5 2" xfId="31446" xr:uid="{00FBD5FC-91D3-4249-B285-DAAC351E48DE}"/>
    <cellStyle name="Millares 12 2 7 3 2 6" xfId="16578" xr:uid="{70A3747D-ACBE-4487-952D-80F36B0E574B}"/>
    <cellStyle name="Millares 12 2 7 3 2 6 2" xfId="38081" xr:uid="{EE689428-AF78-42E7-A0F9-0B3E65CE808D}"/>
    <cellStyle name="Millares 12 2 7 3 2 7" xfId="23183" xr:uid="{1DBC5E45-CF14-4D52-87C7-B45E37929B55}"/>
    <cellStyle name="Millares 12 2 7 3 2 8" xfId="44686" xr:uid="{B53825D1-4792-424F-A3A3-E6AA0A22DABA}"/>
    <cellStyle name="Millares 12 2 7 3 3" xfId="2364" xr:uid="{B928F4ED-311C-48BB-A61F-5D2B703BF1CD}"/>
    <cellStyle name="Millares 12 2 7 3 3 2" xfId="10630" xr:uid="{6693BDF6-AC7C-4D6E-A8B5-6A96E396A2AD}"/>
    <cellStyle name="Millares 12 2 7 3 3 2 2" xfId="32133" xr:uid="{8929BDA5-450E-4A48-BDD8-A02079EDE176}"/>
    <cellStyle name="Millares 12 2 7 3 3 3" xfId="17265" xr:uid="{DFE1B586-6428-4E87-A731-928A827E1F0B}"/>
    <cellStyle name="Millares 12 2 7 3 3 3 2" xfId="38768" xr:uid="{2115B104-25B7-4EE6-AB49-C5A731017F1A}"/>
    <cellStyle name="Millares 12 2 7 3 3 4" xfId="23870" xr:uid="{836DF99C-4E31-4EEC-8452-C489949F1C71}"/>
    <cellStyle name="Millares 12 2 7 3 3 5" xfId="45373" xr:uid="{7F7B3A97-49C5-4DE0-A3B6-EEC5DDCD4693}"/>
    <cellStyle name="Millares 12 2 7 3 4" xfId="3560" xr:uid="{84815098-6424-4011-AF7C-249D8EDE62F7}"/>
    <cellStyle name="Millares 12 2 7 3 4 2" xfId="11826" xr:uid="{406B0AF0-97D7-41AD-BC25-FA854CBBD292}"/>
    <cellStyle name="Millares 12 2 7 3 4 2 2" xfId="33329" xr:uid="{59C91BF7-6F5A-47BB-A170-B6D879197826}"/>
    <cellStyle name="Millares 12 2 7 3 4 3" xfId="18461" xr:uid="{C97C2B62-0BA2-48BD-9A2D-AD098E761978}"/>
    <cellStyle name="Millares 12 2 7 3 4 3 2" xfId="39964" xr:uid="{0E7D7D4B-31C5-481D-A129-F18172701F1B}"/>
    <cellStyle name="Millares 12 2 7 3 4 4" xfId="25066" xr:uid="{BE723005-3364-4A2C-ADA5-DB0CE7A98152}"/>
    <cellStyle name="Millares 12 2 7 3 4 5" xfId="46569" xr:uid="{6AC88265-BD25-49A2-937D-B31182B31C41}"/>
    <cellStyle name="Millares 12 2 7 3 5" xfId="5699" xr:uid="{17AAD827-3ED7-46E3-827E-9E4AF6C84048}"/>
    <cellStyle name="Millares 12 2 7 3 5 2" xfId="13965" xr:uid="{973B0CEB-06BA-4670-A9C7-CFFCBB37C644}"/>
    <cellStyle name="Millares 12 2 7 3 5 2 2" xfId="35468" xr:uid="{5E995CAC-0DCA-44CD-8298-8C3DD341602D}"/>
    <cellStyle name="Millares 12 2 7 3 5 3" xfId="20600" xr:uid="{409A1476-7387-48F9-ADDB-B179FD27CA09}"/>
    <cellStyle name="Millares 12 2 7 3 5 3 2" xfId="42103" xr:uid="{BB28B299-B268-48F9-A366-9C8EEF3DA781}"/>
    <cellStyle name="Millares 12 2 7 3 5 4" xfId="27205" xr:uid="{E0BB958B-8402-41BF-B59F-5F3AE5C62494}"/>
    <cellStyle name="Millares 12 2 7 3 5 5" xfId="48708" xr:uid="{E90B7192-BF72-47E8-AB20-D38B3075F92F}"/>
    <cellStyle name="Millares 12 2 7 3 6" xfId="7340" xr:uid="{0261B86E-3129-415A-AA8C-8E39615C6EBD}"/>
    <cellStyle name="Millares 12 2 7 3 6 2" xfId="28843" xr:uid="{91A6BC63-22F4-41D1-AFCE-EA1694F059A3}"/>
    <cellStyle name="Millares 12 2 7 3 7" xfId="8997" xr:uid="{3B4C45FD-7CCF-4DF0-B360-06053726F76B}"/>
    <cellStyle name="Millares 12 2 7 3 7 2" xfId="30500" xr:uid="{45982F34-FB39-4C80-8247-77D9A0FFC9AF}"/>
    <cellStyle name="Millares 12 2 7 3 8" xfId="15632" xr:uid="{D4237B69-BA8A-4FFC-B6DB-B2A5DC0FC7A4}"/>
    <cellStyle name="Millares 12 2 7 3 8 2" xfId="37135" xr:uid="{87B1D893-D240-4EFD-96DF-7D0564A576F4}"/>
    <cellStyle name="Millares 12 2 7 3 9" xfId="22237" xr:uid="{93A4FA1F-0F50-4B74-9C6C-DA57D82C8E45}"/>
    <cellStyle name="Millares 12 2 7 4" xfId="1001" xr:uid="{18B018FB-5505-4F5D-A14A-9013012CCD2C}"/>
    <cellStyle name="Millares 12 2 7 4 2" xfId="3830" xr:uid="{4FB1C41B-98BA-43DB-8D9D-8A5535ACB091}"/>
    <cellStyle name="Millares 12 2 7 4 2 2" xfId="12096" xr:uid="{AEE72358-3317-4D3A-9923-BBD61BE4F6D6}"/>
    <cellStyle name="Millares 12 2 7 4 2 2 2" xfId="33599" xr:uid="{E7F60D50-C642-42C3-ABBC-574F6140D1B4}"/>
    <cellStyle name="Millares 12 2 7 4 2 3" xfId="18731" xr:uid="{C0D24B1B-8133-482B-9619-7DA33F8F80AB}"/>
    <cellStyle name="Millares 12 2 7 4 2 3 2" xfId="40234" xr:uid="{D7B33C23-DE6E-46FD-8FF9-FB92BA5169A5}"/>
    <cellStyle name="Millares 12 2 7 4 2 4" xfId="25336" xr:uid="{8EFFC2FF-D596-4F0B-B7C0-F093E24089AE}"/>
    <cellStyle name="Millares 12 2 7 4 2 5" xfId="46839" xr:uid="{EFC0E447-B496-4B80-9FC5-B2BF155833C3}"/>
    <cellStyle name="Millares 12 2 7 4 3" xfId="5969" xr:uid="{8952DE5A-D411-4E39-B836-46889F354DF6}"/>
    <cellStyle name="Millares 12 2 7 4 3 2" xfId="14235" xr:uid="{F691ED70-60BA-4308-9107-BBCDC8E85E8C}"/>
    <cellStyle name="Millares 12 2 7 4 3 2 2" xfId="35738" xr:uid="{BF5C9142-A52F-4853-A3E6-953AEBEE9E5B}"/>
    <cellStyle name="Millares 12 2 7 4 3 3" xfId="20870" xr:uid="{D36210C7-B227-43CB-AB19-C1F9B16C6C0F}"/>
    <cellStyle name="Millares 12 2 7 4 3 3 2" xfId="42373" xr:uid="{2657EA27-A8DD-47B3-9EEC-53783022E96C}"/>
    <cellStyle name="Millares 12 2 7 4 3 4" xfId="27475" xr:uid="{B20DAF4B-FE10-4D10-95E3-9367F88B6F4B}"/>
    <cellStyle name="Millares 12 2 7 4 3 5" xfId="48978" xr:uid="{1E295D79-F78F-40AD-A0F3-9FC44A44EA1D}"/>
    <cellStyle name="Millares 12 2 7 4 4" xfId="7610" xr:uid="{4C0CF7AF-E5E4-4BAD-82BF-FFC64591774E}"/>
    <cellStyle name="Millares 12 2 7 4 4 2" xfId="29113" xr:uid="{4D823524-E781-4B5B-A757-D84AA4DA087E}"/>
    <cellStyle name="Millares 12 2 7 4 5" xfId="9267" xr:uid="{C49A5EF5-0ECA-4744-B391-49B4C4BFDDF4}"/>
    <cellStyle name="Millares 12 2 7 4 5 2" xfId="30770" xr:uid="{FC87A357-C9E2-4906-A833-A138E34EB577}"/>
    <cellStyle name="Millares 12 2 7 4 6" xfId="15902" xr:uid="{5EF33641-3A28-4C4E-8F5F-025FE53D9576}"/>
    <cellStyle name="Millares 12 2 7 4 6 2" xfId="37405" xr:uid="{5441E43C-0BE8-4CDA-B77D-441FC44F7A3F}"/>
    <cellStyle name="Millares 12 2 7 4 7" xfId="22507" xr:uid="{418F710B-E69B-476D-8145-CC62E4E48367}"/>
    <cellStyle name="Millares 12 2 7 4 8" xfId="44010" xr:uid="{3A6ADC0D-8BA4-496A-A716-C05057ABC9C0}"/>
    <cellStyle name="Millares 12 2 7 5" xfId="1258" xr:uid="{3B76071D-AF88-498B-AE21-693FBCAD5438}"/>
    <cellStyle name="Millares 12 2 7 5 2" xfId="4087" xr:uid="{30B0464D-6FD6-49ED-A714-506618B90B4D}"/>
    <cellStyle name="Millares 12 2 7 5 2 2" xfId="12353" xr:uid="{5367E687-3917-4248-B5F0-2FDB59C534BE}"/>
    <cellStyle name="Millares 12 2 7 5 2 2 2" xfId="33856" xr:uid="{30280980-3711-49EC-9D25-A3D455F07BC9}"/>
    <cellStyle name="Millares 12 2 7 5 2 3" xfId="18988" xr:uid="{20337B65-C17D-4AF3-AEBB-5D9927D9844A}"/>
    <cellStyle name="Millares 12 2 7 5 2 3 2" xfId="40491" xr:uid="{2B87DCDA-E4C7-44B3-9DFE-AF410DFAC3E8}"/>
    <cellStyle name="Millares 12 2 7 5 2 4" xfId="25593" xr:uid="{9A26DD0C-24D4-445B-888A-4215EDE84337}"/>
    <cellStyle name="Millares 12 2 7 5 2 5" xfId="47096" xr:uid="{F1B12011-E0F7-42FD-B8B7-6B79E9F542B1}"/>
    <cellStyle name="Millares 12 2 7 5 3" xfId="6226" xr:uid="{92DD6AFE-B6EE-4092-B3BD-927060A9E758}"/>
    <cellStyle name="Millares 12 2 7 5 3 2" xfId="14492" xr:uid="{9FD7A903-93A1-42D7-943D-41ECA899EEAE}"/>
    <cellStyle name="Millares 12 2 7 5 3 2 2" xfId="35995" xr:uid="{3B840D53-2CC9-48D6-93FE-B1742B325242}"/>
    <cellStyle name="Millares 12 2 7 5 3 3" xfId="21127" xr:uid="{11CD4C4F-9999-48AA-B712-B2E3DC7FF244}"/>
    <cellStyle name="Millares 12 2 7 5 3 3 2" xfId="42630" xr:uid="{998DF7FF-9FB8-4F6E-ABAF-C1018E41FDFF}"/>
    <cellStyle name="Millares 12 2 7 5 3 4" xfId="27732" xr:uid="{E56A4111-C38D-40BF-BA5D-CCE885F0DE29}"/>
    <cellStyle name="Millares 12 2 7 5 3 5" xfId="49235" xr:uid="{F881FF9B-3981-429D-98C3-B8F7AF75BF0B}"/>
    <cellStyle name="Millares 12 2 7 5 4" xfId="7867" xr:uid="{ECE22C96-BBD8-4DBF-AD41-53D64339D2D3}"/>
    <cellStyle name="Millares 12 2 7 5 4 2" xfId="29370" xr:uid="{72321656-3CE3-4F36-AD16-67C22506F4C4}"/>
    <cellStyle name="Millares 12 2 7 5 5" xfId="9524" xr:uid="{89BF8B4C-EF4F-4FFE-A78A-3E64545CF329}"/>
    <cellStyle name="Millares 12 2 7 5 5 2" xfId="31027" xr:uid="{C5AD792F-5C24-4522-899F-0A8EB0B21657}"/>
    <cellStyle name="Millares 12 2 7 5 6" xfId="16159" xr:uid="{D4B4DE71-61B9-49A2-AAEF-4CEABBD994B9}"/>
    <cellStyle name="Millares 12 2 7 5 6 2" xfId="37662" xr:uid="{9206CDF0-B426-4860-BF93-0E5BD55DD4CA}"/>
    <cellStyle name="Millares 12 2 7 5 7" xfId="22764" xr:uid="{EAC7754A-EA0C-4064-9445-6D554C365527}"/>
    <cellStyle name="Millares 12 2 7 5 8" xfId="44267" xr:uid="{24418077-7F30-471D-B61E-BF268D2EE3F2}"/>
    <cellStyle name="Millares 12 2 7 6" xfId="1945" xr:uid="{BD7B9713-41EA-44E2-98E7-AA6DB68D74B6}"/>
    <cellStyle name="Millares 12 2 7 6 2" xfId="10211" xr:uid="{F3174498-D360-4DE2-A459-66CEFF7F5E3A}"/>
    <cellStyle name="Millares 12 2 7 6 2 2" xfId="31714" xr:uid="{2CA9555D-C83C-41C7-AABE-A51EC38ABD42}"/>
    <cellStyle name="Millares 12 2 7 6 3" xfId="16846" xr:uid="{215BD9E6-8112-44F7-A75F-39E76920808C}"/>
    <cellStyle name="Millares 12 2 7 6 3 2" xfId="38349" xr:uid="{929203F8-609C-43A2-9940-C107B4AA6A01}"/>
    <cellStyle name="Millares 12 2 7 6 4" xfId="23451" xr:uid="{7E3D3A93-C54C-4C26-86ED-49765D4B8749}"/>
    <cellStyle name="Millares 12 2 7 6 5" xfId="44954" xr:uid="{EB111512-CBF1-4419-9A6E-11BB882940F7}"/>
    <cellStyle name="Millares 12 2 7 7" xfId="2632" xr:uid="{EA7D0AC8-431D-44FE-98AC-AA571A3ACE74}"/>
    <cellStyle name="Millares 12 2 7 7 2" xfId="10898" xr:uid="{54B82E5F-AB80-4959-B465-BF79CB5F0241}"/>
    <cellStyle name="Millares 12 2 7 7 2 2" xfId="32401" xr:uid="{A6055B00-28E6-42A9-A0A8-15A0E5306CB7}"/>
    <cellStyle name="Millares 12 2 7 7 3" xfId="17533" xr:uid="{A4D36497-4950-4DAE-819F-7F73E6148BCE}"/>
    <cellStyle name="Millares 12 2 7 7 3 2" xfId="39036" xr:uid="{96AC0288-09F4-49EE-9C95-96B7DAA01197}"/>
    <cellStyle name="Millares 12 2 7 7 4" xfId="24138" xr:uid="{BFB06B30-6BA5-4264-9D08-A71C47D1656D}"/>
    <cellStyle name="Millares 12 2 7 7 5" xfId="45641" xr:uid="{DDB7B6F6-A965-495F-9D57-E9CCFC85941C}"/>
    <cellStyle name="Millares 12 2 7 8" xfId="3141" xr:uid="{4B94BC60-3A22-4042-AA32-DE979DF1CC65}"/>
    <cellStyle name="Millares 12 2 7 8 2" xfId="11407" xr:uid="{1B80193F-37D6-4241-96E1-586A955AD22E}"/>
    <cellStyle name="Millares 12 2 7 8 2 2" xfId="32910" xr:uid="{6ACE3ABB-86E8-48B4-ABAA-6FF24B1F65D6}"/>
    <cellStyle name="Millares 12 2 7 8 3" xfId="18042" xr:uid="{425DEAAB-09E9-4286-88C6-0C6195B1CA02}"/>
    <cellStyle name="Millares 12 2 7 8 3 2" xfId="39545" xr:uid="{3C2262C1-80CA-4426-B595-26EF478F6325}"/>
    <cellStyle name="Millares 12 2 7 8 4" xfId="24647" xr:uid="{7B5BA429-5BF5-437B-9EF9-B678B5593AC1}"/>
    <cellStyle name="Millares 12 2 7 8 5" xfId="46150" xr:uid="{2D1FF478-234E-4DB1-9366-0093C02C0DC2}"/>
    <cellStyle name="Millares 12 2 7 9" xfId="4776" xr:uid="{8AACF57A-47BC-46F3-99CA-57778E3EEE74}"/>
    <cellStyle name="Millares 12 2 7 9 2" xfId="13042" xr:uid="{7DB950B1-C1F3-4930-AD56-56095D1E4E9A}"/>
    <cellStyle name="Millares 12 2 7 9 2 2" xfId="34545" xr:uid="{8C9ACED4-13A3-484C-ABB3-D2C83E9A1542}"/>
    <cellStyle name="Millares 12 2 7 9 3" xfId="19677" xr:uid="{016B1234-5690-4B51-9256-D4EF7506E847}"/>
    <cellStyle name="Millares 12 2 7 9 3 2" xfId="41180" xr:uid="{D01EB632-D15A-40D0-A2EF-7E9A6960BE7E}"/>
    <cellStyle name="Millares 12 2 7 9 4" xfId="26282" xr:uid="{6DA2F13F-DDF3-42D7-B3F7-B0D586D88A8C}"/>
    <cellStyle name="Millares 12 2 7 9 5" xfId="47785" xr:uid="{190F51F7-60A3-417B-BA6A-FA6732D2977E}"/>
    <cellStyle name="Millares 12 2 8" xfId="322" xr:uid="{FD084E40-94DD-4C48-9F18-67752AA7DD26}"/>
    <cellStyle name="Millares 12 2 8 10" xfId="15225" xr:uid="{A49EEBD0-3E1F-420D-8814-8288B39F8791}"/>
    <cellStyle name="Millares 12 2 8 10 2" xfId="36728" xr:uid="{D50F40DC-F479-49C7-B4EC-3291978CFC7C}"/>
    <cellStyle name="Millares 12 2 8 11" xfId="21830" xr:uid="{D7B4BE6A-38FF-4D73-BB9D-5C53F96FD8C7}"/>
    <cellStyle name="Millares 12 2 8 12" xfId="43333" xr:uid="{BA82B7BA-60F0-49D4-8381-611353E12E77}"/>
    <cellStyle name="Millares 12 2 8 2" xfId="1270" xr:uid="{8488FBCE-EF31-4FFF-AD82-3D9D131DCBE2}"/>
    <cellStyle name="Millares 12 2 8 2 2" xfId="4099" xr:uid="{C9BE41D2-7D57-45B0-9CFC-39571C0C140E}"/>
    <cellStyle name="Millares 12 2 8 2 2 2" xfId="12365" xr:uid="{FBF2ADD7-697A-4F68-8F1C-CBED6EF7B02F}"/>
    <cellStyle name="Millares 12 2 8 2 2 2 2" xfId="33868" xr:uid="{A2B7FE4A-6DB3-4BB6-A9C9-07D60D508D9D}"/>
    <cellStyle name="Millares 12 2 8 2 2 3" xfId="19000" xr:uid="{BCE9FAA7-ED6E-456A-84D7-0369226C52A2}"/>
    <cellStyle name="Millares 12 2 8 2 2 3 2" xfId="40503" xr:uid="{128658F3-2859-4B1D-9E02-6A673CCF33BC}"/>
    <cellStyle name="Millares 12 2 8 2 2 4" xfId="25605" xr:uid="{FDD362FB-C8F1-46F7-A9F7-EF8C4D1FC227}"/>
    <cellStyle name="Millares 12 2 8 2 2 5" xfId="47108" xr:uid="{CB586B35-3885-4F83-8D14-E53C41A1EA00}"/>
    <cellStyle name="Millares 12 2 8 2 3" xfId="6238" xr:uid="{369FED84-5786-444B-8AB0-557C2F651BC8}"/>
    <cellStyle name="Millares 12 2 8 2 3 2" xfId="14504" xr:uid="{69DC7C5A-9691-4757-8EA1-F42ED7138C30}"/>
    <cellStyle name="Millares 12 2 8 2 3 2 2" xfId="36007" xr:uid="{97CF5C75-EE2D-4F95-BA9E-592D151C0428}"/>
    <cellStyle name="Millares 12 2 8 2 3 3" xfId="21139" xr:uid="{6EA67643-7A51-4507-93AA-11D6253FEFE0}"/>
    <cellStyle name="Millares 12 2 8 2 3 3 2" xfId="42642" xr:uid="{B4462FD4-4C7D-45EA-81D6-271170CD3D09}"/>
    <cellStyle name="Millares 12 2 8 2 3 4" xfId="27744" xr:uid="{97EBFB97-312A-4800-B020-3D53B5E63B01}"/>
    <cellStyle name="Millares 12 2 8 2 3 5" xfId="49247" xr:uid="{8A0E2AD1-28D5-44BF-8F30-C0A00FE19504}"/>
    <cellStyle name="Millares 12 2 8 2 4" xfId="7879" xr:uid="{EBF1FB31-EEE1-456D-9A9A-CACD841AEFD3}"/>
    <cellStyle name="Millares 12 2 8 2 4 2" xfId="29382" xr:uid="{5A66A556-E1D9-4B6E-A2DD-453DC3DE613A}"/>
    <cellStyle name="Millares 12 2 8 2 5" xfId="9536" xr:uid="{D0A11531-DEF0-431E-AF51-1A756F5D1837}"/>
    <cellStyle name="Millares 12 2 8 2 5 2" xfId="31039" xr:uid="{BF5C8937-D841-412C-8B83-381076481E82}"/>
    <cellStyle name="Millares 12 2 8 2 6" xfId="16171" xr:uid="{6C9D5E08-2DBF-454B-89D5-2F20BE628DC7}"/>
    <cellStyle name="Millares 12 2 8 2 6 2" xfId="37674" xr:uid="{61573A38-65F2-4069-A251-18B8B8342091}"/>
    <cellStyle name="Millares 12 2 8 2 7" xfId="22776" xr:uid="{5BC5028E-F515-4CEA-9195-29A1D73EDAED}"/>
    <cellStyle name="Millares 12 2 8 2 8" xfId="44279" xr:uid="{85A72D04-A887-4E44-AE17-2F74585B7242}"/>
    <cellStyle name="Millares 12 2 8 3" xfId="1957" xr:uid="{8E4220E6-9970-449D-A5EF-EE673E633EA5}"/>
    <cellStyle name="Millares 12 2 8 3 2" xfId="10223" xr:uid="{C6B2F128-A6AF-4743-A2CE-41E58E88B730}"/>
    <cellStyle name="Millares 12 2 8 3 2 2" xfId="31726" xr:uid="{7C98D7BC-B35D-4961-BEBD-F7C5C51F7393}"/>
    <cellStyle name="Millares 12 2 8 3 3" xfId="16858" xr:uid="{7D46B995-967B-4A13-84C2-9EFBF2B646B5}"/>
    <cellStyle name="Millares 12 2 8 3 3 2" xfId="38361" xr:uid="{80216B03-78DA-4777-A378-45D956EDBC3D}"/>
    <cellStyle name="Millares 12 2 8 3 4" xfId="23463" xr:uid="{8D44C838-C974-4C0D-80CF-81048E1B2F90}"/>
    <cellStyle name="Millares 12 2 8 3 5" xfId="44966" xr:uid="{5471CB95-4C7F-47F8-8C3F-E9B475D9FA0F}"/>
    <cellStyle name="Millares 12 2 8 4" xfId="2756" xr:uid="{E6A4A821-D5F9-44F5-A408-012DE86D82CF}"/>
    <cellStyle name="Millares 12 2 8 4 2" xfId="11022" xr:uid="{0C624331-C877-4167-8FC0-C6669926DCAB}"/>
    <cellStyle name="Millares 12 2 8 4 2 2" xfId="32525" xr:uid="{3242E1CF-85C0-43DF-81DA-F6559F9F1875}"/>
    <cellStyle name="Millares 12 2 8 4 3" xfId="17657" xr:uid="{C873AAC9-BEB9-472C-81FD-6DC398DAE594}"/>
    <cellStyle name="Millares 12 2 8 4 3 2" xfId="39160" xr:uid="{E075D0EE-25F6-47DB-9A18-20B175D56AD7}"/>
    <cellStyle name="Millares 12 2 8 4 4" xfId="24262" xr:uid="{E1AFCC93-ADB6-4BCC-A8C7-4D636F1C11CB}"/>
    <cellStyle name="Millares 12 2 8 4 5" xfId="45765" xr:uid="{C0344DD4-BE12-48A4-AC4A-765760B4F47C}"/>
    <cellStyle name="Millares 12 2 8 5" xfId="3153" xr:uid="{650EBC5E-BF93-4849-8B60-20A1127FDD47}"/>
    <cellStyle name="Millares 12 2 8 5 2" xfId="11419" xr:uid="{319C92A9-2967-4A26-8AC0-1D7778D944AC}"/>
    <cellStyle name="Millares 12 2 8 5 2 2" xfId="32922" xr:uid="{B7DEFAB6-2929-4BA4-A1A3-7E45B19EB367}"/>
    <cellStyle name="Millares 12 2 8 5 3" xfId="18054" xr:uid="{560CE71E-FD9F-44E3-B095-5C6104027E92}"/>
    <cellStyle name="Millares 12 2 8 5 3 2" xfId="39557" xr:uid="{68C3C385-F7EF-4D8E-AF36-C4B3902737B0}"/>
    <cellStyle name="Millares 12 2 8 5 4" xfId="24659" xr:uid="{8A69EB3E-9AEA-42DF-9F7C-A7DCC710BDCF}"/>
    <cellStyle name="Millares 12 2 8 5 5" xfId="46162" xr:uid="{D596D771-247B-41A6-BA21-153C7424B64F}"/>
    <cellStyle name="Millares 12 2 8 6" xfId="4900" xr:uid="{CE2675D2-6C96-4FF1-9151-CFC1ED982336}"/>
    <cellStyle name="Millares 12 2 8 6 2" xfId="13166" xr:uid="{1DE23E8F-68D1-4548-8D8C-7593DAB77327}"/>
    <cellStyle name="Millares 12 2 8 6 2 2" xfId="34669" xr:uid="{ACB4E4DB-0822-4D78-A9D6-75D8FF2947E4}"/>
    <cellStyle name="Millares 12 2 8 6 3" xfId="19801" xr:uid="{387F94DF-8E2F-4C50-8037-B527FF568C4C}"/>
    <cellStyle name="Millares 12 2 8 6 3 2" xfId="41304" xr:uid="{A12C9037-0BE9-4A10-8EF8-6B63DB42DEC2}"/>
    <cellStyle name="Millares 12 2 8 6 4" xfId="26406" xr:uid="{593E91C3-B8AE-4375-B699-9289F32D0C38}"/>
    <cellStyle name="Millares 12 2 8 6 5" xfId="47909" xr:uid="{82E922E4-5A7F-4A89-8861-D7494873643C}"/>
    <cellStyle name="Millares 12 2 8 7" xfId="5292" xr:uid="{18ED063E-42F8-4DE0-9C2C-A9491E185CBF}"/>
    <cellStyle name="Millares 12 2 8 7 2" xfId="13558" xr:uid="{44DE8FA1-DD4E-4658-A669-493D12801916}"/>
    <cellStyle name="Millares 12 2 8 7 2 2" xfId="35061" xr:uid="{05395AF1-5BA7-4151-B356-7781D92B8CE8}"/>
    <cellStyle name="Millares 12 2 8 7 3" xfId="20193" xr:uid="{1568B18F-B333-40A8-B543-B0622C118CBB}"/>
    <cellStyle name="Millares 12 2 8 7 3 2" xfId="41696" xr:uid="{A619EA49-C303-44DF-B1A9-B7720942A6F9}"/>
    <cellStyle name="Millares 12 2 8 7 4" xfId="26798" xr:uid="{45B65EE4-85A6-4A4D-80E1-E33444E8B42B}"/>
    <cellStyle name="Millares 12 2 8 7 5" xfId="48301" xr:uid="{D2220126-1900-4C4C-B82C-44F1E3B15F3F}"/>
    <cellStyle name="Millares 12 2 8 8" xfId="6933" xr:uid="{92B9D9C0-47EF-4301-A8E7-FED1A5144484}"/>
    <cellStyle name="Millares 12 2 8 8 2" xfId="28436" xr:uid="{51ECC50A-3315-4896-BBAB-F9CF1719AF88}"/>
    <cellStyle name="Millares 12 2 8 9" xfId="8589" xr:uid="{A7A04C15-3081-4831-881A-D41C0EEBE484}"/>
    <cellStyle name="Millares 12 2 8 9 2" xfId="30092" xr:uid="{AE34AFC2-8AD6-4B83-B948-4D1F862BD932}"/>
    <cellStyle name="Millares 12 2 9" xfId="606" xr:uid="{6C6C67FB-28F2-406D-B8F5-D71394F22F29}"/>
    <cellStyle name="Millares 12 2 9 10" xfId="43615" xr:uid="{364C9833-2B8F-4BC1-A199-292C559083E7}"/>
    <cellStyle name="Millares 12 2 9 2" xfId="1552" xr:uid="{29CCF750-C800-4D46-840F-29959E3C0E07}"/>
    <cellStyle name="Millares 12 2 9 2 2" xfId="4381" xr:uid="{B21CF172-E2CD-44E5-AC67-6BC588472CC9}"/>
    <cellStyle name="Millares 12 2 9 2 2 2" xfId="12647" xr:uid="{9BFBC459-EA85-4543-A559-603090A50D7C}"/>
    <cellStyle name="Millares 12 2 9 2 2 2 2" xfId="34150" xr:uid="{AE4C6077-0781-447F-9324-7D58107038DB}"/>
    <cellStyle name="Millares 12 2 9 2 2 3" xfId="19282" xr:uid="{2C122A01-6204-4C63-8684-C31A59A89864}"/>
    <cellStyle name="Millares 12 2 9 2 2 3 2" xfId="40785" xr:uid="{B9DE63A3-CC75-49BD-BF83-41D48D8310E4}"/>
    <cellStyle name="Millares 12 2 9 2 2 4" xfId="25887" xr:uid="{939F8AF4-C3F9-4DD8-B8EC-354AEA0744E1}"/>
    <cellStyle name="Millares 12 2 9 2 2 5" xfId="47390" xr:uid="{8528A07F-0C58-4FB3-B66C-840555D94923}"/>
    <cellStyle name="Millares 12 2 9 2 3" xfId="6520" xr:uid="{91A2B48F-6765-4B28-A317-B65C129F0B8B}"/>
    <cellStyle name="Millares 12 2 9 2 3 2" xfId="14786" xr:uid="{40CD55CA-D563-420E-AB09-06C849B1CB49}"/>
    <cellStyle name="Millares 12 2 9 2 3 2 2" xfId="36289" xr:uid="{0E48BFAA-C4EE-4113-9EB9-5F30F5150E55}"/>
    <cellStyle name="Millares 12 2 9 2 3 3" xfId="21421" xr:uid="{2DD22CCB-4636-4CCD-B950-5F07B9A04A56}"/>
    <cellStyle name="Millares 12 2 9 2 3 3 2" xfId="42924" xr:uid="{60EF238F-8263-4C70-B598-74A2C2667F33}"/>
    <cellStyle name="Millares 12 2 9 2 3 4" xfId="28026" xr:uid="{892DBD1C-8B44-4C58-ADDF-71D92DFDBAA4}"/>
    <cellStyle name="Millares 12 2 9 2 3 5" xfId="49529" xr:uid="{0A8C8277-B65B-45B2-B761-EA77A762EED2}"/>
    <cellStyle name="Millares 12 2 9 2 4" xfId="8161" xr:uid="{AAD8ED7A-E538-4CEF-9D33-64B741DE6F06}"/>
    <cellStyle name="Millares 12 2 9 2 4 2" xfId="29664" xr:uid="{05A32ED5-3DD8-4934-985B-5CD355DA9756}"/>
    <cellStyle name="Millares 12 2 9 2 5" xfId="9818" xr:uid="{B8FD7D3D-2255-4207-8084-D2CF9491F1CF}"/>
    <cellStyle name="Millares 12 2 9 2 5 2" xfId="31321" xr:uid="{5905CD94-1611-49EB-9D54-20003CDDA4EE}"/>
    <cellStyle name="Millares 12 2 9 2 6" xfId="16453" xr:uid="{4C0A6122-675F-4963-8FB1-408141540E5B}"/>
    <cellStyle name="Millares 12 2 9 2 6 2" xfId="37956" xr:uid="{10A4E344-58C3-40F9-A6AA-2AFC11810A1B}"/>
    <cellStyle name="Millares 12 2 9 2 7" xfId="23058" xr:uid="{EE43A69D-9A4E-4933-AC54-EE9C243CA868}"/>
    <cellStyle name="Millares 12 2 9 2 8" xfId="44561" xr:uid="{1083A0BB-DD7D-4DF3-ACF4-B1F7203187F8}"/>
    <cellStyle name="Millares 12 2 9 3" xfId="2239" xr:uid="{7B47A3C9-8822-4C8F-8339-BE98F892F928}"/>
    <cellStyle name="Millares 12 2 9 3 2" xfId="10505" xr:uid="{5873476B-FAA9-4DFE-9560-CB6BE7FE39FD}"/>
    <cellStyle name="Millares 12 2 9 3 2 2" xfId="32008" xr:uid="{18AA19DC-28DF-49C5-AAA7-8DB019B4B499}"/>
    <cellStyle name="Millares 12 2 9 3 3" xfId="17140" xr:uid="{631E5734-EC88-4A8A-AC38-7A731FA03502}"/>
    <cellStyle name="Millares 12 2 9 3 3 2" xfId="38643" xr:uid="{32244508-180A-49A8-9194-99C8E1BF7B05}"/>
    <cellStyle name="Millares 12 2 9 3 4" xfId="23745" xr:uid="{E7E1B355-9D48-44EC-B1E4-8F413D0D7D6B}"/>
    <cellStyle name="Millares 12 2 9 3 5" xfId="45248" xr:uid="{36E1A0CC-28D0-403E-938C-DFF965B522D4}"/>
    <cellStyle name="Millares 12 2 9 4" xfId="3435" xr:uid="{8F0779C3-6428-470C-8AC3-32A1018A17D5}"/>
    <cellStyle name="Millares 12 2 9 4 2" xfId="11701" xr:uid="{A21B13FF-B1B4-4E76-AC53-4BBC18F940C7}"/>
    <cellStyle name="Millares 12 2 9 4 2 2" xfId="33204" xr:uid="{463E41DA-9A3C-438B-B391-7ABC75E0D552}"/>
    <cellStyle name="Millares 12 2 9 4 3" xfId="18336" xr:uid="{EE40BE6D-0DA1-4A05-BC2C-484C2A9F6F36}"/>
    <cellStyle name="Millares 12 2 9 4 3 2" xfId="39839" xr:uid="{9AF5E593-6A7D-4F88-A1E5-A99D0B9017F2}"/>
    <cellStyle name="Millares 12 2 9 4 4" xfId="24941" xr:uid="{581438EF-6F01-45BA-BC51-E2E2100C0FB7}"/>
    <cellStyle name="Millares 12 2 9 4 5" xfId="46444" xr:uid="{17508F3B-DDD1-4A5E-9B16-E720AC1CF85C}"/>
    <cellStyle name="Millares 12 2 9 5" xfId="5574" xr:uid="{6B0BECB2-F405-4D7A-8FB6-973E0C9D2251}"/>
    <cellStyle name="Millares 12 2 9 5 2" xfId="13840" xr:uid="{B2E4CBC1-D856-49D0-8F4C-12C654011FB0}"/>
    <cellStyle name="Millares 12 2 9 5 2 2" xfId="35343" xr:uid="{66705EC3-8CCF-4B3E-AA62-3A722927B17E}"/>
    <cellStyle name="Millares 12 2 9 5 3" xfId="20475" xr:uid="{91C6FA98-B47F-4437-9880-A90897011A48}"/>
    <cellStyle name="Millares 12 2 9 5 3 2" xfId="41978" xr:uid="{F41C26FF-1448-4108-8AC1-AD263A37BEF1}"/>
    <cellStyle name="Millares 12 2 9 5 4" xfId="27080" xr:uid="{A841E691-2D2D-48F6-A33F-D4087D184FFC}"/>
    <cellStyle name="Millares 12 2 9 5 5" xfId="48583" xr:uid="{49552162-F855-43E0-B051-8B1F51E7C502}"/>
    <cellStyle name="Millares 12 2 9 6" xfId="7215" xr:uid="{6F486D6E-8BBB-4357-9352-F1E7E1E66D7F}"/>
    <cellStyle name="Millares 12 2 9 6 2" xfId="28718" xr:uid="{FE796ABC-763D-417C-B678-ACEB96EF3FBD}"/>
    <cellStyle name="Millares 12 2 9 7" xfId="8872" xr:uid="{788F9ECE-92D8-4DEE-9F25-1E04980E55A1}"/>
    <cellStyle name="Millares 12 2 9 7 2" xfId="30375" xr:uid="{034E6E2C-2F8F-4BCB-B6E9-11D076C12723}"/>
    <cellStyle name="Millares 12 2 9 8" xfId="15507" xr:uid="{88D0A985-8106-4292-AEE5-E14750382AF2}"/>
    <cellStyle name="Millares 12 2 9 8 2" xfId="37010" xr:uid="{864BEB64-3382-429A-989E-8CCFB991043D}"/>
    <cellStyle name="Millares 12 2 9 9" xfId="22112" xr:uid="{8D04B3B7-DDBE-4136-8636-7F72233D9BE5}"/>
    <cellStyle name="Millares 12 3" xfId="131" xr:uid="{C3764529-4B3D-4291-9C45-5D2EDD0BCE27}"/>
    <cellStyle name="Millares 12 3 10" xfId="3034" xr:uid="{FAE7E372-4171-42F3-9418-7F42FDCC94E1}"/>
    <cellStyle name="Millares 12 3 10 2" xfId="11300" xr:uid="{37B0DA4C-DF32-4FA0-B2EC-F6C582BE9FA8}"/>
    <cellStyle name="Millares 12 3 10 2 2" xfId="32803" xr:uid="{0C6FC1BE-F204-4F29-9B66-55AF4A8A50E6}"/>
    <cellStyle name="Millares 12 3 10 3" xfId="17935" xr:uid="{B48C4A20-4ADD-444E-9832-683BF0B211A8}"/>
    <cellStyle name="Millares 12 3 10 3 2" xfId="39438" xr:uid="{8C4DFF6A-F235-486D-B134-FB09E55CAA0E}"/>
    <cellStyle name="Millares 12 3 10 4" xfId="24540" xr:uid="{296CD0FD-0A20-4213-8060-1D6483D9E387}"/>
    <cellStyle name="Millares 12 3 10 5" xfId="46043" xr:uid="{D60AA4CA-A745-4D02-BB8B-30D77F475D37}"/>
    <cellStyle name="Millares 12 3 11" xfId="4669" xr:uid="{963080F0-F6F7-4E76-BF40-AE2F1458E8BD}"/>
    <cellStyle name="Millares 12 3 11 2" xfId="12935" xr:uid="{42DAD713-AC57-4F4E-BD38-A43E35742A6C}"/>
    <cellStyle name="Millares 12 3 11 2 2" xfId="34438" xr:uid="{BB4BD3E1-14F0-44B2-BDFD-F79C4CC653ED}"/>
    <cellStyle name="Millares 12 3 11 3" xfId="19570" xr:uid="{49C5A0B8-E9D6-4079-B67E-F03447CDB6E3}"/>
    <cellStyle name="Millares 12 3 11 3 2" xfId="41073" xr:uid="{1230C2C2-BE64-4B60-A79F-9F63B292F925}"/>
    <cellStyle name="Millares 12 3 11 4" xfId="26175" xr:uid="{9A8D0106-72C9-4A1F-B57D-7429D7E2BF7E}"/>
    <cellStyle name="Millares 12 3 11 5" xfId="47678" xr:uid="{E4199F1E-EA71-4BFB-B72C-2B5841F46551}"/>
    <cellStyle name="Millares 12 3 12" xfId="5172" xr:uid="{B82A6BF5-CA08-4F38-8B07-A9D58AFB2789}"/>
    <cellStyle name="Millares 12 3 12 2" xfId="13438" xr:uid="{EA6429BF-8845-45C6-8F07-CEE1BC8CA93A}"/>
    <cellStyle name="Millares 12 3 12 2 2" xfId="34941" xr:uid="{9EA9D4A1-26D6-48F6-A984-A7972891FA75}"/>
    <cellStyle name="Millares 12 3 12 3" xfId="20073" xr:uid="{B29D6058-1FF4-4DD2-B034-2B555F6CD187}"/>
    <cellStyle name="Millares 12 3 12 3 2" xfId="41576" xr:uid="{47820E1E-F55F-4508-95B6-E7812237788B}"/>
    <cellStyle name="Millares 12 3 12 4" xfId="26678" xr:uid="{BD71392E-04A9-40DB-A1EE-0B6EF25C22E5}"/>
    <cellStyle name="Millares 12 3 12 5" xfId="48181" xr:uid="{42A9C000-AC50-4611-BD2E-861390269C0F}"/>
    <cellStyle name="Millares 12 3 13" xfId="6813" xr:uid="{A696A4FA-224D-42FE-ABFA-5364DE127EA5}"/>
    <cellStyle name="Millares 12 3 13 2" xfId="28316" xr:uid="{96E9CC34-D5D3-473C-B9CC-6B079A8B6D49}"/>
    <cellStyle name="Millares 12 3 14" xfId="8467" xr:uid="{C6D609AA-B355-4D69-B673-6989084106F7}"/>
    <cellStyle name="Millares 12 3 14 2" xfId="29970" xr:uid="{13078322-B05A-4435-BCC1-316FD8FABDF4}"/>
    <cellStyle name="Millares 12 3 15" xfId="15106" xr:uid="{9243CC55-B809-485C-90B9-B0DDFCCCDEBB}"/>
    <cellStyle name="Millares 12 3 15 2" xfId="36609" xr:uid="{6A167B54-426E-4996-B7C5-42112AC5814B}"/>
    <cellStyle name="Millares 12 3 16" xfId="21711" xr:uid="{9F377811-702D-4423-83B7-112E4497C69D}"/>
    <cellStyle name="Millares 12 3 17" xfId="43214" xr:uid="{F016F350-37CF-40A5-BF52-10E252136087}"/>
    <cellStyle name="Millares 12 3 2" xfId="169" xr:uid="{65296DBC-6805-4B47-9C78-611A9985DD0A}"/>
    <cellStyle name="Millares 12 3 2 10" xfId="4706" xr:uid="{CBD02CB7-8357-4369-BB2B-A1A9F36E77FB}"/>
    <cellStyle name="Millares 12 3 2 10 2" xfId="12972" xr:uid="{45580D6B-E82D-4758-8E68-9F26AFF67CE8}"/>
    <cellStyle name="Millares 12 3 2 10 2 2" xfId="34475" xr:uid="{446C5F86-491B-41E9-B235-EE3C33DB0C76}"/>
    <cellStyle name="Millares 12 3 2 10 3" xfId="19607" xr:uid="{A427A251-ABBE-4559-AFAA-AE787D7E377E}"/>
    <cellStyle name="Millares 12 3 2 10 3 2" xfId="41110" xr:uid="{31A865B7-1EB8-4C93-9B37-AC0E298209CE}"/>
    <cellStyle name="Millares 12 3 2 10 4" xfId="26212" xr:uid="{30BEEA0C-4948-4380-BA34-92B4B2502D25}"/>
    <cellStyle name="Millares 12 3 2 10 5" xfId="47715" xr:uid="{2CC02A8E-26AD-4636-B575-9363E221EC8E}"/>
    <cellStyle name="Millares 12 3 2 11" xfId="5209" xr:uid="{A9D4320D-7340-43F0-B4F5-3FB6D9B114EB}"/>
    <cellStyle name="Millares 12 3 2 11 2" xfId="13475" xr:uid="{EDFABFA7-B963-4A22-8455-471EC7DD91C2}"/>
    <cellStyle name="Millares 12 3 2 11 2 2" xfId="34978" xr:uid="{1B05CD44-D56C-4F79-A196-6F1D5AE773FD}"/>
    <cellStyle name="Millares 12 3 2 11 3" xfId="20110" xr:uid="{CB203C51-F54E-460C-B8A5-CE91CFF1F00E}"/>
    <cellStyle name="Millares 12 3 2 11 3 2" xfId="41613" xr:uid="{4EDB8996-06F2-45B4-AF60-84652635AD5D}"/>
    <cellStyle name="Millares 12 3 2 11 4" xfId="26715" xr:uid="{A2E1D7CC-5BF7-42CF-AC18-68E374019EBD}"/>
    <cellStyle name="Millares 12 3 2 11 5" xfId="48218" xr:uid="{CED7854C-1A84-46FE-8A48-9402784A76F1}"/>
    <cellStyle name="Millares 12 3 2 12" xfId="6850" xr:uid="{CD151378-65C9-43FE-A2A5-976D9BAC44B6}"/>
    <cellStyle name="Millares 12 3 2 12 2" xfId="28353" xr:uid="{C490F521-03FB-4262-BF6E-621CB2FD569A}"/>
    <cellStyle name="Millares 12 3 2 13" xfId="8504" xr:uid="{15A3F82A-D1B8-44EF-B5C0-43F21311DAE6}"/>
    <cellStyle name="Millares 12 3 2 13 2" xfId="30007" xr:uid="{52F7C96E-A8C7-4631-9AD4-D11DB381340E}"/>
    <cellStyle name="Millares 12 3 2 14" xfId="15143" xr:uid="{8541A3A5-19DD-443B-8F7E-6C596F3008E7}"/>
    <cellStyle name="Millares 12 3 2 14 2" xfId="36646" xr:uid="{645876AD-1561-466D-A456-8B262C2695E5}"/>
    <cellStyle name="Millares 12 3 2 15" xfId="21748" xr:uid="{62CDCDC8-AF6B-4888-AA78-DAD0B50B9559}"/>
    <cellStyle name="Millares 12 3 2 16" xfId="43251" xr:uid="{391972A8-1D81-44E6-9DE2-A0B72C2ABC7A}"/>
    <cellStyle name="Millares 12 3 2 2" xfId="501" xr:uid="{7FD5EA2A-D348-4706-B485-4DB5B376658C}"/>
    <cellStyle name="Millares 12 3 2 2 10" xfId="7112" xr:uid="{F96D6D07-8ADB-44AB-B02C-2A4E54D20EBC}"/>
    <cellStyle name="Millares 12 3 2 2 10 2" xfId="28615" xr:uid="{317DD139-672D-4920-AF77-FC90EC51C467}"/>
    <cellStyle name="Millares 12 3 2 2 11" xfId="8768" xr:uid="{D5C7F530-D4D0-48A3-B675-65636D4CAE59}"/>
    <cellStyle name="Millares 12 3 2 2 11 2" xfId="30271" xr:uid="{BC654259-160D-48AA-BE55-1792A4890D24}"/>
    <cellStyle name="Millares 12 3 2 2 12" xfId="15404" xr:uid="{FEA709AA-6C3D-4F27-826B-928F4C06A154}"/>
    <cellStyle name="Millares 12 3 2 2 12 2" xfId="36907" xr:uid="{EE7FC147-DD9B-45F9-BB5B-DDB3108B6A84}"/>
    <cellStyle name="Millares 12 3 2 2 13" xfId="22009" xr:uid="{51739622-1A8E-4B13-BB50-D07523EBB9A1}"/>
    <cellStyle name="Millares 12 3 2 2 14" xfId="43512" xr:uid="{96C54698-C9F7-45C5-91D8-87B7CB03D289}"/>
    <cellStyle name="Millares 12 3 2 2 2" xfId="783" xr:uid="{3D788778-30D7-4A8E-9F45-FE63B446A00F}"/>
    <cellStyle name="Millares 12 3 2 2 2 10" xfId="15684" xr:uid="{7C931EF5-22E8-4BF1-9082-EA87259A98E4}"/>
    <cellStyle name="Millares 12 3 2 2 2 10 2" xfId="37187" xr:uid="{CB927830-FF90-4C20-B388-6B52D959FAEA}"/>
    <cellStyle name="Millares 12 3 2 2 2 11" xfId="22289" xr:uid="{779D4F2F-293D-42D2-ACEB-E83E4EC36291}"/>
    <cellStyle name="Millares 12 3 2 2 2 12" xfId="43792" xr:uid="{C20A4D80-3BD0-4DA3-8B32-65BBB13D718C}"/>
    <cellStyle name="Millares 12 3 2 2 2 2" xfId="1729" xr:uid="{7A515F8B-3B2E-4A91-A4B8-38A45CD402E9}"/>
    <cellStyle name="Millares 12 3 2 2 2 2 2" xfId="4558" xr:uid="{783BE2D8-DA49-4784-A4CE-9CB1F5DDEBD0}"/>
    <cellStyle name="Millares 12 3 2 2 2 2 2 2" xfId="12824" xr:uid="{7567838A-166B-4579-96E9-F34DB39ADC52}"/>
    <cellStyle name="Millares 12 3 2 2 2 2 2 2 2" xfId="34327" xr:uid="{D8AE106B-3D4F-4B3C-A8EF-8460223A5E8E}"/>
    <cellStyle name="Millares 12 3 2 2 2 2 2 3" xfId="19459" xr:uid="{3340BDDF-7F6B-406C-84E9-74DEE014092A}"/>
    <cellStyle name="Millares 12 3 2 2 2 2 2 3 2" xfId="40962" xr:uid="{8EB00258-E3CA-4638-8A06-B7787721040D}"/>
    <cellStyle name="Millares 12 3 2 2 2 2 2 4" xfId="26064" xr:uid="{F8861E1B-6E1A-42C1-A592-6CACD350B33C}"/>
    <cellStyle name="Millares 12 3 2 2 2 2 2 5" xfId="47567" xr:uid="{2267916C-CAA6-4F1D-8BBB-9EB38A9639A8}"/>
    <cellStyle name="Millares 12 3 2 2 2 2 3" xfId="6697" xr:uid="{D58880AD-28F7-4806-8592-C9E767E26C64}"/>
    <cellStyle name="Millares 12 3 2 2 2 2 3 2" xfId="14963" xr:uid="{0D248487-2C72-412D-A763-5041151C82FE}"/>
    <cellStyle name="Millares 12 3 2 2 2 2 3 2 2" xfId="36466" xr:uid="{5FDB756E-3D93-46D2-BC53-08F6E19C39A0}"/>
    <cellStyle name="Millares 12 3 2 2 2 2 3 3" xfId="21598" xr:uid="{E1991902-5F06-41AD-952E-8D1CB1E8D2BF}"/>
    <cellStyle name="Millares 12 3 2 2 2 2 3 3 2" xfId="43101" xr:uid="{8C968DA3-5969-46E3-91E1-A77B4FFEFFFB}"/>
    <cellStyle name="Millares 12 3 2 2 2 2 3 4" xfId="28203" xr:uid="{3D853299-1F0C-4427-8D5F-1A23CEB4677D}"/>
    <cellStyle name="Millares 12 3 2 2 2 2 3 5" xfId="49706" xr:uid="{A8CCA303-00C4-4177-B411-1654B443F84B}"/>
    <cellStyle name="Millares 12 3 2 2 2 2 4" xfId="8338" xr:uid="{F4271FEF-02F0-4DC9-9323-F7EF2D09317F}"/>
    <cellStyle name="Millares 12 3 2 2 2 2 4 2" xfId="29841" xr:uid="{A4234C94-B53D-45E7-80C9-55FBDFFB5B27}"/>
    <cellStyle name="Millares 12 3 2 2 2 2 5" xfId="9995" xr:uid="{55296396-9BBF-4584-8975-7AF1737BA7FA}"/>
    <cellStyle name="Millares 12 3 2 2 2 2 5 2" xfId="31498" xr:uid="{F86CAD27-85AC-47BA-8768-E58307F6EF63}"/>
    <cellStyle name="Millares 12 3 2 2 2 2 6" xfId="16630" xr:uid="{95798E87-0ADE-49C5-B2B9-0A02897476D7}"/>
    <cellStyle name="Millares 12 3 2 2 2 2 6 2" xfId="38133" xr:uid="{62B1B8F4-476C-42AE-AE33-A8BF0927D499}"/>
    <cellStyle name="Millares 12 3 2 2 2 2 7" xfId="23235" xr:uid="{1AD2BF84-59A7-44C4-8169-29C2D90D3FFF}"/>
    <cellStyle name="Millares 12 3 2 2 2 2 8" xfId="44738" xr:uid="{4E7F6B82-1470-48E8-B129-19F1317FFEDF}"/>
    <cellStyle name="Millares 12 3 2 2 2 3" xfId="2416" xr:uid="{7BEEC9F1-8473-4CF9-A6DE-6C6E66ECFC49}"/>
    <cellStyle name="Millares 12 3 2 2 2 3 2" xfId="10682" xr:uid="{A2D7FD02-18F0-4542-9706-72D8642F13EF}"/>
    <cellStyle name="Millares 12 3 2 2 2 3 2 2" xfId="32185" xr:uid="{183F5C36-5A04-49D6-ABB1-626BAF9D8808}"/>
    <cellStyle name="Millares 12 3 2 2 2 3 3" xfId="17317" xr:uid="{51251C67-EB76-43A8-B688-52E2AC15F376}"/>
    <cellStyle name="Millares 12 3 2 2 2 3 3 2" xfId="38820" xr:uid="{E7FE3DC7-3EEF-4DB2-AEFC-26F51F4B6859}"/>
    <cellStyle name="Millares 12 3 2 2 2 3 4" xfId="23922" xr:uid="{53146AEE-EB02-4B33-B701-82D892BF20D2}"/>
    <cellStyle name="Millares 12 3 2 2 2 3 5" xfId="45425" xr:uid="{9E3F48C4-1083-42BA-9150-FC170F25111A}"/>
    <cellStyle name="Millares 12 3 2 2 2 4" xfId="2933" xr:uid="{211477C5-8569-4F9A-8F4E-272EC1BC5E6B}"/>
    <cellStyle name="Millares 12 3 2 2 2 4 2" xfId="11199" xr:uid="{5F0CE649-9229-4943-95AA-B9022A707E65}"/>
    <cellStyle name="Millares 12 3 2 2 2 4 2 2" xfId="32702" xr:uid="{07597B0A-4289-4F83-9905-5B1D4427B71E}"/>
    <cellStyle name="Millares 12 3 2 2 2 4 3" xfId="17834" xr:uid="{26373CE8-B068-4BB1-A547-3BE8B5886634}"/>
    <cellStyle name="Millares 12 3 2 2 2 4 3 2" xfId="39337" xr:uid="{DF287CEC-4D94-485F-AFFB-837EBE8F7B2F}"/>
    <cellStyle name="Millares 12 3 2 2 2 4 4" xfId="24439" xr:uid="{C5E07EB6-341F-4CE6-A947-D784F512C9A6}"/>
    <cellStyle name="Millares 12 3 2 2 2 4 5" xfId="45942" xr:uid="{861B3BC0-83F4-4E32-9655-84A1A0145AD6}"/>
    <cellStyle name="Millares 12 3 2 2 2 5" xfId="3612" xr:uid="{2C550449-8747-4D6C-BD61-493B95ED0E50}"/>
    <cellStyle name="Millares 12 3 2 2 2 5 2" xfId="11878" xr:uid="{19A4ED26-74B3-4791-8885-1A7647C2BEBD}"/>
    <cellStyle name="Millares 12 3 2 2 2 5 2 2" xfId="33381" xr:uid="{907BC790-31ED-4DA8-BF4B-C44854D45AA6}"/>
    <cellStyle name="Millares 12 3 2 2 2 5 3" xfId="18513" xr:uid="{A4BF321E-1620-4B82-8465-1E16C5473050}"/>
    <cellStyle name="Millares 12 3 2 2 2 5 3 2" xfId="40016" xr:uid="{0178CC83-502A-4CB7-AD47-ED545EFD89EB}"/>
    <cellStyle name="Millares 12 3 2 2 2 5 4" xfId="25118" xr:uid="{720F1CF0-C6AE-4118-87FE-020F7E16634B}"/>
    <cellStyle name="Millares 12 3 2 2 2 5 5" xfId="46621" xr:uid="{2A96A425-E1A1-4AA8-B7F2-7AA6DBDE32AC}"/>
    <cellStyle name="Millares 12 3 2 2 2 6" xfId="5077" xr:uid="{27A29AD7-0425-4F35-8D68-91B933D56E01}"/>
    <cellStyle name="Millares 12 3 2 2 2 6 2" xfId="13343" xr:uid="{C17A894A-B1B7-4481-A186-E36CBFB145CF}"/>
    <cellStyle name="Millares 12 3 2 2 2 6 2 2" xfId="34846" xr:uid="{934A706D-B465-465B-8942-9405BBC6B742}"/>
    <cellStyle name="Millares 12 3 2 2 2 6 3" xfId="19978" xr:uid="{2240C2AB-7F05-4EE3-9015-1056760C381D}"/>
    <cellStyle name="Millares 12 3 2 2 2 6 3 2" xfId="41481" xr:uid="{5ABFAFBA-5EB2-44D5-9FF7-96D706A15A06}"/>
    <cellStyle name="Millares 12 3 2 2 2 6 4" xfId="26583" xr:uid="{86A2342E-5F22-4378-91BA-07E76C9C3566}"/>
    <cellStyle name="Millares 12 3 2 2 2 6 5" xfId="48086" xr:uid="{812AA4DC-A106-4EA5-B689-8AD7E9DE0E43}"/>
    <cellStyle name="Millares 12 3 2 2 2 7" xfId="5751" xr:uid="{2989DD59-72E9-449B-ADCF-DD855F9BD348}"/>
    <cellStyle name="Millares 12 3 2 2 2 7 2" xfId="14017" xr:uid="{4EA39C16-5945-4D10-86BC-37B0AF357BBE}"/>
    <cellStyle name="Millares 12 3 2 2 2 7 2 2" xfId="35520" xr:uid="{8E99F708-987E-4FC9-991F-D0B243D40577}"/>
    <cellStyle name="Millares 12 3 2 2 2 7 3" xfId="20652" xr:uid="{AE1B84D6-5366-4571-BA68-E8C9C3C5ADF7}"/>
    <cellStyle name="Millares 12 3 2 2 2 7 3 2" xfId="42155" xr:uid="{AFAD5068-8E27-4540-8189-153CC5990FB4}"/>
    <cellStyle name="Millares 12 3 2 2 2 7 4" xfId="27257" xr:uid="{73D08304-616B-4F50-B6FB-45196CE749A9}"/>
    <cellStyle name="Millares 12 3 2 2 2 7 5" xfId="48760" xr:uid="{9FB85C83-49F3-49D2-AF43-BF6EA293A875}"/>
    <cellStyle name="Millares 12 3 2 2 2 8" xfId="7392" xr:uid="{892920C8-E022-48F6-963F-EBDCF397FE42}"/>
    <cellStyle name="Millares 12 3 2 2 2 8 2" xfId="28895" xr:uid="{67A46943-587A-4B7B-BAC4-2DAF910FEB5D}"/>
    <cellStyle name="Millares 12 3 2 2 2 9" xfId="9049" xr:uid="{69658B63-065A-45DE-A939-8EE8CC94BCDA}"/>
    <cellStyle name="Millares 12 3 2 2 2 9 2" xfId="30552" xr:uid="{CDC339EE-C242-46A4-9E1F-6C23DF582F33}"/>
    <cellStyle name="Millares 12 3 2 2 3" xfId="1053" xr:uid="{AD641C45-E3E1-403F-9F94-7C0A6B31185E}"/>
    <cellStyle name="Millares 12 3 2 2 3 2" xfId="3882" xr:uid="{A4B5935C-2A47-4BF6-BD47-04A30D760316}"/>
    <cellStyle name="Millares 12 3 2 2 3 2 2" xfId="12148" xr:uid="{C8A51DAB-F060-4B3A-8C90-73099CF7ADD7}"/>
    <cellStyle name="Millares 12 3 2 2 3 2 2 2" xfId="33651" xr:uid="{F578E2B2-5A8E-48C2-BA0D-A62FF042EC1A}"/>
    <cellStyle name="Millares 12 3 2 2 3 2 3" xfId="18783" xr:uid="{6E49C481-4D48-45B2-BFFC-D1152BCECF20}"/>
    <cellStyle name="Millares 12 3 2 2 3 2 3 2" xfId="40286" xr:uid="{78A29947-3438-40E2-9610-365FBB554B49}"/>
    <cellStyle name="Millares 12 3 2 2 3 2 4" xfId="25388" xr:uid="{FF434030-6613-4AA6-B53F-F4007309FDB5}"/>
    <cellStyle name="Millares 12 3 2 2 3 2 5" xfId="46891" xr:uid="{3019C4F0-9E32-46A2-B6E8-021E50474159}"/>
    <cellStyle name="Millares 12 3 2 2 3 3" xfId="6021" xr:uid="{03C59B9D-1102-4775-86CF-225B0FCE07FF}"/>
    <cellStyle name="Millares 12 3 2 2 3 3 2" xfId="14287" xr:uid="{29353700-0418-4377-AF14-A5CF2C2BC5E4}"/>
    <cellStyle name="Millares 12 3 2 2 3 3 2 2" xfId="35790" xr:uid="{24A5E23B-0182-4AD0-8E06-36803FE5826D}"/>
    <cellStyle name="Millares 12 3 2 2 3 3 3" xfId="20922" xr:uid="{986567E5-2B33-4862-AF09-60763662B8BA}"/>
    <cellStyle name="Millares 12 3 2 2 3 3 3 2" xfId="42425" xr:uid="{6A8044B8-12DF-4B0E-A1F0-08B03D5E38B7}"/>
    <cellStyle name="Millares 12 3 2 2 3 3 4" xfId="27527" xr:uid="{3754FB28-0FCA-4067-8F45-284794179F9D}"/>
    <cellStyle name="Millares 12 3 2 2 3 3 5" xfId="49030" xr:uid="{74753999-1AAC-478C-9BA3-C289197AADD6}"/>
    <cellStyle name="Millares 12 3 2 2 3 4" xfId="7662" xr:uid="{5F4159D7-D2FE-4752-AA22-E85378C78D8C}"/>
    <cellStyle name="Millares 12 3 2 2 3 4 2" xfId="29165" xr:uid="{DB45F244-970C-441A-A69D-9FA88F5EA1B8}"/>
    <cellStyle name="Millares 12 3 2 2 3 5" xfId="9319" xr:uid="{F47C9287-6760-4C68-BC48-F4769AC19636}"/>
    <cellStyle name="Millares 12 3 2 2 3 5 2" xfId="30822" xr:uid="{AC1B1FB4-1B54-4C4E-A4F8-69771404EE08}"/>
    <cellStyle name="Millares 12 3 2 2 3 6" xfId="15954" xr:uid="{342495D7-E298-4AEB-86F2-A52A0A1E22D4}"/>
    <cellStyle name="Millares 12 3 2 2 3 6 2" xfId="37457" xr:uid="{722B02F4-C8C6-4CBD-839A-FE017D67DAF2}"/>
    <cellStyle name="Millares 12 3 2 2 3 7" xfId="22559" xr:uid="{7944B2E4-CA14-47E0-AE5E-15FB17557CB9}"/>
    <cellStyle name="Millares 12 3 2 2 3 8" xfId="44062" xr:uid="{EB99B1AF-577A-4F86-A6F6-F74A251AAA96}"/>
    <cellStyle name="Millares 12 3 2 2 4" xfId="1449" xr:uid="{5CDAE0AE-24F6-47B2-8DBF-8C556FE3DBCA}"/>
    <cellStyle name="Millares 12 3 2 2 4 2" xfId="4278" xr:uid="{AFED9305-774B-4C26-908E-28465E1F77E4}"/>
    <cellStyle name="Millares 12 3 2 2 4 2 2" xfId="12544" xr:uid="{0110DF17-4973-40A3-B036-C381002C40D9}"/>
    <cellStyle name="Millares 12 3 2 2 4 2 2 2" xfId="34047" xr:uid="{FB587617-C356-4550-BBB0-A9A342535D78}"/>
    <cellStyle name="Millares 12 3 2 2 4 2 3" xfId="19179" xr:uid="{A75C5F73-726C-4F9D-966D-56758D2863CF}"/>
    <cellStyle name="Millares 12 3 2 2 4 2 3 2" xfId="40682" xr:uid="{CA3F233C-CB47-4B21-91D0-90763064195C}"/>
    <cellStyle name="Millares 12 3 2 2 4 2 4" xfId="25784" xr:uid="{DF950B5E-ABF9-4FD4-A491-51CA0934A9F4}"/>
    <cellStyle name="Millares 12 3 2 2 4 2 5" xfId="47287" xr:uid="{9C78E049-7257-4F0B-9923-B9D99C15F8C9}"/>
    <cellStyle name="Millares 12 3 2 2 4 3" xfId="6417" xr:uid="{0C9E1400-22BD-46A9-A7F8-FFBC8A65100C}"/>
    <cellStyle name="Millares 12 3 2 2 4 3 2" xfId="14683" xr:uid="{D7307DB1-07F0-4DD9-AFA6-06AEB257896F}"/>
    <cellStyle name="Millares 12 3 2 2 4 3 2 2" xfId="36186" xr:uid="{F8B56C52-118F-413C-BD60-3EA9A39A39F9}"/>
    <cellStyle name="Millares 12 3 2 2 4 3 3" xfId="21318" xr:uid="{5908E098-3056-44FA-87B1-6DC1C467AADE}"/>
    <cellStyle name="Millares 12 3 2 2 4 3 3 2" xfId="42821" xr:uid="{B95A4968-5EE9-4C87-91D2-81D828A3D531}"/>
    <cellStyle name="Millares 12 3 2 2 4 3 4" xfId="27923" xr:uid="{9789A578-F03A-49AB-AA78-B0014ADA09E0}"/>
    <cellStyle name="Millares 12 3 2 2 4 3 5" xfId="49426" xr:uid="{60D0CB1B-B34A-4C53-A5DC-7967BA3E2836}"/>
    <cellStyle name="Millares 12 3 2 2 4 4" xfId="8058" xr:uid="{60299DC0-9798-42A1-AF25-3B96DBDFC97E}"/>
    <cellStyle name="Millares 12 3 2 2 4 4 2" xfId="29561" xr:uid="{53DD8C3F-01B0-465F-B503-E6CA2D8925C9}"/>
    <cellStyle name="Millares 12 3 2 2 4 5" xfId="9715" xr:uid="{AA0ADF11-50D1-419A-996D-5F30BC354A1B}"/>
    <cellStyle name="Millares 12 3 2 2 4 5 2" xfId="31218" xr:uid="{42DE478A-AAB7-4AEC-9FA7-55329C61ABB1}"/>
    <cellStyle name="Millares 12 3 2 2 4 6" xfId="16350" xr:uid="{08BA85D9-6665-4E8C-AA64-FDFE00C27C12}"/>
    <cellStyle name="Millares 12 3 2 2 4 6 2" xfId="37853" xr:uid="{325D5D1D-95FA-497D-89F0-AF4E7A5FB5C6}"/>
    <cellStyle name="Millares 12 3 2 2 4 7" xfId="22955" xr:uid="{A8EE522A-5B69-46D9-A168-DF167051D0A7}"/>
    <cellStyle name="Millares 12 3 2 2 4 8" xfId="44458" xr:uid="{4FC7E4FB-FEC0-40DB-B997-E669370E891E}"/>
    <cellStyle name="Millares 12 3 2 2 5" xfId="2136" xr:uid="{D79E11B4-54A5-41F8-B99C-765413FF0F54}"/>
    <cellStyle name="Millares 12 3 2 2 5 2" xfId="10402" xr:uid="{F2F7FF8E-5110-471C-A287-B49854CC7CFB}"/>
    <cellStyle name="Millares 12 3 2 2 5 2 2" xfId="31905" xr:uid="{1995139D-0EF5-4918-AE72-EB28CF26C7AF}"/>
    <cellStyle name="Millares 12 3 2 2 5 3" xfId="17037" xr:uid="{CDD00CF6-7BC8-4DFA-A557-A503C485E47B}"/>
    <cellStyle name="Millares 12 3 2 2 5 3 2" xfId="38540" xr:uid="{A0BD0F69-DA22-4F8B-B7A8-093AD6E0C139}"/>
    <cellStyle name="Millares 12 3 2 2 5 4" xfId="23642" xr:uid="{8F33CFC9-D044-4ECA-B0D5-9EC237F7CECE}"/>
    <cellStyle name="Millares 12 3 2 2 5 5" xfId="45145" xr:uid="{AE952BBE-1DDA-46DB-8D4D-78EED87D10C9}"/>
    <cellStyle name="Millares 12 3 2 2 6" xfId="2684" xr:uid="{1B7EAAA3-43F3-4E36-99F9-3B15B04C784C}"/>
    <cellStyle name="Millares 12 3 2 2 6 2" xfId="10950" xr:uid="{BB77BCE6-C824-435C-978E-66BF74F647E0}"/>
    <cellStyle name="Millares 12 3 2 2 6 2 2" xfId="32453" xr:uid="{A2888821-BC18-41D4-BD85-4BF19A50E07F}"/>
    <cellStyle name="Millares 12 3 2 2 6 3" xfId="17585" xr:uid="{1AB18A98-FD8C-40CF-A2FC-34B2FD05D3A4}"/>
    <cellStyle name="Millares 12 3 2 2 6 3 2" xfId="39088" xr:uid="{1B187190-66F7-4BBF-87B9-C2901B2A940C}"/>
    <cellStyle name="Millares 12 3 2 2 6 4" xfId="24190" xr:uid="{913E36DA-74EB-4D65-BD79-D7FDEC2B19DF}"/>
    <cellStyle name="Millares 12 3 2 2 6 5" xfId="45693" xr:uid="{352838C8-A15E-468B-8A00-A66A914D2129}"/>
    <cellStyle name="Millares 12 3 2 2 7" xfId="3332" xr:uid="{ED7F713B-B6E5-421D-9850-0D970BC3C0C8}"/>
    <cellStyle name="Millares 12 3 2 2 7 2" xfId="11598" xr:uid="{1B942711-B06A-4E21-A75D-E2442536C1FE}"/>
    <cellStyle name="Millares 12 3 2 2 7 2 2" xfId="33101" xr:uid="{452BC616-D846-4C2C-9E52-4F48BF384E28}"/>
    <cellStyle name="Millares 12 3 2 2 7 3" xfId="18233" xr:uid="{9BD062EF-F8FF-4E2B-A265-DF7F95A378E1}"/>
    <cellStyle name="Millares 12 3 2 2 7 3 2" xfId="39736" xr:uid="{F403A126-7F75-46AC-989D-AA6911D6A6B7}"/>
    <cellStyle name="Millares 12 3 2 2 7 4" xfId="24838" xr:uid="{511E08F5-A9A9-4AD4-B108-81ADB010849E}"/>
    <cellStyle name="Millares 12 3 2 2 7 5" xfId="46341" xr:uid="{46ADBD5F-C997-4E67-8C33-CB7C999BE2E2}"/>
    <cellStyle name="Millares 12 3 2 2 8" xfId="4828" xr:uid="{988A7C19-61DA-417F-932B-0CA96DF331B6}"/>
    <cellStyle name="Millares 12 3 2 2 8 2" xfId="13094" xr:uid="{AED89FB8-45AC-464B-84EE-DF0F0F31A5B6}"/>
    <cellStyle name="Millares 12 3 2 2 8 2 2" xfId="34597" xr:uid="{9A9EC094-F130-4123-8C6F-46D70C8511D8}"/>
    <cellStyle name="Millares 12 3 2 2 8 3" xfId="19729" xr:uid="{3A14E50D-2F97-4A04-B699-A1B7080C786E}"/>
    <cellStyle name="Millares 12 3 2 2 8 3 2" xfId="41232" xr:uid="{0E07D83F-CBAD-4909-8366-53F17B387171}"/>
    <cellStyle name="Millares 12 3 2 2 8 4" xfId="26334" xr:uid="{7F19BE54-C42F-4F08-A76E-974FE30493F9}"/>
    <cellStyle name="Millares 12 3 2 2 8 5" xfId="47837" xr:uid="{D4DA8A69-4B73-48FF-9C6B-EBC9B4B0C1B2}"/>
    <cellStyle name="Millares 12 3 2 2 9" xfId="5471" xr:uid="{3D9258D3-7EF5-4664-9A2F-0EEF797F5C50}"/>
    <cellStyle name="Millares 12 3 2 2 9 2" xfId="13737" xr:uid="{3FFEC272-BED5-4932-8C9F-C49112C74980}"/>
    <cellStyle name="Millares 12 3 2 2 9 2 2" xfId="35240" xr:uid="{8224CB61-7230-4901-A360-C767519D7E53}"/>
    <cellStyle name="Millares 12 3 2 2 9 3" xfId="20372" xr:uid="{BAA34945-D42C-4F72-A539-811E2262A457}"/>
    <cellStyle name="Millares 12 3 2 2 9 3 2" xfId="41875" xr:uid="{D3947CB7-B0EC-4651-821C-44010C19E0F3}"/>
    <cellStyle name="Millares 12 3 2 2 9 4" xfId="26977" xr:uid="{99895FAC-6401-4B36-9125-7F563F62D5A4}"/>
    <cellStyle name="Millares 12 3 2 2 9 5" xfId="48480" xr:uid="{575918FA-BA96-4E77-8A3B-F4E8E1FA50D7}"/>
    <cellStyle name="Millares 12 3 2 3" xfId="374" xr:uid="{50A53126-4533-4FAA-94AF-9DD813F43585}"/>
    <cellStyle name="Millares 12 3 2 3 10" xfId="15277" xr:uid="{586DD79F-61F2-4F19-B9DC-3DE148358225}"/>
    <cellStyle name="Millares 12 3 2 3 10 2" xfId="36780" xr:uid="{5D641F3F-6CF4-4713-AFFA-F45FBE6AE5D0}"/>
    <cellStyle name="Millares 12 3 2 3 11" xfId="21882" xr:uid="{85A047F2-F306-4CAD-B009-0B22BF82EA08}"/>
    <cellStyle name="Millares 12 3 2 3 12" xfId="43385" xr:uid="{51C1D386-41A0-4062-A8CC-A8A98DB88CE4}"/>
    <cellStyle name="Millares 12 3 2 3 2" xfId="1322" xr:uid="{3C480F6D-85C5-4B62-82AB-3080CFB6C4D1}"/>
    <cellStyle name="Millares 12 3 2 3 2 2" xfId="4151" xr:uid="{58078B0B-90C9-4C8F-815C-23B08F8F21D0}"/>
    <cellStyle name="Millares 12 3 2 3 2 2 2" xfId="12417" xr:uid="{FE39C813-DA89-4CC6-A395-40177E709454}"/>
    <cellStyle name="Millares 12 3 2 3 2 2 2 2" xfId="33920" xr:uid="{06AA624A-9BCF-47CC-92C6-E512D1E6EE1B}"/>
    <cellStyle name="Millares 12 3 2 3 2 2 3" xfId="19052" xr:uid="{AE82253A-B320-4504-A6C5-7B9D95C19895}"/>
    <cellStyle name="Millares 12 3 2 3 2 2 3 2" xfId="40555" xr:uid="{BD991E8A-D03B-478F-80F3-9F4DAB6D11DC}"/>
    <cellStyle name="Millares 12 3 2 3 2 2 4" xfId="25657" xr:uid="{E875A46A-0DD8-420C-B593-B2B9A0FC2623}"/>
    <cellStyle name="Millares 12 3 2 3 2 2 5" xfId="47160" xr:uid="{9B7AC209-F410-4192-98BF-721BD32B0925}"/>
    <cellStyle name="Millares 12 3 2 3 2 3" xfId="6290" xr:uid="{B4ED1FD5-185B-4BEF-B172-7766793F3CD6}"/>
    <cellStyle name="Millares 12 3 2 3 2 3 2" xfId="14556" xr:uid="{B0B8C6CE-6B8A-4C3A-93B8-D97B4B2E2EBD}"/>
    <cellStyle name="Millares 12 3 2 3 2 3 2 2" xfId="36059" xr:uid="{0769BA63-2D20-4D46-97F6-5AC4DAE6DE9D}"/>
    <cellStyle name="Millares 12 3 2 3 2 3 3" xfId="21191" xr:uid="{15CF9A5F-7FF6-4416-8BE2-E212C5B092E9}"/>
    <cellStyle name="Millares 12 3 2 3 2 3 3 2" xfId="42694" xr:uid="{E3790B83-2190-4D05-B899-12BE45D76108}"/>
    <cellStyle name="Millares 12 3 2 3 2 3 4" xfId="27796" xr:uid="{346DB699-D461-4F60-8C91-35AE9F567764}"/>
    <cellStyle name="Millares 12 3 2 3 2 3 5" xfId="49299" xr:uid="{90F6002A-037D-4A44-87EC-74B6A1B006C9}"/>
    <cellStyle name="Millares 12 3 2 3 2 4" xfId="7931" xr:uid="{4381BAF1-6C38-4D16-9982-52B6BE88DD31}"/>
    <cellStyle name="Millares 12 3 2 3 2 4 2" xfId="29434" xr:uid="{88263302-50D8-421D-8123-683ABE271352}"/>
    <cellStyle name="Millares 12 3 2 3 2 5" xfId="9588" xr:uid="{9EB3C762-E864-4093-9BB7-D0D7444E1151}"/>
    <cellStyle name="Millares 12 3 2 3 2 5 2" xfId="31091" xr:uid="{9490A4FC-5945-4F4E-9310-958282C526DD}"/>
    <cellStyle name="Millares 12 3 2 3 2 6" xfId="16223" xr:uid="{62A9F600-2742-49EC-85A3-F04B0EF90973}"/>
    <cellStyle name="Millares 12 3 2 3 2 6 2" xfId="37726" xr:uid="{29267B68-1896-4E71-8FAD-E20E01FCFABF}"/>
    <cellStyle name="Millares 12 3 2 3 2 7" xfId="22828" xr:uid="{94DCE8CB-18AC-4075-B9CF-469D84B8F3D8}"/>
    <cellStyle name="Millares 12 3 2 3 2 8" xfId="44331" xr:uid="{C0158398-E68A-409D-8B11-781E67B4AD8A}"/>
    <cellStyle name="Millares 12 3 2 3 3" xfId="2009" xr:uid="{35968078-6FE1-4DB1-94E5-7A258C1AD2E9}"/>
    <cellStyle name="Millares 12 3 2 3 3 2" xfId="10275" xr:uid="{26103E48-F2F0-495F-BE55-33FB9A91E6C5}"/>
    <cellStyle name="Millares 12 3 2 3 3 2 2" xfId="31778" xr:uid="{CECC8A7C-7CBF-4D9B-BC7D-50B48D9F8C33}"/>
    <cellStyle name="Millares 12 3 2 3 3 3" xfId="16910" xr:uid="{67AFFAEE-AEA8-4215-A394-4C2F65E892E1}"/>
    <cellStyle name="Millares 12 3 2 3 3 3 2" xfId="38413" xr:uid="{787DC9BA-A666-42EF-BBEA-77D81A8DA9E7}"/>
    <cellStyle name="Millares 12 3 2 3 3 4" xfId="23515" xr:uid="{61807242-1E2E-4692-A39C-D9605B5275B5}"/>
    <cellStyle name="Millares 12 3 2 3 3 5" xfId="45018" xr:uid="{F21B9158-8ABA-4667-8276-28A4064AA07D}"/>
    <cellStyle name="Millares 12 3 2 3 4" xfId="2808" xr:uid="{1D52D8A0-42BA-4720-AA7B-98C6C99AB720}"/>
    <cellStyle name="Millares 12 3 2 3 4 2" xfId="11074" xr:uid="{DE85EA9C-BB9E-4C4B-969A-B3C42E3A4584}"/>
    <cellStyle name="Millares 12 3 2 3 4 2 2" xfId="32577" xr:uid="{EE2E50D6-97CB-4B23-9B21-B3B652250A20}"/>
    <cellStyle name="Millares 12 3 2 3 4 3" xfId="17709" xr:uid="{553E3EBF-EB52-4D50-8909-1626DDBC31EA}"/>
    <cellStyle name="Millares 12 3 2 3 4 3 2" xfId="39212" xr:uid="{86CDF753-39C2-48E5-AEE1-5C0871355D72}"/>
    <cellStyle name="Millares 12 3 2 3 4 4" xfId="24314" xr:uid="{A534D471-6ED4-4908-B576-644A9056E186}"/>
    <cellStyle name="Millares 12 3 2 3 4 5" xfId="45817" xr:uid="{55810051-BE5C-4CFE-98BC-B3EECF6181A7}"/>
    <cellStyle name="Millares 12 3 2 3 5" xfId="3205" xr:uid="{E10F28B9-B9F6-46A3-950C-A111CC442313}"/>
    <cellStyle name="Millares 12 3 2 3 5 2" xfId="11471" xr:uid="{D2D3D716-51C4-4752-8698-0CC6C53F16A1}"/>
    <cellStyle name="Millares 12 3 2 3 5 2 2" xfId="32974" xr:uid="{E9B38E49-46FD-42AC-AA9F-390A2EA74EA0}"/>
    <cellStyle name="Millares 12 3 2 3 5 3" xfId="18106" xr:uid="{ED8090B1-96B7-4CD2-9156-B829A5817DE8}"/>
    <cellStyle name="Millares 12 3 2 3 5 3 2" xfId="39609" xr:uid="{F3455F39-75E3-47BF-BD99-7EBDAD214DB1}"/>
    <cellStyle name="Millares 12 3 2 3 5 4" xfId="24711" xr:uid="{33933ECA-5D3C-4156-8AA0-A2290726F1A1}"/>
    <cellStyle name="Millares 12 3 2 3 5 5" xfId="46214" xr:uid="{7ECED041-94E4-43B6-8F9A-CE2D28D378FA}"/>
    <cellStyle name="Millares 12 3 2 3 6" xfId="4952" xr:uid="{AB06BC30-C681-45A5-A22B-05236CAE70D7}"/>
    <cellStyle name="Millares 12 3 2 3 6 2" xfId="13218" xr:uid="{007639DF-792C-4D6F-BADC-83F0A735B726}"/>
    <cellStyle name="Millares 12 3 2 3 6 2 2" xfId="34721" xr:uid="{4498B852-ED8F-4902-AA12-3394C4122918}"/>
    <cellStyle name="Millares 12 3 2 3 6 3" xfId="19853" xr:uid="{694D55F8-DB4E-400A-BED7-BFA6BF83BE5F}"/>
    <cellStyle name="Millares 12 3 2 3 6 3 2" xfId="41356" xr:uid="{ACB4881B-F86B-40B1-BA40-989BEB6043B7}"/>
    <cellStyle name="Millares 12 3 2 3 6 4" xfId="26458" xr:uid="{A8F606D7-D6B6-4CD8-A3FB-83FCAD0108B8}"/>
    <cellStyle name="Millares 12 3 2 3 6 5" xfId="47961" xr:uid="{87D9D220-CD90-4F3D-A84C-26E8DCF5449A}"/>
    <cellStyle name="Millares 12 3 2 3 7" xfId="5344" xr:uid="{6CBA39FC-DBDF-498E-8766-55F5F2775DC0}"/>
    <cellStyle name="Millares 12 3 2 3 7 2" xfId="13610" xr:uid="{FE763CA3-1C97-4B63-9B44-8BD17F04E43A}"/>
    <cellStyle name="Millares 12 3 2 3 7 2 2" xfId="35113" xr:uid="{1500DFF8-72EE-45D1-B843-BEFEA08E8559}"/>
    <cellStyle name="Millares 12 3 2 3 7 3" xfId="20245" xr:uid="{2B4B288C-4EA3-464E-8E50-809CAFA973E8}"/>
    <cellStyle name="Millares 12 3 2 3 7 3 2" xfId="41748" xr:uid="{B32837DE-7FA1-4DF3-A04A-5504AD863B20}"/>
    <cellStyle name="Millares 12 3 2 3 7 4" xfId="26850" xr:uid="{CA850947-6331-4A92-9BDF-D8F355D515AE}"/>
    <cellStyle name="Millares 12 3 2 3 7 5" xfId="48353" xr:uid="{2C36833F-FC63-4D26-A80E-A281C756E77A}"/>
    <cellStyle name="Millares 12 3 2 3 8" xfId="6985" xr:uid="{A0F69AE0-2D13-4861-A862-2966E80B43E8}"/>
    <cellStyle name="Millares 12 3 2 3 8 2" xfId="28488" xr:uid="{A7231CA8-287F-4AB0-A942-59D1AED70BF6}"/>
    <cellStyle name="Millares 12 3 2 3 9" xfId="8641" xr:uid="{3CCAC0A4-7929-43EC-8413-C02CA39299CF}"/>
    <cellStyle name="Millares 12 3 2 3 9 2" xfId="30144" xr:uid="{2DAA127E-C861-43E2-AEC5-B9C4E16BB206}"/>
    <cellStyle name="Millares 12 3 2 4" xfId="658" xr:uid="{967D7F27-D2DC-4D81-A7D0-D26672786027}"/>
    <cellStyle name="Millares 12 3 2 4 10" xfId="43667" xr:uid="{AE723984-73C4-4259-B7BA-38CEB2FD770C}"/>
    <cellStyle name="Millares 12 3 2 4 2" xfId="1604" xr:uid="{8AD4ADC1-BDA5-4B92-8452-E96F214627D0}"/>
    <cellStyle name="Millares 12 3 2 4 2 2" xfId="4433" xr:uid="{C34596A3-2936-4ED5-A95E-03334F25A3F1}"/>
    <cellStyle name="Millares 12 3 2 4 2 2 2" xfId="12699" xr:uid="{CEB80E27-75EF-4734-8618-E20B85A80A61}"/>
    <cellStyle name="Millares 12 3 2 4 2 2 2 2" xfId="34202" xr:uid="{2777B324-DA4A-4944-ACF6-CFC647C747F8}"/>
    <cellStyle name="Millares 12 3 2 4 2 2 3" xfId="19334" xr:uid="{961BD8EC-C5DC-4FCF-947F-72132F8CB9C0}"/>
    <cellStyle name="Millares 12 3 2 4 2 2 3 2" xfId="40837" xr:uid="{668EAA85-6CEB-420E-A3CC-9C57DA40A531}"/>
    <cellStyle name="Millares 12 3 2 4 2 2 4" xfId="25939" xr:uid="{BACBBD09-1291-4A51-A257-466A7A68E430}"/>
    <cellStyle name="Millares 12 3 2 4 2 2 5" xfId="47442" xr:uid="{A8112B3E-28CC-400C-8C44-E19412489364}"/>
    <cellStyle name="Millares 12 3 2 4 2 3" xfId="6572" xr:uid="{6A78F6ED-12DB-4426-9F59-F4640DB2CEA1}"/>
    <cellStyle name="Millares 12 3 2 4 2 3 2" xfId="14838" xr:uid="{1A819A64-02B9-4EDE-B4C0-5339E699E19F}"/>
    <cellStyle name="Millares 12 3 2 4 2 3 2 2" xfId="36341" xr:uid="{5ED87EDA-BF12-4D07-9118-03C73277381D}"/>
    <cellStyle name="Millares 12 3 2 4 2 3 3" xfId="21473" xr:uid="{0C959DDD-1DEE-424A-8FB9-BAFC76C20161}"/>
    <cellStyle name="Millares 12 3 2 4 2 3 3 2" xfId="42976" xr:uid="{7118910C-AC83-4745-BA59-1611A1589E60}"/>
    <cellStyle name="Millares 12 3 2 4 2 3 4" xfId="28078" xr:uid="{99BDAB05-613A-4D55-A93D-40004A61D61A}"/>
    <cellStyle name="Millares 12 3 2 4 2 3 5" xfId="49581" xr:uid="{EE5D8287-2952-4FE8-9FB9-4DE5F1B82FAA}"/>
    <cellStyle name="Millares 12 3 2 4 2 4" xfId="8213" xr:uid="{9D45732C-7A74-4BCB-B56A-D91DDA81B076}"/>
    <cellStyle name="Millares 12 3 2 4 2 4 2" xfId="29716" xr:uid="{284EF17C-CFA6-41F4-A524-CDAA6C8A2481}"/>
    <cellStyle name="Millares 12 3 2 4 2 5" xfId="9870" xr:uid="{9584443D-1963-40EB-AA28-DD05BBB6E6AB}"/>
    <cellStyle name="Millares 12 3 2 4 2 5 2" xfId="31373" xr:uid="{F1A29C30-88A0-49DA-B559-A08C81A03717}"/>
    <cellStyle name="Millares 12 3 2 4 2 6" xfId="16505" xr:uid="{4EA6F0B7-D7D2-4F32-B74E-F1D038A0900C}"/>
    <cellStyle name="Millares 12 3 2 4 2 6 2" xfId="38008" xr:uid="{15CAA1DD-1E4B-4912-B0AB-D24EB0EDC173}"/>
    <cellStyle name="Millares 12 3 2 4 2 7" xfId="23110" xr:uid="{5E375994-C43F-4F67-AFF1-161825EDB34D}"/>
    <cellStyle name="Millares 12 3 2 4 2 8" xfId="44613" xr:uid="{6E3DFF94-57F2-498C-A7F6-50D6A95FE9CE}"/>
    <cellStyle name="Millares 12 3 2 4 3" xfId="2291" xr:uid="{6B0BC213-58C1-4541-B324-5A4DA5D323FD}"/>
    <cellStyle name="Millares 12 3 2 4 3 2" xfId="10557" xr:uid="{6184A669-C165-4212-8815-73C83C8AA9B7}"/>
    <cellStyle name="Millares 12 3 2 4 3 2 2" xfId="32060" xr:uid="{45DE61C0-5A34-4F82-95D3-F7178D04A134}"/>
    <cellStyle name="Millares 12 3 2 4 3 3" xfId="17192" xr:uid="{336A4FF6-1F94-4E3A-B818-3D8CC488FB3B}"/>
    <cellStyle name="Millares 12 3 2 4 3 3 2" xfId="38695" xr:uid="{26FBB452-CAD4-477A-A574-10527CD814AB}"/>
    <cellStyle name="Millares 12 3 2 4 3 4" xfId="23797" xr:uid="{36CD4333-11CC-4784-9773-110E99B40DF7}"/>
    <cellStyle name="Millares 12 3 2 4 3 5" xfId="45300" xr:uid="{15AC8E10-E158-4801-89EB-29FB1D14F243}"/>
    <cellStyle name="Millares 12 3 2 4 4" xfId="3487" xr:uid="{637F7839-AE71-48D9-84F2-3001B0EB6B4C}"/>
    <cellStyle name="Millares 12 3 2 4 4 2" xfId="11753" xr:uid="{C4088362-6430-4321-A448-481022455EA5}"/>
    <cellStyle name="Millares 12 3 2 4 4 2 2" xfId="33256" xr:uid="{EFE30191-0F50-4DBB-93D1-478CFC6A286D}"/>
    <cellStyle name="Millares 12 3 2 4 4 3" xfId="18388" xr:uid="{C56D2F51-D2A3-4FEB-ACC2-4EE7F5BF9A06}"/>
    <cellStyle name="Millares 12 3 2 4 4 3 2" xfId="39891" xr:uid="{853A765F-AE95-4880-BF27-1833DA21F947}"/>
    <cellStyle name="Millares 12 3 2 4 4 4" xfId="24993" xr:uid="{531E47FD-36D4-4213-8F68-2BA5BFEE33C0}"/>
    <cellStyle name="Millares 12 3 2 4 4 5" xfId="46496" xr:uid="{E2AE778C-073E-44FB-9D39-BF428720DBAF}"/>
    <cellStyle name="Millares 12 3 2 4 5" xfId="5626" xr:uid="{96C953FE-BBAE-440A-8E68-6F2F4237899F}"/>
    <cellStyle name="Millares 12 3 2 4 5 2" xfId="13892" xr:uid="{17E1AF9C-1CF2-49D8-A897-DA4A53D9215B}"/>
    <cellStyle name="Millares 12 3 2 4 5 2 2" xfId="35395" xr:uid="{53575061-7539-4957-B820-B5BE0345D96C}"/>
    <cellStyle name="Millares 12 3 2 4 5 3" xfId="20527" xr:uid="{FD264D0F-6CE0-4457-8965-CCD6965266D3}"/>
    <cellStyle name="Millares 12 3 2 4 5 3 2" xfId="42030" xr:uid="{73E4189A-C8B7-4414-890F-17FB8AB8D583}"/>
    <cellStyle name="Millares 12 3 2 4 5 4" xfId="27132" xr:uid="{5A5B50A2-F435-4A15-BF45-F0E6DC12F912}"/>
    <cellStyle name="Millares 12 3 2 4 5 5" xfId="48635" xr:uid="{9EDE0F20-8E08-4990-A355-D3E29BCB3BD7}"/>
    <cellStyle name="Millares 12 3 2 4 6" xfId="7267" xr:uid="{30D95ACC-AF91-4246-A8DD-E98CE243988B}"/>
    <cellStyle name="Millares 12 3 2 4 6 2" xfId="28770" xr:uid="{F92991D2-9E33-4DA9-BCD4-61E29BE4E612}"/>
    <cellStyle name="Millares 12 3 2 4 7" xfId="8924" xr:uid="{824B6CA9-DAAA-4677-B7E5-7E505663CF11}"/>
    <cellStyle name="Millares 12 3 2 4 7 2" xfId="30427" xr:uid="{A9D14920-6A1E-4E47-85FA-3982DB4F4AA8}"/>
    <cellStyle name="Millares 12 3 2 4 8" xfId="15559" xr:uid="{C197B866-43B2-4116-A4BF-7D6972B2A62D}"/>
    <cellStyle name="Millares 12 3 2 4 8 2" xfId="37062" xr:uid="{0206C724-FA70-46D8-8D54-BDF1B90F404C}"/>
    <cellStyle name="Millares 12 3 2 4 9" xfId="22164" xr:uid="{24C945DC-854B-4696-8508-0C9C66344887}"/>
    <cellStyle name="Millares 12 3 2 5" xfId="926" xr:uid="{9DC64125-FA73-4DF7-B2FE-25D635810A91}"/>
    <cellStyle name="Millares 12 3 2 5 2" xfId="3755" xr:uid="{F2DD0AF4-D0F3-4855-B38D-DF5F8EC12214}"/>
    <cellStyle name="Millares 12 3 2 5 2 2" xfId="12021" xr:uid="{11A5D722-2494-4E22-B122-EC0E6D02B1D5}"/>
    <cellStyle name="Millares 12 3 2 5 2 2 2" xfId="33524" xr:uid="{C05934A6-1A7A-4C34-93DE-DECFDC4D9FCB}"/>
    <cellStyle name="Millares 12 3 2 5 2 3" xfId="18656" xr:uid="{C319930B-7D35-42A3-8B49-F078D9C7EE41}"/>
    <cellStyle name="Millares 12 3 2 5 2 3 2" xfId="40159" xr:uid="{F4DFE4E7-8870-4DFA-84DD-76A3BEFBAF11}"/>
    <cellStyle name="Millares 12 3 2 5 2 4" xfId="25261" xr:uid="{32E8EAB0-FF29-495C-A61A-5CAAF1D83C72}"/>
    <cellStyle name="Millares 12 3 2 5 2 5" xfId="46764" xr:uid="{1612D2C8-6C0A-40AD-8397-F669743A5666}"/>
    <cellStyle name="Millares 12 3 2 5 3" xfId="5894" xr:uid="{9974EEC7-6C7A-4921-9051-C9008DE03637}"/>
    <cellStyle name="Millares 12 3 2 5 3 2" xfId="14160" xr:uid="{151ABB65-BC30-4C5B-B5E1-91C9E0D294A9}"/>
    <cellStyle name="Millares 12 3 2 5 3 2 2" xfId="35663" xr:uid="{91997F1E-1015-4AAB-BD38-3086588651AE}"/>
    <cellStyle name="Millares 12 3 2 5 3 3" xfId="20795" xr:uid="{FDF4586E-574C-405F-A4CD-EEA03B884306}"/>
    <cellStyle name="Millares 12 3 2 5 3 3 2" xfId="42298" xr:uid="{0B757828-68FC-4ABF-9D5A-54FE700FF6FE}"/>
    <cellStyle name="Millares 12 3 2 5 3 4" xfId="27400" xr:uid="{25E55370-CF9F-4F7C-AD64-902AEF3231BF}"/>
    <cellStyle name="Millares 12 3 2 5 3 5" xfId="48903" xr:uid="{DBDBB2CC-B186-43DF-B9A3-2C8B15D5E438}"/>
    <cellStyle name="Millares 12 3 2 5 4" xfId="7535" xr:uid="{61815FAE-9601-45BE-89A7-4AB67B17376F}"/>
    <cellStyle name="Millares 12 3 2 5 4 2" xfId="29038" xr:uid="{33B39E14-DF58-4B73-BFC1-2FD03066D79F}"/>
    <cellStyle name="Millares 12 3 2 5 5" xfId="9192" xr:uid="{A29DC52D-AA41-4BCA-8AAA-0190CE47B5A2}"/>
    <cellStyle name="Millares 12 3 2 5 5 2" xfId="30695" xr:uid="{167BAC1C-E4C6-4580-886C-D7826AA949AE}"/>
    <cellStyle name="Millares 12 3 2 5 6" xfId="15827" xr:uid="{B669925D-88B8-4CDB-8BA3-5252BB5D922D}"/>
    <cellStyle name="Millares 12 3 2 5 6 2" xfId="37330" xr:uid="{CF565EA8-8B48-4F23-92FD-C135BBDFB634}"/>
    <cellStyle name="Millares 12 3 2 5 7" xfId="22432" xr:uid="{F8B7A5C1-64FC-417F-906A-3DCDCA65FD4C}"/>
    <cellStyle name="Millares 12 3 2 5 8" xfId="43935" xr:uid="{8C23AEAE-F964-44E5-9A81-C9E677E3416E}"/>
    <cellStyle name="Millares 12 3 2 6" xfId="1187" xr:uid="{EF6384A0-6705-47EF-9AAC-05C52530D4CA}"/>
    <cellStyle name="Millares 12 3 2 6 2" xfId="4016" xr:uid="{2EEC90CB-5E82-4367-BEC6-3A58F39DA113}"/>
    <cellStyle name="Millares 12 3 2 6 2 2" xfId="12282" xr:uid="{6CAF9CC8-F5D1-4BA2-A246-2CBD081B162E}"/>
    <cellStyle name="Millares 12 3 2 6 2 2 2" xfId="33785" xr:uid="{7AEB0511-5B4E-4883-B64C-E2BA4C46436D}"/>
    <cellStyle name="Millares 12 3 2 6 2 3" xfId="18917" xr:uid="{D92583A8-E5E3-4573-A71C-F7B7F6BF824D}"/>
    <cellStyle name="Millares 12 3 2 6 2 3 2" xfId="40420" xr:uid="{5BECEC51-E858-4722-9318-76BC25096794}"/>
    <cellStyle name="Millares 12 3 2 6 2 4" xfId="25522" xr:uid="{7C195999-27AF-4FFE-A52C-20E0769CF981}"/>
    <cellStyle name="Millares 12 3 2 6 2 5" xfId="47025" xr:uid="{381EC5BF-BC90-4077-BF15-567BB103E2D1}"/>
    <cellStyle name="Millares 12 3 2 6 3" xfId="6155" xr:uid="{20ED7D1D-2BBB-4609-84B5-260E2BBDF676}"/>
    <cellStyle name="Millares 12 3 2 6 3 2" xfId="14421" xr:uid="{68CCE680-25FC-45EA-93DB-E926D4F55CD2}"/>
    <cellStyle name="Millares 12 3 2 6 3 2 2" xfId="35924" xr:uid="{77813098-27EE-4D75-946B-828126741F7C}"/>
    <cellStyle name="Millares 12 3 2 6 3 3" xfId="21056" xr:uid="{F754A096-6AEB-48A5-BC29-D3FADF9865B3}"/>
    <cellStyle name="Millares 12 3 2 6 3 3 2" xfId="42559" xr:uid="{28E4B3E8-123E-4757-A406-50FAA7957329}"/>
    <cellStyle name="Millares 12 3 2 6 3 4" xfId="27661" xr:uid="{4059502A-A6C6-4DD2-8283-A9D51F0142AE}"/>
    <cellStyle name="Millares 12 3 2 6 3 5" xfId="49164" xr:uid="{F2C282EF-6E77-4539-91ED-1C7B7CD342C7}"/>
    <cellStyle name="Millares 12 3 2 6 4" xfId="7796" xr:uid="{34B41063-2AAD-47E5-86A9-D77033E76873}"/>
    <cellStyle name="Millares 12 3 2 6 4 2" xfId="29299" xr:uid="{6DA97788-DF4E-4168-A4B8-773EFCD3FD29}"/>
    <cellStyle name="Millares 12 3 2 6 5" xfId="9453" xr:uid="{70722ADF-91EE-46B4-9F32-3FDBB3F11BE1}"/>
    <cellStyle name="Millares 12 3 2 6 5 2" xfId="30956" xr:uid="{99B0582E-D86D-4567-BF97-AF51CCB58757}"/>
    <cellStyle name="Millares 12 3 2 6 6" xfId="16088" xr:uid="{515B0AAD-84E4-43DF-9261-0A12E7C912E8}"/>
    <cellStyle name="Millares 12 3 2 6 6 2" xfId="37591" xr:uid="{4DC54035-ECEF-411A-A447-85A9D1D1DA22}"/>
    <cellStyle name="Millares 12 3 2 6 7" xfId="22693" xr:uid="{76F17257-3740-4C39-B62B-040E16D0DF99}"/>
    <cellStyle name="Millares 12 3 2 6 8" xfId="44196" xr:uid="{51C51DE2-1FD0-490D-B780-510D0EC90C32}"/>
    <cellStyle name="Millares 12 3 2 7" xfId="1875" xr:uid="{A8741D28-6259-4D1A-BE7F-6433F5C929D1}"/>
    <cellStyle name="Millares 12 3 2 7 2" xfId="10141" xr:uid="{43CCEBF7-DCA8-482F-BF6D-E7D32752EEB4}"/>
    <cellStyle name="Millares 12 3 2 7 2 2" xfId="31644" xr:uid="{14D3D900-31F1-45BB-A872-FD05977E5742}"/>
    <cellStyle name="Millares 12 3 2 7 3" xfId="16776" xr:uid="{1BF86CED-5B77-4697-AFA0-FC2E1F6CE302}"/>
    <cellStyle name="Millares 12 3 2 7 3 2" xfId="38279" xr:uid="{E89AD510-8D00-48D6-91D2-17E138039EA4}"/>
    <cellStyle name="Millares 12 3 2 7 4" xfId="23381" xr:uid="{45D33AFB-9927-4C63-8226-33573F12C567}"/>
    <cellStyle name="Millares 12 3 2 7 5" xfId="44884" xr:uid="{19078F8E-F6DF-4035-9708-42DE24B56B03}"/>
    <cellStyle name="Millares 12 3 2 8" xfId="2560" xr:uid="{8A1E6026-2EC8-4CB2-ABB4-BAEE293EAC1D}"/>
    <cellStyle name="Millares 12 3 2 8 2" xfId="10826" xr:uid="{A0D4B0F7-25AA-4A60-A330-AB570D3E188C}"/>
    <cellStyle name="Millares 12 3 2 8 2 2" xfId="32329" xr:uid="{0059B444-F72C-4AA4-B419-A3BC7CD8EBB4}"/>
    <cellStyle name="Millares 12 3 2 8 3" xfId="17461" xr:uid="{81DB0E9B-6F4E-4B95-8AE3-8ACC745DEE6E}"/>
    <cellStyle name="Millares 12 3 2 8 3 2" xfId="38964" xr:uid="{6281937C-7842-4E07-9997-842D7C1543F5}"/>
    <cellStyle name="Millares 12 3 2 8 4" xfId="24066" xr:uid="{D39EF425-31ED-4411-ACB2-1AED7C389601}"/>
    <cellStyle name="Millares 12 3 2 8 5" xfId="45569" xr:uid="{CAC37A6B-40C1-4833-9259-BB6489FDC76A}"/>
    <cellStyle name="Millares 12 3 2 9" xfId="3071" xr:uid="{CF1D7982-3CE6-4E1B-B068-6AC1137D2521}"/>
    <cellStyle name="Millares 12 3 2 9 2" xfId="11337" xr:uid="{D90C545E-CC50-4ACC-BDA2-5E21B84FB662}"/>
    <cellStyle name="Millares 12 3 2 9 2 2" xfId="32840" xr:uid="{8F16B503-986F-4DB8-8B64-B469DD5D4B7E}"/>
    <cellStyle name="Millares 12 3 2 9 3" xfId="17972" xr:uid="{1EADDDF5-E8EB-458F-9140-E9796D3CD388}"/>
    <cellStyle name="Millares 12 3 2 9 3 2" xfId="39475" xr:uid="{9978A0AD-6AEB-49F9-AAAD-6C3928976FD5}"/>
    <cellStyle name="Millares 12 3 2 9 4" xfId="24577" xr:uid="{D0A23C61-3DAE-4D91-8E0A-7DD659E86E09}"/>
    <cellStyle name="Millares 12 3 2 9 5" xfId="46080" xr:uid="{BEC7E375-CF2C-4661-AF5C-7069A1C28518}"/>
    <cellStyle name="Millares 12 3 3" xfId="464" xr:uid="{B2431496-3046-4756-B2A8-AD5C8B7A9583}"/>
    <cellStyle name="Millares 12 3 3 10" xfId="7075" xr:uid="{60C12601-DBF9-401A-92FD-19A6378033BF}"/>
    <cellStyle name="Millares 12 3 3 10 2" xfId="28578" xr:uid="{A11AC7C2-CC96-44D1-927F-2063F64935AB}"/>
    <cellStyle name="Millares 12 3 3 11" xfId="8731" xr:uid="{0EE8935C-0AE0-4F66-A601-512AB3D713D4}"/>
    <cellStyle name="Millares 12 3 3 11 2" xfId="30234" xr:uid="{899125FD-459A-4E53-9847-EEBB7317711A}"/>
    <cellStyle name="Millares 12 3 3 12" xfId="15367" xr:uid="{4D5A6B31-3F34-4FFA-8365-31D59CDCEADB}"/>
    <cellStyle name="Millares 12 3 3 12 2" xfId="36870" xr:uid="{33DA0F00-2D6D-4310-84A4-C30F4F2E7886}"/>
    <cellStyle name="Millares 12 3 3 13" xfId="21972" xr:uid="{5C4E1654-EDCB-4641-AA81-66EEF02E97FF}"/>
    <cellStyle name="Millares 12 3 3 14" xfId="43475" xr:uid="{8FD0127F-A2F9-4841-8B8F-13C63D118BC3}"/>
    <cellStyle name="Millares 12 3 3 2" xfId="746" xr:uid="{73872D83-FC7F-4F4B-8687-7065BEB0AFBD}"/>
    <cellStyle name="Millares 12 3 3 2 10" xfId="15647" xr:uid="{C43924B9-5F8A-4289-B5AE-D3FC25C7EDCE}"/>
    <cellStyle name="Millares 12 3 3 2 10 2" xfId="37150" xr:uid="{9ACCDF9B-AE97-47D7-816E-77EF77AFC260}"/>
    <cellStyle name="Millares 12 3 3 2 11" xfId="22252" xr:uid="{2D446BE7-AA11-4162-9FD8-BE1C25D86368}"/>
    <cellStyle name="Millares 12 3 3 2 12" xfId="43755" xr:uid="{DFF4491D-E8ED-49A2-9CD9-E32CA88878AF}"/>
    <cellStyle name="Millares 12 3 3 2 2" xfId="1692" xr:uid="{2872BBB3-4CEA-48FA-9980-8292E3F4169B}"/>
    <cellStyle name="Millares 12 3 3 2 2 2" xfId="4521" xr:uid="{E7FB8D74-23C4-4D8F-83EC-C1B2FE2B751B}"/>
    <cellStyle name="Millares 12 3 3 2 2 2 2" xfId="12787" xr:uid="{EE476F43-504D-4F02-9194-473D2B35EB16}"/>
    <cellStyle name="Millares 12 3 3 2 2 2 2 2" xfId="34290" xr:uid="{9E9D5094-CEDC-41D0-A640-9246A62F7752}"/>
    <cellStyle name="Millares 12 3 3 2 2 2 3" xfId="19422" xr:uid="{270B0127-178C-4245-8CA0-719A8289C57B}"/>
    <cellStyle name="Millares 12 3 3 2 2 2 3 2" xfId="40925" xr:uid="{6B97A7C5-69FD-4EEB-969F-CE4605928311}"/>
    <cellStyle name="Millares 12 3 3 2 2 2 4" xfId="26027" xr:uid="{9B98D324-7E20-427C-96B6-E316B0CD0E78}"/>
    <cellStyle name="Millares 12 3 3 2 2 2 5" xfId="47530" xr:uid="{1861E083-72CD-49C8-ACD5-D10AE5F857E8}"/>
    <cellStyle name="Millares 12 3 3 2 2 3" xfId="6660" xr:uid="{BCB7332F-7BC1-4DEE-AE5F-EC47C2451951}"/>
    <cellStyle name="Millares 12 3 3 2 2 3 2" xfId="14926" xr:uid="{AD5D55D6-942D-46CA-81F7-675E0956CE90}"/>
    <cellStyle name="Millares 12 3 3 2 2 3 2 2" xfId="36429" xr:uid="{81D5A16C-9E96-465E-B76F-81F9C47E3293}"/>
    <cellStyle name="Millares 12 3 3 2 2 3 3" xfId="21561" xr:uid="{783FAB6C-8E04-4937-9BB3-5851FDFAF728}"/>
    <cellStyle name="Millares 12 3 3 2 2 3 3 2" xfId="43064" xr:uid="{CF3D9950-9569-4947-B8F8-277E715B0C31}"/>
    <cellStyle name="Millares 12 3 3 2 2 3 4" xfId="28166" xr:uid="{D273B6B7-5395-4D47-A652-402B95D1A95C}"/>
    <cellStyle name="Millares 12 3 3 2 2 3 5" xfId="49669" xr:uid="{83093665-45CD-48BB-8054-F0177ACB6BEF}"/>
    <cellStyle name="Millares 12 3 3 2 2 4" xfId="8301" xr:uid="{0C833C1E-F625-4CA5-94D2-58FA767FB203}"/>
    <cellStyle name="Millares 12 3 3 2 2 4 2" xfId="29804" xr:uid="{C81DEFAC-7978-4B96-92C0-995C18DE3F1E}"/>
    <cellStyle name="Millares 12 3 3 2 2 5" xfId="9958" xr:uid="{9C54FB43-EAE2-4C57-A352-57D981D35F00}"/>
    <cellStyle name="Millares 12 3 3 2 2 5 2" xfId="31461" xr:uid="{80948CC9-C941-4352-90F0-63DEDAAF8CBD}"/>
    <cellStyle name="Millares 12 3 3 2 2 6" xfId="16593" xr:uid="{781DDF06-62B2-485F-B3B0-293FC472E91F}"/>
    <cellStyle name="Millares 12 3 3 2 2 6 2" xfId="38096" xr:uid="{674D31DC-E778-4FD3-95E4-D68261AA4BBC}"/>
    <cellStyle name="Millares 12 3 3 2 2 7" xfId="23198" xr:uid="{1C1F4593-1839-4A28-934F-5FC817CAAF76}"/>
    <cellStyle name="Millares 12 3 3 2 2 8" xfId="44701" xr:uid="{5B43A52B-1966-4992-8D86-D25F6F2D3F06}"/>
    <cellStyle name="Millares 12 3 3 2 3" xfId="2379" xr:uid="{C3120782-7389-4391-A375-A7390A855504}"/>
    <cellStyle name="Millares 12 3 3 2 3 2" xfId="10645" xr:uid="{C2A30110-BD3D-4065-A99B-1830801529A4}"/>
    <cellStyle name="Millares 12 3 3 2 3 2 2" xfId="32148" xr:uid="{F9C078CE-4E7C-4B85-BB63-3F19CF78D803}"/>
    <cellStyle name="Millares 12 3 3 2 3 3" xfId="17280" xr:uid="{834F7E8F-68D3-45F0-9A7E-3A296B2177D5}"/>
    <cellStyle name="Millares 12 3 3 2 3 3 2" xfId="38783" xr:uid="{9F3D7824-D8DA-48A2-A241-310B0A8FEAD5}"/>
    <cellStyle name="Millares 12 3 3 2 3 4" xfId="23885" xr:uid="{3034FB50-BB78-40F3-BC92-897CC4CBC741}"/>
    <cellStyle name="Millares 12 3 3 2 3 5" xfId="45388" xr:uid="{B50328B5-44AD-40C5-B8A1-74455232285B}"/>
    <cellStyle name="Millares 12 3 3 2 4" xfId="2896" xr:uid="{3C44B63F-0E03-4CDB-911D-691EFB99CB2B}"/>
    <cellStyle name="Millares 12 3 3 2 4 2" xfId="11162" xr:uid="{739C3608-0316-48C4-8FDA-3893EC788585}"/>
    <cellStyle name="Millares 12 3 3 2 4 2 2" xfId="32665" xr:uid="{22F2AF89-0EFF-45D6-9E7B-70F0AB59E382}"/>
    <cellStyle name="Millares 12 3 3 2 4 3" xfId="17797" xr:uid="{23EDEDA4-558C-4771-B64F-29E822B901D0}"/>
    <cellStyle name="Millares 12 3 3 2 4 3 2" xfId="39300" xr:uid="{4569738A-AFC3-4323-AF66-3EBDAAC20498}"/>
    <cellStyle name="Millares 12 3 3 2 4 4" xfId="24402" xr:uid="{E9D8C6FA-2D65-42A7-9702-3B4660B3B261}"/>
    <cellStyle name="Millares 12 3 3 2 4 5" xfId="45905" xr:uid="{8303FD28-E830-4625-A09E-F624983DF09A}"/>
    <cellStyle name="Millares 12 3 3 2 5" xfId="3575" xr:uid="{3655C1FB-1C4B-49FC-9F7F-89553C82DD91}"/>
    <cellStyle name="Millares 12 3 3 2 5 2" xfId="11841" xr:uid="{C58F237B-0501-44AD-AEA8-8865E081507C}"/>
    <cellStyle name="Millares 12 3 3 2 5 2 2" xfId="33344" xr:uid="{292A75AB-64A6-408D-B7D9-C29BE7449033}"/>
    <cellStyle name="Millares 12 3 3 2 5 3" xfId="18476" xr:uid="{C5F63F97-AC08-4704-BD65-3008F1B28C0B}"/>
    <cellStyle name="Millares 12 3 3 2 5 3 2" xfId="39979" xr:uid="{9CC09D2D-80DE-4F40-B98E-3A9D409BC970}"/>
    <cellStyle name="Millares 12 3 3 2 5 4" xfId="25081" xr:uid="{1D6DA7C2-56EB-497F-A824-DC8E1BB71202}"/>
    <cellStyle name="Millares 12 3 3 2 5 5" xfId="46584" xr:uid="{4FCC8C81-5765-4264-A806-70AF2F373087}"/>
    <cellStyle name="Millares 12 3 3 2 6" xfId="5040" xr:uid="{B9BCE6E5-53C4-406F-BC4E-2898EA708FC4}"/>
    <cellStyle name="Millares 12 3 3 2 6 2" xfId="13306" xr:uid="{DC333A7B-CD07-408B-AF92-D8E33AB9E664}"/>
    <cellStyle name="Millares 12 3 3 2 6 2 2" xfId="34809" xr:uid="{7CFB38AE-5F98-4999-AA99-37DD07FEA47A}"/>
    <cellStyle name="Millares 12 3 3 2 6 3" xfId="19941" xr:uid="{9AC095A7-115C-4444-9105-3868C94506A2}"/>
    <cellStyle name="Millares 12 3 3 2 6 3 2" xfId="41444" xr:uid="{E3B6863D-1099-4F71-B708-65B553D21E26}"/>
    <cellStyle name="Millares 12 3 3 2 6 4" xfId="26546" xr:uid="{5E3DF425-5F22-405F-B3C9-E510B1255802}"/>
    <cellStyle name="Millares 12 3 3 2 6 5" xfId="48049" xr:uid="{A0BC54AF-805C-4E31-8DB1-9287D0D4D40A}"/>
    <cellStyle name="Millares 12 3 3 2 7" xfId="5714" xr:uid="{7E2F162E-40E9-4A35-B23F-3C6469E08E29}"/>
    <cellStyle name="Millares 12 3 3 2 7 2" xfId="13980" xr:uid="{C6FE590C-CD6E-4482-8400-0717B718340F}"/>
    <cellStyle name="Millares 12 3 3 2 7 2 2" xfId="35483" xr:uid="{0F980182-F3DE-4005-AC77-17CF6AF0F5C8}"/>
    <cellStyle name="Millares 12 3 3 2 7 3" xfId="20615" xr:uid="{CADD077B-7B9C-4915-B55E-F7AF9590B9C9}"/>
    <cellStyle name="Millares 12 3 3 2 7 3 2" xfId="42118" xr:uid="{EFB7B4E6-80A5-4C35-86C6-667478A0E090}"/>
    <cellStyle name="Millares 12 3 3 2 7 4" xfId="27220" xr:uid="{25E8D51E-77D6-4A24-99EC-8E4B1133E68D}"/>
    <cellStyle name="Millares 12 3 3 2 7 5" xfId="48723" xr:uid="{956C9399-73AF-4166-B7D3-9CB9255C4CC0}"/>
    <cellStyle name="Millares 12 3 3 2 8" xfId="7355" xr:uid="{5F70CC4A-B36C-4EE5-95AE-F6D40CAAD560}"/>
    <cellStyle name="Millares 12 3 3 2 8 2" xfId="28858" xr:uid="{CC31B00C-F6A3-4DF0-895D-AEC08C383456}"/>
    <cellStyle name="Millares 12 3 3 2 9" xfId="9012" xr:uid="{40E103DB-8EDD-4366-8174-4AE000E3F533}"/>
    <cellStyle name="Millares 12 3 3 2 9 2" xfId="30515" xr:uid="{5C24CCF4-6B1A-4BCF-ADEF-5FE73198A175}"/>
    <cellStyle name="Millares 12 3 3 3" xfId="1016" xr:uid="{C6103C81-86A2-425E-873B-602F73A99919}"/>
    <cellStyle name="Millares 12 3 3 3 2" xfId="3845" xr:uid="{2477138A-5D9F-4FE0-8388-DFC4A6DF7BBB}"/>
    <cellStyle name="Millares 12 3 3 3 2 2" xfId="12111" xr:uid="{4D6E9C37-7FB0-4CB0-BCE0-306328F3686D}"/>
    <cellStyle name="Millares 12 3 3 3 2 2 2" xfId="33614" xr:uid="{353C5754-BE7D-4390-B1BA-084C6097A05F}"/>
    <cellStyle name="Millares 12 3 3 3 2 3" xfId="18746" xr:uid="{B3E282FA-E235-4749-9747-294C25437E00}"/>
    <cellStyle name="Millares 12 3 3 3 2 3 2" xfId="40249" xr:uid="{00C87302-623C-49B0-9D8D-4B1B0C11229E}"/>
    <cellStyle name="Millares 12 3 3 3 2 4" xfId="25351" xr:uid="{E1669E39-4619-49EF-A4C1-4A81F98872AF}"/>
    <cellStyle name="Millares 12 3 3 3 2 5" xfId="46854" xr:uid="{55630663-1A43-4D75-BFD3-35AED2A06F78}"/>
    <cellStyle name="Millares 12 3 3 3 3" xfId="5984" xr:uid="{E219D4A9-9882-434C-B72A-C4EECC8BBBB9}"/>
    <cellStyle name="Millares 12 3 3 3 3 2" xfId="14250" xr:uid="{DCD1B62D-9111-4DFC-B815-296F297C3365}"/>
    <cellStyle name="Millares 12 3 3 3 3 2 2" xfId="35753" xr:uid="{0AB1BC6C-2740-4897-9171-838BF605B531}"/>
    <cellStyle name="Millares 12 3 3 3 3 3" xfId="20885" xr:uid="{D8CD8A5C-347F-4C17-931D-7C4C21EAE60A}"/>
    <cellStyle name="Millares 12 3 3 3 3 3 2" xfId="42388" xr:uid="{D7E3BF9D-3681-455F-8902-AC37C9E40A5E}"/>
    <cellStyle name="Millares 12 3 3 3 3 4" xfId="27490" xr:uid="{CF8E85D6-B30F-4DE6-BFF0-88F39090EEAC}"/>
    <cellStyle name="Millares 12 3 3 3 3 5" xfId="48993" xr:uid="{497CB4F8-FE77-4D11-AFB5-03947D8B204E}"/>
    <cellStyle name="Millares 12 3 3 3 4" xfId="7625" xr:uid="{48062E2D-258D-4139-82DB-1A676D4B4421}"/>
    <cellStyle name="Millares 12 3 3 3 4 2" xfId="29128" xr:uid="{4C12F36F-0B4B-4191-95DA-DC71C8F72607}"/>
    <cellStyle name="Millares 12 3 3 3 5" xfId="9282" xr:uid="{BB2A00C0-74D8-4191-AD46-1F21693C1C7A}"/>
    <cellStyle name="Millares 12 3 3 3 5 2" xfId="30785" xr:uid="{BD1E7F76-290B-4F4E-BC48-C108F05C3420}"/>
    <cellStyle name="Millares 12 3 3 3 6" xfId="15917" xr:uid="{B4C2FFC7-35B4-4AA9-BDCE-CEF0973EAEA3}"/>
    <cellStyle name="Millares 12 3 3 3 6 2" xfId="37420" xr:uid="{AE62B981-13DB-4069-9673-69661F78CA12}"/>
    <cellStyle name="Millares 12 3 3 3 7" xfId="22522" xr:uid="{7E88EBE2-80EB-4B48-A1D8-C0CEE42022D2}"/>
    <cellStyle name="Millares 12 3 3 3 8" xfId="44025" xr:uid="{7E1E39BA-0CD7-4E03-AD05-0B6A0057FD14}"/>
    <cellStyle name="Millares 12 3 3 4" xfId="1412" xr:uid="{4AD3BCDD-EEA7-4999-86DE-C52230073E02}"/>
    <cellStyle name="Millares 12 3 3 4 2" xfId="4241" xr:uid="{C24A2871-F241-4697-8D30-E7EA2F7912E5}"/>
    <cellStyle name="Millares 12 3 3 4 2 2" xfId="12507" xr:uid="{A039EDBE-3B17-4900-BAD3-66334964CAEA}"/>
    <cellStyle name="Millares 12 3 3 4 2 2 2" xfId="34010" xr:uid="{0C9EE83E-AD47-49E9-B70D-04B84E13B0B6}"/>
    <cellStyle name="Millares 12 3 3 4 2 3" xfId="19142" xr:uid="{70D124F4-FF70-4492-A97F-67506AB05337}"/>
    <cellStyle name="Millares 12 3 3 4 2 3 2" xfId="40645" xr:uid="{6D67AAD4-53AA-41EE-8231-7A7EEA0E74F4}"/>
    <cellStyle name="Millares 12 3 3 4 2 4" xfId="25747" xr:uid="{1F50F193-7DD9-42EB-9FA0-9237F6A9B689}"/>
    <cellStyle name="Millares 12 3 3 4 2 5" xfId="47250" xr:uid="{539F9224-E205-469C-ABEA-048985EEE4FD}"/>
    <cellStyle name="Millares 12 3 3 4 3" xfId="6380" xr:uid="{F41C3857-F24F-42DA-840A-FE726986BE82}"/>
    <cellStyle name="Millares 12 3 3 4 3 2" xfId="14646" xr:uid="{E11174B9-19EA-4131-9590-9F8DA14B60F7}"/>
    <cellStyle name="Millares 12 3 3 4 3 2 2" xfId="36149" xr:uid="{8499A52D-6466-4EB4-9344-2876176CD2B9}"/>
    <cellStyle name="Millares 12 3 3 4 3 3" xfId="21281" xr:uid="{43ED5F2E-5A73-4D00-96BB-DD11E4796777}"/>
    <cellStyle name="Millares 12 3 3 4 3 3 2" xfId="42784" xr:uid="{A66A186E-44BC-4A59-88C7-E77A89E65E36}"/>
    <cellStyle name="Millares 12 3 3 4 3 4" xfId="27886" xr:uid="{627F3852-9465-42BD-BEC9-E7AF9FA9D2D5}"/>
    <cellStyle name="Millares 12 3 3 4 3 5" xfId="49389" xr:uid="{0CE48F9C-9BB5-4881-A171-5EFCA2314972}"/>
    <cellStyle name="Millares 12 3 3 4 4" xfId="8021" xr:uid="{E33BB39A-701A-47DF-8C6F-283F92076FD6}"/>
    <cellStyle name="Millares 12 3 3 4 4 2" xfId="29524" xr:uid="{15FBEF85-C1F1-4990-8FB6-AB0ACC297701}"/>
    <cellStyle name="Millares 12 3 3 4 5" xfId="9678" xr:uid="{0E862F6E-D534-4BD8-983A-797C98AA87F2}"/>
    <cellStyle name="Millares 12 3 3 4 5 2" xfId="31181" xr:uid="{F47DC490-16A4-4D1A-B032-C952647625C7}"/>
    <cellStyle name="Millares 12 3 3 4 6" xfId="16313" xr:uid="{FB2B2D41-2848-4565-908A-B91F1FCE2144}"/>
    <cellStyle name="Millares 12 3 3 4 6 2" xfId="37816" xr:uid="{608C3397-2CA6-47D5-AD1E-EB50C16D6805}"/>
    <cellStyle name="Millares 12 3 3 4 7" xfId="22918" xr:uid="{7CA05377-9C4D-4829-8030-42A5DD419B66}"/>
    <cellStyle name="Millares 12 3 3 4 8" xfId="44421" xr:uid="{9DE18AD0-6971-4B62-8C76-5D25B9D352D1}"/>
    <cellStyle name="Millares 12 3 3 5" xfId="2099" xr:uid="{B0703DB2-CDC0-4DEE-AF82-1ADB0434305D}"/>
    <cellStyle name="Millares 12 3 3 5 2" xfId="10365" xr:uid="{FA861BEA-9714-4B8C-935D-728C42E04C86}"/>
    <cellStyle name="Millares 12 3 3 5 2 2" xfId="31868" xr:uid="{C2C77E5D-1790-4DE6-9BBD-B7D190060254}"/>
    <cellStyle name="Millares 12 3 3 5 3" xfId="17000" xr:uid="{186C4A32-317B-4FDB-A91D-9073A49DFCDC}"/>
    <cellStyle name="Millares 12 3 3 5 3 2" xfId="38503" xr:uid="{3D004F75-0D7B-4BAA-A674-C137F941332C}"/>
    <cellStyle name="Millares 12 3 3 5 4" xfId="23605" xr:uid="{3109990C-80B4-4297-A349-9B792A433E84}"/>
    <cellStyle name="Millares 12 3 3 5 5" xfId="45108" xr:uid="{01190DD8-D9EE-45C1-8871-44036E981D38}"/>
    <cellStyle name="Millares 12 3 3 6" xfId="2647" xr:uid="{611DC028-6F19-426A-A135-F186834E4365}"/>
    <cellStyle name="Millares 12 3 3 6 2" xfId="10913" xr:uid="{EC6016F9-1006-443F-AAE2-8A0096CCFBC5}"/>
    <cellStyle name="Millares 12 3 3 6 2 2" xfId="32416" xr:uid="{FF8D299C-B3EB-4430-91C3-AAB13EACE060}"/>
    <cellStyle name="Millares 12 3 3 6 3" xfId="17548" xr:uid="{6A788DBC-4CFE-4A6F-A01C-77FD23AB08E8}"/>
    <cellStyle name="Millares 12 3 3 6 3 2" xfId="39051" xr:uid="{6F2A6D7D-CAA4-4F56-B6B8-655815C73918}"/>
    <cellStyle name="Millares 12 3 3 6 4" xfId="24153" xr:uid="{E6E1CB9D-E8EE-48AC-81C6-EC5B22321C08}"/>
    <cellStyle name="Millares 12 3 3 6 5" xfId="45656" xr:uid="{7BE4E21B-4B79-479B-BBFB-2DB82CD47CDB}"/>
    <cellStyle name="Millares 12 3 3 7" xfId="3295" xr:uid="{44D14AE6-4221-4A9B-8854-4B53C86F4B8B}"/>
    <cellStyle name="Millares 12 3 3 7 2" xfId="11561" xr:uid="{06D42DC6-B097-4D4E-BFA7-8D442918E61C}"/>
    <cellStyle name="Millares 12 3 3 7 2 2" xfId="33064" xr:uid="{C6CFFA45-2A44-477F-B259-6F30ADE1CFC7}"/>
    <cellStyle name="Millares 12 3 3 7 3" xfId="18196" xr:uid="{B239D53E-13DD-4C07-98EB-2985A5604F7F}"/>
    <cellStyle name="Millares 12 3 3 7 3 2" xfId="39699" xr:uid="{14C1C790-80FB-4671-8D86-6E1CCC058BC8}"/>
    <cellStyle name="Millares 12 3 3 7 4" xfId="24801" xr:uid="{E8F2152D-CBEC-4132-9FFD-70D0A1C31C9F}"/>
    <cellStyle name="Millares 12 3 3 7 5" xfId="46304" xr:uid="{E53237BD-585E-40EA-B0E4-2E15E217C380}"/>
    <cellStyle name="Millares 12 3 3 8" xfId="4791" xr:uid="{8F76B067-4B71-4FAB-BCAC-A713A97FAFE3}"/>
    <cellStyle name="Millares 12 3 3 8 2" xfId="13057" xr:uid="{E4C3340A-372B-4A6D-BA95-A7EFBDF3B21B}"/>
    <cellStyle name="Millares 12 3 3 8 2 2" xfId="34560" xr:uid="{7C0D2B44-EA85-4482-842A-2D845170DBA5}"/>
    <cellStyle name="Millares 12 3 3 8 3" xfId="19692" xr:uid="{F85F04F9-407E-4FAD-9558-04E39A59BEBB}"/>
    <cellStyle name="Millares 12 3 3 8 3 2" xfId="41195" xr:uid="{814D6EDE-F517-45EC-8437-FCC478D3C255}"/>
    <cellStyle name="Millares 12 3 3 8 4" xfId="26297" xr:uid="{6D5A50AF-FA2B-4CFD-9F29-0A8B3E2404D8}"/>
    <cellStyle name="Millares 12 3 3 8 5" xfId="47800" xr:uid="{5BEB6CCB-8FFD-49BC-852A-7B76C2103970}"/>
    <cellStyle name="Millares 12 3 3 9" xfId="5434" xr:uid="{5541F2F4-B612-4BAB-AA02-57AA81623BE7}"/>
    <cellStyle name="Millares 12 3 3 9 2" xfId="13700" xr:uid="{DE4A351C-CA6B-46B8-98D9-035F7E60AE3C}"/>
    <cellStyle name="Millares 12 3 3 9 2 2" xfId="35203" xr:uid="{DE79BDD2-AEBB-4D56-8AD5-65242D2022B9}"/>
    <cellStyle name="Millares 12 3 3 9 3" xfId="20335" xr:uid="{089ABB0C-A9B5-446A-A50A-C16B2D6319C5}"/>
    <cellStyle name="Millares 12 3 3 9 3 2" xfId="41838" xr:uid="{F35DCFF8-58AC-45A6-B7FC-06FE7BA0B48B}"/>
    <cellStyle name="Millares 12 3 3 9 4" xfId="26940" xr:uid="{64DABA99-9F26-45FA-A47D-4CA0E62E36E2}"/>
    <cellStyle name="Millares 12 3 3 9 5" xfId="48443" xr:uid="{7A1366F9-7478-44E6-A9F7-7A6FBCA2F528}"/>
    <cellStyle name="Millares 12 3 4" xfId="337" xr:uid="{332A0422-3400-4E70-A0E6-4C441639F6A1}"/>
    <cellStyle name="Millares 12 3 4 10" xfId="15240" xr:uid="{6B2C57BE-66A3-4CDF-A3E3-3ADA530DC0F8}"/>
    <cellStyle name="Millares 12 3 4 10 2" xfId="36743" xr:uid="{6916613D-731F-42FC-B672-CE2FEC66EA37}"/>
    <cellStyle name="Millares 12 3 4 11" xfId="21845" xr:uid="{DA4814BE-5114-411F-AEAE-31B2A4AAFE3F}"/>
    <cellStyle name="Millares 12 3 4 12" xfId="43348" xr:uid="{A83EA615-0FF9-45FE-8BDD-2ADEC2F261F4}"/>
    <cellStyle name="Millares 12 3 4 2" xfId="1285" xr:uid="{5A14604F-9CCB-4A1F-89E8-E3B6905B4242}"/>
    <cellStyle name="Millares 12 3 4 2 2" xfId="4114" xr:uid="{8498DBA4-0F9F-4B95-A108-B7F4EC407E61}"/>
    <cellStyle name="Millares 12 3 4 2 2 2" xfId="12380" xr:uid="{BC27EB14-DB92-4CC1-9B60-0EAFB5BBF1DC}"/>
    <cellStyle name="Millares 12 3 4 2 2 2 2" xfId="33883" xr:uid="{489AC657-609D-4D28-9757-BEEB8D97C938}"/>
    <cellStyle name="Millares 12 3 4 2 2 3" xfId="19015" xr:uid="{72768DBA-11D8-4747-937B-C5B4BC0F204C}"/>
    <cellStyle name="Millares 12 3 4 2 2 3 2" xfId="40518" xr:uid="{42F9BC8B-C7D9-4732-BFFA-EE29DDF65D8A}"/>
    <cellStyle name="Millares 12 3 4 2 2 4" xfId="25620" xr:uid="{695D1FCB-54D7-48EB-8678-74BB364569F0}"/>
    <cellStyle name="Millares 12 3 4 2 2 5" xfId="47123" xr:uid="{0DE1DE23-E0B4-46EB-970B-95003B760F3F}"/>
    <cellStyle name="Millares 12 3 4 2 3" xfId="6253" xr:uid="{AAA9886F-F6ED-4BCE-9D0F-9903CEBD1ADB}"/>
    <cellStyle name="Millares 12 3 4 2 3 2" xfId="14519" xr:uid="{5FA81234-CBEA-49EA-88C0-163FE3A57AF3}"/>
    <cellStyle name="Millares 12 3 4 2 3 2 2" xfId="36022" xr:uid="{4C512A2C-5E2A-4376-8644-2CF07DCB2A8C}"/>
    <cellStyle name="Millares 12 3 4 2 3 3" xfId="21154" xr:uid="{60BE76EF-2052-4251-89B4-5D7835EC1D45}"/>
    <cellStyle name="Millares 12 3 4 2 3 3 2" xfId="42657" xr:uid="{DEB85694-4894-444C-94E6-A0C5CE8CD538}"/>
    <cellStyle name="Millares 12 3 4 2 3 4" xfId="27759" xr:uid="{E9E74989-4FE1-4080-B1B8-79406B29EE50}"/>
    <cellStyle name="Millares 12 3 4 2 3 5" xfId="49262" xr:uid="{947D5792-524D-44F1-B825-0F612C100A22}"/>
    <cellStyle name="Millares 12 3 4 2 4" xfId="7894" xr:uid="{C1AF65DF-0CE8-4769-9821-2D45AD4731D8}"/>
    <cellStyle name="Millares 12 3 4 2 4 2" xfId="29397" xr:uid="{DCB3EE5B-69BA-4613-AD81-94891EC80358}"/>
    <cellStyle name="Millares 12 3 4 2 5" xfId="9551" xr:uid="{6F681363-D231-42DA-96E5-DD08783238F5}"/>
    <cellStyle name="Millares 12 3 4 2 5 2" xfId="31054" xr:uid="{892A5638-30E9-4F48-AA99-39E3AB0981CE}"/>
    <cellStyle name="Millares 12 3 4 2 6" xfId="16186" xr:uid="{622A02D5-8334-4C98-AC59-677632A63DD7}"/>
    <cellStyle name="Millares 12 3 4 2 6 2" xfId="37689" xr:uid="{7E070C12-6DDC-4C8A-8848-B83E553511AE}"/>
    <cellStyle name="Millares 12 3 4 2 7" xfId="22791" xr:uid="{9894D848-211E-4468-8EF0-B7DEE693ADA1}"/>
    <cellStyle name="Millares 12 3 4 2 8" xfId="44294" xr:uid="{9CB77D04-7C39-4563-A4F6-EB9F91836109}"/>
    <cellStyle name="Millares 12 3 4 3" xfId="1972" xr:uid="{ED19E28F-7E0A-49D6-A038-A3FA8D0468A2}"/>
    <cellStyle name="Millares 12 3 4 3 2" xfId="10238" xr:uid="{949C5D73-8F7A-4660-982F-2B92BC11DC3B}"/>
    <cellStyle name="Millares 12 3 4 3 2 2" xfId="31741" xr:uid="{B88C71E9-E551-4892-B00E-E3889103B565}"/>
    <cellStyle name="Millares 12 3 4 3 3" xfId="16873" xr:uid="{AD155664-C938-4602-A94E-D5E4BE22D46D}"/>
    <cellStyle name="Millares 12 3 4 3 3 2" xfId="38376" xr:uid="{E4324C43-0D80-4CE9-969A-DA10A15C7472}"/>
    <cellStyle name="Millares 12 3 4 3 4" xfId="23478" xr:uid="{C2DDF227-E4C3-4B0A-9F83-97357CF2E67C}"/>
    <cellStyle name="Millares 12 3 4 3 5" xfId="44981" xr:uid="{50C3A73F-CBE5-48C7-8CC1-BB702AD7EFCF}"/>
    <cellStyle name="Millares 12 3 4 4" xfId="2771" xr:uid="{14B393CD-18D8-4E37-A546-95CEFF2F7187}"/>
    <cellStyle name="Millares 12 3 4 4 2" xfId="11037" xr:uid="{C9A4F489-E75A-426D-B0AD-5FB5B718ABE0}"/>
    <cellStyle name="Millares 12 3 4 4 2 2" xfId="32540" xr:uid="{87F92B60-935B-40CA-B333-34B9DE6E8E05}"/>
    <cellStyle name="Millares 12 3 4 4 3" xfId="17672" xr:uid="{D38F55BF-4EB2-45DD-9A34-5B7A178EF19E}"/>
    <cellStyle name="Millares 12 3 4 4 3 2" xfId="39175" xr:uid="{6F2E0622-C726-47AA-8729-19765A559C21}"/>
    <cellStyle name="Millares 12 3 4 4 4" xfId="24277" xr:uid="{653DC0BD-3BEE-4016-86F5-C67088748799}"/>
    <cellStyle name="Millares 12 3 4 4 5" xfId="45780" xr:uid="{D84400F8-72E7-431D-A5AC-04353A591801}"/>
    <cellStyle name="Millares 12 3 4 5" xfId="3168" xr:uid="{C30B10D1-93D8-4B0D-B97F-12CA5252BF84}"/>
    <cellStyle name="Millares 12 3 4 5 2" xfId="11434" xr:uid="{7DD38C5A-C5AF-422C-89BB-2CA043C524F6}"/>
    <cellStyle name="Millares 12 3 4 5 2 2" xfId="32937" xr:uid="{5A79C9AF-815F-42EF-96AD-D1E40BE322CF}"/>
    <cellStyle name="Millares 12 3 4 5 3" xfId="18069" xr:uid="{4E7F41C1-55EF-4145-A1EA-E9DB9A17BA73}"/>
    <cellStyle name="Millares 12 3 4 5 3 2" xfId="39572" xr:uid="{E5666ABA-4A29-4DC5-A7AE-860023701BB9}"/>
    <cellStyle name="Millares 12 3 4 5 4" xfId="24674" xr:uid="{CA2DFB7D-7FC9-4646-9A05-90ED2188AA42}"/>
    <cellStyle name="Millares 12 3 4 5 5" xfId="46177" xr:uid="{6B6BA002-A0F2-4E92-991D-4D52327C6CDE}"/>
    <cellStyle name="Millares 12 3 4 6" xfId="4915" xr:uid="{3350B850-2D0E-456A-90CA-65F3DAE6861B}"/>
    <cellStyle name="Millares 12 3 4 6 2" xfId="13181" xr:uid="{8CAC1F51-9652-4648-8DD5-8EBFC8126EBA}"/>
    <cellStyle name="Millares 12 3 4 6 2 2" xfId="34684" xr:uid="{58286F8C-FF7E-4580-AAC5-3A0F9AF81B59}"/>
    <cellStyle name="Millares 12 3 4 6 3" xfId="19816" xr:uid="{8F718926-8BAE-4F63-82EC-5CA629875320}"/>
    <cellStyle name="Millares 12 3 4 6 3 2" xfId="41319" xr:uid="{5E1FC487-ACC3-4600-9C2E-B2554D772CB0}"/>
    <cellStyle name="Millares 12 3 4 6 4" xfId="26421" xr:uid="{B4BA5B60-03E0-445C-B72A-033AFC986C4A}"/>
    <cellStyle name="Millares 12 3 4 6 5" xfId="47924" xr:uid="{EC86EAB7-708C-4032-9216-934A5CD913A8}"/>
    <cellStyle name="Millares 12 3 4 7" xfId="5307" xr:uid="{12CC7243-11E8-4473-BA53-A68ADCC04840}"/>
    <cellStyle name="Millares 12 3 4 7 2" xfId="13573" xr:uid="{5834A736-76F8-4756-BAB2-606FD7FD5140}"/>
    <cellStyle name="Millares 12 3 4 7 2 2" xfId="35076" xr:uid="{E4D964DD-E68B-4DB9-BA25-F040D833DBE1}"/>
    <cellStyle name="Millares 12 3 4 7 3" xfId="20208" xr:uid="{737BA1C0-DB99-49BB-9628-20B94EA18B9C}"/>
    <cellStyle name="Millares 12 3 4 7 3 2" xfId="41711" xr:uid="{7AAEC460-24FE-4734-A3E1-D9473CBFB2FF}"/>
    <cellStyle name="Millares 12 3 4 7 4" xfId="26813" xr:uid="{ACA07705-2EE7-4ABB-A31D-9F7D4FD97A93}"/>
    <cellStyle name="Millares 12 3 4 7 5" xfId="48316" xr:uid="{510777BA-AE2E-4799-A8C7-7577F0019338}"/>
    <cellStyle name="Millares 12 3 4 8" xfId="6948" xr:uid="{742C111E-948C-461F-ABD0-070D06E90C00}"/>
    <cellStyle name="Millares 12 3 4 8 2" xfId="28451" xr:uid="{84197BB6-E4D9-4708-8445-DD7F19933F4E}"/>
    <cellStyle name="Millares 12 3 4 9" xfId="8604" xr:uid="{2DE1CDB4-5AE7-4827-B4C5-3FBD8B735A44}"/>
    <cellStyle name="Millares 12 3 4 9 2" xfId="30107" xr:uid="{A1104959-D305-4383-A4D4-83739E4B8F5C}"/>
    <cellStyle name="Millares 12 3 5" xfId="621" xr:uid="{C7BB9692-160C-4FFB-B92E-251DCBE1F917}"/>
    <cellStyle name="Millares 12 3 5 10" xfId="43630" xr:uid="{548876D2-37EF-4006-BCDD-A61B47632364}"/>
    <cellStyle name="Millares 12 3 5 2" xfId="1567" xr:uid="{96CDA0CE-E821-48BF-AD37-A4BC84EFD212}"/>
    <cellStyle name="Millares 12 3 5 2 2" xfId="4396" xr:uid="{275D47F8-7654-43D9-A619-69CA8A8001EE}"/>
    <cellStyle name="Millares 12 3 5 2 2 2" xfId="12662" xr:uid="{97983EC8-D251-41B0-9D87-2B56F476A4B9}"/>
    <cellStyle name="Millares 12 3 5 2 2 2 2" xfId="34165" xr:uid="{AA32B52A-0C2F-476E-BFFC-D74455F279EB}"/>
    <cellStyle name="Millares 12 3 5 2 2 3" xfId="19297" xr:uid="{12039C1C-DEC4-4755-8E08-4C009D0FCF0E}"/>
    <cellStyle name="Millares 12 3 5 2 2 3 2" xfId="40800" xr:uid="{C30D5BD6-D480-487D-B286-5F999FB78EF3}"/>
    <cellStyle name="Millares 12 3 5 2 2 4" xfId="25902" xr:uid="{AA8CD16C-6956-420B-B241-FE3F249BC822}"/>
    <cellStyle name="Millares 12 3 5 2 2 5" xfId="47405" xr:uid="{F6FDB5CD-3134-4EBE-9863-4BF5483476A9}"/>
    <cellStyle name="Millares 12 3 5 2 3" xfId="6535" xr:uid="{7367623E-9F9E-4C3C-A56A-980BB44B4EAD}"/>
    <cellStyle name="Millares 12 3 5 2 3 2" xfId="14801" xr:uid="{295E4F3F-BD91-4767-B1C1-AF85312F9D39}"/>
    <cellStyle name="Millares 12 3 5 2 3 2 2" xfId="36304" xr:uid="{7E919FBB-2057-4B0F-A955-7ED3F3F272E6}"/>
    <cellStyle name="Millares 12 3 5 2 3 3" xfId="21436" xr:uid="{15484A46-A8EC-4817-B4ED-65D79EAEF0F5}"/>
    <cellStyle name="Millares 12 3 5 2 3 3 2" xfId="42939" xr:uid="{39C5B657-21B1-4E55-BBF0-ADBA03A614BE}"/>
    <cellStyle name="Millares 12 3 5 2 3 4" xfId="28041" xr:uid="{A4A5BCC8-7972-450F-8063-E2F7202D4B60}"/>
    <cellStyle name="Millares 12 3 5 2 3 5" xfId="49544" xr:uid="{ABE3007A-7DC4-4147-A7ED-3F9617BF42D2}"/>
    <cellStyle name="Millares 12 3 5 2 4" xfId="8176" xr:uid="{2C6D137D-0845-42B6-813D-3F1421297BF0}"/>
    <cellStyle name="Millares 12 3 5 2 4 2" xfId="29679" xr:uid="{0CEA0650-2117-4061-A4A1-165A6D72712B}"/>
    <cellStyle name="Millares 12 3 5 2 5" xfId="9833" xr:uid="{577F9569-78A5-4F06-ADF2-2956A5FEBA90}"/>
    <cellStyle name="Millares 12 3 5 2 5 2" xfId="31336" xr:uid="{C090934A-BA35-4D90-8E0C-8DED2E1757A8}"/>
    <cellStyle name="Millares 12 3 5 2 6" xfId="16468" xr:uid="{533243B9-A50E-4AF1-AFAB-9D041012D627}"/>
    <cellStyle name="Millares 12 3 5 2 6 2" xfId="37971" xr:uid="{FFE55BAB-995A-4687-80DC-42C2661BA21F}"/>
    <cellStyle name="Millares 12 3 5 2 7" xfId="23073" xr:uid="{54C814CD-2FD4-49B2-8B62-B81482C2F6A8}"/>
    <cellStyle name="Millares 12 3 5 2 8" xfId="44576" xr:uid="{10EBB7DE-77B0-4B44-A2A7-DE6A7F04FBE9}"/>
    <cellStyle name="Millares 12 3 5 3" xfId="2254" xr:uid="{C2FA0785-49AC-4295-9925-D4CD19066F5F}"/>
    <cellStyle name="Millares 12 3 5 3 2" xfId="10520" xr:uid="{F2827E6C-8BD1-418D-9B19-B5452ED550E1}"/>
    <cellStyle name="Millares 12 3 5 3 2 2" xfId="32023" xr:uid="{7AC27E3A-4077-4BD1-8BE9-C14B3612D319}"/>
    <cellStyle name="Millares 12 3 5 3 3" xfId="17155" xr:uid="{B1FBDF97-EB86-43EA-AD09-44DA46C99094}"/>
    <cellStyle name="Millares 12 3 5 3 3 2" xfId="38658" xr:uid="{5B285454-54D3-45DE-82E0-3274B382BAA3}"/>
    <cellStyle name="Millares 12 3 5 3 4" xfId="23760" xr:uid="{7AC33A87-91C8-4F57-A638-F67415B2B790}"/>
    <cellStyle name="Millares 12 3 5 3 5" xfId="45263" xr:uid="{22AAFDB8-F7CB-4B22-AB5C-5520E610BF85}"/>
    <cellStyle name="Millares 12 3 5 4" xfId="3450" xr:uid="{B8939102-E92E-4DD6-B47E-6F8C620E0CCA}"/>
    <cellStyle name="Millares 12 3 5 4 2" xfId="11716" xr:uid="{436F0359-9762-4B80-9728-12BD06511185}"/>
    <cellStyle name="Millares 12 3 5 4 2 2" xfId="33219" xr:uid="{89188CA9-2D8F-4DBF-860D-6C2C48FA33D0}"/>
    <cellStyle name="Millares 12 3 5 4 3" xfId="18351" xr:uid="{FDAA9921-87AA-4B46-A0BC-732E613FB999}"/>
    <cellStyle name="Millares 12 3 5 4 3 2" xfId="39854" xr:uid="{CBD64B9F-47E0-4941-A58A-4EAF91ECA51A}"/>
    <cellStyle name="Millares 12 3 5 4 4" xfId="24956" xr:uid="{0776D520-4E18-4B6D-9A30-240423C9691F}"/>
    <cellStyle name="Millares 12 3 5 4 5" xfId="46459" xr:uid="{697FA886-AD67-4D28-8A45-D19F9DA27B7D}"/>
    <cellStyle name="Millares 12 3 5 5" xfId="5589" xr:uid="{85A4E5AC-71BE-4C4E-BE16-7D51E2AE2BB1}"/>
    <cellStyle name="Millares 12 3 5 5 2" xfId="13855" xr:uid="{30B752B4-8EBC-4E63-9ABD-F0451C5144FA}"/>
    <cellStyle name="Millares 12 3 5 5 2 2" xfId="35358" xr:uid="{6EDFB7CA-BAD4-487C-9B97-BA2270844E3A}"/>
    <cellStyle name="Millares 12 3 5 5 3" xfId="20490" xr:uid="{78472B94-2BD6-45E0-AB81-524BD5603644}"/>
    <cellStyle name="Millares 12 3 5 5 3 2" xfId="41993" xr:uid="{90FCE725-BD65-4F9C-BCDA-18D47168FB17}"/>
    <cellStyle name="Millares 12 3 5 5 4" xfId="27095" xr:uid="{93B49615-7BB9-4B25-B9A6-9CA183193D90}"/>
    <cellStyle name="Millares 12 3 5 5 5" xfId="48598" xr:uid="{5F83769E-AFE4-4BDD-B6A5-F66529270493}"/>
    <cellStyle name="Millares 12 3 5 6" xfId="7230" xr:uid="{759FD37D-3C59-476C-A8DD-17C51CF64DC8}"/>
    <cellStyle name="Millares 12 3 5 6 2" xfId="28733" xr:uid="{F1A9B36C-B9EF-4D07-BFAB-1CE974517E7C}"/>
    <cellStyle name="Millares 12 3 5 7" xfId="8887" xr:uid="{2647C066-6EE4-4B05-9988-75E6125AFC8D}"/>
    <cellStyle name="Millares 12 3 5 7 2" xfId="30390" xr:uid="{C9857021-BDC6-46E7-B54A-977E8DCCD2CF}"/>
    <cellStyle name="Millares 12 3 5 8" xfId="15522" xr:uid="{D1A59E36-37AE-4437-A274-5CB3F7CEDD2E}"/>
    <cellStyle name="Millares 12 3 5 8 2" xfId="37025" xr:uid="{5ADCA4A7-972E-49B2-AD7E-96A63C1164A3}"/>
    <cellStyle name="Millares 12 3 5 9" xfId="22127" xr:uid="{370B9A6C-9051-45B1-AE76-270473FD06C9}"/>
    <cellStyle name="Millares 12 3 6" xfId="889" xr:uid="{E6E82575-6BF5-4ACB-8117-324E1FF9F10F}"/>
    <cellStyle name="Millares 12 3 6 2" xfId="3718" xr:uid="{8DCE137D-F8E6-409C-9651-697D393F7B4C}"/>
    <cellStyle name="Millares 12 3 6 2 2" xfId="11984" xr:uid="{B99AED03-EAF4-4DB3-9EC5-777F073A5BAE}"/>
    <cellStyle name="Millares 12 3 6 2 2 2" xfId="33487" xr:uid="{3A2CEB90-BB36-411E-96A4-253763BF6190}"/>
    <cellStyle name="Millares 12 3 6 2 3" xfId="18619" xr:uid="{936B85ED-7520-419D-8AB5-A83DA8ED3C60}"/>
    <cellStyle name="Millares 12 3 6 2 3 2" xfId="40122" xr:uid="{93CDE01B-95D0-4CB5-8C3B-FA3F45441CA4}"/>
    <cellStyle name="Millares 12 3 6 2 4" xfId="25224" xr:uid="{7A10F533-E9F2-4FE5-B920-C56D70A130DB}"/>
    <cellStyle name="Millares 12 3 6 2 5" xfId="46727" xr:uid="{0AFA380A-D7BB-4F0A-9133-2E18E8F34FEC}"/>
    <cellStyle name="Millares 12 3 6 3" xfId="5857" xr:uid="{0839FDAB-DBC6-4E41-B9FA-DA6EF634761E}"/>
    <cellStyle name="Millares 12 3 6 3 2" xfId="14123" xr:uid="{2B0B54AC-3F54-444B-B3E4-6B40857165CC}"/>
    <cellStyle name="Millares 12 3 6 3 2 2" xfId="35626" xr:uid="{44A08605-61C8-4665-BE3C-6194D615ED06}"/>
    <cellStyle name="Millares 12 3 6 3 3" xfId="20758" xr:uid="{012A9A88-E523-4660-A86F-C5E4E58BFD7B}"/>
    <cellStyle name="Millares 12 3 6 3 3 2" xfId="42261" xr:uid="{ABF6647C-0D7A-4029-BD9B-F48B3BDA88E8}"/>
    <cellStyle name="Millares 12 3 6 3 4" xfId="27363" xr:uid="{0E7C8CB5-41EC-49C0-8C13-D8542C0BB869}"/>
    <cellStyle name="Millares 12 3 6 3 5" xfId="48866" xr:uid="{F3378887-23AC-4117-9160-6DAEB21BF89E}"/>
    <cellStyle name="Millares 12 3 6 4" xfId="7498" xr:uid="{D4F0C53A-2C84-4BE3-9E56-64111E389275}"/>
    <cellStyle name="Millares 12 3 6 4 2" xfId="29001" xr:uid="{E5EBDCE3-B93C-4032-80AF-BA46A9B2964F}"/>
    <cellStyle name="Millares 12 3 6 5" xfId="9155" xr:uid="{EDB2BF9C-354A-412C-AA6A-1160C5356E1E}"/>
    <cellStyle name="Millares 12 3 6 5 2" xfId="30658" xr:uid="{E4225255-599D-4604-A122-BAC23CDF33EB}"/>
    <cellStyle name="Millares 12 3 6 6" xfId="15790" xr:uid="{612F1D4B-F8BC-4E9C-BF1B-13FEF03AAC6E}"/>
    <cellStyle name="Millares 12 3 6 6 2" xfId="37293" xr:uid="{A328AE8D-1325-4878-AE62-6DE16DA2A136}"/>
    <cellStyle name="Millares 12 3 6 7" xfId="22395" xr:uid="{31D6FD41-D142-4956-8269-002CDACE63C7}"/>
    <cellStyle name="Millares 12 3 6 8" xfId="43898" xr:uid="{969EC82C-8FB0-453A-86C6-DE6A3DA83EC9}"/>
    <cellStyle name="Millares 12 3 7" xfId="1150" xr:uid="{2666B008-9492-4756-BA6C-607977BB5930}"/>
    <cellStyle name="Millares 12 3 7 2" xfId="3979" xr:uid="{28B67FE3-57F7-424D-A27C-0E5458E9013D}"/>
    <cellStyle name="Millares 12 3 7 2 2" xfId="12245" xr:uid="{CB3D580D-861E-4A6A-B2B4-6D7BC24ED734}"/>
    <cellStyle name="Millares 12 3 7 2 2 2" xfId="33748" xr:uid="{CBC09DDB-46D3-45B2-9020-0460B93384D3}"/>
    <cellStyle name="Millares 12 3 7 2 3" xfId="18880" xr:uid="{AA9274F3-7C04-4BE3-81CB-C1365EB599F7}"/>
    <cellStyle name="Millares 12 3 7 2 3 2" xfId="40383" xr:uid="{FF1642E0-3903-4425-ACB3-5D696FF46235}"/>
    <cellStyle name="Millares 12 3 7 2 4" xfId="25485" xr:uid="{1C73D050-E977-40BE-9D94-65AA5BD59625}"/>
    <cellStyle name="Millares 12 3 7 2 5" xfId="46988" xr:uid="{BC3B478D-809C-4887-BADB-0349326D48F8}"/>
    <cellStyle name="Millares 12 3 7 3" xfId="6118" xr:uid="{6B675125-3811-477B-82C2-0D2829300529}"/>
    <cellStyle name="Millares 12 3 7 3 2" xfId="14384" xr:uid="{13221F1B-FC2C-4730-A8E5-E1EF5369E45F}"/>
    <cellStyle name="Millares 12 3 7 3 2 2" xfId="35887" xr:uid="{FB5476CF-E0FE-4B21-9791-265EDA7B82A3}"/>
    <cellStyle name="Millares 12 3 7 3 3" xfId="21019" xr:uid="{3C28DF90-4CC8-4317-AB7E-F0B33D80D45F}"/>
    <cellStyle name="Millares 12 3 7 3 3 2" xfId="42522" xr:uid="{C0347600-6A54-4F56-8445-AEE4F897EB64}"/>
    <cellStyle name="Millares 12 3 7 3 4" xfId="27624" xr:uid="{EE92F7C8-AF9D-4658-B325-EE5517AD232C}"/>
    <cellStyle name="Millares 12 3 7 3 5" xfId="49127" xr:uid="{43CB5309-760B-4B22-BF77-F8DF5CC7448C}"/>
    <cellStyle name="Millares 12 3 7 4" xfId="7759" xr:uid="{38C7DF83-6682-481E-A022-969DF6131779}"/>
    <cellStyle name="Millares 12 3 7 4 2" xfId="29262" xr:uid="{4CD5214F-1F71-4129-9F3B-9DEFF29B651F}"/>
    <cellStyle name="Millares 12 3 7 5" xfId="9416" xr:uid="{7F359115-5F11-40CC-B84B-2B4346224000}"/>
    <cellStyle name="Millares 12 3 7 5 2" xfId="30919" xr:uid="{D9FA6A9B-85D8-4549-9339-B6ACD2047795}"/>
    <cellStyle name="Millares 12 3 7 6" xfId="16051" xr:uid="{11614E7F-57C5-4BC8-BAF4-BDC57503F79F}"/>
    <cellStyle name="Millares 12 3 7 6 2" xfId="37554" xr:uid="{9D527DC5-83D7-4142-B451-49D86CBD1131}"/>
    <cellStyle name="Millares 12 3 7 7" xfId="22656" xr:uid="{0CC66357-0AC3-4F07-8D5A-EAD786D96CB3}"/>
    <cellStyle name="Millares 12 3 7 8" xfId="44159" xr:uid="{C463A49F-7CC2-482D-B1F8-05F0772C835A}"/>
    <cellStyle name="Millares 12 3 8" xfId="1838" xr:uid="{1113DBBD-8BE7-4FC8-8F0F-78B8915201BE}"/>
    <cellStyle name="Millares 12 3 8 2" xfId="10104" xr:uid="{ADE2C627-EE56-49C7-A047-F613135E890F}"/>
    <cellStyle name="Millares 12 3 8 2 2" xfId="31607" xr:uid="{C2CBE940-0BAA-4A93-8DDB-9260E61DD3F9}"/>
    <cellStyle name="Millares 12 3 8 3" xfId="16739" xr:uid="{F7EE12CC-8323-4785-825E-9B3CA3A0AB29}"/>
    <cellStyle name="Millares 12 3 8 3 2" xfId="38242" xr:uid="{922C4DDC-1C52-4621-A529-BC7156E20775}"/>
    <cellStyle name="Millares 12 3 8 4" xfId="23344" xr:uid="{E222B888-60A7-4DC0-A349-6B7B55707ED8}"/>
    <cellStyle name="Millares 12 3 8 5" xfId="44847" xr:uid="{A5025C06-1005-4233-951B-139BF415124F}"/>
    <cellStyle name="Millares 12 3 9" xfId="2523" xr:uid="{78F55703-0974-4396-818C-2F78D7D0A31F}"/>
    <cellStyle name="Millares 12 3 9 2" xfId="10789" xr:uid="{7666319E-A5A2-47E8-95E4-41C34AC02028}"/>
    <cellStyle name="Millares 12 3 9 2 2" xfId="32292" xr:uid="{EE3C3282-6CAE-475F-AEF2-0567890897A4}"/>
    <cellStyle name="Millares 12 3 9 3" xfId="17424" xr:uid="{A2E077A2-4837-4B51-B4E8-50A1427E95E5}"/>
    <cellStyle name="Millares 12 3 9 3 2" xfId="38927" xr:uid="{C6092945-C15B-470F-B50E-16840DE174D9}"/>
    <cellStyle name="Millares 12 3 9 4" xfId="24029" xr:uid="{DC9C7474-9607-4533-8282-7A51ACDC519A}"/>
    <cellStyle name="Millares 12 3 9 5" xfId="45532" xr:uid="{7BF4CC85-EB22-4ADB-B430-0ACCC0789025}"/>
    <cellStyle name="Millares 12 4" xfId="183" xr:uid="{879D33C6-FCFC-47E0-9D35-77F6775B5EF2}"/>
    <cellStyle name="Millares 12 5" xfId="151" xr:uid="{520564AC-A47C-4B1A-A6C3-58B77C0C6089}"/>
    <cellStyle name="Millares 12 5 10" xfId="4688" xr:uid="{67AFE5AF-616D-41E2-8E79-428454FC6235}"/>
    <cellStyle name="Millares 12 5 10 2" xfId="12954" xr:uid="{7A9B4854-3E05-4D76-ADCE-71A5620664AE}"/>
    <cellStyle name="Millares 12 5 10 2 2" xfId="34457" xr:uid="{0DD425C2-ED72-4E62-A28D-61BAFAA5CBB2}"/>
    <cellStyle name="Millares 12 5 10 3" xfId="19589" xr:uid="{CD3E8AD1-FE96-4315-A372-90FFDFA35D6C}"/>
    <cellStyle name="Millares 12 5 10 3 2" xfId="41092" xr:uid="{66150FAD-DF5D-4116-B4ED-E94F78C1AEF3}"/>
    <cellStyle name="Millares 12 5 10 4" xfId="26194" xr:uid="{AE1BAC25-BCC7-4F2D-BBC3-F2396BF726A6}"/>
    <cellStyle name="Millares 12 5 10 5" xfId="47697" xr:uid="{0DA0FBC1-738E-4E40-AC56-C5924A61E10C}"/>
    <cellStyle name="Millares 12 5 11" xfId="5191" xr:uid="{1799D676-5E68-4211-BF8E-002145BF66E6}"/>
    <cellStyle name="Millares 12 5 11 2" xfId="13457" xr:uid="{F528EFD5-AEC2-4588-93F2-BD56C9347AA2}"/>
    <cellStyle name="Millares 12 5 11 2 2" xfId="34960" xr:uid="{0D8CCB1D-0745-420C-AF33-8EA94F0B4B9D}"/>
    <cellStyle name="Millares 12 5 11 3" xfId="20092" xr:uid="{00E270BA-7723-44D0-AA4B-DB0DE005C722}"/>
    <cellStyle name="Millares 12 5 11 3 2" xfId="41595" xr:uid="{63C76CE2-13FB-47FA-BF55-EE94E559DBEC}"/>
    <cellStyle name="Millares 12 5 11 4" xfId="26697" xr:uid="{B385E0D0-7E15-4C4C-82BC-0FD80DFA0864}"/>
    <cellStyle name="Millares 12 5 11 5" xfId="48200" xr:uid="{8BE49640-7533-4D6B-84C3-06224C4BD3C2}"/>
    <cellStyle name="Millares 12 5 12" xfId="6832" xr:uid="{D0B41E13-EAF6-44FE-95AF-7972F41F9E84}"/>
    <cellStyle name="Millares 12 5 12 2" xfId="28335" xr:uid="{B3DF701C-2747-468E-97BD-456579BD7A63}"/>
    <cellStyle name="Millares 12 5 13" xfId="8486" xr:uid="{A780C4B1-4018-4DC5-8527-B10EC169AA81}"/>
    <cellStyle name="Millares 12 5 13 2" xfId="29989" xr:uid="{48C00B2F-C829-444B-8074-1BD26BDBDD7B}"/>
    <cellStyle name="Millares 12 5 14" xfId="15125" xr:uid="{575A1AA4-6274-4544-AF91-F8942DADA56C}"/>
    <cellStyle name="Millares 12 5 14 2" xfId="36628" xr:uid="{8EEE7C41-D955-4A5C-BBCE-20E170DB3683}"/>
    <cellStyle name="Millares 12 5 15" xfId="21730" xr:uid="{9FD71E14-5EE7-4F89-B89A-53980F3CA316}"/>
    <cellStyle name="Millares 12 5 16" xfId="43233" xr:uid="{4A43E2AF-8F68-406D-9688-B670C13B2716}"/>
    <cellStyle name="Millares 12 5 2" xfId="483" xr:uid="{1DC8C950-F935-4352-B083-1FFDCB31E802}"/>
    <cellStyle name="Millares 12 5 2 10" xfId="7094" xr:uid="{B0C4ABEA-45D8-4598-8351-1AF2B1B03BB2}"/>
    <cellStyle name="Millares 12 5 2 10 2" xfId="28597" xr:uid="{5961E9D8-C97E-41AE-A5F7-AAC52871ACF4}"/>
    <cellStyle name="Millares 12 5 2 11" xfId="8750" xr:uid="{3B2EEA4B-C51A-45F6-891E-11FFF043A22F}"/>
    <cellStyle name="Millares 12 5 2 11 2" xfId="30253" xr:uid="{88A0968A-E06E-4672-B583-9462ACEF9C53}"/>
    <cellStyle name="Millares 12 5 2 12" xfId="15386" xr:uid="{76FB330C-5E92-449D-90F6-65556E8D7F6E}"/>
    <cellStyle name="Millares 12 5 2 12 2" xfId="36889" xr:uid="{9712091B-3A52-4203-8808-F815F508BD9C}"/>
    <cellStyle name="Millares 12 5 2 13" xfId="21991" xr:uid="{D11AA931-E002-49BA-B864-CCE0F29D9246}"/>
    <cellStyle name="Millares 12 5 2 14" xfId="43494" xr:uid="{0E5570B6-CFD6-424C-B605-0998E1628619}"/>
    <cellStyle name="Millares 12 5 2 2" xfId="765" xr:uid="{BD8C74DE-A587-4D4A-BB78-119019FC40E1}"/>
    <cellStyle name="Millares 12 5 2 2 10" xfId="15666" xr:uid="{7E9C3203-4C66-4D14-81DC-4A6A36BAD8DC}"/>
    <cellStyle name="Millares 12 5 2 2 10 2" xfId="37169" xr:uid="{A6C3D9B8-ABF1-4E22-A4DE-65F92B11E75A}"/>
    <cellStyle name="Millares 12 5 2 2 11" xfId="22271" xr:uid="{A1D7668A-603D-43D1-AA6C-B76F9A2715D4}"/>
    <cellStyle name="Millares 12 5 2 2 12" xfId="43774" xr:uid="{21AA8D39-50AB-4411-A663-0418C0F96D65}"/>
    <cellStyle name="Millares 12 5 2 2 2" xfId="1711" xr:uid="{6EE8FBA6-299F-4E20-9A32-40D1001A37DC}"/>
    <cellStyle name="Millares 12 5 2 2 2 2" xfId="4540" xr:uid="{22A7B535-2092-47EF-A459-974182F4E008}"/>
    <cellStyle name="Millares 12 5 2 2 2 2 2" xfId="12806" xr:uid="{EC2C0A4D-7518-493A-B258-A69711A033C2}"/>
    <cellStyle name="Millares 12 5 2 2 2 2 2 2" xfId="34309" xr:uid="{C11D2444-1F8D-442B-A0B8-2942002ECCC5}"/>
    <cellStyle name="Millares 12 5 2 2 2 2 3" xfId="19441" xr:uid="{DE3A94A1-3471-4954-8BA3-735CC5840CE1}"/>
    <cellStyle name="Millares 12 5 2 2 2 2 3 2" xfId="40944" xr:uid="{7C883927-7A2C-4AC9-8C9B-AA8450474344}"/>
    <cellStyle name="Millares 12 5 2 2 2 2 4" xfId="26046" xr:uid="{ED2798EE-4A47-4A3F-8458-621F09826E38}"/>
    <cellStyle name="Millares 12 5 2 2 2 2 5" xfId="47549" xr:uid="{C84E3640-08A7-4265-AE80-9A6374095FA7}"/>
    <cellStyle name="Millares 12 5 2 2 2 3" xfId="6679" xr:uid="{0B5F940A-05B1-476B-9A12-6039655A78AD}"/>
    <cellStyle name="Millares 12 5 2 2 2 3 2" xfId="14945" xr:uid="{C105588C-D70F-4DC1-B449-B8D2D1782DE3}"/>
    <cellStyle name="Millares 12 5 2 2 2 3 2 2" xfId="36448" xr:uid="{BD674681-F3C9-4795-9CF3-C3CC9CAF2BFE}"/>
    <cellStyle name="Millares 12 5 2 2 2 3 3" xfId="21580" xr:uid="{C2EBC157-3F83-415E-9E6A-F484571FECB6}"/>
    <cellStyle name="Millares 12 5 2 2 2 3 3 2" xfId="43083" xr:uid="{6F3B8D0F-D222-42DD-9B6A-6E03A41E6C11}"/>
    <cellStyle name="Millares 12 5 2 2 2 3 4" xfId="28185" xr:uid="{B643A21E-90E5-419F-B695-68413BC62CF6}"/>
    <cellStyle name="Millares 12 5 2 2 2 3 5" xfId="49688" xr:uid="{D4BBA6E1-4B91-4504-8AC6-3A0D6585EC21}"/>
    <cellStyle name="Millares 12 5 2 2 2 4" xfId="8320" xr:uid="{F43B58D2-CDEE-4E00-A263-EC3EE4C05DCF}"/>
    <cellStyle name="Millares 12 5 2 2 2 4 2" xfId="29823" xr:uid="{C43DAD7E-6A21-4F67-BC8A-894F42922EBE}"/>
    <cellStyle name="Millares 12 5 2 2 2 5" xfId="9977" xr:uid="{64ACD7FA-A747-4697-8D04-AC9C44604EF9}"/>
    <cellStyle name="Millares 12 5 2 2 2 5 2" xfId="31480" xr:uid="{7CFB7B15-54D3-4FD0-96E6-576FD4B09301}"/>
    <cellStyle name="Millares 12 5 2 2 2 6" xfId="16612" xr:uid="{99D941BD-928D-456B-ADA3-677F605D7960}"/>
    <cellStyle name="Millares 12 5 2 2 2 6 2" xfId="38115" xr:uid="{AC8BAF87-C011-434D-89EF-41126131D589}"/>
    <cellStyle name="Millares 12 5 2 2 2 7" xfId="23217" xr:uid="{AB934DB6-A834-4829-9876-F2D6A599F17D}"/>
    <cellStyle name="Millares 12 5 2 2 2 8" xfId="44720" xr:uid="{73C16141-89C1-42C1-8731-8D00F6D19D75}"/>
    <cellStyle name="Millares 12 5 2 2 3" xfId="2398" xr:uid="{77BC16DB-B8A6-43BD-A984-32E82F9E4003}"/>
    <cellStyle name="Millares 12 5 2 2 3 2" xfId="10664" xr:uid="{286CB894-5F80-4DDA-B5AD-5B40F0D928C7}"/>
    <cellStyle name="Millares 12 5 2 2 3 2 2" xfId="32167" xr:uid="{753A7F92-ABD4-4978-80F0-648A92D7EBEA}"/>
    <cellStyle name="Millares 12 5 2 2 3 3" xfId="17299" xr:uid="{4198C40D-0CAF-46E0-B037-DF425A857A53}"/>
    <cellStyle name="Millares 12 5 2 2 3 3 2" xfId="38802" xr:uid="{C53D6156-B89F-484A-8374-6AEE5B70A8E3}"/>
    <cellStyle name="Millares 12 5 2 2 3 4" xfId="23904" xr:uid="{06DB9164-5F06-4881-A6C8-C62637327D58}"/>
    <cellStyle name="Millares 12 5 2 2 3 5" xfId="45407" xr:uid="{63EC8C63-2238-4A2A-A1FD-5790A6C2A27A}"/>
    <cellStyle name="Millares 12 5 2 2 4" xfId="2915" xr:uid="{3A1EEF16-C5C3-49D3-ACFD-039EE29DE41D}"/>
    <cellStyle name="Millares 12 5 2 2 4 2" xfId="11181" xr:uid="{ED8A0093-E69D-4ADC-9FEC-C41DA661917F}"/>
    <cellStyle name="Millares 12 5 2 2 4 2 2" xfId="32684" xr:uid="{7858940D-3C81-4951-852C-F3DAD285CC2D}"/>
    <cellStyle name="Millares 12 5 2 2 4 3" xfId="17816" xr:uid="{B78935ED-4217-4CB8-AF85-38EC8BB0CA7F}"/>
    <cellStyle name="Millares 12 5 2 2 4 3 2" xfId="39319" xr:uid="{74A01848-ABA6-49C6-BF9E-DB34E7C8E81D}"/>
    <cellStyle name="Millares 12 5 2 2 4 4" xfId="24421" xr:uid="{FB724653-5F94-408A-8ECB-6E9C47EA4340}"/>
    <cellStyle name="Millares 12 5 2 2 4 5" xfId="45924" xr:uid="{F3E6B357-7413-4C49-AFA2-6A05A35AC6FA}"/>
    <cellStyle name="Millares 12 5 2 2 5" xfId="3594" xr:uid="{5A3F4C5B-95B6-460A-8ACC-744909E0449B}"/>
    <cellStyle name="Millares 12 5 2 2 5 2" xfId="11860" xr:uid="{C3FADCEF-D863-4110-93E9-F759AE1A8DB4}"/>
    <cellStyle name="Millares 12 5 2 2 5 2 2" xfId="33363" xr:uid="{B9B1701E-12AC-4A1B-ADA5-CBB16BF445F4}"/>
    <cellStyle name="Millares 12 5 2 2 5 3" xfId="18495" xr:uid="{9FFBAD52-8708-4ECC-9AF9-8A86A96AD6BF}"/>
    <cellStyle name="Millares 12 5 2 2 5 3 2" xfId="39998" xr:uid="{06BF8944-E1E0-4A1C-BF1F-563BBF201C92}"/>
    <cellStyle name="Millares 12 5 2 2 5 4" xfId="25100" xr:uid="{7B12BC32-D9BD-42B7-B18C-C9A1D78313BB}"/>
    <cellStyle name="Millares 12 5 2 2 5 5" xfId="46603" xr:uid="{42FF469D-DE10-4494-8F55-8CE02D42B46B}"/>
    <cellStyle name="Millares 12 5 2 2 6" xfId="5059" xr:uid="{31DF6941-905A-4A64-B135-796EB3F82747}"/>
    <cellStyle name="Millares 12 5 2 2 6 2" xfId="13325" xr:uid="{321426A9-1B70-42B3-AE3C-3FD462CED206}"/>
    <cellStyle name="Millares 12 5 2 2 6 2 2" xfId="34828" xr:uid="{135EAA21-597F-4EB6-9255-27AB1725A614}"/>
    <cellStyle name="Millares 12 5 2 2 6 3" xfId="19960" xr:uid="{DE1910D8-C2D6-4995-840E-4B2E49F40DA4}"/>
    <cellStyle name="Millares 12 5 2 2 6 3 2" xfId="41463" xr:uid="{06786A5B-133D-4C8F-AA63-3CD4878455A6}"/>
    <cellStyle name="Millares 12 5 2 2 6 4" xfId="26565" xr:uid="{DE32F8AC-FD87-43BB-B5CF-AE63B753D0C4}"/>
    <cellStyle name="Millares 12 5 2 2 6 5" xfId="48068" xr:uid="{0C7982C4-F0E6-452F-8795-AAC9ABEAA0D4}"/>
    <cellStyle name="Millares 12 5 2 2 7" xfId="5733" xr:uid="{1F053DAB-B842-4736-A2BD-7E3F5F8BB886}"/>
    <cellStyle name="Millares 12 5 2 2 7 2" xfId="13999" xr:uid="{CAA787B3-86C4-44E8-9AE7-EB8C767663E9}"/>
    <cellStyle name="Millares 12 5 2 2 7 2 2" xfId="35502" xr:uid="{4AE45854-17B9-40BE-8C0D-E66DC4CC8257}"/>
    <cellStyle name="Millares 12 5 2 2 7 3" xfId="20634" xr:uid="{59D972F2-E4B0-4BBC-AA84-47118BD62798}"/>
    <cellStyle name="Millares 12 5 2 2 7 3 2" xfId="42137" xr:uid="{5AA1E32B-2741-49E7-AE92-F404894915B0}"/>
    <cellStyle name="Millares 12 5 2 2 7 4" xfId="27239" xr:uid="{14DDB3EA-5D11-4F45-BF6C-015BBAAEE115}"/>
    <cellStyle name="Millares 12 5 2 2 7 5" xfId="48742" xr:uid="{D2FCECD0-91BB-45D8-AADE-3EAA58348801}"/>
    <cellStyle name="Millares 12 5 2 2 8" xfId="7374" xr:uid="{E1D22317-00D2-4BF8-BCD7-E3A1296B8C7D}"/>
    <cellStyle name="Millares 12 5 2 2 8 2" xfId="28877" xr:uid="{5AFC93AA-4FE8-4BBB-9F51-DF23F4B16485}"/>
    <cellStyle name="Millares 12 5 2 2 9" xfId="9031" xr:uid="{896850A4-D0D1-43DA-B303-609D1316CD49}"/>
    <cellStyle name="Millares 12 5 2 2 9 2" xfId="30534" xr:uid="{7D1600AF-FE09-478E-8DDB-5A8D3BA1508C}"/>
    <cellStyle name="Millares 12 5 2 3" xfId="1035" xr:uid="{93402478-B680-4FFA-ACCB-54A2E7C62EDA}"/>
    <cellStyle name="Millares 12 5 2 3 2" xfId="3864" xr:uid="{0A529B3D-AC81-4651-BF81-77BBEC44BC28}"/>
    <cellStyle name="Millares 12 5 2 3 2 2" xfId="12130" xr:uid="{FD91AE1E-0ACB-4073-952D-7DFF685B2379}"/>
    <cellStyle name="Millares 12 5 2 3 2 2 2" xfId="33633" xr:uid="{D2156BFD-6EA7-4DCF-AC9B-90CC99CE8326}"/>
    <cellStyle name="Millares 12 5 2 3 2 3" xfId="18765" xr:uid="{2BADB5FA-7154-4755-B0FF-7880BEE30DA9}"/>
    <cellStyle name="Millares 12 5 2 3 2 3 2" xfId="40268" xr:uid="{365EEB7E-E3C5-4FD7-BA86-91F84FDF5A84}"/>
    <cellStyle name="Millares 12 5 2 3 2 4" xfId="25370" xr:uid="{7FA12CEE-4092-4E87-9040-4D6D2D0FE1D6}"/>
    <cellStyle name="Millares 12 5 2 3 2 5" xfId="46873" xr:uid="{BB6D2894-348F-407F-8416-3C93C04B174F}"/>
    <cellStyle name="Millares 12 5 2 3 3" xfId="6003" xr:uid="{E0A95A23-A09C-4DB3-B1F0-F0363A64FB29}"/>
    <cellStyle name="Millares 12 5 2 3 3 2" xfId="14269" xr:uid="{009A01A6-6108-45FC-90BF-A623EDBF31D2}"/>
    <cellStyle name="Millares 12 5 2 3 3 2 2" xfId="35772" xr:uid="{B84D41F7-E3D6-433E-9DF6-A6C61CE1EA5E}"/>
    <cellStyle name="Millares 12 5 2 3 3 3" xfId="20904" xr:uid="{A7BCE082-2745-44BD-9CA0-331FE942CBB4}"/>
    <cellStyle name="Millares 12 5 2 3 3 3 2" xfId="42407" xr:uid="{F4F55354-3A34-4FE5-8F20-89FD991BF0A6}"/>
    <cellStyle name="Millares 12 5 2 3 3 4" xfId="27509" xr:uid="{C448B53D-9DDA-4620-80FB-BEFB8417E28D}"/>
    <cellStyle name="Millares 12 5 2 3 3 5" xfId="49012" xr:uid="{8D2B461E-679A-48A4-8DD5-FE2C77BB7410}"/>
    <cellStyle name="Millares 12 5 2 3 4" xfId="7644" xr:uid="{946A8ABA-52F3-4971-B79B-FF402DEF31C4}"/>
    <cellStyle name="Millares 12 5 2 3 4 2" xfId="29147" xr:uid="{7B05BBDE-A054-4B7F-8360-FDF38E1AED58}"/>
    <cellStyle name="Millares 12 5 2 3 5" xfId="9301" xr:uid="{86BBA36C-099E-4D9A-AE5E-AAFA9AB7FDB1}"/>
    <cellStyle name="Millares 12 5 2 3 5 2" xfId="30804" xr:uid="{27D62528-ACB9-406B-B830-DE86DC279097}"/>
    <cellStyle name="Millares 12 5 2 3 6" xfId="15936" xr:uid="{A6CC31E6-02B9-44B6-A716-C54A61ECAF73}"/>
    <cellStyle name="Millares 12 5 2 3 6 2" xfId="37439" xr:uid="{AD4E45DC-5056-48F6-9C09-3CF9F8070B46}"/>
    <cellStyle name="Millares 12 5 2 3 7" xfId="22541" xr:uid="{5561D819-DE7B-46F5-A6C6-AAD30B4302E6}"/>
    <cellStyle name="Millares 12 5 2 3 8" xfId="44044" xr:uid="{EEEC4CD4-AE50-4827-A6A7-1489F310A313}"/>
    <cellStyle name="Millares 12 5 2 4" xfId="1431" xr:uid="{BA0B17A9-43F5-4752-A243-E3D5BF1921A8}"/>
    <cellStyle name="Millares 12 5 2 4 2" xfId="4260" xr:uid="{D3A3CCA8-E772-431E-9EBD-9E254C919F8B}"/>
    <cellStyle name="Millares 12 5 2 4 2 2" xfId="12526" xr:uid="{F4689D97-1365-4611-9458-9DE2B2819EF7}"/>
    <cellStyle name="Millares 12 5 2 4 2 2 2" xfId="34029" xr:uid="{A0B73FC3-BC83-4A0F-AFB4-C1AF37FF56F3}"/>
    <cellStyle name="Millares 12 5 2 4 2 3" xfId="19161" xr:uid="{51A7053C-AE60-4C0C-8B5D-2EE24531385D}"/>
    <cellStyle name="Millares 12 5 2 4 2 3 2" xfId="40664" xr:uid="{7C443DCF-BE6D-43E8-BB06-46B8BF6DBC31}"/>
    <cellStyle name="Millares 12 5 2 4 2 4" xfId="25766" xr:uid="{5A8FE2F2-A8E1-490B-8CF6-79663032B17D}"/>
    <cellStyle name="Millares 12 5 2 4 2 5" xfId="47269" xr:uid="{BF460A0C-D00F-45FC-B98D-6C08C2E73194}"/>
    <cellStyle name="Millares 12 5 2 4 3" xfId="6399" xr:uid="{027FEFD5-BACF-4F75-9F02-64A6736FBF64}"/>
    <cellStyle name="Millares 12 5 2 4 3 2" xfId="14665" xr:uid="{B59D640D-89F5-463F-8808-5C14C9B78C06}"/>
    <cellStyle name="Millares 12 5 2 4 3 2 2" xfId="36168" xr:uid="{DE909593-943B-41D3-B9F4-C76389C97DEE}"/>
    <cellStyle name="Millares 12 5 2 4 3 3" xfId="21300" xr:uid="{738294DD-1A19-47FF-9F00-FE429AF8B74A}"/>
    <cellStyle name="Millares 12 5 2 4 3 3 2" xfId="42803" xr:uid="{4A8E022A-234C-4F45-9C06-3439F0E45575}"/>
    <cellStyle name="Millares 12 5 2 4 3 4" xfId="27905" xr:uid="{61B93CB0-46F5-4ED8-BB9F-8AC84371A720}"/>
    <cellStyle name="Millares 12 5 2 4 3 5" xfId="49408" xr:uid="{744827D1-DE49-4BAC-83C1-195664EB0D9C}"/>
    <cellStyle name="Millares 12 5 2 4 4" xfId="8040" xr:uid="{8AA80B50-4995-43C2-B8FF-7EC305E4EA69}"/>
    <cellStyle name="Millares 12 5 2 4 4 2" xfId="29543" xr:uid="{8A48B87B-85CD-4732-991E-5FC86ECE754D}"/>
    <cellStyle name="Millares 12 5 2 4 5" xfId="9697" xr:uid="{47E2F8B6-C934-4DED-919D-5674BB4EED3B}"/>
    <cellStyle name="Millares 12 5 2 4 5 2" xfId="31200" xr:uid="{0CE4220B-F583-4309-9797-1F6EAD825788}"/>
    <cellStyle name="Millares 12 5 2 4 6" xfId="16332" xr:uid="{2E891321-DF15-40A2-9CDD-E0ED8BF983CA}"/>
    <cellStyle name="Millares 12 5 2 4 6 2" xfId="37835" xr:uid="{4BEFA1ED-B04F-4443-8894-D6D2CBCA7096}"/>
    <cellStyle name="Millares 12 5 2 4 7" xfId="22937" xr:uid="{D06772B8-2880-4899-97C9-2435940F9D49}"/>
    <cellStyle name="Millares 12 5 2 4 8" xfId="44440" xr:uid="{901B9E6D-5F48-414E-B871-E6EDD74334AF}"/>
    <cellStyle name="Millares 12 5 2 5" xfId="2118" xr:uid="{515A2C43-8C3B-431E-B4E3-8E28C5562B84}"/>
    <cellStyle name="Millares 12 5 2 5 2" xfId="10384" xr:uid="{62A9D666-1E09-4EA8-B1EC-D88EDAFD20DD}"/>
    <cellStyle name="Millares 12 5 2 5 2 2" xfId="31887" xr:uid="{4EEC2F60-F1DB-4260-B8CE-158E8CC5A8A4}"/>
    <cellStyle name="Millares 12 5 2 5 3" xfId="17019" xr:uid="{86755AA0-0D28-4F9F-9A1B-2A695EBDCEBB}"/>
    <cellStyle name="Millares 12 5 2 5 3 2" xfId="38522" xr:uid="{23B99063-0AB4-4260-ADDC-F95D3C17F718}"/>
    <cellStyle name="Millares 12 5 2 5 4" xfId="23624" xr:uid="{545E1E53-E3FE-4CDD-81F2-AC988F512D00}"/>
    <cellStyle name="Millares 12 5 2 5 5" xfId="45127" xr:uid="{846F1577-EB5D-4522-98A2-31B9ACECB413}"/>
    <cellStyle name="Millares 12 5 2 6" xfId="2666" xr:uid="{85860690-AB91-45C8-9546-5A617C810D59}"/>
    <cellStyle name="Millares 12 5 2 6 2" xfId="10932" xr:uid="{B9DFF61E-9A33-4BFA-9972-881917E6D342}"/>
    <cellStyle name="Millares 12 5 2 6 2 2" xfId="32435" xr:uid="{E9202F5B-07B6-42DF-8005-B211D212150E}"/>
    <cellStyle name="Millares 12 5 2 6 3" xfId="17567" xr:uid="{91CECE55-4E7A-4856-8F65-7E600B2DCE4B}"/>
    <cellStyle name="Millares 12 5 2 6 3 2" xfId="39070" xr:uid="{8DDBB9C9-0872-44FA-964C-19FBEB63E998}"/>
    <cellStyle name="Millares 12 5 2 6 4" xfId="24172" xr:uid="{4274F74A-77D8-4866-B5F7-B132A02435A7}"/>
    <cellStyle name="Millares 12 5 2 6 5" xfId="45675" xr:uid="{7CA98101-079E-453C-B90C-4D2DBE052FC6}"/>
    <cellStyle name="Millares 12 5 2 7" xfId="3314" xr:uid="{E6560BC8-6648-4059-9075-3D7C65FEFAAB}"/>
    <cellStyle name="Millares 12 5 2 7 2" xfId="11580" xr:uid="{ED980F01-AE47-4DE5-B2C7-176695DA1E20}"/>
    <cellStyle name="Millares 12 5 2 7 2 2" xfId="33083" xr:uid="{18D6C1B8-AF29-45BF-B8D3-8D2B1101F1B1}"/>
    <cellStyle name="Millares 12 5 2 7 3" xfId="18215" xr:uid="{62E6D042-1382-4C02-A178-1CEE39DD89C3}"/>
    <cellStyle name="Millares 12 5 2 7 3 2" xfId="39718" xr:uid="{D871287D-D455-4A2B-A081-E1423B2FA006}"/>
    <cellStyle name="Millares 12 5 2 7 4" xfId="24820" xr:uid="{4385CBC0-951C-412A-90CF-BE4294C7AD26}"/>
    <cellStyle name="Millares 12 5 2 7 5" xfId="46323" xr:uid="{2831D130-B508-482F-93F0-6A5F41388809}"/>
    <cellStyle name="Millares 12 5 2 8" xfId="4810" xr:uid="{C643C6B8-8794-4D22-8C05-F15FB81E5D85}"/>
    <cellStyle name="Millares 12 5 2 8 2" xfId="13076" xr:uid="{6B3B8544-C4B2-4ABD-A469-312513D952EB}"/>
    <cellStyle name="Millares 12 5 2 8 2 2" xfId="34579" xr:uid="{1B1B1434-1704-4C2C-AD93-8F6050CCAB07}"/>
    <cellStyle name="Millares 12 5 2 8 3" xfId="19711" xr:uid="{07F17C54-1FCA-4DBD-AF34-42457F6936BE}"/>
    <cellStyle name="Millares 12 5 2 8 3 2" xfId="41214" xr:uid="{218FAD92-3CC4-4A9C-8EB3-904EDCE36BDA}"/>
    <cellStyle name="Millares 12 5 2 8 4" xfId="26316" xr:uid="{81B9AA89-C420-4F47-A24A-D3814715124D}"/>
    <cellStyle name="Millares 12 5 2 8 5" xfId="47819" xr:uid="{F843C18F-891D-4C30-B55E-C7AA90E944A3}"/>
    <cellStyle name="Millares 12 5 2 9" xfId="5453" xr:uid="{C973251E-04F7-4C1B-8B64-C245215C1CF8}"/>
    <cellStyle name="Millares 12 5 2 9 2" xfId="13719" xr:uid="{7117CC61-5492-417B-9A79-6C7B0966C2EE}"/>
    <cellStyle name="Millares 12 5 2 9 2 2" xfId="35222" xr:uid="{F272F617-F6A1-4722-9A2C-5968603CC75D}"/>
    <cellStyle name="Millares 12 5 2 9 3" xfId="20354" xr:uid="{423366EF-B120-4CC9-A10F-CE243508BD0F}"/>
    <cellStyle name="Millares 12 5 2 9 3 2" xfId="41857" xr:uid="{72A6B97D-F726-4360-B2F0-1A1BF4D66F24}"/>
    <cellStyle name="Millares 12 5 2 9 4" xfId="26959" xr:uid="{5CDB09C7-F2D8-4747-BBAA-3F33990C121E}"/>
    <cellStyle name="Millares 12 5 2 9 5" xfId="48462" xr:uid="{42FCABC5-549F-455A-AB45-A0A02A989572}"/>
    <cellStyle name="Millares 12 5 3" xfId="356" xr:uid="{99EB86F3-FC90-43C8-9C6D-943C82C8F786}"/>
    <cellStyle name="Millares 12 5 3 10" xfId="15259" xr:uid="{D6462261-855F-43A9-A977-E0BCB4A2CD89}"/>
    <cellStyle name="Millares 12 5 3 10 2" xfId="36762" xr:uid="{3F78386F-67FC-43E4-A56A-87296CF8CDBA}"/>
    <cellStyle name="Millares 12 5 3 11" xfId="21864" xr:uid="{D13D8A5D-58CC-44F6-962B-9847560617FF}"/>
    <cellStyle name="Millares 12 5 3 12" xfId="43367" xr:uid="{6D6A866B-7629-403B-B342-A5C2C235A2F2}"/>
    <cellStyle name="Millares 12 5 3 2" xfId="1304" xr:uid="{D205A3C4-56C2-42E9-A4E7-8484D7715A67}"/>
    <cellStyle name="Millares 12 5 3 2 2" xfId="4133" xr:uid="{1D46AF94-7A67-4D5A-9042-6A870B2BF2B1}"/>
    <cellStyle name="Millares 12 5 3 2 2 2" xfId="12399" xr:uid="{41ECC8F8-BFF9-4448-AA9F-C6A0330C8DB9}"/>
    <cellStyle name="Millares 12 5 3 2 2 2 2" xfId="33902" xr:uid="{2A0B66A6-9E5D-4F79-A5EC-B010B2F7AF0E}"/>
    <cellStyle name="Millares 12 5 3 2 2 3" xfId="19034" xr:uid="{1865C41C-200E-4934-BCE2-DBD39921AD9F}"/>
    <cellStyle name="Millares 12 5 3 2 2 3 2" xfId="40537" xr:uid="{EA281AA8-9D5A-4E58-9A92-7423A2D5E88D}"/>
    <cellStyle name="Millares 12 5 3 2 2 4" xfId="25639" xr:uid="{4AB8C84E-5913-43F5-98FF-6E0A8E5965C4}"/>
    <cellStyle name="Millares 12 5 3 2 2 5" xfId="47142" xr:uid="{48D3ADE8-34A3-4057-A8A0-EA4639F8B685}"/>
    <cellStyle name="Millares 12 5 3 2 3" xfId="6272" xr:uid="{4D349BE3-53EF-4FA7-9A19-C4EE5A223AEE}"/>
    <cellStyle name="Millares 12 5 3 2 3 2" xfId="14538" xr:uid="{A7C74914-7A06-4C8A-A4A8-F130FDD5671D}"/>
    <cellStyle name="Millares 12 5 3 2 3 2 2" xfId="36041" xr:uid="{14235D8F-5B96-4B67-ABB0-13D29D88B9E8}"/>
    <cellStyle name="Millares 12 5 3 2 3 3" xfId="21173" xr:uid="{A5D388FB-F91F-4230-8543-72A6D81119EA}"/>
    <cellStyle name="Millares 12 5 3 2 3 3 2" xfId="42676" xr:uid="{A6C0D6FA-CFA9-47DB-B1F1-139C300362F0}"/>
    <cellStyle name="Millares 12 5 3 2 3 4" xfId="27778" xr:uid="{0035D653-B9B1-47AB-885C-0E6AFF21BD01}"/>
    <cellStyle name="Millares 12 5 3 2 3 5" xfId="49281" xr:uid="{DC20F0F9-A146-4833-8F27-BBD7842385DC}"/>
    <cellStyle name="Millares 12 5 3 2 4" xfId="7913" xr:uid="{E178EF28-D914-4DDA-A04D-A95B46B08ED3}"/>
    <cellStyle name="Millares 12 5 3 2 4 2" xfId="29416" xr:uid="{BA709214-AEA1-4307-81DB-118087F27D3D}"/>
    <cellStyle name="Millares 12 5 3 2 5" xfId="9570" xr:uid="{6734520E-79A8-4E50-AAD1-5337D5272082}"/>
    <cellStyle name="Millares 12 5 3 2 5 2" xfId="31073" xr:uid="{8807E9C6-C1A2-4F03-A841-5BB4704919B2}"/>
    <cellStyle name="Millares 12 5 3 2 6" xfId="16205" xr:uid="{65384A6D-2F1D-4080-A35E-9F9F0D6FF08A}"/>
    <cellStyle name="Millares 12 5 3 2 6 2" xfId="37708" xr:uid="{B36C1B6B-BE4B-43A5-9A5D-75BD3B170B64}"/>
    <cellStyle name="Millares 12 5 3 2 7" xfId="22810" xr:uid="{6A010206-8768-4C8C-AC7B-4179F28E273D}"/>
    <cellStyle name="Millares 12 5 3 2 8" xfId="44313" xr:uid="{9E3E89E0-B549-4E3B-9FE1-B2227969A338}"/>
    <cellStyle name="Millares 12 5 3 3" xfId="1991" xr:uid="{7114FE4C-55BD-4F9F-B7ED-BBD466AFCC04}"/>
    <cellStyle name="Millares 12 5 3 3 2" xfId="10257" xr:uid="{5266B41E-7AB5-4583-BF1A-9CA696AF585D}"/>
    <cellStyle name="Millares 12 5 3 3 2 2" xfId="31760" xr:uid="{BD22DFC4-29F6-451E-9815-67266BC3491A}"/>
    <cellStyle name="Millares 12 5 3 3 3" xfId="16892" xr:uid="{0A4F59BE-19E7-430F-BBDE-3BB34748C3FB}"/>
    <cellStyle name="Millares 12 5 3 3 3 2" xfId="38395" xr:uid="{8D9F9D55-9708-4158-A838-CFDE20E10B26}"/>
    <cellStyle name="Millares 12 5 3 3 4" xfId="23497" xr:uid="{7F07F450-D5D2-429D-A3F0-C388582E45FC}"/>
    <cellStyle name="Millares 12 5 3 3 5" xfId="45000" xr:uid="{DA4D468D-E560-43DA-88C2-926E75DB5045}"/>
    <cellStyle name="Millares 12 5 3 4" xfId="2790" xr:uid="{07000DDD-FA91-4AF1-8627-E0E42E498B5E}"/>
    <cellStyle name="Millares 12 5 3 4 2" xfId="11056" xr:uid="{4B9D5D50-3AF2-4FC0-812D-88DF11BA7B52}"/>
    <cellStyle name="Millares 12 5 3 4 2 2" xfId="32559" xr:uid="{E8D89D35-B4F5-4201-94A0-8667D2A43C21}"/>
    <cellStyle name="Millares 12 5 3 4 3" xfId="17691" xr:uid="{440EABD2-21BA-4431-947F-2115A07EE8F5}"/>
    <cellStyle name="Millares 12 5 3 4 3 2" xfId="39194" xr:uid="{BD3279A2-0E61-4210-801E-2F5A0ECF89D8}"/>
    <cellStyle name="Millares 12 5 3 4 4" xfId="24296" xr:uid="{A4DF17C6-C583-40B0-8B38-21E8BBD9BBE3}"/>
    <cellStyle name="Millares 12 5 3 4 5" xfId="45799" xr:uid="{0B44E563-AE59-43E2-B8D9-62144AC40A17}"/>
    <cellStyle name="Millares 12 5 3 5" xfId="3187" xr:uid="{26A03A2E-ED90-47BE-8352-BBCAC13D0331}"/>
    <cellStyle name="Millares 12 5 3 5 2" xfId="11453" xr:uid="{4C7BA0CD-CFBF-470A-86F2-DA3FBB6E8906}"/>
    <cellStyle name="Millares 12 5 3 5 2 2" xfId="32956" xr:uid="{84D4A80B-C9D9-41E8-B6BA-D6F7E0468877}"/>
    <cellStyle name="Millares 12 5 3 5 3" xfId="18088" xr:uid="{DA8713AA-EFEB-4EDE-A297-16508CC2BEE6}"/>
    <cellStyle name="Millares 12 5 3 5 3 2" xfId="39591" xr:uid="{59CB498C-1F3E-4033-A406-C79D2B5340E1}"/>
    <cellStyle name="Millares 12 5 3 5 4" xfId="24693" xr:uid="{29125D2B-EEE2-4A24-89E1-6516E91CB2A6}"/>
    <cellStyle name="Millares 12 5 3 5 5" xfId="46196" xr:uid="{7FC70070-4CB8-4518-B197-62E5692602DB}"/>
    <cellStyle name="Millares 12 5 3 6" xfId="4934" xr:uid="{12EDAB07-912A-4F29-B120-2DF1A043AD29}"/>
    <cellStyle name="Millares 12 5 3 6 2" xfId="13200" xr:uid="{2871C454-3C99-43BE-8839-CA10798140A7}"/>
    <cellStyle name="Millares 12 5 3 6 2 2" xfId="34703" xr:uid="{116A34DA-5133-470E-BEB5-8EAD20770A73}"/>
    <cellStyle name="Millares 12 5 3 6 3" xfId="19835" xr:uid="{D141F77F-AC09-4DB0-BDE3-761DCAC37F3E}"/>
    <cellStyle name="Millares 12 5 3 6 3 2" xfId="41338" xr:uid="{15B5C129-D97A-4A23-BE95-7634FB879257}"/>
    <cellStyle name="Millares 12 5 3 6 4" xfId="26440" xr:uid="{A5B6A135-7D62-4BA1-8402-AF035E241626}"/>
    <cellStyle name="Millares 12 5 3 6 5" xfId="47943" xr:uid="{FFD033E9-429A-456E-9139-4F889CFEDB17}"/>
    <cellStyle name="Millares 12 5 3 7" xfId="5326" xr:uid="{06F1A8D3-2D60-48FC-98F5-45B99B322FE3}"/>
    <cellStyle name="Millares 12 5 3 7 2" xfId="13592" xr:uid="{0F8DE9A3-B24B-4B76-B0E8-5D3EADD15866}"/>
    <cellStyle name="Millares 12 5 3 7 2 2" xfId="35095" xr:uid="{0360AE67-6CDE-4BC7-9DC7-791F628FC55A}"/>
    <cellStyle name="Millares 12 5 3 7 3" xfId="20227" xr:uid="{8E33EE02-9FEA-4B4B-A9C8-DE2188A5C129}"/>
    <cellStyle name="Millares 12 5 3 7 3 2" xfId="41730" xr:uid="{47DA879C-A632-4401-9DAD-9E5FF696507C}"/>
    <cellStyle name="Millares 12 5 3 7 4" xfId="26832" xr:uid="{84DEC517-402B-4F6B-886C-30B1528AC33B}"/>
    <cellStyle name="Millares 12 5 3 7 5" xfId="48335" xr:uid="{D41D8F2C-7A5D-4DEE-9D47-622168743A9D}"/>
    <cellStyle name="Millares 12 5 3 8" xfId="6967" xr:uid="{1DB81099-8BCC-45A2-ABB7-8934F40B830E}"/>
    <cellStyle name="Millares 12 5 3 8 2" xfId="28470" xr:uid="{CB223E3B-0CA6-4C4C-B4E3-662E28B5F945}"/>
    <cellStyle name="Millares 12 5 3 9" xfId="8623" xr:uid="{7692B015-6A4F-4BC5-A17A-FF84B44F96FB}"/>
    <cellStyle name="Millares 12 5 3 9 2" xfId="30126" xr:uid="{2FEBFC62-807C-4909-A9F4-5A06FF609DB5}"/>
    <cellStyle name="Millares 12 5 4" xfId="640" xr:uid="{C91716EA-B02F-45B3-8C3A-0A0E18AD0C47}"/>
    <cellStyle name="Millares 12 5 4 10" xfId="43649" xr:uid="{AB593EF6-2910-4E7D-A4B9-B0FF395E061C}"/>
    <cellStyle name="Millares 12 5 4 2" xfId="1586" xr:uid="{2AD1C834-B942-4D3D-82B8-64C8C40FA5F3}"/>
    <cellStyle name="Millares 12 5 4 2 2" xfId="4415" xr:uid="{D1C07AB8-B4A7-4546-B0F5-6241C0F87650}"/>
    <cellStyle name="Millares 12 5 4 2 2 2" xfId="12681" xr:uid="{71D3A4BE-03D5-4C43-A567-03766095B181}"/>
    <cellStyle name="Millares 12 5 4 2 2 2 2" xfId="34184" xr:uid="{3425C757-632B-48A8-A206-B9AF8744EDCF}"/>
    <cellStyle name="Millares 12 5 4 2 2 3" xfId="19316" xr:uid="{2A9A7D2C-DD4E-4E0F-9E84-C0EE9B13C9C9}"/>
    <cellStyle name="Millares 12 5 4 2 2 3 2" xfId="40819" xr:uid="{B7658E3A-015C-4171-AF9E-AA89A96598AC}"/>
    <cellStyle name="Millares 12 5 4 2 2 4" xfId="25921" xr:uid="{C876AB87-E70D-43F6-BA82-3C341D5A5F7F}"/>
    <cellStyle name="Millares 12 5 4 2 2 5" xfId="47424" xr:uid="{F43AFD4E-2612-4432-B706-EEE9F1887DAA}"/>
    <cellStyle name="Millares 12 5 4 2 3" xfId="6554" xr:uid="{2DA8166D-FCC1-4752-A7C5-CB73EFB8EE02}"/>
    <cellStyle name="Millares 12 5 4 2 3 2" xfId="14820" xr:uid="{DCB97EF1-E7F3-4644-B74E-73C9E695F07E}"/>
    <cellStyle name="Millares 12 5 4 2 3 2 2" xfId="36323" xr:uid="{0CF9910B-A299-4B4B-A876-96CEF5515032}"/>
    <cellStyle name="Millares 12 5 4 2 3 3" xfId="21455" xr:uid="{384CA21E-F8AD-496B-B810-5290AE38AB5F}"/>
    <cellStyle name="Millares 12 5 4 2 3 3 2" xfId="42958" xr:uid="{5DFC86D6-2745-4770-ABD8-7794FE55A533}"/>
    <cellStyle name="Millares 12 5 4 2 3 4" xfId="28060" xr:uid="{83C385C5-BDB8-4DCD-86B2-D5BE15F3F708}"/>
    <cellStyle name="Millares 12 5 4 2 3 5" xfId="49563" xr:uid="{8972E23B-2E05-47C2-83FD-428AF5B01B98}"/>
    <cellStyle name="Millares 12 5 4 2 4" xfId="8195" xr:uid="{7EE06F24-3CC5-4011-B9A4-96E30310EC7D}"/>
    <cellStyle name="Millares 12 5 4 2 4 2" xfId="29698" xr:uid="{E3387859-89C6-4B51-90B2-BBF273C72D21}"/>
    <cellStyle name="Millares 12 5 4 2 5" xfId="9852" xr:uid="{266A687A-F0B6-42C1-B6F8-B5234E4A94A3}"/>
    <cellStyle name="Millares 12 5 4 2 5 2" xfId="31355" xr:uid="{99E1137E-14F9-4DC9-B5C0-E55EDE57322A}"/>
    <cellStyle name="Millares 12 5 4 2 6" xfId="16487" xr:uid="{72C0B74D-410E-4D4B-B948-955F929957AC}"/>
    <cellStyle name="Millares 12 5 4 2 6 2" xfId="37990" xr:uid="{342C1A8E-1AB2-43BD-A2EB-EB161041BA58}"/>
    <cellStyle name="Millares 12 5 4 2 7" xfId="23092" xr:uid="{ED0CB167-4778-4A8F-A114-6625D4D5DF47}"/>
    <cellStyle name="Millares 12 5 4 2 8" xfId="44595" xr:uid="{0A600CBF-13B4-4070-A155-B8C42C6EE0B8}"/>
    <cellStyle name="Millares 12 5 4 3" xfId="2273" xr:uid="{E1331A82-6A81-4B64-BD1C-D188C3666CB6}"/>
    <cellStyle name="Millares 12 5 4 3 2" xfId="10539" xr:uid="{F8A7FC39-1AA7-429F-9AE6-312F5C21DED2}"/>
    <cellStyle name="Millares 12 5 4 3 2 2" xfId="32042" xr:uid="{E4A40FA1-8470-497D-8D58-921B9F406B83}"/>
    <cellStyle name="Millares 12 5 4 3 3" xfId="17174" xr:uid="{59157A9D-EA4E-453C-8597-B6ED1978BC84}"/>
    <cellStyle name="Millares 12 5 4 3 3 2" xfId="38677" xr:uid="{8234F331-D90E-4538-90F2-9EE6930944E2}"/>
    <cellStyle name="Millares 12 5 4 3 4" xfId="23779" xr:uid="{D42AC878-A219-4462-B824-CE9915DCD0AC}"/>
    <cellStyle name="Millares 12 5 4 3 5" xfId="45282" xr:uid="{C010B20A-2FFC-48A1-8DCA-89E3093091CB}"/>
    <cellStyle name="Millares 12 5 4 4" xfId="3469" xr:uid="{66BB2CD9-7E0A-477E-A7B9-07496D8B0E27}"/>
    <cellStyle name="Millares 12 5 4 4 2" xfId="11735" xr:uid="{D80E380B-A576-4BEE-BE76-D3CD4229FE9E}"/>
    <cellStyle name="Millares 12 5 4 4 2 2" xfId="33238" xr:uid="{B1DCFB47-7869-4F87-9DC0-D2E26079EA91}"/>
    <cellStyle name="Millares 12 5 4 4 3" xfId="18370" xr:uid="{0932B805-FE35-4316-B573-90282C6B5168}"/>
    <cellStyle name="Millares 12 5 4 4 3 2" xfId="39873" xr:uid="{997D9F63-63C1-4ECB-9821-86DB23A8AB84}"/>
    <cellStyle name="Millares 12 5 4 4 4" xfId="24975" xr:uid="{FF7751D0-3015-4E21-8BA8-34083764009B}"/>
    <cellStyle name="Millares 12 5 4 4 5" xfId="46478" xr:uid="{CBBAC297-E7DD-4CC3-B70B-0644A5ECC77B}"/>
    <cellStyle name="Millares 12 5 4 5" xfId="5608" xr:uid="{4E2580B0-9188-465A-82E5-85763B352873}"/>
    <cellStyle name="Millares 12 5 4 5 2" xfId="13874" xr:uid="{7A7D1D63-56BC-40B9-B6D8-36C6B77C082D}"/>
    <cellStyle name="Millares 12 5 4 5 2 2" xfId="35377" xr:uid="{8F6A49CD-66FE-4DD5-95C0-4748FF0FE72F}"/>
    <cellStyle name="Millares 12 5 4 5 3" xfId="20509" xr:uid="{83EC314E-CBE2-4356-8FBD-6C68AFB180CE}"/>
    <cellStyle name="Millares 12 5 4 5 3 2" xfId="42012" xr:uid="{E6A2BE5F-BBED-46B8-9A0D-5F8C72A00A24}"/>
    <cellStyle name="Millares 12 5 4 5 4" xfId="27114" xr:uid="{F8091322-3319-4FD9-B685-87962EA7467B}"/>
    <cellStyle name="Millares 12 5 4 5 5" xfId="48617" xr:uid="{3AD38001-89DA-4FC6-863E-DB2A30646FFE}"/>
    <cellStyle name="Millares 12 5 4 6" xfId="7249" xr:uid="{DADF1CF3-1603-463E-9C58-E7FC533C843A}"/>
    <cellStyle name="Millares 12 5 4 6 2" xfId="28752" xr:uid="{AA24C4C7-D284-4B54-886F-B53F93432909}"/>
    <cellStyle name="Millares 12 5 4 7" xfId="8906" xr:uid="{12059C71-5078-48BE-8893-4E688BA22ACB}"/>
    <cellStyle name="Millares 12 5 4 7 2" xfId="30409" xr:uid="{C0B3FBA3-2F80-4268-BB4A-057DC269BD0A}"/>
    <cellStyle name="Millares 12 5 4 8" xfId="15541" xr:uid="{FBA8293A-058F-4067-B02F-F18B677EE80D}"/>
    <cellStyle name="Millares 12 5 4 8 2" xfId="37044" xr:uid="{699BC3FD-B66E-4EFA-921E-769A4233BB1E}"/>
    <cellStyle name="Millares 12 5 4 9" xfId="22146" xr:uid="{ACAE5DE2-570F-47DB-9B48-6B243C9B5BE2}"/>
    <cellStyle name="Millares 12 5 5" xfId="908" xr:uid="{3A6A25DC-1033-46FD-815D-3AD0749D31D2}"/>
    <cellStyle name="Millares 12 5 5 2" xfId="3737" xr:uid="{C9A0C026-8930-4C7E-B52F-E41DCF113365}"/>
    <cellStyle name="Millares 12 5 5 2 2" xfId="12003" xr:uid="{E6623510-FBD0-45F9-8AF2-90F08B3DD91F}"/>
    <cellStyle name="Millares 12 5 5 2 2 2" xfId="33506" xr:uid="{77D0BC31-C7E6-4CC8-947E-C9B23D7DC5CF}"/>
    <cellStyle name="Millares 12 5 5 2 3" xfId="18638" xr:uid="{FF7AB8A0-A13E-4B9A-9006-40FF4D4F63DD}"/>
    <cellStyle name="Millares 12 5 5 2 3 2" xfId="40141" xr:uid="{53F49AC9-40D1-490C-93D9-3E56519780CB}"/>
    <cellStyle name="Millares 12 5 5 2 4" xfId="25243" xr:uid="{15CF7EAD-5257-48BD-A692-8358BFB9EC14}"/>
    <cellStyle name="Millares 12 5 5 2 5" xfId="46746" xr:uid="{D1DF869C-A522-4885-98C1-270575377E0C}"/>
    <cellStyle name="Millares 12 5 5 3" xfId="5876" xr:uid="{7B15B41D-CD08-4FF5-95C0-54B183C19850}"/>
    <cellStyle name="Millares 12 5 5 3 2" xfId="14142" xr:uid="{A031C659-4CB1-44A6-B9BF-7F07B54EE5DD}"/>
    <cellStyle name="Millares 12 5 5 3 2 2" xfId="35645" xr:uid="{65A80172-A2FA-4342-A48C-7CAC72625DE9}"/>
    <cellStyle name="Millares 12 5 5 3 3" xfId="20777" xr:uid="{F7CBCFD5-9D61-478B-A450-C95E77092E8B}"/>
    <cellStyle name="Millares 12 5 5 3 3 2" xfId="42280" xr:uid="{B0CA7B16-AD55-40AA-9547-A0DE3EBA6C4E}"/>
    <cellStyle name="Millares 12 5 5 3 4" xfId="27382" xr:uid="{F314D05D-19CE-4A06-B34A-B938B7347905}"/>
    <cellStyle name="Millares 12 5 5 3 5" xfId="48885" xr:uid="{6B2D6FC9-68A4-4A87-8A27-CD33B9E0EC75}"/>
    <cellStyle name="Millares 12 5 5 4" xfId="7517" xr:uid="{B6FD556A-6D59-461C-88FC-4A80BAEF6078}"/>
    <cellStyle name="Millares 12 5 5 4 2" xfId="29020" xr:uid="{0BDB09C8-1652-4388-B4AD-245252851288}"/>
    <cellStyle name="Millares 12 5 5 5" xfId="9174" xr:uid="{2DA0A23B-D1A1-46A8-B9BB-50BFB39FBB04}"/>
    <cellStyle name="Millares 12 5 5 5 2" xfId="30677" xr:uid="{68FD15EC-4E7E-4F3F-B1A9-0B580F190DF7}"/>
    <cellStyle name="Millares 12 5 5 6" xfId="15809" xr:uid="{833A5F84-1C0C-44F6-873D-0CA638647C27}"/>
    <cellStyle name="Millares 12 5 5 6 2" xfId="37312" xr:uid="{277CBBE8-F006-4EEE-8876-3036376B75D7}"/>
    <cellStyle name="Millares 12 5 5 7" xfId="22414" xr:uid="{FFC3C2DB-83A0-4D08-94D1-58C131043284}"/>
    <cellStyle name="Millares 12 5 5 8" xfId="43917" xr:uid="{397F8982-79CE-4C22-A1E6-531490B3B30A}"/>
    <cellStyle name="Millares 12 5 6" xfId="1169" xr:uid="{699E612A-28C0-4D40-AA3A-BBD6A10E9441}"/>
    <cellStyle name="Millares 12 5 6 2" xfId="3998" xr:uid="{47DCA455-C8DC-4CD3-BBBB-7C7FE0471EA4}"/>
    <cellStyle name="Millares 12 5 6 2 2" xfId="12264" xr:uid="{7A1F3E5B-DA7C-4DC8-9DD4-435013A6ACD8}"/>
    <cellStyle name="Millares 12 5 6 2 2 2" xfId="33767" xr:uid="{2DB62BE5-47D4-4627-8C77-573DA911098F}"/>
    <cellStyle name="Millares 12 5 6 2 3" xfId="18899" xr:uid="{4FA1418D-B3E6-4395-8DEA-6D36406A6C87}"/>
    <cellStyle name="Millares 12 5 6 2 3 2" xfId="40402" xr:uid="{F37C10B1-C7FD-4953-AC89-194ACAF088A4}"/>
    <cellStyle name="Millares 12 5 6 2 4" xfId="25504" xr:uid="{CB28C2ED-96BE-4D8D-B3FF-5A922F05B69A}"/>
    <cellStyle name="Millares 12 5 6 2 5" xfId="47007" xr:uid="{B7A94CE7-95D4-4F1D-9376-AFC9170F41F8}"/>
    <cellStyle name="Millares 12 5 6 3" xfId="6137" xr:uid="{66DE7C71-7265-4C66-A253-094B42C3586B}"/>
    <cellStyle name="Millares 12 5 6 3 2" xfId="14403" xr:uid="{42172D96-530D-4B32-91E3-7A4FBAD880FD}"/>
    <cellStyle name="Millares 12 5 6 3 2 2" xfId="35906" xr:uid="{8A1E603F-B35E-48C4-B9CA-712BFAF2F6E6}"/>
    <cellStyle name="Millares 12 5 6 3 3" xfId="21038" xr:uid="{FC2099CE-FDE6-4A4C-A122-5AA1AF90CABF}"/>
    <cellStyle name="Millares 12 5 6 3 3 2" xfId="42541" xr:uid="{2BC3DE35-AF57-4CC4-8917-67D7EE56AA35}"/>
    <cellStyle name="Millares 12 5 6 3 4" xfId="27643" xr:uid="{43E2F8C9-6A83-4B93-9300-5C622711AFDA}"/>
    <cellStyle name="Millares 12 5 6 3 5" xfId="49146" xr:uid="{02A457FB-68E5-4B00-A378-6D3B0EBAC727}"/>
    <cellStyle name="Millares 12 5 6 4" xfId="7778" xr:uid="{C6674016-58C4-48E2-92B4-0F5C63F11B51}"/>
    <cellStyle name="Millares 12 5 6 4 2" xfId="29281" xr:uid="{1616CFA6-782D-460A-A468-0A143165C3B9}"/>
    <cellStyle name="Millares 12 5 6 5" xfId="9435" xr:uid="{9DC6916C-AC9F-48A8-9CB8-B85FCC596A9E}"/>
    <cellStyle name="Millares 12 5 6 5 2" xfId="30938" xr:uid="{D0C311F5-C1C7-4D2E-988B-35711396916B}"/>
    <cellStyle name="Millares 12 5 6 6" xfId="16070" xr:uid="{AD395A2D-E4FC-4454-B150-BCF608B8C9F5}"/>
    <cellStyle name="Millares 12 5 6 6 2" xfId="37573" xr:uid="{BAD2295F-10F5-4C0C-896F-56AEA471FEBA}"/>
    <cellStyle name="Millares 12 5 6 7" xfId="22675" xr:uid="{D5F05E60-0934-4FFC-BB68-DC2182CB5115}"/>
    <cellStyle name="Millares 12 5 6 8" xfId="44178" xr:uid="{5E39C5A0-6451-484D-905A-BBB238639FE6}"/>
    <cellStyle name="Millares 12 5 7" xfId="1857" xr:uid="{440666C8-E658-47C6-8AC1-E409C5D0E884}"/>
    <cellStyle name="Millares 12 5 7 2" xfId="10123" xr:uid="{3AFF721A-47E1-44DE-A71D-99707C3681BE}"/>
    <cellStyle name="Millares 12 5 7 2 2" xfId="31626" xr:uid="{F8C937FE-40D1-41C1-A578-7820683690DB}"/>
    <cellStyle name="Millares 12 5 7 3" xfId="16758" xr:uid="{ED16ED33-4D8F-4DF4-B9BE-C19035615320}"/>
    <cellStyle name="Millares 12 5 7 3 2" xfId="38261" xr:uid="{D2B32788-14B1-4745-A6D9-24B141A40FC9}"/>
    <cellStyle name="Millares 12 5 7 4" xfId="23363" xr:uid="{D5BBAB81-F56E-42A5-9F70-D51337616437}"/>
    <cellStyle name="Millares 12 5 7 5" xfId="44866" xr:uid="{D6FB0144-9C29-4ABD-911E-9E5A24EEFFAA}"/>
    <cellStyle name="Millares 12 5 8" xfId="2542" xr:uid="{EC8028DC-4D2B-4514-A658-A782CF401FB5}"/>
    <cellStyle name="Millares 12 5 8 2" xfId="10808" xr:uid="{8D2F6250-4111-4F9F-8864-26874C7F3968}"/>
    <cellStyle name="Millares 12 5 8 2 2" xfId="32311" xr:uid="{F5E71D2B-56CD-43DA-ACDB-1CA937D0EA7D}"/>
    <cellStyle name="Millares 12 5 8 3" xfId="17443" xr:uid="{B03B00B2-4606-4E3D-B387-0538BD866A5E}"/>
    <cellStyle name="Millares 12 5 8 3 2" xfId="38946" xr:uid="{AA0A003F-87C9-408D-8106-DF4D7411FC02}"/>
    <cellStyle name="Millares 12 5 8 4" xfId="24048" xr:uid="{25C60CC9-84FA-4B53-9264-DBE4A09358C5}"/>
    <cellStyle name="Millares 12 5 8 5" xfId="45551" xr:uid="{6A55796D-B734-419E-91E1-C1946543478D}"/>
    <cellStyle name="Millares 12 5 9" xfId="3053" xr:uid="{25B4CD74-4324-4902-BA4F-677E375D681E}"/>
    <cellStyle name="Millares 12 5 9 2" xfId="11319" xr:uid="{6CC27589-931E-4A04-A455-463324ABA03D}"/>
    <cellStyle name="Millares 12 5 9 2 2" xfId="32822" xr:uid="{BD6BE536-D2F5-486F-A33A-3AD9E793CCC5}"/>
    <cellStyle name="Millares 12 5 9 3" xfId="17954" xr:uid="{18088DF1-BA28-4FD1-9FCF-124AD26738C5}"/>
    <cellStyle name="Millares 12 5 9 3 2" xfId="39457" xr:uid="{2649827F-9A66-40B2-8911-8A7DEBEA1B8A}"/>
    <cellStyle name="Millares 12 5 9 4" xfId="24559" xr:uid="{D28B212D-982C-414C-8ECC-488B5B287BE8}"/>
    <cellStyle name="Millares 12 5 9 5" xfId="46062" xr:uid="{6C0C29B6-72F7-426C-8FF1-3B040E72BD29}"/>
    <cellStyle name="Millares 12 6" xfId="210" xr:uid="{9F52203F-6001-4B55-8E12-C5BE7F0F2008}"/>
    <cellStyle name="Millares 12 6 10" xfId="4729" xr:uid="{53E7EE41-B9AD-4245-83F0-151BA93CC90A}"/>
    <cellStyle name="Millares 12 6 10 2" xfId="12995" xr:uid="{7EBD134D-C8F9-4298-BC52-72F508CCC871}"/>
    <cellStyle name="Millares 12 6 10 2 2" xfId="34498" xr:uid="{00C65830-C598-4C4B-A619-F35A42AABE35}"/>
    <cellStyle name="Millares 12 6 10 3" xfId="19630" xr:uid="{29903BCA-AA38-4980-B94A-03E541FBDE69}"/>
    <cellStyle name="Millares 12 6 10 3 2" xfId="41133" xr:uid="{C6485D01-FB29-428B-9D60-7DBC7248AC58}"/>
    <cellStyle name="Millares 12 6 10 4" xfId="26235" xr:uid="{C54D14FA-7C79-4151-8D41-493AD5794C2B}"/>
    <cellStyle name="Millares 12 6 10 5" xfId="47738" xr:uid="{63C77B1B-FC9C-461D-B7AC-83F7F780789E}"/>
    <cellStyle name="Millares 12 6 11" xfId="5232" xr:uid="{BCDA2AF3-D6CB-4E8C-8BEE-ADE30857505F}"/>
    <cellStyle name="Millares 12 6 11 2" xfId="13498" xr:uid="{789E2BCC-3166-4E91-8028-798C42BA7840}"/>
    <cellStyle name="Millares 12 6 11 2 2" xfId="35001" xr:uid="{583D67C6-8E30-4F0C-B376-962853A55FC9}"/>
    <cellStyle name="Millares 12 6 11 3" xfId="20133" xr:uid="{C3EA8BAD-01E0-4BE2-8024-C34B9C5DE376}"/>
    <cellStyle name="Millares 12 6 11 3 2" xfId="41636" xr:uid="{D851D190-1003-49FD-AC41-8570D4C616DE}"/>
    <cellStyle name="Millares 12 6 11 4" xfId="26738" xr:uid="{31B4EBBF-7877-4DCE-B719-7E6EBE651C76}"/>
    <cellStyle name="Millares 12 6 11 5" xfId="48241" xr:uid="{AE63F0C5-B3F6-44B6-A2F6-4FC566039246}"/>
    <cellStyle name="Millares 12 6 12" xfId="6873" xr:uid="{132FF63B-74E7-4A41-8985-DD070C0C9272}"/>
    <cellStyle name="Millares 12 6 12 2" xfId="28376" xr:uid="{9644BE9A-85D0-4E56-B0CF-78C1FF88F49E}"/>
    <cellStyle name="Millares 12 6 13" xfId="8527" xr:uid="{E18C3CD9-837C-4657-9504-3D3BADD13F37}"/>
    <cellStyle name="Millares 12 6 13 2" xfId="30030" xr:uid="{2432F4B5-9AA8-4D40-AAAE-6F2A168A191E}"/>
    <cellStyle name="Millares 12 6 14" xfId="15166" xr:uid="{034CD540-0475-45EE-A6CD-FEACD8B4119E}"/>
    <cellStyle name="Millares 12 6 14 2" xfId="36669" xr:uid="{1CBC783F-E541-497A-A997-4AA0A4D02C65}"/>
    <cellStyle name="Millares 12 6 15" xfId="21771" xr:uid="{E8A438F6-E818-43B6-915A-29FB7F3E4F74}"/>
    <cellStyle name="Millares 12 6 16" xfId="43274" xr:uid="{9C151AE0-8C28-4C6B-86F0-84422228AC20}"/>
    <cellStyle name="Millares 12 6 2" xfId="525" xr:uid="{4724170B-3F3F-4E23-988A-44F2F337E20E}"/>
    <cellStyle name="Millares 12 6 2 10" xfId="7136" xr:uid="{9F104548-65C0-4866-BA46-C95B8A2A77ED}"/>
    <cellStyle name="Millares 12 6 2 10 2" xfId="28639" xr:uid="{4E9364BB-2150-469C-A13A-69E127FED821}"/>
    <cellStyle name="Millares 12 6 2 11" xfId="8792" xr:uid="{93A41410-E50E-4BC9-BE87-B93B3F3D5046}"/>
    <cellStyle name="Millares 12 6 2 11 2" xfId="30295" xr:uid="{27289204-5942-4CA6-A822-01306380FE34}"/>
    <cellStyle name="Millares 12 6 2 12" xfId="15428" xr:uid="{692B5BBF-7CC5-41F3-9E98-EC557303FE4B}"/>
    <cellStyle name="Millares 12 6 2 12 2" xfId="36931" xr:uid="{3D27904B-160A-44DC-B875-17140FC40B58}"/>
    <cellStyle name="Millares 12 6 2 13" xfId="22033" xr:uid="{BE1E4DAE-7055-4A68-B980-E982B2857034}"/>
    <cellStyle name="Millares 12 6 2 14" xfId="43536" xr:uid="{2A9C3B47-7325-44DC-9FB3-635EABC7E6C1}"/>
    <cellStyle name="Millares 12 6 2 2" xfId="807" xr:uid="{347C55DC-C027-4309-9C8E-D12A349F3591}"/>
    <cellStyle name="Millares 12 6 2 2 10" xfId="15708" xr:uid="{EDBCE20B-BD31-44DE-97A3-FAEF34E11E66}"/>
    <cellStyle name="Millares 12 6 2 2 10 2" xfId="37211" xr:uid="{F67CA8A8-795D-49CF-8A12-A40D5ACDAE99}"/>
    <cellStyle name="Millares 12 6 2 2 11" xfId="22313" xr:uid="{160CD75C-2F40-4A73-9367-4CD1BE847BBC}"/>
    <cellStyle name="Millares 12 6 2 2 12" xfId="43816" xr:uid="{78648F18-419C-41BF-8EDF-73EDEB5411B2}"/>
    <cellStyle name="Millares 12 6 2 2 2" xfId="1753" xr:uid="{416A8D4E-FDE0-43A4-A29C-20C111777FA6}"/>
    <cellStyle name="Millares 12 6 2 2 2 2" xfId="4582" xr:uid="{1C57DBF0-45DF-4CC1-A2E7-D6A727630197}"/>
    <cellStyle name="Millares 12 6 2 2 2 2 2" xfId="12848" xr:uid="{837AA8CE-2553-4E8B-82A7-9365E9994E2A}"/>
    <cellStyle name="Millares 12 6 2 2 2 2 2 2" xfId="34351" xr:uid="{17A98957-D50C-483B-B413-056DC5C2F10D}"/>
    <cellStyle name="Millares 12 6 2 2 2 2 3" xfId="19483" xr:uid="{59691377-993E-4679-9656-04AC4DC2C13F}"/>
    <cellStyle name="Millares 12 6 2 2 2 2 3 2" xfId="40986" xr:uid="{ED13D890-B30F-45CB-A7C3-1597775BD731}"/>
    <cellStyle name="Millares 12 6 2 2 2 2 4" xfId="26088" xr:uid="{E57BE2D7-BFE7-40DA-8A63-0ACE0F012778}"/>
    <cellStyle name="Millares 12 6 2 2 2 2 5" xfId="47591" xr:uid="{D72B0CB3-716F-43E1-9532-82C75C4178B1}"/>
    <cellStyle name="Millares 12 6 2 2 2 3" xfId="6721" xr:uid="{37F264C2-5D7E-43B0-B77A-4D47936E8729}"/>
    <cellStyle name="Millares 12 6 2 2 2 3 2" xfId="14987" xr:uid="{0392130D-2296-466A-9FD2-C7E15AC3F2B8}"/>
    <cellStyle name="Millares 12 6 2 2 2 3 2 2" xfId="36490" xr:uid="{C7CDAE58-03FC-4AFE-A396-5179C4C026DC}"/>
    <cellStyle name="Millares 12 6 2 2 2 3 3" xfId="21622" xr:uid="{BCD4D5F2-925F-4E84-9681-213627A1E057}"/>
    <cellStyle name="Millares 12 6 2 2 2 3 3 2" xfId="43125" xr:uid="{EC9157E5-5501-4EC9-A593-4A60C1D4B362}"/>
    <cellStyle name="Millares 12 6 2 2 2 3 4" xfId="28227" xr:uid="{46532C4D-5E91-4B5D-A794-A98A9B40CEEA}"/>
    <cellStyle name="Millares 12 6 2 2 2 3 5" xfId="49730" xr:uid="{02B371D9-B74E-4DB4-8FB8-59A56AB14B17}"/>
    <cellStyle name="Millares 12 6 2 2 2 4" xfId="8362" xr:uid="{988492A8-EBB6-439F-BAF5-1B1431CAA018}"/>
    <cellStyle name="Millares 12 6 2 2 2 4 2" xfId="29865" xr:uid="{358E6EDE-E427-47CD-8CC0-C73C1477D7F4}"/>
    <cellStyle name="Millares 12 6 2 2 2 5" xfId="10019" xr:uid="{81A5382E-CB86-47AC-A919-6F022E6DBB5F}"/>
    <cellStyle name="Millares 12 6 2 2 2 5 2" xfId="31522" xr:uid="{79BF7580-F7C1-46A3-892A-241D03B522E3}"/>
    <cellStyle name="Millares 12 6 2 2 2 6" xfId="16654" xr:uid="{3BB67A67-05A1-4404-BB57-E406C56A0326}"/>
    <cellStyle name="Millares 12 6 2 2 2 6 2" xfId="38157" xr:uid="{7FBE9CCD-6ED3-4E59-9E64-A4CC684110BB}"/>
    <cellStyle name="Millares 12 6 2 2 2 7" xfId="23259" xr:uid="{D2EB3788-8648-4AFC-AE3C-7F347E1AC2AA}"/>
    <cellStyle name="Millares 12 6 2 2 2 8" xfId="44762" xr:uid="{55271C74-FE28-4F84-98AD-500627B11028}"/>
    <cellStyle name="Millares 12 6 2 2 3" xfId="2440" xr:uid="{FBDE890A-55A7-40C4-99E1-56BDB09D2EF2}"/>
    <cellStyle name="Millares 12 6 2 2 3 2" xfId="10706" xr:uid="{0A776F00-BB54-47EF-9FF8-0B4DF60F94BF}"/>
    <cellStyle name="Millares 12 6 2 2 3 2 2" xfId="32209" xr:uid="{F1BF490B-924A-437A-B745-0D5764421068}"/>
    <cellStyle name="Millares 12 6 2 2 3 3" xfId="17341" xr:uid="{EDA02CFC-6708-420E-828D-33B7A8004197}"/>
    <cellStyle name="Millares 12 6 2 2 3 3 2" xfId="38844" xr:uid="{B516BFFE-FF28-4A80-9A28-E8DD77EC7A44}"/>
    <cellStyle name="Millares 12 6 2 2 3 4" xfId="23946" xr:uid="{81D605BE-0EA6-429E-AE2B-CFEB2283DD5A}"/>
    <cellStyle name="Millares 12 6 2 2 3 5" xfId="45449" xr:uid="{26FB99AD-06DF-4741-8E7A-74637B6409A4}"/>
    <cellStyle name="Millares 12 6 2 2 4" xfId="2957" xr:uid="{8AB2A3BA-A4D2-4049-AC12-5E9D3C662C81}"/>
    <cellStyle name="Millares 12 6 2 2 4 2" xfId="11223" xr:uid="{3306F83F-FE18-435F-BD1B-0A060617FE97}"/>
    <cellStyle name="Millares 12 6 2 2 4 2 2" xfId="32726" xr:uid="{BC7A66B8-85C0-48BA-B038-2541128B5531}"/>
    <cellStyle name="Millares 12 6 2 2 4 3" xfId="17858" xr:uid="{10FFE604-6802-4FC0-A1E5-1C70AADC8FA0}"/>
    <cellStyle name="Millares 12 6 2 2 4 3 2" xfId="39361" xr:uid="{A85534E2-AEBD-4419-833B-9AED94E031AA}"/>
    <cellStyle name="Millares 12 6 2 2 4 4" xfId="24463" xr:uid="{441D34A6-2082-4A42-A1EB-5A1488A4B5EE}"/>
    <cellStyle name="Millares 12 6 2 2 4 5" xfId="45966" xr:uid="{6E772346-9C45-457C-A049-ACAD65D10EE9}"/>
    <cellStyle name="Millares 12 6 2 2 5" xfId="3636" xr:uid="{B25FF25E-0930-49A9-B856-22F7D843CA59}"/>
    <cellStyle name="Millares 12 6 2 2 5 2" xfId="11902" xr:uid="{9259A47A-74A7-42A9-A0E6-DE5E89AD354F}"/>
    <cellStyle name="Millares 12 6 2 2 5 2 2" xfId="33405" xr:uid="{1A9F08C5-2D80-4BA4-B9C8-37D7646EC3CF}"/>
    <cellStyle name="Millares 12 6 2 2 5 3" xfId="18537" xr:uid="{EEE1A127-131E-4760-B54E-91EC9CD73242}"/>
    <cellStyle name="Millares 12 6 2 2 5 3 2" xfId="40040" xr:uid="{BDBDC7D1-7B6C-4B3B-9B14-80A3D54EC93E}"/>
    <cellStyle name="Millares 12 6 2 2 5 4" xfId="25142" xr:uid="{E6745F52-2D25-471C-853C-0626193111A7}"/>
    <cellStyle name="Millares 12 6 2 2 5 5" xfId="46645" xr:uid="{11A0BB9B-3B01-41BB-81EA-47E475EE4667}"/>
    <cellStyle name="Millares 12 6 2 2 6" xfId="5101" xr:uid="{C810DFB3-51B7-403D-91B3-D4058F36A6E2}"/>
    <cellStyle name="Millares 12 6 2 2 6 2" xfId="13367" xr:uid="{351D97A7-6185-4D8C-963F-F1A88AD646C7}"/>
    <cellStyle name="Millares 12 6 2 2 6 2 2" xfId="34870" xr:uid="{721C0ABC-8630-43A1-9A79-FF3E95D8208D}"/>
    <cellStyle name="Millares 12 6 2 2 6 3" xfId="20002" xr:uid="{477D6696-D6F6-4CE8-8EC4-2F467323A03F}"/>
    <cellStyle name="Millares 12 6 2 2 6 3 2" xfId="41505" xr:uid="{5A47A605-EDF4-4931-9862-26DB3058EE13}"/>
    <cellStyle name="Millares 12 6 2 2 6 4" xfId="26607" xr:uid="{D597793C-FC81-4422-A930-F6AF66F88723}"/>
    <cellStyle name="Millares 12 6 2 2 6 5" xfId="48110" xr:uid="{4CDF36DA-6220-432D-98D3-42B42EF024D4}"/>
    <cellStyle name="Millares 12 6 2 2 7" xfId="5775" xr:uid="{282ED15E-B262-48E0-8FCA-6A437BF4CE9F}"/>
    <cellStyle name="Millares 12 6 2 2 7 2" xfId="14041" xr:uid="{0A95A171-C906-43C7-A2A2-6823BD2EFD97}"/>
    <cellStyle name="Millares 12 6 2 2 7 2 2" xfId="35544" xr:uid="{DC84946A-2C6D-43C0-B598-5401394B0138}"/>
    <cellStyle name="Millares 12 6 2 2 7 3" xfId="20676" xr:uid="{DBC1723B-0980-4FCD-BF3F-F73AFB44F9DB}"/>
    <cellStyle name="Millares 12 6 2 2 7 3 2" xfId="42179" xr:uid="{9DB249BB-F345-45BF-852F-FAC874606B2A}"/>
    <cellStyle name="Millares 12 6 2 2 7 4" xfId="27281" xr:uid="{9A29A652-2C67-43EF-9AF2-9080C36E8291}"/>
    <cellStyle name="Millares 12 6 2 2 7 5" xfId="48784" xr:uid="{D9917450-752F-4F40-A002-54D0C2633E0E}"/>
    <cellStyle name="Millares 12 6 2 2 8" xfId="7416" xr:uid="{7E172005-3DBC-4CB5-B55B-4F124384F623}"/>
    <cellStyle name="Millares 12 6 2 2 8 2" xfId="28919" xr:uid="{3B6D530F-96FC-4EDC-B445-C633C2F9ACCB}"/>
    <cellStyle name="Millares 12 6 2 2 9" xfId="9073" xr:uid="{DEEE00BC-82CD-4561-B392-2CA7F425EDD8}"/>
    <cellStyle name="Millares 12 6 2 2 9 2" xfId="30576" xr:uid="{92C37CC4-AA3E-49BD-B365-5D0F224B244F}"/>
    <cellStyle name="Millares 12 6 2 3" xfId="1077" xr:uid="{03174955-B1A5-456C-B450-D2FC52DF3AE1}"/>
    <cellStyle name="Millares 12 6 2 3 2" xfId="3906" xr:uid="{4E39BE55-B7C3-4C01-AFCE-3D0AF94BC0E9}"/>
    <cellStyle name="Millares 12 6 2 3 2 2" xfId="12172" xr:uid="{0BB7ECFF-7C04-40C1-B123-FFAF4CAA2D6F}"/>
    <cellStyle name="Millares 12 6 2 3 2 2 2" xfId="33675" xr:uid="{50D9F095-5A27-4913-BEDC-7E2052ABB81B}"/>
    <cellStyle name="Millares 12 6 2 3 2 3" xfId="18807" xr:uid="{84E5D057-9978-4D99-BA34-452036CBF5E8}"/>
    <cellStyle name="Millares 12 6 2 3 2 3 2" xfId="40310" xr:uid="{24B64EA4-0D65-4884-BF50-02D577760BF5}"/>
    <cellStyle name="Millares 12 6 2 3 2 4" xfId="25412" xr:uid="{C79BFC82-C05E-4610-9A1F-13CE06728B6D}"/>
    <cellStyle name="Millares 12 6 2 3 2 5" xfId="46915" xr:uid="{0600B248-DCAD-4D1F-9779-19A762BE8C3B}"/>
    <cellStyle name="Millares 12 6 2 3 3" xfId="6045" xr:uid="{A1AFB694-8D1E-4424-A15B-0EB81FFE2C43}"/>
    <cellStyle name="Millares 12 6 2 3 3 2" xfId="14311" xr:uid="{B6EFB53D-E639-4004-8881-E1FDE648CF35}"/>
    <cellStyle name="Millares 12 6 2 3 3 2 2" xfId="35814" xr:uid="{160D5D92-03AF-42A4-AA0C-BD0CB82C0972}"/>
    <cellStyle name="Millares 12 6 2 3 3 3" xfId="20946" xr:uid="{F4FD268D-08DA-43B2-A824-302D87AE7B98}"/>
    <cellStyle name="Millares 12 6 2 3 3 3 2" xfId="42449" xr:uid="{378D6009-0B97-489B-9CC8-6142ACE0343A}"/>
    <cellStyle name="Millares 12 6 2 3 3 4" xfId="27551" xr:uid="{9B2F924E-0DA3-4472-B7A7-72F0D19775C9}"/>
    <cellStyle name="Millares 12 6 2 3 3 5" xfId="49054" xr:uid="{0CC315AB-A1A8-4D8E-86B8-4C4F5E36AD3E}"/>
    <cellStyle name="Millares 12 6 2 3 4" xfId="7686" xr:uid="{3417EC91-8772-420D-B8AD-1F9983AECF5C}"/>
    <cellStyle name="Millares 12 6 2 3 4 2" xfId="29189" xr:uid="{5B0D3ABF-FF74-47E7-8FC5-751CBB342B7B}"/>
    <cellStyle name="Millares 12 6 2 3 5" xfId="9343" xr:uid="{E3FAECA0-A1E6-4415-B5A2-85590F33D6BA}"/>
    <cellStyle name="Millares 12 6 2 3 5 2" xfId="30846" xr:uid="{4C382C73-B318-47CD-8143-F452427C34E0}"/>
    <cellStyle name="Millares 12 6 2 3 6" xfId="15978" xr:uid="{C0B5DB74-AA9A-4D56-BC63-EA35C2307DBE}"/>
    <cellStyle name="Millares 12 6 2 3 6 2" xfId="37481" xr:uid="{27CE5903-04BA-4EE7-88C6-089D7AD1BC37}"/>
    <cellStyle name="Millares 12 6 2 3 7" xfId="22583" xr:uid="{7E01868E-B645-40BB-9D46-3116746A1803}"/>
    <cellStyle name="Millares 12 6 2 3 8" xfId="44086" xr:uid="{F3A12E7C-7812-4431-8882-E9BD83E2B16A}"/>
    <cellStyle name="Millares 12 6 2 4" xfId="1473" xr:uid="{0CC1D0B7-ADE5-4DAE-999D-5354DCA22BBB}"/>
    <cellStyle name="Millares 12 6 2 4 2" xfId="4302" xr:uid="{35B50BF6-5122-417F-8444-D0AAD7EF6FBE}"/>
    <cellStyle name="Millares 12 6 2 4 2 2" xfId="12568" xr:uid="{9B84E93B-2EBA-4B8E-B955-CBD069078AD6}"/>
    <cellStyle name="Millares 12 6 2 4 2 2 2" xfId="34071" xr:uid="{0B353D2C-5386-43F6-87A3-4AE7E2C35CFA}"/>
    <cellStyle name="Millares 12 6 2 4 2 3" xfId="19203" xr:uid="{BB14C813-0E2E-4DB7-8203-0BDCF1D8879B}"/>
    <cellStyle name="Millares 12 6 2 4 2 3 2" xfId="40706" xr:uid="{B299BFB0-9682-4058-83CC-31E0A396A5D1}"/>
    <cellStyle name="Millares 12 6 2 4 2 4" xfId="25808" xr:uid="{D779CE3B-9FA6-4277-B41A-5432E82D159E}"/>
    <cellStyle name="Millares 12 6 2 4 2 5" xfId="47311" xr:uid="{18096342-D048-4FBB-945D-7A83F75811DB}"/>
    <cellStyle name="Millares 12 6 2 4 3" xfId="6441" xr:uid="{B297441D-A54A-4101-902D-4920AFD85FBD}"/>
    <cellStyle name="Millares 12 6 2 4 3 2" xfId="14707" xr:uid="{62373A14-E9EC-4341-BF4F-472BE425EDAF}"/>
    <cellStyle name="Millares 12 6 2 4 3 2 2" xfId="36210" xr:uid="{00CB60B7-EB38-4173-805C-FA9C7DFAA084}"/>
    <cellStyle name="Millares 12 6 2 4 3 3" xfId="21342" xr:uid="{E937C55A-B72D-45A2-BFBC-8306FDFF371F}"/>
    <cellStyle name="Millares 12 6 2 4 3 3 2" xfId="42845" xr:uid="{B34AD1EF-8F1F-415D-8421-51FD89A659C3}"/>
    <cellStyle name="Millares 12 6 2 4 3 4" xfId="27947" xr:uid="{D580BB7E-6CF4-4613-B5FD-2FF11AF46AAF}"/>
    <cellStyle name="Millares 12 6 2 4 3 5" xfId="49450" xr:uid="{49E83CDC-89F6-43C7-8C5E-B85FE15D2413}"/>
    <cellStyle name="Millares 12 6 2 4 4" xfId="8082" xr:uid="{F8ECA8C1-AEF2-448C-AB63-FD5BDA53AB97}"/>
    <cellStyle name="Millares 12 6 2 4 4 2" xfId="29585" xr:uid="{A50F2CAD-4B0B-48A7-859D-8BD95A9412EE}"/>
    <cellStyle name="Millares 12 6 2 4 5" xfId="9739" xr:uid="{0EC9E468-BE09-48DD-8AF3-C5270AC0D11D}"/>
    <cellStyle name="Millares 12 6 2 4 5 2" xfId="31242" xr:uid="{807EB6C8-C533-4F54-9878-EACAE72EC244}"/>
    <cellStyle name="Millares 12 6 2 4 6" xfId="16374" xr:uid="{221A0FA9-48FF-486F-98A6-7272C866EFDE}"/>
    <cellStyle name="Millares 12 6 2 4 6 2" xfId="37877" xr:uid="{E8B9076F-4C4D-4ABF-8554-94B256D8EBDA}"/>
    <cellStyle name="Millares 12 6 2 4 7" xfId="22979" xr:uid="{8B8E40AA-C913-4255-8AC8-8F569F247792}"/>
    <cellStyle name="Millares 12 6 2 4 8" xfId="44482" xr:uid="{B4C2A735-FCB1-434E-B6CD-CFFC775B5D32}"/>
    <cellStyle name="Millares 12 6 2 5" xfId="2160" xr:uid="{DBD40FFE-64B0-4F88-A796-2F9F195F4B0E}"/>
    <cellStyle name="Millares 12 6 2 5 2" xfId="10426" xr:uid="{BBEC9214-249C-4070-AC22-63647B1BEE0D}"/>
    <cellStyle name="Millares 12 6 2 5 2 2" xfId="31929" xr:uid="{1127D671-CB2F-46E1-A195-789451FA6AD2}"/>
    <cellStyle name="Millares 12 6 2 5 3" xfId="17061" xr:uid="{23E02E98-2B2E-467C-B68D-12AD7956F0C5}"/>
    <cellStyle name="Millares 12 6 2 5 3 2" xfId="38564" xr:uid="{9458CEAD-B61E-4107-94BC-19301EE6795C}"/>
    <cellStyle name="Millares 12 6 2 5 4" xfId="23666" xr:uid="{5A0D92D2-6F8E-4B64-8BE7-B1D82704C9E9}"/>
    <cellStyle name="Millares 12 6 2 5 5" xfId="45169" xr:uid="{32EBB4DB-5CB8-4294-AFB3-054E329CAE5F}"/>
    <cellStyle name="Millares 12 6 2 6" xfId="2707" xr:uid="{2A68D20C-2A97-4973-8707-D9140D811F05}"/>
    <cellStyle name="Millares 12 6 2 6 2" xfId="10973" xr:uid="{7317A795-9258-4345-835B-F7DC71C3F6B8}"/>
    <cellStyle name="Millares 12 6 2 6 2 2" xfId="32476" xr:uid="{41FA2253-1004-4079-9FCC-1C6241856881}"/>
    <cellStyle name="Millares 12 6 2 6 3" xfId="17608" xr:uid="{27F0B71D-DCEA-47B3-ADBB-329B4628FE9F}"/>
    <cellStyle name="Millares 12 6 2 6 3 2" xfId="39111" xr:uid="{0FE7E444-5603-4E09-AEDD-4091ED76EA7D}"/>
    <cellStyle name="Millares 12 6 2 6 4" xfId="24213" xr:uid="{0FF0FAA3-6B3B-4D36-86E4-26F118C7AF0E}"/>
    <cellStyle name="Millares 12 6 2 6 5" xfId="45716" xr:uid="{FA8DA51D-274B-43C8-A3B6-3EA56B587D9C}"/>
    <cellStyle name="Millares 12 6 2 7" xfId="3356" xr:uid="{D2863347-5071-496B-A692-985E41CCA6BA}"/>
    <cellStyle name="Millares 12 6 2 7 2" xfId="11622" xr:uid="{CD9FB5F9-2830-40A8-8C54-A78E18E554DA}"/>
    <cellStyle name="Millares 12 6 2 7 2 2" xfId="33125" xr:uid="{80371AD0-2C8C-4FE6-A8B6-970A4BF84802}"/>
    <cellStyle name="Millares 12 6 2 7 3" xfId="18257" xr:uid="{6BD03C46-5C2E-40A8-A3A8-BE7FAEC6A1A2}"/>
    <cellStyle name="Millares 12 6 2 7 3 2" xfId="39760" xr:uid="{D2E61001-0A26-493E-BBEB-27BB91D6FA01}"/>
    <cellStyle name="Millares 12 6 2 7 4" xfId="24862" xr:uid="{A0A17DA1-C149-4E36-AC77-87710B09639B}"/>
    <cellStyle name="Millares 12 6 2 7 5" xfId="46365" xr:uid="{29242AAF-7F9C-44BC-828C-5215089DB10A}"/>
    <cellStyle name="Millares 12 6 2 8" xfId="4851" xr:uid="{31DBE9BC-2E47-4713-BB65-2103BB500B48}"/>
    <cellStyle name="Millares 12 6 2 8 2" xfId="13117" xr:uid="{95D739D3-23E4-4230-95F8-0E208F8EA9F5}"/>
    <cellStyle name="Millares 12 6 2 8 2 2" xfId="34620" xr:uid="{5B1A2843-B6CD-4A11-BB79-69808BCFDC80}"/>
    <cellStyle name="Millares 12 6 2 8 3" xfId="19752" xr:uid="{0B6AC5A1-9575-4B15-9E38-809F70C41E5E}"/>
    <cellStyle name="Millares 12 6 2 8 3 2" xfId="41255" xr:uid="{2A2B664D-C01F-4B9D-8AEB-FA3918F3B98E}"/>
    <cellStyle name="Millares 12 6 2 8 4" xfId="26357" xr:uid="{9EE7AD54-3F06-44D4-A1AC-44561DBF0837}"/>
    <cellStyle name="Millares 12 6 2 8 5" xfId="47860" xr:uid="{51E2FE4A-CFED-4691-968A-878817770601}"/>
    <cellStyle name="Millares 12 6 2 9" xfId="5495" xr:uid="{7263B3C7-FFE4-41C7-9CBB-465D8C5F44CE}"/>
    <cellStyle name="Millares 12 6 2 9 2" xfId="13761" xr:uid="{695D161F-762A-4D4C-9719-08DEFD0208D0}"/>
    <cellStyle name="Millares 12 6 2 9 2 2" xfId="35264" xr:uid="{327F56EE-E5E0-4EC0-AF0B-B4C8E254E928}"/>
    <cellStyle name="Millares 12 6 2 9 3" xfId="20396" xr:uid="{AAA8A4AB-0730-453C-99E7-42417DEA86AE}"/>
    <cellStyle name="Millares 12 6 2 9 3 2" xfId="41899" xr:uid="{693D2A16-30BF-42A4-B40B-2BC850498FA6}"/>
    <cellStyle name="Millares 12 6 2 9 4" xfId="27001" xr:uid="{1662C5C1-15A7-4E56-BF2A-D5BAAACBDC04}"/>
    <cellStyle name="Millares 12 6 2 9 5" xfId="48504" xr:uid="{59C0123A-22BF-49CC-8658-7FFC84D1E8E6}"/>
    <cellStyle name="Millares 12 6 3" xfId="397" xr:uid="{7F3CA314-8944-4090-9456-323FF29E4A27}"/>
    <cellStyle name="Millares 12 6 3 10" xfId="15300" xr:uid="{52FC7AF7-FE0C-4DBE-8E97-5C89A7856FF0}"/>
    <cellStyle name="Millares 12 6 3 10 2" xfId="36803" xr:uid="{4E362EAB-4AE7-4920-98C4-625C23D1E748}"/>
    <cellStyle name="Millares 12 6 3 11" xfId="21905" xr:uid="{2EB25B31-0CF0-44F4-969E-088D9810AA24}"/>
    <cellStyle name="Millares 12 6 3 12" xfId="43408" xr:uid="{8DE89555-FD99-48FC-A6E0-01237DA0A92A}"/>
    <cellStyle name="Millares 12 6 3 2" xfId="1345" xr:uid="{1F603EE9-031F-45EB-A43B-A2CDD3AAC7C9}"/>
    <cellStyle name="Millares 12 6 3 2 2" xfId="4174" xr:uid="{09207ED6-4040-490B-8E55-65E2B3EEF84F}"/>
    <cellStyle name="Millares 12 6 3 2 2 2" xfId="12440" xr:uid="{7C58BE66-AA11-4DC7-9444-C7EE2B2BB1A9}"/>
    <cellStyle name="Millares 12 6 3 2 2 2 2" xfId="33943" xr:uid="{CD80B78C-F019-4E7F-B89B-06714B230D9A}"/>
    <cellStyle name="Millares 12 6 3 2 2 3" xfId="19075" xr:uid="{95B40483-C3EA-4E62-AD5D-1E4B4E510873}"/>
    <cellStyle name="Millares 12 6 3 2 2 3 2" xfId="40578" xr:uid="{55D27D69-3B2F-40BD-8CE0-6269B06829CC}"/>
    <cellStyle name="Millares 12 6 3 2 2 4" xfId="25680" xr:uid="{362E5BA8-D4C2-4CA4-921A-5E82ADAFE778}"/>
    <cellStyle name="Millares 12 6 3 2 2 5" xfId="47183" xr:uid="{6EDC130C-3E3C-4045-907A-5528051D97E6}"/>
    <cellStyle name="Millares 12 6 3 2 3" xfId="6313" xr:uid="{04F02B0C-1C4C-4F66-B22B-75B6880F2279}"/>
    <cellStyle name="Millares 12 6 3 2 3 2" xfId="14579" xr:uid="{B697F443-B0BA-4091-89BC-65993862D4E2}"/>
    <cellStyle name="Millares 12 6 3 2 3 2 2" xfId="36082" xr:uid="{CF54003B-BE40-4BD3-9289-AB3D40033339}"/>
    <cellStyle name="Millares 12 6 3 2 3 3" xfId="21214" xr:uid="{B13D2F65-8FE6-4A0F-B73E-D435C635D38A}"/>
    <cellStyle name="Millares 12 6 3 2 3 3 2" xfId="42717" xr:uid="{E02691BC-EFF5-4BD7-A1C3-4897CE96AE4A}"/>
    <cellStyle name="Millares 12 6 3 2 3 4" xfId="27819" xr:uid="{EA5DD3A1-DBF7-4E1A-A94D-5C660B3B33C1}"/>
    <cellStyle name="Millares 12 6 3 2 3 5" xfId="49322" xr:uid="{51D8ED88-303C-41DB-AC74-4B1741B8FDDA}"/>
    <cellStyle name="Millares 12 6 3 2 4" xfId="7954" xr:uid="{4C1A147C-F1E7-407A-B9F8-25607A531010}"/>
    <cellStyle name="Millares 12 6 3 2 4 2" xfId="29457" xr:uid="{9B830C47-98AC-4A08-B7A2-15C553B446DF}"/>
    <cellStyle name="Millares 12 6 3 2 5" xfId="9611" xr:uid="{7ACE4D58-FED9-428F-ABF2-954B99A01B56}"/>
    <cellStyle name="Millares 12 6 3 2 5 2" xfId="31114" xr:uid="{87733F33-A64A-4DD2-B6A4-A227E6892687}"/>
    <cellStyle name="Millares 12 6 3 2 6" xfId="16246" xr:uid="{B29334AF-5759-412B-BD63-6CE1B6F657EF}"/>
    <cellStyle name="Millares 12 6 3 2 6 2" xfId="37749" xr:uid="{475EA740-21D8-416C-8F7C-B9F7AEB9BFF8}"/>
    <cellStyle name="Millares 12 6 3 2 7" xfId="22851" xr:uid="{9E630378-BC73-4DF4-B13A-8C33B4FA6E37}"/>
    <cellStyle name="Millares 12 6 3 2 8" xfId="44354" xr:uid="{70D53925-E949-457A-AEDB-242347C2D682}"/>
    <cellStyle name="Millares 12 6 3 3" xfId="2032" xr:uid="{1CA7D0DB-367F-4EBF-99EF-6C22164D0E6F}"/>
    <cellStyle name="Millares 12 6 3 3 2" xfId="10298" xr:uid="{0339A1B3-83BA-4125-B545-C0A6D38CD834}"/>
    <cellStyle name="Millares 12 6 3 3 2 2" xfId="31801" xr:uid="{45BB57F6-53D9-456D-8BDE-5E9DB10A4532}"/>
    <cellStyle name="Millares 12 6 3 3 3" xfId="16933" xr:uid="{DB12F3DC-E048-42D1-AB28-1BA59B6640AB}"/>
    <cellStyle name="Millares 12 6 3 3 3 2" xfId="38436" xr:uid="{7D9C5535-E465-4380-A7EA-503805510E70}"/>
    <cellStyle name="Millares 12 6 3 3 4" xfId="23538" xr:uid="{7BD34F36-F446-4719-B79D-0B5C761A18F4}"/>
    <cellStyle name="Millares 12 6 3 3 5" xfId="45041" xr:uid="{5486747A-5EF0-4034-94DA-816355451EA0}"/>
    <cellStyle name="Millares 12 6 3 4" xfId="2831" xr:uid="{D873CABA-CEFE-448A-B739-945103B1EB20}"/>
    <cellStyle name="Millares 12 6 3 4 2" xfId="11097" xr:uid="{67668E14-C226-4760-BF6F-88AFE4A5C314}"/>
    <cellStyle name="Millares 12 6 3 4 2 2" xfId="32600" xr:uid="{BFC91DAE-47D1-44A3-9D5E-F1616B704486}"/>
    <cellStyle name="Millares 12 6 3 4 3" xfId="17732" xr:uid="{925657DB-3742-4AA7-8EF9-4B4E65A446AE}"/>
    <cellStyle name="Millares 12 6 3 4 3 2" xfId="39235" xr:uid="{B1112B0E-FFF0-4BAE-99F5-F4F06BF00B6E}"/>
    <cellStyle name="Millares 12 6 3 4 4" xfId="24337" xr:uid="{F6EF2D35-BF61-4E8C-A57C-A3D56AE517E1}"/>
    <cellStyle name="Millares 12 6 3 4 5" xfId="45840" xr:uid="{4852006E-4AF7-4313-A431-65A6D166E831}"/>
    <cellStyle name="Millares 12 6 3 5" xfId="3228" xr:uid="{B25A1103-8A6B-4A67-B10E-F336C3972C21}"/>
    <cellStyle name="Millares 12 6 3 5 2" xfId="11494" xr:uid="{168A3E31-DB21-4A63-A8AA-E80B7388EFB5}"/>
    <cellStyle name="Millares 12 6 3 5 2 2" xfId="32997" xr:uid="{67510AFE-1466-4C20-AA7F-54F3082014D0}"/>
    <cellStyle name="Millares 12 6 3 5 3" xfId="18129" xr:uid="{186C305B-3F31-4610-B3E2-65F0050B9B7F}"/>
    <cellStyle name="Millares 12 6 3 5 3 2" xfId="39632" xr:uid="{2B9A4E06-78A5-4724-AC8D-03B89F81AA84}"/>
    <cellStyle name="Millares 12 6 3 5 4" xfId="24734" xr:uid="{A9E75F7E-73A8-43F3-A88E-E0F872E6D106}"/>
    <cellStyle name="Millares 12 6 3 5 5" xfId="46237" xr:uid="{0C0D50B0-81D7-4DA3-AAD2-9265C56FEB9D}"/>
    <cellStyle name="Millares 12 6 3 6" xfId="4975" xr:uid="{20A3A338-D7D7-4560-924E-28A6887562DA}"/>
    <cellStyle name="Millares 12 6 3 6 2" xfId="13241" xr:uid="{58B86F3C-D228-48C8-AC67-B7F32E392D1E}"/>
    <cellStyle name="Millares 12 6 3 6 2 2" xfId="34744" xr:uid="{DAE1D9CE-AE0A-47BD-B412-4416AEA5435D}"/>
    <cellStyle name="Millares 12 6 3 6 3" xfId="19876" xr:uid="{282C43B5-B3D5-427E-937B-16E5A04B582A}"/>
    <cellStyle name="Millares 12 6 3 6 3 2" xfId="41379" xr:uid="{BE858B53-A13F-4AC8-B1B1-1CD2A36DE05F}"/>
    <cellStyle name="Millares 12 6 3 6 4" xfId="26481" xr:uid="{C8AC0CE6-BD38-41DF-8687-48497949CA6A}"/>
    <cellStyle name="Millares 12 6 3 6 5" xfId="47984" xr:uid="{3BA81B18-19BF-43ED-A223-8942DC0D96A5}"/>
    <cellStyle name="Millares 12 6 3 7" xfId="5367" xr:uid="{C66D8066-91DB-4E16-9716-148F94528EB9}"/>
    <cellStyle name="Millares 12 6 3 7 2" xfId="13633" xr:uid="{2A0A6FBC-A2C2-495B-9EC3-A2942681846C}"/>
    <cellStyle name="Millares 12 6 3 7 2 2" xfId="35136" xr:uid="{C7E5F089-E320-461D-889B-15ED62B0FF26}"/>
    <cellStyle name="Millares 12 6 3 7 3" xfId="20268" xr:uid="{301CFDCC-6161-41F6-AC40-62AAC6483141}"/>
    <cellStyle name="Millares 12 6 3 7 3 2" xfId="41771" xr:uid="{6C8E9C45-8AE6-446A-BB7E-512CC8872B32}"/>
    <cellStyle name="Millares 12 6 3 7 4" xfId="26873" xr:uid="{000B1B99-D532-45BE-A7D9-AC647CD5CDEE}"/>
    <cellStyle name="Millares 12 6 3 7 5" xfId="48376" xr:uid="{8AF9349D-5B84-424D-9829-830E7E8E5188}"/>
    <cellStyle name="Millares 12 6 3 8" xfId="7008" xr:uid="{742F3B95-6378-457C-9840-CE15E54F770A}"/>
    <cellStyle name="Millares 12 6 3 8 2" xfId="28511" xr:uid="{02DE4D76-85B3-4FE0-971D-71F4D904026D}"/>
    <cellStyle name="Millares 12 6 3 9" xfId="8664" xr:uid="{F1394689-80D4-4DFD-8301-FC395FF57AAB}"/>
    <cellStyle name="Millares 12 6 3 9 2" xfId="30167" xr:uid="{F199730B-8B2C-46A8-9B76-14900C0E634E}"/>
    <cellStyle name="Millares 12 6 4" xfId="681" xr:uid="{704A5477-9BE8-4A61-BA4F-5419577631D6}"/>
    <cellStyle name="Millares 12 6 4 10" xfId="43690" xr:uid="{75351813-639C-44CB-BBB3-DDAF60F07CDF}"/>
    <cellStyle name="Millares 12 6 4 2" xfId="1627" xr:uid="{423A03D9-D9F8-493C-8F00-052BE9EFCD3D}"/>
    <cellStyle name="Millares 12 6 4 2 2" xfId="4456" xr:uid="{ECECEB07-F4E9-4222-B116-A1F6CD087656}"/>
    <cellStyle name="Millares 12 6 4 2 2 2" xfId="12722" xr:uid="{8CEA8318-FA26-4722-9295-05DB6372247E}"/>
    <cellStyle name="Millares 12 6 4 2 2 2 2" xfId="34225" xr:uid="{116D90B6-A29D-4265-AE23-A412BF8809D8}"/>
    <cellStyle name="Millares 12 6 4 2 2 3" xfId="19357" xr:uid="{AAD9DFFB-23E3-4512-9EE2-2BB7EEC9C877}"/>
    <cellStyle name="Millares 12 6 4 2 2 3 2" xfId="40860" xr:uid="{B5EA48D1-C679-432A-B404-67A0FEACA006}"/>
    <cellStyle name="Millares 12 6 4 2 2 4" xfId="25962" xr:uid="{A011EF2E-B8B6-4BA9-BC70-1E6B8E9D6379}"/>
    <cellStyle name="Millares 12 6 4 2 2 5" xfId="47465" xr:uid="{44BBA736-3B05-4254-94B7-933B0005A0A5}"/>
    <cellStyle name="Millares 12 6 4 2 3" xfId="6595" xr:uid="{CDFBAAE3-2669-43F7-AFB6-000537382F4E}"/>
    <cellStyle name="Millares 12 6 4 2 3 2" xfId="14861" xr:uid="{939831FC-56E6-449C-8EF0-DB264443BA93}"/>
    <cellStyle name="Millares 12 6 4 2 3 2 2" xfId="36364" xr:uid="{92448D8D-9E02-47F4-B8AB-F16B019F549A}"/>
    <cellStyle name="Millares 12 6 4 2 3 3" xfId="21496" xr:uid="{36812EBB-77E9-4F09-9922-09A72DE8F0B6}"/>
    <cellStyle name="Millares 12 6 4 2 3 3 2" xfId="42999" xr:uid="{17E21E68-B689-48AA-B64D-DB147282BE8E}"/>
    <cellStyle name="Millares 12 6 4 2 3 4" xfId="28101" xr:uid="{32EECEAD-A400-4CE9-8364-A2FC4C991A65}"/>
    <cellStyle name="Millares 12 6 4 2 3 5" xfId="49604" xr:uid="{A3F0B8C4-52B6-4E5D-8793-7657B55B2AA8}"/>
    <cellStyle name="Millares 12 6 4 2 4" xfId="8236" xr:uid="{FA1393FA-A83C-4FED-B902-F7DD03AEA4CA}"/>
    <cellStyle name="Millares 12 6 4 2 4 2" xfId="29739" xr:uid="{FB059F27-746B-417F-AE19-9CDF341830BF}"/>
    <cellStyle name="Millares 12 6 4 2 5" xfId="9893" xr:uid="{06510B39-F96F-46AF-8E0C-0D5118276203}"/>
    <cellStyle name="Millares 12 6 4 2 5 2" xfId="31396" xr:uid="{B2C6CD76-AC10-45D8-9ADC-8D04A7296ED4}"/>
    <cellStyle name="Millares 12 6 4 2 6" xfId="16528" xr:uid="{A2AAE8F9-01AD-4476-A377-36C2621ED2A3}"/>
    <cellStyle name="Millares 12 6 4 2 6 2" xfId="38031" xr:uid="{C75E7DAB-8F78-480E-853A-7A5B037FD0B2}"/>
    <cellStyle name="Millares 12 6 4 2 7" xfId="23133" xr:uid="{86DEA174-2AC5-4C0A-BC29-2150A76DBED3}"/>
    <cellStyle name="Millares 12 6 4 2 8" xfId="44636" xr:uid="{77ECC29B-54AC-408C-BADF-92D8783F764D}"/>
    <cellStyle name="Millares 12 6 4 3" xfId="2314" xr:uid="{7D660709-809E-47BD-B657-A5777D8D17F6}"/>
    <cellStyle name="Millares 12 6 4 3 2" xfId="10580" xr:uid="{B8B745AC-0CD4-4356-95FA-DFD71AE40872}"/>
    <cellStyle name="Millares 12 6 4 3 2 2" xfId="32083" xr:uid="{4D79EB31-2645-4444-B7ED-4D39773F3151}"/>
    <cellStyle name="Millares 12 6 4 3 3" xfId="17215" xr:uid="{9C3D0D82-3520-4136-916E-23D92661736E}"/>
    <cellStyle name="Millares 12 6 4 3 3 2" xfId="38718" xr:uid="{F2675709-2461-4012-9776-3C550945C90C}"/>
    <cellStyle name="Millares 12 6 4 3 4" xfId="23820" xr:uid="{232FC792-5F02-4DF7-91FC-93B8AB87225C}"/>
    <cellStyle name="Millares 12 6 4 3 5" xfId="45323" xr:uid="{77B63746-50C9-4AC8-ABBC-C10F9AA98EF7}"/>
    <cellStyle name="Millares 12 6 4 4" xfId="3510" xr:uid="{265D8024-EA55-42F5-A92A-503C6788194C}"/>
    <cellStyle name="Millares 12 6 4 4 2" xfId="11776" xr:uid="{B08ED59F-0D1C-40E9-B1B7-678AF46003D9}"/>
    <cellStyle name="Millares 12 6 4 4 2 2" xfId="33279" xr:uid="{4A5F5E3A-D059-4B16-B68A-9482F9F2D275}"/>
    <cellStyle name="Millares 12 6 4 4 3" xfId="18411" xr:uid="{96CAE3BA-4F8B-4651-AB22-D0E56412C6E2}"/>
    <cellStyle name="Millares 12 6 4 4 3 2" xfId="39914" xr:uid="{6771B551-0F1F-4E5E-948F-9BD15823BBD2}"/>
    <cellStyle name="Millares 12 6 4 4 4" xfId="25016" xr:uid="{9690253E-8A3C-4CB1-9DB3-9A84ECAC0290}"/>
    <cellStyle name="Millares 12 6 4 4 5" xfId="46519" xr:uid="{70A7F7EA-CA09-406F-8AD1-19EA7D46B18D}"/>
    <cellStyle name="Millares 12 6 4 5" xfId="5649" xr:uid="{27FC04A0-26DC-4220-8AFE-EA2CBFFD9EFB}"/>
    <cellStyle name="Millares 12 6 4 5 2" xfId="13915" xr:uid="{6122D567-BF3D-40BF-B8AE-A186D5B027EA}"/>
    <cellStyle name="Millares 12 6 4 5 2 2" xfId="35418" xr:uid="{4C5FE0F4-2595-49C9-A609-E4C942E37F72}"/>
    <cellStyle name="Millares 12 6 4 5 3" xfId="20550" xr:uid="{615444FF-7845-48A5-8AEC-D2CBFCC1D5A8}"/>
    <cellStyle name="Millares 12 6 4 5 3 2" xfId="42053" xr:uid="{87A9B49B-8282-44BB-A253-975FD6D74AD7}"/>
    <cellStyle name="Millares 12 6 4 5 4" xfId="27155" xr:uid="{2B5F18B4-60A2-409C-860B-54C069064454}"/>
    <cellStyle name="Millares 12 6 4 5 5" xfId="48658" xr:uid="{D9B82B0A-4A1E-4311-A958-38585967CCCA}"/>
    <cellStyle name="Millares 12 6 4 6" xfId="7290" xr:uid="{B519456F-4307-4C8C-9335-EC056733CEA6}"/>
    <cellStyle name="Millares 12 6 4 6 2" xfId="28793" xr:uid="{64B5A9C0-35EE-4819-9F6F-89ABAFCB31C7}"/>
    <cellStyle name="Millares 12 6 4 7" xfId="8947" xr:uid="{A096764A-B003-46AA-94E8-75DDBE29F77D}"/>
    <cellStyle name="Millares 12 6 4 7 2" xfId="30450" xr:uid="{1446D0DB-C321-4BDF-8892-FB93712D3B86}"/>
    <cellStyle name="Millares 12 6 4 8" xfId="15582" xr:uid="{24593533-20F9-4033-BE2A-D4B19ACB4FC9}"/>
    <cellStyle name="Millares 12 6 4 8 2" xfId="37085" xr:uid="{F4346402-07C9-45EE-B528-250463E06DF1}"/>
    <cellStyle name="Millares 12 6 4 9" xfId="22187" xr:uid="{DC4CB60F-BCAE-4DDF-A43F-559C1A49DE92}"/>
    <cellStyle name="Millares 12 6 5" xfId="949" xr:uid="{95D3C982-C6EC-4B39-93D4-D4EBB67C2C8D}"/>
    <cellStyle name="Millares 12 6 5 2" xfId="3778" xr:uid="{63A8B9B9-A34A-4794-8306-87AEB6FE6262}"/>
    <cellStyle name="Millares 12 6 5 2 2" xfId="12044" xr:uid="{9B2D96C9-F0DF-4730-9922-9E70E8DFB375}"/>
    <cellStyle name="Millares 12 6 5 2 2 2" xfId="33547" xr:uid="{F8D77841-4457-453B-A870-6029C52E226A}"/>
    <cellStyle name="Millares 12 6 5 2 3" xfId="18679" xr:uid="{AD495D29-BC27-4599-8918-5C31A26EB21E}"/>
    <cellStyle name="Millares 12 6 5 2 3 2" xfId="40182" xr:uid="{BE289252-4F40-48B8-90B5-E584F8C5C257}"/>
    <cellStyle name="Millares 12 6 5 2 4" xfId="25284" xr:uid="{EED9A29C-D2C9-4E75-9AA9-A242DAE8AD44}"/>
    <cellStyle name="Millares 12 6 5 2 5" xfId="46787" xr:uid="{2D3AA4C5-7EC4-4FD6-9087-15DA3CECD260}"/>
    <cellStyle name="Millares 12 6 5 3" xfId="5917" xr:uid="{0E260D90-285D-4B17-9F50-BCF354FC550C}"/>
    <cellStyle name="Millares 12 6 5 3 2" xfId="14183" xr:uid="{9C230B9E-18A9-4037-BC6F-6EE4C2609280}"/>
    <cellStyle name="Millares 12 6 5 3 2 2" xfId="35686" xr:uid="{413A179E-DF19-4108-BA97-89AC10151C97}"/>
    <cellStyle name="Millares 12 6 5 3 3" xfId="20818" xr:uid="{CE1791C5-AD71-4A6B-A8DE-E9CBC0C69A62}"/>
    <cellStyle name="Millares 12 6 5 3 3 2" xfId="42321" xr:uid="{5A81E2AA-8DA0-49CD-B451-A436916D46B2}"/>
    <cellStyle name="Millares 12 6 5 3 4" xfId="27423" xr:uid="{AF5D6150-68A6-47C6-B0C0-AE890C7C8FD4}"/>
    <cellStyle name="Millares 12 6 5 3 5" xfId="48926" xr:uid="{9C669C48-BC82-439E-972B-84B417E39179}"/>
    <cellStyle name="Millares 12 6 5 4" xfId="7558" xr:uid="{BE2902AC-F346-47AB-933A-EB5B966D4E61}"/>
    <cellStyle name="Millares 12 6 5 4 2" xfId="29061" xr:uid="{1C77E7F1-BEE7-4204-BA15-0F3B5EA62CAD}"/>
    <cellStyle name="Millares 12 6 5 5" xfId="9215" xr:uid="{F06FD2DE-0701-4C95-830C-036AA3DAAAEB}"/>
    <cellStyle name="Millares 12 6 5 5 2" xfId="30718" xr:uid="{F97453DC-F626-451F-A20C-A7C82DFF0A80}"/>
    <cellStyle name="Millares 12 6 5 6" xfId="15850" xr:uid="{5596480C-7497-440F-A4CA-500E63FD6D45}"/>
    <cellStyle name="Millares 12 6 5 6 2" xfId="37353" xr:uid="{91FE9A6E-121A-4CFD-9E5B-036EDAE03D41}"/>
    <cellStyle name="Millares 12 6 5 7" xfId="22455" xr:uid="{B3E2EC3C-5CEB-4D92-B0E2-C8033B4E1C1F}"/>
    <cellStyle name="Millares 12 6 5 8" xfId="43958" xr:uid="{E94D7C3B-2701-401A-85DF-03F14840AEC6}"/>
    <cellStyle name="Millares 12 6 6" xfId="1210" xr:uid="{2D507270-279A-44E6-9371-B9E3E1C4FF25}"/>
    <cellStyle name="Millares 12 6 6 2" xfId="4039" xr:uid="{812ED4D1-3E79-4694-A95E-6E2667A81759}"/>
    <cellStyle name="Millares 12 6 6 2 2" xfId="12305" xr:uid="{3ADF634C-557F-45A7-95C5-7B7659B36575}"/>
    <cellStyle name="Millares 12 6 6 2 2 2" xfId="33808" xr:uid="{B5EEF4A7-C937-4EBD-B705-91E80E24D0B5}"/>
    <cellStyle name="Millares 12 6 6 2 3" xfId="18940" xr:uid="{C5BB5CCC-3C28-4165-8BB9-9CEC625A452F}"/>
    <cellStyle name="Millares 12 6 6 2 3 2" xfId="40443" xr:uid="{2DC496DA-5FBC-4DF1-A9A1-A9EA443AB1CE}"/>
    <cellStyle name="Millares 12 6 6 2 4" xfId="25545" xr:uid="{D8F47FC9-E3A8-40CD-9FB1-36A4B2FD0F73}"/>
    <cellStyle name="Millares 12 6 6 2 5" xfId="47048" xr:uid="{73B979B5-57BB-449C-A6D0-A9EEAE5F8DE6}"/>
    <cellStyle name="Millares 12 6 6 3" xfId="6178" xr:uid="{02892BBE-3D29-44C8-915F-4392C3EFC756}"/>
    <cellStyle name="Millares 12 6 6 3 2" xfId="14444" xr:uid="{5B6A1AC6-5A80-4231-BF3A-E41DE76138E0}"/>
    <cellStyle name="Millares 12 6 6 3 2 2" xfId="35947" xr:uid="{95B11B4E-6D20-4CF9-BA2C-E1CE7CD7469A}"/>
    <cellStyle name="Millares 12 6 6 3 3" xfId="21079" xr:uid="{6AC096E3-E97F-408C-8847-CEEF1C2AB360}"/>
    <cellStyle name="Millares 12 6 6 3 3 2" xfId="42582" xr:uid="{D8ADAA98-E497-473C-AAC7-986DFD705400}"/>
    <cellStyle name="Millares 12 6 6 3 4" xfId="27684" xr:uid="{9BF59A6D-D138-41C3-B20B-B767CE802804}"/>
    <cellStyle name="Millares 12 6 6 3 5" xfId="49187" xr:uid="{B3B8F5D6-A14C-40C1-AB69-909BEC008067}"/>
    <cellStyle name="Millares 12 6 6 4" xfId="7819" xr:uid="{002F081D-4CE7-479E-8D24-CA8F78C5CC3B}"/>
    <cellStyle name="Millares 12 6 6 4 2" xfId="29322" xr:uid="{4C224B19-068B-4CE5-9055-2C95BCEAFD73}"/>
    <cellStyle name="Millares 12 6 6 5" xfId="9476" xr:uid="{F5275AFA-4587-4C13-9824-EE7100A20869}"/>
    <cellStyle name="Millares 12 6 6 5 2" xfId="30979" xr:uid="{6B730F9A-E654-4F6A-A6B8-FBEC8D102175}"/>
    <cellStyle name="Millares 12 6 6 6" xfId="16111" xr:uid="{38542F18-FF09-43CC-9328-E3926B82AAF3}"/>
    <cellStyle name="Millares 12 6 6 6 2" xfId="37614" xr:uid="{D945D10C-C425-485E-A0DB-E931C0536C51}"/>
    <cellStyle name="Millares 12 6 6 7" xfId="22716" xr:uid="{7A61C76D-10AC-41B3-BAE9-29F779E28427}"/>
    <cellStyle name="Millares 12 6 6 8" xfId="44219" xr:uid="{6498081B-4926-4C80-B80F-BE0416A12B08}"/>
    <cellStyle name="Millares 12 6 7" xfId="1898" xr:uid="{E5BB5805-BCC2-4FE9-B20D-DA31D4A56425}"/>
    <cellStyle name="Millares 12 6 7 2" xfId="10164" xr:uid="{9823F24D-DE2B-4DEF-AD33-355649447001}"/>
    <cellStyle name="Millares 12 6 7 2 2" xfId="31667" xr:uid="{8D927A62-9FC4-45E5-BD28-411EF7E68A8A}"/>
    <cellStyle name="Millares 12 6 7 3" xfId="16799" xr:uid="{AAE8F425-9BC9-4488-A411-217F2815D0E8}"/>
    <cellStyle name="Millares 12 6 7 3 2" xfId="38302" xr:uid="{CFC8C7A5-6354-41EB-AFB3-A7AAF062F004}"/>
    <cellStyle name="Millares 12 6 7 4" xfId="23404" xr:uid="{C7721240-D1D8-4190-93F3-AE7B90186F77}"/>
    <cellStyle name="Millares 12 6 7 5" xfId="44907" xr:uid="{ED2A6982-5FAD-49D6-9299-3DF0A55118C0}"/>
    <cellStyle name="Millares 12 6 8" xfId="2583" xr:uid="{CB02BE3C-4DEA-4753-8A9A-82108296071F}"/>
    <cellStyle name="Millares 12 6 8 2" xfId="10849" xr:uid="{F69DB8E7-95FB-4128-8C33-25159D4FFDE1}"/>
    <cellStyle name="Millares 12 6 8 2 2" xfId="32352" xr:uid="{B146574C-C41D-454E-A36E-EDFFC97E8617}"/>
    <cellStyle name="Millares 12 6 8 3" xfId="17484" xr:uid="{6381FDFE-F613-462C-98E3-193576E54F90}"/>
    <cellStyle name="Millares 12 6 8 3 2" xfId="38987" xr:uid="{96DC14DB-3A6F-49E3-964D-021EF09C0F60}"/>
    <cellStyle name="Millares 12 6 8 4" xfId="24089" xr:uid="{0B85CC9A-74DB-4145-9865-65D6A9455DDA}"/>
    <cellStyle name="Millares 12 6 8 5" xfId="45592" xr:uid="{DC76F376-AAA8-431A-BD88-F39035D4438F}"/>
    <cellStyle name="Millares 12 6 9" xfId="3094" xr:uid="{E8073E43-73EB-4D4E-84A9-D012F7E4BE04}"/>
    <cellStyle name="Millares 12 6 9 2" xfId="11360" xr:uid="{3E760738-F50C-41FE-AB71-A68300FADCF0}"/>
    <cellStyle name="Millares 12 6 9 2 2" xfId="32863" xr:uid="{1ED7E9D2-ECF1-4801-9595-BA1262ED075C}"/>
    <cellStyle name="Millares 12 6 9 3" xfId="17995" xr:uid="{B55A5FD3-FF90-4170-8D48-40FD05102577}"/>
    <cellStyle name="Millares 12 6 9 3 2" xfId="39498" xr:uid="{2737CB0D-CEED-46AC-B005-7B87B0FC7CA5}"/>
    <cellStyle name="Millares 12 6 9 4" xfId="24600" xr:uid="{07171D5A-EA0B-4275-9F92-00F099572DF0}"/>
    <cellStyle name="Millares 12 6 9 5" xfId="46103" xr:uid="{D46B9761-D073-4BF5-A5C3-85EC5DE3F8B7}"/>
    <cellStyle name="Millares 12 7" xfId="245" xr:uid="{0B222CB5-64A9-4AF3-B23B-B940F97ECD8B}"/>
    <cellStyle name="Millares 12 7 10" xfId="4759" xr:uid="{0BF5DAB7-7A44-45E3-BA8A-A073A30AD289}"/>
    <cellStyle name="Millares 12 7 10 2" xfId="13025" xr:uid="{66DCB8F2-83B3-4561-A5FE-27A1DB5D17A5}"/>
    <cellStyle name="Millares 12 7 10 2 2" xfId="34528" xr:uid="{C9015E31-288D-47EB-AD22-8FB55DF5B325}"/>
    <cellStyle name="Millares 12 7 10 3" xfId="19660" xr:uid="{A2645529-A998-46AA-83D9-6A6B7352F9B1}"/>
    <cellStyle name="Millares 12 7 10 3 2" xfId="41163" xr:uid="{CF9EA97C-0B52-448B-B6A1-CBA45614C2B7}"/>
    <cellStyle name="Millares 12 7 10 4" xfId="26265" xr:uid="{900C275D-2E35-4674-B2C0-BC93E9006646}"/>
    <cellStyle name="Millares 12 7 10 5" xfId="47768" xr:uid="{6C8AC190-863A-49C8-90C6-81A5451B40C0}"/>
    <cellStyle name="Millares 12 7 11" xfId="5262" xr:uid="{761B057E-35B4-4702-830E-DD04EBBEDA47}"/>
    <cellStyle name="Millares 12 7 11 2" xfId="13528" xr:uid="{33B6CEC0-A2C9-4047-80BC-B9331365B241}"/>
    <cellStyle name="Millares 12 7 11 2 2" xfId="35031" xr:uid="{15376DA4-40A8-495E-B924-87260FEACFD5}"/>
    <cellStyle name="Millares 12 7 11 3" xfId="20163" xr:uid="{1AB33216-37B2-4021-BC9C-2676C85770F4}"/>
    <cellStyle name="Millares 12 7 11 3 2" xfId="41666" xr:uid="{B1413464-D8FA-4F60-B77F-E2AA24BB845A}"/>
    <cellStyle name="Millares 12 7 11 4" xfId="26768" xr:uid="{4E4588F7-77B6-441D-93B7-40DDE3D6C0D7}"/>
    <cellStyle name="Millares 12 7 11 5" xfId="48271" xr:uid="{A11657B1-33E1-4DEC-83AD-C40AA223212C}"/>
    <cellStyle name="Millares 12 7 12" xfId="6903" xr:uid="{51C0B737-D194-414F-890C-61CD170D840D}"/>
    <cellStyle name="Millares 12 7 12 2" xfId="28406" xr:uid="{66C4F70E-26FA-4C86-9E60-50D26CF8B15C}"/>
    <cellStyle name="Millares 12 7 13" xfId="8558" xr:uid="{5564ABF3-AD3F-4006-920B-191CF5F8D533}"/>
    <cellStyle name="Millares 12 7 13 2" xfId="30061" xr:uid="{7C3FBC91-2F05-4A22-B8CC-AA7B37E3CC71}"/>
    <cellStyle name="Millares 12 7 14" xfId="15196" xr:uid="{D4A669A2-ADA9-4AA3-A9BB-8B7DD66C63B7}"/>
    <cellStyle name="Millares 12 7 14 2" xfId="36699" xr:uid="{41400B33-4A17-4A10-BD27-DCE0274EB71D}"/>
    <cellStyle name="Millares 12 7 15" xfId="21801" xr:uid="{0BBC78B9-8CB6-43BC-AE28-64D773E6D62C}"/>
    <cellStyle name="Millares 12 7 16" xfId="43304" xr:uid="{C2C674F6-0B96-4A4A-A287-34629326012E}"/>
    <cellStyle name="Millares 12 7 2" xfId="556" xr:uid="{E7ECA43B-87EC-4524-B2AE-AB0A1C56D45E}"/>
    <cellStyle name="Millares 12 7 2 10" xfId="7167" xr:uid="{978E9A44-2B99-4873-A083-DE556AB9876F}"/>
    <cellStyle name="Millares 12 7 2 10 2" xfId="28670" xr:uid="{E842511E-8389-4D3D-A173-8AC4E788F560}"/>
    <cellStyle name="Millares 12 7 2 11" xfId="8823" xr:uid="{A30ECCE1-EA5F-4D66-8452-92647858AA3A}"/>
    <cellStyle name="Millares 12 7 2 11 2" xfId="30326" xr:uid="{0ADC4758-AA35-4025-93E4-43CDB9246BE9}"/>
    <cellStyle name="Millares 12 7 2 12" xfId="15459" xr:uid="{CBA302B4-2520-41CC-ABED-FEC2031E47BC}"/>
    <cellStyle name="Millares 12 7 2 12 2" xfId="36962" xr:uid="{CA0D486E-0706-4A2D-BC9F-373A7E59FF1A}"/>
    <cellStyle name="Millares 12 7 2 13" xfId="22064" xr:uid="{0CC1121B-1BBB-4113-B8B5-01A48E2571B5}"/>
    <cellStyle name="Millares 12 7 2 14" xfId="43567" xr:uid="{55A062DD-6B0A-4F1B-B00A-DADC69A86272}"/>
    <cellStyle name="Millares 12 7 2 2" xfId="838" xr:uid="{7D016F82-1B77-4C37-AC7D-E4439BA68682}"/>
    <cellStyle name="Millares 12 7 2 2 10" xfId="15739" xr:uid="{4F7A4BE3-20C3-4FE4-B5BF-AB751D6D3A8B}"/>
    <cellStyle name="Millares 12 7 2 2 10 2" xfId="37242" xr:uid="{0780EFBE-DCFE-47FE-8EFD-8A475BE26E21}"/>
    <cellStyle name="Millares 12 7 2 2 11" xfId="22344" xr:uid="{B924C30A-A720-4399-958B-8E6EF09FD439}"/>
    <cellStyle name="Millares 12 7 2 2 12" xfId="43847" xr:uid="{F4E781FC-AB7E-44B1-BD19-A21814C76470}"/>
    <cellStyle name="Millares 12 7 2 2 2" xfId="1784" xr:uid="{818725E7-6687-4D5A-ADA8-22651004035F}"/>
    <cellStyle name="Millares 12 7 2 2 2 2" xfId="4613" xr:uid="{DDD2BD3A-5D3D-4FC8-A177-6915BF396F63}"/>
    <cellStyle name="Millares 12 7 2 2 2 2 2" xfId="12879" xr:uid="{9B96FBBB-7012-4E68-A5C4-03EEE073F21D}"/>
    <cellStyle name="Millares 12 7 2 2 2 2 2 2" xfId="34382" xr:uid="{95704020-BD37-426D-8FA6-AAC734551F6A}"/>
    <cellStyle name="Millares 12 7 2 2 2 2 3" xfId="19514" xr:uid="{43F44A5A-B31B-4A91-8B7C-8908B808DBF9}"/>
    <cellStyle name="Millares 12 7 2 2 2 2 3 2" xfId="41017" xr:uid="{A8DF9E5F-AC38-43BC-BB70-1A9AC0311B41}"/>
    <cellStyle name="Millares 12 7 2 2 2 2 4" xfId="26119" xr:uid="{490B9A47-B47D-44B0-B044-B3FA3A15195C}"/>
    <cellStyle name="Millares 12 7 2 2 2 2 5" xfId="47622" xr:uid="{AF8886A5-1731-460A-ADC2-8DB92122FDFB}"/>
    <cellStyle name="Millares 12 7 2 2 2 3" xfId="6752" xr:uid="{C6FCBD71-3BD9-4736-88F2-0375D2BCD2E7}"/>
    <cellStyle name="Millares 12 7 2 2 2 3 2" xfId="15018" xr:uid="{B83D6D30-C20C-4CF3-9C74-ED22D0C715A9}"/>
    <cellStyle name="Millares 12 7 2 2 2 3 2 2" xfId="36521" xr:uid="{2B9B4D8C-EF6C-4F25-995B-0615AA920ADC}"/>
    <cellStyle name="Millares 12 7 2 2 2 3 3" xfId="21653" xr:uid="{886A895C-F6FA-4190-8FDF-129009EC5CDC}"/>
    <cellStyle name="Millares 12 7 2 2 2 3 3 2" xfId="43156" xr:uid="{DF5D1DF3-B96B-4732-A92E-9E7DF4D10DB0}"/>
    <cellStyle name="Millares 12 7 2 2 2 3 4" xfId="28258" xr:uid="{C639E35D-721E-4318-A3E4-3786C0B81F86}"/>
    <cellStyle name="Millares 12 7 2 2 2 3 5" xfId="49761" xr:uid="{9AE6EEC4-4F2C-4814-865D-55E044FBCA08}"/>
    <cellStyle name="Millares 12 7 2 2 2 4" xfId="8393" xr:uid="{57715D1B-0323-4EDF-900D-57CF45FCB69F}"/>
    <cellStyle name="Millares 12 7 2 2 2 4 2" xfId="29896" xr:uid="{1F636399-BBF3-4C94-8DCF-D04C4982E123}"/>
    <cellStyle name="Millares 12 7 2 2 2 5" xfId="10050" xr:uid="{9FABF5CD-74FB-4E9C-81DC-A08CF55234AC}"/>
    <cellStyle name="Millares 12 7 2 2 2 5 2" xfId="31553" xr:uid="{B7F6198A-AF80-4E30-96A5-483F8F122739}"/>
    <cellStyle name="Millares 12 7 2 2 2 6" xfId="16685" xr:uid="{7ADD92E9-CCA3-4196-A7D3-254F92C9BCE7}"/>
    <cellStyle name="Millares 12 7 2 2 2 6 2" xfId="38188" xr:uid="{D69F2A81-F77C-4D10-AC55-E6201BC7A0F7}"/>
    <cellStyle name="Millares 12 7 2 2 2 7" xfId="23290" xr:uid="{11FEBB34-11DD-430B-BECD-D8DD7BE71BB0}"/>
    <cellStyle name="Millares 12 7 2 2 2 8" xfId="44793" xr:uid="{F9B18551-41B4-4E19-BA57-5E96E25A0753}"/>
    <cellStyle name="Millares 12 7 2 2 3" xfId="2471" xr:uid="{15F65ABE-55AC-41BC-AA8A-8A2A7D29D30B}"/>
    <cellStyle name="Millares 12 7 2 2 3 2" xfId="10737" xr:uid="{20EE733B-FF3C-4A37-ABA1-C4237EAE45FF}"/>
    <cellStyle name="Millares 12 7 2 2 3 2 2" xfId="32240" xr:uid="{CC8E7836-783A-4391-A252-5EF0C4EB6250}"/>
    <cellStyle name="Millares 12 7 2 2 3 3" xfId="17372" xr:uid="{DCC692DA-724E-4021-9726-0B3C56669BE4}"/>
    <cellStyle name="Millares 12 7 2 2 3 3 2" xfId="38875" xr:uid="{347EB5A1-3187-482B-A2E7-A8A8C4B8B2EC}"/>
    <cellStyle name="Millares 12 7 2 2 3 4" xfId="23977" xr:uid="{027B09D2-BFF0-4106-B9EA-CFA99EDE4874}"/>
    <cellStyle name="Millares 12 7 2 2 3 5" xfId="45480" xr:uid="{E3157BFB-8B47-40B6-8A10-489D39A6D763}"/>
    <cellStyle name="Millares 12 7 2 2 4" xfId="2988" xr:uid="{E76F3121-F683-40D0-A592-AA2DC41FA45A}"/>
    <cellStyle name="Millares 12 7 2 2 4 2" xfId="11254" xr:uid="{E78BC604-2BA4-435D-BD3D-9CE246285F5C}"/>
    <cellStyle name="Millares 12 7 2 2 4 2 2" xfId="32757" xr:uid="{947F1932-6487-4113-B734-0D96456F053F}"/>
    <cellStyle name="Millares 12 7 2 2 4 3" xfId="17889" xr:uid="{E5D7C04D-EE1F-4EF8-A990-7104BF74714D}"/>
    <cellStyle name="Millares 12 7 2 2 4 3 2" xfId="39392" xr:uid="{F35AB241-D03A-4754-BA86-D8C7AE7B3CA2}"/>
    <cellStyle name="Millares 12 7 2 2 4 4" xfId="24494" xr:uid="{50CB3073-F98F-4C26-B71E-4F734F07213D}"/>
    <cellStyle name="Millares 12 7 2 2 4 5" xfId="45997" xr:uid="{7F7A79F9-1E61-4E8D-8590-4A444D49DF97}"/>
    <cellStyle name="Millares 12 7 2 2 5" xfId="3667" xr:uid="{A4F230CC-8A38-4BB7-B64F-F11433DB62CC}"/>
    <cellStyle name="Millares 12 7 2 2 5 2" xfId="11933" xr:uid="{26E0E340-83A3-4659-8089-C36835068AC4}"/>
    <cellStyle name="Millares 12 7 2 2 5 2 2" xfId="33436" xr:uid="{9AB36E7E-88D0-4D20-9A72-3C3A1930484C}"/>
    <cellStyle name="Millares 12 7 2 2 5 3" xfId="18568" xr:uid="{3A41CDB8-F816-492D-A5F1-4031D132853B}"/>
    <cellStyle name="Millares 12 7 2 2 5 3 2" xfId="40071" xr:uid="{CF6A99EB-0099-4763-B209-4BCF30F602CD}"/>
    <cellStyle name="Millares 12 7 2 2 5 4" xfId="25173" xr:uid="{67F7B6AE-E7B8-4B1C-B45B-D7E88AE0BDF2}"/>
    <cellStyle name="Millares 12 7 2 2 5 5" xfId="46676" xr:uid="{A4DF095B-7813-439A-A210-17FD09D64706}"/>
    <cellStyle name="Millares 12 7 2 2 6" xfId="5132" xr:uid="{907FE32B-5363-49D1-B518-A87B3F86FCC7}"/>
    <cellStyle name="Millares 12 7 2 2 6 2" xfId="13398" xr:uid="{114F9D14-B3C7-4A1F-A112-80C4AA05F641}"/>
    <cellStyle name="Millares 12 7 2 2 6 2 2" xfId="34901" xr:uid="{55566134-EE2D-480B-A6C2-92369278ABD3}"/>
    <cellStyle name="Millares 12 7 2 2 6 3" xfId="20033" xr:uid="{41F9AD9B-6485-4E04-9669-0A98A101FA03}"/>
    <cellStyle name="Millares 12 7 2 2 6 3 2" xfId="41536" xr:uid="{1235B9C9-EABF-4429-80BD-87E9ADB5BD76}"/>
    <cellStyle name="Millares 12 7 2 2 6 4" xfId="26638" xr:uid="{9B66EDDA-0128-4EF8-B1AA-517CA5815447}"/>
    <cellStyle name="Millares 12 7 2 2 6 5" xfId="48141" xr:uid="{01F67690-B2DD-4F11-B97C-7562F569DE42}"/>
    <cellStyle name="Millares 12 7 2 2 7" xfId="5806" xr:uid="{83128A57-9390-4329-80DD-3A14D3B32AE6}"/>
    <cellStyle name="Millares 12 7 2 2 7 2" xfId="14072" xr:uid="{34B1451D-3613-4BAD-9331-FDD43983D92B}"/>
    <cellStyle name="Millares 12 7 2 2 7 2 2" xfId="35575" xr:uid="{12E46F75-6719-4414-8D8C-4EB56FBCAA67}"/>
    <cellStyle name="Millares 12 7 2 2 7 3" xfId="20707" xr:uid="{7A5936D7-DB02-4D59-8301-DF0107A214F7}"/>
    <cellStyle name="Millares 12 7 2 2 7 3 2" xfId="42210" xr:uid="{075CE14C-2293-40A2-B739-9233A33E9126}"/>
    <cellStyle name="Millares 12 7 2 2 7 4" xfId="27312" xr:uid="{553EB619-6F88-49C5-B87B-CCBB24F8417E}"/>
    <cellStyle name="Millares 12 7 2 2 7 5" xfId="48815" xr:uid="{C88DAE2D-865D-4772-9835-F3289811BAE7}"/>
    <cellStyle name="Millares 12 7 2 2 8" xfId="7447" xr:uid="{7A09BECE-7A20-4B21-BA28-E15816CFFBAA}"/>
    <cellStyle name="Millares 12 7 2 2 8 2" xfId="28950" xr:uid="{183C956C-2E63-4079-8172-42AFB48694FA}"/>
    <cellStyle name="Millares 12 7 2 2 9" xfId="9104" xr:uid="{6493BC87-C6F4-4CEC-8FDF-052695A5B3AE}"/>
    <cellStyle name="Millares 12 7 2 2 9 2" xfId="30607" xr:uid="{03E1E44B-0109-4333-BC9B-D5D9435C260C}"/>
    <cellStyle name="Millares 12 7 2 3" xfId="1108" xr:uid="{77C0616D-D7BD-4A58-BB12-3D7214956BB6}"/>
    <cellStyle name="Millares 12 7 2 3 2" xfId="3937" xr:uid="{05FECF27-A8DA-4B4F-98C9-FCB7A472BB43}"/>
    <cellStyle name="Millares 12 7 2 3 2 2" xfId="12203" xr:uid="{7E9185A7-F7F3-41B8-85FA-B073CD02614F}"/>
    <cellStyle name="Millares 12 7 2 3 2 2 2" xfId="33706" xr:uid="{08055DD6-960D-44AC-946F-878C29353CB8}"/>
    <cellStyle name="Millares 12 7 2 3 2 3" xfId="18838" xr:uid="{4F114410-7848-408A-B800-C7F3D77FA32F}"/>
    <cellStyle name="Millares 12 7 2 3 2 3 2" xfId="40341" xr:uid="{2D2B950E-F796-43D7-9911-3E168DCB8A2D}"/>
    <cellStyle name="Millares 12 7 2 3 2 4" xfId="25443" xr:uid="{7663BA16-1F45-4D55-9BE6-7EB819152B96}"/>
    <cellStyle name="Millares 12 7 2 3 2 5" xfId="46946" xr:uid="{78F1E697-C18B-4325-BA0C-7A4388E8438D}"/>
    <cellStyle name="Millares 12 7 2 3 3" xfId="6076" xr:uid="{6DD2918A-16EE-4AF4-B5CA-680C11C4F469}"/>
    <cellStyle name="Millares 12 7 2 3 3 2" xfId="14342" xr:uid="{D385D4AB-243A-460A-84C5-0707815E0185}"/>
    <cellStyle name="Millares 12 7 2 3 3 2 2" xfId="35845" xr:uid="{0C382C8A-CB78-4840-8761-48A08BE32871}"/>
    <cellStyle name="Millares 12 7 2 3 3 3" xfId="20977" xr:uid="{FC1CCA32-2E5B-4233-BA5F-BBFFCFCDA1C8}"/>
    <cellStyle name="Millares 12 7 2 3 3 3 2" xfId="42480" xr:uid="{032C6D25-4D81-4E73-AA48-7EE44825F25F}"/>
    <cellStyle name="Millares 12 7 2 3 3 4" xfId="27582" xr:uid="{76442E22-0822-4CBE-B0E8-641D57B8CDE8}"/>
    <cellStyle name="Millares 12 7 2 3 3 5" xfId="49085" xr:uid="{D699012D-58F5-421A-A846-7F3DBEE919E6}"/>
    <cellStyle name="Millares 12 7 2 3 4" xfId="7717" xr:uid="{AAC539E2-70E3-48B6-923B-D1F8698728C6}"/>
    <cellStyle name="Millares 12 7 2 3 4 2" xfId="29220" xr:uid="{A8AC2359-CC66-4152-809A-617EA38ECA1E}"/>
    <cellStyle name="Millares 12 7 2 3 5" xfId="9374" xr:uid="{6D5D5C11-5FA3-483A-82C6-0FF2EBB357F7}"/>
    <cellStyle name="Millares 12 7 2 3 5 2" xfId="30877" xr:uid="{C0A719F9-E6B5-478D-B33A-DC753323AB21}"/>
    <cellStyle name="Millares 12 7 2 3 6" xfId="16009" xr:uid="{16764689-B378-488C-AA47-F05D68545752}"/>
    <cellStyle name="Millares 12 7 2 3 6 2" xfId="37512" xr:uid="{EBBD57E3-2CA2-46BB-B92E-2CA95C6F5C94}"/>
    <cellStyle name="Millares 12 7 2 3 7" xfId="22614" xr:uid="{5397431E-A1C6-485E-8605-0C33410B2742}"/>
    <cellStyle name="Millares 12 7 2 3 8" xfId="44117" xr:uid="{8108ABD9-18E0-4AAE-9150-BB2EB640E74F}"/>
    <cellStyle name="Millares 12 7 2 4" xfId="1504" xr:uid="{866D8DC3-D902-4C16-B29D-740255EB90F4}"/>
    <cellStyle name="Millares 12 7 2 4 2" xfId="4333" xr:uid="{3E9C60F6-D8C6-46B5-8C72-38218CD07741}"/>
    <cellStyle name="Millares 12 7 2 4 2 2" xfId="12599" xr:uid="{13B36597-91A1-47AD-9079-1D111BECC2C4}"/>
    <cellStyle name="Millares 12 7 2 4 2 2 2" xfId="34102" xr:uid="{FA2D54D1-D812-439A-9B9B-0F14F3460399}"/>
    <cellStyle name="Millares 12 7 2 4 2 3" xfId="19234" xr:uid="{7C211F25-F0DB-49E8-AD11-34BA2F946779}"/>
    <cellStyle name="Millares 12 7 2 4 2 3 2" xfId="40737" xr:uid="{7BE24B82-CD1F-4BA7-8CFC-CAC2EF1E203B}"/>
    <cellStyle name="Millares 12 7 2 4 2 4" xfId="25839" xr:uid="{AC969CBB-43D3-46CB-9EF3-3C0662BE48A6}"/>
    <cellStyle name="Millares 12 7 2 4 2 5" xfId="47342" xr:uid="{41904F79-AE63-4547-8F10-878262AFAA13}"/>
    <cellStyle name="Millares 12 7 2 4 3" xfId="6472" xr:uid="{56C6E8FC-39AB-4E26-915C-F30DE333F704}"/>
    <cellStyle name="Millares 12 7 2 4 3 2" xfId="14738" xr:uid="{7F5B9C0E-D63F-403E-B47C-7644CBBD0E1A}"/>
    <cellStyle name="Millares 12 7 2 4 3 2 2" xfId="36241" xr:uid="{78542591-D03E-4E9A-AAC2-A9CFB2602D83}"/>
    <cellStyle name="Millares 12 7 2 4 3 3" xfId="21373" xr:uid="{FA41950A-E1A4-49E6-B699-88CBFF8F4692}"/>
    <cellStyle name="Millares 12 7 2 4 3 3 2" xfId="42876" xr:uid="{519BC8B9-6456-4091-8BA8-8A11EA8A4C8B}"/>
    <cellStyle name="Millares 12 7 2 4 3 4" xfId="27978" xr:uid="{D593F771-A664-45A0-8672-F4F901308195}"/>
    <cellStyle name="Millares 12 7 2 4 3 5" xfId="49481" xr:uid="{814CE710-09E0-4868-860C-4C4DD19527A7}"/>
    <cellStyle name="Millares 12 7 2 4 4" xfId="8113" xr:uid="{DDF26E9D-9D45-4BF2-B85F-8A31F208B413}"/>
    <cellStyle name="Millares 12 7 2 4 4 2" xfId="29616" xr:uid="{B1167CC4-D03F-49DA-A0E7-A33C69748692}"/>
    <cellStyle name="Millares 12 7 2 4 5" xfId="9770" xr:uid="{88B2A5FA-D821-4338-B277-CCFE7F7CD1F2}"/>
    <cellStyle name="Millares 12 7 2 4 5 2" xfId="31273" xr:uid="{9996D337-0561-45CF-905E-1BF3F92410D9}"/>
    <cellStyle name="Millares 12 7 2 4 6" xfId="16405" xr:uid="{DB3F020E-94DA-4C5B-8696-49D37BB762ED}"/>
    <cellStyle name="Millares 12 7 2 4 6 2" xfId="37908" xr:uid="{1CA03C6A-B93B-489E-AD5A-0BF4DC76584C}"/>
    <cellStyle name="Millares 12 7 2 4 7" xfId="23010" xr:uid="{4B92C7CB-10B2-4E70-9B99-C6555F2F60AC}"/>
    <cellStyle name="Millares 12 7 2 4 8" xfId="44513" xr:uid="{67F4DC8E-6A27-4013-898C-B5D9091DF524}"/>
    <cellStyle name="Millares 12 7 2 5" xfId="2191" xr:uid="{ADE7290D-89BC-4ABB-BDC7-194B9FB2E665}"/>
    <cellStyle name="Millares 12 7 2 5 2" xfId="10457" xr:uid="{94B6164F-7FE5-4AB9-A758-923D970D7DBC}"/>
    <cellStyle name="Millares 12 7 2 5 2 2" xfId="31960" xr:uid="{08BF45C7-D6FD-473F-A2AD-237BB41693A3}"/>
    <cellStyle name="Millares 12 7 2 5 3" xfId="17092" xr:uid="{51028F31-5238-4880-8013-29E6AA611C4F}"/>
    <cellStyle name="Millares 12 7 2 5 3 2" xfId="38595" xr:uid="{436C23A0-8104-4376-89E1-916CA2F97B36}"/>
    <cellStyle name="Millares 12 7 2 5 4" xfId="23697" xr:uid="{7F331BBC-4C80-4155-9760-DDA1A7B5B4D7}"/>
    <cellStyle name="Millares 12 7 2 5 5" xfId="45200" xr:uid="{A32E7036-83AE-428A-A45D-DAAE26B618D3}"/>
    <cellStyle name="Millares 12 7 2 6" xfId="2737" xr:uid="{2B2194FE-E558-4D3B-A55F-353EC146907E}"/>
    <cellStyle name="Millares 12 7 2 6 2" xfId="11003" xr:uid="{7C935333-AA45-4D16-AA46-14B376D74F0D}"/>
    <cellStyle name="Millares 12 7 2 6 2 2" xfId="32506" xr:uid="{9678D07C-6B7C-447E-8DEF-6831252BFD93}"/>
    <cellStyle name="Millares 12 7 2 6 3" xfId="17638" xr:uid="{41B0DF51-40F0-40DA-9DB1-D9D43780DAD9}"/>
    <cellStyle name="Millares 12 7 2 6 3 2" xfId="39141" xr:uid="{19AE2DC2-151F-40E1-A579-2857EFF480E4}"/>
    <cellStyle name="Millares 12 7 2 6 4" xfId="24243" xr:uid="{F81B9F0A-1652-4D9A-94FC-BEF9AC8975E4}"/>
    <cellStyle name="Millares 12 7 2 6 5" xfId="45746" xr:uid="{F5AEE1E2-1BE5-4233-80B1-CBAEE19231C9}"/>
    <cellStyle name="Millares 12 7 2 7" xfId="3387" xr:uid="{7F9CF585-D442-475A-88DC-DC286729C682}"/>
    <cellStyle name="Millares 12 7 2 7 2" xfId="11653" xr:uid="{707F02DC-F7A5-4900-B5B1-8F59736D6B54}"/>
    <cellStyle name="Millares 12 7 2 7 2 2" xfId="33156" xr:uid="{0F2B91A3-27E5-4FEB-8CA8-ED5638080653}"/>
    <cellStyle name="Millares 12 7 2 7 3" xfId="18288" xr:uid="{FBC2043D-318E-4D67-A210-E7928EE478F3}"/>
    <cellStyle name="Millares 12 7 2 7 3 2" xfId="39791" xr:uid="{91F3E288-1C65-4E81-8370-AE9E7694C28B}"/>
    <cellStyle name="Millares 12 7 2 7 4" xfId="24893" xr:uid="{5A876A69-3124-48F8-A874-455573FE2A75}"/>
    <cellStyle name="Millares 12 7 2 7 5" xfId="46396" xr:uid="{7C5C3BFD-B0F3-4555-BFDC-782BBDB984D8}"/>
    <cellStyle name="Millares 12 7 2 8" xfId="4881" xr:uid="{4F2F8152-2F2C-44A1-BF52-36FD7E0F34FD}"/>
    <cellStyle name="Millares 12 7 2 8 2" xfId="13147" xr:uid="{D61ED53C-1CA1-406B-BFE8-543FBE74F42A}"/>
    <cellStyle name="Millares 12 7 2 8 2 2" xfId="34650" xr:uid="{89992AAE-E7F0-41C8-B572-EB9A9CE0EA43}"/>
    <cellStyle name="Millares 12 7 2 8 3" xfId="19782" xr:uid="{5C4498AB-6179-4916-9319-B1B2B6131E32}"/>
    <cellStyle name="Millares 12 7 2 8 3 2" xfId="41285" xr:uid="{1DD22955-D469-4947-A7F2-426BA03E04E5}"/>
    <cellStyle name="Millares 12 7 2 8 4" xfId="26387" xr:uid="{0751AB8E-E61A-47C1-986B-18BB6FD7C9E2}"/>
    <cellStyle name="Millares 12 7 2 8 5" xfId="47890" xr:uid="{3DC55841-C3F5-472A-A12D-4899C95EAE43}"/>
    <cellStyle name="Millares 12 7 2 9" xfId="5526" xr:uid="{0EFDE201-C94E-4F76-8CBC-E58B5B7F5BE9}"/>
    <cellStyle name="Millares 12 7 2 9 2" xfId="13792" xr:uid="{D2C471F8-52D6-4CDE-A45B-058A11ED1864}"/>
    <cellStyle name="Millares 12 7 2 9 2 2" xfId="35295" xr:uid="{654AEA00-9CB4-41B4-B8F1-48D76CBDD9D0}"/>
    <cellStyle name="Millares 12 7 2 9 3" xfId="20427" xr:uid="{4F3E4E7B-C118-4612-96FC-D067CE8DA83A}"/>
    <cellStyle name="Millares 12 7 2 9 3 2" xfId="41930" xr:uid="{B6A6317C-BAD4-41C6-B790-A6208C1EAC85}"/>
    <cellStyle name="Millares 12 7 2 9 4" xfId="27032" xr:uid="{0BA9CC01-3D74-4EAD-AE72-768F9D1EA420}"/>
    <cellStyle name="Millares 12 7 2 9 5" xfId="48535" xr:uid="{E552B047-E9DD-45F5-AB5B-9127D826980F}"/>
    <cellStyle name="Millares 12 7 3" xfId="427" xr:uid="{24F50523-9813-4475-B50A-11CDDBCCC209}"/>
    <cellStyle name="Millares 12 7 3 10" xfId="15330" xr:uid="{BFF0915C-31CB-47CA-B72A-0FE10291E7CC}"/>
    <cellStyle name="Millares 12 7 3 10 2" xfId="36833" xr:uid="{EDBA971E-FC3C-47BD-8B9E-FBB6BB9DBE62}"/>
    <cellStyle name="Millares 12 7 3 11" xfId="21935" xr:uid="{29D29F21-59A4-4D05-AB4E-43C04FB7366F}"/>
    <cellStyle name="Millares 12 7 3 12" xfId="43438" xr:uid="{741FB0EB-075E-42A1-824E-8A4BDCB67683}"/>
    <cellStyle name="Millares 12 7 3 2" xfId="1375" xr:uid="{23C971FC-D124-4A70-9C5E-0B7724069084}"/>
    <cellStyle name="Millares 12 7 3 2 2" xfId="4204" xr:uid="{244B0FAB-4D0B-4398-8CE7-9D7B06FE4B12}"/>
    <cellStyle name="Millares 12 7 3 2 2 2" xfId="12470" xr:uid="{DDB5E709-BF82-401A-952A-84019AB40B66}"/>
    <cellStyle name="Millares 12 7 3 2 2 2 2" xfId="33973" xr:uid="{975C461E-4465-456A-8D51-94F9D819B413}"/>
    <cellStyle name="Millares 12 7 3 2 2 3" xfId="19105" xr:uid="{0A960B3B-DFEA-4E10-9630-F35961B41B3D}"/>
    <cellStyle name="Millares 12 7 3 2 2 3 2" xfId="40608" xr:uid="{CA8DEEB1-75B5-400D-AE2E-F9FC54C7781E}"/>
    <cellStyle name="Millares 12 7 3 2 2 4" xfId="25710" xr:uid="{720425DE-D9BC-40BF-8397-8F66DFD71936}"/>
    <cellStyle name="Millares 12 7 3 2 2 5" xfId="47213" xr:uid="{4BE0F4DA-7489-4E60-B22D-82086C2D4A8A}"/>
    <cellStyle name="Millares 12 7 3 2 3" xfId="6343" xr:uid="{7CBFF4A7-2B8F-4E65-A166-7CE8523ECBBC}"/>
    <cellStyle name="Millares 12 7 3 2 3 2" xfId="14609" xr:uid="{B5703F62-F4BB-41ED-909F-8C1E00826383}"/>
    <cellStyle name="Millares 12 7 3 2 3 2 2" xfId="36112" xr:uid="{4995DAEA-5407-4FE4-9EC9-E001629F0E8D}"/>
    <cellStyle name="Millares 12 7 3 2 3 3" xfId="21244" xr:uid="{BCCB3BC2-561F-439D-BAD3-DF87401A9D0E}"/>
    <cellStyle name="Millares 12 7 3 2 3 3 2" xfId="42747" xr:uid="{F654B5A7-071A-45E3-83B7-005593A8E2D2}"/>
    <cellStyle name="Millares 12 7 3 2 3 4" xfId="27849" xr:uid="{63A2883D-FE41-444C-9D76-86A11CFA1BF2}"/>
    <cellStyle name="Millares 12 7 3 2 3 5" xfId="49352" xr:uid="{4941A5F5-282D-4345-BF6B-03C33E049131}"/>
    <cellStyle name="Millares 12 7 3 2 4" xfId="7984" xr:uid="{8D2B8CF0-B1C9-4833-9122-4132A1504010}"/>
    <cellStyle name="Millares 12 7 3 2 4 2" xfId="29487" xr:uid="{F560E6A9-D811-43EC-BE54-9C8245C86873}"/>
    <cellStyle name="Millares 12 7 3 2 5" xfId="9641" xr:uid="{9DE2EB23-B998-4B36-983F-B20E15C8036E}"/>
    <cellStyle name="Millares 12 7 3 2 5 2" xfId="31144" xr:uid="{4D21640B-4422-4FC6-88FC-9522BC2E965F}"/>
    <cellStyle name="Millares 12 7 3 2 6" xfId="16276" xr:uid="{831450A7-2BB5-44EC-A6F4-BBF164A62E19}"/>
    <cellStyle name="Millares 12 7 3 2 6 2" xfId="37779" xr:uid="{B0B623CA-0B1C-461E-9F57-AB89F325A438}"/>
    <cellStyle name="Millares 12 7 3 2 7" xfId="22881" xr:uid="{3F00FB71-E7A9-4322-8AE9-6CFB8F3B9D9D}"/>
    <cellStyle name="Millares 12 7 3 2 8" xfId="44384" xr:uid="{248CE79B-77EC-4591-842D-B938D6D8C7E7}"/>
    <cellStyle name="Millares 12 7 3 3" xfId="2062" xr:uid="{CDF47529-6E7D-41AD-9BB0-89DECB5D40E3}"/>
    <cellStyle name="Millares 12 7 3 3 2" xfId="10328" xr:uid="{30A9A44E-378E-4998-8F80-EF045EC9D05B}"/>
    <cellStyle name="Millares 12 7 3 3 2 2" xfId="31831" xr:uid="{A20F6E40-F7D7-4EEC-8E1B-94100B7B1E18}"/>
    <cellStyle name="Millares 12 7 3 3 3" xfId="16963" xr:uid="{8615BB03-1EC5-49A0-9B22-52AC3BF6CE36}"/>
    <cellStyle name="Millares 12 7 3 3 3 2" xfId="38466" xr:uid="{AFFA884B-8803-4BD6-86E9-F525622963F8}"/>
    <cellStyle name="Millares 12 7 3 3 4" xfId="23568" xr:uid="{4DAB6CCD-D175-4C5B-A53E-84461F39758F}"/>
    <cellStyle name="Millares 12 7 3 3 5" xfId="45071" xr:uid="{8133C9FB-CE67-40B4-BFD7-91BFE85E3031}"/>
    <cellStyle name="Millares 12 7 3 4" xfId="2861" xr:uid="{613F366B-7073-4506-A8AF-2649EEA36FE8}"/>
    <cellStyle name="Millares 12 7 3 4 2" xfId="11127" xr:uid="{6715B21D-BF38-40DB-BE8A-8C64E82EE689}"/>
    <cellStyle name="Millares 12 7 3 4 2 2" xfId="32630" xr:uid="{B083E63E-D5B2-4BDC-84B4-B85EF2032DB9}"/>
    <cellStyle name="Millares 12 7 3 4 3" xfId="17762" xr:uid="{A3304835-A3DE-469F-A327-0EF438164503}"/>
    <cellStyle name="Millares 12 7 3 4 3 2" xfId="39265" xr:uid="{5131809A-75A8-4FA4-88BF-CAFF9B3A6721}"/>
    <cellStyle name="Millares 12 7 3 4 4" xfId="24367" xr:uid="{FE6E7ECD-E69F-4A95-888D-21631778B825}"/>
    <cellStyle name="Millares 12 7 3 4 5" xfId="45870" xr:uid="{91DF46BF-D3CB-4461-8C77-A9F0A351BC07}"/>
    <cellStyle name="Millares 12 7 3 5" xfId="3258" xr:uid="{A032C8BB-CEF1-4843-BD25-DA03E3766756}"/>
    <cellStyle name="Millares 12 7 3 5 2" xfId="11524" xr:uid="{E8BA136C-D9A9-45CE-A6F3-6133B02E41BE}"/>
    <cellStyle name="Millares 12 7 3 5 2 2" xfId="33027" xr:uid="{C7D64725-F913-4D80-A4FB-B456EEE279E6}"/>
    <cellStyle name="Millares 12 7 3 5 3" xfId="18159" xr:uid="{189CDE85-1DFF-4A58-B8A3-1707FFB1EB0C}"/>
    <cellStyle name="Millares 12 7 3 5 3 2" xfId="39662" xr:uid="{927CA0E8-3B3C-42C4-B3C8-BAA2292C6279}"/>
    <cellStyle name="Millares 12 7 3 5 4" xfId="24764" xr:uid="{FCE46E75-EA0E-4569-9CC3-6F305426B2B8}"/>
    <cellStyle name="Millares 12 7 3 5 5" xfId="46267" xr:uid="{3C5C31F9-A581-434E-B641-C9CBC6AF675D}"/>
    <cellStyle name="Millares 12 7 3 6" xfId="5005" xr:uid="{24E77112-8306-4216-8F4A-F60C32D70C8E}"/>
    <cellStyle name="Millares 12 7 3 6 2" xfId="13271" xr:uid="{8E47BC3E-5D17-400F-AC40-5900BB56D815}"/>
    <cellStyle name="Millares 12 7 3 6 2 2" xfId="34774" xr:uid="{F1C1C2AD-2834-4839-88C7-D747975F8198}"/>
    <cellStyle name="Millares 12 7 3 6 3" xfId="19906" xr:uid="{716587F2-9FB3-4880-B5A9-15221C18D602}"/>
    <cellStyle name="Millares 12 7 3 6 3 2" xfId="41409" xr:uid="{03BE68BA-A126-494F-8EDB-C0EC49DA0658}"/>
    <cellStyle name="Millares 12 7 3 6 4" xfId="26511" xr:uid="{01127824-74AE-4E22-842A-9BB0CA487DA6}"/>
    <cellStyle name="Millares 12 7 3 6 5" xfId="48014" xr:uid="{84C0362E-4938-44B8-8778-3ECDE9F2FD46}"/>
    <cellStyle name="Millares 12 7 3 7" xfId="5397" xr:uid="{263CFD8F-0F16-49A4-8A4E-054635AF9498}"/>
    <cellStyle name="Millares 12 7 3 7 2" xfId="13663" xr:uid="{CA7E11FA-8601-493D-B531-6500A6484717}"/>
    <cellStyle name="Millares 12 7 3 7 2 2" xfId="35166" xr:uid="{83EDED50-F168-4A40-878C-7656A2144953}"/>
    <cellStyle name="Millares 12 7 3 7 3" xfId="20298" xr:uid="{1BDE58CE-C07D-4382-B022-4CAD3D3B2311}"/>
    <cellStyle name="Millares 12 7 3 7 3 2" xfId="41801" xr:uid="{5C30E755-9A35-4F8A-9AEA-A86C18B98515}"/>
    <cellStyle name="Millares 12 7 3 7 4" xfId="26903" xr:uid="{E66930CA-A0B2-4CD9-936D-364BDC741FB8}"/>
    <cellStyle name="Millares 12 7 3 7 5" xfId="48406" xr:uid="{FED0567F-1045-4477-BFB0-E38FCACB75DF}"/>
    <cellStyle name="Millares 12 7 3 8" xfId="7038" xr:uid="{BFF59AFF-776D-4AAD-9B0B-1954C077760C}"/>
    <cellStyle name="Millares 12 7 3 8 2" xfId="28541" xr:uid="{F984B489-680F-43A2-9EDD-A60B9933BC63}"/>
    <cellStyle name="Millares 12 7 3 9" xfId="8694" xr:uid="{78C842A7-9274-4A3C-B3AF-24F68090B0E6}"/>
    <cellStyle name="Millares 12 7 3 9 2" xfId="30197" xr:uid="{66BEF14A-B1B3-4599-8CD1-D357DEF33140}"/>
    <cellStyle name="Millares 12 7 4" xfId="711" xr:uid="{D973E748-4AC8-47D8-8049-B6AFB3C4BD4A}"/>
    <cellStyle name="Millares 12 7 4 10" xfId="43720" xr:uid="{F58AC37F-CF9B-4C3A-991D-C074530BD9AD}"/>
    <cellStyle name="Millares 12 7 4 2" xfId="1657" xr:uid="{F3EB7856-DF28-4115-B456-666E6BADDF7E}"/>
    <cellStyle name="Millares 12 7 4 2 2" xfId="4486" xr:uid="{86E943EB-4C18-4207-AB3C-5BF4FD78D94F}"/>
    <cellStyle name="Millares 12 7 4 2 2 2" xfId="12752" xr:uid="{D94AD996-621E-4E1E-8CBB-66A300DD901D}"/>
    <cellStyle name="Millares 12 7 4 2 2 2 2" xfId="34255" xr:uid="{BA6DAF77-512D-4391-AABF-FE3C2AB8A432}"/>
    <cellStyle name="Millares 12 7 4 2 2 3" xfId="19387" xr:uid="{CF44D6E9-DB41-4B37-A55F-DA11F03071CA}"/>
    <cellStyle name="Millares 12 7 4 2 2 3 2" xfId="40890" xr:uid="{041C33B6-F301-4C35-B5E1-1C4B24D4CDCC}"/>
    <cellStyle name="Millares 12 7 4 2 2 4" xfId="25992" xr:uid="{F44443F4-06F7-47C0-ADAB-51B40689D891}"/>
    <cellStyle name="Millares 12 7 4 2 2 5" xfId="47495" xr:uid="{58217F9C-437D-4A16-9419-DB266F3BC89C}"/>
    <cellStyle name="Millares 12 7 4 2 3" xfId="6625" xr:uid="{F1C58B01-53CA-474A-B35E-D9AE43DD1FD1}"/>
    <cellStyle name="Millares 12 7 4 2 3 2" xfId="14891" xr:uid="{F31A0CC5-47A0-4613-92EA-9D32509F6263}"/>
    <cellStyle name="Millares 12 7 4 2 3 2 2" xfId="36394" xr:uid="{26825469-1031-4204-852B-8E01EBEC43ED}"/>
    <cellStyle name="Millares 12 7 4 2 3 3" xfId="21526" xr:uid="{C8FAE8AB-6AB8-4B2B-8607-B5080D2782CF}"/>
    <cellStyle name="Millares 12 7 4 2 3 3 2" xfId="43029" xr:uid="{BC36BF00-3A93-4982-948C-14B500D2EAEE}"/>
    <cellStyle name="Millares 12 7 4 2 3 4" xfId="28131" xr:uid="{7B681BCE-103E-4A01-BE15-BACF0503FB91}"/>
    <cellStyle name="Millares 12 7 4 2 3 5" xfId="49634" xr:uid="{0CE085CD-6926-4AC6-898B-B87709E79357}"/>
    <cellStyle name="Millares 12 7 4 2 4" xfId="8266" xr:uid="{8F81270C-4931-4ABB-B75D-E094F783DFCD}"/>
    <cellStyle name="Millares 12 7 4 2 4 2" xfId="29769" xr:uid="{A954B9AA-0FD4-4899-B21A-49090B874FD1}"/>
    <cellStyle name="Millares 12 7 4 2 5" xfId="9923" xr:uid="{41BB7CC1-4FF4-45A7-9C55-4406557E604A}"/>
    <cellStyle name="Millares 12 7 4 2 5 2" xfId="31426" xr:uid="{35B27C38-DE91-43BC-815D-214F426369CD}"/>
    <cellStyle name="Millares 12 7 4 2 6" xfId="16558" xr:uid="{F28385B4-6BE3-40FD-A999-8D4B13CE4870}"/>
    <cellStyle name="Millares 12 7 4 2 6 2" xfId="38061" xr:uid="{00CD2782-EB72-47D9-8222-DD816C5CB109}"/>
    <cellStyle name="Millares 12 7 4 2 7" xfId="23163" xr:uid="{DA3298D8-5417-4B51-85EA-D8D5FD906274}"/>
    <cellStyle name="Millares 12 7 4 2 8" xfId="44666" xr:uid="{C8258976-E5BB-4AE5-8A40-22ABA07E58A6}"/>
    <cellStyle name="Millares 12 7 4 3" xfId="2344" xr:uid="{51B86DF7-40F7-4A44-88B2-76A6440D2830}"/>
    <cellStyle name="Millares 12 7 4 3 2" xfId="10610" xr:uid="{7A9433D1-C363-4C1A-8C9A-C2A052BF5C76}"/>
    <cellStyle name="Millares 12 7 4 3 2 2" xfId="32113" xr:uid="{CF69F717-0C14-4DCA-BD20-DF621E2AE59B}"/>
    <cellStyle name="Millares 12 7 4 3 3" xfId="17245" xr:uid="{8D7CE47E-1C8A-4D14-9BDD-361106CE1663}"/>
    <cellStyle name="Millares 12 7 4 3 3 2" xfId="38748" xr:uid="{DC9E2800-DB38-4383-A371-CF36FB595488}"/>
    <cellStyle name="Millares 12 7 4 3 4" xfId="23850" xr:uid="{4B91A15C-E422-4EBB-B31E-046B2729EFFF}"/>
    <cellStyle name="Millares 12 7 4 3 5" xfId="45353" xr:uid="{FAE03DE1-414C-48A0-BFDA-50CCB605D4EE}"/>
    <cellStyle name="Millares 12 7 4 4" xfId="3540" xr:uid="{5A74F25E-4C67-4731-9CD7-B2F165C529D3}"/>
    <cellStyle name="Millares 12 7 4 4 2" xfId="11806" xr:uid="{741CDD4A-393F-4CEE-B07A-E58D073F70E3}"/>
    <cellStyle name="Millares 12 7 4 4 2 2" xfId="33309" xr:uid="{02C7A6E8-B2D9-4D7C-8D18-70584EA9B8EC}"/>
    <cellStyle name="Millares 12 7 4 4 3" xfId="18441" xr:uid="{20799E39-FCF8-4AD2-914D-40FB49D78709}"/>
    <cellStyle name="Millares 12 7 4 4 3 2" xfId="39944" xr:uid="{B1AAA0C4-9C23-4E34-AF3B-AED7BDE5E1CD}"/>
    <cellStyle name="Millares 12 7 4 4 4" xfId="25046" xr:uid="{BF2C386C-0C02-4C54-86BE-F0B53BE020BA}"/>
    <cellStyle name="Millares 12 7 4 4 5" xfId="46549" xr:uid="{019E9287-FC03-4D96-AD08-F2AD411F2F23}"/>
    <cellStyle name="Millares 12 7 4 5" xfId="5679" xr:uid="{917588C4-2B8E-4438-8FBD-E35D6574C154}"/>
    <cellStyle name="Millares 12 7 4 5 2" xfId="13945" xr:uid="{57CE5063-99B1-4032-A8D0-5D51A8A063B9}"/>
    <cellStyle name="Millares 12 7 4 5 2 2" xfId="35448" xr:uid="{9794AE7A-ECA6-45D0-9121-847386EF20C0}"/>
    <cellStyle name="Millares 12 7 4 5 3" xfId="20580" xr:uid="{8E2D5E3F-F609-4B13-BAC0-AD940BB66537}"/>
    <cellStyle name="Millares 12 7 4 5 3 2" xfId="42083" xr:uid="{CFD61F6C-6E37-41D4-81FE-D1289529D586}"/>
    <cellStyle name="Millares 12 7 4 5 4" xfId="27185" xr:uid="{1EF97B31-E052-4C75-BCAA-77AEA0531BD9}"/>
    <cellStyle name="Millares 12 7 4 5 5" xfId="48688" xr:uid="{318F6455-0AA4-4A18-8D9D-CB4579EF8262}"/>
    <cellStyle name="Millares 12 7 4 6" xfId="7320" xr:uid="{6326CA9E-5171-44C5-8551-E65A213AC7AE}"/>
    <cellStyle name="Millares 12 7 4 6 2" xfId="28823" xr:uid="{208B20BB-0C57-4EBC-9845-434E31E21C0E}"/>
    <cellStyle name="Millares 12 7 4 7" xfId="8977" xr:uid="{03F61065-14F0-4FAF-9665-03447198BB49}"/>
    <cellStyle name="Millares 12 7 4 7 2" xfId="30480" xr:uid="{879DE17A-E36D-47D4-9E82-C535DCDC29EC}"/>
    <cellStyle name="Millares 12 7 4 8" xfId="15612" xr:uid="{6EB04900-DC97-4AAC-B0E2-A095FDD96629}"/>
    <cellStyle name="Millares 12 7 4 8 2" xfId="37115" xr:uid="{1796C977-7993-402C-9E3A-C163166F0F18}"/>
    <cellStyle name="Millares 12 7 4 9" xfId="22217" xr:uid="{648C750D-378D-412B-84B5-18F5FD5BFB79}"/>
    <cellStyle name="Millares 12 7 5" xfId="980" xr:uid="{AF5B403D-53B6-4606-BCF8-1FA03D43F721}"/>
    <cellStyle name="Millares 12 7 5 2" xfId="3809" xr:uid="{6313E89B-5EA6-43AC-BD48-53F85A8B0BE6}"/>
    <cellStyle name="Millares 12 7 5 2 2" xfId="12075" xr:uid="{735602BE-18F7-4B80-B180-60F429D5D789}"/>
    <cellStyle name="Millares 12 7 5 2 2 2" xfId="33578" xr:uid="{5B2275C9-A671-4FE4-9DA8-F198B37F0285}"/>
    <cellStyle name="Millares 12 7 5 2 3" xfId="18710" xr:uid="{3B78830F-157A-4AC0-80E5-DEE19622214A}"/>
    <cellStyle name="Millares 12 7 5 2 3 2" xfId="40213" xr:uid="{FAC6FCEF-D2CB-438D-B2A6-307DE3A72179}"/>
    <cellStyle name="Millares 12 7 5 2 4" xfId="25315" xr:uid="{5A70FD44-F862-488D-AD1F-F38F22246DC5}"/>
    <cellStyle name="Millares 12 7 5 2 5" xfId="46818" xr:uid="{23DF6657-D496-43DE-81F7-D304D294CC75}"/>
    <cellStyle name="Millares 12 7 5 3" xfId="5948" xr:uid="{32D207BA-5B10-4771-8D6B-F082D6EC46FA}"/>
    <cellStyle name="Millares 12 7 5 3 2" xfId="14214" xr:uid="{C5E791D9-BE4D-45FA-896E-65634B3A2FC8}"/>
    <cellStyle name="Millares 12 7 5 3 2 2" xfId="35717" xr:uid="{449A63D5-47A7-4B75-9A73-3539F31A2B2C}"/>
    <cellStyle name="Millares 12 7 5 3 3" xfId="20849" xr:uid="{C0564AB7-2BFD-40BE-ABEB-80AFF1FA4CB8}"/>
    <cellStyle name="Millares 12 7 5 3 3 2" xfId="42352" xr:uid="{294551F6-762F-42D2-A522-56A1742B1F5B}"/>
    <cellStyle name="Millares 12 7 5 3 4" xfId="27454" xr:uid="{44DC85B3-DD21-4B96-BF8C-0FE08E6FB6B6}"/>
    <cellStyle name="Millares 12 7 5 3 5" xfId="48957" xr:uid="{AE2CFEBB-E601-409B-8566-032FB5D6D234}"/>
    <cellStyle name="Millares 12 7 5 4" xfId="7589" xr:uid="{D35230C6-6594-47F6-8898-2CCF454CE201}"/>
    <cellStyle name="Millares 12 7 5 4 2" xfId="29092" xr:uid="{E9E8A4E3-677B-4570-AFFB-CE80ADC5E27C}"/>
    <cellStyle name="Millares 12 7 5 5" xfId="9246" xr:uid="{5CD4DFE6-B50E-4B43-98B6-D05615B03DA2}"/>
    <cellStyle name="Millares 12 7 5 5 2" xfId="30749" xr:uid="{8A2AB4C3-B721-4CAD-B18C-F8830D624019}"/>
    <cellStyle name="Millares 12 7 5 6" xfId="15881" xr:uid="{C8409984-AED5-4AF2-9EEE-C6406F82C4F6}"/>
    <cellStyle name="Millares 12 7 5 6 2" xfId="37384" xr:uid="{6A166BBF-31B2-4821-AA14-E3BEC4AA3929}"/>
    <cellStyle name="Millares 12 7 5 7" xfId="22486" xr:uid="{B8360C2C-AEC7-4200-8877-D791FCEEAD62}"/>
    <cellStyle name="Millares 12 7 5 8" xfId="43989" xr:uid="{1D13F4BB-718E-4C57-8C66-3C47838E0492}"/>
    <cellStyle name="Millares 12 7 6" xfId="1240" xr:uid="{0A6F5E73-1A49-4D3A-A96B-24A0D988D0A2}"/>
    <cellStyle name="Millares 12 7 6 2" xfId="4069" xr:uid="{EEB869E8-BBAC-446C-9290-78B8021A781E}"/>
    <cellStyle name="Millares 12 7 6 2 2" xfId="12335" xr:uid="{A8A6150D-33C1-49D1-BD6E-6EBB0753B9FA}"/>
    <cellStyle name="Millares 12 7 6 2 2 2" xfId="33838" xr:uid="{AB19ABEC-1FF4-4F10-AEA9-98705CE8F171}"/>
    <cellStyle name="Millares 12 7 6 2 3" xfId="18970" xr:uid="{22BF36CB-0171-4994-8CCF-A866A4E5A143}"/>
    <cellStyle name="Millares 12 7 6 2 3 2" xfId="40473" xr:uid="{2AF33EB0-0141-48BA-BB97-B7F9B5743159}"/>
    <cellStyle name="Millares 12 7 6 2 4" xfId="25575" xr:uid="{F03C584A-D154-4AB9-B525-5C332D4D738D}"/>
    <cellStyle name="Millares 12 7 6 2 5" xfId="47078" xr:uid="{EE071BD8-2080-4401-880F-D6E8C97A252A}"/>
    <cellStyle name="Millares 12 7 6 3" xfId="6208" xr:uid="{EF893C03-23DF-4B0C-AA00-07C3323CC92F}"/>
    <cellStyle name="Millares 12 7 6 3 2" xfId="14474" xr:uid="{29D54E48-D993-487D-AE43-50901226361D}"/>
    <cellStyle name="Millares 12 7 6 3 2 2" xfId="35977" xr:uid="{99538085-AF1B-4E34-AD07-1BB035A95FDD}"/>
    <cellStyle name="Millares 12 7 6 3 3" xfId="21109" xr:uid="{056B3713-0BE3-47D9-BF36-F7BF4D47EF0C}"/>
    <cellStyle name="Millares 12 7 6 3 3 2" xfId="42612" xr:uid="{2BA2BD9F-2C99-463F-819B-DC79EB541AD3}"/>
    <cellStyle name="Millares 12 7 6 3 4" xfId="27714" xr:uid="{0710CF4F-7340-4F09-A9CD-C42FF5B810F7}"/>
    <cellStyle name="Millares 12 7 6 3 5" xfId="49217" xr:uid="{2A6B125F-F5D1-4043-A432-D038022F16A3}"/>
    <cellStyle name="Millares 12 7 6 4" xfId="7849" xr:uid="{F40163EE-FB0B-44C1-9110-58F18E231926}"/>
    <cellStyle name="Millares 12 7 6 4 2" xfId="29352" xr:uid="{28AB4840-4AFA-406D-9E46-B0B876AA27DF}"/>
    <cellStyle name="Millares 12 7 6 5" xfId="9506" xr:uid="{F1C1C1C5-6038-46C2-B1DC-72F9EFA2DBA0}"/>
    <cellStyle name="Millares 12 7 6 5 2" xfId="31009" xr:uid="{600573D1-38FE-41A9-A866-FE6128F9DE8F}"/>
    <cellStyle name="Millares 12 7 6 6" xfId="16141" xr:uid="{DE82E9B9-6FC6-4E1F-ABB5-E0968995196E}"/>
    <cellStyle name="Millares 12 7 6 6 2" xfId="37644" xr:uid="{A26137EB-ECAA-4527-831B-7677B5FFE747}"/>
    <cellStyle name="Millares 12 7 6 7" xfId="22746" xr:uid="{5C94F5EE-90E8-4544-8FC3-E0A68FC683D7}"/>
    <cellStyle name="Millares 12 7 6 8" xfId="44249" xr:uid="{6B22FAF8-5221-45CB-B956-3BEF3E22F429}"/>
    <cellStyle name="Millares 12 7 7" xfId="1928" xr:uid="{EA0A1695-CE82-4665-BC12-55F92AD21AD5}"/>
    <cellStyle name="Millares 12 7 7 2" xfId="10194" xr:uid="{BD92D2E8-0CF3-4B3A-8DCE-1625B6541E29}"/>
    <cellStyle name="Millares 12 7 7 2 2" xfId="31697" xr:uid="{47A382E3-8937-44BA-9F46-F39528BFEB37}"/>
    <cellStyle name="Millares 12 7 7 3" xfId="16829" xr:uid="{8C9C6A18-48E4-4B4D-AFEA-7C7F3594E14F}"/>
    <cellStyle name="Millares 12 7 7 3 2" xfId="38332" xr:uid="{CCB5141F-92ED-45C5-8A2B-9C3057B6E18B}"/>
    <cellStyle name="Millares 12 7 7 4" xfId="23434" xr:uid="{01615EA1-F51B-4101-B9EA-12D4ACC2E25F}"/>
    <cellStyle name="Millares 12 7 7 5" xfId="44937" xr:uid="{A07A3096-081C-452B-B4C1-C5CDE8C144E4}"/>
    <cellStyle name="Millares 12 7 8" xfId="2613" xr:uid="{32B5E88C-3F7E-49EA-A990-44921EADF3C7}"/>
    <cellStyle name="Millares 12 7 8 2" xfId="10879" xr:uid="{EC72E417-73F0-4629-9C32-A1099AD5520F}"/>
    <cellStyle name="Millares 12 7 8 2 2" xfId="32382" xr:uid="{52CB04EB-A7E9-4A4F-9E9E-7D2CFD426CB7}"/>
    <cellStyle name="Millares 12 7 8 3" xfId="17514" xr:uid="{7CE0C26E-F18B-4E39-9B64-EF32641F8727}"/>
    <cellStyle name="Millares 12 7 8 3 2" xfId="39017" xr:uid="{AB3ECDB2-81EC-49A2-8B46-BAA9EAE636B6}"/>
    <cellStyle name="Millares 12 7 8 4" xfId="24119" xr:uid="{FFCEA4FA-B2DE-4D0E-9B66-092B49B76167}"/>
    <cellStyle name="Millares 12 7 8 5" xfId="45622" xr:uid="{0B56E079-3D9A-403A-8495-105ACF651DF8}"/>
    <cellStyle name="Millares 12 7 9" xfId="3124" xr:uid="{D1E294B2-B1E9-4C74-914E-7FFACD09733D}"/>
    <cellStyle name="Millares 12 7 9 2" xfId="11390" xr:uid="{7551BDE8-0FEF-4167-9692-38C90C6184D9}"/>
    <cellStyle name="Millares 12 7 9 2 2" xfId="32893" xr:uid="{0AE40631-FC04-4D3F-AD88-56D27632B196}"/>
    <cellStyle name="Millares 12 7 9 3" xfId="18025" xr:uid="{0247AAF7-BB21-4A66-A0C1-686111BBFA85}"/>
    <cellStyle name="Millares 12 7 9 3 2" xfId="39528" xr:uid="{3D17F917-4E7D-4D2B-B9C4-3082F7318FAA}"/>
    <cellStyle name="Millares 12 7 9 4" xfId="24630" xr:uid="{4BC44FEA-2146-4D34-8093-2A2013FECC24}"/>
    <cellStyle name="Millares 12 7 9 5" xfId="46133" xr:uid="{EA3252E6-AF63-48AD-96CC-5580546206E9}"/>
    <cellStyle name="Millares 12 8" xfId="8449" xr:uid="{510E9F3C-3956-4353-A87C-15A928CA89F0}"/>
    <cellStyle name="Millares 12 8 2" xfId="29952" xr:uid="{41ED1F2B-0959-4352-A6F0-9CC7E52CDDB8}"/>
    <cellStyle name="Millares 120" xfId="15063" xr:uid="{877E925B-A485-464C-98AF-7306BF9DC4F4}"/>
    <cellStyle name="Millares 120 2" xfId="36566" xr:uid="{06C790B7-058F-4B21-A466-AB0328AA9580}"/>
    <cellStyle name="Millares 121" xfId="15065" xr:uid="{E2774864-2D57-4496-950A-9E05BF9BAF17}"/>
    <cellStyle name="Millares 121 2" xfId="36568" xr:uid="{C6B15579-22B2-40A4-9F84-CF5FECC10AA6}"/>
    <cellStyle name="Millares 122" xfId="15062" xr:uid="{415E8B10-CE63-48CC-B907-B0AF4712ED98}"/>
    <cellStyle name="Millares 122 2" xfId="36565" xr:uid="{B5F99AE5-97E5-4144-8DB7-ADC53F5B2D5A}"/>
    <cellStyle name="Millares 123" xfId="15071" xr:uid="{743BD059-00D7-4723-B102-B1DD8C8DEC3D}"/>
    <cellStyle name="Millares 123 2" xfId="36574" xr:uid="{74EB71D5-D5E0-4EBF-AF08-470614E8530B}"/>
    <cellStyle name="Millares 124" xfId="15061" xr:uid="{29EF33F2-8755-4C6C-962D-52F8A42B23D6}"/>
    <cellStyle name="Millares 124 2" xfId="36564" xr:uid="{F62FEBF5-BB6E-46B7-A90E-A0E4F6733420}"/>
    <cellStyle name="Millares 125" xfId="15058" xr:uid="{FDBD5271-70FB-4F69-89C5-BFC4D5F6A08F}"/>
    <cellStyle name="Millares 125 2" xfId="36561" xr:uid="{6AAFEFE4-711C-4709-888C-D483080BAAEA}"/>
    <cellStyle name="Millares 126" xfId="15075" xr:uid="{396F7945-91A5-46F4-B982-CB7430AB8C62}"/>
    <cellStyle name="Millares 126 2" xfId="36578" xr:uid="{8FAF78C4-6749-4A14-8412-B7B29702E6AB}"/>
    <cellStyle name="Millares 127" xfId="15082" xr:uid="{186B089B-6D1F-4A7C-9A2C-4F4D4D53204C}"/>
    <cellStyle name="Millares 127 2" xfId="36585" xr:uid="{CE67DD09-A435-4F50-8630-91FBEEB1AFA9}"/>
    <cellStyle name="Millares 128" xfId="15079" xr:uid="{067DFD12-4B85-46A2-A48D-EC850134020E}"/>
    <cellStyle name="Millares 128 2" xfId="36582" xr:uid="{0A3B7707-02F2-41C4-9116-8E25E755CEED}"/>
    <cellStyle name="Millares 129" xfId="15076" xr:uid="{687EADEF-4220-410A-9DEF-50C74A93F099}"/>
    <cellStyle name="Millares 129 2" xfId="36579" xr:uid="{540A5C98-DF2B-4F18-86E2-BED39D3C9B5C}"/>
    <cellStyle name="Millares 13" xfId="116" xr:uid="{2A105AD1-6AB3-4E5C-B2D7-9540FFA85AC6}"/>
    <cellStyle name="Millares 130" xfId="15073" xr:uid="{AF101BF1-8A61-4518-880C-E3B776A5344A}"/>
    <cellStyle name="Millares 130 2" xfId="36576" xr:uid="{1BFD0BED-5424-4358-A026-AFDCA80F5E62}"/>
    <cellStyle name="Millares 131" xfId="15068" xr:uid="{79B6FF58-2A1B-464A-B4C0-84750DC50258}"/>
    <cellStyle name="Millares 131 2" xfId="36571" xr:uid="{42757580-F82C-4E14-A77B-153C93A7DCB7}"/>
    <cellStyle name="Millares 132" xfId="8544" xr:uid="{970B3B81-FC02-4DA7-AE0B-43409943522D}"/>
    <cellStyle name="Millares 132 2" xfId="30047" xr:uid="{1B9776BC-F9D8-4F95-8DE2-AC08B0A6B268}"/>
    <cellStyle name="Millares 133" xfId="15074" xr:uid="{C4FBD343-4C17-48BF-AABB-4BF210B364C5}"/>
    <cellStyle name="Millares 133 2" xfId="36577" xr:uid="{B6DDBEC2-A42E-4615-A8CC-74C328134BED}"/>
    <cellStyle name="Millares 134" xfId="15059" xr:uid="{21B8E1AE-88CB-402A-98C4-FCB3E595B5B1}"/>
    <cellStyle name="Millares 134 2" xfId="36562" xr:uid="{3170445A-57EB-4A92-98C2-E809E12B5B73}"/>
    <cellStyle name="Millares 135" xfId="15086" xr:uid="{7F29EA7D-2A19-4C0B-AB66-EBDE8232E5DE}"/>
    <cellStyle name="Millares 135 2" xfId="36589" xr:uid="{43ABB90C-D879-4FE9-8557-0750097C1FB4}"/>
    <cellStyle name="Millares 136" xfId="15083" xr:uid="{63EA3B0E-19AB-4783-A35C-B07F27A46374}"/>
    <cellStyle name="Millares 136 2" xfId="36586" xr:uid="{E42E2517-F3F6-41D4-9199-3198823C687B}"/>
    <cellStyle name="Millares 137" xfId="15057" xr:uid="{D9072705-4BCA-4B3B-801C-3162DB6BA307}"/>
    <cellStyle name="Millares 137 2" xfId="36560" xr:uid="{2DA77622-446F-4679-8636-C282740B8B8C}"/>
    <cellStyle name="Millares 138" xfId="15066" xr:uid="{1DBD5A98-97F7-4EFB-BAE8-03C3DC46BA13}"/>
    <cellStyle name="Millares 138 2" xfId="36569" xr:uid="{E173FFFE-3AE1-458B-AAA6-AD97081E40DA}"/>
    <cellStyle name="Millares 139" xfId="15067" xr:uid="{96B5C60D-B40A-4CB0-B712-79ED8DCB82FC}"/>
    <cellStyle name="Millares 139 2" xfId="36570" xr:uid="{1B697531-7487-4F40-BD27-E77759DF0DF9}"/>
    <cellStyle name="Millares 14" xfId="120" xr:uid="{5C3293D8-5376-4BA3-86AA-9D5336E289BE}"/>
    <cellStyle name="Millares 14 10" xfId="1827" xr:uid="{B2B7DB44-71FD-46D7-84AA-0359D311525D}"/>
    <cellStyle name="Millares 14 10 2" xfId="10093" xr:uid="{2832A9C8-FFBC-4968-A5C6-542277D46CF0}"/>
    <cellStyle name="Millares 14 10 2 2" xfId="31596" xr:uid="{87EF2962-8019-4F50-8C74-2BC1CB485B61}"/>
    <cellStyle name="Millares 14 10 3" xfId="16728" xr:uid="{1D148B9D-1B58-44E3-91D6-6967696CCD6A}"/>
    <cellStyle name="Millares 14 10 3 2" xfId="38231" xr:uid="{9625A7BE-F75B-4162-8067-2A0B4B0830AC}"/>
    <cellStyle name="Millares 14 10 4" xfId="23333" xr:uid="{1C4EFAB3-52C3-4611-B8C5-61A27C51A019}"/>
    <cellStyle name="Millares 14 10 5" xfId="44836" xr:uid="{2EC7DDEF-A758-4C24-9A4D-EB3E34ADB018}"/>
    <cellStyle name="Millares 14 11" xfId="2512" xr:uid="{6F972A9D-3A24-4F99-90A0-34D8FD8E220F}"/>
    <cellStyle name="Millares 14 11 2" xfId="10778" xr:uid="{64E77B00-3EE9-40DE-AB5F-961B9D47CC38}"/>
    <cellStyle name="Millares 14 11 2 2" xfId="32281" xr:uid="{548E238A-1804-49F9-ADA8-8B3F8AC648C5}"/>
    <cellStyle name="Millares 14 11 3" xfId="17413" xr:uid="{8C9FD8EA-A288-4445-BEA8-8F52892CE207}"/>
    <cellStyle name="Millares 14 11 3 2" xfId="38916" xr:uid="{BAE623F4-F142-4C58-AD17-FF4FF0348D26}"/>
    <cellStyle name="Millares 14 11 4" xfId="24018" xr:uid="{E04C2AE4-25A1-4CAF-B26B-56E0746F9338}"/>
    <cellStyle name="Millares 14 11 5" xfId="45521" xr:uid="{4778117A-0CF8-4B2A-8670-DE0E0AE7CD47}"/>
    <cellStyle name="Millares 14 12" xfId="3023" xr:uid="{7DA57394-1AD5-4E0D-8784-C5DFA031A097}"/>
    <cellStyle name="Millares 14 12 2" xfId="11289" xr:uid="{A99C50BA-1D4C-47B9-8E06-96780B19397B}"/>
    <cellStyle name="Millares 14 12 2 2" xfId="32792" xr:uid="{1BBCFF70-9CE1-4D89-9417-4F68BD4070A7}"/>
    <cellStyle name="Millares 14 12 3" xfId="17924" xr:uid="{666DE689-F829-48C0-94F2-912416BE2AF2}"/>
    <cellStyle name="Millares 14 12 3 2" xfId="39427" xr:uid="{0CBBEA0C-FEE6-4193-8D44-FA2D3B3772AB}"/>
    <cellStyle name="Millares 14 12 4" xfId="24529" xr:uid="{9E4BF908-0170-4F0C-891D-61C715568FE8}"/>
    <cellStyle name="Millares 14 12 5" xfId="46032" xr:uid="{8C6F9D21-C776-4F41-8F71-DEA894A717C4}"/>
    <cellStyle name="Millares 14 13" xfId="4658" xr:uid="{7A4BAD4D-F62B-4B74-9045-6F69E8AFFC96}"/>
    <cellStyle name="Millares 14 13 2" xfId="12924" xr:uid="{C317CFEA-B40D-456C-B4CA-81133B4245FC}"/>
    <cellStyle name="Millares 14 13 2 2" xfId="34427" xr:uid="{9899FAC2-6628-411E-9606-2DB135AAA459}"/>
    <cellStyle name="Millares 14 13 3" xfId="19559" xr:uid="{82EAE6F0-9DD0-4B0E-A7AD-562233CDC906}"/>
    <cellStyle name="Millares 14 13 3 2" xfId="41062" xr:uid="{825708B2-8F7D-4BFD-B98A-1150D7B2A77E}"/>
    <cellStyle name="Millares 14 13 4" xfId="26164" xr:uid="{9B75DC64-FCDE-4DC9-B5B5-170B0AABF1D8}"/>
    <cellStyle name="Millares 14 13 5" xfId="47667" xr:uid="{256CB792-D489-46E4-8230-3F649372CF4A}"/>
    <cellStyle name="Millares 14 14" xfId="5161" xr:uid="{55EBF1F9-1542-4485-B2E2-57A58B184C31}"/>
    <cellStyle name="Millares 14 14 2" xfId="13427" xr:uid="{FDA1ACB4-D5DF-4F6E-8116-BA313EF86A96}"/>
    <cellStyle name="Millares 14 14 2 2" xfId="34930" xr:uid="{0098873B-F980-4823-B5D2-8AB07CD6D887}"/>
    <cellStyle name="Millares 14 14 3" xfId="20062" xr:uid="{245A677E-1A99-40D9-BE8C-4F074F7BCB3D}"/>
    <cellStyle name="Millares 14 14 3 2" xfId="41565" xr:uid="{04ED74F2-18C5-4AB2-8A74-DDB285D9A21A}"/>
    <cellStyle name="Millares 14 14 4" xfId="26667" xr:uid="{A11E6E7C-3E66-4744-9BE9-30EDBB106B35}"/>
    <cellStyle name="Millares 14 14 5" xfId="48170" xr:uid="{55A3AFE8-5DE2-465D-9331-201813FC340D}"/>
    <cellStyle name="Millares 14 15" xfId="6802" xr:uid="{3CBA2761-7A18-4DDB-A8C3-5F2AF33E21AD}"/>
    <cellStyle name="Millares 14 15 2" xfId="28305" xr:uid="{6264EC57-7993-41F1-8EFA-12E5A4798578}"/>
    <cellStyle name="Millares 14 16" xfId="8456" xr:uid="{9058E533-DD18-4C81-918C-A1764F5263AA}"/>
    <cellStyle name="Millares 14 16 2" xfId="29959" xr:uid="{57CF3E25-FC64-4F3D-9C91-89D19D22AE30}"/>
    <cellStyle name="Millares 14 17" xfId="15095" xr:uid="{5FC8C2B1-4666-4325-AA5B-C80E22D65405}"/>
    <cellStyle name="Millares 14 17 2" xfId="36598" xr:uid="{CCDACC5F-F43E-44AF-A6C9-BB198D39FFAE}"/>
    <cellStyle name="Millares 14 18" xfId="21700" xr:uid="{45075251-3B92-44BF-82F1-DBD4AB122AED}"/>
    <cellStyle name="Millares 14 19" xfId="43203" xr:uid="{AC8DCEF0-C16E-4613-9B70-1034313DD1F8}"/>
    <cellStyle name="Millares 14 2" xfId="158" xr:uid="{42C6E83A-8455-48D6-889A-98FEE0469C98}"/>
    <cellStyle name="Millares 14 2 10" xfId="4695" xr:uid="{2031AE8E-AC70-45EA-AB79-CA68356E467E}"/>
    <cellStyle name="Millares 14 2 10 2" xfId="12961" xr:uid="{BC99E626-3E2F-4F42-AC41-D4A3525DF5F3}"/>
    <cellStyle name="Millares 14 2 10 2 2" xfId="34464" xr:uid="{DBA45F6F-171F-4755-977E-12C2AD055A9C}"/>
    <cellStyle name="Millares 14 2 10 3" xfId="19596" xr:uid="{64CF211D-2B96-48CE-B524-17391FDAD04A}"/>
    <cellStyle name="Millares 14 2 10 3 2" xfId="41099" xr:uid="{10E4D2CB-B7C2-48E1-952C-4AC699F415A9}"/>
    <cellStyle name="Millares 14 2 10 4" xfId="26201" xr:uid="{5E5E70F2-1624-4FE5-B738-A042F1DC70D7}"/>
    <cellStyle name="Millares 14 2 10 5" xfId="47704" xr:uid="{C6E68610-ADA0-4946-8AAB-75ADA1BB4D60}"/>
    <cellStyle name="Millares 14 2 11" xfId="5198" xr:uid="{EC45D89C-2ADD-4FAA-AB16-F60B91FED4C9}"/>
    <cellStyle name="Millares 14 2 11 2" xfId="13464" xr:uid="{99C57155-AEF7-44B5-99FB-2F7639B75FAB}"/>
    <cellStyle name="Millares 14 2 11 2 2" xfId="34967" xr:uid="{59F2E2A6-C439-4A6B-A820-44C78BF851B1}"/>
    <cellStyle name="Millares 14 2 11 3" xfId="20099" xr:uid="{E68BB5BC-F998-4C31-A13D-EF825D39E13F}"/>
    <cellStyle name="Millares 14 2 11 3 2" xfId="41602" xr:uid="{A8791137-579F-48E0-984D-223417968815}"/>
    <cellStyle name="Millares 14 2 11 4" xfId="26704" xr:uid="{0A9E7E1B-9FEA-4BBA-BF89-3D26F5C472AB}"/>
    <cellStyle name="Millares 14 2 11 5" xfId="48207" xr:uid="{55C36EF5-17C5-4EAE-A4E3-AC24F8E0852F}"/>
    <cellStyle name="Millares 14 2 12" xfId="6839" xr:uid="{930DA164-8FDF-4529-A49E-D1B7DB6407D6}"/>
    <cellStyle name="Millares 14 2 12 2" xfId="28342" xr:uid="{517779AF-FD7A-48FF-A6D8-436E7B127C49}"/>
    <cellStyle name="Millares 14 2 13" xfId="8493" xr:uid="{1CF86158-CB4B-4AAD-BD2B-9557DA8799B5}"/>
    <cellStyle name="Millares 14 2 13 2" xfId="29996" xr:uid="{408950B5-4259-4170-96D8-2DA7427D7601}"/>
    <cellStyle name="Millares 14 2 14" xfId="15132" xr:uid="{A381B028-FD17-4AB7-8183-6F7D3C8B1960}"/>
    <cellStyle name="Millares 14 2 14 2" xfId="36635" xr:uid="{EFE7E888-D8B2-444D-BE93-10C88618FFE6}"/>
    <cellStyle name="Millares 14 2 15" xfId="21737" xr:uid="{C95A1667-B8E9-4357-840D-4426B78FE2A6}"/>
    <cellStyle name="Millares 14 2 16" xfId="43240" xr:uid="{FBA18800-CDFB-4E1F-B92E-D698A04718DE}"/>
    <cellStyle name="Millares 14 2 2" xfId="490" xr:uid="{62313036-5448-46F0-88DC-9A5350DD6806}"/>
    <cellStyle name="Millares 14 2 2 10" xfId="7101" xr:uid="{BB062375-5D03-4301-B04A-7F42C5F0DF4B}"/>
    <cellStyle name="Millares 14 2 2 10 2" xfId="28604" xr:uid="{1EF3D4C6-8B2C-4874-BB37-A0BA39A2B514}"/>
    <cellStyle name="Millares 14 2 2 11" xfId="8757" xr:uid="{D1482596-720E-4971-9D72-C30A7ED57359}"/>
    <cellStyle name="Millares 14 2 2 11 2" xfId="30260" xr:uid="{20504D05-F652-4F17-A088-F3528A7F6F18}"/>
    <cellStyle name="Millares 14 2 2 12" xfId="15393" xr:uid="{995339B0-40CA-42E8-B924-DEE8366C02E8}"/>
    <cellStyle name="Millares 14 2 2 12 2" xfId="36896" xr:uid="{68A859C6-6DC7-417C-861A-FF1287A41F4F}"/>
    <cellStyle name="Millares 14 2 2 13" xfId="21998" xr:uid="{F5360FB2-DF3A-47FD-9B5B-E067D38BE9EA}"/>
    <cellStyle name="Millares 14 2 2 14" xfId="43501" xr:uid="{1AC566DC-8E03-4988-BE0F-F8B3D91E7BC0}"/>
    <cellStyle name="Millares 14 2 2 2" xfId="772" xr:uid="{DB5DC2BF-1943-4264-8389-79305F686729}"/>
    <cellStyle name="Millares 14 2 2 2 10" xfId="15673" xr:uid="{EF65DF0A-FD93-4C27-90E7-A11BDF9B77DC}"/>
    <cellStyle name="Millares 14 2 2 2 10 2" xfId="37176" xr:uid="{7D319ABC-9821-424C-B18B-20DC3E498170}"/>
    <cellStyle name="Millares 14 2 2 2 11" xfId="22278" xr:uid="{3ADF41A7-A2D0-43BD-9C90-3A29D21A27BD}"/>
    <cellStyle name="Millares 14 2 2 2 12" xfId="43781" xr:uid="{71BCE388-2225-4975-B367-6CB1F35309C1}"/>
    <cellStyle name="Millares 14 2 2 2 2" xfId="1718" xr:uid="{96EDFFF1-00F3-4CAF-BF53-385572E5F853}"/>
    <cellStyle name="Millares 14 2 2 2 2 2" xfId="4547" xr:uid="{BBF17A60-CF7F-41E5-899B-D9A8213CD6CF}"/>
    <cellStyle name="Millares 14 2 2 2 2 2 2" xfId="12813" xr:uid="{11CD518D-9E7D-4C9C-820B-1671AD40C746}"/>
    <cellStyle name="Millares 14 2 2 2 2 2 2 2" xfId="34316" xr:uid="{919429FC-617F-436A-9F8A-A55D136307AA}"/>
    <cellStyle name="Millares 14 2 2 2 2 2 3" xfId="19448" xr:uid="{043BE305-F830-4CFB-9C9D-D79924B0E05E}"/>
    <cellStyle name="Millares 14 2 2 2 2 2 3 2" xfId="40951" xr:uid="{2E28F455-917A-4B27-BCD2-57436621B105}"/>
    <cellStyle name="Millares 14 2 2 2 2 2 4" xfId="26053" xr:uid="{E6A2AF3C-AA49-4F37-BFE2-265854F1D718}"/>
    <cellStyle name="Millares 14 2 2 2 2 2 5" xfId="47556" xr:uid="{346F7962-903B-467B-BF34-B00898FBC4A0}"/>
    <cellStyle name="Millares 14 2 2 2 2 3" xfId="6686" xr:uid="{D484E1D4-3EF7-4213-B3BD-921272329256}"/>
    <cellStyle name="Millares 14 2 2 2 2 3 2" xfId="14952" xr:uid="{82BEE12E-13E5-41A7-85A2-68E96E6CF71D}"/>
    <cellStyle name="Millares 14 2 2 2 2 3 2 2" xfId="36455" xr:uid="{6F79D268-8EC1-4D99-9EC1-64A543A65E04}"/>
    <cellStyle name="Millares 14 2 2 2 2 3 3" xfId="21587" xr:uid="{F93E6D71-76E4-4067-B8E1-C73D0CBFECA1}"/>
    <cellStyle name="Millares 14 2 2 2 2 3 3 2" xfId="43090" xr:uid="{7C33F519-1A9F-4152-A93C-1773ACFCAF15}"/>
    <cellStyle name="Millares 14 2 2 2 2 3 4" xfId="28192" xr:uid="{F27F52C9-D1E2-4299-A66F-000D2389C1A1}"/>
    <cellStyle name="Millares 14 2 2 2 2 3 5" xfId="49695" xr:uid="{E9E36D83-3BEC-471D-892F-593AA2D331B2}"/>
    <cellStyle name="Millares 14 2 2 2 2 4" xfId="8327" xr:uid="{73CC7068-0944-4E24-9BA7-1C2C56107994}"/>
    <cellStyle name="Millares 14 2 2 2 2 4 2" xfId="29830" xr:uid="{13D7D969-7D4B-435A-8E71-C045ACE0DAE2}"/>
    <cellStyle name="Millares 14 2 2 2 2 5" xfId="9984" xr:uid="{B16FC6E5-01E9-475D-97CA-606C84748EEC}"/>
    <cellStyle name="Millares 14 2 2 2 2 5 2" xfId="31487" xr:uid="{BE68D9BD-11CB-4D34-948C-B0E75F1469C1}"/>
    <cellStyle name="Millares 14 2 2 2 2 6" xfId="16619" xr:uid="{C6011B4B-492F-4B2F-8482-42F9BE3C8C5A}"/>
    <cellStyle name="Millares 14 2 2 2 2 6 2" xfId="38122" xr:uid="{508211DB-BD76-4DB5-999C-12F1B6D981C9}"/>
    <cellStyle name="Millares 14 2 2 2 2 7" xfId="23224" xr:uid="{277F0486-F666-4907-A3D0-DFEE114A72C0}"/>
    <cellStyle name="Millares 14 2 2 2 2 8" xfId="44727" xr:uid="{BC4603CD-C4B7-4160-94C6-44E03E1C86A1}"/>
    <cellStyle name="Millares 14 2 2 2 3" xfId="2405" xr:uid="{C867829A-2920-4745-9D68-BCB8CFBC8361}"/>
    <cellStyle name="Millares 14 2 2 2 3 2" xfId="10671" xr:uid="{DE0E27EB-0E31-4891-9FEB-D73280F6D8BA}"/>
    <cellStyle name="Millares 14 2 2 2 3 2 2" xfId="32174" xr:uid="{2E5414AC-D1E8-4120-A8D7-881310D04E97}"/>
    <cellStyle name="Millares 14 2 2 2 3 3" xfId="17306" xr:uid="{E3BA6460-C1C5-4DD8-9821-E96938CAE0CD}"/>
    <cellStyle name="Millares 14 2 2 2 3 3 2" xfId="38809" xr:uid="{F3F809D6-88F9-48A4-A45B-41283879B586}"/>
    <cellStyle name="Millares 14 2 2 2 3 4" xfId="23911" xr:uid="{4156FDC9-1E5F-429F-BF56-AE30B99F5EA0}"/>
    <cellStyle name="Millares 14 2 2 2 3 5" xfId="45414" xr:uid="{DC6736FF-9D05-4D73-B6FB-F0AABEFEFB0E}"/>
    <cellStyle name="Millares 14 2 2 2 4" xfId="2922" xr:uid="{282CF951-5ED7-4B4B-85B8-D5AB03497C52}"/>
    <cellStyle name="Millares 14 2 2 2 4 2" xfId="11188" xr:uid="{B59274DB-77A8-412D-A587-9988340AA15C}"/>
    <cellStyle name="Millares 14 2 2 2 4 2 2" xfId="32691" xr:uid="{9ADF98F4-686F-49FA-9B72-698D93B28989}"/>
    <cellStyle name="Millares 14 2 2 2 4 3" xfId="17823" xr:uid="{170892E5-A9CF-42DD-B673-7822B7ECA9DE}"/>
    <cellStyle name="Millares 14 2 2 2 4 3 2" xfId="39326" xr:uid="{EC8EDC11-987B-4AA9-BC4E-37AB2E1928BE}"/>
    <cellStyle name="Millares 14 2 2 2 4 4" xfId="24428" xr:uid="{84F9C6AE-45AC-46FA-8599-61EE643E6C23}"/>
    <cellStyle name="Millares 14 2 2 2 4 5" xfId="45931" xr:uid="{D3729783-CCEF-4724-BD53-CDFA4FDAC00A}"/>
    <cellStyle name="Millares 14 2 2 2 5" xfId="3601" xr:uid="{6B83A8D7-C452-49FF-9E54-453D1F0732E0}"/>
    <cellStyle name="Millares 14 2 2 2 5 2" xfId="11867" xr:uid="{06020FBC-13E9-4237-91B1-3023C6143062}"/>
    <cellStyle name="Millares 14 2 2 2 5 2 2" xfId="33370" xr:uid="{6DF0834E-0E94-4752-979B-DB91167F559D}"/>
    <cellStyle name="Millares 14 2 2 2 5 3" xfId="18502" xr:uid="{21AF5A42-FFF4-4656-BB9F-EABAC8E7B4DF}"/>
    <cellStyle name="Millares 14 2 2 2 5 3 2" xfId="40005" xr:uid="{0F640F58-1EA2-457B-A9DF-CDD930B69912}"/>
    <cellStyle name="Millares 14 2 2 2 5 4" xfId="25107" xr:uid="{21CADC4E-188D-44EC-B5CD-83A92D5D958C}"/>
    <cellStyle name="Millares 14 2 2 2 5 5" xfId="46610" xr:uid="{15A6BDF2-5F2C-4465-A2FF-B6D3E52410C1}"/>
    <cellStyle name="Millares 14 2 2 2 6" xfId="5066" xr:uid="{CC157E65-0D4C-4638-8752-731C57CE0DE2}"/>
    <cellStyle name="Millares 14 2 2 2 6 2" xfId="13332" xr:uid="{1011BCCC-16E3-4D08-B12E-A3856DDF03F0}"/>
    <cellStyle name="Millares 14 2 2 2 6 2 2" xfId="34835" xr:uid="{A9281DAB-4400-4D45-8CE0-A4897FE4C3FC}"/>
    <cellStyle name="Millares 14 2 2 2 6 3" xfId="19967" xr:uid="{A5106789-12E5-4E80-B337-A1D61AC37F6A}"/>
    <cellStyle name="Millares 14 2 2 2 6 3 2" xfId="41470" xr:uid="{8F38C75F-E6F4-44DD-A910-84221CA8629B}"/>
    <cellStyle name="Millares 14 2 2 2 6 4" xfId="26572" xr:uid="{71751EC7-4AC1-4BD0-B527-659F5566F8FD}"/>
    <cellStyle name="Millares 14 2 2 2 6 5" xfId="48075" xr:uid="{25E7EB54-22DD-4826-A7FE-8D3E97EC67F7}"/>
    <cellStyle name="Millares 14 2 2 2 7" xfId="5740" xr:uid="{71BB0A60-A371-4FB5-B5A8-8566467CA3E5}"/>
    <cellStyle name="Millares 14 2 2 2 7 2" xfId="14006" xr:uid="{D98BC42D-3E85-48F2-AA76-8250025BE8E9}"/>
    <cellStyle name="Millares 14 2 2 2 7 2 2" xfId="35509" xr:uid="{C03CC776-0681-4103-8024-3A4283BE9FE3}"/>
    <cellStyle name="Millares 14 2 2 2 7 3" xfId="20641" xr:uid="{CE68941B-81E8-49BF-B1A7-47D6A83F6450}"/>
    <cellStyle name="Millares 14 2 2 2 7 3 2" xfId="42144" xr:uid="{0ED19F09-7D9A-4271-B2C6-A087C51C4DF2}"/>
    <cellStyle name="Millares 14 2 2 2 7 4" xfId="27246" xr:uid="{249B5086-82EF-43A3-B46D-C9DF6E5B1E6C}"/>
    <cellStyle name="Millares 14 2 2 2 7 5" xfId="48749" xr:uid="{3E4B17E1-6383-4F54-822A-619F73B8B0BB}"/>
    <cellStyle name="Millares 14 2 2 2 8" xfId="7381" xr:uid="{7ADC51DE-E158-4E2D-8FA9-64CBD981B9EA}"/>
    <cellStyle name="Millares 14 2 2 2 8 2" xfId="28884" xr:uid="{DE2B577D-FEA6-4A48-83D1-EB7F45FFB7D6}"/>
    <cellStyle name="Millares 14 2 2 2 9" xfId="9038" xr:uid="{42E05552-E3A4-4848-8431-0975AF33AB5F}"/>
    <cellStyle name="Millares 14 2 2 2 9 2" xfId="30541" xr:uid="{71E0502C-B683-4D8B-96C2-26904D4D02AF}"/>
    <cellStyle name="Millares 14 2 2 3" xfId="1042" xr:uid="{0DFC1E41-F736-4B6E-B794-B5229F6E7913}"/>
    <cellStyle name="Millares 14 2 2 3 2" xfId="3871" xr:uid="{AF994BB8-CBA4-4B55-AD61-ED196E3A121A}"/>
    <cellStyle name="Millares 14 2 2 3 2 2" xfId="12137" xr:uid="{FA7DCED5-2399-41C2-9AFE-90BF3437E73E}"/>
    <cellStyle name="Millares 14 2 2 3 2 2 2" xfId="33640" xr:uid="{A89EF36A-4B14-4AED-9D82-164DC136192D}"/>
    <cellStyle name="Millares 14 2 2 3 2 3" xfId="18772" xr:uid="{5415800B-FEC9-4F6B-B6DF-861BC5D74B56}"/>
    <cellStyle name="Millares 14 2 2 3 2 3 2" xfId="40275" xr:uid="{C1BEA7E2-C94C-4A39-8A37-8AF57EC91342}"/>
    <cellStyle name="Millares 14 2 2 3 2 4" xfId="25377" xr:uid="{11A37C1B-006B-47FC-BF6B-4D4DE3DC3D7B}"/>
    <cellStyle name="Millares 14 2 2 3 2 5" xfId="46880" xr:uid="{FA7234BB-214A-46A5-8E45-4725E842FC58}"/>
    <cellStyle name="Millares 14 2 2 3 3" xfId="6010" xr:uid="{1391858D-20CB-4A5E-A676-D62DFBA9EB32}"/>
    <cellStyle name="Millares 14 2 2 3 3 2" xfId="14276" xr:uid="{C470B5E1-DB52-4B7F-8939-6F914885E18C}"/>
    <cellStyle name="Millares 14 2 2 3 3 2 2" xfId="35779" xr:uid="{A87064F8-B1F6-482B-BAA9-C0AED16B4CF5}"/>
    <cellStyle name="Millares 14 2 2 3 3 3" xfId="20911" xr:uid="{FE7D44BA-FBD5-4DE9-8E38-844237A8B2D0}"/>
    <cellStyle name="Millares 14 2 2 3 3 3 2" xfId="42414" xr:uid="{8AF0861C-2EA3-41CA-A462-B9196E27EA09}"/>
    <cellStyle name="Millares 14 2 2 3 3 4" xfId="27516" xr:uid="{4978BF99-E494-4E4C-99E5-797DA6344EA7}"/>
    <cellStyle name="Millares 14 2 2 3 3 5" xfId="49019" xr:uid="{ABF5AB57-AF1E-402B-B994-CCE18005B145}"/>
    <cellStyle name="Millares 14 2 2 3 4" xfId="7651" xr:uid="{29052D18-7A18-47A1-8167-FB0B976B3179}"/>
    <cellStyle name="Millares 14 2 2 3 4 2" xfId="29154" xr:uid="{EF3D1487-0917-4FF7-8848-EFD28CD6837D}"/>
    <cellStyle name="Millares 14 2 2 3 5" xfId="9308" xr:uid="{51005F5B-D82F-4C39-A68A-C1B55BE3DD57}"/>
    <cellStyle name="Millares 14 2 2 3 5 2" xfId="30811" xr:uid="{95B1672F-13BF-41A5-B4DA-978807CCD62C}"/>
    <cellStyle name="Millares 14 2 2 3 6" xfId="15943" xr:uid="{4870597C-9380-4196-8C0D-5486F2AEDDE1}"/>
    <cellStyle name="Millares 14 2 2 3 6 2" xfId="37446" xr:uid="{40C89320-639D-477A-96FD-6DA4AEC32785}"/>
    <cellStyle name="Millares 14 2 2 3 7" xfId="22548" xr:uid="{D76D846D-FAF3-4BC7-B1B8-48BCB14F5209}"/>
    <cellStyle name="Millares 14 2 2 3 8" xfId="44051" xr:uid="{62FC81FE-ED13-4C93-A88A-893A0FAA6A0B}"/>
    <cellStyle name="Millares 14 2 2 4" xfId="1438" xr:uid="{E73D47C2-535A-481E-98DC-5E38013E667A}"/>
    <cellStyle name="Millares 14 2 2 4 2" xfId="4267" xr:uid="{59FC4EB6-DED9-4C30-9A04-2792D22A54AE}"/>
    <cellStyle name="Millares 14 2 2 4 2 2" xfId="12533" xr:uid="{DD896D30-FD81-473A-B04C-F3BC444CCE0A}"/>
    <cellStyle name="Millares 14 2 2 4 2 2 2" xfId="34036" xr:uid="{A8582464-1ED9-43EF-9DCB-48D57221A982}"/>
    <cellStyle name="Millares 14 2 2 4 2 3" xfId="19168" xr:uid="{EDDE181B-F626-4082-9B30-4198B441CD94}"/>
    <cellStyle name="Millares 14 2 2 4 2 3 2" xfId="40671" xr:uid="{A04846E8-4E48-4065-9237-C6AAC1492E79}"/>
    <cellStyle name="Millares 14 2 2 4 2 4" xfId="25773" xr:uid="{0586E514-83AD-4352-A300-FA5FDACB826A}"/>
    <cellStyle name="Millares 14 2 2 4 2 5" xfId="47276" xr:uid="{88BB1A6D-082C-48AD-9FEF-5957C3BA8E55}"/>
    <cellStyle name="Millares 14 2 2 4 3" xfId="6406" xr:uid="{87440BB4-294C-48D3-BF57-672A5C6DF06A}"/>
    <cellStyle name="Millares 14 2 2 4 3 2" xfId="14672" xr:uid="{2E8013E1-DBDE-4DAD-A22D-1726196BC400}"/>
    <cellStyle name="Millares 14 2 2 4 3 2 2" xfId="36175" xr:uid="{C85C9DA7-93E3-4452-9F5D-EE08F1F57E5F}"/>
    <cellStyle name="Millares 14 2 2 4 3 3" xfId="21307" xr:uid="{83B2623E-A841-468C-AD81-ECA63AE50B9D}"/>
    <cellStyle name="Millares 14 2 2 4 3 3 2" xfId="42810" xr:uid="{1927AFAB-90A2-4B9A-8AC3-917C83E50411}"/>
    <cellStyle name="Millares 14 2 2 4 3 4" xfId="27912" xr:uid="{9E9CE92A-262D-4664-B8EF-AC6D42B7D215}"/>
    <cellStyle name="Millares 14 2 2 4 3 5" xfId="49415" xr:uid="{C79ABFA6-9A81-46CE-BCE9-1E7A70A53B8E}"/>
    <cellStyle name="Millares 14 2 2 4 4" xfId="8047" xr:uid="{5666A5E5-FC0D-4108-B24D-AB34D1954DD5}"/>
    <cellStyle name="Millares 14 2 2 4 4 2" xfId="29550" xr:uid="{BE2CBCA8-0D80-4302-89EB-AAFCE357D343}"/>
    <cellStyle name="Millares 14 2 2 4 5" xfId="9704" xr:uid="{764932E8-0CF8-4895-9D56-8EB28D8E1A98}"/>
    <cellStyle name="Millares 14 2 2 4 5 2" xfId="31207" xr:uid="{EE1E48DD-2398-432C-99D9-7C6070E46734}"/>
    <cellStyle name="Millares 14 2 2 4 6" xfId="16339" xr:uid="{1758F93A-FE3C-44A3-A947-26A968CDB877}"/>
    <cellStyle name="Millares 14 2 2 4 6 2" xfId="37842" xr:uid="{6D57FE46-AA5C-42A8-981B-BDA8E945E4D5}"/>
    <cellStyle name="Millares 14 2 2 4 7" xfId="22944" xr:uid="{06749DCD-EB7A-411D-8DA4-239FEF7CB3C0}"/>
    <cellStyle name="Millares 14 2 2 4 8" xfId="44447" xr:uid="{2F22DCFC-58C1-4065-83C8-CC3AD5D9A93D}"/>
    <cellStyle name="Millares 14 2 2 5" xfId="2125" xr:uid="{3886B0DD-C815-49AE-B088-96DE8BE2FE6F}"/>
    <cellStyle name="Millares 14 2 2 5 2" xfId="10391" xr:uid="{3A352E0F-4992-4B2A-9C86-499486D0DA3A}"/>
    <cellStyle name="Millares 14 2 2 5 2 2" xfId="31894" xr:uid="{537E1123-2C52-4FE4-BC78-649C7E32530A}"/>
    <cellStyle name="Millares 14 2 2 5 3" xfId="17026" xr:uid="{8955212B-6ABD-42BA-9FA5-5894E9D8943C}"/>
    <cellStyle name="Millares 14 2 2 5 3 2" xfId="38529" xr:uid="{C91A22A5-4498-47DA-BD9F-CE912541E0B2}"/>
    <cellStyle name="Millares 14 2 2 5 4" xfId="23631" xr:uid="{3B4484F6-D783-4AF7-9127-3E2A35070D91}"/>
    <cellStyle name="Millares 14 2 2 5 5" xfId="45134" xr:uid="{B99201A8-947C-4D81-AD01-73E9204592A6}"/>
    <cellStyle name="Millares 14 2 2 6" xfId="2673" xr:uid="{3C2B7169-201E-40DF-98B8-DCC6EEC15FC5}"/>
    <cellStyle name="Millares 14 2 2 6 2" xfId="10939" xr:uid="{87114D69-A478-4A36-8668-D9003220A5D7}"/>
    <cellStyle name="Millares 14 2 2 6 2 2" xfId="32442" xr:uid="{784261FF-3501-4C3B-848A-CBA5AD3C89EE}"/>
    <cellStyle name="Millares 14 2 2 6 3" xfId="17574" xr:uid="{E4FBB46B-6B4F-415E-BEAC-2E0051BCB5ED}"/>
    <cellStyle name="Millares 14 2 2 6 3 2" xfId="39077" xr:uid="{CC8A59AC-C5E2-45FC-BD94-69585C1E8EA2}"/>
    <cellStyle name="Millares 14 2 2 6 4" xfId="24179" xr:uid="{C16BFE6F-0483-4FC4-8215-E141FBE671EC}"/>
    <cellStyle name="Millares 14 2 2 6 5" xfId="45682" xr:uid="{0891946A-B49D-42D6-B9E0-4A1D6BFAA1A1}"/>
    <cellStyle name="Millares 14 2 2 7" xfId="3321" xr:uid="{E06F023C-0540-4010-87FC-93000ECF33C1}"/>
    <cellStyle name="Millares 14 2 2 7 2" xfId="11587" xr:uid="{0A8F246F-8596-4AB0-B854-453517632DC8}"/>
    <cellStyle name="Millares 14 2 2 7 2 2" xfId="33090" xr:uid="{17E2CF25-18C6-46A4-8253-DBC0727994B5}"/>
    <cellStyle name="Millares 14 2 2 7 3" xfId="18222" xr:uid="{030F8188-7470-405D-883D-012CE7795A55}"/>
    <cellStyle name="Millares 14 2 2 7 3 2" xfId="39725" xr:uid="{89763E73-E4FF-46AD-A0BC-146325E7BDF2}"/>
    <cellStyle name="Millares 14 2 2 7 4" xfId="24827" xr:uid="{346C278E-26B4-408A-B6A9-09DE904DBF06}"/>
    <cellStyle name="Millares 14 2 2 7 5" xfId="46330" xr:uid="{9F8E30DA-C4DF-4665-8BB3-FF16C1FDB981}"/>
    <cellStyle name="Millares 14 2 2 8" xfId="4817" xr:uid="{4C4EC962-17A2-44A6-9E8D-01EDE90EBE0A}"/>
    <cellStyle name="Millares 14 2 2 8 2" xfId="13083" xr:uid="{B84BA109-A0C8-47B0-89B4-926DAAAA0C99}"/>
    <cellStyle name="Millares 14 2 2 8 2 2" xfId="34586" xr:uid="{172C99E2-4E32-45C2-B08C-248D15AA4E56}"/>
    <cellStyle name="Millares 14 2 2 8 3" xfId="19718" xr:uid="{8CACBDFF-66D0-4A81-92F5-3AEA3B14914F}"/>
    <cellStyle name="Millares 14 2 2 8 3 2" xfId="41221" xr:uid="{91C96C3D-9D26-4449-8BF8-A7A217278A7B}"/>
    <cellStyle name="Millares 14 2 2 8 4" xfId="26323" xr:uid="{74EA4F44-51B2-41F0-983B-AB98680F934A}"/>
    <cellStyle name="Millares 14 2 2 8 5" xfId="47826" xr:uid="{A4CCAB22-DF1A-4E76-90CC-8E08350F2F0F}"/>
    <cellStyle name="Millares 14 2 2 9" xfId="5460" xr:uid="{B028363B-584D-4A3A-BCD5-47E349651472}"/>
    <cellStyle name="Millares 14 2 2 9 2" xfId="13726" xr:uid="{17226D39-9957-4227-81EC-25DA82D23B91}"/>
    <cellStyle name="Millares 14 2 2 9 2 2" xfId="35229" xr:uid="{95D2141E-9C5B-4076-BB3A-E662A097DB88}"/>
    <cellStyle name="Millares 14 2 2 9 3" xfId="20361" xr:uid="{17E82C87-A6FA-446B-BD08-81B9556647CF}"/>
    <cellStyle name="Millares 14 2 2 9 3 2" xfId="41864" xr:uid="{50DA3C1C-6F60-4CBA-9963-3552738384E9}"/>
    <cellStyle name="Millares 14 2 2 9 4" xfId="26966" xr:uid="{A090446E-F193-4A27-A69D-F18A452CA17C}"/>
    <cellStyle name="Millares 14 2 2 9 5" xfId="48469" xr:uid="{FFA6AA6B-F49B-4FC8-924B-2BECE4C46297}"/>
    <cellStyle name="Millares 14 2 3" xfId="363" xr:uid="{A905D630-DAF7-4B27-B5D5-ECC7CFF13E1D}"/>
    <cellStyle name="Millares 14 2 3 10" xfId="15266" xr:uid="{0F01EF6A-EAB6-45FD-B61E-3340884718AF}"/>
    <cellStyle name="Millares 14 2 3 10 2" xfId="36769" xr:uid="{DAB6BBCA-2942-4FC4-9373-01B6C242FC14}"/>
    <cellStyle name="Millares 14 2 3 11" xfId="21871" xr:uid="{7642A4B0-17E4-4EA1-B457-ED4C20B10EBF}"/>
    <cellStyle name="Millares 14 2 3 12" xfId="43374" xr:uid="{6FDF8AB3-3000-4300-9BA1-9749E4CB9ADC}"/>
    <cellStyle name="Millares 14 2 3 2" xfId="1311" xr:uid="{851A0D1E-066B-47C2-9590-84E0B86FA78A}"/>
    <cellStyle name="Millares 14 2 3 2 2" xfId="4140" xr:uid="{5F69D9C5-59AE-4A64-976E-E77BD0912299}"/>
    <cellStyle name="Millares 14 2 3 2 2 2" xfId="12406" xr:uid="{82464F7D-5EAB-45C9-8B15-92C4B4078DD2}"/>
    <cellStyle name="Millares 14 2 3 2 2 2 2" xfId="33909" xr:uid="{FEC8D807-4F08-465B-8D31-8CF8670498B8}"/>
    <cellStyle name="Millares 14 2 3 2 2 3" xfId="19041" xr:uid="{2077A06E-D502-4D8D-B038-D252B45C42CC}"/>
    <cellStyle name="Millares 14 2 3 2 2 3 2" xfId="40544" xr:uid="{B1D311C0-C14A-4EE4-BF95-340FAA4DE3DE}"/>
    <cellStyle name="Millares 14 2 3 2 2 4" xfId="25646" xr:uid="{4753A085-1DD0-4FAC-B5D0-1F79B74962C6}"/>
    <cellStyle name="Millares 14 2 3 2 2 5" xfId="47149" xr:uid="{7A024FEF-2BAD-42C2-A48C-18C482BC512F}"/>
    <cellStyle name="Millares 14 2 3 2 3" xfId="6279" xr:uid="{B84B6AB3-B1E8-40D8-8A20-825E6A004A49}"/>
    <cellStyle name="Millares 14 2 3 2 3 2" xfId="14545" xr:uid="{002EF344-2308-4850-8E08-A7284AE6A43D}"/>
    <cellStyle name="Millares 14 2 3 2 3 2 2" xfId="36048" xr:uid="{7CB17689-DF84-44D2-B0FE-C4CACFBF668C}"/>
    <cellStyle name="Millares 14 2 3 2 3 3" xfId="21180" xr:uid="{BBA20068-7897-4DC9-93C5-002CCEAA28E7}"/>
    <cellStyle name="Millares 14 2 3 2 3 3 2" xfId="42683" xr:uid="{52D31DF6-45E4-49D5-A9DF-4C8DF976A596}"/>
    <cellStyle name="Millares 14 2 3 2 3 4" xfId="27785" xr:uid="{3AE0E565-958B-4CEB-B616-1C2811428F89}"/>
    <cellStyle name="Millares 14 2 3 2 3 5" xfId="49288" xr:uid="{E321F501-A048-4ABA-BD03-4FCE8DB2B444}"/>
    <cellStyle name="Millares 14 2 3 2 4" xfId="7920" xr:uid="{7136416A-C71A-4BDB-A750-5567B2BEEA7E}"/>
    <cellStyle name="Millares 14 2 3 2 4 2" xfId="29423" xr:uid="{254F727B-9976-4DF6-8DC1-E3F71201005E}"/>
    <cellStyle name="Millares 14 2 3 2 5" xfId="9577" xr:uid="{FACEFCC5-F6B8-4199-990B-87E2C11CF161}"/>
    <cellStyle name="Millares 14 2 3 2 5 2" xfId="31080" xr:uid="{EB86B0AD-0E0E-4ACE-9C5B-825A3CFBF8A2}"/>
    <cellStyle name="Millares 14 2 3 2 6" xfId="16212" xr:uid="{BE6149C6-4C5B-47EF-9F29-794B8232116F}"/>
    <cellStyle name="Millares 14 2 3 2 6 2" xfId="37715" xr:uid="{80F6B521-4C82-492F-81ED-83B39A3ADD5A}"/>
    <cellStyle name="Millares 14 2 3 2 7" xfId="22817" xr:uid="{CAE9593B-FD29-4556-938E-09359D77369A}"/>
    <cellStyle name="Millares 14 2 3 2 8" xfId="44320" xr:uid="{57FCA004-40BA-4490-9B27-FE0C58BEB2A3}"/>
    <cellStyle name="Millares 14 2 3 3" xfId="1998" xr:uid="{F0F05D57-574A-4193-B489-BD5229424D71}"/>
    <cellStyle name="Millares 14 2 3 3 2" xfId="10264" xr:uid="{F47DABE7-C475-4A68-A8FB-313C4B618A97}"/>
    <cellStyle name="Millares 14 2 3 3 2 2" xfId="31767" xr:uid="{D1624B67-3D87-455F-995A-261F66090F05}"/>
    <cellStyle name="Millares 14 2 3 3 3" xfId="16899" xr:uid="{9B12C1F1-AC99-4E5B-B8F9-D62A0A6D6A52}"/>
    <cellStyle name="Millares 14 2 3 3 3 2" xfId="38402" xr:uid="{603996E8-93F7-467D-9059-AB9B6EF4799E}"/>
    <cellStyle name="Millares 14 2 3 3 4" xfId="23504" xr:uid="{7C970B62-2A68-4F1D-A54C-0EA2E138886A}"/>
    <cellStyle name="Millares 14 2 3 3 5" xfId="45007" xr:uid="{7466107D-1DF5-4033-B941-DAFE8216093C}"/>
    <cellStyle name="Millares 14 2 3 4" xfId="2797" xr:uid="{BF77288A-CCA3-4FB1-86D7-B8F439620856}"/>
    <cellStyle name="Millares 14 2 3 4 2" xfId="11063" xr:uid="{A9119480-EA7B-40C8-97E5-CFFB2B83B1CD}"/>
    <cellStyle name="Millares 14 2 3 4 2 2" xfId="32566" xr:uid="{2617FD94-B644-4D7D-81D0-00C5D62DB139}"/>
    <cellStyle name="Millares 14 2 3 4 3" xfId="17698" xr:uid="{DC7C2CA3-2000-4840-9C19-021ACE694ABC}"/>
    <cellStyle name="Millares 14 2 3 4 3 2" xfId="39201" xr:uid="{659E3AD7-3E56-42DF-A4A6-ACF81A662CCA}"/>
    <cellStyle name="Millares 14 2 3 4 4" xfId="24303" xr:uid="{037FF4EC-0FDB-4627-8B54-B445079D6F63}"/>
    <cellStyle name="Millares 14 2 3 4 5" xfId="45806" xr:uid="{75EBF01C-AD4D-442B-9DE4-05EAB8AE57C2}"/>
    <cellStyle name="Millares 14 2 3 5" xfId="3194" xr:uid="{C53676C2-F0AF-49F1-BD59-700875953D9E}"/>
    <cellStyle name="Millares 14 2 3 5 2" xfId="11460" xr:uid="{99B96E67-768E-460D-9269-285124F45660}"/>
    <cellStyle name="Millares 14 2 3 5 2 2" xfId="32963" xr:uid="{A98F5226-1DE1-4F7E-B3CB-8A6E49D4A150}"/>
    <cellStyle name="Millares 14 2 3 5 3" xfId="18095" xr:uid="{FAC34D8E-A9D0-4CCA-99C1-AB6EAF884086}"/>
    <cellStyle name="Millares 14 2 3 5 3 2" xfId="39598" xr:uid="{AB4BB03A-1194-40D5-A258-91AC22009630}"/>
    <cellStyle name="Millares 14 2 3 5 4" xfId="24700" xr:uid="{910AEBC0-1370-41C9-A53D-F506A7ACA448}"/>
    <cellStyle name="Millares 14 2 3 5 5" xfId="46203" xr:uid="{9FD0BD4E-1C52-41F1-BA87-D3A128CA4876}"/>
    <cellStyle name="Millares 14 2 3 6" xfId="4941" xr:uid="{CB1F7C10-77A6-4645-8BC8-3E42ACF4C845}"/>
    <cellStyle name="Millares 14 2 3 6 2" xfId="13207" xr:uid="{2DA7841A-D3F9-42FD-A676-DAFDC9C9C1AC}"/>
    <cellStyle name="Millares 14 2 3 6 2 2" xfId="34710" xr:uid="{AE0909EA-5C44-4EBA-AFE6-7979669C95E6}"/>
    <cellStyle name="Millares 14 2 3 6 3" xfId="19842" xr:uid="{A1807394-DEC4-45A4-BDF4-C795655CBEB9}"/>
    <cellStyle name="Millares 14 2 3 6 3 2" xfId="41345" xr:uid="{D619683C-EE11-47BB-B71A-E3D9FB2A8E92}"/>
    <cellStyle name="Millares 14 2 3 6 4" xfId="26447" xr:uid="{6FCA5D9D-18A4-48EA-905F-D778EC53379C}"/>
    <cellStyle name="Millares 14 2 3 6 5" xfId="47950" xr:uid="{F9F475DA-1638-4BE0-A4CD-30805604B1D4}"/>
    <cellStyle name="Millares 14 2 3 7" xfId="5333" xr:uid="{8290A45A-2D34-4650-A71C-806DE659AC55}"/>
    <cellStyle name="Millares 14 2 3 7 2" xfId="13599" xr:uid="{B0573509-591F-411B-9240-B872B7FACE72}"/>
    <cellStyle name="Millares 14 2 3 7 2 2" xfId="35102" xr:uid="{DFF3D582-8038-4F3C-A114-95954621A692}"/>
    <cellStyle name="Millares 14 2 3 7 3" xfId="20234" xr:uid="{5FB877F5-3368-496D-98B4-DF1EA0E3A6CD}"/>
    <cellStyle name="Millares 14 2 3 7 3 2" xfId="41737" xr:uid="{9865A685-AF81-4BA9-A6AC-A50F1F53FBCC}"/>
    <cellStyle name="Millares 14 2 3 7 4" xfId="26839" xr:uid="{945A1B78-8F24-4F95-8114-D75EAEB9FF54}"/>
    <cellStyle name="Millares 14 2 3 7 5" xfId="48342" xr:uid="{E9EECF52-CDB0-4D3D-9212-069961E152EA}"/>
    <cellStyle name="Millares 14 2 3 8" xfId="6974" xr:uid="{5932BA56-1F7E-456B-BD06-F1BA3684F2BA}"/>
    <cellStyle name="Millares 14 2 3 8 2" xfId="28477" xr:uid="{769AF975-0879-492C-B25A-9FD452547E1B}"/>
    <cellStyle name="Millares 14 2 3 9" xfId="8630" xr:uid="{3DDF665D-42EB-4041-AB0C-AA4D0D40ECEC}"/>
    <cellStyle name="Millares 14 2 3 9 2" xfId="30133" xr:uid="{8C6099A9-4327-4E71-90DE-41237A32CF9D}"/>
    <cellStyle name="Millares 14 2 4" xfId="647" xr:uid="{8E389855-653C-4B3D-9AED-F03B5C7D6A29}"/>
    <cellStyle name="Millares 14 2 4 10" xfId="43656" xr:uid="{2DAC8C42-1587-423C-9DB3-7D0EDC902407}"/>
    <cellStyle name="Millares 14 2 4 2" xfId="1593" xr:uid="{8E120C53-C49C-4047-A3DD-42075232A769}"/>
    <cellStyle name="Millares 14 2 4 2 2" xfId="4422" xr:uid="{620957B4-D432-4E3E-929E-148569F6790D}"/>
    <cellStyle name="Millares 14 2 4 2 2 2" xfId="12688" xr:uid="{57ADF1D3-02CE-4977-B6E7-F240224833E4}"/>
    <cellStyle name="Millares 14 2 4 2 2 2 2" xfId="34191" xr:uid="{3283F396-D8CA-429F-99DA-72ED851348F6}"/>
    <cellStyle name="Millares 14 2 4 2 2 3" xfId="19323" xr:uid="{E06753CF-3293-48A6-A26B-E5D34E8C4F8E}"/>
    <cellStyle name="Millares 14 2 4 2 2 3 2" xfId="40826" xr:uid="{F2ADC24A-BB06-42F8-8346-9EB741468389}"/>
    <cellStyle name="Millares 14 2 4 2 2 4" xfId="25928" xr:uid="{3785FA88-1F70-4956-8D4A-4B2E65BFC95C}"/>
    <cellStyle name="Millares 14 2 4 2 2 5" xfId="47431" xr:uid="{6D1F1F8E-69B8-45EE-A282-0DD5662E96C6}"/>
    <cellStyle name="Millares 14 2 4 2 3" xfId="6561" xr:uid="{75F2A9A6-1693-4BA5-B1A3-EF47FB36882E}"/>
    <cellStyle name="Millares 14 2 4 2 3 2" xfId="14827" xr:uid="{BC8A5AA0-35D9-4E1D-BF27-3F4DD921E9BD}"/>
    <cellStyle name="Millares 14 2 4 2 3 2 2" xfId="36330" xr:uid="{08F5DE52-4842-4280-8819-6D37D5E7F9B4}"/>
    <cellStyle name="Millares 14 2 4 2 3 3" xfId="21462" xr:uid="{41F205B3-6005-4F3B-903C-11B64F183DF1}"/>
    <cellStyle name="Millares 14 2 4 2 3 3 2" xfId="42965" xr:uid="{3A6BC48C-9DEC-4F9C-95E7-118EB38CA719}"/>
    <cellStyle name="Millares 14 2 4 2 3 4" xfId="28067" xr:uid="{D86E1AEF-15FF-4A60-AB65-C040D91BFD81}"/>
    <cellStyle name="Millares 14 2 4 2 3 5" xfId="49570" xr:uid="{0CCF4782-F479-44A6-BEAC-CCF48524E02C}"/>
    <cellStyle name="Millares 14 2 4 2 4" xfId="8202" xr:uid="{22B1B87C-B3F3-4546-AF20-758A025E1E23}"/>
    <cellStyle name="Millares 14 2 4 2 4 2" xfId="29705" xr:uid="{24D85C26-0793-4E1C-8610-3A1CF8392978}"/>
    <cellStyle name="Millares 14 2 4 2 5" xfId="9859" xr:uid="{FCFC548E-E809-4C1F-B1D3-38D4F4988058}"/>
    <cellStyle name="Millares 14 2 4 2 5 2" xfId="31362" xr:uid="{1B00E961-165B-40B7-8BBC-970B90F1177A}"/>
    <cellStyle name="Millares 14 2 4 2 6" xfId="16494" xr:uid="{4FD3FA84-3659-47A2-ABB5-64E0A4D20BCF}"/>
    <cellStyle name="Millares 14 2 4 2 6 2" xfId="37997" xr:uid="{9E6041D4-2424-4C26-BF23-40D758F83420}"/>
    <cellStyle name="Millares 14 2 4 2 7" xfId="23099" xr:uid="{7E99E5CB-55F4-41EE-BC43-77047ACC9ADD}"/>
    <cellStyle name="Millares 14 2 4 2 8" xfId="44602" xr:uid="{BBF38AEF-F645-4333-B255-655178E872AC}"/>
    <cellStyle name="Millares 14 2 4 3" xfId="2280" xr:uid="{20FC6B2F-6633-46AE-8A10-86E9E11644CE}"/>
    <cellStyle name="Millares 14 2 4 3 2" xfId="10546" xr:uid="{54695172-A2CF-4D94-91BC-6D83A6EAD060}"/>
    <cellStyle name="Millares 14 2 4 3 2 2" xfId="32049" xr:uid="{EE3CBE98-3802-4002-9A12-3E7BFA4EC5C4}"/>
    <cellStyle name="Millares 14 2 4 3 3" xfId="17181" xr:uid="{7F7DFC47-2A28-464F-B84F-FD177EDD6298}"/>
    <cellStyle name="Millares 14 2 4 3 3 2" xfId="38684" xr:uid="{902D29E2-3AE4-4FA1-9005-51C45B0535EA}"/>
    <cellStyle name="Millares 14 2 4 3 4" xfId="23786" xr:uid="{4FADD65A-6505-4D6A-BF0E-B16F0E2FC5D2}"/>
    <cellStyle name="Millares 14 2 4 3 5" xfId="45289" xr:uid="{42C20E0E-DB58-43C7-A6D9-708DE3B01515}"/>
    <cellStyle name="Millares 14 2 4 4" xfId="3476" xr:uid="{C27625EC-7B34-44AA-ADCD-32D612F80E44}"/>
    <cellStyle name="Millares 14 2 4 4 2" xfId="11742" xr:uid="{6BB98ECD-9B44-4A20-965C-3552E70B2E88}"/>
    <cellStyle name="Millares 14 2 4 4 2 2" xfId="33245" xr:uid="{A1F2B044-D58F-4DC1-9A49-293C901F9E04}"/>
    <cellStyle name="Millares 14 2 4 4 3" xfId="18377" xr:uid="{D6FE09D8-11F0-4B33-A9C4-A5AE1E006CA0}"/>
    <cellStyle name="Millares 14 2 4 4 3 2" xfId="39880" xr:uid="{8A861423-5AB1-4762-BC41-24E8DE19FE00}"/>
    <cellStyle name="Millares 14 2 4 4 4" xfId="24982" xr:uid="{18A8DA14-798D-4F63-8DA9-EFBDE5B387AD}"/>
    <cellStyle name="Millares 14 2 4 4 5" xfId="46485" xr:uid="{2814E16A-7059-493C-94A9-A2F42E05C384}"/>
    <cellStyle name="Millares 14 2 4 5" xfId="5615" xr:uid="{76DA3848-43A9-4C5E-B00B-696DC8CED326}"/>
    <cellStyle name="Millares 14 2 4 5 2" xfId="13881" xr:uid="{828792CA-04DB-4FED-9490-E74669AEF289}"/>
    <cellStyle name="Millares 14 2 4 5 2 2" xfId="35384" xr:uid="{DFA2BA23-DD04-443F-9745-E0AE580F050C}"/>
    <cellStyle name="Millares 14 2 4 5 3" xfId="20516" xr:uid="{4F6B0815-48B6-450C-9396-B713733389B7}"/>
    <cellStyle name="Millares 14 2 4 5 3 2" xfId="42019" xr:uid="{06B6D912-28FA-4597-9DFB-BDA150DF3BE5}"/>
    <cellStyle name="Millares 14 2 4 5 4" xfId="27121" xr:uid="{CBDBA917-0778-4791-B68D-1B5B050CFCC1}"/>
    <cellStyle name="Millares 14 2 4 5 5" xfId="48624" xr:uid="{6172F809-EFC2-42BC-97F0-EFF7D6138C77}"/>
    <cellStyle name="Millares 14 2 4 6" xfId="7256" xr:uid="{75EA0623-F8E6-42D9-8244-C7FE6B9B24F2}"/>
    <cellStyle name="Millares 14 2 4 6 2" xfId="28759" xr:uid="{8DA9233B-95A1-4C72-A77B-C304A7342C6F}"/>
    <cellStyle name="Millares 14 2 4 7" xfId="8913" xr:uid="{5EE004F6-CF0C-4C56-9444-C9BC6F204B5A}"/>
    <cellStyle name="Millares 14 2 4 7 2" xfId="30416" xr:uid="{9F0FAEE6-36D8-472C-9FA5-31B4BAEACE51}"/>
    <cellStyle name="Millares 14 2 4 8" xfId="15548" xr:uid="{D81BF347-837B-43BC-BBAB-90FCAFF5EC0B}"/>
    <cellStyle name="Millares 14 2 4 8 2" xfId="37051" xr:uid="{F5FC2AE0-A6B3-4335-A9D5-00C94D17CE3F}"/>
    <cellStyle name="Millares 14 2 4 9" xfId="22153" xr:uid="{9813171A-1FA7-40C2-98D7-72607F4F06ED}"/>
    <cellStyle name="Millares 14 2 5" xfId="915" xr:uid="{B453B8C5-C30C-490E-BCD6-2A0A1DEE1615}"/>
    <cellStyle name="Millares 14 2 5 2" xfId="3744" xr:uid="{0BF26247-5C31-4204-8DD8-ACAD0065D972}"/>
    <cellStyle name="Millares 14 2 5 2 2" xfId="12010" xr:uid="{D44B186A-F9E2-425E-923B-93A70FF020E3}"/>
    <cellStyle name="Millares 14 2 5 2 2 2" xfId="33513" xr:uid="{FA2B3B25-7C4A-41BB-B391-172DCA16AF35}"/>
    <cellStyle name="Millares 14 2 5 2 3" xfId="18645" xr:uid="{478DCCE2-023A-4940-B078-8FCA1EA2200E}"/>
    <cellStyle name="Millares 14 2 5 2 3 2" xfId="40148" xr:uid="{6351453F-F6FB-4979-A30B-9364A11A843B}"/>
    <cellStyle name="Millares 14 2 5 2 4" xfId="25250" xr:uid="{756D24FB-414D-40DB-9D45-E246C818E2E9}"/>
    <cellStyle name="Millares 14 2 5 2 5" xfId="46753" xr:uid="{0F97C75E-72C6-44C9-8B88-1AB0309CEADE}"/>
    <cellStyle name="Millares 14 2 5 3" xfId="5883" xr:uid="{D9CB542D-F9B4-4443-A73C-3D3EBEBA51DA}"/>
    <cellStyle name="Millares 14 2 5 3 2" xfId="14149" xr:uid="{1B4E66E5-4F55-4963-BE32-77DDF0034AC9}"/>
    <cellStyle name="Millares 14 2 5 3 2 2" xfId="35652" xr:uid="{B1CA86AB-6DC8-4C8D-AAE2-4B7BFB052CF3}"/>
    <cellStyle name="Millares 14 2 5 3 3" xfId="20784" xr:uid="{94BBC027-6988-4CBF-B51D-DD539499B044}"/>
    <cellStyle name="Millares 14 2 5 3 3 2" xfId="42287" xr:uid="{628C1E9F-2836-4CBE-ADBA-13C2275DDFD4}"/>
    <cellStyle name="Millares 14 2 5 3 4" xfId="27389" xr:uid="{341D534D-D4FF-4AEC-9C2B-63531D7C92A3}"/>
    <cellStyle name="Millares 14 2 5 3 5" xfId="48892" xr:uid="{7661F2BF-18D1-4136-A217-54007831B000}"/>
    <cellStyle name="Millares 14 2 5 4" xfId="7524" xr:uid="{66808590-3C37-4597-8446-C551B2CEA6A9}"/>
    <cellStyle name="Millares 14 2 5 4 2" xfId="29027" xr:uid="{723BA77D-0A9D-4C53-8CBA-59B4CC7C6B7F}"/>
    <cellStyle name="Millares 14 2 5 5" xfId="9181" xr:uid="{D69D0C47-7BF5-4C14-900C-26DD7377EC30}"/>
    <cellStyle name="Millares 14 2 5 5 2" xfId="30684" xr:uid="{D2972303-79D9-4B9E-9132-306C67FD43A7}"/>
    <cellStyle name="Millares 14 2 5 6" xfId="15816" xr:uid="{9991D645-43F5-4E7A-B935-6775980FDD6A}"/>
    <cellStyle name="Millares 14 2 5 6 2" xfId="37319" xr:uid="{F61CC047-ADE7-4E25-AF26-DA4C4CE63004}"/>
    <cellStyle name="Millares 14 2 5 7" xfId="22421" xr:uid="{F908375E-6F91-4AF4-8569-2ED1E80D3A61}"/>
    <cellStyle name="Millares 14 2 5 8" xfId="43924" xr:uid="{CA06E025-0E32-480B-A0F9-233F625D0B2D}"/>
    <cellStyle name="Millares 14 2 6" xfId="1176" xr:uid="{1327C42B-3CAC-4FE9-8A8F-479112B70D9A}"/>
    <cellStyle name="Millares 14 2 6 2" xfId="4005" xr:uid="{6960E8E5-F63D-436C-A973-01236CEAFE4D}"/>
    <cellStyle name="Millares 14 2 6 2 2" xfId="12271" xr:uid="{13417C7A-D4E5-4236-B2B8-5482CB4005AD}"/>
    <cellStyle name="Millares 14 2 6 2 2 2" xfId="33774" xr:uid="{FA0F09A9-E825-46CA-9687-747EDEDA2DCF}"/>
    <cellStyle name="Millares 14 2 6 2 3" xfId="18906" xr:uid="{A187E420-AA6F-44B2-8893-792FE95B5445}"/>
    <cellStyle name="Millares 14 2 6 2 3 2" xfId="40409" xr:uid="{5479346A-26BA-44ED-B060-99206CAADF70}"/>
    <cellStyle name="Millares 14 2 6 2 4" xfId="25511" xr:uid="{2C59591D-A3AF-4CA6-AB6A-AC716D7C1B4A}"/>
    <cellStyle name="Millares 14 2 6 2 5" xfId="47014" xr:uid="{FA676830-5524-4CAB-A811-9CAA09A9D3D1}"/>
    <cellStyle name="Millares 14 2 6 3" xfId="6144" xr:uid="{0D932C24-8576-4DE9-A641-AE3FAF43DA3B}"/>
    <cellStyle name="Millares 14 2 6 3 2" xfId="14410" xr:uid="{73AE3D02-6713-43A5-A656-30B4F4E92716}"/>
    <cellStyle name="Millares 14 2 6 3 2 2" xfId="35913" xr:uid="{B565CCBF-9712-4DAD-94F7-E5F01914DD7F}"/>
    <cellStyle name="Millares 14 2 6 3 3" xfId="21045" xr:uid="{9A548F0B-2F1C-4CF6-8D9D-20F846E0933D}"/>
    <cellStyle name="Millares 14 2 6 3 3 2" xfId="42548" xr:uid="{DA2D7152-F1B9-4244-800E-E7E8C8DEEA12}"/>
    <cellStyle name="Millares 14 2 6 3 4" xfId="27650" xr:uid="{9535B35F-590F-4CB5-89E1-433D101C9EF3}"/>
    <cellStyle name="Millares 14 2 6 3 5" xfId="49153" xr:uid="{37FF468F-F11F-4621-BA76-5E193EC44F07}"/>
    <cellStyle name="Millares 14 2 6 4" xfId="7785" xr:uid="{2EEEC83F-D45A-4E3D-B2E9-1D9C10AEAE1F}"/>
    <cellStyle name="Millares 14 2 6 4 2" xfId="29288" xr:uid="{10843F38-DA8F-4170-813A-B0BDEB153D85}"/>
    <cellStyle name="Millares 14 2 6 5" xfId="9442" xr:uid="{532C8055-8126-48F8-B661-70B2441C960F}"/>
    <cellStyle name="Millares 14 2 6 5 2" xfId="30945" xr:uid="{7D02705E-8ACA-4690-B8C5-BE4266A4D97A}"/>
    <cellStyle name="Millares 14 2 6 6" xfId="16077" xr:uid="{0BEA806E-7578-48D1-9872-9ADA1D783060}"/>
    <cellStyle name="Millares 14 2 6 6 2" xfId="37580" xr:uid="{CB5D4E75-8772-422C-A214-6153F77B7DF6}"/>
    <cellStyle name="Millares 14 2 6 7" xfId="22682" xr:uid="{B4E76E60-B6AB-4A26-BE75-94C1585660B4}"/>
    <cellStyle name="Millares 14 2 6 8" xfId="44185" xr:uid="{381A1138-92F8-4A5A-84A8-15A51F4FDC48}"/>
    <cellStyle name="Millares 14 2 7" xfId="1864" xr:uid="{B7D2E175-F3B6-443B-B049-F49C218C6864}"/>
    <cellStyle name="Millares 14 2 7 2" xfId="10130" xr:uid="{DB2C6F60-C1D5-4ABF-A8CD-5FD40987B669}"/>
    <cellStyle name="Millares 14 2 7 2 2" xfId="31633" xr:uid="{8202ED05-6630-4A24-A961-B0B5ABD09BA7}"/>
    <cellStyle name="Millares 14 2 7 3" xfId="16765" xr:uid="{D5C01A9E-E5DA-449F-B026-D9322D54868B}"/>
    <cellStyle name="Millares 14 2 7 3 2" xfId="38268" xr:uid="{1A1E96B0-61C9-4308-9C8C-424FDF515AC2}"/>
    <cellStyle name="Millares 14 2 7 4" xfId="23370" xr:uid="{F91305C0-383E-4551-9E95-182528C3BBC2}"/>
    <cellStyle name="Millares 14 2 7 5" xfId="44873" xr:uid="{66A83178-8E20-4658-94E3-E01F9081B121}"/>
    <cellStyle name="Millares 14 2 8" xfId="2549" xr:uid="{A16A9D3A-8155-4982-811D-F391808DF7EE}"/>
    <cellStyle name="Millares 14 2 8 2" xfId="10815" xr:uid="{DBC7BC72-7264-489B-BC9D-D5CDCBE7966A}"/>
    <cellStyle name="Millares 14 2 8 2 2" xfId="32318" xr:uid="{44801A66-672A-43DC-9524-C4E8DB86EEE2}"/>
    <cellStyle name="Millares 14 2 8 3" xfId="17450" xr:uid="{F005DC72-FE18-4DA9-A94F-B0F185BA3E18}"/>
    <cellStyle name="Millares 14 2 8 3 2" xfId="38953" xr:uid="{47D84625-9503-4375-B843-CD6A5FCDD760}"/>
    <cellStyle name="Millares 14 2 8 4" xfId="24055" xr:uid="{6D7EF051-9661-471B-A553-58B091FA7833}"/>
    <cellStyle name="Millares 14 2 8 5" xfId="45558" xr:uid="{8C138570-2F2C-47AF-8D79-105A9D028022}"/>
    <cellStyle name="Millares 14 2 9" xfId="3060" xr:uid="{33EE37E3-4071-4DC4-B14A-A9DD22A7189E}"/>
    <cellStyle name="Millares 14 2 9 2" xfId="11326" xr:uid="{7EC3780F-3CAF-4802-88C6-389097EA8BF5}"/>
    <cellStyle name="Millares 14 2 9 2 2" xfId="32829" xr:uid="{EBE227B4-3BC4-4251-8ACB-7AF8CEF04B9E}"/>
    <cellStyle name="Millares 14 2 9 3" xfId="17961" xr:uid="{231DB81E-A4AA-465E-8ADF-C4322FC28330}"/>
    <cellStyle name="Millares 14 2 9 3 2" xfId="39464" xr:uid="{886EFC38-AA92-4376-A22E-970D5274B681}"/>
    <cellStyle name="Millares 14 2 9 4" xfId="24566" xr:uid="{30F86294-A8BC-45C4-95BE-87E784F3FE9A}"/>
    <cellStyle name="Millares 14 2 9 5" xfId="46069" xr:uid="{CF0DF355-6DDA-432D-B5FC-51C171BEB709}"/>
    <cellStyle name="Millares 14 3" xfId="199" xr:uid="{76C655E4-F8C6-4ED2-AFBC-DC50D7EE7067}"/>
    <cellStyle name="Millares 14 3 10" xfId="4718" xr:uid="{17FC58EB-51FE-43D7-811D-1256C074D2AA}"/>
    <cellStyle name="Millares 14 3 10 2" xfId="12984" xr:uid="{F57D395E-F335-4DEB-8FFB-B06A01A3832B}"/>
    <cellStyle name="Millares 14 3 10 2 2" xfId="34487" xr:uid="{817EA055-9021-49A6-9120-8D0E8EA52872}"/>
    <cellStyle name="Millares 14 3 10 3" xfId="19619" xr:uid="{A49E62F9-7D7B-4D2E-80AD-9B0B1E587FCE}"/>
    <cellStyle name="Millares 14 3 10 3 2" xfId="41122" xr:uid="{DBF7CE77-0637-4D06-AD6D-18649031F6CD}"/>
    <cellStyle name="Millares 14 3 10 4" xfId="26224" xr:uid="{2ECD219B-A0A7-41B7-9351-488D948E453C}"/>
    <cellStyle name="Millares 14 3 10 5" xfId="47727" xr:uid="{DC4178A4-A957-4127-81AE-CBED1631A326}"/>
    <cellStyle name="Millares 14 3 11" xfId="5221" xr:uid="{7B20F378-7A10-4256-BE3B-A19D1C2A99A9}"/>
    <cellStyle name="Millares 14 3 11 2" xfId="13487" xr:uid="{1B0FA45B-BCF7-42ED-9B23-AE3D27032516}"/>
    <cellStyle name="Millares 14 3 11 2 2" xfId="34990" xr:uid="{83AF4BBA-2846-4FF5-9C56-79075BEC66AA}"/>
    <cellStyle name="Millares 14 3 11 3" xfId="20122" xr:uid="{4B1784C6-C670-48B6-A705-CB3ABCF3CE1D}"/>
    <cellStyle name="Millares 14 3 11 3 2" xfId="41625" xr:uid="{6AF2100F-058D-4DD0-B75B-93B0C7BE4D1F}"/>
    <cellStyle name="Millares 14 3 11 4" xfId="26727" xr:uid="{8ACC0F1E-CE02-48BD-9A0A-BD1C0700CD42}"/>
    <cellStyle name="Millares 14 3 11 5" xfId="48230" xr:uid="{CF37894A-7E3C-4089-8AB0-5A59F3B3EC6E}"/>
    <cellStyle name="Millares 14 3 12" xfId="6862" xr:uid="{F6F5124F-4C6D-4DAC-9348-5E22EE6BE5B8}"/>
    <cellStyle name="Millares 14 3 12 2" xfId="28365" xr:uid="{ECE38255-6572-47DD-BE25-B51DA068B561}"/>
    <cellStyle name="Millares 14 3 13" xfId="8516" xr:uid="{8D7F161C-8720-4FBB-806C-43C6C2645040}"/>
    <cellStyle name="Millares 14 3 13 2" xfId="30019" xr:uid="{F95DC7A4-A5FD-4076-80BB-91E3BC52BF80}"/>
    <cellStyle name="Millares 14 3 14" xfId="15155" xr:uid="{009DEF24-9678-4B07-B8DA-827E9D1B770E}"/>
    <cellStyle name="Millares 14 3 14 2" xfId="36658" xr:uid="{A445C174-0065-4549-B3E7-70E864115CEB}"/>
    <cellStyle name="Millares 14 3 15" xfId="21760" xr:uid="{AC89CD4F-A972-4840-82E1-B488D36F97E9}"/>
    <cellStyle name="Millares 14 3 16" xfId="43263" xr:uid="{1CC1C0E1-E0B6-4687-8F9B-ADE3C5048A9C}"/>
    <cellStyle name="Millares 14 3 2" xfId="514" xr:uid="{3A4A855D-33CA-458C-ABCE-3A554E25742C}"/>
    <cellStyle name="Millares 14 3 2 10" xfId="7125" xr:uid="{7DBE486E-1C28-4B2F-81A3-3FD7CC7356F1}"/>
    <cellStyle name="Millares 14 3 2 10 2" xfId="28628" xr:uid="{0EC92884-1F38-4C0A-A9C4-17CC02B56CC9}"/>
    <cellStyle name="Millares 14 3 2 11" xfId="8781" xr:uid="{7DB797A2-F8EA-4AB7-B42F-6387F304D32D}"/>
    <cellStyle name="Millares 14 3 2 11 2" xfId="30284" xr:uid="{F7B6B5E1-8B49-4EF2-BD01-EC32BAB6D30C}"/>
    <cellStyle name="Millares 14 3 2 12" xfId="15417" xr:uid="{E5534EBC-FF43-4AEC-86B6-AEBBC3831F7E}"/>
    <cellStyle name="Millares 14 3 2 12 2" xfId="36920" xr:uid="{FC42CC29-95B1-45E0-8B35-019A6566DC43}"/>
    <cellStyle name="Millares 14 3 2 13" xfId="22022" xr:uid="{D7C4D899-8896-49D9-B8B6-ADB04A4D1D1A}"/>
    <cellStyle name="Millares 14 3 2 14" xfId="43525" xr:uid="{0FA12729-F058-4370-BCC8-6ED93C3E730B}"/>
    <cellStyle name="Millares 14 3 2 2" xfId="796" xr:uid="{57FD2D64-F906-404A-8594-D48B28003AF6}"/>
    <cellStyle name="Millares 14 3 2 2 10" xfId="15697" xr:uid="{DAEDEC80-69D9-4BBE-87A0-FE7F0C24F533}"/>
    <cellStyle name="Millares 14 3 2 2 10 2" xfId="37200" xr:uid="{7D91B05B-EA52-4D9E-8A4F-9A111605F0BE}"/>
    <cellStyle name="Millares 14 3 2 2 11" xfId="22302" xr:uid="{5AD2F350-F448-46A1-9638-63CE49756BAF}"/>
    <cellStyle name="Millares 14 3 2 2 12" xfId="43805" xr:uid="{50C6C1E5-7DE8-49AE-8CDD-C5B967A14D4E}"/>
    <cellStyle name="Millares 14 3 2 2 2" xfId="1742" xr:uid="{A619C334-C0A8-4D54-B718-B9CC4B7AECCA}"/>
    <cellStyle name="Millares 14 3 2 2 2 2" xfId="4571" xr:uid="{9F044038-D44F-408D-B407-FE463ADDDB93}"/>
    <cellStyle name="Millares 14 3 2 2 2 2 2" xfId="12837" xr:uid="{5BE95C4C-A1CB-4AF5-B5AC-610ED11FAFCD}"/>
    <cellStyle name="Millares 14 3 2 2 2 2 2 2" xfId="34340" xr:uid="{0E3E9BDC-88DE-47ED-8FA8-121FA4554717}"/>
    <cellStyle name="Millares 14 3 2 2 2 2 3" xfId="19472" xr:uid="{DB8448BF-FFBF-4733-8DEA-980D82616F2A}"/>
    <cellStyle name="Millares 14 3 2 2 2 2 3 2" xfId="40975" xr:uid="{FF877750-5E2A-4F3B-A17D-E97FBE1C8E0D}"/>
    <cellStyle name="Millares 14 3 2 2 2 2 4" xfId="26077" xr:uid="{0168773D-A766-45F9-9F93-A5ADB3561870}"/>
    <cellStyle name="Millares 14 3 2 2 2 2 5" xfId="47580" xr:uid="{53091FE7-E737-4080-ABC4-8270BD3960FB}"/>
    <cellStyle name="Millares 14 3 2 2 2 3" xfId="6710" xr:uid="{D52847B6-712F-4D8F-92A4-0653CBB9E85B}"/>
    <cellStyle name="Millares 14 3 2 2 2 3 2" xfId="14976" xr:uid="{58DB6C97-1BFA-4DD3-A509-9AEB16ACB366}"/>
    <cellStyle name="Millares 14 3 2 2 2 3 2 2" xfId="36479" xr:uid="{0289F0F6-52C8-492D-8696-35D3BEE2A90C}"/>
    <cellStyle name="Millares 14 3 2 2 2 3 3" xfId="21611" xr:uid="{C2F18C83-3BF2-47CA-9575-1BAF214B0A34}"/>
    <cellStyle name="Millares 14 3 2 2 2 3 3 2" xfId="43114" xr:uid="{D1A980C3-A98B-4701-BDBA-CEEB809ECEC9}"/>
    <cellStyle name="Millares 14 3 2 2 2 3 4" xfId="28216" xr:uid="{86E34776-2F39-43E3-B396-839B3DCB2A0E}"/>
    <cellStyle name="Millares 14 3 2 2 2 3 5" xfId="49719" xr:uid="{FF593379-88DF-4182-8F88-963A7177EB9C}"/>
    <cellStyle name="Millares 14 3 2 2 2 4" xfId="8351" xr:uid="{5A778F29-79DD-45FB-AE6F-C58EF244E7E6}"/>
    <cellStyle name="Millares 14 3 2 2 2 4 2" xfId="29854" xr:uid="{2CF59B17-2544-43C2-92A3-9489BE8C1D88}"/>
    <cellStyle name="Millares 14 3 2 2 2 5" xfId="10008" xr:uid="{DF63C372-B9E2-4CB1-9F96-6ED9C887C6F6}"/>
    <cellStyle name="Millares 14 3 2 2 2 5 2" xfId="31511" xr:uid="{49E787D1-902D-4CB5-9C63-70A40A3D87E7}"/>
    <cellStyle name="Millares 14 3 2 2 2 6" xfId="16643" xr:uid="{9D0F3DA6-49A1-4ACC-B4CC-D07A0D86143B}"/>
    <cellStyle name="Millares 14 3 2 2 2 6 2" xfId="38146" xr:uid="{620B7F57-9D69-4AED-82A5-7777B3078720}"/>
    <cellStyle name="Millares 14 3 2 2 2 7" xfId="23248" xr:uid="{E9D7188C-B028-4629-AD53-B2F5034B437D}"/>
    <cellStyle name="Millares 14 3 2 2 2 8" xfId="44751" xr:uid="{C7DCB21B-3775-45C3-B2C9-D7117DAE5B73}"/>
    <cellStyle name="Millares 14 3 2 2 3" xfId="2429" xr:uid="{AB076E1B-8E70-4A50-83F5-D7F133CAD5C1}"/>
    <cellStyle name="Millares 14 3 2 2 3 2" xfId="10695" xr:uid="{8337894A-DFA3-4DDC-A6D5-3ADA31EB2284}"/>
    <cellStyle name="Millares 14 3 2 2 3 2 2" xfId="32198" xr:uid="{72F84AB1-0898-4132-A9D6-46BF6E8BD60E}"/>
    <cellStyle name="Millares 14 3 2 2 3 3" xfId="17330" xr:uid="{6DA9468B-ACCB-42B1-A27D-AD2AB336B749}"/>
    <cellStyle name="Millares 14 3 2 2 3 3 2" xfId="38833" xr:uid="{B2779EA4-01EE-4A42-989F-6B211EC8533C}"/>
    <cellStyle name="Millares 14 3 2 2 3 4" xfId="23935" xr:uid="{DEF794A9-6F57-44AA-A80F-323D1EEE5217}"/>
    <cellStyle name="Millares 14 3 2 2 3 5" xfId="45438" xr:uid="{47C78077-EDEA-4C49-BB3E-FE93A4C1139E}"/>
    <cellStyle name="Millares 14 3 2 2 4" xfId="2946" xr:uid="{3A89735E-6CF4-40D0-8337-267D9522B029}"/>
    <cellStyle name="Millares 14 3 2 2 4 2" xfId="11212" xr:uid="{6C294A95-3B26-4E47-AB8B-0C79F7977BBA}"/>
    <cellStyle name="Millares 14 3 2 2 4 2 2" xfId="32715" xr:uid="{6377381E-92FE-4EBB-B520-5597EC1F3CF7}"/>
    <cellStyle name="Millares 14 3 2 2 4 3" xfId="17847" xr:uid="{B639538E-5365-47AA-98FA-FA5F047601D6}"/>
    <cellStyle name="Millares 14 3 2 2 4 3 2" xfId="39350" xr:uid="{4C0713C9-6AA7-46B8-A8AA-33F964E36F5D}"/>
    <cellStyle name="Millares 14 3 2 2 4 4" xfId="24452" xr:uid="{7FE5E76B-1A26-4361-BCBF-BBCA6ACBF30D}"/>
    <cellStyle name="Millares 14 3 2 2 4 5" xfId="45955" xr:uid="{B785DFA7-DFB2-4572-8BA7-690EDDE6A369}"/>
    <cellStyle name="Millares 14 3 2 2 5" xfId="3625" xr:uid="{7F668168-2AB0-4B24-959D-2E7AF88037B0}"/>
    <cellStyle name="Millares 14 3 2 2 5 2" xfId="11891" xr:uid="{3CD290F9-D78B-4937-A509-4A9FB86AF3E3}"/>
    <cellStyle name="Millares 14 3 2 2 5 2 2" xfId="33394" xr:uid="{C0AD8D25-CBB0-42DF-8B80-296E13A9E094}"/>
    <cellStyle name="Millares 14 3 2 2 5 3" xfId="18526" xr:uid="{428E33C1-D61A-45C5-9AD6-EF54F36737D8}"/>
    <cellStyle name="Millares 14 3 2 2 5 3 2" xfId="40029" xr:uid="{C63A046B-4345-4663-86C0-3BE551FD364D}"/>
    <cellStyle name="Millares 14 3 2 2 5 4" xfId="25131" xr:uid="{570917B7-9B2A-4AAB-B880-0BC660E5A4F8}"/>
    <cellStyle name="Millares 14 3 2 2 5 5" xfId="46634" xr:uid="{7C9B8F13-640A-4B67-A788-C4E3A2DAE0AA}"/>
    <cellStyle name="Millares 14 3 2 2 6" xfId="5090" xr:uid="{836EF434-9130-4E91-A7CE-8C1C6292FD7A}"/>
    <cellStyle name="Millares 14 3 2 2 6 2" xfId="13356" xr:uid="{5356ACA7-CC2A-4C34-9498-CEC0CB2C12EB}"/>
    <cellStyle name="Millares 14 3 2 2 6 2 2" xfId="34859" xr:uid="{A2AA4BF7-D877-4C5D-B07E-B4BE995DEDFB}"/>
    <cellStyle name="Millares 14 3 2 2 6 3" xfId="19991" xr:uid="{13A450BB-76C6-4BAF-B19A-FE19C3C715BF}"/>
    <cellStyle name="Millares 14 3 2 2 6 3 2" xfId="41494" xr:uid="{21B4C6CC-86AD-42AB-92D7-2644AF9F169F}"/>
    <cellStyle name="Millares 14 3 2 2 6 4" xfId="26596" xr:uid="{713B086E-91BB-4AE5-AC7D-CD990EC090B0}"/>
    <cellStyle name="Millares 14 3 2 2 6 5" xfId="48099" xr:uid="{61D84092-9F11-4EA3-80A9-76CCF0CC9F28}"/>
    <cellStyle name="Millares 14 3 2 2 7" xfId="5764" xr:uid="{1748ADB5-96BD-4028-9299-581475E4EDE2}"/>
    <cellStyle name="Millares 14 3 2 2 7 2" xfId="14030" xr:uid="{FC46A9BC-4795-402E-AF66-8D149FEEFAC0}"/>
    <cellStyle name="Millares 14 3 2 2 7 2 2" xfId="35533" xr:uid="{5A463F83-45C6-4FDF-9DFF-3B290D01D0DA}"/>
    <cellStyle name="Millares 14 3 2 2 7 3" xfId="20665" xr:uid="{F87F4D7B-9B35-4DF5-AC6B-E4068BE1F928}"/>
    <cellStyle name="Millares 14 3 2 2 7 3 2" xfId="42168" xr:uid="{3F881FE7-69A5-4608-AB2E-08E8A2E5DCF2}"/>
    <cellStyle name="Millares 14 3 2 2 7 4" xfId="27270" xr:uid="{C3C21E63-7824-4D4F-BD50-8934FE396C61}"/>
    <cellStyle name="Millares 14 3 2 2 7 5" xfId="48773" xr:uid="{099313FE-7375-42CE-A3AB-D1968E5A7815}"/>
    <cellStyle name="Millares 14 3 2 2 8" xfId="7405" xr:uid="{9B73204F-CE90-47C4-A261-EF70B9AFDDD6}"/>
    <cellStyle name="Millares 14 3 2 2 8 2" xfId="28908" xr:uid="{99A2C3C5-54D2-4C7D-B283-FDEF38966D22}"/>
    <cellStyle name="Millares 14 3 2 2 9" xfId="9062" xr:uid="{DED76FE2-2644-4591-AEA4-002E11729EB0}"/>
    <cellStyle name="Millares 14 3 2 2 9 2" xfId="30565" xr:uid="{736D0981-C83D-4EBC-A221-EBE9AB4693DC}"/>
    <cellStyle name="Millares 14 3 2 3" xfId="1066" xr:uid="{112D51ED-54C1-4826-8BFC-588BD48D8ACB}"/>
    <cellStyle name="Millares 14 3 2 3 2" xfId="3895" xr:uid="{B283BE78-3767-4400-BD5E-261604D587DE}"/>
    <cellStyle name="Millares 14 3 2 3 2 2" xfId="12161" xr:uid="{9472EA54-A8D5-4E96-A62E-0E62AFD61C55}"/>
    <cellStyle name="Millares 14 3 2 3 2 2 2" xfId="33664" xr:uid="{09248F26-B327-4095-84C2-3BCF69A277E9}"/>
    <cellStyle name="Millares 14 3 2 3 2 3" xfId="18796" xr:uid="{7D3F8344-739B-400F-B452-2558F07414BF}"/>
    <cellStyle name="Millares 14 3 2 3 2 3 2" xfId="40299" xr:uid="{8A68FA3C-6FF4-49ED-AB51-C1FC6BA9FE89}"/>
    <cellStyle name="Millares 14 3 2 3 2 4" xfId="25401" xr:uid="{05CF882C-6E91-49A7-A45A-080CF4C2C008}"/>
    <cellStyle name="Millares 14 3 2 3 2 5" xfId="46904" xr:uid="{26570250-B2E9-4332-BB34-25787C75BA13}"/>
    <cellStyle name="Millares 14 3 2 3 3" xfId="6034" xr:uid="{117464EE-1C52-44FA-A78C-DB748FC5DF60}"/>
    <cellStyle name="Millares 14 3 2 3 3 2" xfId="14300" xr:uid="{EA4CB572-7048-4388-8DDB-863C8815C33C}"/>
    <cellStyle name="Millares 14 3 2 3 3 2 2" xfId="35803" xr:uid="{1138B11B-4476-4B2B-82AE-108B94005066}"/>
    <cellStyle name="Millares 14 3 2 3 3 3" xfId="20935" xr:uid="{DEF905E1-6536-48AC-9ECC-4FE0F5FAE5AE}"/>
    <cellStyle name="Millares 14 3 2 3 3 3 2" xfId="42438" xr:uid="{2395904F-0FE7-44C4-B009-1F91FE871162}"/>
    <cellStyle name="Millares 14 3 2 3 3 4" xfId="27540" xr:uid="{062F2886-8469-4738-8D12-96091339AB0C}"/>
    <cellStyle name="Millares 14 3 2 3 3 5" xfId="49043" xr:uid="{01C82FEB-FB09-47C9-A798-9F8D264FD22F}"/>
    <cellStyle name="Millares 14 3 2 3 4" xfId="7675" xr:uid="{E9D8E16D-65A4-4C6F-83FA-548D0981624F}"/>
    <cellStyle name="Millares 14 3 2 3 4 2" xfId="29178" xr:uid="{1A6C0C55-F848-49E7-88D6-36B6762BEDBC}"/>
    <cellStyle name="Millares 14 3 2 3 5" xfId="9332" xr:uid="{179E470E-C8D7-4C4C-9223-5E0B236285C7}"/>
    <cellStyle name="Millares 14 3 2 3 5 2" xfId="30835" xr:uid="{73484A26-1285-4D71-B544-44502028ED9B}"/>
    <cellStyle name="Millares 14 3 2 3 6" xfId="15967" xr:uid="{ED82F077-3FDF-4EB6-B674-BF76D35030C6}"/>
    <cellStyle name="Millares 14 3 2 3 6 2" xfId="37470" xr:uid="{D182F43F-EFFA-4965-B5AF-100F00ECA728}"/>
    <cellStyle name="Millares 14 3 2 3 7" xfId="22572" xr:uid="{7731CCC5-FDBC-4603-BB5D-5F7A2123ADE9}"/>
    <cellStyle name="Millares 14 3 2 3 8" xfId="44075" xr:uid="{27C0AF4B-55F7-4349-8FE4-8AC78C93AB86}"/>
    <cellStyle name="Millares 14 3 2 4" xfId="1462" xr:uid="{3CFEBD89-1FA0-4F1C-8ED3-1D21F6AEAA1B}"/>
    <cellStyle name="Millares 14 3 2 4 2" xfId="4291" xr:uid="{F72806E8-1E0F-4EF5-9A70-B3526BEAD8DA}"/>
    <cellStyle name="Millares 14 3 2 4 2 2" xfId="12557" xr:uid="{1769D82C-A770-4475-969D-AFCD1465DC2B}"/>
    <cellStyle name="Millares 14 3 2 4 2 2 2" xfId="34060" xr:uid="{D68AFB1B-1C0C-4351-BB58-4FF7891FDD7C}"/>
    <cellStyle name="Millares 14 3 2 4 2 3" xfId="19192" xr:uid="{286577D6-6E35-4C94-AD3F-B354C568A471}"/>
    <cellStyle name="Millares 14 3 2 4 2 3 2" xfId="40695" xr:uid="{81030EFB-32B8-423C-9C3C-1C2AB4C4A40B}"/>
    <cellStyle name="Millares 14 3 2 4 2 4" xfId="25797" xr:uid="{082DAC96-8311-42B3-AF2D-3C0F63319FD1}"/>
    <cellStyle name="Millares 14 3 2 4 2 5" xfId="47300" xr:uid="{53262CA4-0C86-4676-806F-78A4EB93E4D2}"/>
    <cellStyle name="Millares 14 3 2 4 3" xfId="6430" xr:uid="{D3420CA3-2365-4233-BE26-5C63DD188F34}"/>
    <cellStyle name="Millares 14 3 2 4 3 2" xfId="14696" xr:uid="{0BB55732-87DA-4F3F-B457-5144DFF9CCCC}"/>
    <cellStyle name="Millares 14 3 2 4 3 2 2" xfId="36199" xr:uid="{2E3E0B2B-8967-4290-8187-DC33550733CE}"/>
    <cellStyle name="Millares 14 3 2 4 3 3" xfId="21331" xr:uid="{362574B1-E56E-49A5-8102-7C87B7750477}"/>
    <cellStyle name="Millares 14 3 2 4 3 3 2" xfId="42834" xr:uid="{2CBF5DF1-AA69-4649-BE7E-6F2D646A4518}"/>
    <cellStyle name="Millares 14 3 2 4 3 4" xfId="27936" xr:uid="{D9496341-EEB1-4F4F-B2E7-C60F86548630}"/>
    <cellStyle name="Millares 14 3 2 4 3 5" xfId="49439" xr:uid="{E03F79DB-4249-48F9-AFB1-DE4BB0541A57}"/>
    <cellStyle name="Millares 14 3 2 4 4" xfId="8071" xr:uid="{CA6ED551-DF90-45D6-AAC2-6337598DD509}"/>
    <cellStyle name="Millares 14 3 2 4 4 2" xfId="29574" xr:uid="{C811E4D3-9C05-4264-8259-FD1B05C141C7}"/>
    <cellStyle name="Millares 14 3 2 4 5" xfId="9728" xr:uid="{2758CFF8-4E9F-4549-8E56-40258D9066DD}"/>
    <cellStyle name="Millares 14 3 2 4 5 2" xfId="31231" xr:uid="{1BB7B1BA-F39A-4887-A78C-17DFC1E34F4A}"/>
    <cellStyle name="Millares 14 3 2 4 6" xfId="16363" xr:uid="{B1B63B42-8201-4316-B416-260C07555757}"/>
    <cellStyle name="Millares 14 3 2 4 6 2" xfId="37866" xr:uid="{23E0FE84-C666-4BF7-A325-40D7D8D290DE}"/>
    <cellStyle name="Millares 14 3 2 4 7" xfId="22968" xr:uid="{9B969B97-9E6E-46C3-8BFA-0B8FF0649561}"/>
    <cellStyle name="Millares 14 3 2 4 8" xfId="44471" xr:uid="{446E45C9-3063-4CE0-B7D4-456F123AB8CC}"/>
    <cellStyle name="Millares 14 3 2 5" xfId="2149" xr:uid="{3AA9B32D-2664-45F6-862E-691BD8A6D847}"/>
    <cellStyle name="Millares 14 3 2 5 2" xfId="10415" xr:uid="{11DBDF7F-74E9-4500-9101-E062FAE89945}"/>
    <cellStyle name="Millares 14 3 2 5 2 2" xfId="31918" xr:uid="{4321AB58-7926-4F5A-8E6B-6F82A25FBE3F}"/>
    <cellStyle name="Millares 14 3 2 5 3" xfId="17050" xr:uid="{34DCEE62-065A-4075-A540-D01E98C3CDE8}"/>
    <cellStyle name="Millares 14 3 2 5 3 2" xfId="38553" xr:uid="{1AABF07C-AA18-4118-BB48-2120D7B15897}"/>
    <cellStyle name="Millares 14 3 2 5 4" xfId="23655" xr:uid="{4F07F83E-9E94-4698-9625-AE32FF00AB26}"/>
    <cellStyle name="Millares 14 3 2 5 5" xfId="45158" xr:uid="{C57BA886-1C74-47AF-AC70-2F36365F25D6}"/>
    <cellStyle name="Millares 14 3 2 6" xfId="2696" xr:uid="{AFD9AD37-4D6F-41D3-826C-13D04D01F932}"/>
    <cellStyle name="Millares 14 3 2 6 2" xfId="10962" xr:uid="{D65478C0-D25D-4718-854D-0758854E9A23}"/>
    <cellStyle name="Millares 14 3 2 6 2 2" xfId="32465" xr:uid="{92CFEB3B-D3E9-40B2-882B-A9453F16364C}"/>
    <cellStyle name="Millares 14 3 2 6 3" xfId="17597" xr:uid="{C09E2BB0-9190-4BAF-958E-18022526890F}"/>
    <cellStyle name="Millares 14 3 2 6 3 2" xfId="39100" xr:uid="{FF175F09-A157-427E-B3E6-8BB0B17896CD}"/>
    <cellStyle name="Millares 14 3 2 6 4" xfId="24202" xr:uid="{11C649BE-555A-421C-802B-1B41A77DB94E}"/>
    <cellStyle name="Millares 14 3 2 6 5" xfId="45705" xr:uid="{1144E3B2-BE8E-4CE2-BD32-1347B89CCDCF}"/>
    <cellStyle name="Millares 14 3 2 7" xfId="3345" xr:uid="{35F4ED05-24AF-4EB9-93A6-37B211F467FD}"/>
    <cellStyle name="Millares 14 3 2 7 2" xfId="11611" xr:uid="{FC5DE6E2-5E79-45D8-8082-124429E780AE}"/>
    <cellStyle name="Millares 14 3 2 7 2 2" xfId="33114" xr:uid="{43B7153C-A20E-4C29-A937-5AB57870EEB8}"/>
    <cellStyle name="Millares 14 3 2 7 3" xfId="18246" xr:uid="{B10842B7-5381-430B-84E8-B41458A914A5}"/>
    <cellStyle name="Millares 14 3 2 7 3 2" xfId="39749" xr:uid="{3CED1767-4DA7-4DBE-AD71-6B323F827592}"/>
    <cellStyle name="Millares 14 3 2 7 4" xfId="24851" xr:uid="{D51C7DCA-0091-44D4-9D63-3AFF293EBCC8}"/>
    <cellStyle name="Millares 14 3 2 7 5" xfId="46354" xr:uid="{F7D0DFBC-20BE-4449-B591-50622D250A55}"/>
    <cellStyle name="Millares 14 3 2 8" xfId="4840" xr:uid="{A7FD3BD8-E482-41F4-ACA3-307BCF2DD337}"/>
    <cellStyle name="Millares 14 3 2 8 2" xfId="13106" xr:uid="{99E8904F-5187-4F54-9ACC-05F3696AEB57}"/>
    <cellStyle name="Millares 14 3 2 8 2 2" xfId="34609" xr:uid="{655B9198-8298-452B-85D0-F2D38C138CF6}"/>
    <cellStyle name="Millares 14 3 2 8 3" xfId="19741" xr:uid="{920127B5-86D6-4053-8D64-6517A719D792}"/>
    <cellStyle name="Millares 14 3 2 8 3 2" xfId="41244" xr:uid="{E688957C-2410-482F-AB35-FFCF217394BA}"/>
    <cellStyle name="Millares 14 3 2 8 4" xfId="26346" xr:uid="{AE334F22-C6DC-481D-822B-F7DED31EE0EF}"/>
    <cellStyle name="Millares 14 3 2 8 5" xfId="47849" xr:uid="{ECAD8786-E54B-4A94-8859-08F50CFAE3A1}"/>
    <cellStyle name="Millares 14 3 2 9" xfId="5484" xr:uid="{5F9DE631-95BA-4703-972B-E6B1EEC9956B}"/>
    <cellStyle name="Millares 14 3 2 9 2" xfId="13750" xr:uid="{E09A5750-28AB-4BEA-9776-B59B09716732}"/>
    <cellStyle name="Millares 14 3 2 9 2 2" xfId="35253" xr:uid="{9C91A39C-270B-4013-B730-2F653FCCC4F0}"/>
    <cellStyle name="Millares 14 3 2 9 3" xfId="20385" xr:uid="{BAADE173-AF77-43EC-A5C5-813617043645}"/>
    <cellStyle name="Millares 14 3 2 9 3 2" xfId="41888" xr:uid="{79ECD501-2BDE-4B3B-9211-8CECD39738C2}"/>
    <cellStyle name="Millares 14 3 2 9 4" xfId="26990" xr:uid="{CDD4C1C9-CFD2-4758-A10F-06B88347F903}"/>
    <cellStyle name="Millares 14 3 2 9 5" xfId="48493" xr:uid="{5D29A43B-4DA3-4A69-8338-F7A85DC65904}"/>
    <cellStyle name="Millares 14 3 3" xfId="386" xr:uid="{B010A3B3-6135-4DDC-BAFC-30830F004630}"/>
    <cellStyle name="Millares 14 3 3 10" xfId="15289" xr:uid="{0A3A0F8B-7196-45A7-ADDB-F02D126B4251}"/>
    <cellStyle name="Millares 14 3 3 10 2" xfId="36792" xr:uid="{169CDF06-2405-47E3-B9CB-8B27DE919EAA}"/>
    <cellStyle name="Millares 14 3 3 11" xfId="21894" xr:uid="{0280BA0D-5766-4A6A-92DC-6E3824F4C4B6}"/>
    <cellStyle name="Millares 14 3 3 12" xfId="43397" xr:uid="{5AEB57F4-4A4C-4F4B-8B88-556038B8DF48}"/>
    <cellStyle name="Millares 14 3 3 2" xfId="1334" xr:uid="{3B6566E1-7438-4C7F-B68D-4B51E47889ED}"/>
    <cellStyle name="Millares 14 3 3 2 2" xfId="4163" xr:uid="{1472AFC9-4C8D-4F49-BDC8-9A6662119C88}"/>
    <cellStyle name="Millares 14 3 3 2 2 2" xfId="12429" xr:uid="{F2281CC4-DD38-4C05-AA05-F709122EBAF2}"/>
    <cellStyle name="Millares 14 3 3 2 2 2 2" xfId="33932" xr:uid="{C5B25FFA-0D56-4611-975C-536640628333}"/>
    <cellStyle name="Millares 14 3 3 2 2 3" xfId="19064" xr:uid="{FA26D296-8264-4B04-A217-48276F110608}"/>
    <cellStyle name="Millares 14 3 3 2 2 3 2" xfId="40567" xr:uid="{1E9A998E-8A10-45B7-BD34-6A954409F269}"/>
    <cellStyle name="Millares 14 3 3 2 2 4" xfId="25669" xr:uid="{CB9EC179-9D48-4366-B211-3F79823F19F9}"/>
    <cellStyle name="Millares 14 3 3 2 2 5" xfId="47172" xr:uid="{DCB17928-2D8F-4E73-8FFA-C320E371AE55}"/>
    <cellStyle name="Millares 14 3 3 2 3" xfId="6302" xr:uid="{721927FB-4B9A-4CFB-A63B-34755F0A6883}"/>
    <cellStyle name="Millares 14 3 3 2 3 2" xfId="14568" xr:uid="{85CE6076-99FA-44E2-8725-E73E29BCA58D}"/>
    <cellStyle name="Millares 14 3 3 2 3 2 2" xfId="36071" xr:uid="{B5EC5876-7B20-49BA-A87A-F07ABF997137}"/>
    <cellStyle name="Millares 14 3 3 2 3 3" xfId="21203" xr:uid="{538E6D89-2865-4742-AD50-207AC066B7DB}"/>
    <cellStyle name="Millares 14 3 3 2 3 3 2" xfId="42706" xr:uid="{0CF63BA4-4347-4F60-9FC7-DD957BF97DA6}"/>
    <cellStyle name="Millares 14 3 3 2 3 4" xfId="27808" xr:uid="{C10D918A-BFEF-4D48-9B65-2FDA284B9E26}"/>
    <cellStyle name="Millares 14 3 3 2 3 5" xfId="49311" xr:uid="{ACDDB614-BB46-4CB7-8843-D824CD35B800}"/>
    <cellStyle name="Millares 14 3 3 2 4" xfId="7943" xr:uid="{183A1A5C-5807-48FA-A8D7-123E85AE1A5F}"/>
    <cellStyle name="Millares 14 3 3 2 4 2" xfId="29446" xr:uid="{BCB744F0-D978-4224-BBE7-7AA64C3E5210}"/>
    <cellStyle name="Millares 14 3 3 2 5" xfId="9600" xr:uid="{8ABC1511-1D06-478D-95F0-808D15CAC9AD}"/>
    <cellStyle name="Millares 14 3 3 2 5 2" xfId="31103" xr:uid="{9ED3DC37-BC9A-44C7-BB0D-5B6D127C0285}"/>
    <cellStyle name="Millares 14 3 3 2 6" xfId="16235" xr:uid="{0E83482D-9840-4D44-A66A-563E7F4DA12E}"/>
    <cellStyle name="Millares 14 3 3 2 6 2" xfId="37738" xr:uid="{AE31D773-E0D5-48B2-AA60-FE9214BF1F7C}"/>
    <cellStyle name="Millares 14 3 3 2 7" xfId="22840" xr:uid="{DCA9E54C-AF42-4039-9D29-8C21516F3D82}"/>
    <cellStyle name="Millares 14 3 3 2 8" xfId="44343" xr:uid="{F136FEA6-80A4-4F6F-9D63-4644862DDFD0}"/>
    <cellStyle name="Millares 14 3 3 3" xfId="2021" xr:uid="{25F05326-DAA1-4B74-8CA8-1549FF141B18}"/>
    <cellStyle name="Millares 14 3 3 3 2" xfId="10287" xr:uid="{41579FBF-D023-48B0-82A6-B99F8DCC7982}"/>
    <cellStyle name="Millares 14 3 3 3 2 2" xfId="31790" xr:uid="{A6BD8FCA-CED6-474F-A9E9-D84CEACF996A}"/>
    <cellStyle name="Millares 14 3 3 3 3" xfId="16922" xr:uid="{82AA9439-8FC8-4942-80C1-5EECB2219BFB}"/>
    <cellStyle name="Millares 14 3 3 3 3 2" xfId="38425" xr:uid="{9C336052-0F41-4AE7-BED6-CA1312E46F0D}"/>
    <cellStyle name="Millares 14 3 3 3 4" xfId="23527" xr:uid="{BB90FF42-1579-48CB-BCA3-0327B329FF67}"/>
    <cellStyle name="Millares 14 3 3 3 5" xfId="45030" xr:uid="{4F58887B-B878-4B05-8076-F75AF7E076C6}"/>
    <cellStyle name="Millares 14 3 3 4" xfId="2820" xr:uid="{D1AF73CC-2460-469A-84A5-DACC9A1B4E44}"/>
    <cellStyle name="Millares 14 3 3 4 2" xfId="11086" xr:uid="{F9BC7158-E6C5-431E-AFD3-4454531EC91F}"/>
    <cellStyle name="Millares 14 3 3 4 2 2" xfId="32589" xr:uid="{CF2F52CA-C33A-48B6-8E53-7EF0A803467D}"/>
    <cellStyle name="Millares 14 3 3 4 3" xfId="17721" xr:uid="{28C5104D-799F-44A9-9D0E-E0E5E8E39DC1}"/>
    <cellStyle name="Millares 14 3 3 4 3 2" xfId="39224" xr:uid="{0000C6D6-3AE9-4476-BC28-BE87E2AD097A}"/>
    <cellStyle name="Millares 14 3 3 4 4" xfId="24326" xr:uid="{8FD9A150-8343-4C90-8309-FB34EDCCEB4E}"/>
    <cellStyle name="Millares 14 3 3 4 5" xfId="45829" xr:uid="{A0F56335-83F4-4351-A601-CA9D98D54DED}"/>
    <cellStyle name="Millares 14 3 3 5" xfId="3217" xr:uid="{667E660D-4587-40BB-869E-AA7AD8FE292E}"/>
    <cellStyle name="Millares 14 3 3 5 2" xfId="11483" xr:uid="{6D40DEF6-9FDC-4166-805A-BB616AB0F085}"/>
    <cellStyle name="Millares 14 3 3 5 2 2" xfId="32986" xr:uid="{1E0A3460-7921-4CC9-9AA9-D95619EE4700}"/>
    <cellStyle name="Millares 14 3 3 5 3" xfId="18118" xr:uid="{226606AC-097E-42D3-8E2F-76081FE2697B}"/>
    <cellStyle name="Millares 14 3 3 5 3 2" xfId="39621" xr:uid="{EE2F6DC2-6C33-4655-ACED-E6B136CF8BB0}"/>
    <cellStyle name="Millares 14 3 3 5 4" xfId="24723" xr:uid="{E2E003CB-BFA2-4846-8942-6A5A45A70E74}"/>
    <cellStyle name="Millares 14 3 3 5 5" xfId="46226" xr:uid="{EE83B24E-E7AE-45CE-A6BD-56CBBC19D61E}"/>
    <cellStyle name="Millares 14 3 3 6" xfId="4964" xr:uid="{258EE49D-F907-4BA7-B6A8-8CF5155186B9}"/>
    <cellStyle name="Millares 14 3 3 6 2" xfId="13230" xr:uid="{2919C884-4E4A-4B6F-991D-9E439CA7CBDC}"/>
    <cellStyle name="Millares 14 3 3 6 2 2" xfId="34733" xr:uid="{CEA80136-2323-4BFE-A1B7-3FBF9735041A}"/>
    <cellStyle name="Millares 14 3 3 6 3" xfId="19865" xr:uid="{2B99261B-96A7-4395-B96D-EC08EF9A1E72}"/>
    <cellStyle name="Millares 14 3 3 6 3 2" xfId="41368" xr:uid="{A219CC8D-A53F-436E-A5B8-27E6F3FFB3C3}"/>
    <cellStyle name="Millares 14 3 3 6 4" xfId="26470" xr:uid="{1DE7B96E-0016-4F5E-92AC-5D283DEEF310}"/>
    <cellStyle name="Millares 14 3 3 6 5" xfId="47973" xr:uid="{4AF05C76-F99A-4555-AD18-9D012F1E20A0}"/>
    <cellStyle name="Millares 14 3 3 7" xfId="5356" xr:uid="{8B30D5AB-5557-4448-9947-78872C6311E4}"/>
    <cellStyle name="Millares 14 3 3 7 2" xfId="13622" xr:uid="{C5A29AA3-552F-4809-B648-7F4C91D4C154}"/>
    <cellStyle name="Millares 14 3 3 7 2 2" xfId="35125" xr:uid="{1AD7593A-DEE5-4E55-AAD4-A866D788F576}"/>
    <cellStyle name="Millares 14 3 3 7 3" xfId="20257" xr:uid="{C285590A-94E6-4895-A5E3-1B454066AC69}"/>
    <cellStyle name="Millares 14 3 3 7 3 2" xfId="41760" xr:uid="{E84D6276-B7BC-4A7B-BD4A-09067B893CD0}"/>
    <cellStyle name="Millares 14 3 3 7 4" xfId="26862" xr:uid="{55C4E2F6-75D3-4F6B-B514-599E2F8BE402}"/>
    <cellStyle name="Millares 14 3 3 7 5" xfId="48365" xr:uid="{765A4B45-59BD-415A-9963-4FBED910B3AE}"/>
    <cellStyle name="Millares 14 3 3 8" xfId="6997" xr:uid="{E59BEC7B-772E-445A-97C7-D356E0FDFF00}"/>
    <cellStyle name="Millares 14 3 3 8 2" xfId="28500" xr:uid="{BCBE5E75-F72E-42B8-8D5B-4057E707E6BC}"/>
    <cellStyle name="Millares 14 3 3 9" xfId="8653" xr:uid="{430AB6DD-4FD6-4383-8CA7-4EF8343AB991}"/>
    <cellStyle name="Millares 14 3 3 9 2" xfId="30156" xr:uid="{156B0F6D-832A-4F32-B286-F7D6AE8B654F}"/>
    <cellStyle name="Millares 14 3 4" xfId="670" xr:uid="{C9CC69E7-3DD3-4F76-B579-AACB62C7CA52}"/>
    <cellStyle name="Millares 14 3 4 10" xfId="43679" xr:uid="{7F46DD24-AE1C-427F-BEE3-7CBEBCC4A6DC}"/>
    <cellStyle name="Millares 14 3 4 2" xfId="1616" xr:uid="{7D82EEE9-4AD2-4BF7-9E2E-4A5C9C3CC51B}"/>
    <cellStyle name="Millares 14 3 4 2 2" xfId="4445" xr:uid="{C5DD1222-1EF6-49F1-B980-DDAF1C2BA066}"/>
    <cellStyle name="Millares 14 3 4 2 2 2" xfId="12711" xr:uid="{EEE04B2D-6AD3-482A-BF46-BD6C81FE78D5}"/>
    <cellStyle name="Millares 14 3 4 2 2 2 2" xfId="34214" xr:uid="{A749DE86-9ECF-414F-8B23-3464EE1DFD32}"/>
    <cellStyle name="Millares 14 3 4 2 2 3" xfId="19346" xr:uid="{7DCF8F30-5EDF-4459-BB95-742390E66619}"/>
    <cellStyle name="Millares 14 3 4 2 2 3 2" xfId="40849" xr:uid="{C6A8D233-B587-4B2A-9E01-30BB911C7512}"/>
    <cellStyle name="Millares 14 3 4 2 2 4" xfId="25951" xr:uid="{B6FE28BA-7C3A-4B6B-AB5D-6195A6F63576}"/>
    <cellStyle name="Millares 14 3 4 2 2 5" xfId="47454" xr:uid="{B4514AA6-575E-4A0F-89FE-45C3033C7D70}"/>
    <cellStyle name="Millares 14 3 4 2 3" xfId="6584" xr:uid="{C3D4DADF-628A-43AA-81D1-DB4101850138}"/>
    <cellStyle name="Millares 14 3 4 2 3 2" xfId="14850" xr:uid="{B3970D2F-97F5-4024-B245-C22F1891F419}"/>
    <cellStyle name="Millares 14 3 4 2 3 2 2" xfId="36353" xr:uid="{2A56E941-995E-4A90-9305-474185DC91C6}"/>
    <cellStyle name="Millares 14 3 4 2 3 3" xfId="21485" xr:uid="{06D54EA0-E04A-4C33-B7A6-174593CF3624}"/>
    <cellStyle name="Millares 14 3 4 2 3 3 2" xfId="42988" xr:uid="{960477A8-D868-4A32-8001-D88597671FED}"/>
    <cellStyle name="Millares 14 3 4 2 3 4" xfId="28090" xr:uid="{4AE73A8D-0394-4787-AE36-30172E251A72}"/>
    <cellStyle name="Millares 14 3 4 2 3 5" xfId="49593" xr:uid="{6469C852-D48B-4F9E-B449-1443F386633F}"/>
    <cellStyle name="Millares 14 3 4 2 4" xfId="8225" xr:uid="{C1F45F8C-FDD9-44EE-A1AC-45EDA7D6124E}"/>
    <cellStyle name="Millares 14 3 4 2 4 2" xfId="29728" xr:uid="{6FE6BE7B-BE8B-4CB4-93F3-2BF83074EEBB}"/>
    <cellStyle name="Millares 14 3 4 2 5" xfId="9882" xr:uid="{18EDB854-32F3-427B-AA90-CAFAA004D0D3}"/>
    <cellStyle name="Millares 14 3 4 2 5 2" xfId="31385" xr:uid="{1CFD5671-8646-4699-8EA5-272CC1906BC7}"/>
    <cellStyle name="Millares 14 3 4 2 6" xfId="16517" xr:uid="{51ED33B6-3F8E-4ED1-9829-D74FDE7A1B39}"/>
    <cellStyle name="Millares 14 3 4 2 6 2" xfId="38020" xr:uid="{DDA62125-9597-4FC4-90DC-6B596E46AB66}"/>
    <cellStyle name="Millares 14 3 4 2 7" xfId="23122" xr:uid="{4AE19521-2394-4DF4-9020-8220E6A6446F}"/>
    <cellStyle name="Millares 14 3 4 2 8" xfId="44625" xr:uid="{2FF764B7-6071-4053-9CC7-76E7FEC89BD8}"/>
    <cellStyle name="Millares 14 3 4 3" xfId="2303" xr:uid="{D1C60EAB-027D-47DE-8802-A7102F97E596}"/>
    <cellStyle name="Millares 14 3 4 3 2" xfId="10569" xr:uid="{B3BD7A85-2B8D-43AB-971F-854D0E93DAE9}"/>
    <cellStyle name="Millares 14 3 4 3 2 2" xfId="32072" xr:uid="{3F50EAEE-07A6-4818-AE74-0D6E050D58A9}"/>
    <cellStyle name="Millares 14 3 4 3 3" xfId="17204" xr:uid="{9B24B81F-7CBD-4A68-9BFB-2E688725E259}"/>
    <cellStyle name="Millares 14 3 4 3 3 2" xfId="38707" xr:uid="{EF2906B3-40A7-4572-B506-DA1A6C07DF7E}"/>
    <cellStyle name="Millares 14 3 4 3 4" xfId="23809" xr:uid="{F174888A-2967-4B4D-8D20-801061ECEA71}"/>
    <cellStyle name="Millares 14 3 4 3 5" xfId="45312" xr:uid="{7031C220-FE65-47A2-B09E-A520815967F9}"/>
    <cellStyle name="Millares 14 3 4 4" xfId="3499" xr:uid="{9F6EA0AD-1786-44B8-98D4-9E033D985E57}"/>
    <cellStyle name="Millares 14 3 4 4 2" xfId="11765" xr:uid="{F3687726-6057-42EC-B4F5-DDCA947417FF}"/>
    <cellStyle name="Millares 14 3 4 4 2 2" xfId="33268" xr:uid="{8701C791-8B0A-4140-9E83-6870AF481580}"/>
    <cellStyle name="Millares 14 3 4 4 3" xfId="18400" xr:uid="{F15C3FE5-1565-479D-B21C-943743CAA12C}"/>
    <cellStyle name="Millares 14 3 4 4 3 2" xfId="39903" xr:uid="{82FDEEB9-462F-4E7C-83F4-30CAB1BCBBA6}"/>
    <cellStyle name="Millares 14 3 4 4 4" xfId="25005" xr:uid="{EEE2CDFA-4880-4118-BF19-99E6A22B87E4}"/>
    <cellStyle name="Millares 14 3 4 4 5" xfId="46508" xr:uid="{560338D0-E05A-4574-966E-E9C7D3E21BA3}"/>
    <cellStyle name="Millares 14 3 4 5" xfId="5638" xr:uid="{EB48D0E2-91B1-48FF-99EF-ECD2AA91D2ED}"/>
    <cellStyle name="Millares 14 3 4 5 2" xfId="13904" xr:uid="{142702A6-6D60-4BC3-8BF1-C1A7D9B70296}"/>
    <cellStyle name="Millares 14 3 4 5 2 2" xfId="35407" xr:uid="{F6699057-ED1D-4D50-AA55-3817FC606D1A}"/>
    <cellStyle name="Millares 14 3 4 5 3" xfId="20539" xr:uid="{BEC1EB13-07B7-4E7C-A90D-8B49E012B4C3}"/>
    <cellStyle name="Millares 14 3 4 5 3 2" xfId="42042" xr:uid="{BC347E47-FE58-4E01-B522-4169EC6BBC90}"/>
    <cellStyle name="Millares 14 3 4 5 4" xfId="27144" xr:uid="{7F0F0628-B3C2-4311-9156-363CC137E7A6}"/>
    <cellStyle name="Millares 14 3 4 5 5" xfId="48647" xr:uid="{32D7DB75-8141-460D-9417-7B780E83076D}"/>
    <cellStyle name="Millares 14 3 4 6" xfId="7279" xr:uid="{02ECAF47-AF2E-4A55-8BBE-DF0C0B7102FF}"/>
    <cellStyle name="Millares 14 3 4 6 2" xfId="28782" xr:uid="{46730075-8D5F-493B-9290-FC44D1BD4C1B}"/>
    <cellStyle name="Millares 14 3 4 7" xfId="8936" xr:uid="{D91A4DEE-4E61-4B66-80C2-526692258696}"/>
    <cellStyle name="Millares 14 3 4 7 2" xfId="30439" xr:uid="{D0452C52-13CC-4A53-BE0E-1C19A490775B}"/>
    <cellStyle name="Millares 14 3 4 8" xfId="15571" xr:uid="{B5462228-C7CF-46B0-9E04-C7EE400210E8}"/>
    <cellStyle name="Millares 14 3 4 8 2" xfId="37074" xr:uid="{511CDBBF-0F5B-4118-99AB-7D41D34AA184}"/>
    <cellStyle name="Millares 14 3 4 9" xfId="22176" xr:uid="{3368E871-D92A-469B-8F51-47CB9B5F8780}"/>
    <cellStyle name="Millares 14 3 5" xfId="938" xr:uid="{C079989E-B81A-4963-AEF6-FAFBFF167A79}"/>
    <cellStyle name="Millares 14 3 5 2" xfId="3767" xr:uid="{1E3AFF8D-B5B4-486A-8715-A4234B2297BE}"/>
    <cellStyle name="Millares 14 3 5 2 2" xfId="12033" xr:uid="{22EF5ABC-B210-4053-8B50-8589DC1EAE31}"/>
    <cellStyle name="Millares 14 3 5 2 2 2" xfId="33536" xr:uid="{0032BA14-A7E8-46D0-981B-1D40E1A7B5B8}"/>
    <cellStyle name="Millares 14 3 5 2 3" xfId="18668" xr:uid="{EDC3C9C4-2054-401B-9C62-A0F5A4FFCEB9}"/>
    <cellStyle name="Millares 14 3 5 2 3 2" xfId="40171" xr:uid="{E571316F-D623-41BE-8E66-8729E2775FD1}"/>
    <cellStyle name="Millares 14 3 5 2 4" xfId="25273" xr:uid="{E17080FB-D868-4DB7-A28C-8146E0191E0E}"/>
    <cellStyle name="Millares 14 3 5 2 5" xfId="46776" xr:uid="{7E8B93A1-5DC8-4798-8A1C-C1D2D89CB5AC}"/>
    <cellStyle name="Millares 14 3 5 3" xfId="5906" xr:uid="{9FE9887C-EAD5-42FA-AD1E-888A985BC697}"/>
    <cellStyle name="Millares 14 3 5 3 2" xfId="14172" xr:uid="{072D5CBE-6450-43F7-B91D-16E601CD03B6}"/>
    <cellStyle name="Millares 14 3 5 3 2 2" xfId="35675" xr:uid="{F82705CE-20FB-416F-B45C-18419DB1CBEE}"/>
    <cellStyle name="Millares 14 3 5 3 3" xfId="20807" xr:uid="{D49447B7-9462-4917-89D0-5B2994D73649}"/>
    <cellStyle name="Millares 14 3 5 3 3 2" xfId="42310" xr:uid="{BC2F95B9-5EE6-4A36-99AB-82D0CFAD2772}"/>
    <cellStyle name="Millares 14 3 5 3 4" xfId="27412" xr:uid="{C157EB26-69D8-4F03-B810-9496B54F1779}"/>
    <cellStyle name="Millares 14 3 5 3 5" xfId="48915" xr:uid="{E950DFF3-7972-45FA-898A-8BD4E295140A}"/>
    <cellStyle name="Millares 14 3 5 4" xfId="7547" xr:uid="{F415BDD9-BB3F-4C07-A560-24346368979B}"/>
    <cellStyle name="Millares 14 3 5 4 2" xfId="29050" xr:uid="{43AFDD17-678D-4DEB-AFC3-3D542FB60D5D}"/>
    <cellStyle name="Millares 14 3 5 5" xfId="9204" xr:uid="{7DA3F46D-59B6-4A4D-91B7-109E7EBEDB80}"/>
    <cellStyle name="Millares 14 3 5 5 2" xfId="30707" xr:uid="{77AA99C4-4B56-4D14-B716-56ECB2C7233B}"/>
    <cellStyle name="Millares 14 3 5 6" xfId="15839" xr:uid="{66C66DAA-F87A-4FC2-9FBB-66A83B602F5D}"/>
    <cellStyle name="Millares 14 3 5 6 2" xfId="37342" xr:uid="{FCAC5CA7-251D-471F-A5D7-A33F14ECF0B0}"/>
    <cellStyle name="Millares 14 3 5 7" xfId="22444" xr:uid="{B57C7C8B-D227-49C4-AB20-CA61D47DFA98}"/>
    <cellStyle name="Millares 14 3 5 8" xfId="43947" xr:uid="{7DCDEF44-DEC9-441E-A623-52C61F1BB6B4}"/>
    <cellStyle name="Millares 14 3 6" xfId="1199" xr:uid="{3E6157CD-B269-43D4-AED3-EC77E3EF9017}"/>
    <cellStyle name="Millares 14 3 6 2" xfId="4028" xr:uid="{5D2E2D28-E45E-4918-B1F0-C816DD6FAE5F}"/>
    <cellStyle name="Millares 14 3 6 2 2" xfId="12294" xr:uid="{8E781D21-01C4-45D8-9D68-DE54037B82A9}"/>
    <cellStyle name="Millares 14 3 6 2 2 2" xfId="33797" xr:uid="{01A0D008-03C4-452A-A2E1-508BF5C82979}"/>
    <cellStyle name="Millares 14 3 6 2 3" xfId="18929" xr:uid="{4DF0ED3F-14B5-4312-8B5A-75877F5DD28A}"/>
    <cellStyle name="Millares 14 3 6 2 3 2" xfId="40432" xr:uid="{A1C753C1-86AC-4AE4-A3B7-E49C12B2911D}"/>
    <cellStyle name="Millares 14 3 6 2 4" xfId="25534" xr:uid="{9BBAA932-F64B-4193-9616-511045CA07CB}"/>
    <cellStyle name="Millares 14 3 6 2 5" xfId="47037" xr:uid="{60868F30-D580-4B21-8498-A33835C395FC}"/>
    <cellStyle name="Millares 14 3 6 3" xfId="6167" xr:uid="{8BAEE51D-4914-4F75-8DA1-A626B572CEDC}"/>
    <cellStyle name="Millares 14 3 6 3 2" xfId="14433" xr:uid="{2F6FB4D0-CE66-458A-972A-128E679DB78A}"/>
    <cellStyle name="Millares 14 3 6 3 2 2" xfId="35936" xr:uid="{B7716902-731C-4041-B9AB-A9781CCA2698}"/>
    <cellStyle name="Millares 14 3 6 3 3" xfId="21068" xr:uid="{A3F6ADA0-13D8-469D-8E24-661B8EBCE12E}"/>
    <cellStyle name="Millares 14 3 6 3 3 2" xfId="42571" xr:uid="{0F532C51-5D82-4AA2-B927-DD2592AABEDB}"/>
    <cellStyle name="Millares 14 3 6 3 4" xfId="27673" xr:uid="{83B1DCD5-DDE1-4DFA-BEE3-1A9BA3A95240}"/>
    <cellStyle name="Millares 14 3 6 3 5" xfId="49176" xr:uid="{6C083E04-D267-4D0A-8F13-7ECE4CB5D5F8}"/>
    <cellStyle name="Millares 14 3 6 4" xfId="7808" xr:uid="{AA0929C8-394B-4943-8DAB-D635ED35F528}"/>
    <cellStyle name="Millares 14 3 6 4 2" xfId="29311" xr:uid="{ED586831-0320-423B-8285-A28516CE4928}"/>
    <cellStyle name="Millares 14 3 6 5" xfId="9465" xr:uid="{7EE9E7DA-AA82-4DF7-9AB2-EEB16F32E294}"/>
    <cellStyle name="Millares 14 3 6 5 2" xfId="30968" xr:uid="{0A15CEDE-B498-4FD6-9512-0995D3AE473F}"/>
    <cellStyle name="Millares 14 3 6 6" xfId="16100" xr:uid="{B2654AE3-65EE-41B4-A28C-D14CA92B5B83}"/>
    <cellStyle name="Millares 14 3 6 6 2" xfId="37603" xr:uid="{7CBEE6D6-15F4-43D8-94A5-263884279F2F}"/>
    <cellStyle name="Millares 14 3 6 7" xfId="22705" xr:uid="{E30115BC-1D26-4AB9-83DE-BD46620DC451}"/>
    <cellStyle name="Millares 14 3 6 8" xfId="44208" xr:uid="{E8BED0A3-236A-4BDC-A61A-8C6F6284634E}"/>
    <cellStyle name="Millares 14 3 7" xfId="1887" xr:uid="{319DC02B-AA68-40CE-81E1-95AD97A8C346}"/>
    <cellStyle name="Millares 14 3 7 2" xfId="10153" xr:uid="{2337A1D8-37DC-4D2A-9BD1-C8927C15FB1E}"/>
    <cellStyle name="Millares 14 3 7 2 2" xfId="31656" xr:uid="{2A316D9E-7C2C-4AE3-8C57-C9C5CA86EB38}"/>
    <cellStyle name="Millares 14 3 7 3" xfId="16788" xr:uid="{7A55C0D3-E9C7-4C07-9F74-218BE1E5F4B9}"/>
    <cellStyle name="Millares 14 3 7 3 2" xfId="38291" xr:uid="{51137836-7947-46AB-B0A8-422FB63206AC}"/>
    <cellStyle name="Millares 14 3 7 4" xfId="23393" xr:uid="{8671BCFD-78BD-44D0-B5A2-4EAAA24B96EE}"/>
    <cellStyle name="Millares 14 3 7 5" xfId="44896" xr:uid="{1AF2AE1A-6EC0-4903-AF7D-302A9F2406AD}"/>
    <cellStyle name="Millares 14 3 8" xfId="2572" xr:uid="{3F8F5A8B-F0BD-40A8-9F4B-FB433405D09A}"/>
    <cellStyle name="Millares 14 3 8 2" xfId="10838" xr:uid="{E4B80233-782B-4098-A742-353B697F1735}"/>
    <cellStyle name="Millares 14 3 8 2 2" xfId="32341" xr:uid="{BC0A7FAB-C134-419C-95CD-8FB56886A9F2}"/>
    <cellStyle name="Millares 14 3 8 3" xfId="17473" xr:uid="{E6CE3B8A-90E7-43C1-8187-5ABE1E7F1CFC}"/>
    <cellStyle name="Millares 14 3 8 3 2" xfId="38976" xr:uid="{06D22F8B-C614-4DAD-9683-6D41F7D1B955}"/>
    <cellStyle name="Millares 14 3 8 4" xfId="24078" xr:uid="{79E5EE18-F1A7-478D-96D4-E2A15F7E57B4}"/>
    <cellStyle name="Millares 14 3 8 5" xfId="45581" xr:uid="{2C376633-8C2F-48F0-B37E-BBD37D4C8548}"/>
    <cellStyle name="Millares 14 3 9" xfId="3083" xr:uid="{9780953C-3230-431B-AFA9-E5823AAC8862}"/>
    <cellStyle name="Millares 14 3 9 2" xfId="11349" xr:uid="{F9832B4F-BCC9-4DF5-A8D6-706A9D344780}"/>
    <cellStyle name="Millares 14 3 9 2 2" xfId="32852" xr:uid="{23CCB7CC-326C-40E7-A1AD-0A0647773BCD}"/>
    <cellStyle name="Millares 14 3 9 3" xfId="17984" xr:uid="{F552124F-C2E1-44F3-B87A-5B3F4DAB576D}"/>
    <cellStyle name="Millares 14 3 9 3 2" xfId="39487" xr:uid="{7C7F971C-0771-4485-86CE-8E31403271EA}"/>
    <cellStyle name="Millares 14 3 9 4" xfId="24589" xr:uid="{01FDEEB4-DD9D-4123-9392-758EFCB5DD79}"/>
    <cellStyle name="Millares 14 3 9 5" xfId="46092" xr:uid="{BED29161-C26C-458B-9C86-5D43DD2A235F}"/>
    <cellStyle name="Millares 14 4" xfId="234" xr:uid="{771F6D89-2592-498F-8EA9-4A260BF12E1E}"/>
    <cellStyle name="Millares 14 4 10" xfId="4748" xr:uid="{6D0C6A74-E28F-411E-9310-17461158B6DF}"/>
    <cellStyle name="Millares 14 4 10 2" xfId="13014" xr:uid="{B0E1F2E4-4EF2-4858-95C9-EB52528C489C}"/>
    <cellStyle name="Millares 14 4 10 2 2" xfId="34517" xr:uid="{FDF3A13D-B5AF-4421-B215-E2F46C02A56A}"/>
    <cellStyle name="Millares 14 4 10 3" xfId="19649" xr:uid="{AE49F090-7891-4826-BA80-3787B54FA2FE}"/>
    <cellStyle name="Millares 14 4 10 3 2" xfId="41152" xr:uid="{C584CE21-9414-4FC8-B21D-79929ECB530B}"/>
    <cellStyle name="Millares 14 4 10 4" xfId="26254" xr:uid="{0EE32DF8-DA3D-4BA9-9593-3668BB414F24}"/>
    <cellStyle name="Millares 14 4 10 5" xfId="47757" xr:uid="{B4E63ADD-D3E8-4AB4-9835-2A500A8A5C26}"/>
    <cellStyle name="Millares 14 4 11" xfId="5251" xr:uid="{17C89474-D85F-4C8E-9135-F18288F94425}"/>
    <cellStyle name="Millares 14 4 11 2" xfId="13517" xr:uid="{DE759262-965B-416E-8986-71232C64C01E}"/>
    <cellStyle name="Millares 14 4 11 2 2" xfId="35020" xr:uid="{357F1ED3-48D6-470A-991E-66A161ED54B4}"/>
    <cellStyle name="Millares 14 4 11 3" xfId="20152" xr:uid="{50F9C68C-57E0-423D-8AC7-64746D5242DC}"/>
    <cellStyle name="Millares 14 4 11 3 2" xfId="41655" xr:uid="{5F21F024-E168-455D-9172-9EABAB0E5C11}"/>
    <cellStyle name="Millares 14 4 11 4" xfId="26757" xr:uid="{2674CA2B-A793-4D36-8528-250FEE6D7F09}"/>
    <cellStyle name="Millares 14 4 11 5" xfId="48260" xr:uid="{9DD00B2F-17B7-4C93-AC5F-72846BDAEE5C}"/>
    <cellStyle name="Millares 14 4 12" xfId="6892" xr:uid="{B749AF1D-C2BA-493D-8BB6-5A99C9394894}"/>
    <cellStyle name="Millares 14 4 12 2" xfId="28395" xr:uid="{19E46D3A-962E-4920-98EE-88540EB6C360}"/>
    <cellStyle name="Millares 14 4 13" xfId="8547" xr:uid="{DECB3537-2D5A-4E84-8F45-77D657DD65FB}"/>
    <cellStyle name="Millares 14 4 13 2" xfId="30050" xr:uid="{F4F39395-032D-4129-BAFF-A9B99DE2F39E}"/>
    <cellStyle name="Millares 14 4 14" xfId="15185" xr:uid="{A9ECBB1A-C0F3-4088-8A1A-631D0F19E2D3}"/>
    <cellStyle name="Millares 14 4 14 2" xfId="36688" xr:uid="{B0CDD716-C3CC-4DF9-BB2C-AC1EEF4AD75B}"/>
    <cellStyle name="Millares 14 4 15" xfId="21790" xr:uid="{86CC6145-AD8C-4D13-998D-5C33D5D67FC0}"/>
    <cellStyle name="Millares 14 4 16" xfId="43293" xr:uid="{29D04945-225C-4DC5-A6ED-64CFD1BBB54B}"/>
    <cellStyle name="Millares 14 4 2" xfId="545" xr:uid="{0D555B83-A574-4636-8E30-40A1BF180EB8}"/>
    <cellStyle name="Millares 14 4 2 10" xfId="7156" xr:uid="{8E40CB35-EE72-4F73-AFEA-2CD0D64DDFBF}"/>
    <cellStyle name="Millares 14 4 2 10 2" xfId="28659" xr:uid="{214FDB68-2E77-43B2-BAEA-7F7CB116CDE5}"/>
    <cellStyle name="Millares 14 4 2 11" xfId="8812" xr:uid="{306746D8-5208-471F-8D7B-6D1686F3C7EA}"/>
    <cellStyle name="Millares 14 4 2 11 2" xfId="30315" xr:uid="{A71266C0-E47D-4C28-A0F4-2CA25870E347}"/>
    <cellStyle name="Millares 14 4 2 12" xfId="15448" xr:uid="{BAA80DEF-1F52-4E9A-A627-B1AF53FFC2C1}"/>
    <cellStyle name="Millares 14 4 2 12 2" xfId="36951" xr:uid="{F82214FE-B3F5-40D8-8B68-D43B2C0BEE26}"/>
    <cellStyle name="Millares 14 4 2 13" xfId="22053" xr:uid="{CBBBB055-AE85-4D22-B5E0-0720025B2BBF}"/>
    <cellStyle name="Millares 14 4 2 14" xfId="43556" xr:uid="{7C9A4AA8-C7B0-4CF9-8C03-38A790F64941}"/>
    <cellStyle name="Millares 14 4 2 2" xfId="827" xr:uid="{D5DDB008-7353-4E16-AEAF-9CD0F15EAE17}"/>
    <cellStyle name="Millares 14 4 2 2 10" xfId="15728" xr:uid="{F758904F-3A0F-40CD-A37B-6BB39228E999}"/>
    <cellStyle name="Millares 14 4 2 2 10 2" xfId="37231" xr:uid="{FDA4DAC8-480F-49B4-AFB6-3165EE0C7EED}"/>
    <cellStyle name="Millares 14 4 2 2 11" xfId="22333" xr:uid="{B820E77F-C834-41BD-9FD9-B82430939E06}"/>
    <cellStyle name="Millares 14 4 2 2 12" xfId="43836" xr:uid="{1ED38B5B-3894-4F43-81AB-34526EF58C72}"/>
    <cellStyle name="Millares 14 4 2 2 2" xfId="1773" xr:uid="{7E08AD02-2977-4146-A125-9ED2BE054B4A}"/>
    <cellStyle name="Millares 14 4 2 2 2 2" xfId="4602" xr:uid="{DA4ECE12-61EF-4177-B39D-ED20AF41B28B}"/>
    <cellStyle name="Millares 14 4 2 2 2 2 2" xfId="12868" xr:uid="{AC3EE628-3AA0-4228-BBA9-0872D41226E3}"/>
    <cellStyle name="Millares 14 4 2 2 2 2 2 2" xfId="34371" xr:uid="{8062C222-EF79-4384-8F95-E8BA3D44B300}"/>
    <cellStyle name="Millares 14 4 2 2 2 2 3" xfId="19503" xr:uid="{A168A823-71EE-4E77-AE58-E3731FF383C9}"/>
    <cellStyle name="Millares 14 4 2 2 2 2 3 2" xfId="41006" xr:uid="{12BB9DDD-E2C2-4EC7-8370-C9894C253AD8}"/>
    <cellStyle name="Millares 14 4 2 2 2 2 4" xfId="26108" xr:uid="{80E94B35-C8CD-4BD5-93AA-39DD44791B28}"/>
    <cellStyle name="Millares 14 4 2 2 2 2 5" xfId="47611" xr:uid="{6F7D6E0A-5B9D-4925-93C0-384156EEECF2}"/>
    <cellStyle name="Millares 14 4 2 2 2 3" xfId="6741" xr:uid="{9469C4C7-27C9-47F6-9DB4-E7CD62D7E6C6}"/>
    <cellStyle name="Millares 14 4 2 2 2 3 2" xfId="15007" xr:uid="{5BD79DBC-4BCA-42E3-A5C2-088AFEB256BB}"/>
    <cellStyle name="Millares 14 4 2 2 2 3 2 2" xfId="36510" xr:uid="{10244F20-D079-4C92-A6BA-FBC038D6D8C6}"/>
    <cellStyle name="Millares 14 4 2 2 2 3 3" xfId="21642" xr:uid="{8DFC7DD6-26C3-41A1-9787-1F7B71B7A023}"/>
    <cellStyle name="Millares 14 4 2 2 2 3 3 2" xfId="43145" xr:uid="{1622007D-CB81-4A35-96AF-9B1885404C41}"/>
    <cellStyle name="Millares 14 4 2 2 2 3 4" xfId="28247" xr:uid="{96C353F7-F3B1-4AEE-B665-030D57BC19EE}"/>
    <cellStyle name="Millares 14 4 2 2 2 3 5" xfId="49750" xr:uid="{5F3882AF-4113-45FE-BF51-B84E67998D9B}"/>
    <cellStyle name="Millares 14 4 2 2 2 4" xfId="8382" xr:uid="{E797E70B-929D-42EF-A7DF-6392B6E82ACA}"/>
    <cellStyle name="Millares 14 4 2 2 2 4 2" xfId="29885" xr:uid="{777F3474-6079-43D0-B20C-E8BFF2688218}"/>
    <cellStyle name="Millares 14 4 2 2 2 5" xfId="10039" xr:uid="{D3023F9D-0698-4C3B-B08E-EEF1FCAF3BCC}"/>
    <cellStyle name="Millares 14 4 2 2 2 5 2" xfId="31542" xr:uid="{47286B10-5049-4CCC-837F-708028265108}"/>
    <cellStyle name="Millares 14 4 2 2 2 6" xfId="16674" xr:uid="{46055422-3A78-494D-B27A-2CEF75AAA901}"/>
    <cellStyle name="Millares 14 4 2 2 2 6 2" xfId="38177" xr:uid="{A3EA81DB-0A54-4E76-BA08-0B1B2B635507}"/>
    <cellStyle name="Millares 14 4 2 2 2 7" xfId="23279" xr:uid="{59C98F7C-7449-443C-B65C-7455AC48D50A}"/>
    <cellStyle name="Millares 14 4 2 2 2 8" xfId="44782" xr:uid="{C0666E5B-AD51-4A0D-BD04-6A39A0962CEA}"/>
    <cellStyle name="Millares 14 4 2 2 3" xfId="2460" xr:uid="{CE740153-8922-4395-AE5C-ED4A200F75BF}"/>
    <cellStyle name="Millares 14 4 2 2 3 2" xfId="10726" xr:uid="{10F9931E-129B-44A2-AE00-9F70B72E851B}"/>
    <cellStyle name="Millares 14 4 2 2 3 2 2" xfId="32229" xr:uid="{165203F2-7D4C-4D41-89C9-B0733DEDB9F2}"/>
    <cellStyle name="Millares 14 4 2 2 3 3" xfId="17361" xr:uid="{09E90831-B8A4-439F-9D35-C60AE30C70C8}"/>
    <cellStyle name="Millares 14 4 2 2 3 3 2" xfId="38864" xr:uid="{34E84103-9564-461B-8BAA-563983338A77}"/>
    <cellStyle name="Millares 14 4 2 2 3 4" xfId="23966" xr:uid="{09D73694-7769-4A38-8332-21E188C710B1}"/>
    <cellStyle name="Millares 14 4 2 2 3 5" xfId="45469" xr:uid="{09412F4C-1425-4F54-8793-E2E33E8095E7}"/>
    <cellStyle name="Millares 14 4 2 2 4" xfId="2977" xr:uid="{D39ED364-89B2-49E3-BFCF-D73B74DD963C}"/>
    <cellStyle name="Millares 14 4 2 2 4 2" xfId="11243" xr:uid="{5468344E-ABB2-44D6-94E7-EDF7871BAF62}"/>
    <cellStyle name="Millares 14 4 2 2 4 2 2" xfId="32746" xr:uid="{52B1AC3B-9A88-45EF-8D54-C8B4358679E5}"/>
    <cellStyle name="Millares 14 4 2 2 4 3" xfId="17878" xr:uid="{B620A5C0-90FC-456A-AC4E-8D26BD5AE502}"/>
    <cellStyle name="Millares 14 4 2 2 4 3 2" xfId="39381" xr:uid="{D63A183F-7E67-43E2-86DD-EFB01DAF9216}"/>
    <cellStyle name="Millares 14 4 2 2 4 4" xfId="24483" xr:uid="{D53AF36B-80A5-4C2E-BC9D-5A374C573AAA}"/>
    <cellStyle name="Millares 14 4 2 2 4 5" xfId="45986" xr:uid="{0951D6CB-AD41-48D7-B131-618FA8FBA0E6}"/>
    <cellStyle name="Millares 14 4 2 2 5" xfId="3656" xr:uid="{5161CDF5-D24D-4CAD-BEF2-473E7C5882DA}"/>
    <cellStyle name="Millares 14 4 2 2 5 2" xfId="11922" xr:uid="{A0FA7A78-B48A-4B3C-A39C-D4DA435851B2}"/>
    <cellStyle name="Millares 14 4 2 2 5 2 2" xfId="33425" xr:uid="{E00BB7C2-EEC9-4ED4-8A64-BF37EE1516A3}"/>
    <cellStyle name="Millares 14 4 2 2 5 3" xfId="18557" xr:uid="{FB4414C7-7D39-42DA-9BD8-C89FE3091563}"/>
    <cellStyle name="Millares 14 4 2 2 5 3 2" xfId="40060" xr:uid="{5B24A387-4C4E-43E6-B6D6-2F30679AE8F4}"/>
    <cellStyle name="Millares 14 4 2 2 5 4" xfId="25162" xr:uid="{693CF5CE-2340-491F-B73F-94220F5757D0}"/>
    <cellStyle name="Millares 14 4 2 2 5 5" xfId="46665" xr:uid="{67CD91B3-9B37-4C9E-83F2-6AA10131D059}"/>
    <cellStyle name="Millares 14 4 2 2 6" xfId="5121" xr:uid="{EE53E245-99CC-4C78-82D2-BAAAFC036228}"/>
    <cellStyle name="Millares 14 4 2 2 6 2" xfId="13387" xr:uid="{318EE081-9981-457F-94AB-DADD0A95B1E8}"/>
    <cellStyle name="Millares 14 4 2 2 6 2 2" xfId="34890" xr:uid="{31BDEDD7-72BA-4D54-AA9C-84ACBEE7F0CB}"/>
    <cellStyle name="Millares 14 4 2 2 6 3" xfId="20022" xr:uid="{7B0BE488-AFF4-44AD-9B88-870094F23812}"/>
    <cellStyle name="Millares 14 4 2 2 6 3 2" xfId="41525" xr:uid="{B49E6F5E-74CF-4DCA-B6F6-5D256E931BEB}"/>
    <cellStyle name="Millares 14 4 2 2 6 4" xfId="26627" xr:uid="{649B1BBB-0332-47D6-BD9E-86FAE871C2F1}"/>
    <cellStyle name="Millares 14 4 2 2 6 5" xfId="48130" xr:uid="{E94439EF-170A-4F6B-BB0E-5A46A6BC8EDF}"/>
    <cellStyle name="Millares 14 4 2 2 7" xfId="5795" xr:uid="{8FC58FC8-0D7F-4C2B-9A02-15E1FB0CED20}"/>
    <cellStyle name="Millares 14 4 2 2 7 2" xfId="14061" xr:uid="{35EB5ED1-B090-473A-B7EE-36FE221E0CE6}"/>
    <cellStyle name="Millares 14 4 2 2 7 2 2" xfId="35564" xr:uid="{E44B4F10-6D8E-4CBE-B072-8D401687959A}"/>
    <cellStyle name="Millares 14 4 2 2 7 3" xfId="20696" xr:uid="{8152AFFE-3118-4CD6-976B-1D221D1C63E0}"/>
    <cellStyle name="Millares 14 4 2 2 7 3 2" xfId="42199" xr:uid="{67BEACCD-CBC1-4E83-B211-0CD0EB986A2E}"/>
    <cellStyle name="Millares 14 4 2 2 7 4" xfId="27301" xr:uid="{AF7F6D35-B9D2-493D-AE2F-F96D2176BB63}"/>
    <cellStyle name="Millares 14 4 2 2 7 5" xfId="48804" xr:uid="{EA35FEB5-1EF3-4323-86CE-0E44EBCBAEC8}"/>
    <cellStyle name="Millares 14 4 2 2 8" xfId="7436" xr:uid="{8CBD8BC3-DF44-495D-939A-C4A69C89B9D6}"/>
    <cellStyle name="Millares 14 4 2 2 8 2" xfId="28939" xr:uid="{73221696-500D-4695-A567-459DB9B49FD5}"/>
    <cellStyle name="Millares 14 4 2 2 9" xfId="9093" xr:uid="{8957AB40-3025-4DD0-A867-B281F91E795F}"/>
    <cellStyle name="Millares 14 4 2 2 9 2" xfId="30596" xr:uid="{C984CBEE-DBB4-4DE3-B93C-BCC6B8F55476}"/>
    <cellStyle name="Millares 14 4 2 3" xfId="1097" xr:uid="{4624D7B6-56ED-4706-81BF-E4247C225531}"/>
    <cellStyle name="Millares 14 4 2 3 2" xfId="3926" xr:uid="{7FD2E6F7-D475-46CA-A655-32AF46C0BEC6}"/>
    <cellStyle name="Millares 14 4 2 3 2 2" xfId="12192" xr:uid="{6F480611-CA7F-429F-8A03-FB4ED0AEA9F3}"/>
    <cellStyle name="Millares 14 4 2 3 2 2 2" xfId="33695" xr:uid="{AE38EBD1-2B52-4727-80D5-AF1223FB189E}"/>
    <cellStyle name="Millares 14 4 2 3 2 3" xfId="18827" xr:uid="{5CA45C69-A697-4951-8949-1FEBED12FB13}"/>
    <cellStyle name="Millares 14 4 2 3 2 3 2" xfId="40330" xr:uid="{373CB10F-3055-46F9-A430-04E42257A282}"/>
    <cellStyle name="Millares 14 4 2 3 2 4" xfId="25432" xr:uid="{1E8F45AB-B943-4D6D-BF0F-A0C1462AF10B}"/>
    <cellStyle name="Millares 14 4 2 3 2 5" xfId="46935" xr:uid="{82CD922E-6F8F-41D9-BBFE-BBEB98F17792}"/>
    <cellStyle name="Millares 14 4 2 3 3" xfId="6065" xr:uid="{398C3E43-9EEE-4F13-8AEB-77C8CBC9278C}"/>
    <cellStyle name="Millares 14 4 2 3 3 2" xfId="14331" xr:uid="{0143213B-450F-44D0-A989-E21D222FF8BA}"/>
    <cellStyle name="Millares 14 4 2 3 3 2 2" xfId="35834" xr:uid="{D075A0B4-3473-4734-AFE3-4FCA3EFD7CBA}"/>
    <cellStyle name="Millares 14 4 2 3 3 3" xfId="20966" xr:uid="{416C03A6-DA3F-4B35-A0F8-882AB2508D5F}"/>
    <cellStyle name="Millares 14 4 2 3 3 3 2" xfId="42469" xr:uid="{35AB9FB1-8427-460E-A03A-C06FBD55E8E7}"/>
    <cellStyle name="Millares 14 4 2 3 3 4" xfId="27571" xr:uid="{AD733C3F-A505-42D6-90AD-36CBA396C1AC}"/>
    <cellStyle name="Millares 14 4 2 3 3 5" xfId="49074" xr:uid="{EBD326CC-B2B5-45D6-9901-2466366D840F}"/>
    <cellStyle name="Millares 14 4 2 3 4" xfId="7706" xr:uid="{EFFEAFB9-923B-4F60-B407-B9763E02D6AC}"/>
    <cellStyle name="Millares 14 4 2 3 4 2" xfId="29209" xr:uid="{9596DE4D-1F0F-4B61-AA09-B909F2937009}"/>
    <cellStyle name="Millares 14 4 2 3 5" xfId="9363" xr:uid="{8FD288AF-26F0-4487-B0CA-D75707ED46D1}"/>
    <cellStyle name="Millares 14 4 2 3 5 2" xfId="30866" xr:uid="{E696C178-53E7-4CD3-9933-229FCC2D27D2}"/>
    <cellStyle name="Millares 14 4 2 3 6" xfId="15998" xr:uid="{2D889CAA-DA16-4AFE-8A5B-4BBE49BCCFB7}"/>
    <cellStyle name="Millares 14 4 2 3 6 2" xfId="37501" xr:uid="{D25463BD-C632-43A4-9E80-106A0D94E764}"/>
    <cellStyle name="Millares 14 4 2 3 7" xfId="22603" xr:uid="{DCEE401E-F96A-44F8-81F0-533B6721521A}"/>
    <cellStyle name="Millares 14 4 2 3 8" xfId="44106" xr:uid="{9AD83577-280E-4A95-9F69-500EF847BAD7}"/>
    <cellStyle name="Millares 14 4 2 4" xfId="1493" xr:uid="{9AB3124B-0D87-4C97-8817-83FB582CB51C}"/>
    <cellStyle name="Millares 14 4 2 4 2" xfId="4322" xr:uid="{F436C1B7-E001-4F28-BF8F-41FF37D47D61}"/>
    <cellStyle name="Millares 14 4 2 4 2 2" xfId="12588" xr:uid="{D9B086C6-6D79-4542-A063-27A0C4B24F8E}"/>
    <cellStyle name="Millares 14 4 2 4 2 2 2" xfId="34091" xr:uid="{19040220-0C71-4FE7-8216-4AEEE5E8B378}"/>
    <cellStyle name="Millares 14 4 2 4 2 3" xfId="19223" xr:uid="{9D3FB69D-2EB0-461B-90AF-CA7E02B137B7}"/>
    <cellStyle name="Millares 14 4 2 4 2 3 2" xfId="40726" xr:uid="{47E46DEC-0944-46B2-839C-7C84089E70C7}"/>
    <cellStyle name="Millares 14 4 2 4 2 4" xfId="25828" xr:uid="{026F4654-AE6E-49C7-9701-88B6054084ED}"/>
    <cellStyle name="Millares 14 4 2 4 2 5" xfId="47331" xr:uid="{E39B99FA-732F-4445-8339-10A59F78BA5D}"/>
    <cellStyle name="Millares 14 4 2 4 3" xfId="6461" xr:uid="{BFA70E3D-B7BA-49D2-A1A7-4C21236E4F0F}"/>
    <cellStyle name="Millares 14 4 2 4 3 2" xfId="14727" xr:uid="{B57B7F17-B55C-4B41-A594-D1CDE8B060F7}"/>
    <cellStyle name="Millares 14 4 2 4 3 2 2" xfId="36230" xr:uid="{68455493-7B36-40B4-B496-360635545667}"/>
    <cellStyle name="Millares 14 4 2 4 3 3" xfId="21362" xr:uid="{91066367-7276-4FD1-85FB-A75773E3AC8B}"/>
    <cellStyle name="Millares 14 4 2 4 3 3 2" xfId="42865" xr:uid="{707F2896-8BE6-4CC5-83E8-64B86286AA9C}"/>
    <cellStyle name="Millares 14 4 2 4 3 4" xfId="27967" xr:uid="{8906EA35-7C3A-487D-9DEF-7D5913E5873E}"/>
    <cellStyle name="Millares 14 4 2 4 3 5" xfId="49470" xr:uid="{480B35DF-5F59-424E-850C-2AD247A33547}"/>
    <cellStyle name="Millares 14 4 2 4 4" xfId="8102" xr:uid="{4D77ADA8-1DEA-440F-A0EE-7FA0F10B0B0A}"/>
    <cellStyle name="Millares 14 4 2 4 4 2" xfId="29605" xr:uid="{18B48AD4-5A0D-4AEE-A26C-1FA35F20F08D}"/>
    <cellStyle name="Millares 14 4 2 4 5" xfId="9759" xr:uid="{3C445EF5-4C81-4756-97B3-69E9CE00CE7E}"/>
    <cellStyle name="Millares 14 4 2 4 5 2" xfId="31262" xr:uid="{3022F3DB-2BD0-4F62-BF52-F2D532954406}"/>
    <cellStyle name="Millares 14 4 2 4 6" xfId="16394" xr:uid="{B2D6F64A-DE23-4D93-B15B-D09AFAA8F3B6}"/>
    <cellStyle name="Millares 14 4 2 4 6 2" xfId="37897" xr:uid="{7A506303-DDA0-4622-8307-D31B33F0ED9F}"/>
    <cellStyle name="Millares 14 4 2 4 7" xfId="22999" xr:uid="{82DFD741-8731-4830-99EA-8110B22DFB6D}"/>
    <cellStyle name="Millares 14 4 2 4 8" xfId="44502" xr:uid="{F1D9C560-BC9A-4DE8-BCF8-B981FD1F6DE9}"/>
    <cellStyle name="Millares 14 4 2 5" xfId="2180" xr:uid="{26F6A748-E824-4338-A5DB-6D09A148AB8E}"/>
    <cellStyle name="Millares 14 4 2 5 2" xfId="10446" xr:uid="{8D498440-8F43-43E0-BF84-D5B1D7B7BE56}"/>
    <cellStyle name="Millares 14 4 2 5 2 2" xfId="31949" xr:uid="{EAC941C9-B074-48E1-8F72-5D688164E398}"/>
    <cellStyle name="Millares 14 4 2 5 3" xfId="17081" xr:uid="{6D0D46B8-A270-4682-8770-7D891F4D0E81}"/>
    <cellStyle name="Millares 14 4 2 5 3 2" xfId="38584" xr:uid="{DCC9A795-34B9-470D-9884-CF8577757CCE}"/>
    <cellStyle name="Millares 14 4 2 5 4" xfId="23686" xr:uid="{5BD2EE48-172B-4820-8E15-E83A3990F57F}"/>
    <cellStyle name="Millares 14 4 2 5 5" xfId="45189" xr:uid="{88226904-1CEB-4D92-A2B1-AF417647D31E}"/>
    <cellStyle name="Millares 14 4 2 6" xfId="2726" xr:uid="{FBD089CF-132E-44EC-9669-5195E6271ABD}"/>
    <cellStyle name="Millares 14 4 2 6 2" xfId="10992" xr:uid="{5C4D3F93-AD68-40EF-B11A-C57C61C592B3}"/>
    <cellStyle name="Millares 14 4 2 6 2 2" xfId="32495" xr:uid="{5AA16EF5-52F3-4782-80A4-9E395D285F45}"/>
    <cellStyle name="Millares 14 4 2 6 3" xfId="17627" xr:uid="{F2E05846-7E8E-41F0-9230-B52AB492A27F}"/>
    <cellStyle name="Millares 14 4 2 6 3 2" xfId="39130" xr:uid="{E0803F79-8B6D-414D-A999-31733C66E077}"/>
    <cellStyle name="Millares 14 4 2 6 4" xfId="24232" xr:uid="{EB416B5B-5E30-4C8E-84ED-C0B96746BC34}"/>
    <cellStyle name="Millares 14 4 2 6 5" xfId="45735" xr:uid="{C62A56CD-11A6-42F0-9E01-B979C072A65B}"/>
    <cellStyle name="Millares 14 4 2 7" xfId="3376" xr:uid="{AD7F60EF-E436-4F47-B168-FB57C0A2CB44}"/>
    <cellStyle name="Millares 14 4 2 7 2" xfId="11642" xr:uid="{A947CD01-7CA7-429E-83DB-86B6DB793FF9}"/>
    <cellStyle name="Millares 14 4 2 7 2 2" xfId="33145" xr:uid="{BC84FBB6-E295-4104-BB8E-BF323DE677F4}"/>
    <cellStyle name="Millares 14 4 2 7 3" xfId="18277" xr:uid="{1C468E4F-AFB8-4062-829E-BD04FF9BB02B}"/>
    <cellStyle name="Millares 14 4 2 7 3 2" xfId="39780" xr:uid="{8D8ADEF6-1D45-4592-BFF5-C484A114AE2F}"/>
    <cellStyle name="Millares 14 4 2 7 4" xfId="24882" xr:uid="{7FFE4E9E-08E2-4AD5-A57E-2315B5506E72}"/>
    <cellStyle name="Millares 14 4 2 7 5" xfId="46385" xr:uid="{0A4ABB59-5986-4435-8618-5C0E8E8F1AA0}"/>
    <cellStyle name="Millares 14 4 2 8" xfId="4870" xr:uid="{8135BFDA-2148-4BC1-BBF2-AD0F6B36A2FB}"/>
    <cellStyle name="Millares 14 4 2 8 2" xfId="13136" xr:uid="{46AD73AE-04B8-4FC3-9A9E-2409151C002F}"/>
    <cellStyle name="Millares 14 4 2 8 2 2" xfId="34639" xr:uid="{96C6A4C5-2ABC-4621-85F5-C2D8D2E2F37D}"/>
    <cellStyle name="Millares 14 4 2 8 3" xfId="19771" xr:uid="{DABE19ED-AF55-40C8-8C6D-8A0BE23159F1}"/>
    <cellStyle name="Millares 14 4 2 8 3 2" xfId="41274" xr:uid="{DC74F367-AE21-4EE3-A7C4-A90C81410F5D}"/>
    <cellStyle name="Millares 14 4 2 8 4" xfId="26376" xr:uid="{A269C964-5E0B-4ED3-9A94-51B866AD16E7}"/>
    <cellStyle name="Millares 14 4 2 8 5" xfId="47879" xr:uid="{8C955DDF-9E25-40A2-9A9A-9519EBD9C0DE}"/>
    <cellStyle name="Millares 14 4 2 9" xfId="5515" xr:uid="{6271DFAF-43DB-49A8-9851-E0748B4DA9A1}"/>
    <cellStyle name="Millares 14 4 2 9 2" xfId="13781" xr:uid="{F1355001-B879-4F3A-A105-8FDB0C6CCA21}"/>
    <cellStyle name="Millares 14 4 2 9 2 2" xfId="35284" xr:uid="{BC4ECA64-2FAB-43E6-A31D-9CBA305BB32A}"/>
    <cellStyle name="Millares 14 4 2 9 3" xfId="20416" xr:uid="{4906CF74-0D38-434B-BD37-8AA244D22240}"/>
    <cellStyle name="Millares 14 4 2 9 3 2" xfId="41919" xr:uid="{FC68F407-09B7-4584-AA2E-6638997B955D}"/>
    <cellStyle name="Millares 14 4 2 9 4" xfId="27021" xr:uid="{EC2F3E3F-C887-4FB3-ABBE-10328018E68C}"/>
    <cellStyle name="Millares 14 4 2 9 5" xfId="48524" xr:uid="{5F0E89F6-1FCF-45E1-99B6-C82324CAF992}"/>
    <cellStyle name="Millares 14 4 3" xfId="416" xr:uid="{0CF0E063-49F8-4C8B-B1BA-22BF07D417EC}"/>
    <cellStyle name="Millares 14 4 3 10" xfId="15319" xr:uid="{37156445-46B2-4C23-AA70-F313B26F369E}"/>
    <cellStyle name="Millares 14 4 3 10 2" xfId="36822" xr:uid="{C515812B-5CF3-47DA-BEBF-49808A6660AC}"/>
    <cellStyle name="Millares 14 4 3 11" xfId="21924" xr:uid="{48C91F6C-0DC8-4073-9E2F-992618509013}"/>
    <cellStyle name="Millares 14 4 3 12" xfId="43427" xr:uid="{8C76B193-5449-49D5-B2A2-2A79F232CF4D}"/>
    <cellStyle name="Millares 14 4 3 2" xfId="1364" xr:uid="{486196EC-AEBA-4C0E-A9C8-036664E3610A}"/>
    <cellStyle name="Millares 14 4 3 2 2" xfId="4193" xr:uid="{6D1D6705-95C7-4A86-8FF2-A0A4997FF495}"/>
    <cellStyle name="Millares 14 4 3 2 2 2" xfId="12459" xr:uid="{DEEDE746-7E2B-4B26-A7D7-29F999CEB3C9}"/>
    <cellStyle name="Millares 14 4 3 2 2 2 2" xfId="33962" xr:uid="{7F818C7A-0857-4148-8AE7-A5CC438EEC5E}"/>
    <cellStyle name="Millares 14 4 3 2 2 3" xfId="19094" xr:uid="{3FF1A82C-4817-4FB2-B910-46B75C55608A}"/>
    <cellStyle name="Millares 14 4 3 2 2 3 2" xfId="40597" xr:uid="{F0B4CC11-53F5-4F1B-930B-3E8F8F7DE9D9}"/>
    <cellStyle name="Millares 14 4 3 2 2 4" xfId="25699" xr:uid="{25E25E60-B366-4F74-A584-8EF2C6002F7D}"/>
    <cellStyle name="Millares 14 4 3 2 2 5" xfId="47202" xr:uid="{F09FA64D-15FF-4567-9F5C-3F8AD7ED2F67}"/>
    <cellStyle name="Millares 14 4 3 2 3" xfId="6332" xr:uid="{644474AD-6A74-46FD-BEDB-E7123095065B}"/>
    <cellStyle name="Millares 14 4 3 2 3 2" xfId="14598" xr:uid="{BC73065C-9526-4428-A80D-C40514B05537}"/>
    <cellStyle name="Millares 14 4 3 2 3 2 2" xfId="36101" xr:uid="{414A77E8-BBC1-4002-BFB0-F9259FD5C0E2}"/>
    <cellStyle name="Millares 14 4 3 2 3 3" xfId="21233" xr:uid="{ABAACF75-AF63-4D5A-8C2B-780664A1CED1}"/>
    <cellStyle name="Millares 14 4 3 2 3 3 2" xfId="42736" xr:uid="{F44B99A8-79DC-47E5-B779-A67E091CC401}"/>
    <cellStyle name="Millares 14 4 3 2 3 4" xfId="27838" xr:uid="{746C9CC6-E31C-442A-A7C9-157B4EA5F009}"/>
    <cellStyle name="Millares 14 4 3 2 3 5" xfId="49341" xr:uid="{1E7C4F9F-4B42-4054-A73A-28161F595864}"/>
    <cellStyle name="Millares 14 4 3 2 4" xfId="7973" xr:uid="{EFAF45F8-F9D9-46D2-BB07-26A5349EA911}"/>
    <cellStyle name="Millares 14 4 3 2 4 2" xfId="29476" xr:uid="{649FD870-61C0-43A8-9397-FFF22A4F2EFE}"/>
    <cellStyle name="Millares 14 4 3 2 5" xfId="9630" xr:uid="{8BD894F6-7E08-4282-B2A6-3EA4B2E44E93}"/>
    <cellStyle name="Millares 14 4 3 2 5 2" xfId="31133" xr:uid="{38D9D2E1-EAEC-4A66-BA6D-A62ABCED7860}"/>
    <cellStyle name="Millares 14 4 3 2 6" xfId="16265" xr:uid="{5603B989-F374-4052-944A-E1D0A1B45CF9}"/>
    <cellStyle name="Millares 14 4 3 2 6 2" xfId="37768" xr:uid="{26C79FD3-8353-4D34-AC5C-A12291405D72}"/>
    <cellStyle name="Millares 14 4 3 2 7" xfId="22870" xr:uid="{2A18EFAA-2F19-418A-9328-5902EA190664}"/>
    <cellStyle name="Millares 14 4 3 2 8" xfId="44373" xr:uid="{1CD757AF-F025-4486-BBB2-C6D76FE76957}"/>
    <cellStyle name="Millares 14 4 3 3" xfId="2051" xr:uid="{BEE60E3A-2A2A-4D35-AA2A-B3B9ACDD8F77}"/>
    <cellStyle name="Millares 14 4 3 3 2" xfId="10317" xr:uid="{0FA3B421-62D5-47F3-822C-20C3404AE308}"/>
    <cellStyle name="Millares 14 4 3 3 2 2" xfId="31820" xr:uid="{F16963EF-6F91-4E9E-8C1C-DD0616039C09}"/>
    <cellStyle name="Millares 14 4 3 3 3" xfId="16952" xr:uid="{41BEF9AF-6098-4A55-A0E9-F7139D342DE8}"/>
    <cellStyle name="Millares 14 4 3 3 3 2" xfId="38455" xr:uid="{1F8328DC-2437-47A0-BA92-37A709D0B8E7}"/>
    <cellStyle name="Millares 14 4 3 3 4" xfId="23557" xr:uid="{154F504C-1A1E-4A1E-B5E3-10A926E87C9D}"/>
    <cellStyle name="Millares 14 4 3 3 5" xfId="45060" xr:uid="{48709E26-4D4D-4C8D-8FE0-CF5D1EFDA09B}"/>
    <cellStyle name="Millares 14 4 3 4" xfId="2850" xr:uid="{A2C22103-E5EE-46AA-BDFF-18394AE533AD}"/>
    <cellStyle name="Millares 14 4 3 4 2" xfId="11116" xr:uid="{8CFE023A-0E3A-48DD-B283-624E8CD2457A}"/>
    <cellStyle name="Millares 14 4 3 4 2 2" xfId="32619" xr:uid="{F10D19D4-DE03-485A-B25C-6F3FDAEC7F64}"/>
    <cellStyle name="Millares 14 4 3 4 3" xfId="17751" xr:uid="{B03F928B-84AC-49A7-B50B-9A61A0C90B1E}"/>
    <cellStyle name="Millares 14 4 3 4 3 2" xfId="39254" xr:uid="{C38A5CBC-C6A5-4DEE-BD0A-222EC73455DB}"/>
    <cellStyle name="Millares 14 4 3 4 4" xfId="24356" xr:uid="{B6A08B20-81CF-4ED7-ABC8-41C0A9001727}"/>
    <cellStyle name="Millares 14 4 3 4 5" xfId="45859" xr:uid="{44924A40-B911-4560-8D33-395D1F58010F}"/>
    <cellStyle name="Millares 14 4 3 5" xfId="3247" xr:uid="{C9A8EE13-7614-4DA2-B462-A4C2C8DB9A20}"/>
    <cellStyle name="Millares 14 4 3 5 2" xfId="11513" xr:uid="{CD072A89-2AFC-42F7-932F-2D450CA38498}"/>
    <cellStyle name="Millares 14 4 3 5 2 2" xfId="33016" xr:uid="{D1F25258-830C-4045-8126-8F1C1FC721DF}"/>
    <cellStyle name="Millares 14 4 3 5 3" xfId="18148" xr:uid="{B07F66DA-0A4C-4554-BA2D-44D438DA2CAE}"/>
    <cellStyle name="Millares 14 4 3 5 3 2" xfId="39651" xr:uid="{E533B29A-3E68-4105-B8A6-43A4129BA129}"/>
    <cellStyle name="Millares 14 4 3 5 4" xfId="24753" xr:uid="{3354A977-8C10-4D5C-B866-937511E50706}"/>
    <cellStyle name="Millares 14 4 3 5 5" xfId="46256" xr:uid="{4C2AEBAD-1991-4C2E-BC87-ACDE2005A486}"/>
    <cellStyle name="Millares 14 4 3 6" xfId="4994" xr:uid="{9BDAAEC8-34A1-404A-A093-5B9EA931FFA0}"/>
    <cellStyle name="Millares 14 4 3 6 2" xfId="13260" xr:uid="{0BF04300-32BF-41D6-BA2E-C6698F187F70}"/>
    <cellStyle name="Millares 14 4 3 6 2 2" xfId="34763" xr:uid="{B6349DA5-811F-4BC6-9BD5-CD6DD5383B1D}"/>
    <cellStyle name="Millares 14 4 3 6 3" xfId="19895" xr:uid="{6747305A-F183-43B5-ABC9-E0FA0087DDC7}"/>
    <cellStyle name="Millares 14 4 3 6 3 2" xfId="41398" xr:uid="{E0B937EA-B868-4C71-8D18-A203030197DD}"/>
    <cellStyle name="Millares 14 4 3 6 4" xfId="26500" xr:uid="{A951DE52-25F1-4AFB-A212-C03CE9E9B680}"/>
    <cellStyle name="Millares 14 4 3 6 5" xfId="48003" xr:uid="{4B973400-B659-4C2B-B1A8-80DEE5F4E972}"/>
    <cellStyle name="Millares 14 4 3 7" xfId="5386" xr:uid="{F2E27490-433A-48AC-9D73-9D70692121B9}"/>
    <cellStyle name="Millares 14 4 3 7 2" xfId="13652" xr:uid="{C435EB32-4988-4E5A-BE76-0B7A52CA6727}"/>
    <cellStyle name="Millares 14 4 3 7 2 2" xfId="35155" xr:uid="{8C3F994E-A74D-41C1-9682-C9A3ACBC5D67}"/>
    <cellStyle name="Millares 14 4 3 7 3" xfId="20287" xr:uid="{324F4961-19AA-4386-BA7D-0FCD00F272C2}"/>
    <cellStyle name="Millares 14 4 3 7 3 2" xfId="41790" xr:uid="{9651A0AD-BFA7-4EC4-B7F4-14C620DB9824}"/>
    <cellStyle name="Millares 14 4 3 7 4" xfId="26892" xr:uid="{01FFD062-BF0B-415A-9030-30B8BA029C2A}"/>
    <cellStyle name="Millares 14 4 3 7 5" xfId="48395" xr:uid="{B6A7F226-F8DF-4BDC-9F36-AFF796014B82}"/>
    <cellStyle name="Millares 14 4 3 8" xfId="7027" xr:uid="{8DBEF3F0-A211-4681-BECD-37D137813D22}"/>
    <cellStyle name="Millares 14 4 3 8 2" xfId="28530" xr:uid="{7FD80F62-08C6-4ACA-8457-75236F6C4B19}"/>
    <cellStyle name="Millares 14 4 3 9" xfId="8683" xr:uid="{21235611-6A4D-4800-A5BD-02A1FCBF4AB6}"/>
    <cellStyle name="Millares 14 4 3 9 2" xfId="30186" xr:uid="{E41C2ECB-7CBE-4C1C-9D72-6C84A0F96D22}"/>
    <cellStyle name="Millares 14 4 4" xfId="700" xr:uid="{25B6BEC1-DC7F-471F-B594-8E91B0B11E99}"/>
    <cellStyle name="Millares 14 4 4 10" xfId="43709" xr:uid="{507989DF-DA6D-46DF-B26C-B30DFCDA5AED}"/>
    <cellStyle name="Millares 14 4 4 2" xfId="1646" xr:uid="{25773231-E41C-4046-B0BC-7B293B81A14E}"/>
    <cellStyle name="Millares 14 4 4 2 2" xfId="4475" xr:uid="{0326A97D-D0BB-4BB7-BB26-8713F559428E}"/>
    <cellStyle name="Millares 14 4 4 2 2 2" xfId="12741" xr:uid="{78D89BC2-BBED-4764-8FBB-4B66B842895C}"/>
    <cellStyle name="Millares 14 4 4 2 2 2 2" xfId="34244" xr:uid="{908498F8-5404-4CC1-A065-F2179DCA5CFC}"/>
    <cellStyle name="Millares 14 4 4 2 2 3" xfId="19376" xr:uid="{754B1059-F0A0-4D82-8EF6-6251385232C4}"/>
    <cellStyle name="Millares 14 4 4 2 2 3 2" xfId="40879" xr:uid="{2E1E1291-F0A7-41EB-AC24-5EC33AA18DFA}"/>
    <cellStyle name="Millares 14 4 4 2 2 4" xfId="25981" xr:uid="{E5C4C8F3-F0E5-43E8-A511-DF61781FD5AD}"/>
    <cellStyle name="Millares 14 4 4 2 2 5" xfId="47484" xr:uid="{FF5476BC-D9BF-4A52-BDC1-C9821F65DEE7}"/>
    <cellStyle name="Millares 14 4 4 2 3" xfId="6614" xr:uid="{3D2A9574-1EBB-42F1-AA6F-BD0C51469DEA}"/>
    <cellStyle name="Millares 14 4 4 2 3 2" xfId="14880" xr:uid="{253EC52E-09FD-495A-8EDA-81CDBEB288B6}"/>
    <cellStyle name="Millares 14 4 4 2 3 2 2" xfId="36383" xr:uid="{0DDD7A52-DAE9-47E6-BC7B-0E36E6F6DACC}"/>
    <cellStyle name="Millares 14 4 4 2 3 3" xfId="21515" xr:uid="{4E96C5BE-32E9-4724-A916-7B903DCADDA7}"/>
    <cellStyle name="Millares 14 4 4 2 3 3 2" xfId="43018" xr:uid="{227B08C3-B675-4C76-A598-9CE802278F6D}"/>
    <cellStyle name="Millares 14 4 4 2 3 4" xfId="28120" xr:uid="{8E17429B-BF6B-4B6B-9D34-644A152E24C1}"/>
    <cellStyle name="Millares 14 4 4 2 3 5" xfId="49623" xr:uid="{91EFA816-6083-4987-93E9-33C5027E29B5}"/>
    <cellStyle name="Millares 14 4 4 2 4" xfId="8255" xr:uid="{1DD16E4C-80CF-4595-B0C2-5C73B0AED83A}"/>
    <cellStyle name="Millares 14 4 4 2 4 2" xfId="29758" xr:uid="{3C376025-8F44-4815-A9D8-985F87DB6FB4}"/>
    <cellStyle name="Millares 14 4 4 2 5" xfId="9912" xr:uid="{6CE7A95B-4C09-4043-BCCA-A267C3FACBC4}"/>
    <cellStyle name="Millares 14 4 4 2 5 2" xfId="31415" xr:uid="{B6ADE4BA-7D3E-4B80-AA05-CFE4D4C41B8C}"/>
    <cellStyle name="Millares 14 4 4 2 6" xfId="16547" xr:uid="{27F1C4BC-E2CD-4B67-A9CF-0D59852FFDAD}"/>
    <cellStyle name="Millares 14 4 4 2 6 2" xfId="38050" xr:uid="{64AB4B21-124A-4E86-AB68-82C8B34D985E}"/>
    <cellStyle name="Millares 14 4 4 2 7" xfId="23152" xr:uid="{67AAC1FD-F592-4F43-A622-1C35DAAB0929}"/>
    <cellStyle name="Millares 14 4 4 2 8" xfId="44655" xr:uid="{E0D4500C-3C3F-44E8-9A30-136A308F2284}"/>
    <cellStyle name="Millares 14 4 4 3" xfId="2333" xr:uid="{AB321199-98D1-416C-B6C4-CFDC7DC237AB}"/>
    <cellStyle name="Millares 14 4 4 3 2" xfId="10599" xr:uid="{AA01B417-FFB6-4160-806F-90179FDDD860}"/>
    <cellStyle name="Millares 14 4 4 3 2 2" xfId="32102" xr:uid="{2C8340EB-8A68-44CB-80F7-45C3D1070E59}"/>
    <cellStyle name="Millares 14 4 4 3 3" xfId="17234" xr:uid="{5C874CA4-0456-477F-87E8-21FDADC0861B}"/>
    <cellStyle name="Millares 14 4 4 3 3 2" xfId="38737" xr:uid="{7929F3A0-598D-45FE-960F-3AAA0CE683CD}"/>
    <cellStyle name="Millares 14 4 4 3 4" xfId="23839" xr:uid="{BE0D5621-A55F-4C6A-8DF4-3371602D76D1}"/>
    <cellStyle name="Millares 14 4 4 3 5" xfId="45342" xr:uid="{42371D93-3E09-4706-BAD6-496FCC06A5C6}"/>
    <cellStyle name="Millares 14 4 4 4" xfId="3529" xr:uid="{95E91101-97C9-4DFF-887B-891A332C1149}"/>
    <cellStyle name="Millares 14 4 4 4 2" xfId="11795" xr:uid="{3E9355A7-FF94-4351-8A67-BE921467A6BD}"/>
    <cellStyle name="Millares 14 4 4 4 2 2" xfId="33298" xr:uid="{495146BC-6837-44F0-8C5F-9FEE15DFDF29}"/>
    <cellStyle name="Millares 14 4 4 4 3" xfId="18430" xr:uid="{84B5839B-713E-4112-8FBB-2810A1AFF6BD}"/>
    <cellStyle name="Millares 14 4 4 4 3 2" xfId="39933" xr:uid="{6CC8C8C8-45D7-425C-AFF6-E6078B53D2C6}"/>
    <cellStyle name="Millares 14 4 4 4 4" xfId="25035" xr:uid="{F64EE55D-B4E8-411D-B8DA-A01654FD94EB}"/>
    <cellStyle name="Millares 14 4 4 4 5" xfId="46538" xr:uid="{8572AE5F-8C2D-4ECA-81A4-89CA48ADF34A}"/>
    <cellStyle name="Millares 14 4 4 5" xfId="5668" xr:uid="{B1D68A16-FB7D-4C74-BCF6-07DB12146893}"/>
    <cellStyle name="Millares 14 4 4 5 2" xfId="13934" xr:uid="{41179091-00E2-4C90-9342-6998A2A7A10A}"/>
    <cellStyle name="Millares 14 4 4 5 2 2" xfId="35437" xr:uid="{E2AB6539-F4D9-4F7D-BE4C-CBBF2007987E}"/>
    <cellStyle name="Millares 14 4 4 5 3" xfId="20569" xr:uid="{B6849540-3448-468B-865A-BFD029BABCC4}"/>
    <cellStyle name="Millares 14 4 4 5 3 2" xfId="42072" xr:uid="{3DA578BD-F210-4F14-B90D-3CBE14A6E11B}"/>
    <cellStyle name="Millares 14 4 4 5 4" xfId="27174" xr:uid="{65D5ED05-C1F6-4E9A-8261-D20FC2000252}"/>
    <cellStyle name="Millares 14 4 4 5 5" xfId="48677" xr:uid="{9FC31922-2552-4B7E-86FB-6EA837D272AD}"/>
    <cellStyle name="Millares 14 4 4 6" xfId="7309" xr:uid="{8DC8F71D-3181-452E-BAE1-5C432BFD491E}"/>
    <cellStyle name="Millares 14 4 4 6 2" xfId="28812" xr:uid="{02F83B94-EBE9-4E41-804E-BB234F79ACCF}"/>
    <cellStyle name="Millares 14 4 4 7" xfId="8966" xr:uid="{46D1EB1F-2B71-4591-8F74-717D05A86103}"/>
    <cellStyle name="Millares 14 4 4 7 2" xfId="30469" xr:uid="{8CD3FDB5-CB30-4F1D-A469-65A6731084C2}"/>
    <cellStyle name="Millares 14 4 4 8" xfId="15601" xr:uid="{0AAC5B80-66D5-4B37-92DF-8CE0161C81B4}"/>
    <cellStyle name="Millares 14 4 4 8 2" xfId="37104" xr:uid="{090CED20-8830-4030-A5B1-698F1C415148}"/>
    <cellStyle name="Millares 14 4 4 9" xfId="22206" xr:uid="{35B7E12E-87D6-4F42-B91F-A2993DA5E49A}"/>
    <cellStyle name="Millares 14 4 5" xfId="969" xr:uid="{8A619B22-EA85-4036-B06E-EB9C7F5F204C}"/>
    <cellStyle name="Millares 14 4 5 2" xfId="3798" xr:uid="{B1379A7C-0E0C-4BD9-9941-B5ACF57C99F5}"/>
    <cellStyle name="Millares 14 4 5 2 2" xfId="12064" xr:uid="{815C058C-B121-459A-8017-DCDEF1F4768A}"/>
    <cellStyle name="Millares 14 4 5 2 2 2" xfId="33567" xr:uid="{2ADFC20F-BC02-424C-851C-5BF22B5CA192}"/>
    <cellStyle name="Millares 14 4 5 2 3" xfId="18699" xr:uid="{811D07A4-FCEE-4EE1-8658-A157FFDCA2AB}"/>
    <cellStyle name="Millares 14 4 5 2 3 2" xfId="40202" xr:uid="{6D80FC8B-E31F-49FB-BE7A-10BC1C3D2577}"/>
    <cellStyle name="Millares 14 4 5 2 4" xfId="25304" xr:uid="{8CAA8424-A657-4101-A495-86A5CBB9FE73}"/>
    <cellStyle name="Millares 14 4 5 2 5" xfId="46807" xr:uid="{DD70B9EF-C4E3-49D5-A3ED-8BCAFAAB622D}"/>
    <cellStyle name="Millares 14 4 5 3" xfId="5937" xr:uid="{4ED3EB30-91DC-40B8-92F2-DBEB14FC5984}"/>
    <cellStyle name="Millares 14 4 5 3 2" xfId="14203" xr:uid="{5F921E19-106A-471A-A627-C9A3D84046D4}"/>
    <cellStyle name="Millares 14 4 5 3 2 2" xfId="35706" xr:uid="{A4DD1FA4-E12F-4C87-BF38-CB3F8541F0F7}"/>
    <cellStyle name="Millares 14 4 5 3 3" xfId="20838" xr:uid="{E0ADA31C-0E94-40F1-99CA-BB51DFE06CB5}"/>
    <cellStyle name="Millares 14 4 5 3 3 2" xfId="42341" xr:uid="{CB2831B5-637C-4B1A-8B05-6A195F3F1CFF}"/>
    <cellStyle name="Millares 14 4 5 3 4" xfId="27443" xr:uid="{3423AB60-92C4-4EFA-802E-5879DC4BD851}"/>
    <cellStyle name="Millares 14 4 5 3 5" xfId="48946" xr:uid="{97650D98-8B8C-4388-9CA7-EDAD30E267D9}"/>
    <cellStyle name="Millares 14 4 5 4" xfId="7578" xr:uid="{AAD48BBC-9799-4A5B-B360-EAFD4731FDE6}"/>
    <cellStyle name="Millares 14 4 5 4 2" xfId="29081" xr:uid="{14FFDF45-5D24-44FF-8475-165F62002FA2}"/>
    <cellStyle name="Millares 14 4 5 5" xfId="9235" xr:uid="{CF4EEA6B-D374-4BC7-A70A-F499F71A5EE0}"/>
    <cellStyle name="Millares 14 4 5 5 2" xfId="30738" xr:uid="{5AD1D8EA-81C0-4184-A640-17CBBDC8ACFA}"/>
    <cellStyle name="Millares 14 4 5 6" xfId="15870" xr:uid="{A2DB1DA1-0233-4C2E-AA6B-C61B278E879E}"/>
    <cellStyle name="Millares 14 4 5 6 2" xfId="37373" xr:uid="{975AA6E6-771D-4D0C-9291-F1ADEAE6E21E}"/>
    <cellStyle name="Millares 14 4 5 7" xfId="22475" xr:uid="{6DD2FFF0-39C6-4D4B-AD93-5A34047872BA}"/>
    <cellStyle name="Millares 14 4 5 8" xfId="43978" xr:uid="{DEF90057-1190-473C-8CEB-8EEC84595751}"/>
    <cellStyle name="Millares 14 4 6" xfId="1229" xr:uid="{DBD51D24-E3F0-4383-9E41-5043F86497CE}"/>
    <cellStyle name="Millares 14 4 6 2" xfId="4058" xr:uid="{5EAD4686-E8DF-44A9-B499-BAC5FF02D512}"/>
    <cellStyle name="Millares 14 4 6 2 2" xfId="12324" xr:uid="{A79FD7B8-4C09-4492-9F00-B793532DBB8F}"/>
    <cellStyle name="Millares 14 4 6 2 2 2" xfId="33827" xr:uid="{24AE746E-E76F-480F-95CC-747750EA0A98}"/>
    <cellStyle name="Millares 14 4 6 2 3" xfId="18959" xr:uid="{33B3EC56-7FB7-49FA-8963-32CA0AE6ED1F}"/>
    <cellStyle name="Millares 14 4 6 2 3 2" xfId="40462" xr:uid="{EFE67F39-C748-4508-A30A-BD01CE8150CD}"/>
    <cellStyle name="Millares 14 4 6 2 4" xfId="25564" xr:uid="{F68DD7EE-C732-47C7-A16E-00D3A43AC312}"/>
    <cellStyle name="Millares 14 4 6 2 5" xfId="47067" xr:uid="{A3AA9AEF-71E0-4C81-8F03-EA5DD2855FEB}"/>
    <cellStyle name="Millares 14 4 6 3" xfId="6197" xr:uid="{1561B4A8-2860-436A-8E5E-0D1359CC8464}"/>
    <cellStyle name="Millares 14 4 6 3 2" xfId="14463" xr:uid="{2C365D20-F422-4041-A63A-AB94B71907F6}"/>
    <cellStyle name="Millares 14 4 6 3 2 2" xfId="35966" xr:uid="{6FFC426C-1AF7-4C1B-AB46-12BB4B4D4D6C}"/>
    <cellStyle name="Millares 14 4 6 3 3" xfId="21098" xr:uid="{DC31FFD1-5EE8-44DB-ACDE-9BDCD2A14FA9}"/>
    <cellStyle name="Millares 14 4 6 3 3 2" xfId="42601" xr:uid="{F7D8A1DB-7F78-4EC2-AB2B-C143558C1CB0}"/>
    <cellStyle name="Millares 14 4 6 3 4" xfId="27703" xr:uid="{B09C95CE-C211-476C-BD5A-6FEE7A786E26}"/>
    <cellStyle name="Millares 14 4 6 3 5" xfId="49206" xr:uid="{BAEC9FBE-7856-472F-B136-84E69D786C95}"/>
    <cellStyle name="Millares 14 4 6 4" xfId="7838" xr:uid="{03E20AB9-E89B-4C85-9346-D60AA4E8207B}"/>
    <cellStyle name="Millares 14 4 6 4 2" xfId="29341" xr:uid="{4A49EA32-930B-4765-B3EC-9C0E3530AED3}"/>
    <cellStyle name="Millares 14 4 6 5" xfId="9495" xr:uid="{8EB4F52B-007E-41EA-AC79-554E49D63133}"/>
    <cellStyle name="Millares 14 4 6 5 2" xfId="30998" xr:uid="{4DF8FC44-8DFF-4EA1-AC46-C84F5172E29A}"/>
    <cellStyle name="Millares 14 4 6 6" xfId="16130" xr:uid="{17BE6FAE-5B1A-4BDC-A783-37238BE8CACB}"/>
    <cellStyle name="Millares 14 4 6 6 2" xfId="37633" xr:uid="{87CA2A55-171A-4B76-BEBE-C65C55D13F20}"/>
    <cellStyle name="Millares 14 4 6 7" xfId="22735" xr:uid="{C9A90A56-A759-40A4-B3D9-215475515EB8}"/>
    <cellStyle name="Millares 14 4 6 8" xfId="44238" xr:uid="{30357826-DD5C-4168-BED5-3DE236F9DC98}"/>
    <cellStyle name="Millares 14 4 7" xfId="1917" xr:uid="{39EAF94D-58D9-4152-AA19-52A6BCB2E90B}"/>
    <cellStyle name="Millares 14 4 7 2" xfId="10183" xr:uid="{FA892170-0F9C-43A4-ACCE-BCE8D55E3178}"/>
    <cellStyle name="Millares 14 4 7 2 2" xfId="31686" xr:uid="{048DC87E-33E6-4DDD-A2DC-815BA1D3669F}"/>
    <cellStyle name="Millares 14 4 7 3" xfId="16818" xr:uid="{BF912CD6-D30D-46B4-AC66-2169A638897F}"/>
    <cellStyle name="Millares 14 4 7 3 2" xfId="38321" xr:uid="{30B652D2-C7C6-40EF-B6F0-5F8A224C242C}"/>
    <cellStyle name="Millares 14 4 7 4" xfId="23423" xr:uid="{21257DA8-8458-4D66-A8D6-EF8F83B5947D}"/>
    <cellStyle name="Millares 14 4 7 5" xfId="44926" xr:uid="{28498222-6FA2-44D5-9FB7-98FC51ADBA92}"/>
    <cellStyle name="Millares 14 4 8" xfId="2602" xr:uid="{3ECFAFE2-0A7B-4EF3-8B7D-EC7A9D877F54}"/>
    <cellStyle name="Millares 14 4 8 2" xfId="10868" xr:uid="{C6647099-CA69-4479-B432-4277EA4368B8}"/>
    <cellStyle name="Millares 14 4 8 2 2" xfId="32371" xr:uid="{ACFB73D2-826B-4DA8-852E-B3AA4FB01AA6}"/>
    <cellStyle name="Millares 14 4 8 3" xfId="17503" xr:uid="{F9E45B71-D398-4479-9084-D3F0141EFB14}"/>
    <cellStyle name="Millares 14 4 8 3 2" xfId="39006" xr:uid="{3BC11979-E6BD-4464-8EA5-F557C1249890}"/>
    <cellStyle name="Millares 14 4 8 4" xfId="24108" xr:uid="{2E785CB7-836D-4C53-BC15-2C6F179F63C7}"/>
    <cellStyle name="Millares 14 4 8 5" xfId="45611" xr:uid="{4F33A60A-6611-4001-87D1-A3608A782F97}"/>
    <cellStyle name="Millares 14 4 9" xfId="3113" xr:uid="{C5B8EABC-1D0C-4F3F-BB46-61E947A809E8}"/>
    <cellStyle name="Millares 14 4 9 2" xfId="11379" xr:uid="{950FF69C-F435-447C-ABF0-0F06E726F2E3}"/>
    <cellStyle name="Millares 14 4 9 2 2" xfId="32882" xr:uid="{F4EA0222-C6A1-4F46-B3F1-E2F981130501}"/>
    <cellStyle name="Millares 14 4 9 3" xfId="18014" xr:uid="{12237D13-F099-476E-AABA-DC2F0D47ACA0}"/>
    <cellStyle name="Millares 14 4 9 3 2" xfId="39517" xr:uid="{BBF01F72-DAD2-4BD4-8BB7-2DB5281EB635}"/>
    <cellStyle name="Millares 14 4 9 4" xfId="24619" xr:uid="{ED602402-781E-404B-BDF1-D8A6BDA5CE00}"/>
    <cellStyle name="Millares 14 4 9 5" xfId="46122" xr:uid="{07038B73-0804-41D6-88A0-C5FFD3A82D5D}"/>
    <cellStyle name="Millares 14 5" xfId="453" xr:uid="{1D17B000-E5E3-468A-9A6D-3E17CD750DFA}"/>
    <cellStyle name="Millares 14 5 10" xfId="7064" xr:uid="{C056AAD7-C003-4AAD-9E82-5A563D4CB79B}"/>
    <cellStyle name="Millares 14 5 10 2" xfId="28567" xr:uid="{CCDF1025-0B81-4F50-B336-B3AEB8EA3B25}"/>
    <cellStyle name="Millares 14 5 11" xfId="8720" xr:uid="{6D4D35CF-4269-4DEA-AC76-CED98F62BF39}"/>
    <cellStyle name="Millares 14 5 11 2" xfId="30223" xr:uid="{9D6E291A-DFC9-4C8F-86AF-43A1C993D6D9}"/>
    <cellStyle name="Millares 14 5 12" xfId="15356" xr:uid="{ED497B0C-A397-4D11-893F-41F9979CF627}"/>
    <cellStyle name="Millares 14 5 12 2" xfId="36859" xr:uid="{559B668A-497B-4296-A0E6-46FB6D78BADD}"/>
    <cellStyle name="Millares 14 5 13" xfId="21961" xr:uid="{B686F1EB-9800-4C60-8099-24518053DDE5}"/>
    <cellStyle name="Millares 14 5 14" xfId="43464" xr:uid="{A4C55610-5D3D-4354-9FBE-E22B0F09E20D}"/>
    <cellStyle name="Millares 14 5 2" xfId="735" xr:uid="{697D46F9-F0FD-4DBC-8976-0CEC4033EDB6}"/>
    <cellStyle name="Millares 14 5 2 10" xfId="15636" xr:uid="{B2205799-92FA-4203-BBB0-544FB1C403BD}"/>
    <cellStyle name="Millares 14 5 2 10 2" xfId="37139" xr:uid="{A6C398DF-8601-48B2-AC2D-C2629ED1681D}"/>
    <cellStyle name="Millares 14 5 2 11" xfId="22241" xr:uid="{F7551E41-DC72-44F6-9665-19E14C3D3E07}"/>
    <cellStyle name="Millares 14 5 2 12" xfId="43744" xr:uid="{1425D688-3CE4-4650-A96F-1ACC24736C06}"/>
    <cellStyle name="Millares 14 5 2 2" xfId="1681" xr:uid="{91A274A1-770F-48C1-849C-4EF43CB883B1}"/>
    <cellStyle name="Millares 14 5 2 2 2" xfId="4510" xr:uid="{C2612121-316B-4088-B7CE-7F07A99CDD01}"/>
    <cellStyle name="Millares 14 5 2 2 2 2" xfId="12776" xr:uid="{A2A8229E-06FD-4940-A4F6-247EB89022EB}"/>
    <cellStyle name="Millares 14 5 2 2 2 2 2" xfId="34279" xr:uid="{5FB58788-D965-4975-B84E-2B95FBE6C599}"/>
    <cellStyle name="Millares 14 5 2 2 2 3" xfId="19411" xr:uid="{49A1C546-65C9-4912-9AB2-39A867914FEC}"/>
    <cellStyle name="Millares 14 5 2 2 2 3 2" xfId="40914" xr:uid="{05723649-9FC8-4350-9C9C-D9B613EAE477}"/>
    <cellStyle name="Millares 14 5 2 2 2 4" xfId="26016" xr:uid="{D95AE00E-D92F-448E-A6AE-664717EAC5CE}"/>
    <cellStyle name="Millares 14 5 2 2 2 5" xfId="47519" xr:uid="{4B3CFDCF-5C83-4772-9246-6367243ED600}"/>
    <cellStyle name="Millares 14 5 2 2 3" xfId="6649" xr:uid="{207D889D-1910-40B0-9E95-542B8E31888F}"/>
    <cellStyle name="Millares 14 5 2 2 3 2" xfId="14915" xr:uid="{CBE2EC6F-7652-4CD1-B004-530B2EDC78C0}"/>
    <cellStyle name="Millares 14 5 2 2 3 2 2" xfId="36418" xr:uid="{E8E783F1-FBE0-42E0-A7FC-C3F8FE632C42}"/>
    <cellStyle name="Millares 14 5 2 2 3 3" xfId="21550" xr:uid="{5964C0DD-C7B5-4398-AFE4-351CABA17984}"/>
    <cellStyle name="Millares 14 5 2 2 3 3 2" xfId="43053" xr:uid="{454730CF-0F1A-411E-946F-64A3C84B76F7}"/>
    <cellStyle name="Millares 14 5 2 2 3 4" xfId="28155" xr:uid="{D41B806F-AC77-4B69-9BB6-3CDFBF3F26AC}"/>
    <cellStyle name="Millares 14 5 2 2 3 5" xfId="49658" xr:uid="{7CE3E174-ABFE-4878-B46A-E6C8B04866AF}"/>
    <cellStyle name="Millares 14 5 2 2 4" xfId="8290" xr:uid="{649C9A6B-4ACE-4D23-87B7-8BBE8CBEE3FB}"/>
    <cellStyle name="Millares 14 5 2 2 4 2" xfId="29793" xr:uid="{0974D594-DF9C-4226-86C4-F1D6A9FB5150}"/>
    <cellStyle name="Millares 14 5 2 2 5" xfId="9947" xr:uid="{DA2C8235-2453-4A6D-A232-2AB86C9B78CC}"/>
    <cellStyle name="Millares 14 5 2 2 5 2" xfId="31450" xr:uid="{159101D0-BE57-457E-9BDD-1A0270FF3FF1}"/>
    <cellStyle name="Millares 14 5 2 2 6" xfId="16582" xr:uid="{E20A1503-CC98-47E5-BCCB-82075F4D1BDA}"/>
    <cellStyle name="Millares 14 5 2 2 6 2" xfId="38085" xr:uid="{77909163-49F6-4DF2-80B5-D1E480C2CDCE}"/>
    <cellStyle name="Millares 14 5 2 2 7" xfId="23187" xr:uid="{B222C208-983F-4F6A-AE12-62A2BB1123B1}"/>
    <cellStyle name="Millares 14 5 2 2 8" xfId="44690" xr:uid="{06A83EFD-9046-45FC-8D59-E31C9CE0B274}"/>
    <cellStyle name="Millares 14 5 2 3" xfId="2368" xr:uid="{F73D9EA3-8BEB-4B24-B5E2-2EDCC6E6D238}"/>
    <cellStyle name="Millares 14 5 2 3 2" xfId="10634" xr:uid="{FFF5BD7F-A8ED-409D-8DD2-2694D4A058F1}"/>
    <cellStyle name="Millares 14 5 2 3 2 2" xfId="32137" xr:uid="{3F079D2A-02D3-4636-AE2E-C51B5745141B}"/>
    <cellStyle name="Millares 14 5 2 3 3" xfId="17269" xr:uid="{7F1D752F-4B32-44F3-99FA-2AC260484B4D}"/>
    <cellStyle name="Millares 14 5 2 3 3 2" xfId="38772" xr:uid="{EA68DA3A-41FF-4F48-918B-FBB86B304DF0}"/>
    <cellStyle name="Millares 14 5 2 3 4" xfId="23874" xr:uid="{39891096-7D60-4C22-B3F5-FBB206DA9DB9}"/>
    <cellStyle name="Millares 14 5 2 3 5" xfId="45377" xr:uid="{64780F18-211E-4CFD-9C3B-2139CF19C14A}"/>
    <cellStyle name="Millares 14 5 2 4" xfId="2885" xr:uid="{309BE6C1-16A8-4FC4-B20C-F5733FB962C5}"/>
    <cellStyle name="Millares 14 5 2 4 2" xfId="11151" xr:uid="{85E1E973-BE2B-4D15-B7BF-6FE777B135BE}"/>
    <cellStyle name="Millares 14 5 2 4 2 2" xfId="32654" xr:uid="{40F9D344-5350-4353-AD4E-01A6CE49CD91}"/>
    <cellStyle name="Millares 14 5 2 4 3" xfId="17786" xr:uid="{D6090131-C6A0-4B2D-80DC-21617445C625}"/>
    <cellStyle name="Millares 14 5 2 4 3 2" xfId="39289" xr:uid="{6CC8E49F-9D76-414E-8CFA-D4173254A65F}"/>
    <cellStyle name="Millares 14 5 2 4 4" xfId="24391" xr:uid="{51EF2575-3D69-4FF0-826F-EB596B84721C}"/>
    <cellStyle name="Millares 14 5 2 4 5" xfId="45894" xr:uid="{78FAA943-E0D6-433C-BE92-3EBBFCF6419A}"/>
    <cellStyle name="Millares 14 5 2 5" xfId="3564" xr:uid="{9E7FCEE3-2B81-46FC-B989-1647651A86B8}"/>
    <cellStyle name="Millares 14 5 2 5 2" xfId="11830" xr:uid="{EB9F9CFA-1159-4518-BC80-D4D2997284A3}"/>
    <cellStyle name="Millares 14 5 2 5 2 2" xfId="33333" xr:uid="{3CC71CED-19A0-4073-BDCC-5C9173E7EF6F}"/>
    <cellStyle name="Millares 14 5 2 5 3" xfId="18465" xr:uid="{B9ACDF9B-0C2C-4743-AA32-0F7CF406B046}"/>
    <cellStyle name="Millares 14 5 2 5 3 2" xfId="39968" xr:uid="{80C996A7-C0B0-4682-8BA1-3101DBA88F10}"/>
    <cellStyle name="Millares 14 5 2 5 4" xfId="25070" xr:uid="{E54AC854-9325-4455-B63E-8687A24A326C}"/>
    <cellStyle name="Millares 14 5 2 5 5" xfId="46573" xr:uid="{76291262-BD58-414F-A3E6-469144F9943C}"/>
    <cellStyle name="Millares 14 5 2 6" xfId="5029" xr:uid="{D705D243-69CB-443E-A3BC-34F037CD0BE9}"/>
    <cellStyle name="Millares 14 5 2 6 2" xfId="13295" xr:uid="{75939CB7-1A5C-45AC-A5D1-8D677669D7E0}"/>
    <cellStyle name="Millares 14 5 2 6 2 2" xfId="34798" xr:uid="{549209B1-0D04-46BB-BED8-21B05C37D07A}"/>
    <cellStyle name="Millares 14 5 2 6 3" xfId="19930" xr:uid="{175C21ED-D78F-4329-A55A-773DEFF8FA08}"/>
    <cellStyle name="Millares 14 5 2 6 3 2" xfId="41433" xr:uid="{258CF4F0-77AF-4BA1-B934-8396FC0C9FCB}"/>
    <cellStyle name="Millares 14 5 2 6 4" xfId="26535" xr:uid="{185DFE9A-6BE6-49F2-A301-E8D800B4CDDF}"/>
    <cellStyle name="Millares 14 5 2 6 5" xfId="48038" xr:uid="{11D2E5E0-A4D4-4BE5-8669-EEC46020FDE9}"/>
    <cellStyle name="Millares 14 5 2 7" xfId="5703" xr:uid="{9A165DBF-E57B-4895-AD01-203AE97F5439}"/>
    <cellStyle name="Millares 14 5 2 7 2" xfId="13969" xr:uid="{10F9DA0F-EF80-4E08-B259-2B9E6B8139C1}"/>
    <cellStyle name="Millares 14 5 2 7 2 2" xfId="35472" xr:uid="{C38E1B94-0E30-4DCE-B276-86FC3E23EB08}"/>
    <cellStyle name="Millares 14 5 2 7 3" xfId="20604" xr:uid="{C3FDCB83-E923-4929-925F-F1BC7E12A74A}"/>
    <cellStyle name="Millares 14 5 2 7 3 2" xfId="42107" xr:uid="{05EE01F5-087F-49D5-8512-8208A2F84763}"/>
    <cellStyle name="Millares 14 5 2 7 4" xfId="27209" xr:uid="{6F2EEAAC-AB9B-4FED-AAD1-E176180E9771}"/>
    <cellStyle name="Millares 14 5 2 7 5" xfId="48712" xr:uid="{4E65DD4F-0A6F-45D0-9489-D52967834B0E}"/>
    <cellStyle name="Millares 14 5 2 8" xfId="7344" xr:uid="{0761FECA-728A-44FE-92F1-68D1A178833A}"/>
    <cellStyle name="Millares 14 5 2 8 2" xfId="28847" xr:uid="{49F004E9-5B96-4F0C-B111-0068744BC015}"/>
    <cellStyle name="Millares 14 5 2 9" xfId="9001" xr:uid="{17F2F7CE-1127-4E46-AC89-C9A0CFE47845}"/>
    <cellStyle name="Millares 14 5 2 9 2" xfId="30504" xr:uid="{53916010-8468-4445-A30D-B434C5EF32CC}"/>
    <cellStyle name="Millares 14 5 3" xfId="1005" xr:uid="{969DC0F0-09E4-4061-B0E9-F3AEE2AEA6C7}"/>
    <cellStyle name="Millares 14 5 3 2" xfId="3834" xr:uid="{CA3E115A-D4EB-436B-BEE6-E849B1469E00}"/>
    <cellStyle name="Millares 14 5 3 2 2" xfId="12100" xr:uid="{1965F8F9-2C45-4EF7-9896-FB092E21329E}"/>
    <cellStyle name="Millares 14 5 3 2 2 2" xfId="33603" xr:uid="{FFBC14E5-5EC7-405D-847A-B7C7CF69E1E3}"/>
    <cellStyle name="Millares 14 5 3 2 3" xfId="18735" xr:uid="{D614F596-EBCA-4FEB-8DF1-3573D01AF04B}"/>
    <cellStyle name="Millares 14 5 3 2 3 2" xfId="40238" xr:uid="{66898106-71EB-4B61-912E-CDCD2CDA848D}"/>
    <cellStyle name="Millares 14 5 3 2 4" xfId="25340" xr:uid="{51224B91-8DB0-4206-B0AE-8D1818028E11}"/>
    <cellStyle name="Millares 14 5 3 2 5" xfId="46843" xr:uid="{A7A29F36-59A5-4E50-B9E6-5A35EDE43818}"/>
    <cellStyle name="Millares 14 5 3 3" xfId="5973" xr:uid="{75FBB8E2-6908-4557-A401-AF1B53938756}"/>
    <cellStyle name="Millares 14 5 3 3 2" xfId="14239" xr:uid="{2F8473DB-3C51-47C8-9E40-36524D9C7DC7}"/>
    <cellStyle name="Millares 14 5 3 3 2 2" xfId="35742" xr:uid="{7AC9521E-8040-4D4C-AEE4-135C225E0BAA}"/>
    <cellStyle name="Millares 14 5 3 3 3" xfId="20874" xr:uid="{66786F96-0B4D-4A1A-B52A-84FCFDC1A7EC}"/>
    <cellStyle name="Millares 14 5 3 3 3 2" xfId="42377" xr:uid="{99122EE9-9E63-4DB1-A3DA-17095B373A0A}"/>
    <cellStyle name="Millares 14 5 3 3 4" xfId="27479" xr:uid="{5A3BE3F7-8971-4480-A790-CEE1B9963F83}"/>
    <cellStyle name="Millares 14 5 3 3 5" xfId="48982" xr:uid="{E719E978-1823-4986-BC1C-241946E6B5DF}"/>
    <cellStyle name="Millares 14 5 3 4" xfId="7614" xr:uid="{DC042DE7-A1FC-4BDE-AF39-B1287279AD00}"/>
    <cellStyle name="Millares 14 5 3 4 2" xfId="29117" xr:uid="{5234E623-B88D-47B6-9CC8-6D99CDE057B5}"/>
    <cellStyle name="Millares 14 5 3 5" xfId="9271" xr:uid="{C28108C0-9041-4AB4-BFF5-B422ACD96B49}"/>
    <cellStyle name="Millares 14 5 3 5 2" xfId="30774" xr:uid="{7556D756-73E7-4A33-B792-6C9680EC8D73}"/>
    <cellStyle name="Millares 14 5 3 6" xfId="15906" xr:uid="{781A7FA8-2F9C-4DC6-B91A-A7B2F775F7E3}"/>
    <cellStyle name="Millares 14 5 3 6 2" xfId="37409" xr:uid="{41EA66FE-68F3-4ED0-A8FD-22910EC6385B}"/>
    <cellStyle name="Millares 14 5 3 7" xfId="22511" xr:uid="{D18EA03A-8460-428D-9F87-4C525A434BD3}"/>
    <cellStyle name="Millares 14 5 3 8" xfId="44014" xr:uid="{F429BCDF-C583-4234-AA6F-E5DA80945F76}"/>
    <cellStyle name="Millares 14 5 4" xfId="1401" xr:uid="{5503E79F-212C-4CC5-9B5E-9AC29698DD8D}"/>
    <cellStyle name="Millares 14 5 4 2" xfId="4230" xr:uid="{46C8673B-2C13-4568-B014-E4CDC94E130E}"/>
    <cellStyle name="Millares 14 5 4 2 2" xfId="12496" xr:uid="{8973CEF1-FA3B-45E9-9D9C-B7A07506F642}"/>
    <cellStyle name="Millares 14 5 4 2 2 2" xfId="33999" xr:uid="{3407DF89-1A8A-4893-83BC-59E3881F53F1}"/>
    <cellStyle name="Millares 14 5 4 2 3" xfId="19131" xr:uid="{78F7260C-A796-4D6D-A1EE-8C72CD9E719C}"/>
    <cellStyle name="Millares 14 5 4 2 3 2" xfId="40634" xr:uid="{8C7851C8-AA63-4C20-949B-48071933933F}"/>
    <cellStyle name="Millares 14 5 4 2 4" xfId="25736" xr:uid="{14F5EB2A-289D-4CD5-AB67-6D86B024F44B}"/>
    <cellStyle name="Millares 14 5 4 2 5" xfId="47239" xr:uid="{C008842D-BA12-49DE-8480-AD43FD25E9FE}"/>
    <cellStyle name="Millares 14 5 4 3" xfId="6369" xr:uid="{3D0D7A4F-965E-4ABC-9BB8-5E6A51DB7BA9}"/>
    <cellStyle name="Millares 14 5 4 3 2" xfId="14635" xr:uid="{1CD1A249-880E-41DB-8F88-5F5AD32C9165}"/>
    <cellStyle name="Millares 14 5 4 3 2 2" xfId="36138" xr:uid="{C9DB3D91-DFA3-404A-8C03-0978D832AAB6}"/>
    <cellStyle name="Millares 14 5 4 3 3" xfId="21270" xr:uid="{27E58007-5832-443D-8B25-348FFF08E84A}"/>
    <cellStyle name="Millares 14 5 4 3 3 2" xfId="42773" xr:uid="{567B7DE5-CD9C-43EE-BA86-DCB343968F66}"/>
    <cellStyle name="Millares 14 5 4 3 4" xfId="27875" xr:uid="{2F34DEF6-1264-46DC-9A7D-4A058F14B979}"/>
    <cellStyle name="Millares 14 5 4 3 5" xfId="49378" xr:uid="{778E9E19-AD39-4482-905E-222EBD21DE87}"/>
    <cellStyle name="Millares 14 5 4 4" xfId="8010" xr:uid="{0EBD401F-8C92-470D-A847-7BAC247CE6E9}"/>
    <cellStyle name="Millares 14 5 4 4 2" xfId="29513" xr:uid="{49878229-0EE9-40CE-9982-16AA324B760A}"/>
    <cellStyle name="Millares 14 5 4 5" xfId="9667" xr:uid="{54D6AD3D-0047-4BA3-90C6-B2CEFFB997D9}"/>
    <cellStyle name="Millares 14 5 4 5 2" xfId="31170" xr:uid="{792E1283-A013-4EB8-A56D-E1EDCBCE99CF}"/>
    <cellStyle name="Millares 14 5 4 6" xfId="16302" xr:uid="{81233E24-0E69-44D8-8D6F-23F77F38235E}"/>
    <cellStyle name="Millares 14 5 4 6 2" xfId="37805" xr:uid="{AD5F327D-583D-4FE4-847A-025A751449D8}"/>
    <cellStyle name="Millares 14 5 4 7" xfId="22907" xr:uid="{7B2268A9-1B71-458B-8F21-065874AFA1FA}"/>
    <cellStyle name="Millares 14 5 4 8" xfId="44410" xr:uid="{FC1D15B5-3F57-476E-8162-2922F4C6665A}"/>
    <cellStyle name="Millares 14 5 5" xfId="2088" xr:uid="{962A0C5E-F5FE-4770-9D6C-E6B81ED046AA}"/>
    <cellStyle name="Millares 14 5 5 2" xfId="10354" xr:uid="{46EA1306-6132-4134-90D0-93B6A2E6EB01}"/>
    <cellStyle name="Millares 14 5 5 2 2" xfId="31857" xr:uid="{10B5E7E4-06F5-4109-8FB2-98E9C401A3ED}"/>
    <cellStyle name="Millares 14 5 5 3" xfId="16989" xr:uid="{FBD36127-027B-4814-B336-D707784B0F1C}"/>
    <cellStyle name="Millares 14 5 5 3 2" xfId="38492" xr:uid="{D417DB0E-14E2-4FE2-BFA0-D5849D0BB628}"/>
    <cellStyle name="Millares 14 5 5 4" xfId="23594" xr:uid="{53DF6BBB-76BE-44B5-A593-46E2A948C1B8}"/>
    <cellStyle name="Millares 14 5 5 5" xfId="45097" xr:uid="{B47D4FF0-2ECB-44CC-B08D-23DB8E3773B1}"/>
    <cellStyle name="Millares 14 5 6" xfId="2636" xr:uid="{F51587B3-F4C0-46F1-9B1D-06F48986A294}"/>
    <cellStyle name="Millares 14 5 6 2" xfId="10902" xr:uid="{4EA8F5E9-E7E5-4192-9132-05ED78255F7E}"/>
    <cellStyle name="Millares 14 5 6 2 2" xfId="32405" xr:uid="{10EB0AA5-493C-4686-8D72-724D716F1740}"/>
    <cellStyle name="Millares 14 5 6 3" xfId="17537" xr:uid="{54A9BC57-C902-41A0-85CD-F0D986A4C452}"/>
    <cellStyle name="Millares 14 5 6 3 2" xfId="39040" xr:uid="{C8127215-E1F2-47AE-870D-921151330BF2}"/>
    <cellStyle name="Millares 14 5 6 4" xfId="24142" xr:uid="{44A0BEFF-56F1-4526-A3B6-50C53A43036D}"/>
    <cellStyle name="Millares 14 5 6 5" xfId="45645" xr:uid="{FF7CF04F-40C1-44D6-BBF3-AE31F8C54460}"/>
    <cellStyle name="Millares 14 5 7" xfId="3284" xr:uid="{CFE0D742-D8D8-4F1F-A782-76F1E1274FC5}"/>
    <cellStyle name="Millares 14 5 7 2" xfId="11550" xr:uid="{1998952C-A129-4D4D-8328-8711A09DC5E5}"/>
    <cellStyle name="Millares 14 5 7 2 2" xfId="33053" xr:uid="{1EC91EFD-C5A4-481B-9D46-4ED1CDAC6F7C}"/>
    <cellStyle name="Millares 14 5 7 3" xfId="18185" xr:uid="{2A880AB3-274C-4E2E-A055-E6A385E2E087}"/>
    <cellStyle name="Millares 14 5 7 3 2" xfId="39688" xr:uid="{68A46D42-78BB-4374-900B-9151F6C0A460}"/>
    <cellStyle name="Millares 14 5 7 4" xfId="24790" xr:uid="{12B2806F-F50D-422B-BCAF-338B3374E3DA}"/>
    <cellStyle name="Millares 14 5 7 5" xfId="46293" xr:uid="{E688787C-9F87-4BFC-9B21-5832A2FA2C6F}"/>
    <cellStyle name="Millares 14 5 8" xfId="4780" xr:uid="{B8F90945-41D9-4679-9B85-9592DBBAED08}"/>
    <cellStyle name="Millares 14 5 8 2" xfId="13046" xr:uid="{28DECA77-0237-4CD2-8A87-508BC50E2D65}"/>
    <cellStyle name="Millares 14 5 8 2 2" xfId="34549" xr:uid="{A88627EF-7E8D-4624-A16D-DAB425B87D61}"/>
    <cellStyle name="Millares 14 5 8 3" xfId="19681" xr:uid="{D21C07FA-B979-446F-952B-59936C2C8961}"/>
    <cellStyle name="Millares 14 5 8 3 2" xfId="41184" xr:uid="{344250ED-2ECD-4F56-A409-FFBB3919B1EA}"/>
    <cellStyle name="Millares 14 5 8 4" xfId="26286" xr:uid="{DA184228-C5CA-44BE-83B8-9740B419287D}"/>
    <cellStyle name="Millares 14 5 8 5" xfId="47789" xr:uid="{CB0457DD-E103-4C94-8241-0DAB78D1176C}"/>
    <cellStyle name="Millares 14 5 9" xfId="5423" xr:uid="{7104323C-7C63-4DB9-BE51-739A2F39454A}"/>
    <cellStyle name="Millares 14 5 9 2" xfId="13689" xr:uid="{860BB4C2-13E2-4471-B47C-5BCA830BBF1D}"/>
    <cellStyle name="Millares 14 5 9 2 2" xfId="35192" xr:uid="{59D00C95-E42D-4A02-83D5-5EF03E2F747F}"/>
    <cellStyle name="Millares 14 5 9 3" xfId="20324" xr:uid="{BA5838B5-D94D-41A0-9B2A-1899734D885E}"/>
    <cellStyle name="Millares 14 5 9 3 2" xfId="41827" xr:uid="{51555605-7F40-4E7D-8CFE-5A8A7B0549FC}"/>
    <cellStyle name="Millares 14 5 9 4" xfId="26929" xr:uid="{4CC5AB4B-F5D2-4F0F-9F4A-D79D4FC131F0}"/>
    <cellStyle name="Millares 14 5 9 5" xfId="48432" xr:uid="{4FDE6ED1-6C2D-43AF-AD21-8BA1EDE255C7}"/>
    <cellStyle name="Millares 14 6" xfId="326" xr:uid="{F11FA432-A2C5-46C5-AE0C-723EF9A49556}"/>
    <cellStyle name="Millares 14 6 10" xfId="15229" xr:uid="{C067CB61-6C56-4AF7-B659-0C961C337851}"/>
    <cellStyle name="Millares 14 6 10 2" xfId="36732" xr:uid="{A8053D90-6083-4865-B3EC-5D17A816DF66}"/>
    <cellStyle name="Millares 14 6 11" xfId="21834" xr:uid="{472692C2-6BA2-49C0-903F-CD6A9F234A05}"/>
    <cellStyle name="Millares 14 6 12" xfId="43337" xr:uid="{E1D6EB4B-4385-42FA-824B-8776F1110EE3}"/>
    <cellStyle name="Millares 14 6 2" xfId="1274" xr:uid="{35F733E1-8E1F-434F-9067-38C9AA8BC503}"/>
    <cellStyle name="Millares 14 6 2 2" xfId="4103" xr:uid="{95DF6A74-166F-4F39-9A5F-0DCD2841F68C}"/>
    <cellStyle name="Millares 14 6 2 2 2" xfId="12369" xr:uid="{2D720C32-BD79-449D-B04D-A1B482622161}"/>
    <cellStyle name="Millares 14 6 2 2 2 2" xfId="33872" xr:uid="{B8FAEC2D-9E03-4E7C-8854-3C31DF71C7A4}"/>
    <cellStyle name="Millares 14 6 2 2 3" xfId="19004" xr:uid="{75DEA904-2501-45FC-A52C-D85633A613FB}"/>
    <cellStyle name="Millares 14 6 2 2 3 2" xfId="40507" xr:uid="{D0FD6349-46F5-43D8-8940-C3CA202B8C39}"/>
    <cellStyle name="Millares 14 6 2 2 4" xfId="25609" xr:uid="{BA0C449E-B1B0-472C-9B8A-D42402E6356A}"/>
    <cellStyle name="Millares 14 6 2 2 5" xfId="47112" xr:uid="{B7A109E0-8F26-4C88-95C8-798E24EEA287}"/>
    <cellStyle name="Millares 14 6 2 3" xfId="6242" xr:uid="{C450F9FB-A9A0-4E77-9C89-DED67B1F89DE}"/>
    <cellStyle name="Millares 14 6 2 3 2" xfId="14508" xr:uid="{DDA1647E-CBA7-49C6-AD49-E5D944BC65EF}"/>
    <cellStyle name="Millares 14 6 2 3 2 2" xfId="36011" xr:uid="{2D00E61A-48E3-4995-A65B-39BFE4616F25}"/>
    <cellStyle name="Millares 14 6 2 3 3" xfId="21143" xr:uid="{C9CDDD9A-4CA5-4104-B2C7-641AEF969AA2}"/>
    <cellStyle name="Millares 14 6 2 3 3 2" xfId="42646" xr:uid="{1B1A3379-2F11-4F92-906B-1ABB5B81B43E}"/>
    <cellStyle name="Millares 14 6 2 3 4" xfId="27748" xr:uid="{4269F777-3B50-4756-A9C9-94790D83CF4C}"/>
    <cellStyle name="Millares 14 6 2 3 5" xfId="49251" xr:uid="{9658579C-C547-4BB0-A44C-F8BF4BB4302C}"/>
    <cellStyle name="Millares 14 6 2 4" xfId="7883" xr:uid="{7D1C7B0C-F364-4FF9-8610-9E15047B2C99}"/>
    <cellStyle name="Millares 14 6 2 4 2" xfId="29386" xr:uid="{6AA8B38E-0D7B-40AE-9B33-EDC33A590726}"/>
    <cellStyle name="Millares 14 6 2 5" xfId="9540" xr:uid="{A87C74AA-D9EC-46BB-9B1C-C365724AE008}"/>
    <cellStyle name="Millares 14 6 2 5 2" xfId="31043" xr:uid="{1456DAF8-C7E0-4119-A6E5-4D8088FF1353}"/>
    <cellStyle name="Millares 14 6 2 6" xfId="16175" xr:uid="{A67A75F3-ED83-4CF5-9F90-A0D2DFBDF64F}"/>
    <cellStyle name="Millares 14 6 2 6 2" xfId="37678" xr:uid="{706671BB-4767-4846-BCBD-FE9D2B0E1703}"/>
    <cellStyle name="Millares 14 6 2 7" xfId="22780" xr:uid="{780F965C-C129-4422-AFFC-963AB15E72E5}"/>
    <cellStyle name="Millares 14 6 2 8" xfId="44283" xr:uid="{81578A5E-B365-46E4-A673-3EE424CD14F3}"/>
    <cellStyle name="Millares 14 6 3" xfId="1961" xr:uid="{FAC99A68-0029-4DA8-8EEC-AB18CB32819D}"/>
    <cellStyle name="Millares 14 6 3 2" xfId="10227" xr:uid="{0AA895E8-8904-4F82-9BEC-690C599357B3}"/>
    <cellStyle name="Millares 14 6 3 2 2" xfId="31730" xr:uid="{4A3FD089-02D9-4DCC-BD9B-B247D8858296}"/>
    <cellStyle name="Millares 14 6 3 3" xfId="16862" xr:uid="{C2DA1C97-837A-4DA6-A31B-F9EA32CB7106}"/>
    <cellStyle name="Millares 14 6 3 3 2" xfId="38365" xr:uid="{39967384-E7AE-4659-BF49-8DD5336D1D1A}"/>
    <cellStyle name="Millares 14 6 3 4" xfId="23467" xr:uid="{C795DE27-B512-490B-ACF7-5482EC713359}"/>
    <cellStyle name="Millares 14 6 3 5" xfId="44970" xr:uid="{9A2DE3C3-2406-414F-A355-15CB1703A0DF}"/>
    <cellStyle name="Millares 14 6 4" xfId="2760" xr:uid="{CC901683-5AE3-4E53-8EE6-383B2C33F2E0}"/>
    <cellStyle name="Millares 14 6 4 2" xfId="11026" xr:uid="{0A8EA729-EA99-404D-B5F1-B6D4DCED4D0B}"/>
    <cellStyle name="Millares 14 6 4 2 2" xfId="32529" xr:uid="{247C1B0E-3A83-40FA-ABC7-F476ABF48A80}"/>
    <cellStyle name="Millares 14 6 4 3" xfId="17661" xr:uid="{CF8678DD-A34A-412A-845E-EA62B5F6F6E2}"/>
    <cellStyle name="Millares 14 6 4 3 2" xfId="39164" xr:uid="{84455492-66A2-4621-8FB3-1B0555D710C4}"/>
    <cellStyle name="Millares 14 6 4 4" xfId="24266" xr:uid="{BF4C54BB-2600-4F95-857D-85E36020729B}"/>
    <cellStyle name="Millares 14 6 4 5" xfId="45769" xr:uid="{5E339A64-5CE4-49D1-93ED-A977D4984950}"/>
    <cellStyle name="Millares 14 6 5" xfId="3157" xr:uid="{3DF56132-9B0C-4D60-90B9-8D70FC44CE1B}"/>
    <cellStyle name="Millares 14 6 5 2" xfId="11423" xr:uid="{C791EF39-C361-45EF-8D69-95C7485884C6}"/>
    <cellStyle name="Millares 14 6 5 2 2" xfId="32926" xr:uid="{428D9133-6F7E-4819-9DA0-D2F220078890}"/>
    <cellStyle name="Millares 14 6 5 3" xfId="18058" xr:uid="{11AC4250-193C-4DCE-B48D-4330B360D765}"/>
    <cellStyle name="Millares 14 6 5 3 2" xfId="39561" xr:uid="{7EE8DFBA-B923-408D-ABB4-FEA5FE73FAB8}"/>
    <cellStyle name="Millares 14 6 5 4" xfId="24663" xr:uid="{2A095916-4E3C-41B4-9FEA-ABD5262C2300}"/>
    <cellStyle name="Millares 14 6 5 5" xfId="46166" xr:uid="{1BD9A124-3943-4874-AFFC-65AF6DED3831}"/>
    <cellStyle name="Millares 14 6 6" xfId="4904" xr:uid="{08779910-AAD2-4343-9BA5-C764626DB582}"/>
    <cellStyle name="Millares 14 6 6 2" xfId="13170" xr:uid="{C53845D6-1599-4A2E-8729-76865EB31CBD}"/>
    <cellStyle name="Millares 14 6 6 2 2" xfId="34673" xr:uid="{7736149E-F18E-4A6D-8E23-AE4CBB244507}"/>
    <cellStyle name="Millares 14 6 6 3" xfId="19805" xr:uid="{7C72F0FC-C05A-49D1-AAF2-201E1E80F7E6}"/>
    <cellStyle name="Millares 14 6 6 3 2" xfId="41308" xr:uid="{B52E0F7D-ADBC-4660-AD45-8040EA12055A}"/>
    <cellStyle name="Millares 14 6 6 4" xfId="26410" xr:uid="{E6DEABE7-BDE2-4DA8-B071-F8E821403575}"/>
    <cellStyle name="Millares 14 6 6 5" xfId="47913" xr:uid="{8055A4B6-81F9-4AEE-9CA4-2B5C59ADC350}"/>
    <cellStyle name="Millares 14 6 7" xfId="5296" xr:uid="{A4E5367F-7C9F-4137-AE49-51D125454FA9}"/>
    <cellStyle name="Millares 14 6 7 2" xfId="13562" xr:uid="{A0CA0BE9-D30E-4BC1-A48A-10E0E71C45CB}"/>
    <cellStyle name="Millares 14 6 7 2 2" xfId="35065" xr:uid="{7FE01277-EDC0-41CF-8397-A09009A51DD8}"/>
    <cellStyle name="Millares 14 6 7 3" xfId="20197" xr:uid="{0DB65599-4FA4-487C-9A39-3EDA5E81A957}"/>
    <cellStyle name="Millares 14 6 7 3 2" xfId="41700" xr:uid="{2235B96B-2CAD-4529-B206-90AD4B55828B}"/>
    <cellStyle name="Millares 14 6 7 4" xfId="26802" xr:uid="{9E133DA8-ED54-4F43-99C5-20F512C6E596}"/>
    <cellStyle name="Millares 14 6 7 5" xfId="48305" xr:uid="{962DB20E-537C-4AEE-A0C5-6073AFAC2E6E}"/>
    <cellStyle name="Millares 14 6 8" xfId="6937" xr:uid="{B0D5AD82-E6FF-4C43-B695-15FE4FF914B3}"/>
    <cellStyle name="Millares 14 6 8 2" xfId="28440" xr:uid="{ACC414AA-AA1E-41BE-9315-8BD07E19ABAB}"/>
    <cellStyle name="Millares 14 6 9" xfId="8593" xr:uid="{06D20EEC-FBC1-4A83-87CE-44975ABC5A0D}"/>
    <cellStyle name="Millares 14 6 9 2" xfId="30096" xr:uid="{585890A4-C92D-4B5B-BCDC-20A751669FD2}"/>
    <cellStyle name="Millares 14 7" xfId="610" xr:uid="{0795952F-F63D-4E9C-B8A5-F4AC7850EC7C}"/>
    <cellStyle name="Millares 14 7 10" xfId="43619" xr:uid="{9071DC3F-1180-4CF9-915D-CF3E6A855277}"/>
    <cellStyle name="Millares 14 7 2" xfId="1556" xr:uid="{6C8C5C9D-0B67-4965-872F-88E501180B52}"/>
    <cellStyle name="Millares 14 7 2 2" xfId="4385" xr:uid="{13C3E35D-680B-45ED-B7C2-7027FED6C927}"/>
    <cellStyle name="Millares 14 7 2 2 2" xfId="12651" xr:uid="{342C237C-5C81-41FA-A1CF-02FCDA22B3AA}"/>
    <cellStyle name="Millares 14 7 2 2 2 2" xfId="34154" xr:uid="{F04870B9-C47D-4EE2-943D-66E6CE650288}"/>
    <cellStyle name="Millares 14 7 2 2 3" xfId="19286" xr:uid="{EEA93428-A40F-4221-8A1C-44B94D6828A5}"/>
    <cellStyle name="Millares 14 7 2 2 3 2" xfId="40789" xr:uid="{4A474503-86EC-416D-A57A-C4AF60146B62}"/>
    <cellStyle name="Millares 14 7 2 2 4" xfId="25891" xr:uid="{18481B9D-3292-4762-9768-B8C70E366F2A}"/>
    <cellStyle name="Millares 14 7 2 2 5" xfId="47394" xr:uid="{6B7B6FD2-8255-4796-8589-FEB29E1F8A7F}"/>
    <cellStyle name="Millares 14 7 2 3" xfId="6524" xr:uid="{5428E228-2116-404C-BB16-D0B043DAEB78}"/>
    <cellStyle name="Millares 14 7 2 3 2" xfId="14790" xr:uid="{8AEFAEE3-30FA-47CF-9B97-D3B7343DDA80}"/>
    <cellStyle name="Millares 14 7 2 3 2 2" xfId="36293" xr:uid="{146C0A3A-98EC-419C-9E58-B726CF33DE3E}"/>
    <cellStyle name="Millares 14 7 2 3 3" xfId="21425" xr:uid="{51F69CC1-7FEF-482E-AD5A-B7DF5C01D302}"/>
    <cellStyle name="Millares 14 7 2 3 3 2" xfId="42928" xr:uid="{370C29D2-9C62-40BB-88EB-62E4AD1DFB83}"/>
    <cellStyle name="Millares 14 7 2 3 4" xfId="28030" xr:uid="{FE70978A-D70A-4D95-9CBE-B399F3146C6D}"/>
    <cellStyle name="Millares 14 7 2 3 5" xfId="49533" xr:uid="{D4FDD130-5DBC-4F68-9271-B2F911BA0792}"/>
    <cellStyle name="Millares 14 7 2 4" xfId="8165" xr:uid="{6B515DE5-A5CD-4083-81D4-EC35E832E60C}"/>
    <cellStyle name="Millares 14 7 2 4 2" xfId="29668" xr:uid="{6F65CD52-2E1C-47AD-A6C6-F07286375E4B}"/>
    <cellStyle name="Millares 14 7 2 5" xfId="9822" xr:uid="{51CD49C4-088E-4204-99D8-CA719672335E}"/>
    <cellStyle name="Millares 14 7 2 5 2" xfId="31325" xr:uid="{898A2DE4-C9DE-4B22-8F9F-5BAD82997F18}"/>
    <cellStyle name="Millares 14 7 2 6" xfId="16457" xr:uid="{6E977505-99A1-40BE-816F-578D7F46063C}"/>
    <cellStyle name="Millares 14 7 2 6 2" xfId="37960" xr:uid="{250ABF95-5682-4C59-8E17-04E49498894F}"/>
    <cellStyle name="Millares 14 7 2 7" xfId="23062" xr:uid="{76B4D224-CACD-4003-B02F-C7DBF2F22CFB}"/>
    <cellStyle name="Millares 14 7 2 8" xfId="44565" xr:uid="{1AE468E3-1614-4C45-A9AA-9B4FA5F2EB40}"/>
    <cellStyle name="Millares 14 7 3" xfId="2243" xr:uid="{B3113071-17BA-47F4-9590-4599B713EE85}"/>
    <cellStyle name="Millares 14 7 3 2" xfId="10509" xr:uid="{C543D721-45EE-4C3E-A7BA-DD25292BB399}"/>
    <cellStyle name="Millares 14 7 3 2 2" xfId="32012" xr:uid="{E777557E-F984-4B8E-A893-341E2C159EEF}"/>
    <cellStyle name="Millares 14 7 3 3" xfId="17144" xr:uid="{809CC45E-099F-48CE-84A2-1DB17F24E3D4}"/>
    <cellStyle name="Millares 14 7 3 3 2" xfId="38647" xr:uid="{327CB243-4A1C-4E15-9ED9-CD0D70DE74BC}"/>
    <cellStyle name="Millares 14 7 3 4" xfId="23749" xr:uid="{49331ACF-242A-4E48-9228-F2E063089F05}"/>
    <cellStyle name="Millares 14 7 3 5" xfId="45252" xr:uid="{75E241DD-A3C4-413C-8B99-A78CF8CC026F}"/>
    <cellStyle name="Millares 14 7 4" xfId="3439" xr:uid="{F6D50ED9-59B7-4ED5-B8AB-BAD0E9C821C0}"/>
    <cellStyle name="Millares 14 7 4 2" xfId="11705" xr:uid="{77443D81-0FCB-485A-92E6-A61640397464}"/>
    <cellStyle name="Millares 14 7 4 2 2" xfId="33208" xr:uid="{BA0F5363-2F39-471D-BAE2-E42916D2AB49}"/>
    <cellStyle name="Millares 14 7 4 3" xfId="18340" xr:uid="{5976AC3D-351D-40A8-981F-BE4FCDCBED3F}"/>
    <cellStyle name="Millares 14 7 4 3 2" xfId="39843" xr:uid="{4CE7FDCF-5FBF-4C44-BAF8-A9DBD6B0ADB3}"/>
    <cellStyle name="Millares 14 7 4 4" xfId="24945" xr:uid="{355A8E3D-6E79-49DA-99E6-ED535941D10A}"/>
    <cellStyle name="Millares 14 7 4 5" xfId="46448" xr:uid="{FC539405-43D4-4691-9624-0BB3EC526C0F}"/>
    <cellStyle name="Millares 14 7 5" xfId="5578" xr:uid="{E3FE3962-B1BE-4B93-B58E-3CA51C6C0CC5}"/>
    <cellStyle name="Millares 14 7 5 2" xfId="13844" xr:uid="{223BC391-2291-4DC1-94B2-416B221C10F5}"/>
    <cellStyle name="Millares 14 7 5 2 2" xfId="35347" xr:uid="{AA586F0E-465B-4279-B9F3-0E49D0944651}"/>
    <cellStyle name="Millares 14 7 5 3" xfId="20479" xr:uid="{AD22E71F-BF56-42E2-A0C6-2FC9F0327E49}"/>
    <cellStyle name="Millares 14 7 5 3 2" xfId="41982" xr:uid="{0A4B5E46-AA2E-4246-8018-6AF1FDA12118}"/>
    <cellStyle name="Millares 14 7 5 4" xfId="27084" xr:uid="{3FB036CB-68FB-4A4A-80D1-7B2E7337D455}"/>
    <cellStyle name="Millares 14 7 5 5" xfId="48587" xr:uid="{836DAB93-D355-4FAA-9051-821F6D81F8F8}"/>
    <cellStyle name="Millares 14 7 6" xfId="7219" xr:uid="{9FC7C6C7-3C9E-47F0-BD4F-EADAA90E27BE}"/>
    <cellStyle name="Millares 14 7 6 2" xfId="28722" xr:uid="{6BB2BC64-4E30-41B3-B81F-9FB1B08D5C7D}"/>
    <cellStyle name="Millares 14 7 7" xfId="8876" xr:uid="{C997E95B-82BA-4FB6-9E60-81D96ACFA209}"/>
    <cellStyle name="Millares 14 7 7 2" xfId="30379" xr:uid="{53FD1DEB-75D4-4988-B86E-64C426E15728}"/>
    <cellStyle name="Millares 14 7 8" xfId="15511" xr:uid="{563ED96C-725C-4D7B-AF46-1FFE263B1756}"/>
    <cellStyle name="Millares 14 7 8 2" xfId="37014" xr:uid="{F0EBEF54-12EB-4479-B2AA-536BFACC8A30}"/>
    <cellStyle name="Millares 14 7 9" xfId="22116" xr:uid="{F46DA4B0-82D5-4554-975A-B54936478F58}"/>
    <cellStyle name="Millares 14 8" xfId="878" xr:uid="{F66C090A-9D03-4D5A-8035-5CDF39C56E6A}"/>
    <cellStyle name="Millares 14 8 2" xfId="3707" xr:uid="{D45059F5-D3D5-4918-98C4-AA26DEFE901E}"/>
    <cellStyle name="Millares 14 8 2 2" xfId="11973" xr:uid="{C95F8C27-8032-4116-BFE1-3A0FC1FB0137}"/>
    <cellStyle name="Millares 14 8 2 2 2" xfId="33476" xr:uid="{B3772EEB-A832-43F8-BE08-7B9E3E3F1B7D}"/>
    <cellStyle name="Millares 14 8 2 3" xfId="18608" xr:uid="{E9E1B164-940D-459F-97FB-C0541795FAB7}"/>
    <cellStyle name="Millares 14 8 2 3 2" xfId="40111" xr:uid="{5FED99FA-5058-4E8B-B288-8CC8F5D5D848}"/>
    <cellStyle name="Millares 14 8 2 4" xfId="25213" xr:uid="{DD51C1AB-4547-4D7F-8AC3-7D7E49A8B006}"/>
    <cellStyle name="Millares 14 8 2 5" xfId="46716" xr:uid="{2924FC7F-3454-4DA5-B505-1EDF8BC07C36}"/>
    <cellStyle name="Millares 14 8 3" xfId="5846" xr:uid="{BBF668F7-7692-4913-BE7D-4FB72ABB6DA6}"/>
    <cellStyle name="Millares 14 8 3 2" xfId="14112" xr:uid="{87A408B1-ABC3-4792-AB66-A45EB2C39D06}"/>
    <cellStyle name="Millares 14 8 3 2 2" xfId="35615" xr:uid="{DA42D52E-1DEE-4AE7-96C8-F3F45D754D06}"/>
    <cellStyle name="Millares 14 8 3 3" xfId="20747" xr:uid="{9E9D2C0B-F221-44B6-9B4C-4219B82EA2F4}"/>
    <cellStyle name="Millares 14 8 3 3 2" xfId="42250" xr:uid="{AC88A538-2EB7-4C36-AC2A-D4B059D35D59}"/>
    <cellStyle name="Millares 14 8 3 4" xfId="27352" xr:uid="{4F142C73-546C-4E5D-B610-B713BE57F22F}"/>
    <cellStyle name="Millares 14 8 3 5" xfId="48855" xr:uid="{896F834C-F8D8-4D8B-A825-641067B3BD0F}"/>
    <cellStyle name="Millares 14 8 4" xfId="7487" xr:uid="{ACCD338C-70D7-4819-9392-C8F3DCC394A4}"/>
    <cellStyle name="Millares 14 8 4 2" xfId="28990" xr:uid="{252E3F8E-C019-47C3-84E7-CB06CA46B45B}"/>
    <cellStyle name="Millares 14 8 5" xfId="9144" xr:uid="{25967AE0-8C41-4C20-8B00-4C5BD5360F6C}"/>
    <cellStyle name="Millares 14 8 5 2" xfId="30647" xr:uid="{9AF47287-16BA-4DD1-8919-85A56CA41F49}"/>
    <cellStyle name="Millares 14 8 6" xfId="15779" xr:uid="{FEB3B9B9-CF68-44CE-A75D-4A8C4D1547B1}"/>
    <cellStyle name="Millares 14 8 6 2" xfId="37282" xr:uid="{68ACDE81-87BF-4F6C-A489-E2D42D95F7E1}"/>
    <cellStyle name="Millares 14 8 7" xfId="22384" xr:uid="{344A0072-D23E-4919-A3A4-1D4B02F739B6}"/>
    <cellStyle name="Millares 14 8 8" xfId="43887" xr:uid="{D6D17E64-3EC4-4DEC-BA15-96385E11B9A3}"/>
    <cellStyle name="Millares 14 9" xfId="1139" xr:uid="{E18909CE-06FB-42A8-881F-44BBFAE0758B}"/>
    <cellStyle name="Millares 14 9 2" xfId="3968" xr:uid="{7E5DA91F-5EB4-4F5E-8C3E-FFDCC3812B8A}"/>
    <cellStyle name="Millares 14 9 2 2" xfId="12234" xr:uid="{7822DBCD-73D5-466E-8854-9F6DA172DDB1}"/>
    <cellStyle name="Millares 14 9 2 2 2" xfId="33737" xr:uid="{F0A258BD-2335-477A-9AB1-1A1AF586BBF7}"/>
    <cellStyle name="Millares 14 9 2 3" xfId="18869" xr:uid="{09B52718-0CFA-4104-80DC-D85A38A83D2D}"/>
    <cellStyle name="Millares 14 9 2 3 2" xfId="40372" xr:uid="{55DBA04C-F1A6-4446-87E2-A64422C205B8}"/>
    <cellStyle name="Millares 14 9 2 4" xfId="25474" xr:uid="{47E296C0-0CF9-4B5B-A874-F28C3E89656A}"/>
    <cellStyle name="Millares 14 9 2 5" xfId="46977" xr:uid="{46C3B032-5C99-4A00-A91D-E04E49D7F1A0}"/>
    <cellStyle name="Millares 14 9 3" xfId="6107" xr:uid="{F52982DF-B4B7-4BD6-970B-E7CD2416B153}"/>
    <cellStyle name="Millares 14 9 3 2" xfId="14373" xr:uid="{151181D9-1A7F-49BF-9985-0985DBFB9C35}"/>
    <cellStyle name="Millares 14 9 3 2 2" xfId="35876" xr:uid="{4726EF31-AF73-4F02-9BCD-3191E299A1DA}"/>
    <cellStyle name="Millares 14 9 3 3" xfId="21008" xr:uid="{D0F54190-48A4-428B-8F47-271E3A64AB4E}"/>
    <cellStyle name="Millares 14 9 3 3 2" xfId="42511" xr:uid="{3913D010-007A-40DE-A668-14F2127CBE62}"/>
    <cellStyle name="Millares 14 9 3 4" xfId="27613" xr:uid="{4B12AC36-32F7-457E-BB09-4873E940CCF0}"/>
    <cellStyle name="Millares 14 9 3 5" xfId="49116" xr:uid="{6F14D4B0-F3D8-4C6E-91EC-7E95F5FAEBBB}"/>
    <cellStyle name="Millares 14 9 4" xfId="7748" xr:uid="{1659220D-B9EE-4C7D-9970-E78381960A25}"/>
    <cellStyle name="Millares 14 9 4 2" xfId="29251" xr:uid="{4893209A-58F7-47DA-B6C6-5428DE7F43FD}"/>
    <cellStyle name="Millares 14 9 5" xfId="9405" xr:uid="{CE5D5921-E76F-4EB0-AC3C-C96821CACA60}"/>
    <cellStyle name="Millares 14 9 5 2" xfId="30908" xr:uid="{C1E5C701-0732-429A-8562-D2D048D821FA}"/>
    <cellStyle name="Millares 14 9 6" xfId="16040" xr:uid="{2D203788-FC7A-42AE-BABB-02B1AEE8565A}"/>
    <cellStyle name="Millares 14 9 6 2" xfId="37543" xr:uid="{AA844995-AAAC-497F-97BF-330524759D6A}"/>
    <cellStyle name="Millares 14 9 7" xfId="22645" xr:uid="{54D84C8F-9E96-43FE-95DB-4923E8C72AD0}"/>
    <cellStyle name="Millares 14 9 8" xfId="44148" xr:uid="{494C55ED-74DF-48A2-ABC1-737562789E5B}"/>
    <cellStyle name="Millares 140" xfId="15084" xr:uid="{8638470E-2496-418F-AC7E-B9D6DCF04FE2}"/>
    <cellStyle name="Millares 140 2" xfId="36587" xr:uid="{F3694307-EBD4-470E-8D7B-149A19475D32}"/>
    <cellStyle name="Millares 141" xfId="15070" xr:uid="{568AF58C-2F37-4B39-8290-D4FD1A5DF346}"/>
    <cellStyle name="Millares 141 2" xfId="36573" xr:uid="{5073676D-7D98-4761-A8FD-6C9B94C54987}"/>
    <cellStyle name="Millares 142" xfId="15087" xr:uid="{CADAC7AF-3A80-40CF-9CC1-CED758882E7E}"/>
    <cellStyle name="Millares 142 2" xfId="36590" xr:uid="{802F5983-E829-4545-B145-5D9FAD1131A6}"/>
    <cellStyle name="Millares 143" xfId="21692" xr:uid="{E03DB207-460E-4848-94D4-FF8319B56392}"/>
    <cellStyle name="Millares 144" xfId="43195" xr:uid="{27F6BADB-88F0-4FE7-87C1-C52AD3C34406}"/>
    <cellStyle name="Millares 15" xfId="119" xr:uid="{7C560D48-9F8A-4B9F-B04B-02EA9ECD9D79}"/>
    <cellStyle name="Millares 15 10" xfId="1826" xr:uid="{4FA239F4-4E59-4FC5-823F-3A9639631326}"/>
    <cellStyle name="Millares 15 10 2" xfId="10092" xr:uid="{1F4B6256-AAE5-4B21-929A-3C84A6AABF58}"/>
    <cellStyle name="Millares 15 10 2 2" xfId="31595" xr:uid="{8830ECF8-F9D7-4E41-ADE9-6DEB1B3F9BCD}"/>
    <cellStyle name="Millares 15 10 3" xfId="16727" xr:uid="{A16D0EAF-09A2-4AA5-86CC-F94FE8761538}"/>
    <cellStyle name="Millares 15 10 3 2" xfId="38230" xr:uid="{8FC4FA28-1D73-4976-8873-FD03D5A3FE25}"/>
    <cellStyle name="Millares 15 10 4" xfId="23332" xr:uid="{30028DA6-DE08-4B1D-9EF3-594826124C7B}"/>
    <cellStyle name="Millares 15 10 5" xfId="44835" xr:uid="{E5CD2387-3B14-4963-8D0D-FD08A0DAD8B4}"/>
    <cellStyle name="Millares 15 11" xfId="2511" xr:uid="{56FAEE52-60D9-4816-9F65-8A81A53B7BD2}"/>
    <cellStyle name="Millares 15 11 2" xfId="10777" xr:uid="{D678C708-DFF3-4DCF-825C-8971CF99563C}"/>
    <cellStyle name="Millares 15 11 2 2" xfId="32280" xr:uid="{632BFCCC-A097-48D4-87D6-EB2C49F8F4D2}"/>
    <cellStyle name="Millares 15 11 3" xfId="17412" xr:uid="{3F788BF6-1FC8-44B1-8B2F-89C85A3C2CD1}"/>
    <cellStyle name="Millares 15 11 3 2" xfId="38915" xr:uid="{9E0AB46C-8C74-4C1C-A80F-8EC0FC5D8763}"/>
    <cellStyle name="Millares 15 11 4" xfId="24017" xr:uid="{AABE4583-2455-42BB-B861-CE81EBA6E773}"/>
    <cellStyle name="Millares 15 11 5" xfId="45520" xr:uid="{6B688383-832D-44E4-AD6B-72360659EFC3}"/>
    <cellStyle name="Millares 15 12" xfId="3022" xr:uid="{1E50E8BB-959D-4875-8F17-7030E9DC0DA4}"/>
    <cellStyle name="Millares 15 12 2" xfId="11288" xr:uid="{873219F7-0330-4849-A711-816B0F081AF7}"/>
    <cellStyle name="Millares 15 12 2 2" xfId="32791" xr:uid="{D51DF6C8-3315-490A-9D48-052E8FA893A9}"/>
    <cellStyle name="Millares 15 12 3" xfId="17923" xr:uid="{789A04FC-EE18-484F-9FD1-55F23FB666FE}"/>
    <cellStyle name="Millares 15 12 3 2" xfId="39426" xr:uid="{EF0E08BE-E1EE-4F67-8407-311DA244A11B}"/>
    <cellStyle name="Millares 15 12 4" xfId="24528" xr:uid="{7D054703-C06D-4A42-AC01-58BCB6C4B6E6}"/>
    <cellStyle name="Millares 15 12 5" xfId="46031" xr:uid="{29D6036E-D9F0-4F17-AD3E-8769A525383D}"/>
    <cellStyle name="Millares 15 13" xfId="4657" xr:uid="{40EAF3D3-207A-4781-AA45-B693D0440228}"/>
    <cellStyle name="Millares 15 13 2" xfId="12923" xr:uid="{AB64179C-A6A5-4131-A9C1-6F8AD341CB1B}"/>
    <cellStyle name="Millares 15 13 2 2" xfId="34426" xr:uid="{BE132CE4-791A-4495-91E2-895F5DEB158E}"/>
    <cellStyle name="Millares 15 13 3" xfId="19558" xr:uid="{81100433-648C-48DE-9FB9-8E1DB01948BB}"/>
    <cellStyle name="Millares 15 13 3 2" xfId="41061" xr:uid="{C1EC3E4C-563D-4773-8746-91AC48DC6DC9}"/>
    <cellStyle name="Millares 15 13 4" xfId="26163" xr:uid="{4E5F8639-5964-423F-8A2F-049747E14EBC}"/>
    <cellStyle name="Millares 15 13 5" xfId="47666" xr:uid="{4D3909EC-3F12-4236-8C35-7CB267450DF4}"/>
    <cellStyle name="Millares 15 14" xfId="5160" xr:uid="{387B487C-2A07-44D1-B166-887030EC6F36}"/>
    <cellStyle name="Millares 15 14 2" xfId="13426" xr:uid="{C24660FA-CC84-4A07-BE06-868231BF5257}"/>
    <cellStyle name="Millares 15 14 2 2" xfId="34929" xr:uid="{87543D15-09BE-4CB0-A0AC-4E3D00D41DDE}"/>
    <cellStyle name="Millares 15 14 3" xfId="20061" xr:uid="{519B991E-3916-4E6F-95A1-AC0CAF114152}"/>
    <cellStyle name="Millares 15 14 3 2" xfId="41564" xr:uid="{E95DFB1B-FCFB-4E88-ACBA-51BA814B1DAC}"/>
    <cellStyle name="Millares 15 14 4" xfId="26666" xr:uid="{F8DDF310-7831-4C1F-A5AC-EE1F23642F20}"/>
    <cellStyle name="Millares 15 14 5" xfId="48169" xr:uid="{74489D94-37D6-425C-8CF7-BE25DDC08D7A}"/>
    <cellStyle name="Millares 15 15" xfId="6801" xr:uid="{B138EBBE-E2E4-4E81-B896-9A9B451A3FEF}"/>
    <cellStyle name="Millares 15 15 2" xfId="28304" xr:uid="{E311296B-676B-4035-A974-C9A721BEF1FC}"/>
    <cellStyle name="Millares 15 16" xfId="8455" xr:uid="{3265395C-66A5-46B6-9585-AA9A0339E7BD}"/>
    <cellStyle name="Millares 15 16 2" xfId="29958" xr:uid="{5571A50A-6822-448D-BF98-0AD50CF01683}"/>
    <cellStyle name="Millares 15 17" xfId="15094" xr:uid="{619A46AB-908C-4922-B88E-AFC6DC4221B5}"/>
    <cellStyle name="Millares 15 17 2" xfId="36597" xr:uid="{7161590F-3E47-42C5-9F0F-A8E9ADCCA900}"/>
    <cellStyle name="Millares 15 18" xfId="21699" xr:uid="{05BA3FB9-4680-433D-A54F-A10A2E57BE8E}"/>
    <cellStyle name="Millares 15 19" xfId="43202" xr:uid="{8558844E-4238-4EB1-AEA4-0DA9D4E7A167}"/>
    <cellStyle name="Millares 15 2" xfId="157" xr:uid="{61B681FE-B2D9-445B-86A5-986BB3B6F8FD}"/>
    <cellStyle name="Millares 15 2 10" xfId="4694" xr:uid="{F3384FD3-0D8E-4E6E-AB2F-2A515F465937}"/>
    <cellStyle name="Millares 15 2 10 2" xfId="12960" xr:uid="{12C277B4-A585-4827-9FC5-C607126EA333}"/>
    <cellStyle name="Millares 15 2 10 2 2" xfId="34463" xr:uid="{4FA56C9C-CF3C-4E2D-9C2B-8431A210F860}"/>
    <cellStyle name="Millares 15 2 10 3" xfId="19595" xr:uid="{8DB2FEE4-ECA5-4DE8-8F69-A514CCCA4861}"/>
    <cellStyle name="Millares 15 2 10 3 2" xfId="41098" xr:uid="{AC87698E-0BE1-4564-B06A-738DD95BCAEB}"/>
    <cellStyle name="Millares 15 2 10 4" xfId="26200" xr:uid="{E15EC888-A3B5-49FF-A35A-FEAB74CFB453}"/>
    <cellStyle name="Millares 15 2 10 5" xfId="47703" xr:uid="{89B156F1-876B-42A5-BE5D-D37302BF1CEF}"/>
    <cellStyle name="Millares 15 2 11" xfId="5197" xr:uid="{E2087FA6-8978-4299-BC70-8AA74F7D74B7}"/>
    <cellStyle name="Millares 15 2 11 2" xfId="13463" xr:uid="{A69F19A4-18B1-4537-83B0-941DC91D3097}"/>
    <cellStyle name="Millares 15 2 11 2 2" xfId="34966" xr:uid="{B3495D20-0030-4D1E-B378-6550399263E9}"/>
    <cellStyle name="Millares 15 2 11 3" xfId="20098" xr:uid="{8D80609F-E9C8-4D35-BEA2-5BBA18C24B57}"/>
    <cellStyle name="Millares 15 2 11 3 2" xfId="41601" xr:uid="{1CF218B6-3D8F-4D6C-86DB-F7AD772F5E2C}"/>
    <cellStyle name="Millares 15 2 11 4" xfId="26703" xr:uid="{A7187E9F-BC5B-4006-9FC9-C92C5F22C4EB}"/>
    <cellStyle name="Millares 15 2 11 5" xfId="48206" xr:uid="{18DB6D4E-F0F4-4646-A417-5ACC383C32E4}"/>
    <cellStyle name="Millares 15 2 12" xfId="6838" xr:uid="{A9BB9DA7-BC6E-49EE-B069-0EE3EF45389F}"/>
    <cellStyle name="Millares 15 2 12 2" xfId="28341" xr:uid="{289839D7-F623-41AD-98C4-D0D10C7F399F}"/>
    <cellStyle name="Millares 15 2 13" xfId="8492" xr:uid="{034A6E67-9A69-4DEA-8A68-93A886EAE63E}"/>
    <cellStyle name="Millares 15 2 13 2" xfId="29995" xr:uid="{297E5579-CBB2-4BEA-89C8-13BBFE129601}"/>
    <cellStyle name="Millares 15 2 14" xfId="15131" xr:uid="{63745BD2-31D3-45F6-BDDB-D8282FDED67D}"/>
    <cellStyle name="Millares 15 2 14 2" xfId="36634" xr:uid="{C0B5CA9B-CEF9-4F5D-89A3-351246C25CFD}"/>
    <cellStyle name="Millares 15 2 15" xfId="21736" xr:uid="{6985A8C2-847A-41EA-B5C0-9EA0C008D3EB}"/>
    <cellStyle name="Millares 15 2 16" xfId="43239" xr:uid="{64F6DDC4-849B-4FEC-ACE2-E72B7BD9CE7F}"/>
    <cellStyle name="Millares 15 2 2" xfId="489" xr:uid="{2706469B-5D95-4254-A58B-248768BE5323}"/>
    <cellStyle name="Millares 15 2 2 10" xfId="7100" xr:uid="{13652143-EDE9-46D2-9B3C-D67E27EE8A20}"/>
    <cellStyle name="Millares 15 2 2 10 2" xfId="28603" xr:uid="{FB40842F-CC61-40C6-BCBB-C69C4693255A}"/>
    <cellStyle name="Millares 15 2 2 11" xfId="8756" xr:uid="{2C6266C1-1E20-4454-820D-2A8F0515D41B}"/>
    <cellStyle name="Millares 15 2 2 11 2" xfId="30259" xr:uid="{F91C156C-541C-4EF9-AA88-D71A689C848A}"/>
    <cellStyle name="Millares 15 2 2 12" xfId="15392" xr:uid="{AD955442-D351-4137-A3BB-45C5ABC26814}"/>
    <cellStyle name="Millares 15 2 2 12 2" xfId="36895" xr:uid="{72C5DA98-EB0D-4561-BC63-A45FC310FAB4}"/>
    <cellStyle name="Millares 15 2 2 13" xfId="21997" xr:uid="{94C33532-2057-48A0-BCFA-A2336E978F2B}"/>
    <cellStyle name="Millares 15 2 2 14" xfId="43500" xr:uid="{2DDBC470-3183-42C6-8F5F-F6C0709E5CE4}"/>
    <cellStyle name="Millares 15 2 2 2" xfId="771" xr:uid="{021BE65E-B91C-4EDF-8341-83E47632146D}"/>
    <cellStyle name="Millares 15 2 2 2 10" xfId="15672" xr:uid="{0F01FC32-A901-427A-93FA-2E7D78EAFDE7}"/>
    <cellStyle name="Millares 15 2 2 2 10 2" xfId="37175" xr:uid="{AC0AA21A-F11E-4956-B07F-75B1C7698CBD}"/>
    <cellStyle name="Millares 15 2 2 2 11" xfId="22277" xr:uid="{881D1D6A-8F12-4CA9-B4CB-F100B812FE16}"/>
    <cellStyle name="Millares 15 2 2 2 12" xfId="43780" xr:uid="{C167E7AD-3F88-4256-B9F5-B86842643928}"/>
    <cellStyle name="Millares 15 2 2 2 2" xfId="1717" xr:uid="{8EEC0523-B7FB-40D2-967A-838A50EA7E1B}"/>
    <cellStyle name="Millares 15 2 2 2 2 2" xfId="4546" xr:uid="{D4A82BF6-22DC-4998-B3BF-10A6F57AC3F7}"/>
    <cellStyle name="Millares 15 2 2 2 2 2 2" xfId="12812" xr:uid="{F8147800-F81D-4BFF-AE29-EF19633A6E70}"/>
    <cellStyle name="Millares 15 2 2 2 2 2 2 2" xfId="34315" xr:uid="{B101ACF1-3B1F-43F1-8448-CF537562CA5B}"/>
    <cellStyle name="Millares 15 2 2 2 2 2 3" xfId="19447" xr:uid="{1AA038AD-3F1B-4086-899A-D6FC6E3718B7}"/>
    <cellStyle name="Millares 15 2 2 2 2 2 3 2" xfId="40950" xr:uid="{A7153E97-CDF7-42BB-A776-4C2AD5358500}"/>
    <cellStyle name="Millares 15 2 2 2 2 2 4" xfId="26052" xr:uid="{126FA59C-FB84-40AB-A8F7-876B047EE2F6}"/>
    <cellStyle name="Millares 15 2 2 2 2 2 5" xfId="47555" xr:uid="{3454A98C-50E9-483D-A513-FFD0AA1E8049}"/>
    <cellStyle name="Millares 15 2 2 2 2 3" xfId="6685" xr:uid="{F3C30185-0187-4E33-B264-0B34313A1737}"/>
    <cellStyle name="Millares 15 2 2 2 2 3 2" xfId="14951" xr:uid="{2057B31C-D4F8-43C6-9CA9-49ABFF2BE0FF}"/>
    <cellStyle name="Millares 15 2 2 2 2 3 2 2" xfId="36454" xr:uid="{A058420B-BCF2-4AF0-9F79-2F61CA02C9D0}"/>
    <cellStyle name="Millares 15 2 2 2 2 3 3" xfId="21586" xr:uid="{0BA61232-D3A3-4801-88D8-EE33B401761C}"/>
    <cellStyle name="Millares 15 2 2 2 2 3 3 2" xfId="43089" xr:uid="{0EE1E5D3-5508-41A3-B81E-9EC6F55F9B5F}"/>
    <cellStyle name="Millares 15 2 2 2 2 3 4" xfId="28191" xr:uid="{3DD80245-FC3A-4994-93FE-92E076A4100F}"/>
    <cellStyle name="Millares 15 2 2 2 2 3 5" xfId="49694" xr:uid="{43CBF272-7DD5-4A03-8654-44236AF7DF06}"/>
    <cellStyle name="Millares 15 2 2 2 2 4" xfId="8326" xr:uid="{703EE5CA-5211-404C-B5C6-45435BA0F9F9}"/>
    <cellStyle name="Millares 15 2 2 2 2 4 2" xfId="29829" xr:uid="{8F9534CC-D3CC-4828-BBE5-5D851A77D1A2}"/>
    <cellStyle name="Millares 15 2 2 2 2 5" xfId="9983" xr:uid="{867150E1-2F9E-4EFC-BC31-19745290B213}"/>
    <cellStyle name="Millares 15 2 2 2 2 5 2" xfId="31486" xr:uid="{03CBE7DE-5B8C-47BD-B357-516A173E0F90}"/>
    <cellStyle name="Millares 15 2 2 2 2 6" xfId="16618" xr:uid="{88A55A9D-9685-4174-9B72-B65EB17D1450}"/>
    <cellStyle name="Millares 15 2 2 2 2 6 2" xfId="38121" xr:uid="{E60E4DDF-0B9B-45A5-A8E0-C7A205A90121}"/>
    <cellStyle name="Millares 15 2 2 2 2 7" xfId="23223" xr:uid="{9202C012-4185-43ED-9615-F6B6D4327E67}"/>
    <cellStyle name="Millares 15 2 2 2 2 8" xfId="44726" xr:uid="{6A088306-E035-42E5-83FB-935E1A4D71BE}"/>
    <cellStyle name="Millares 15 2 2 2 3" xfId="2404" xr:uid="{77A5312E-7F5E-4CDC-BFDB-937024759162}"/>
    <cellStyle name="Millares 15 2 2 2 3 2" xfId="10670" xr:uid="{E21F8464-88CE-447F-8A79-60DEBB4B5CF8}"/>
    <cellStyle name="Millares 15 2 2 2 3 2 2" xfId="32173" xr:uid="{497FD7BC-A198-4AF3-93E9-0D88311B748B}"/>
    <cellStyle name="Millares 15 2 2 2 3 3" xfId="17305" xr:uid="{EAEEB29C-98D2-49F3-8295-1CDED4D643AE}"/>
    <cellStyle name="Millares 15 2 2 2 3 3 2" xfId="38808" xr:uid="{999ED55B-366F-4E47-8E79-1F61515278EA}"/>
    <cellStyle name="Millares 15 2 2 2 3 4" xfId="23910" xr:uid="{6D43C1C8-836E-41DB-9014-E27EF0DAB0C7}"/>
    <cellStyle name="Millares 15 2 2 2 3 5" xfId="45413" xr:uid="{B9DD6DE5-7F34-499D-A5CD-3ADF3D689975}"/>
    <cellStyle name="Millares 15 2 2 2 4" xfId="2921" xr:uid="{BDAAA3E1-5B16-463D-8C4E-488FF6D62086}"/>
    <cellStyle name="Millares 15 2 2 2 4 2" xfId="11187" xr:uid="{6DBDA547-38A1-4D03-995E-034B35DA573E}"/>
    <cellStyle name="Millares 15 2 2 2 4 2 2" xfId="32690" xr:uid="{0A1F1F3D-370E-4A61-BDA9-6CC7D04CAC45}"/>
    <cellStyle name="Millares 15 2 2 2 4 3" xfId="17822" xr:uid="{27C9D8BD-8770-4EFB-BC67-DDF4B9CCA6CD}"/>
    <cellStyle name="Millares 15 2 2 2 4 3 2" xfId="39325" xr:uid="{C5CB7BED-D09D-462A-A011-5C7852E99BAF}"/>
    <cellStyle name="Millares 15 2 2 2 4 4" xfId="24427" xr:uid="{DACD5AA7-557E-4A09-B5E6-1466F49C9BFF}"/>
    <cellStyle name="Millares 15 2 2 2 4 5" xfId="45930" xr:uid="{D40ED425-EF3D-4207-83E7-BF4243CF2B9D}"/>
    <cellStyle name="Millares 15 2 2 2 5" xfId="3600" xr:uid="{9FD362BB-F220-45EF-8A98-B46068D1CB44}"/>
    <cellStyle name="Millares 15 2 2 2 5 2" xfId="11866" xr:uid="{AF0AC845-99AF-40AF-B514-080CFC93F4B6}"/>
    <cellStyle name="Millares 15 2 2 2 5 2 2" xfId="33369" xr:uid="{7B61D877-A276-45D9-B8F1-49DF6C2A7CC7}"/>
    <cellStyle name="Millares 15 2 2 2 5 3" xfId="18501" xr:uid="{121E2965-BCB7-4003-A90D-D3B9C5E59285}"/>
    <cellStyle name="Millares 15 2 2 2 5 3 2" xfId="40004" xr:uid="{3D405C5B-5F9A-4DDD-865D-95A7B9292EF0}"/>
    <cellStyle name="Millares 15 2 2 2 5 4" xfId="25106" xr:uid="{DC85961D-427F-479D-99A7-FFBA1CF34BEC}"/>
    <cellStyle name="Millares 15 2 2 2 5 5" xfId="46609" xr:uid="{101705DE-92A4-43A8-8D80-A24FD0FB94E4}"/>
    <cellStyle name="Millares 15 2 2 2 6" xfId="5065" xr:uid="{C7A35F9E-96A0-4418-9E9F-2692F04955A9}"/>
    <cellStyle name="Millares 15 2 2 2 6 2" xfId="13331" xr:uid="{52D7DC4D-C41E-4C5E-A61B-063090F3F941}"/>
    <cellStyle name="Millares 15 2 2 2 6 2 2" xfId="34834" xr:uid="{DB1EE07A-4102-4CF0-81B2-735E775725B1}"/>
    <cellStyle name="Millares 15 2 2 2 6 3" xfId="19966" xr:uid="{94F7902B-1305-474E-B1F6-C5DA180C5D82}"/>
    <cellStyle name="Millares 15 2 2 2 6 3 2" xfId="41469" xr:uid="{78768092-646E-4D36-8399-188683885E97}"/>
    <cellStyle name="Millares 15 2 2 2 6 4" xfId="26571" xr:uid="{17FFC82C-0A25-401E-8500-1E61B1F67672}"/>
    <cellStyle name="Millares 15 2 2 2 6 5" xfId="48074" xr:uid="{FD8EBBED-4C62-44CD-8271-4F3F4B644938}"/>
    <cellStyle name="Millares 15 2 2 2 7" xfId="5739" xr:uid="{CE22B4C1-924E-49F0-8BA5-053F8E9682D5}"/>
    <cellStyle name="Millares 15 2 2 2 7 2" xfId="14005" xr:uid="{1645E49C-1B5F-4C1E-AB07-48D5DBE4AC00}"/>
    <cellStyle name="Millares 15 2 2 2 7 2 2" xfId="35508" xr:uid="{F72F09CE-6E9D-489A-A62A-43A7D3BEB39C}"/>
    <cellStyle name="Millares 15 2 2 2 7 3" xfId="20640" xr:uid="{72C35521-DBE4-47B3-ADB9-CBCCC4EA321B}"/>
    <cellStyle name="Millares 15 2 2 2 7 3 2" xfId="42143" xr:uid="{0B6F5B1F-BFEE-4965-B480-E00FFE0096C0}"/>
    <cellStyle name="Millares 15 2 2 2 7 4" xfId="27245" xr:uid="{104CFF9D-89D7-4470-BBB4-A406ECD98CB4}"/>
    <cellStyle name="Millares 15 2 2 2 7 5" xfId="48748" xr:uid="{6A8AE319-72DB-4047-8C87-AFBE21FB2D1A}"/>
    <cellStyle name="Millares 15 2 2 2 8" xfId="7380" xr:uid="{FD92F950-2FCE-4021-B4B3-55AF4A7E2DAE}"/>
    <cellStyle name="Millares 15 2 2 2 8 2" xfId="28883" xr:uid="{0A8A53DA-4AF8-49E1-8028-D74E35FB4C9C}"/>
    <cellStyle name="Millares 15 2 2 2 9" xfId="9037" xr:uid="{BBF4342A-0A1D-484B-BFBD-EC424AC97DF2}"/>
    <cellStyle name="Millares 15 2 2 2 9 2" xfId="30540" xr:uid="{3690EC77-ECD8-46EA-9832-501D19EF0E6D}"/>
    <cellStyle name="Millares 15 2 2 3" xfId="1041" xr:uid="{44C34A13-55DA-492E-B1FB-7053B42FC5FA}"/>
    <cellStyle name="Millares 15 2 2 3 2" xfId="3870" xr:uid="{E3BAADCF-0966-464E-9313-9668D288137A}"/>
    <cellStyle name="Millares 15 2 2 3 2 2" xfId="12136" xr:uid="{573B9F6F-9916-462C-8DFD-4D784372129B}"/>
    <cellStyle name="Millares 15 2 2 3 2 2 2" xfId="33639" xr:uid="{A828FEB6-8130-4EAF-A9D2-B38AA9EBEC64}"/>
    <cellStyle name="Millares 15 2 2 3 2 3" xfId="18771" xr:uid="{0F1F6085-09B8-4B21-94AF-5D44DD6F364F}"/>
    <cellStyle name="Millares 15 2 2 3 2 3 2" xfId="40274" xr:uid="{66B346DF-5645-4FFA-A505-7E12756C0FBF}"/>
    <cellStyle name="Millares 15 2 2 3 2 4" xfId="25376" xr:uid="{CC937E5E-88BA-4042-A954-9B5892DF4EE5}"/>
    <cellStyle name="Millares 15 2 2 3 2 5" xfId="46879" xr:uid="{772FD35C-FE87-4AA8-9FB3-32D2C790B12D}"/>
    <cellStyle name="Millares 15 2 2 3 3" xfId="6009" xr:uid="{33A7A652-AE15-4A71-9D61-22D6442869DD}"/>
    <cellStyle name="Millares 15 2 2 3 3 2" xfId="14275" xr:uid="{16E726C2-9842-4079-807A-13FD6233EBF5}"/>
    <cellStyle name="Millares 15 2 2 3 3 2 2" xfId="35778" xr:uid="{1F0C774D-9CC5-4B9F-BA63-6CF178450FA9}"/>
    <cellStyle name="Millares 15 2 2 3 3 3" xfId="20910" xr:uid="{F6C5D7A9-6FB8-425B-B0DC-ECBBBDE2766A}"/>
    <cellStyle name="Millares 15 2 2 3 3 3 2" xfId="42413" xr:uid="{B60C11F5-86DF-4B76-925C-AD1603C7DDE8}"/>
    <cellStyle name="Millares 15 2 2 3 3 4" xfId="27515" xr:uid="{C108CCE5-DC4B-4632-9189-030FA73A0387}"/>
    <cellStyle name="Millares 15 2 2 3 3 5" xfId="49018" xr:uid="{2665A1E9-B9A5-4045-8F7D-D663343A8F1E}"/>
    <cellStyle name="Millares 15 2 2 3 4" xfId="7650" xr:uid="{10556D09-30FE-4F10-AA23-0A4A2F3D7328}"/>
    <cellStyle name="Millares 15 2 2 3 4 2" xfId="29153" xr:uid="{2B2B7A92-FEA4-4283-BE15-0C6931351B2B}"/>
    <cellStyle name="Millares 15 2 2 3 5" xfId="9307" xr:uid="{12E6217C-A476-4B33-86DB-9CA66485E583}"/>
    <cellStyle name="Millares 15 2 2 3 5 2" xfId="30810" xr:uid="{0A5531FF-03F8-4ADA-B9E4-5866ED7F328A}"/>
    <cellStyle name="Millares 15 2 2 3 6" xfId="15942" xr:uid="{9A840388-F61C-42DB-9403-470479E6A7E2}"/>
    <cellStyle name="Millares 15 2 2 3 6 2" xfId="37445" xr:uid="{4A1CD637-248F-4441-B72E-42681A76F95A}"/>
    <cellStyle name="Millares 15 2 2 3 7" xfId="22547" xr:uid="{BC559662-3023-4DC3-B108-4630E25ED3A1}"/>
    <cellStyle name="Millares 15 2 2 3 8" xfId="44050" xr:uid="{B60F7FF2-DE36-462B-A13F-AE4DDE144210}"/>
    <cellStyle name="Millares 15 2 2 4" xfId="1437" xr:uid="{80220736-5C07-4339-88D9-C95B7615A99F}"/>
    <cellStyle name="Millares 15 2 2 4 2" xfId="4266" xr:uid="{523A105F-7EB4-42E9-B96C-FEB80B89FD3D}"/>
    <cellStyle name="Millares 15 2 2 4 2 2" xfId="12532" xr:uid="{C18FCE73-AAE6-4A5F-8E9C-A6A177EB640B}"/>
    <cellStyle name="Millares 15 2 2 4 2 2 2" xfId="34035" xr:uid="{A62F01A0-B54B-4FE6-9897-7469B7B756DE}"/>
    <cellStyle name="Millares 15 2 2 4 2 3" xfId="19167" xr:uid="{3593AE19-A5F9-4ABF-9BA0-F612CEA26BC2}"/>
    <cellStyle name="Millares 15 2 2 4 2 3 2" xfId="40670" xr:uid="{B0ED5925-8ED1-4C4E-A2C1-ACBAB86DFEBE}"/>
    <cellStyle name="Millares 15 2 2 4 2 4" xfId="25772" xr:uid="{9ECAC5E8-B8B9-4708-BEA6-03935C34FA3A}"/>
    <cellStyle name="Millares 15 2 2 4 2 5" xfId="47275" xr:uid="{B5E12BFE-0640-42A7-872E-47FCD30F4DB6}"/>
    <cellStyle name="Millares 15 2 2 4 3" xfId="6405" xr:uid="{4CD8D882-B0D0-4B87-9D1C-47C3155C03AF}"/>
    <cellStyle name="Millares 15 2 2 4 3 2" xfId="14671" xr:uid="{B680CFE5-6320-4FEB-8804-B615B4675444}"/>
    <cellStyle name="Millares 15 2 2 4 3 2 2" xfId="36174" xr:uid="{5D0C79E6-B240-43F0-8F2F-4A74357F0F09}"/>
    <cellStyle name="Millares 15 2 2 4 3 3" xfId="21306" xr:uid="{42942A7A-04DF-41D2-BE92-3F2E57B37CFB}"/>
    <cellStyle name="Millares 15 2 2 4 3 3 2" xfId="42809" xr:uid="{B7C89E70-B0BB-4E96-AAC2-F37E49D24252}"/>
    <cellStyle name="Millares 15 2 2 4 3 4" xfId="27911" xr:uid="{4C57B994-74E0-4F2C-9CB3-89086995FBBF}"/>
    <cellStyle name="Millares 15 2 2 4 3 5" xfId="49414" xr:uid="{2CE2E311-DDF0-47E2-97DA-95925027121B}"/>
    <cellStyle name="Millares 15 2 2 4 4" xfId="8046" xr:uid="{C9706B94-6DCC-46D9-A32E-0E671196BEE7}"/>
    <cellStyle name="Millares 15 2 2 4 4 2" xfId="29549" xr:uid="{837950E6-D6BB-4EF8-B725-367FDCDBC154}"/>
    <cellStyle name="Millares 15 2 2 4 5" xfId="9703" xr:uid="{7388AEE6-C76F-4810-9AF4-AE282F7BC122}"/>
    <cellStyle name="Millares 15 2 2 4 5 2" xfId="31206" xr:uid="{414796FC-8EB0-46E5-9213-5B0F33713824}"/>
    <cellStyle name="Millares 15 2 2 4 6" xfId="16338" xr:uid="{228C50E9-2EA5-4EC5-A6F9-34002988DF6B}"/>
    <cellStyle name="Millares 15 2 2 4 6 2" xfId="37841" xr:uid="{4D90F7DA-3FFB-4ADC-B978-AB681CE5957A}"/>
    <cellStyle name="Millares 15 2 2 4 7" xfId="22943" xr:uid="{340AA70E-854E-4085-91E7-55B3D58C14EE}"/>
    <cellStyle name="Millares 15 2 2 4 8" xfId="44446" xr:uid="{D05B09E6-C7B2-461C-9354-D68C91DFCDB2}"/>
    <cellStyle name="Millares 15 2 2 5" xfId="2124" xr:uid="{200D13CA-26A2-412C-94C4-CA71C6C00753}"/>
    <cellStyle name="Millares 15 2 2 5 2" xfId="10390" xr:uid="{1D3B8574-F6E5-476D-A1D1-3578E4F867AE}"/>
    <cellStyle name="Millares 15 2 2 5 2 2" xfId="31893" xr:uid="{A7AED712-2E96-45DA-83A2-A3F216FEB758}"/>
    <cellStyle name="Millares 15 2 2 5 3" xfId="17025" xr:uid="{AF0D10E2-C9A1-4DE9-BDDE-66E14774E9CC}"/>
    <cellStyle name="Millares 15 2 2 5 3 2" xfId="38528" xr:uid="{E3E9EA63-5F41-4486-984A-0CE8986FD95D}"/>
    <cellStyle name="Millares 15 2 2 5 4" xfId="23630" xr:uid="{6F1D62B5-2009-4E73-B8C7-EF8ADCAD9270}"/>
    <cellStyle name="Millares 15 2 2 5 5" xfId="45133" xr:uid="{716D4AF7-BA11-4B33-BAC9-4D1039C05801}"/>
    <cellStyle name="Millares 15 2 2 6" xfId="2672" xr:uid="{5E2F0FF9-D40B-4AB5-BDF9-C5B19942DA76}"/>
    <cellStyle name="Millares 15 2 2 6 2" xfId="10938" xr:uid="{3615CF29-F807-47D0-8439-0721296E658A}"/>
    <cellStyle name="Millares 15 2 2 6 2 2" xfId="32441" xr:uid="{4492BD1E-6FCA-41B0-AEC1-15ED4F06548C}"/>
    <cellStyle name="Millares 15 2 2 6 3" xfId="17573" xr:uid="{31E250F0-7078-4310-A6D8-E4DC3C44B601}"/>
    <cellStyle name="Millares 15 2 2 6 3 2" xfId="39076" xr:uid="{4D1F94FC-5284-428F-B411-02159517187C}"/>
    <cellStyle name="Millares 15 2 2 6 4" xfId="24178" xr:uid="{9DF0CE0E-D0A4-4728-AC37-6E505DA56EF1}"/>
    <cellStyle name="Millares 15 2 2 6 5" xfId="45681" xr:uid="{7C4FA6FA-E39D-499F-9DFD-DEB265C9015A}"/>
    <cellStyle name="Millares 15 2 2 7" xfId="3320" xr:uid="{89433468-4078-48F9-836E-E7AD9E8C6CF1}"/>
    <cellStyle name="Millares 15 2 2 7 2" xfId="11586" xr:uid="{316BEB9E-66D7-4AE7-ABA8-1293B422579A}"/>
    <cellStyle name="Millares 15 2 2 7 2 2" xfId="33089" xr:uid="{4ED82A2D-BC0C-41B0-A80C-35E3639717B3}"/>
    <cellStyle name="Millares 15 2 2 7 3" xfId="18221" xr:uid="{90EB6BA5-7450-4723-B407-1EB112AEFF71}"/>
    <cellStyle name="Millares 15 2 2 7 3 2" xfId="39724" xr:uid="{60963123-C08B-4FDC-A63F-28EFCCEB08A6}"/>
    <cellStyle name="Millares 15 2 2 7 4" xfId="24826" xr:uid="{55D90500-7031-427D-B251-F341286F8550}"/>
    <cellStyle name="Millares 15 2 2 7 5" xfId="46329" xr:uid="{0C45B4CB-94C4-4557-ADFE-510D8AF6D004}"/>
    <cellStyle name="Millares 15 2 2 8" xfId="4816" xr:uid="{38152B3C-CDB2-4391-A01B-94C593B676CC}"/>
    <cellStyle name="Millares 15 2 2 8 2" xfId="13082" xr:uid="{5132D578-197D-45B8-8E16-0578EF1D6A06}"/>
    <cellStyle name="Millares 15 2 2 8 2 2" xfId="34585" xr:uid="{B7CE59C5-C971-4178-8200-890B80FF9E6C}"/>
    <cellStyle name="Millares 15 2 2 8 3" xfId="19717" xr:uid="{245DE8B6-AFD6-4166-88C9-878B4E4CD0E8}"/>
    <cellStyle name="Millares 15 2 2 8 3 2" xfId="41220" xr:uid="{267AE4BB-A735-4AFC-8593-EBE0C107A806}"/>
    <cellStyle name="Millares 15 2 2 8 4" xfId="26322" xr:uid="{C8EFF17C-3F9B-4D46-9995-15E32A503207}"/>
    <cellStyle name="Millares 15 2 2 8 5" xfId="47825" xr:uid="{F72E37B7-61B5-4313-A369-313481EE35F4}"/>
    <cellStyle name="Millares 15 2 2 9" xfId="5459" xr:uid="{C108D059-B641-430E-BCD7-253C93916332}"/>
    <cellStyle name="Millares 15 2 2 9 2" xfId="13725" xr:uid="{B4B1CFB8-32B2-4E78-BC1C-C7C6397FC980}"/>
    <cellStyle name="Millares 15 2 2 9 2 2" xfId="35228" xr:uid="{485AD75D-EF45-49A8-8E00-6168FDF173FE}"/>
    <cellStyle name="Millares 15 2 2 9 3" xfId="20360" xr:uid="{CE9DE00B-A732-41A9-B408-455A9961B6C3}"/>
    <cellStyle name="Millares 15 2 2 9 3 2" xfId="41863" xr:uid="{12603103-AE48-4A16-805B-9DC08AF8BADD}"/>
    <cellStyle name="Millares 15 2 2 9 4" xfId="26965" xr:uid="{538424AA-1E6D-498B-86F1-15BF25238231}"/>
    <cellStyle name="Millares 15 2 2 9 5" xfId="48468" xr:uid="{8E51B5C2-CA44-493A-96C8-922F3434CD8F}"/>
    <cellStyle name="Millares 15 2 3" xfId="362" xr:uid="{D84EF6EE-5590-410F-A52F-DDA17D9BCE58}"/>
    <cellStyle name="Millares 15 2 3 10" xfId="15265" xr:uid="{BFFF0968-8911-40AD-8BB8-7712C4F7BF7D}"/>
    <cellStyle name="Millares 15 2 3 10 2" xfId="36768" xr:uid="{E9D09593-3FC8-4CCA-ABAD-978EF70177BF}"/>
    <cellStyle name="Millares 15 2 3 11" xfId="21870" xr:uid="{05CBFDE3-34C2-408F-B9A7-B2816CB092A5}"/>
    <cellStyle name="Millares 15 2 3 12" xfId="43373" xr:uid="{AE21EDF1-CC27-41D5-8D84-4097FC370AC9}"/>
    <cellStyle name="Millares 15 2 3 2" xfId="1310" xr:uid="{4FE1472B-7A99-4B45-A1B7-23E5805E5439}"/>
    <cellStyle name="Millares 15 2 3 2 2" xfId="4139" xr:uid="{02A6E503-A77B-4663-955C-98EB873639B9}"/>
    <cellStyle name="Millares 15 2 3 2 2 2" xfId="12405" xr:uid="{CA674F21-48C6-4FE1-8546-E5EBC5344224}"/>
    <cellStyle name="Millares 15 2 3 2 2 2 2" xfId="33908" xr:uid="{D20F55A5-50B8-42EE-B0AF-79BE65DC28DC}"/>
    <cellStyle name="Millares 15 2 3 2 2 3" xfId="19040" xr:uid="{B1062FB5-1445-4244-929E-9A63ED4B8913}"/>
    <cellStyle name="Millares 15 2 3 2 2 3 2" xfId="40543" xr:uid="{6647CFDD-45BA-4390-BE02-94F9AEDE9369}"/>
    <cellStyle name="Millares 15 2 3 2 2 4" xfId="25645" xr:uid="{771EC25F-AD67-464D-AF6F-0620617B8312}"/>
    <cellStyle name="Millares 15 2 3 2 2 5" xfId="47148" xr:uid="{A320718A-4799-429A-B446-C3739959E193}"/>
    <cellStyle name="Millares 15 2 3 2 3" xfId="6278" xr:uid="{E60AC5FC-5EC6-47C8-A0B9-1A112757D130}"/>
    <cellStyle name="Millares 15 2 3 2 3 2" xfId="14544" xr:uid="{EC249988-BB0F-4522-A9AD-500492D25B26}"/>
    <cellStyle name="Millares 15 2 3 2 3 2 2" xfId="36047" xr:uid="{13FBAAA2-14A9-4A65-A527-5AE59666EB71}"/>
    <cellStyle name="Millares 15 2 3 2 3 3" xfId="21179" xr:uid="{C695EAD0-C81D-47D0-BA65-927465B7D15B}"/>
    <cellStyle name="Millares 15 2 3 2 3 3 2" xfId="42682" xr:uid="{9CF7B3EB-863C-4C19-A262-966DEDE508BD}"/>
    <cellStyle name="Millares 15 2 3 2 3 4" xfId="27784" xr:uid="{D3E1D17F-31F7-4214-8FDE-FAE24A9A768F}"/>
    <cellStyle name="Millares 15 2 3 2 3 5" xfId="49287" xr:uid="{0CB4990C-3D3D-4EF7-AE0B-FE84E48706D5}"/>
    <cellStyle name="Millares 15 2 3 2 4" xfId="7919" xr:uid="{04D24D2F-94F9-4A86-A764-42CEC44ECA36}"/>
    <cellStyle name="Millares 15 2 3 2 4 2" xfId="29422" xr:uid="{B7243383-1B0E-4FEE-AA8D-63727878D2E5}"/>
    <cellStyle name="Millares 15 2 3 2 5" xfId="9576" xr:uid="{A1376BA5-BEAE-4269-89C3-7CC7EBE8A434}"/>
    <cellStyle name="Millares 15 2 3 2 5 2" xfId="31079" xr:uid="{9214DF90-7F17-49EB-9DB0-6DEF9B4F7559}"/>
    <cellStyle name="Millares 15 2 3 2 6" xfId="16211" xr:uid="{E5D598A1-9B2E-4234-B6B9-EAD7DE19A1E7}"/>
    <cellStyle name="Millares 15 2 3 2 6 2" xfId="37714" xr:uid="{DFE61399-FB78-4C45-BAEB-9709D6757A84}"/>
    <cellStyle name="Millares 15 2 3 2 7" xfId="22816" xr:uid="{1F955DA0-5AFC-48E2-B013-330568CDF208}"/>
    <cellStyle name="Millares 15 2 3 2 8" xfId="44319" xr:uid="{28B14A2F-430F-4C98-A817-17098FF3F905}"/>
    <cellStyle name="Millares 15 2 3 3" xfId="1997" xr:uid="{96936977-5057-42F9-94AE-CF3E584019A2}"/>
    <cellStyle name="Millares 15 2 3 3 2" xfId="10263" xr:uid="{C9392797-1FD9-47BA-9203-ECDACD7CB7C3}"/>
    <cellStyle name="Millares 15 2 3 3 2 2" xfId="31766" xr:uid="{348ACE33-1F7D-4DDA-9BE6-2D933CB9BEA2}"/>
    <cellStyle name="Millares 15 2 3 3 3" xfId="16898" xr:uid="{E994A2DE-E19F-4C14-9A3F-34254F27A07A}"/>
    <cellStyle name="Millares 15 2 3 3 3 2" xfId="38401" xr:uid="{25399B84-6078-40FD-B03D-D89C4333F68C}"/>
    <cellStyle name="Millares 15 2 3 3 4" xfId="23503" xr:uid="{DAFB14A1-4FE6-40E3-9961-BE1854548F93}"/>
    <cellStyle name="Millares 15 2 3 3 5" xfId="45006" xr:uid="{D209198D-7D02-4251-BAF1-0FAAD8B3B33F}"/>
    <cellStyle name="Millares 15 2 3 4" xfId="2796" xr:uid="{D28A874C-C9E3-47E8-AE0E-93072A19CFCE}"/>
    <cellStyle name="Millares 15 2 3 4 2" xfId="11062" xr:uid="{E62D8468-15B1-40C5-AB50-9F3522516252}"/>
    <cellStyle name="Millares 15 2 3 4 2 2" xfId="32565" xr:uid="{F8C40C85-A2E3-44C8-80A9-9651FB554BB7}"/>
    <cellStyle name="Millares 15 2 3 4 3" xfId="17697" xr:uid="{5A2C3BDC-0222-49EF-A548-B67A701DF3EA}"/>
    <cellStyle name="Millares 15 2 3 4 3 2" xfId="39200" xr:uid="{15E630E4-3E07-428C-A294-3B221AF67E1C}"/>
    <cellStyle name="Millares 15 2 3 4 4" xfId="24302" xr:uid="{63D7DE4C-FEB5-4AE2-BA11-306313996114}"/>
    <cellStyle name="Millares 15 2 3 4 5" xfId="45805" xr:uid="{B2E12CC3-A9AD-47B7-8D26-70C725681F39}"/>
    <cellStyle name="Millares 15 2 3 5" xfId="3193" xr:uid="{3262DE4A-6A4F-4F0A-8E2A-A3A7CA952CE7}"/>
    <cellStyle name="Millares 15 2 3 5 2" xfId="11459" xr:uid="{266B6DC1-247B-4003-AA81-B43CC34E423B}"/>
    <cellStyle name="Millares 15 2 3 5 2 2" xfId="32962" xr:uid="{3C7B9EBA-5EE4-4FD2-8D68-099CEA9D21B1}"/>
    <cellStyle name="Millares 15 2 3 5 3" xfId="18094" xr:uid="{54EE352B-4B29-4998-990A-195BFAFE3833}"/>
    <cellStyle name="Millares 15 2 3 5 3 2" xfId="39597" xr:uid="{189DF026-7F51-4C1E-B03C-2A689A21B600}"/>
    <cellStyle name="Millares 15 2 3 5 4" xfId="24699" xr:uid="{CC359366-8C7D-49A1-9D00-C3BA547EFDA8}"/>
    <cellStyle name="Millares 15 2 3 5 5" xfId="46202" xr:uid="{D70AD31C-F4C1-43F6-8046-05AA9F74B170}"/>
    <cellStyle name="Millares 15 2 3 6" xfId="4940" xr:uid="{7B4E7E05-5318-497A-AB6D-E5B58D7CD523}"/>
    <cellStyle name="Millares 15 2 3 6 2" xfId="13206" xr:uid="{AD177620-08DA-4917-A616-4DF5C0701367}"/>
    <cellStyle name="Millares 15 2 3 6 2 2" xfId="34709" xr:uid="{75B94B3F-B786-4B6D-A954-5C241E2504DE}"/>
    <cellStyle name="Millares 15 2 3 6 3" xfId="19841" xr:uid="{8FDED079-5085-474A-8917-827EC2D6C6FD}"/>
    <cellStyle name="Millares 15 2 3 6 3 2" xfId="41344" xr:uid="{DACE6E75-042D-477A-AB6A-A08C362BC26D}"/>
    <cellStyle name="Millares 15 2 3 6 4" xfId="26446" xr:uid="{C4344F91-3BD0-4E6C-AD16-F5231E5B7C44}"/>
    <cellStyle name="Millares 15 2 3 6 5" xfId="47949" xr:uid="{1C86C233-2131-4A3B-9F06-9765AAA38481}"/>
    <cellStyle name="Millares 15 2 3 7" xfId="5332" xr:uid="{3A03CF82-9C31-4189-BF8A-469D14A16F15}"/>
    <cellStyle name="Millares 15 2 3 7 2" xfId="13598" xr:uid="{F3A34120-BB2D-44A6-9D42-86E0B6354DB9}"/>
    <cellStyle name="Millares 15 2 3 7 2 2" xfId="35101" xr:uid="{35770A97-B20B-4CAA-9CBA-2A75263ABCBC}"/>
    <cellStyle name="Millares 15 2 3 7 3" xfId="20233" xr:uid="{023606B2-10CE-44A7-B62F-897A6F396816}"/>
    <cellStyle name="Millares 15 2 3 7 3 2" xfId="41736" xr:uid="{6CC0A22F-3C95-4E3C-B209-9F4F8606B11D}"/>
    <cellStyle name="Millares 15 2 3 7 4" xfId="26838" xr:uid="{287EA331-E9C3-4357-A9BA-3D692C5E3E17}"/>
    <cellStyle name="Millares 15 2 3 7 5" xfId="48341" xr:uid="{4A0455FA-ED16-4683-AD4F-8353DCCBCEFF}"/>
    <cellStyle name="Millares 15 2 3 8" xfId="6973" xr:uid="{C2235A4C-ADD9-455F-9844-E6EF9B8580B9}"/>
    <cellStyle name="Millares 15 2 3 8 2" xfId="28476" xr:uid="{7EEFCEBD-B660-48A0-9480-CFBC0842456A}"/>
    <cellStyle name="Millares 15 2 3 9" xfId="8629" xr:uid="{B4EA0DB9-B399-4493-809F-4DA30D84321B}"/>
    <cellStyle name="Millares 15 2 3 9 2" xfId="30132" xr:uid="{4CEC1510-3F4B-426B-9B1C-26473B21D534}"/>
    <cellStyle name="Millares 15 2 4" xfId="646" xr:uid="{7D6D7233-8EDA-48E6-B56D-0F00139AD944}"/>
    <cellStyle name="Millares 15 2 4 10" xfId="43655" xr:uid="{3BF21088-D19C-40C2-B0AF-CBDFBCD67639}"/>
    <cellStyle name="Millares 15 2 4 2" xfId="1592" xr:uid="{823BD82E-A3D8-4BCB-8E11-F93920695B23}"/>
    <cellStyle name="Millares 15 2 4 2 2" xfId="4421" xr:uid="{B2E025D8-8CC8-43E9-896E-5B44A547C660}"/>
    <cellStyle name="Millares 15 2 4 2 2 2" xfId="12687" xr:uid="{7F1CAB67-41BE-4620-BA67-B57608E2B20A}"/>
    <cellStyle name="Millares 15 2 4 2 2 2 2" xfId="34190" xr:uid="{C4D61D3C-FB55-491A-8822-FDBEA6E093FC}"/>
    <cellStyle name="Millares 15 2 4 2 2 3" xfId="19322" xr:uid="{6F92F9F3-AFEF-477D-A09A-6F927F18AFA6}"/>
    <cellStyle name="Millares 15 2 4 2 2 3 2" xfId="40825" xr:uid="{7F342C46-F2E3-4EDD-AB0B-97AA02DFB925}"/>
    <cellStyle name="Millares 15 2 4 2 2 4" xfId="25927" xr:uid="{4C4768D7-510E-4EA5-AA5C-C9D03C94F614}"/>
    <cellStyle name="Millares 15 2 4 2 2 5" xfId="47430" xr:uid="{304F7086-88F5-4107-9271-BC99EC0FE61C}"/>
    <cellStyle name="Millares 15 2 4 2 3" xfId="6560" xr:uid="{12932638-CE24-4E40-A59D-7F9410C49CBF}"/>
    <cellStyle name="Millares 15 2 4 2 3 2" xfId="14826" xr:uid="{834E4C16-E2F5-4F9B-83B4-4D605C2E5A64}"/>
    <cellStyle name="Millares 15 2 4 2 3 2 2" xfId="36329" xr:uid="{B36F1ED5-D112-4AAD-A34D-325DAF5EBF14}"/>
    <cellStyle name="Millares 15 2 4 2 3 3" xfId="21461" xr:uid="{AABBFFE7-CF71-44A1-8248-610A1252377C}"/>
    <cellStyle name="Millares 15 2 4 2 3 3 2" xfId="42964" xr:uid="{DFEF7AB8-9840-4FD1-B886-FF8983E064BF}"/>
    <cellStyle name="Millares 15 2 4 2 3 4" xfId="28066" xr:uid="{C180B49E-3B9F-4086-80DF-08ACD5955DAB}"/>
    <cellStyle name="Millares 15 2 4 2 3 5" xfId="49569" xr:uid="{9596C107-51DE-4103-B218-F46F81FBF838}"/>
    <cellStyle name="Millares 15 2 4 2 4" xfId="8201" xr:uid="{2850A7BD-71D7-47C0-93EC-E5A19C5B800C}"/>
    <cellStyle name="Millares 15 2 4 2 4 2" xfId="29704" xr:uid="{EDE38069-B820-47C0-A62B-BBF4E4926D15}"/>
    <cellStyle name="Millares 15 2 4 2 5" xfId="9858" xr:uid="{450E7A1C-9278-4EE0-B344-DE0828856910}"/>
    <cellStyle name="Millares 15 2 4 2 5 2" xfId="31361" xr:uid="{A061724C-39F2-4393-A5AA-078513D0F27E}"/>
    <cellStyle name="Millares 15 2 4 2 6" xfId="16493" xr:uid="{A8148A4E-0D92-4CD0-8C4F-FA43297D0FA2}"/>
    <cellStyle name="Millares 15 2 4 2 6 2" xfId="37996" xr:uid="{7EC35862-01B3-4160-919D-E654470E0213}"/>
    <cellStyle name="Millares 15 2 4 2 7" xfId="23098" xr:uid="{EF35F641-6621-454F-A1C4-2567683BB7F7}"/>
    <cellStyle name="Millares 15 2 4 2 8" xfId="44601" xr:uid="{82DE258A-F792-4CF9-A46A-993F6288966B}"/>
    <cellStyle name="Millares 15 2 4 3" xfId="2279" xr:uid="{B47097BA-D97E-4B57-AC74-3E98F5ADC531}"/>
    <cellStyle name="Millares 15 2 4 3 2" xfId="10545" xr:uid="{2D537233-F4BA-4C4B-8055-9E58AA467F91}"/>
    <cellStyle name="Millares 15 2 4 3 2 2" xfId="32048" xr:uid="{8EDCCCFE-9184-4575-A01F-29F9C5EF5AC3}"/>
    <cellStyle name="Millares 15 2 4 3 3" xfId="17180" xr:uid="{20B906DC-F9A8-4D5A-9B78-41CC96E4B743}"/>
    <cellStyle name="Millares 15 2 4 3 3 2" xfId="38683" xr:uid="{E0948BA3-C932-46B4-BD77-E7CA7557D70F}"/>
    <cellStyle name="Millares 15 2 4 3 4" xfId="23785" xr:uid="{085BAED0-03AD-48AD-9837-F721BDDA5A88}"/>
    <cellStyle name="Millares 15 2 4 3 5" xfId="45288" xr:uid="{CC06A595-3012-4560-9EC1-53EAC034F287}"/>
    <cellStyle name="Millares 15 2 4 4" xfId="3475" xr:uid="{C4A781B9-35DF-4161-B152-69D593D653C2}"/>
    <cellStyle name="Millares 15 2 4 4 2" xfId="11741" xr:uid="{55128069-1532-4987-9D18-5470FD2F9D85}"/>
    <cellStyle name="Millares 15 2 4 4 2 2" xfId="33244" xr:uid="{2251F8C1-C967-4A7B-BB2A-9AB3255B1978}"/>
    <cellStyle name="Millares 15 2 4 4 3" xfId="18376" xr:uid="{682C2F45-6E7B-4FE7-AE1C-E695A7272C9C}"/>
    <cellStyle name="Millares 15 2 4 4 3 2" xfId="39879" xr:uid="{9D6E85A3-B712-47D1-A13C-176AFB211A89}"/>
    <cellStyle name="Millares 15 2 4 4 4" xfId="24981" xr:uid="{25585EDC-601A-439B-AAC7-F90AF9CD494D}"/>
    <cellStyle name="Millares 15 2 4 4 5" xfId="46484" xr:uid="{B6068E41-E575-4576-A700-BBF4CD57D012}"/>
    <cellStyle name="Millares 15 2 4 5" xfId="5614" xr:uid="{236E0A91-487D-49C9-8E69-10124D7FABE2}"/>
    <cellStyle name="Millares 15 2 4 5 2" xfId="13880" xr:uid="{F6BD36EC-04ED-404E-997D-2739CCFB063F}"/>
    <cellStyle name="Millares 15 2 4 5 2 2" xfId="35383" xr:uid="{BE7313FA-D1AC-455B-AC1F-195792465BE5}"/>
    <cellStyle name="Millares 15 2 4 5 3" xfId="20515" xr:uid="{1BD9D348-09E7-47FB-A25C-91B12099C881}"/>
    <cellStyle name="Millares 15 2 4 5 3 2" xfId="42018" xr:uid="{9654E4BB-036E-40C7-A89E-8E8FCE474BA2}"/>
    <cellStyle name="Millares 15 2 4 5 4" xfId="27120" xr:uid="{8E21C1B1-8A86-4427-B0A7-76F9E1CFAAB4}"/>
    <cellStyle name="Millares 15 2 4 5 5" xfId="48623" xr:uid="{BD06358D-DCB8-4F89-8C43-5E34A3D37FBA}"/>
    <cellStyle name="Millares 15 2 4 6" xfId="7255" xr:uid="{6C25ABBB-EB0C-4837-AC7C-5B5E3BD8ADD6}"/>
    <cellStyle name="Millares 15 2 4 6 2" xfId="28758" xr:uid="{5351456D-EE60-4877-BA58-81EE3C817DE1}"/>
    <cellStyle name="Millares 15 2 4 7" xfId="8912" xr:uid="{92FBE617-75A1-4B84-AFA9-4FEFE2AD1C2C}"/>
    <cellStyle name="Millares 15 2 4 7 2" xfId="30415" xr:uid="{B956C72B-CCF0-4243-9130-4D71348B9C07}"/>
    <cellStyle name="Millares 15 2 4 8" xfId="15547" xr:uid="{0D7BA762-998C-417B-93E0-92F1898ED80A}"/>
    <cellStyle name="Millares 15 2 4 8 2" xfId="37050" xr:uid="{636F2D6E-97F7-417E-97D6-6BC7BC9C8615}"/>
    <cellStyle name="Millares 15 2 4 9" xfId="22152" xr:uid="{272EE6E1-2AD4-472F-BF02-5BA9C91F5C15}"/>
    <cellStyle name="Millares 15 2 5" xfId="914" xr:uid="{7F3B1AC2-C0EE-450F-876A-EA48A2E70517}"/>
    <cellStyle name="Millares 15 2 5 2" xfId="3743" xr:uid="{20DDF8C9-2317-4024-BA23-E5DDA74F2F62}"/>
    <cellStyle name="Millares 15 2 5 2 2" xfId="12009" xr:uid="{9DD6ADF5-5806-450E-A2DA-078A6E27BB56}"/>
    <cellStyle name="Millares 15 2 5 2 2 2" xfId="33512" xr:uid="{F34BA9A2-2F9F-4069-99D1-DE56C0678D7E}"/>
    <cellStyle name="Millares 15 2 5 2 3" xfId="18644" xr:uid="{6ADAB746-223F-49BA-9032-AE0591E1A749}"/>
    <cellStyle name="Millares 15 2 5 2 3 2" xfId="40147" xr:uid="{3AE6D882-EBE9-45A4-A823-1DCE9F8E8598}"/>
    <cellStyle name="Millares 15 2 5 2 4" xfId="25249" xr:uid="{5D95E7FB-F74C-4B78-8E33-C5D022B66434}"/>
    <cellStyle name="Millares 15 2 5 2 5" xfId="46752" xr:uid="{13E5B333-E048-4A98-B6B9-E99932546539}"/>
    <cellStyle name="Millares 15 2 5 3" xfId="5882" xr:uid="{064823E7-B847-4C5D-ADEC-93156F786539}"/>
    <cellStyle name="Millares 15 2 5 3 2" xfId="14148" xr:uid="{9DE55A1E-4494-4E9A-98F5-28E811027D81}"/>
    <cellStyle name="Millares 15 2 5 3 2 2" xfId="35651" xr:uid="{8494C0E5-B6C0-4D97-AD3D-9DA1929A8D6D}"/>
    <cellStyle name="Millares 15 2 5 3 3" xfId="20783" xr:uid="{ABB648FC-A5C9-451B-9D80-B8C8FAA7934A}"/>
    <cellStyle name="Millares 15 2 5 3 3 2" xfId="42286" xr:uid="{00478EC6-393A-4B25-855C-0CA1E0D36818}"/>
    <cellStyle name="Millares 15 2 5 3 4" xfId="27388" xr:uid="{67604803-3406-432E-B4AF-DD69CA92013C}"/>
    <cellStyle name="Millares 15 2 5 3 5" xfId="48891" xr:uid="{BB757558-2EF8-47AA-B13F-30BE56E5B248}"/>
    <cellStyle name="Millares 15 2 5 4" xfId="7523" xr:uid="{03512CA8-C909-40CD-AC16-941A4BD09432}"/>
    <cellStyle name="Millares 15 2 5 4 2" xfId="29026" xr:uid="{564ED6B1-B50F-47DF-B205-0B92E77E614B}"/>
    <cellStyle name="Millares 15 2 5 5" xfId="9180" xr:uid="{6C9CC386-4770-48CE-9702-C4935EDBD434}"/>
    <cellStyle name="Millares 15 2 5 5 2" xfId="30683" xr:uid="{E736EAC8-032F-44CE-B7F6-73B7F8D5F289}"/>
    <cellStyle name="Millares 15 2 5 6" xfId="15815" xr:uid="{8F847F16-EDB0-43D5-8DE7-29920F92A63D}"/>
    <cellStyle name="Millares 15 2 5 6 2" xfId="37318" xr:uid="{9E8B41E6-21D1-41A1-891F-0C8545A287C0}"/>
    <cellStyle name="Millares 15 2 5 7" xfId="22420" xr:uid="{319A8D8A-074B-4111-9A4B-86FD25283627}"/>
    <cellStyle name="Millares 15 2 5 8" xfId="43923" xr:uid="{4938C030-5A19-4820-ADB6-E56836EB1C02}"/>
    <cellStyle name="Millares 15 2 6" xfId="1175" xr:uid="{15C42215-CBB7-497F-8283-90ED277F5E79}"/>
    <cellStyle name="Millares 15 2 6 2" xfId="4004" xr:uid="{9B96143A-FA09-4C8F-A7EE-D369A002F597}"/>
    <cellStyle name="Millares 15 2 6 2 2" xfId="12270" xr:uid="{2834B34E-5531-4B6A-81C4-99647CE69482}"/>
    <cellStyle name="Millares 15 2 6 2 2 2" xfId="33773" xr:uid="{D20701F1-F5C9-446D-863F-2ABB5F4374EB}"/>
    <cellStyle name="Millares 15 2 6 2 3" xfId="18905" xr:uid="{B7892060-0CD7-494D-B0C1-C9A9ED7E9C19}"/>
    <cellStyle name="Millares 15 2 6 2 3 2" xfId="40408" xr:uid="{25F77A69-EB48-4F14-81F0-688AF7996ED4}"/>
    <cellStyle name="Millares 15 2 6 2 4" xfId="25510" xr:uid="{D9D9DDCA-0E64-4470-ADA3-AF5627F3C361}"/>
    <cellStyle name="Millares 15 2 6 2 5" xfId="47013" xr:uid="{0DB07356-780A-4054-AB0C-617382D2BE91}"/>
    <cellStyle name="Millares 15 2 6 3" xfId="6143" xr:uid="{EC7996F0-58E9-4716-BC8E-050E635EF45F}"/>
    <cellStyle name="Millares 15 2 6 3 2" xfId="14409" xr:uid="{C1819BE5-6F9D-4725-AFEF-845E12ADE7D2}"/>
    <cellStyle name="Millares 15 2 6 3 2 2" xfId="35912" xr:uid="{F074F288-E7C6-4B64-BA20-157E150934AD}"/>
    <cellStyle name="Millares 15 2 6 3 3" xfId="21044" xr:uid="{5C30DCAA-040E-434C-9C98-FC8D330549E2}"/>
    <cellStyle name="Millares 15 2 6 3 3 2" xfId="42547" xr:uid="{2CCA7D26-DDF9-49D3-87FC-20637ACC6E6F}"/>
    <cellStyle name="Millares 15 2 6 3 4" xfId="27649" xr:uid="{241E4B43-F35F-4898-B971-9F152D2B6318}"/>
    <cellStyle name="Millares 15 2 6 3 5" xfId="49152" xr:uid="{06B52EC2-160D-4386-B622-6B94F318922C}"/>
    <cellStyle name="Millares 15 2 6 4" xfId="7784" xr:uid="{9F11C500-63E3-426D-BEE9-6B4830047665}"/>
    <cellStyle name="Millares 15 2 6 4 2" xfId="29287" xr:uid="{887F32DA-3F3B-41B8-BED0-E8EAF0D5CEA8}"/>
    <cellStyle name="Millares 15 2 6 5" xfId="9441" xr:uid="{3178BD61-2AA5-4DF2-B94F-CF9F6C99890C}"/>
    <cellStyle name="Millares 15 2 6 5 2" xfId="30944" xr:uid="{97435D1C-4640-4A51-88C1-B891C296C1D3}"/>
    <cellStyle name="Millares 15 2 6 6" xfId="16076" xr:uid="{D312EE7E-BD15-44B0-A8EE-AF1F427200D5}"/>
    <cellStyle name="Millares 15 2 6 6 2" xfId="37579" xr:uid="{3DD33512-2DC0-4C53-939A-7B491713986C}"/>
    <cellStyle name="Millares 15 2 6 7" xfId="22681" xr:uid="{9FE967E3-5645-4873-A32D-747BD5FE5386}"/>
    <cellStyle name="Millares 15 2 6 8" xfId="44184" xr:uid="{44835AB2-C4D0-482A-A699-B0F462A9213A}"/>
    <cellStyle name="Millares 15 2 7" xfId="1863" xr:uid="{08841FCB-26F2-47EC-9924-9B65FA1A14B5}"/>
    <cellStyle name="Millares 15 2 7 2" xfId="10129" xr:uid="{08D9CA93-95C2-466C-925E-16B6723257E9}"/>
    <cellStyle name="Millares 15 2 7 2 2" xfId="31632" xr:uid="{D2AEF07C-B3C4-42EE-BA0F-29B0E5E3C144}"/>
    <cellStyle name="Millares 15 2 7 3" xfId="16764" xr:uid="{7C2B2BA9-8293-4036-A019-1716A9ABEF18}"/>
    <cellStyle name="Millares 15 2 7 3 2" xfId="38267" xr:uid="{D17D5867-C85C-4032-9C1B-40E9CB78850B}"/>
    <cellStyle name="Millares 15 2 7 4" xfId="23369" xr:uid="{6B976C2D-D46A-4BB0-BDAF-100F9D496241}"/>
    <cellStyle name="Millares 15 2 7 5" xfId="44872" xr:uid="{A689C457-7CF6-4CD5-BB29-EEF83CC8D14F}"/>
    <cellStyle name="Millares 15 2 8" xfId="2548" xr:uid="{AAD1C001-F4FA-41D5-9F8D-8E09BC3852C3}"/>
    <cellStyle name="Millares 15 2 8 2" xfId="10814" xr:uid="{D0B10091-1304-4E10-85F0-6218ECB5D1C8}"/>
    <cellStyle name="Millares 15 2 8 2 2" xfId="32317" xr:uid="{97D35EB1-DB81-480C-AC61-447C8E751D2F}"/>
    <cellStyle name="Millares 15 2 8 3" xfId="17449" xr:uid="{A072C6A9-9F35-46B1-8DC4-0EA35030162C}"/>
    <cellStyle name="Millares 15 2 8 3 2" xfId="38952" xr:uid="{1FB3CB1E-4278-44E3-BC70-F9C1D9C0693B}"/>
    <cellStyle name="Millares 15 2 8 4" xfId="24054" xr:uid="{4F3FD5C2-B4DB-4D12-AADD-D8474CF7C316}"/>
    <cellStyle name="Millares 15 2 8 5" xfId="45557" xr:uid="{0C1A6708-36E5-4D96-AA2B-E32B65F7E33E}"/>
    <cellStyle name="Millares 15 2 9" xfId="3059" xr:uid="{8D48726E-5674-45F0-ABE2-E39A093F47A2}"/>
    <cellStyle name="Millares 15 2 9 2" xfId="11325" xr:uid="{FA826F47-D5E9-4665-9397-BC5BD4B0ADB2}"/>
    <cellStyle name="Millares 15 2 9 2 2" xfId="32828" xr:uid="{FA14BE46-1F0C-4EEE-952E-E9EAABFC08E9}"/>
    <cellStyle name="Millares 15 2 9 3" xfId="17960" xr:uid="{EBB0076C-4498-4D06-926F-924EABF572E8}"/>
    <cellStyle name="Millares 15 2 9 3 2" xfId="39463" xr:uid="{B7B684EC-3344-4F3D-904C-4FB76BBA0F37}"/>
    <cellStyle name="Millares 15 2 9 4" xfId="24565" xr:uid="{A74A3A2C-4C1B-4E89-9CAB-D3B1E41B2B57}"/>
    <cellStyle name="Millares 15 2 9 5" xfId="46068" xr:uid="{B8787D76-7DEF-4330-8AFB-DAB6AE694288}"/>
    <cellStyle name="Millares 15 3" xfId="198" xr:uid="{E172A663-F449-4A0F-B8BD-1B2C2FF392E5}"/>
    <cellStyle name="Millares 15 3 10" xfId="4717" xr:uid="{719363B0-EAB9-4E06-B93E-F70171E2302E}"/>
    <cellStyle name="Millares 15 3 10 2" xfId="12983" xr:uid="{07C5209D-D6A3-4D8F-91B6-FAF5626CBFF8}"/>
    <cellStyle name="Millares 15 3 10 2 2" xfId="34486" xr:uid="{58AEEDDF-4976-447F-AB11-F0C97A546592}"/>
    <cellStyle name="Millares 15 3 10 3" xfId="19618" xr:uid="{FB9EF761-41DF-42EA-8CA1-5CBD530D791F}"/>
    <cellStyle name="Millares 15 3 10 3 2" xfId="41121" xr:uid="{DC397D9B-C522-417E-9E06-712677CB0B87}"/>
    <cellStyle name="Millares 15 3 10 4" xfId="26223" xr:uid="{CE565B5C-5A25-4859-B482-4BC3A994687E}"/>
    <cellStyle name="Millares 15 3 10 5" xfId="47726" xr:uid="{EAF8D20E-1BB6-4B36-AB0A-57004A3C9788}"/>
    <cellStyle name="Millares 15 3 11" xfId="5220" xr:uid="{64B58B90-C31C-41B2-97C0-BE46B01E9CC7}"/>
    <cellStyle name="Millares 15 3 11 2" xfId="13486" xr:uid="{4083ABF0-34A9-452E-A589-4A7BC68B2873}"/>
    <cellStyle name="Millares 15 3 11 2 2" xfId="34989" xr:uid="{DEBA45CC-A8FF-4823-9BA4-BCCE3A7A361B}"/>
    <cellStyle name="Millares 15 3 11 3" xfId="20121" xr:uid="{CD5BBF8F-507D-4B6F-AF47-80061A97F2DA}"/>
    <cellStyle name="Millares 15 3 11 3 2" xfId="41624" xr:uid="{DACAA98D-0CE8-4133-8E80-B42BA3F84391}"/>
    <cellStyle name="Millares 15 3 11 4" xfId="26726" xr:uid="{BFCA2B01-58D6-47EE-BFA3-70A5E4FB51C9}"/>
    <cellStyle name="Millares 15 3 11 5" xfId="48229" xr:uid="{0F0F2456-59A0-4D6A-AA12-BCDEF674CA58}"/>
    <cellStyle name="Millares 15 3 12" xfId="6861" xr:uid="{5BB028FC-04C3-4B6E-B22C-D4E1C2EE9AC4}"/>
    <cellStyle name="Millares 15 3 12 2" xfId="28364" xr:uid="{C7C28D51-5201-4747-8553-D1C8472D0B53}"/>
    <cellStyle name="Millares 15 3 13" xfId="8515" xr:uid="{92CA1D94-029D-43EC-84F7-2824480527AF}"/>
    <cellStyle name="Millares 15 3 13 2" xfId="30018" xr:uid="{335E19CA-BB68-476F-A5FA-C7E3290351C8}"/>
    <cellStyle name="Millares 15 3 14" xfId="15154" xr:uid="{8249DB74-0A2D-487A-9B49-C713AA17B7FF}"/>
    <cellStyle name="Millares 15 3 14 2" xfId="36657" xr:uid="{8EFB966B-1466-481B-A0EB-74D663505E3C}"/>
    <cellStyle name="Millares 15 3 15" xfId="21759" xr:uid="{E7F4A200-1548-41B9-88A8-189C165EF050}"/>
    <cellStyle name="Millares 15 3 16" xfId="43262" xr:uid="{93481739-B685-4E03-8A8D-1919269BB3BB}"/>
    <cellStyle name="Millares 15 3 2" xfId="513" xr:uid="{5D07EDF4-9FB6-4677-AE56-37CBB7D38304}"/>
    <cellStyle name="Millares 15 3 2 10" xfId="7124" xr:uid="{AA5654FE-0007-463D-A1F7-355DAD7B16B7}"/>
    <cellStyle name="Millares 15 3 2 10 2" xfId="28627" xr:uid="{7C231411-A1BA-41DB-9D7E-B44F6148910D}"/>
    <cellStyle name="Millares 15 3 2 11" xfId="8780" xr:uid="{96084386-A895-43B9-BE32-1A8B81563E4C}"/>
    <cellStyle name="Millares 15 3 2 11 2" xfId="30283" xr:uid="{FF0DEB9B-6695-444F-970C-D509E77EA7EB}"/>
    <cellStyle name="Millares 15 3 2 12" xfId="15416" xr:uid="{FE4C65EC-EBC4-4CBF-8DC7-2CD8A09FB560}"/>
    <cellStyle name="Millares 15 3 2 12 2" xfId="36919" xr:uid="{544B8BDE-7F09-457C-A816-AE0974660EA7}"/>
    <cellStyle name="Millares 15 3 2 13" xfId="22021" xr:uid="{6F0250A2-D6E1-4ED6-AD75-C1DDEA30B44A}"/>
    <cellStyle name="Millares 15 3 2 14" xfId="43524" xr:uid="{9639A040-A013-46E9-A05D-607217FB6DF0}"/>
    <cellStyle name="Millares 15 3 2 2" xfId="795" xr:uid="{FFFBF781-1CB0-4EFA-8CA7-18B2B908752D}"/>
    <cellStyle name="Millares 15 3 2 2 10" xfId="15696" xr:uid="{6D577A84-FE32-404D-9C1B-623968E83BF1}"/>
    <cellStyle name="Millares 15 3 2 2 10 2" xfId="37199" xr:uid="{841A6658-A8DC-47F3-BA03-EE6E6C6894EE}"/>
    <cellStyle name="Millares 15 3 2 2 11" xfId="22301" xr:uid="{77060EC4-B6F6-4152-859B-8FC42726BDE8}"/>
    <cellStyle name="Millares 15 3 2 2 12" xfId="43804" xr:uid="{FC2AEFD1-642A-4A7D-953F-429431565674}"/>
    <cellStyle name="Millares 15 3 2 2 2" xfId="1741" xr:uid="{3F8550CD-29AF-4487-B629-28D42870530B}"/>
    <cellStyle name="Millares 15 3 2 2 2 2" xfId="4570" xr:uid="{703674B0-3FD1-401F-BE2E-C6BE76F1D928}"/>
    <cellStyle name="Millares 15 3 2 2 2 2 2" xfId="12836" xr:uid="{A109D80E-C0B2-438F-BC99-541BF126D4A9}"/>
    <cellStyle name="Millares 15 3 2 2 2 2 2 2" xfId="34339" xr:uid="{17EDD0BF-A883-4CAD-8E37-D7CF5D8DE3E3}"/>
    <cellStyle name="Millares 15 3 2 2 2 2 3" xfId="19471" xr:uid="{9707C4D3-B6D6-463D-B15B-7DB4F0E724AC}"/>
    <cellStyle name="Millares 15 3 2 2 2 2 3 2" xfId="40974" xr:uid="{451A9BB0-BE5B-4336-8B65-6A52E7F623A9}"/>
    <cellStyle name="Millares 15 3 2 2 2 2 4" xfId="26076" xr:uid="{F50C06AF-FE62-4305-899F-CB122ECF6B33}"/>
    <cellStyle name="Millares 15 3 2 2 2 2 5" xfId="47579" xr:uid="{700E3D46-E800-4F27-B9B2-0778348D6BBD}"/>
    <cellStyle name="Millares 15 3 2 2 2 3" xfId="6709" xr:uid="{4C464219-D609-4FF6-983F-C9F5D255672C}"/>
    <cellStyle name="Millares 15 3 2 2 2 3 2" xfId="14975" xr:uid="{B1B6242B-E2B9-4C1E-84E8-C2A4012498D3}"/>
    <cellStyle name="Millares 15 3 2 2 2 3 2 2" xfId="36478" xr:uid="{19957BBF-59F4-4B47-B106-2307C8DB0D6C}"/>
    <cellStyle name="Millares 15 3 2 2 2 3 3" xfId="21610" xr:uid="{647B6EFB-C749-40D1-B7EA-DADBF6371AA9}"/>
    <cellStyle name="Millares 15 3 2 2 2 3 3 2" xfId="43113" xr:uid="{B83D77D7-03BE-4B12-A8C4-7A89651CD7A8}"/>
    <cellStyle name="Millares 15 3 2 2 2 3 4" xfId="28215" xr:uid="{AD8E6D2C-546E-46A7-BBA1-8CC70FA7D466}"/>
    <cellStyle name="Millares 15 3 2 2 2 3 5" xfId="49718" xr:uid="{1C3230AD-B4C8-476E-BD9A-C33C54869BB3}"/>
    <cellStyle name="Millares 15 3 2 2 2 4" xfId="8350" xr:uid="{1EFA4A4F-4F8E-4FC0-8F62-0CDE5B265C1F}"/>
    <cellStyle name="Millares 15 3 2 2 2 4 2" xfId="29853" xr:uid="{5578F2EA-4B61-4A58-84E1-95748AA13684}"/>
    <cellStyle name="Millares 15 3 2 2 2 5" xfId="10007" xr:uid="{E5E69051-C464-4C22-BCD5-BAF8D75A43C0}"/>
    <cellStyle name="Millares 15 3 2 2 2 5 2" xfId="31510" xr:uid="{B3067848-333C-43AE-A250-4EA0D1917E55}"/>
    <cellStyle name="Millares 15 3 2 2 2 6" xfId="16642" xr:uid="{96DCECBE-C64D-4929-896B-534A5C527A25}"/>
    <cellStyle name="Millares 15 3 2 2 2 6 2" xfId="38145" xr:uid="{C0502F65-E8A5-4C22-B981-C95257A87F0A}"/>
    <cellStyle name="Millares 15 3 2 2 2 7" xfId="23247" xr:uid="{876B0BB1-1955-4A1C-AC65-E9132D6EBD1A}"/>
    <cellStyle name="Millares 15 3 2 2 2 8" xfId="44750" xr:uid="{6DB66CAA-1D3A-49B3-B91D-3548DD92507E}"/>
    <cellStyle name="Millares 15 3 2 2 3" xfId="2428" xr:uid="{A22AEF75-12BA-410B-8EE8-74D8010B14E6}"/>
    <cellStyle name="Millares 15 3 2 2 3 2" xfId="10694" xr:uid="{4972FE81-627A-4FE5-82C8-57F677EEBD49}"/>
    <cellStyle name="Millares 15 3 2 2 3 2 2" xfId="32197" xr:uid="{415241BC-02E7-4616-97D2-8112C39B11A6}"/>
    <cellStyle name="Millares 15 3 2 2 3 3" xfId="17329" xr:uid="{1F2A4162-EF51-4193-8D0A-ADCB90D471FE}"/>
    <cellStyle name="Millares 15 3 2 2 3 3 2" xfId="38832" xr:uid="{D6851283-02B9-494A-A269-6134B3605FBD}"/>
    <cellStyle name="Millares 15 3 2 2 3 4" xfId="23934" xr:uid="{C63BFBDD-64FE-4E73-B490-56936118DBFA}"/>
    <cellStyle name="Millares 15 3 2 2 3 5" xfId="45437" xr:uid="{A2B3842A-E79E-4FF8-A801-72F0C2C987CA}"/>
    <cellStyle name="Millares 15 3 2 2 4" xfId="2945" xr:uid="{DADDACCB-E72F-4A34-9B67-6DC2F8689C52}"/>
    <cellStyle name="Millares 15 3 2 2 4 2" xfId="11211" xr:uid="{68E40332-595E-4357-AA0C-22C370489B6C}"/>
    <cellStyle name="Millares 15 3 2 2 4 2 2" xfId="32714" xr:uid="{482045D1-1AAA-40AC-B848-F7756089AEB5}"/>
    <cellStyle name="Millares 15 3 2 2 4 3" xfId="17846" xr:uid="{656435FA-87C4-4546-AEE7-96BCA7C6DD5F}"/>
    <cellStyle name="Millares 15 3 2 2 4 3 2" xfId="39349" xr:uid="{B214CC02-9CEB-4164-B70A-935953F7AE15}"/>
    <cellStyle name="Millares 15 3 2 2 4 4" xfId="24451" xr:uid="{8A1F5D16-A754-465B-8A49-9E4EC3C04CC3}"/>
    <cellStyle name="Millares 15 3 2 2 4 5" xfId="45954" xr:uid="{FC130BD6-D9EA-48E2-818A-2229313041BC}"/>
    <cellStyle name="Millares 15 3 2 2 5" xfId="3624" xr:uid="{C3C7FB40-7832-4974-8FAC-06FFA229FC51}"/>
    <cellStyle name="Millares 15 3 2 2 5 2" xfId="11890" xr:uid="{5BD6AC82-19FC-4C22-9FDD-55043C6D1438}"/>
    <cellStyle name="Millares 15 3 2 2 5 2 2" xfId="33393" xr:uid="{5C041A67-6B25-4D60-A46E-533B9526BF62}"/>
    <cellStyle name="Millares 15 3 2 2 5 3" xfId="18525" xr:uid="{61E41F2E-69E8-4F9D-A792-947577843746}"/>
    <cellStyle name="Millares 15 3 2 2 5 3 2" xfId="40028" xr:uid="{C42603F3-CB27-48DE-A95B-A5AEFF7C0D68}"/>
    <cellStyle name="Millares 15 3 2 2 5 4" xfId="25130" xr:uid="{1F31A582-C540-4E2E-A96D-1843FDCFA4A0}"/>
    <cellStyle name="Millares 15 3 2 2 5 5" xfId="46633" xr:uid="{A5D59754-F455-42C7-8259-046AD2E04025}"/>
    <cellStyle name="Millares 15 3 2 2 6" xfId="5089" xr:uid="{4CF4832D-523A-4E0D-B51E-A86F3E3F148F}"/>
    <cellStyle name="Millares 15 3 2 2 6 2" xfId="13355" xr:uid="{83C9651E-CED5-41FB-9B74-D53D800E4111}"/>
    <cellStyle name="Millares 15 3 2 2 6 2 2" xfId="34858" xr:uid="{5CD69A72-A0E6-4AB3-9482-E607BA152EB5}"/>
    <cellStyle name="Millares 15 3 2 2 6 3" xfId="19990" xr:uid="{3AF24BE5-0D85-47BB-8455-2D24123F3EB4}"/>
    <cellStyle name="Millares 15 3 2 2 6 3 2" xfId="41493" xr:uid="{11760BFC-43FA-4841-BD5A-0036DD1C1B61}"/>
    <cellStyle name="Millares 15 3 2 2 6 4" xfId="26595" xr:uid="{34A6A4F2-3B68-4E00-88E9-B1D34663B4A7}"/>
    <cellStyle name="Millares 15 3 2 2 6 5" xfId="48098" xr:uid="{446DFEFB-801F-49F7-B15D-E3F6DC956FEC}"/>
    <cellStyle name="Millares 15 3 2 2 7" xfId="5763" xr:uid="{E029322C-D1C0-42A7-AA31-E39EB3295725}"/>
    <cellStyle name="Millares 15 3 2 2 7 2" xfId="14029" xr:uid="{E730FA85-4E8F-45F0-928D-34236E04DE53}"/>
    <cellStyle name="Millares 15 3 2 2 7 2 2" xfId="35532" xr:uid="{A439A0DA-D56B-4088-A28C-D94E5DB3F8AB}"/>
    <cellStyle name="Millares 15 3 2 2 7 3" xfId="20664" xr:uid="{BA323C91-8BD5-4CD2-841E-09965D7816A8}"/>
    <cellStyle name="Millares 15 3 2 2 7 3 2" xfId="42167" xr:uid="{33F8E314-9F81-4735-8F8F-7614E2C08F8E}"/>
    <cellStyle name="Millares 15 3 2 2 7 4" xfId="27269" xr:uid="{FD22C224-37FE-4320-BA80-C82FEB130C64}"/>
    <cellStyle name="Millares 15 3 2 2 7 5" xfId="48772" xr:uid="{FFF8A4EC-C3B6-484A-931C-B2B599F115CD}"/>
    <cellStyle name="Millares 15 3 2 2 8" xfId="7404" xr:uid="{F4CA95F5-48CA-4999-B6BA-DA3276032573}"/>
    <cellStyle name="Millares 15 3 2 2 8 2" xfId="28907" xr:uid="{50BB7374-CFEE-444A-ABD1-75A97A655129}"/>
    <cellStyle name="Millares 15 3 2 2 9" xfId="9061" xr:uid="{1BE41E76-9972-47F0-92AC-79EDDD338141}"/>
    <cellStyle name="Millares 15 3 2 2 9 2" xfId="30564" xr:uid="{D9C011EE-3BA7-41B6-8F1B-A61A3253247E}"/>
    <cellStyle name="Millares 15 3 2 3" xfId="1065" xr:uid="{EF2E37BD-FABF-4FEB-9107-59BE0180E4EF}"/>
    <cellStyle name="Millares 15 3 2 3 2" xfId="3894" xr:uid="{06545195-B51D-425C-8A53-A5E9A391289E}"/>
    <cellStyle name="Millares 15 3 2 3 2 2" xfId="12160" xr:uid="{CFE4DDB2-E748-4B73-8410-2F44E0506064}"/>
    <cellStyle name="Millares 15 3 2 3 2 2 2" xfId="33663" xr:uid="{D8ADDDE6-B5A4-469F-8AF1-D4AC866CF5FE}"/>
    <cellStyle name="Millares 15 3 2 3 2 3" xfId="18795" xr:uid="{C93DADF1-27CF-4EE0-81A8-92B4A3745DD9}"/>
    <cellStyle name="Millares 15 3 2 3 2 3 2" xfId="40298" xr:uid="{8083DFEE-62D9-4E91-BFF3-1A49CDB00581}"/>
    <cellStyle name="Millares 15 3 2 3 2 4" xfId="25400" xr:uid="{0314875F-E578-4A37-8748-16BB18599C40}"/>
    <cellStyle name="Millares 15 3 2 3 2 5" xfId="46903" xr:uid="{94FF32F2-6925-4240-A3D9-6D15D7C4E945}"/>
    <cellStyle name="Millares 15 3 2 3 3" xfId="6033" xr:uid="{0AD6C4A1-2878-40CA-849A-60B9BCDB2A73}"/>
    <cellStyle name="Millares 15 3 2 3 3 2" xfId="14299" xr:uid="{7B03D511-1452-40BB-BB7C-8CFA137CC8BE}"/>
    <cellStyle name="Millares 15 3 2 3 3 2 2" xfId="35802" xr:uid="{61878150-59EF-457B-9DE4-367D70A0E91D}"/>
    <cellStyle name="Millares 15 3 2 3 3 3" xfId="20934" xr:uid="{D802C944-6D3D-46EE-B053-60D3AA6D7C63}"/>
    <cellStyle name="Millares 15 3 2 3 3 3 2" xfId="42437" xr:uid="{664E52E1-D1E9-4D4A-95C4-92FB30F4F900}"/>
    <cellStyle name="Millares 15 3 2 3 3 4" xfId="27539" xr:uid="{89D606C3-018D-48AF-AF64-CF2C75FF2909}"/>
    <cellStyle name="Millares 15 3 2 3 3 5" xfId="49042" xr:uid="{743D85EB-ECAB-4066-BFBC-8A4F535C954A}"/>
    <cellStyle name="Millares 15 3 2 3 4" xfId="7674" xr:uid="{910A8B45-A17A-4D7C-8F01-9F1B7194122B}"/>
    <cellStyle name="Millares 15 3 2 3 4 2" xfId="29177" xr:uid="{6A659B0F-3DFF-4036-971B-B5F46AC9AA1F}"/>
    <cellStyle name="Millares 15 3 2 3 5" xfId="9331" xr:uid="{0E29F523-4ADE-49F5-84BB-848C946DAA80}"/>
    <cellStyle name="Millares 15 3 2 3 5 2" xfId="30834" xr:uid="{E696E463-C285-4CCE-BDB3-F12A40B74BD2}"/>
    <cellStyle name="Millares 15 3 2 3 6" xfId="15966" xr:uid="{454C3A2B-4BB8-4A2C-B853-2724C73CCB94}"/>
    <cellStyle name="Millares 15 3 2 3 6 2" xfId="37469" xr:uid="{C54C6434-E647-4708-8177-DAFF029C2482}"/>
    <cellStyle name="Millares 15 3 2 3 7" xfId="22571" xr:uid="{0B0973F8-46C4-4CE5-B2E4-B12A525C9FAA}"/>
    <cellStyle name="Millares 15 3 2 3 8" xfId="44074" xr:uid="{FEF477CC-72B6-48C8-8D59-8358340F00FE}"/>
    <cellStyle name="Millares 15 3 2 4" xfId="1461" xr:uid="{CE2258A3-F843-4680-9471-B7E22578EE37}"/>
    <cellStyle name="Millares 15 3 2 4 2" xfId="4290" xr:uid="{EDFCCCC6-CF6C-4C15-8B5A-A6D72AEAC7A3}"/>
    <cellStyle name="Millares 15 3 2 4 2 2" xfId="12556" xr:uid="{7017C061-9A15-4E31-BB64-8F9533417AB6}"/>
    <cellStyle name="Millares 15 3 2 4 2 2 2" xfId="34059" xr:uid="{AF0B77D5-0223-4396-AC1A-A88C39576C4C}"/>
    <cellStyle name="Millares 15 3 2 4 2 3" xfId="19191" xr:uid="{1EA17F57-90C4-4957-8328-09C81B3419F0}"/>
    <cellStyle name="Millares 15 3 2 4 2 3 2" xfId="40694" xr:uid="{006CF431-239B-4AAC-8E50-62202BC36EE4}"/>
    <cellStyle name="Millares 15 3 2 4 2 4" xfId="25796" xr:uid="{B4E7B44F-BC4D-4623-B08B-22453F89F0F9}"/>
    <cellStyle name="Millares 15 3 2 4 2 5" xfId="47299" xr:uid="{8587A293-6187-45C5-9CD1-3EA3EF93BF11}"/>
    <cellStyle name="Millares 15 3 2 4 3" xfId="6429" xr:uid="{F07B2586-CBD9-41AC-BE88-3E1FB07214FE}"/>
    <cellStyle name="Millares 15 3 2 4 3 2" xfId="14695" xr:uid="{D660CAAF-9BA0-47AF-8EBE-B802C7ADCBF2}"/>
    <cellStyle name="Millares 15 3 2 4 3 2 2" xfId="36198" xr:uid="{9B0ECE9D-E149-4BB0-8E57-F78BE6963644}"/>
    <cellStyle name="Millares 15 3 2 4 3 3" xfId="21330" xr:uid="{D3FC64EC-F8FF-4471-84AE-2CE0B8A1E1E2}"/>
    <cellStyle name="Millares 15 3 2 4 3 3 2" xfId="42833" xr:uid="{5A94917C-6070-4BC7-9B96-7D280C05E082}"/>
    <cellStyle name="Millares 15 3 2 4 3 4" xfId="27935" xr:uid="{15E90400-185F-4F7F-9920-885551AEF37E}"/>
    <cellStyle name="Millares 15 3 2 4 3 5" xfId="49438" xr:uid="{2A3D1F81-0DAB-4112-883D-2D8D976CF8AA}"/>
    <cellStyle name="Millares 15 3 2 4 4" xfId="8070" xr:uid="{743C2A25-97A1-4482-BA6C-1175DABF17B4}"/>
    <cellStyle name="Millares 15 3 2 4 4 2" xfId="29573" xr:uid="{3A71081F-1E3F-4B2D-BC96-FBCA537B4EFF}"/>
    <cellStyle name="Millares 15 3 2 4 5" xfId="9727" xr:uid="{925A1363-1B14-4FDC-8E9F-25C9AE9C9DDF}"/>
    <cellStyle name="Millares 15 3 2 4 5 2" xfId="31230" xr:uid="{0B98C548-1B7D-4861-8B01-B75471F86A5B}"/>
    <cellStyle name="Millares 15 3 2 4 6" xfId="16362" xr:uid="{22C0F4CF-76DB-4B1D-852E-C61F80715EB7}"/>
    <cellStyle name="Millares 15 3 2 4 6 2" xfId="37865" xr:uid="{BF443B46-5A29-4E5E-9EEE-9B9C2CE2A390}"/>
    <cellStyle name="Millares 15 3 2 4 7" xfId="22967" xr:uid="{69303916-3679-4905-B843-204742EC06E7}"/>
    <cellStyle name="Millares 15 3 2 4 8" xfId="44470" xr:uid="{DCBF3353-F671-4001-99F4-8493D27D6032}"/>
    <cellStyle name="Millares 15 3 2 5" xfId="2148" xr:uid="{E1E3C470-161B-496F-BCC6-82F33C4183E2}"/>
    <cellStyle name="Millares 15 3 2 5 2" xfId="10414" xr:uid="{FB6F798C-0327-4FCC-8A42-119F5CE03121}"/>
    <cellStyle name="Millares 15 3 2 5 2 2" xfId="31917" xr:uid="{F2FE23CA-E902-43DB-84CF-FF887415AB64}"/>
    <cellStyle name="Millares 15 3 2 5 3" xfId="17049" xr:uid="{C3A31DF5-50A5-4641-A3EF-3292903B9B6B}"/>
    <cellStyle name="Millares 15 3 2 5 3 2" xfId="38552" xr:uid="{464E59C9-0BAA-466E-B102-BAD4F8C2F2F7}"/>
    <cellStyle name="Millares 15 3 2 5 4" xfId="23654" xr:uid="{AE67DA5B-1BB0-4975-A271-D6D8A2ABF054}"/>
    <cellStyle name="Millares 15 3 2 5 5" xfId="45157" xr:uid="{ECA9DB30-6E19-4938-A302-B55E759DC892}"/>
    <cellStyle name="Millares 15 3 2 6" xfId="2695" xr:uid="{76112734-2F8E-40A1-BF59-FB627624E89E}"/>
    <cellStyle name="Millares 15 3 2 6 2" xfId="10961" xr:uid="{4C7A63F2-2829-4E25-9D86-558D0AB08AD6}"/>
    <cellStyle name="Millares 15 3 2 6 2 2" xfId="32464" xr:uid="{B9F4501F-9021-41CE-BC0B-6AAC282F7785}"/>
    <cellStyle name="Millares 15 3 2 6 3" xfId="17596" xr:uid="{DB920389-7325-4C4A-A0F0-AFCFBE2E3465}"/>
    <cellStyle name="Millares 15 3 2 6 3 2" xfId="39099" xr:uid="{18546AC5-76D1-4A73-AE28-056F2C849D0D}"/>
    <cellStyle name="Millares 15 3 2 6 4" xfId="24201" xr:uid="{FA295ED8-EDA0-4BF8-88FC-F10C67E14CA5}"/>
    <cellStyle name="Millares 15 3 2 6 5" xfId="45704" xr:uid="{47BF6102-B3D2-4C3E-A55F-5968A72FBA67}"/>
    <cellStyle name="Millares 15 3 2 7" xfId="3344" xr:uid="{41CEAB5C-AAAC-4C96-BC52-7094AE004EEA}"/>
    <cellStyle name="Millares 15 3 2 7 2" xfId="11610" xr:uid="{4E4C5A80-F9EF-4952-827E-543D63A4A679}"/>
    <cellStyle name="Millares 15 3 2 7 2 2" xfId="33113" xr:uid="{3E3BCDFF-9E0C-40C1-8362-02B329E7FA74}"/>
    <cellStyle name="Millares 15 3 2 7 3" xfId="18245" xr:uid="{8D844A1A-935B-497D-A105-DDFE9723FD8A}"/>
    <cellStyle name="Millares 15 3 2 7 3 2" xfId="39748" xr:uid="{86188869-6F8A-491A-A52A-34DFDBC06141}"/>
    <cellStyle name="Millares 15 3 2 7 4" xfId="24850" xr:uid="{A6483E9D-3550-45B5-B9A0-39534E1BFD11}"/>
    <cellStyle name="Millares 15 3 2 7 5" xfId="46353" xr:uid="{0138E56C-7280-4A12-8EE5-E30C7D4A34ED}"/>
    <cellStyle name="Millares 15 3 2 8" xfId="4839" xr:uid="{C8158C85-92DA-47AB-BD67-BB4139ADD9C5}"/>
    <cellStyle name="Millares 15 3 2 8 2" xfId="13105" xr:uid="{D024D405-433A-4EA6-9386-A5BEA4E55AD7}"/>
    <cellStyle name="Millares 15 3 2 8 2 2" xfId="34608" xr:uid="{1833A918-3633-4A33-9590-179157597426}"/>
    <cellStyle name="Millares 15 3 2 8 3" xfId="19740" xr:uid="{35956372-A898-465B-A9CC-93BE3DB62D4C}"/>
    <cellStyle name="Millares 15 3 2 8 3 2" xfId="41243" xr:uid="{7BB599B9-A106-4B40-BCC3-CD02150D17A2}"/>
    <cellStyle name="Millares 15 3 2 8 4" xfId="26345" xr:uid="{9E1BFB5B-CB73-4829-ABF2-C9891F90C7EC}"/>
    <cellStyle name="Millares 15 3 2 8 5" xfId="47848" xr:uid="{6F211E97-4A62-40BD-857E-19CAD66EB926}"/>
    <cellStyle name="Millares 15 3 2 9" xfId="5483" xr:uid="{00CE1881-97C6-4AD8-BE13-A6905D4B42F7}"/>
    <cellStyle name="Millares 15 3 2 9 2" xfId="13749" xr:uid="{8369F0F1-F61F-418A-A2FE-5F5A65F40D02}"/>
    <cellStyle name="Millares 15 3 2 9 2 2" xfId="35252" xr:uid="{1342F2F2-1226-40FD-A9EA-4A5452649842}"/>
    <cellStyle name="Millares 15 3 2 9 3" xfId="20384" xr:uid="{CC1FDB83-60C5-43CA-AE8A-1BE2A915AB81}"/>
    <cellStyle name="Millares 15 3 2 9 3 2" xfId="41887" xr:uid="{8999AC80-5130-417E-905A-FD31455C846F}"/>
    <cellStyle name="Millares 15 3 2 9 4" xfId="26989" xr:uid="{0324799A-E708-4FA6-B17D-AC1AE8FC8636}"/>
    <cellStyle name="Millares 15 3 2 9 5" xfId="48492" xr:uid="{E6B2242B-F668-4553-9304-C2B1C2302F03}"/>
    <cellStyle name="Millares 15 3 3" xfId="385" xr:uid="{BA84C241-2539-4776-B677-6B836C2C6E4D}"/>
    <cellStyle name="Millares 15 3 3 10" xfId="15288" xr:uid="{FEF56003-B647-4AB5-A2CF-A69E935E7E70}"/>
    <cellStyle name="Millares 15 3 3 10 2" xfId="36791" xr:uid="{A227D33D-B7EF-430D-88BC-0272F0DF44F0}"/>
    <cellStyle name="Millares 15 3 3 11" xfId="21893" xr:uid="{B107107A-DCD3-4132-B920-966840BD7FF9}"/>
    <cellStyle name="Millares 15 3 3 12" xfId="43396" xr:uid="{39D95ECC-5768-4306-940F-C87FB8604095}"/>
    <cellStyle name="Millares 15 3 3 2" xfId="1333" xr:uid="{F3A5C7AF-C894-47D7-BC19-B69D33D9D85F}"/>
    <cellStyle name="Millares 15 3 3 2 2" xfId="4162" xr:uid="{F9BCC79E-000E-49D4-83C3-A49F039DB7EE}"/>
    <cellStyle name="Millares 15 3 3 2 2 2" xfId="12428" xr:uid="{4E6EA68F-CF3A-49A4-A188-D24C007D4841}"/>
    <cellStyle name="Millares 15 3 3 2 2 2 2" xfId="33931" xr:uid="{FCB7B94B-A038-49BF-98BB-A7533A1A5C0F}"/>
    <cellStyle name="Millares 15 3 3 2 2 3" xfId="19063" xr:uid="{3AD1CC96-7CAF-4AD6-BA76-75733ACE2FC7}"/>
    <cellStyle name="Millares 15 3 3 2 2 3 2" xfId="40566" xr:uid="{9DC94EE1-4A49-4784-91D0-7C5A42640C81}"/>
    <cellStyle name="Millares 15 3 3 2 2 4" xfId="25668" xr:uid="{1B2D85E1-08E1-4C42-A541-2A050DFA7AC3}"/>
    <cellStyle name="Millares 15 3 3 2 2 5" xfId="47171" xr:uid="{40E9A3CD-AA02-4A9D-8656-4AC602398931}"/>
    <cellStyle name="Millares 15 3 3 2 3" xfId="6301" xr:uid="{9D07C827-2621-4240-96C3-38B294207C41}"/>
    <cellStyle name="Millares 15 3 3 2 3 2" xfId="14567" xr:uid="{98BD77DC-3050-4E21-B457-CD56EDB85779}"/>
    <cellStyle name="Millares 15 3 3 2 3 2 2" xfId="36070" xr:uid="{008B84B0-1DE3-4A32-963A-7AAB537C33C4}"/>
    <cellStyle name="Millares 15 3 3 2 3 3" xfId="21202" xr:uid="{A9B9FFC2-7E20-4CCE-927E-6181FE95B41C}"/>
    <cellStyle name="Millares 15 3 3 2 3 3 2" xfId="42705" xr:uid="{F222EBE4-7AB4-4553-9DA8-A2F401062296}"/>
    <cellStyle name="Millares 15 3 3 2 3 4" xfId="27807" xr:uid="{4CDE7A4D-02D9-46A4-98F9-D110AA369CCD}"/>
    <cellStyle name="Millares 15 3 3 2 3 5" xfId="49310" xr:uid="{E491ADA7-483C-4F4F-B629-3C9DB694FF11}"/>
    <cellStyle name="Millares 15 3 3 2 4" xfId="7942" xr:uid="{A77573F2-9AA0-418E-85F4-8AEB86F457F5}"/>
    <cellStyle name="Millares 15 3 3 2 4 2" xfId="29445" xr:uid="{65EF4A42-C7FA-49B4-AD96-88A0F4E341CE}"/>
    <cellStyle name="Millares 15 3 3 2 5" xfId="9599" xr:uid="{CEED64E9-6078-4008-B74B-D5385E9ECB86}"/>
    <cellStyle name="Millares 15 3 3 2 5 2" xfId="31102" xr:uid="{B6C2C6AC-D21D-433B-AC60-55ED173B1043}"/>
    <cellStyle name="Millares 15 3 3 2 6" xfId="16234" xr:uid="{FAF3894C-0C88-4835-806B-8AE1F3085202}"/>
    <cellStyle name="Millares 15 3 3 2 6 2" xfId="37737" xr:uid="{A7954703-E731-410D-989B-F918CA5A8C81}"/>
    <cellStyle name="Millares 15 3 3 2 7" xfId="22839" xr:uid="{24ACE547-56D0-472E-B647-93164CF39992}"/>
    <cellStyle name="Millares 15 3 3 2 8" xfId="44342" xr:uid="{27931220-70B7-4543-86F4-BBC096BA076A}"/>
    <cellStyle name="Millares 15 3 3 3" xfId="2020" xr:uid="{C59BD565-8DA8-4F13-B20F-AAD53C08DDAA}"/>
    <cellStyle name="Millares 15 3 3 3 2" xfId="10286" xr:uid="{D56D52A3-F945-4028-A1D8-84D30E9C0EC3}"/>
    <cellStyle name="Millares 15 3 3 3 2 2" xfId="31789" xr:uid="{8753B28E-FC80-4831-BCCD-C4E6827FC720}"/>
    <cellStyle name="Millares 15 3 3 3 3" xfId="16921" xr:uid="{B14515BB-AC3C-424A-BDA4-4CE38BC65B44}"/>
    <cellStyle name="Millares 15 3 3 3 3 2" xfId="38424" xr:uid="{1F94D113-92EC-4E45-A6CA-18DF347A5F65}"/>
    <cellStyle name="Millares 15 3 3 3 4" xfId="23526" xr:uid="{623341E4-3BE9-4D6F-8214-9B154565CDCF}"/>
    <cellStyle name="Millares 15 3 3 3 5" xfId="45029" xr:uid="{093051C7-D5E1-4C74-A37A-FDEA96F88393}"/>
    <cellStyle name="Millares 15 3 3 4" xfId="2819" xr:uid="{B37E7CB7-2156-409E-9CB0-1C5D06AC6157}"/>
    <cellStyle name="Millares 15 3 3 4 2" xfId="11085" xr:uid="{E6A98E50-D619-4A7B-A489-2DFB604EC5D4}"/>
    <cellStyle name="Millares 15 3 3 4 2 2" xfId="32588" xr:uid="{C10793CD-5364-403F-813C-085578C7467C}"/>
    <cellStyle name="Millares 15 3 3 4 3" xfId="17720" xr:uid="{0A8CA6D0-60E7-43A1-8B78-EBE7722AEF0F}"/>
    <cellStyle name="Millares 15 3 3 4 3 2" xfId="39223" xr:uid="{81B5E55D-3818-4349-AB69-81B4D94511CE}"/>
    <cellStyle name="Millares 15 3 3 4 4" xfId="24325" xr:uid="{567EDFD8-4276-4D0F-9CAB-678553D18EF7}"/>
    <cellStyle name="Millares 15 3 3 4 5" xfId="45828" xr:uid="{2981FD86-5350-48D0-AA15-1AC5BEC1E318}"/>
    <cellStyle name="Millares 15 3 3 5" xfId="3216" xr:uid="{68D7B6EB-6621-4A56-94EF-B1B4C269EDEB}"/>
    <cellStyle name="Millares 15 3 3 5 2" xfId="11482" xr:uid="{BFC31C35-C412-4A25-B130-566F5B842737}"/>
    <cellStyle name="Millares 15 3 3 5 2 2" xfId="32985" xr:uid="{42365E5A-C123-4D32-A786-793F3DCE1DE6}"/>
    <cellStyle name="Millares 15 3 3 5 3" xfId="18117" xr:uid="{C7DC3327-165A-46B9-963F-0DB4D562408A}"/>
    <cellStyle name="Millares 15 3 3 5 3 2" xfId="39620" xr:uid="{1D6526CE-1986-4337-8837-B1883878BFB7}"/>
    <cellStyle name="Millares 15 3 3 5 4" xfId="24722" xr:uid="{C8EC60AD-2A6E-4A70-BA65-DEAC7EF561F4}"/>
    <cellStyle name="Millares 15 3 3 5 5" xfId="46225" xr:uid="{8038E705-551E-4D60-94C0-FF4B650A4A2A}"/>
    <cellStyle name="Millares 15 3 3 6" xfId="4963" xr:uid="{1F0E7386-04A0-41F7-839C-832C51365E0D}"/>
    <cellStyle name="Millares 15 3 3 6 2" xfId="13229" xr:uid="{982AF28A-E3F2-46BB-8ED6-73E37D1EE7BA}"/>
    <cellStyle name="Millares 15 3 3 6 2 2" xfId="34732" xr:uid="{16E6B129-E4E9-4706-BF39-B308C8E2576D}"/>
    <cellStyle name="Millares 15 3 3 6 3" xfId="19864" xr:uid="{7FBD245A-2CC2-46D3-BA6A-F2C488F4CCEF}"/>
    <cellStyle name="Millares 15 3 3 6 3 2" xfId="41367" xr:uid="{4854A77A-5D89-4E44-99A0-4B0F95F1CE9D}"/>
    <cellStyle name="Millares 15 3 3 6 4" xfId="26469" xr:uid="{E59C4573-EC46-474F-85CE-9F6A1CA40F28}"/>
    <cellStyle name="Millares 15 3 3 6 5" xfId="47972" xr:uid="{97C53F04-FA2F-4014-8C04-0951BB21DE3B}"/>
    <cellStyle name="Millares 15 3 3 7" xfId="5355" xr:uid="{D32B9EBC-47D3-45D3-8E7E-E9A3D0CB5CB5}"/>
    <cellStyle name="Millares 15 3 3 7 2" xfId="13621" xr:uid="{4E496B0A-7E84-4B1F-AE6D-9CA7620CC015}"/>
    <cellStyle name="Millares 15 3 3 7 2 2" xfId="35124" xr:uid="{DEFB610B-297E-4190-84BD-1F23A9EFAA5D}"/>
    <cellStyle name="Millares 15 3 3 7 3" xfId="20256" xr:uid="{064F4A4A-803B-4190-882D-28AD506165CA}"/>
    <cellStyle name="Millares 15 3 3 7 3 2" xfId="41759" xr:uid="{A1D49137-4F1F-4B08-85D2-8BDE244B33F1}"/>
    <cellStyle name="Millares 15 3 3 7 4" xfId="26861" xr:uid="{2A0797AD-2733-42B8-9B4A-D833305E26CF}"/>
    <cellStyle name="Millares 15 3 3 7 5" xfId="48364" xr:uid="{B06ABB4B-750E-48C2-847C-12EBD7087BED}"/>
    <cellStyle name="Millares 15 3 3 8" xfId="6996" xr:uid="{A9B9D555-1673-48D9-A045-2280516AD6AA}"/>
    <cellStyle name="Millares 15 3 3 8 2" xfId="28499" xr:uid="{1AE948A2-03BF-414D-B7B3-1BEBECC17CF0}"/>
    <cellStyle name="Millares 15 3 3 9" xfId="8652" xr:uid="{AAEB03C7-42B5-461A-BEF2-2D176C9BB9A6}"/>
    <cellStyle name="Millares 15 3 3 9 2" xfId="30155" xr:uid="{CFA790CC-8771-43A3-9BEB-DAF19B69E0D0}"/>
    <cellStyle name="Millares 15 3 4" xfId="669" xr:uid="{CAF72ADE-6F4C-44A5-920A-C759E96FA43F}"/>
    <cellStyle name="Millares 15 3 4 10" xfId="43678" xr:uid="{D32EF837-462A-40D2-A379-AE08E80764A4}"/>
    <cellStyle name="Millares 15 3 4 2" xfId="1615" xr:uid="{082C37B3-05A5-474E-AD2C-48C839760516}"/>
    <cellStyle name="Millares 15 3 4 2 2" xfId="4444" xr:uid="{8681A1F6-8CCB-4002-98F3-687668BFB0AC}"/>
    <cellStyle name="Millares 15 3 4 2 2 2" xfId="12710" xr:uid="{E90D1206-D7AA-43AE-AD29-35645BA013AF}"/>
    <cellStyle name="Millares 15 3 4 2 2 2 2" xfId="34213" xr:uid="{7D1B7F92-D425-41FE-9FDC-8951252FCA41}"/>
    <cellStyle name="Millares 15 3 4 2 2 3" xfId="19345" xr:uid="{6C8829A1-9E46-4108-A52D-633319153CAA}"/>
    <cellStyle name="Millares 15 3 4 2 2 3 2" xfId="40848" xr:uid="{A6727591-4180-40A5-A025-6AB03B5F3EE2}"/>
    <cellStyle name="Millares 15 3 4 2 2 4" xfId="25950" xr:uid="{1FAD02B0-31DD-4A5A-8DAE-54B1FE206012}"/>
    <cellStyle name="Millares 15 3 4 2 2 5" xfId="47453" xr:uid="{FE2FBBCA-9475-49D6-9AB1-0C5CFB080295}"/>
    <cellStyle name="Millares 15 3 4 2 3" xfId="6583" xr:uid="{BFA0971F-1770-4F19-A40F-576931A3CCA7}"/>
    <cellStyle name="Millares 15 3 4 2 3 2" xfId="14849" xr:uid="{4F73627D-901E-4274-B801-1917FBEC23BA}"/>
    <cellStyle name="Millares 15 3 4 2 3 2 2" xfId="36352" xr:uid="{B2AE268F-8AA3-4F01-8D94-F112CDED714E}"/>
    <cellStyle name="Millares 15 3 4 2 3 3" xfId="21484" xr:uid="{AE99685D-9175-4F1A-BE9F-6AF2D6D41915}"/>
    <cellStyle name="Millares 15 3 4 2 3 3 2" xfId="42987" xr:uid="{F38E6622-0F9D-4C86-8641-D24484F77561}"/>
    <cellStyle name="Millares 15 3 4 2 3 4" xfId="28089" xr:uid="{A83EAA1A-947A-47A5-B320-FC59FC66CAD0}"/>
    <cellStyle name="Millares 15 3 4 2 3 5" xfId="49592" xr:uid="{1A23FFF0-697C-4D6A-9A78-76204E78B498}"/>
    <cellStyle name="Millares 15 3 4 2 4" xfId="8224" xr:uid="{7F381041-FBB2-48AA-B060-B1B564168B26}"/>
    <cellStyle name="Millares 15 3 4 2 4 2" xfId="29727" xr:uid="{640395A1-7C4A-43BD-94E0-DD564597FC22}"/>
    <cellStyle name="Millares 15 3 4 2 5" xfId="9881" xr:uid="{EDA62874-6A21-4239-B941-2FA2E42B925F}"/>
    <cellStyle name="Millares 15 3 4 2 5 2" xfId="31384" xr:uid="{E4D65948-9DFA-49B4-B98E-75D9E6264DA6}"/>
    <cellStyle name="Millares 15 3 4 2 6" xfId="16516" xr:uid="{02ED2D4F-72C2-47F1-B632-C72145E62FC2}"/>
    <cellStyle name="Millares 15 3 4 2 6 2" xfId="38019" xr:uid="{2B24DAC3-D2C8-4CC8-A3FA-D4FBB5D29B36}"/>
    <cellStyle name="Millares 15 3 4 2 7" xfId="23121" xr:uid="{F1F57713-E3A1-41DA-A249-F16F290B498D}"/>
    <cellStyle name="Millares 15 3 4 2 8" xfId="44624" xr:uid="{A34E1C9A-6291-4975-84DC-9370736D5925}"/>
    <cellStyle name="Millares 15 3 4 3" xfId="2302" xr:uid="{9D67E0EC-0366-481C-8D76-AFAB26D8C25F}"/>
    <cellStyle name="Millares 15 3 4 3 2" xfId="10568" xr:uid="{4B4FD6B1-18FF-4478-8936-256EE63F8B32}"/>
    <cellStyle name="Millares 15 3 4 3 2 2" xfId="32071" xr:uid="{08707FBA-5B1B-4991-B8E0-67651BBD502B}"/>
    <cellStyle name="Millares 15 3 4 3 3" xfId="17203" xr:uid="{0A067518-7081-40FD-BD02-C59314AE3FF8}"/>
    <cellStyle name="Millares 15 3 4 3 3 2" xfId="38706" xr:uid="{54D2BF12-0D34-47D9-B8A9-DA52F989DE59}"/>
    <cellStyle name="Millares 15 3 4 3 4" xfId="23808" xr:uid="{54983E3E-43FF-4E3B-ABBE-9F5FDDF8B43E}"/>
    <cellStyle name="Millares 15 3 4 3 5" xfId="45311" xr:uid="{00191C1F-F548-4DF0-85D8-E4DEEB7C53F2}"/>
    <cellStyle name="Millares 15 3 4 4" xfId="3498" xr:uid="{2C7594AF-62BC-48F2-9CA4-4A8C9ADA7378}"/>
    <cellStyle name="Millares 15 3 4 4 2" xfId="11764" xr:uid="{8D8897B2-548C-445C-A1F9-A851741AEC3F}"/>
    <cellStyle name="Millares 15 3 4 4 2 2" xfId="33267" xr:uid="{74E187B6-8A5C-4B2B-8D96-9802D53994F3}"/>
    <cellStyle name="Millares 15 3 4 4 3" xfId="18399" xr:uid="{9499FBBB-6800-41F5-9DBD-B18FF3D56A89}"/>
    <cellStyle name="Millares 15 3 4 4 3 2" xfId="39902" xr:uid="{C0581926-9EF8-47EB-B07F-103DC3130B4A}"/>
    <cellStyle name="Millares 15 3 4 4 4" xfId="25004" xr:uid="{41A69037-8815-42FC-A3A5-AA2982174386}"/>
    <cellStyle name="Millares 15 3 4 4 5" xfId="46507" xr:uid="{C28A3B35-13A3-4C7D-A29C-0E9E7471CF91}"/>
    <cellStyle name="Millares 15 3 4 5" xfId="5637" xr:uid="{FF476C3E-2F26-4391-8E0F-1B4B77A7725A}"/>
    <cellStyle name="Millares 15 3 4 5 2" xfId="13903" xr:uid="{392D4F4E-7E11-4A1B-AD24-52F0E1EF95A0}"/>
    <cellStyle name="Millares 15 3 4 5 2 2" xfId="35406" xr:uid="{7EA87F0A-7516-45D8-90CB-5F1F46F3ED10}"/>
    <cellStyle name="Millares 15 3 4 5 3" xfId="20538" xr:uid="{B69306C3-F6FA-4774-AE55-CA37F337589B}"/>
    <cellStyle name="Millares 15 3 4 5 3 2" xfId="42041" xr:uid="{C4CE76FC-9C98-48E6-9A2A-478C2572D753}"/>
    <cellStyle name="Millares 15 3 4 5 4" xfId="27143" xr:uid="{E0A5B5EE-C0A4-4C41-B8ED-CF3C512D6838}"/>
    <cellStyle name="Millares 15 3 4 5 5" xfId="48646" xr:uid="{4DEF5DF6-9995-4CB7-AC90-905D788EB70F}"/>
    <cellStyle name="Millares 15 3 4 6" xfId="7278" xr:uid="{74F7C834-AE92-425B-BDBF-44675A1C7517}"/>
    <cellStyle name="Millares 15 3 4 6 2" xfId="28781" xr:uid="{406F10C8-1A4B-4055-A3BA-5B4E6D1AF49D}"/>
    <cellStyle name="Millares 15 3 4 7" xfId="8935" xr:uid="{82FF087E-9CE5-478B-A4DD-F072B982C317}"/>
    <cellStyle name="Millares 15 3 4 7 2" xfId="30438" xr:uid="{193DB9EC-87D6-4F2D-9598-6240CD8B0633}"/>
    <cellStyle name="Millares 15 3 4 8" xfId="15570" xr:uid="{4BE1ABD4-9183-4067-810E-2633FE070088}"/>
    <cellStyle name="Millares 15 3 4 8 2" xfId="37073" xr:uid="{97370644-5F07-4E95-A1BF-032550A1AA86}"/>
    <cellStyle name="Millares 15 3 4 9" xfId="22175" xr:uid="{FC89CBFD-67EB-48B8-9D12-C1CA0864AF73}"/>
    <cellStyle name="Millares 15 3 5" xfId="937" xr:uid="{30C1196B-01EF-4B21-A274-3811CB27DA09}"/>
    <cellStyle name="Millares 15 3 5 2" xfId="3766" xr:uid="{B05F2418-8021-49AD-A2EC-766D9E07440F}"/>
    <cellStyle name="Millares 15 3 5 2 2" xfId="12032" xr:uid="{58894F93-FBB4-4DAF-BFAC-E8CA0F79349A}"/>
    <cellStyle name="Millares 15 3 5 2 2 2" xfId="33535" xr:uid="{2B977172-2FC4-416F-813E-69BFE062FE2E}"/>
    <cellStyle name="Millares 15 3 5 2 3" xfId="18667" xr:uid="{5E230A5B-CFF0-41D7-B02D-7C184A662990}"/>
    <cellStyle name="Millares 15 3 5 2 3 2" xfId="40170" xr:uid="{AC02A223-0641-478F-8898-B5F89A5395AC}"/>
    <cellStyle name="Millares 15 3 5 2 4" xfId="25272" xr:uid="{D9758A82-E9E9-456C-BD20-F5CEC06C99B6}"/>
    <cellStyle name="Millares 15 3 5 2 5" xfId="46775" xr:uid="{8FBC22BE-816D-47A9-A305-E48BFCFA6E9A}"/>
    <cellStyle name="Millares 15 3 5 3" xfId="5905" xr:uid="{99A48FB2-4EE9-42EB-B570-1BFA1C8A0352}"/>
    <cellStyle name="Millares 15 3 5 3 2" xfId="14171" xr:uid="{7C0CCF71-5538-4F90-9D90-832AAC23DB2C}"/>
    <cellStyle name="Millares 15 3 5 3 2 2" xfId="35674" xr:uid="{8AFB374F-43A0-4DB2-9BD6-586AB1FE63EC}"/>
    <cellStyle name="Millares 15 3 5 3 3" xfId="20806" xr:uid="{989BFB80-4589-4C69-87A2-9816CA537A86}"/>
    <cellStyle name="Millares 15 3 5 3 3 2" xfId="42309" xr:uid="{0AAD117E-DA03-4AA9-8FA5-EAC00901293C}"/>
    <cellStyle name="Millares 15 3 5 3 4" xfId="27411" xr:uid="{E91C09E6-E9A4-423D-BAD8-7C19373EF192}"/>
    <cellStyle name="Millares 15 3 5 3 5" xfId="48914" xr:uid="{F6C75E81-5596-4E8A-8237-16D3753F070B}"/>
    <cellStyle name="Millares 15 3 5 4" xfId="7546" xr:uid="{30FFF9CC-2971-4CC0-A80A-33906579CB8A}"/>
    <cellStyle name="Millares 15 3 5 4 2" xfId="29049" xr:uid="{BA892D3E-82FD-4FC7-921A-859689577809}"/>
    <cellStyle name="Millares 15 3 5 5" xfId="9203" xr:uid="{1B9587D6-AFB0-451C-BCDF-3FA50C68866C}"/>
    <cellStyle name="Millares 15 3 5 5 2" xfId="30706" xr:uid="{811BF01B-367C-4931-A3C8-F495672FBE17}"/>
    <cellStyle name="Millares 15 3 5 6" xfId="15838" xr:uid="{469791B4-6926-4FB6-8BC4-98542D66C3CA}"/>
    <cellStyle name="Millares 15 3 5 6 2" xfId="37341" xr:uid="{CCF0DB3C-052B-4180-8162-6429B3A5FBC2}"/>
    <cellStyle name="Millares 15 3 5 7" xfId="22443" xr:uid="{3CEDC934-DC99-40A0-9469-F293EB1731B1}"/>
    <cellStyle name="Millares 15 3 5 8" xfId="43946" xr:uid="{390BF378-0C75-4301-AEBA-2E4C888D0D83}"/>
    <cellStyle name="Millares 15 3 6" xfId="1198" xr:uid="{B7923C30-ED43-4BD2-8365-58527B87B2EE}"/>
    <cellStyle name="Millares 15 3 6 2" xfId="4027" xr:uid="{4DAF4531-284E-4FC5-A46F-7514E9790F43}"/>
    <cellStyle name="Millares 15 3 6 2 2" xfId="12293" xr:uid="{599DF099-CAC0-4AEA-B418-1A6E520D7E7C}"/>
    <cellStyle name="Millares 15 3 6 2 2 2" xfId="33796" xr:uid="{2F33528F-496C-4171-9C9A-BC6D6B95B9B6}"/>
    <cellStyle name="Millares 15 3 6 2 3" xfId="18928" xr:uid="{8A555B72-8CCE-4DCE-B597-F86869F1B6DD}"/>
    <cellStyle name="Millares 15 3 6 2 3 2" xfId="40431" xr:uid="{DFBF9CB9-C1D3-4917-9DC7-76FD24E49082}"/>
    <cellStyle name="Millares 15 3 6 2 4" xfId="25533" xr:uid="{42B9AC2B-4A35-4EC2-9163-B9531A3C8BC7}"/>
    <cellStyle name="Millares 15 3 6 2 5" xfId="47036" xr:uid="{8EC145F0-4657-4AFC-9B6F-5CE48DEBAE43}"/>
    <cellStyle name="Millares 15 3 6 3" xfId="6166" xr:uid="{1AA70E4F-69D6-4A2A-80AD-41809A446128}"/>
    <cellStyle name="Millares 15 3 6 3 2" xfId="14432" xr:uid="{DC8F7AB5-C8B6-4968-8A99-4BC8EA9F84DC}"/>
    <cellStyle name="Millares 15 3 6 3 2 2" xfId="35935" xr:uid="{BE5E7A43-286A-4E0A-B708-5849775C89B0}"/>
    <cellStyle name="Millares 15 3 6 3 3" xfId="21067" xr:uid="{542E505A-C9FA-41F5-A97E-95FFCEB5C49C}"/>
    <cellStyle name="Millares 15 3 6 3 3 2" xfId="42570" xr:uid="{BEEFD146-5BFB-46EC-967F-6AEFD35E4FC0}"/>
    <cellStyle name="Millares 15 3 6 3 4" xfId="27672" xr:uid="{3A60D07A-A863-43C4-9C77-7C50E68A254D}"/>
    <cellStyle name="Millares 15 3 6 3 5" xfId="49175" xr:uid="{0313170B-4B3D-4B84-A6E2-BCB62C801278}"/>
    <cellStyle name="Millares 15 3 6 4" xfId="7807" xr:uid="{E5A78580-EE2F-4B5F-BD4D-E308DEAB027A}"/>
    <cellStyle name="Millares 15 3 6 4 2" xfId="29310" xr:uid="{C98371F4-D733-4B02-AB00-1CB943EBBF01}"/>
    <cellStyle name="Millares 15 3 6 5" xfId="9464" xr:uid="{92F4236A-9885-44F0-B4B4-87ACAAFABD8E}"/>
    <cellStyle name="Millares 15 3 6 5 2" xfId="30967" xr:uid="{44AE0035-A95C-4D12-B6A2-F7D687616381}"/>
    <cellStyle name="Millares 15 3 6 6" xfId="16099" xr:uid="{EC02617E-92CC-4922-A088-7F4D5D23F1B3}"/>
    <cellStyle name="Millares 15 3 6 6 2" xfId="37602" xr:uid="{02149514-7A99-4B80-B69B-750D15C16503}"/>
    <cellStyle name="Millares 15 3 6 7" xfId="22704" xr:uid="{ECA3AAB9-0F6D-4EBD-B836-C60069144DB1}"/>
    <cellStyle name="Millares 15 3 6 8" xfId="44207" xr:uid="{2C924DDC-F47F-4059-A4F4-D4952C13B6B1}"/>
    <cellStyle name="Millares 15 3 7" xfId="1886" xr:uid="{5E1C0B86-F96F-4C13-A2C0-725BCA7D3C37}"/>
    <cellStyle name="Millares 15 3 7 2" xfId="10152" xr:uid="{8DB94A09-1036-4455-82C6-3931CC8A3FB1}"/>
    <cellStyle name="Millares 15 3 7 2 2" xfId="31655" xr:uid="{82C94AB2-9D27-4018-B55B-09C42BB17647}"/>
    <cellStyle name="Millares 15 3 7 3" xfId="16787" xr:uid="{9E833E48-A57D-44E7-B508-9A68B2DDCCE6}"/>
    <cellStyle name="Millares 15 3 7 3 2" xfId="38290" xr:uid="{7A183DBB-94CE-40FA-A0F8-9590E40D9F48}"/>
    <cellStyle name="Millares 15 3 7 4" xfId="23392" xr:uid="{23076B3F-7639-4D64-945B-0BC2D6B59684}"/>
    <cellStyle name="Millares 15 3 7 5" xfId="44895" xr:uid="{CD1F624D-784F-4C89-B224-8C294144928F}"/>
    <cellStyle name="Millares 15 3 8" xfId="2571" xr:uid="{ED3923BA-9E37-4D48-A067-572335C7775F}"/>
    <cellStyle name="Millares 15 3 8 2" xfId="10837" xr:uid="{42DC1B83-990D-4D0E-BA33-47B56209415A}"/>
    <cellStyle name="Millares 15 3 8 2 2" xfId="32340" xr:uid="{402A9D13-3D0A-43A7-BB7D-18778D9C6980}"/>
    <cellStyle name="Millares 15 3 8 3" xfId="17472" xr:uid="{A6D8CB82-BAF0-4233-8687-DF6C5BD5E865}"/>
    <cellStyle name="Millares 15 3 8 3 2" xfId="38975" xr:uid="{072A46CF-7845-4939-95EE-F455C6AEE757}"/>
    <cellStyle name="Millares 15 3 8 4" xfId="24077" xr:uid="{CDECC2DE-ABF4-4628-9A70-0B3AF2957BC6}"/>
    <cellStyle name="Millares 15 3 8 5" xfId="45580" xr:uid="{1B0A5A0D-1F80-43DB-97F4-25D0EC9A3A39}"/>
    <cellStyle name="Millares 15 3 9" xfId="3082" xr:uid="{7554EF6D-6144-42A8-9F1E-53DF342283A5}"/>
    <cellStyle name="Millares 15 3 9 2" xfId="11348" xr:uid="{D0D42413-EA80-4D0D-80D7-32B373E2D1F8}"/>
    <cellStyle name="Millares 15 3 9 2 2" xfId="32851" xr:uid="{6BFEFC01-A1A8-47E2-823C-C288E2E44C39}"/>
    <cellStyle name="Millares 15 3 9 3" xfId="17983" xr:uid="{CC7AA5FF-A309-462A-97DC-7E0443335F3B}"/>
    <cellStyle name="Millares 15 3 9 3 2" xfId="39486" xr:uid="{0807B234-6B9D-4D0B-90B0-912A3F4A974B}"/>
    <cellStyle name="Millares 15 3 9 4" xfId="24588" xr:uid="{F58C2B9F-B72A-4B7E-AE62-95340CBD7259}"/>
    <cellStyle name="Millares 15 3 9 5" xfId="46091" xr:uid="{B239CCFF-3482-4C1B-97CA-FE27CB62F6B6}"/>
    <cellStyle name="Millares 15 4" xfId="233" xr:uid="{0DEA8EF9-E396-4033-B6A4-CF7A1068CE0C}"/>
    <cellStyle name="Millares 15 4 10" xfId="4747" xr:uid="{D5F9375C-D1A3-4CAF-A333-D7E53BBAF912}"/>
    <cellStyle name="Millares 15 4 10 2" xfId="13013" xr:uid="{1558BBC7-4DA5-439A-879C-1681DD75F257}"/>
    <cellStyle name="Millares 15 4 10 2 2" xfId="34516" xr:uid="{E02D0E7C-D8AA-48CB-8DE4-02054DF63D4D}"/>
    <cellStyle name="Millares 15 4 10 3" xfId="19648" xr:uid="{9F182F7A-8BA1-418C-A21A-175B27BCEDB0}"/>
    <cellStyle name="Millares 15 4 10 3 2" xfId="41151" xr:uid="{FEB58DE2-C355-4811-93FB-ED4F3CF4B8A9}"/>
    <cellStyle name="Millares 15 4 10 4" xfId="26253" xr:uid="{A5C4194B-3D9A-4DE4-AAF8-7843C2540B17}"/>
    <cellStyle name="Millares 15 4 10 5" xfId="47756" xr:uid="{813EE81F-A704-406A-8F0D-D7094A3017BF}"/>
    <cellStyle name="Millares 15 4 11" xfId="5250" xr:uid="{BB66E0A7-C4BE-4AA1-ACBA-ACC01E5A3A61}"/>
    <cellStyle name="Millares 15 4 11 2" xfId="13516" xr:uid="{4D5AEA23-39B8-47AA-8E0C-05263E9FBA97}"/>
    <cellStyle name="Millares 15 4 11 2 2" xfId="35019" xr:uid="{CE962E34-ADA5-42C9-80A7-3D06F6F909BC}"/>
    <cellStyle name="Millares 15 4 11 3" xfId="20151" xr:uid="{E919A96F-6DF8-4520-8710-A5A079F535F3}"/>
    <cellStyle name="Millares 15 4 11 3 2" xfId="41654" xr:uid="{7F556908-1A49-454E-9EA5-76AD30058623}"/>
    <cellStyle name="Millares 15 4 11 4" xfId="26756" xr:uid="{AA632163-68AC-4846-98F9-FA866E5C4779}"/>
    <cellStyle name="Millares 15 4 11 5" xfId="48259" xr:uid="{345D56FB-6325-463A-A819-B0FD40F5FE74}"/>
    <cellStyle name="Millares 15 4 12" xfId="6891" xr:uid="{28131B0D-0570-4E5A-8320-64438866131E}"/>
    <cellStyle name="Millares 15 4 12 2" xfId="28394" xr:uid="{43B95B59-4C74-42CC-8362-4F2B5DC49C76}"/>
    <cellStyle name="Millares 15 4 13" xfId="8546" xr:uid="{25A23D67-A9B6-4DD5-B7A8-E9CD1B278447}"/>
    <cellStyle name="Millares 15 4 13 2" xfId="30049" xr:uid="{AB1C9E4A-50D7-4E28-9E81-956671254E18}"/>
    <cellStyle name="Millares 15 4 14" xfId="15184" xr:uid="{6A92D90C-73F2-444A-BD5A-A017868D255E}"/>
    <cellStyle name="Millares 15 4 14 2" xfId="36687" xr:uid="{58BC40E7-F329-463A-97AD-4D7025D40F54}"/>
    <cellStyle name="Millares 15 4 15" xfId="21789" xr:uid="{27363234-F770-485A-B722-AB1F11F6C450}"/>
    <cellStyle name="Millares 15 4 16" xfId="43292" xr:uid="{EDD016AB-BF29-41E2-966D-98112438EDD8}"/>
    <cellStyle name="Millares 15 4 2" xfId="544" xr:uid="{962EDE99-3952-4A74-96F4-5C9D110C0544}"/>
    <cellStyle name="Millares 15 4 2 10" xfId="7155" xr:uid="{2B4C5DCD-695E-41EC-AA54-242330161B7C}"/>
    <cellStyle name="Millares 15 4 2 10 2" xfId="28658" xr:uid="{ACF923DC-1C29-4E15-9BAE-6356D40579E4}"/>
    <cellStyle name="Millares 15 4 2 11" xfId="8811" xr:uid="{200AEEC0-42BF-4233-9A79-5F82F121E696}"/>
    <cellStyle name="Millares 15 4 2 11 2" xfId="30314" xr:uid="{A95FA160-FA9E-49DA-BAB2-B81AAD2B7710}"/>
    <cellStyle name="Millares 15 4 2 12" xfId="15447" xr:uid="{A726ECF9-7EEB-44AD-BBF3-BBD330D3D814}"/>
    <cellStyle name="Millares 15 4 2 12 2" xfId="36950" xr:uid="{92B1AA01-FC2C-4CBE-A7D2-F050D145041F}"/>
    <cellStyle name="Millares 15 4 2 13" xfId="22052" xr:uid="{D6FBD873-C477-4E2C-89F0-93BC588D896D}"/>
    <cellStyle name="Millares 15 4 2 14" xfId="43555" xr:uid="{6990F1C3-6915-4C39-A0B3-021EC9B568C4}"/>
    <cellStyle name="Millares 15 4 2 2" xfId="826" xr:uid="{6C4A2EF5-F843-4451-876B-B5302FF96E0C}"/>
    <cellStyle name="Millares 15 4 2 2 10" xfId="15727" xr:uid="{73941892-252A-41DF-86F7-FA940B3491C6}"/>
    <cellStyle name="Millares 15 4 2 2 10 2" xfId="37230" xr:uid="{9C555769-DA3D-410D-A5DC-4B19DBD6AF41}"/>
    <cellStyle name="Millares 15 4 2 2 11" xfId="22332" xr:uid="{D7A1D93B-9D98-43B5-882B-30774F5063A5}"/>
    <cellStyle name="Millares 15 4 2 2 12" xfId="43835" xr:uid="{91356E3C-29BA-4929-9EB6-97C3166BC299}"/>
    <cellStyle name="Millares 15 4 2 2 2" xfId="1772" xr:uid="{B8E3ADB0-BA6D-491C-B54C-729EBA431A96}"/>
    <cellStyle name="Millares 15 4 2 2 2 2" xfId="4601" xr:uid="{E2AE35AA-155B-4D58-A4A1-E0F85E0FD699}"/>
    <cellStyle name="Millares 15 4 2 2 2 2 2" xfId="12867" xr:uid="{C631064B-E2EB-4EE7-A14B-C72D3B346F03}"/>
    <cellStyle name="Millares 15 4 2 2 2 2 2 2" xfId="34370" xr:uid="{7E1AEF65-9630-4B0C-92AD-B14272B5BEFA}"/>
    <cellStyle name="Millares 15 4 2 2 2 2 3" xfId="19502" xr:uid="{EEAFE021-B54E-4611-A534-13890EC5DBE8}"/>
    <cellStyle name="Millares 15 4 2 2 2 2 3 2" xfId="41005" xr:uid="{696DBE10-B54F-455D-84E1-6219F9D6128C}"/>
    <cellStyle name="Millares 15 4 2 2 2 2 4" xfId="26107" xr:uid="{D67D7157-700B-42AE-918F-3A2C785A87C9}"/>
    <cellStyle name="Millares 15 4 2 2 2 2 5" xfId="47610" xr:uid="{29571CFC-E2D4-4C86-87E5-7CD80366FF34}"/>
    <cellStyle name="Millares 15 4 2 2 2 3" xfId="6740" xr:uid="{7CA5989C-D65D-4EF3-BE11-3D4E664E7B96}"/>
    <cellStyle name="Millares 15 4 2 2 2 3 2" xfId="15006" xr:uid="{F870E0A3-2230-482C-BBCB-427B37592B03}"/>
    <cellStyle name="Millares 15 4 2 2 2 3 2 2" xfId="36509" xr:uid="{4A644BCF-04ED-4822-B326-9DB1BE9B175F}"/>
    <cellStyle name="Millares 15 4 2 2 2 3 3" xfId="21641" xr:uid="{4130E2B4-D897-49FE-8B0C-1A4B7819672A}"/>
    <cellStyle name="Millares 15 4 2 2 2 3 3 2" xfId="43144" xr:uid="{E8550667-A789-4517-BF5C-1F756E724625}"/>
    <cellStyle name="Millares 15 4 2 2 2 3 4" xfId="28246" xr:uid="{5903779D-E7DD-4816-BE89-B73F73ADF8C8}"/>
    <cellStyle name="Millares 15 4 2 2 2 3 5" xfId="49749" xr:uid="{D572C9B4-89C2-46E2-BC54-152AD0AB4386}"/>
    <cellStyle name="Millares 15 4 2 2 2 4" xfId="8381" xr:uid="{5F292ED6-E1C5-4BBC-A4B7-27001E73B7EE}"/>
    <cellStyle name="Millares 15 4 2 2 2 4 2" xfId="29884" xr:uid="{E16DDC9B-AFD0-445B-8187-B8F8E3202B63}"/>
    <cellStyle name="Millares 15 4 2 2 2 5" xfId="10038" xr:uid="{BD0848B3-1709-4949-A16B-635F15DAA4DD}"/>
    <cellStyle name="Millares 15 4 2 2 2 5 2" xfId="31541" xr:uid="{85D2418D-75CB-491A-BAA8-9B8C1151D56F}"/>
    <cellStyle name="Millares 15 4 2 2 2 6" xfId="16673" xr:uid="{C92777EA-9AED-4695-B4B0-0AF4C7E4CCEE}"/>
    <cellStyle name="Millares 15 4 2 2 2 6 2" xfId="38176" xr:uid="{9556561A-EF80-446B-A712-E34A4ADCC651}"/>
    <cellStyle name="Millares 15 4 2 2 2 7" xfId="23278" xr:uid="{691118C0-503E-4F88-903D-C11859512E11}"/>
    <cellStyle name="Millares 15 4 2 2 2 8" xfId="44781" xr:uid="{2E822C31-0B10-47D0-AE9C-4479377A3831}"/>
    <cellStyle name="Millares 15 4 2 2 3" xfId="2459" xr:uid="{9A30A47E-9485-4F6E-8007-00E678D5F5BE}"/>
    <cellStyle name="Millares 15 4 2 2 3 2" xfId="10725" xr:uid="{F8FF99A2-6C32-4656-9BA1-4EC94D26BD8F}"/>
    <cellStyle name="Millares 15 4 2 2 3 2 2" xfId="32228" xr:uid="{47318A1D-9E70-47BA-A47C-028E79A40EE9}"/>
    <cellStyle name="Millares 15 4 2 2 3 3" xfId="17360" xr:uid="{03EAEE29-581A-4ECE-8280-3E10755494F9}"/>
    <cellStyle name="Millares 15 4 2 2 3 3 2" xfId="38863" xr:uid="{31328C0F-183B-4D57-A967-3EADB8DCE306}"/>
    <cellStyle name="Millares 15 4 2 2 3 4" xfId="23965" xr:uid="{7359C764-5F3C-4F57-9C38-47FB59C02600}"/>
    <cellStyle name="Millares 15 4 2 2 3 5" xfId="45468" xr:uid="{5A1324F1-1EF5-4305-ABB6-1242A33A5EDA}"/>
    <cellStyle name="Millares 15 4 2 2 4" xfId="2976" xr:uid="{8B1349CC-C621-4FD1-BABC-4D9BB2AF21F3}"/>
    <cellStyle name="Millares 15 4 2 2 4 2" xfId="11242" xr:uid="{D23DFB9E-5241-451C-97CC-A2608DD517F2}"/>
    <cellStyle name="Millares 15 4 2 2 4 2 2" xfId="32745" xr:uid="{103B3914-7202-4B03-B8F5-3CC63F0CDC63}"/>
    <cellStyle name="Millares 15 4 2 2 4 3" xfId="17877" xr:uid="{405170FC-43E9-4009-9A08-D238FF4156DE}"/>
    <cellStyle name="Millares 15 4 2 2 4 3 2" xfId="39380" xr:uid="{B7023F34-353B-406D-A139-2DF63CA7FFFB}"/>
    <cellStyle name="Millares 15 4 2 2 4 4" xfId="24482" xr:uid="{0E0A419C-9C29-4BEE-9B9E-B1916F687CCF}"/>
    <cellStyle name="Millares 15 4 2 2 4 5" xfId="45985" xr:uid="{0F0E7426-11C8-4B4F-B39A-338C6AB28418}"/>
    <cellStyle name="Millares 15 4 2 2 5" xfId="3655" xr:uid="{A82F307E-FC63-4760-A0B5-571BE5E78564}"/>
    <cellStyle name="Millares 15 4 2 2 5 2" xfId="11921" xr:uid="{04B4D680-39C1-422C-8291-FC96A9D6F51C}"/>
    <cellStyle name="Millares 15 4 2 2 5 2 2" xfId="33424" xr:uid="{6558874E-93DF-4A73-8509-A7D5FD839FD8}"/>
    <cellStyle name="Millares 15 4 2 2 5 3" xfId="18556" xr:uid="{A17DEC95-0B04-4280-8916-A0C8E3C329D5}"/>
    <cellStyle name="Millares 15 4 2 2 5 3 2" xfId="40059" xr:uid="{2093A582-E52D-4898-9A56-8DDD76251124}"/>
    <cellStyle name="Millares 15 4 2 2 5 4" xfId="25161" xr:uid="{C1565158-51F9-499A-8B27-214534DFFBE9}"/>
    <cellStyle name="Millares 15 4 2 2 5 5" xfId="46664" xr:uid="{E0B26263-636C-4BAF-877D-A4061497B1D0}"/>
    <cellStyle name="Millares 15 4 2 2 6" xfId="5120" xr:uid="{47965434-48D2-4FD5-AD12-39542A4B3D2C}"/>
    <cellStyle name="Millares 15 4 2 2 6 2" xfId="13386" xr:uid="{984252B8-5FCB-40A2-A731-C405A74F1931}"/>
    <cellStyle name="Millares 15 4 2 2 6 2 2" xfId="34889" xr:uid="{70670912-55A2-4B20-BDFC-FCABE5F2B002}"/>
    <cellStyle name="Millares 15 4 2 2 6 3" xfId="20021" xr:uid="{D33A65F5-875C-4287-9465-E3288D8C7F59}"/>
    <cellStyle name="Millares 15 4 2 2 6 3 2" xfId="41524" xr:uid="{5B0DB23F-B037-4451-A4A9-E80314B14F13}"/>
    <cellStyle name="Millares 15 4 2 2 6 4" xfId="26626" xr:uid="{38495865-4076-4E63-8A20-58F90A75BC4A}"/>
    <cellStyle name="Millares 15 4 2 2 6 5" xfId="48129" xr:uid="{E2CAF6B0-4C43-4075-941A-E76EE6FE21A8}"/>
    <cellStyle name="Millares 15 4 2 2 7" xfId="5794" xr:uid="{52C1BB97-2594-460E-94A1-EA8006595EC8}"/>
    <cellStyle name="Millares 15 4 2 2 7 2" xfId="14060" xr:uid="{2AE4BBA4-A8EF-4B3C-8AA8-E7A02F65C924}"/>
    <cellStyle name="Millares 15 4 2 2 7 2 2" xfId="35563" xr:uid="{F1478B44-4F4A-41CB-92CB-13EFA1305CF0}"/>
    <cellStyle name="Millares 15 4 2 2 7 3" xfId="20695" xr:uid="{D0B69771-5154-4C42-92F8-9CB263EA1ED7}"/>
    <cellStyle name="Millares 15 4 2 2 7 3 2" xfId="42198" xr:uid="{1EA8DF60-7CF1-49CD-B4BD-30CC767C1647}"/>
    <cellStyle name="Millares 15 4 2 2 7 4" xfId="27300" xr:uid="{66D5A825-3208-4732-98DF-C31F6C9E98F8}"/>
    <cellStyle name="Millares 15 4 2 2 7 5" xfId="48803" xr:uid="{2D265E5B-051A-4918-82C2-0C370FDE23A4}"/>
    <cellStyle name="Millares 15 4 2 2 8" xfId="7435" xr:uid="{ED72CF4D-3328-47AA-849F-A328F129F4C0}"/>
    <cellStyle name="Millares 15 4 2 2 8 2" xfId="28938" xr:uid="{5979D016-CF31-4F62-BE8F-9032A855591F}"/>
    <cellStyle name="Millares 15 4 2 2 9" xfId="9092" xr:uid="{849B5321-49FC-40E5-91DF-9822C958CAAB}"/>
    <cellStyle name="Millares 15 4 2 2 9 2" xfId="30595" xr:uid="{1EF639DF-5F1B-4960-8A3B-46CF42F68EFE}"/>
    <cellStyle name="Millares 15 4 2 3" xfId="1096" xr:uid="{FF011F91-2AB7-470C-BD37-D6846A4209FD}"/>
    <cellStyle name="Millares 15 4 2 3 2" xfId="3925" xr:uid="{D50ED15B-64DF-4AD3-8D7D-3E3E430D1D33}"/>
    <cellStyle name="Millares 15 4 2 3 2 2" xfId="12191" xr:uid="{F170CE2C-7421-4A78-9A08-1225F092DD82}"/>
    <cellStyle name="Millares 15 4 2 3 2 2 2" xfId="33694" xr:uid="{37E2C090-EF85-4135-AB5C-64A91E9E8313}"/>
    <cellStyle name="Millares 15 4 2 3 2 3" xfId="18826" xr:uid="{E970CAE0-317C-4774-959C-C787580C8207}"/>
    <cellStyle name="Millares 15 4 2 3 2 3 2" xfId="40329" xr:uid="{403F07C4-C152-4A72-8CDB-C2CDD17634B9}"/>
    <cellStyle name="Millares 15 4 2 3 2 4" xfId="25431" xr:uid="{26F2F148-D2FB-49D8-8B6F-6D1796BDFE00}"/>
    <cellStyle name="Millares 15 4 2 3 2 5" xfId="46934" xr:uid="{6A210EB5-CC2F-4FA7-BA02-79B60A27D0BA}"/>
    <cellStyle name="Millares 15 4 2 3 3" xfId="6064" xr:uid="{2EF695B0-9C66-41C1-A16A-0ADB53EA6D87}"/>
    <cellStyle name="Millares 15 4 2 3 3 2" xfId="14330" xr:uid="{925233EA-3BA0-41B5-BE67-8BB8DF23C64F}"/>
    <cellStyle name="Millares 15 4 2 3 3 2 2" xfId="35833" xr:uid="{9820A419-A9E9-4A45-85F2-E553EE69730E}"/>
    <cellStyle name="Millares 15 4 2 3 3 3" xfId="20965" xr:uid="{EE6E8A10-CB4C-4349-9550-CA2C7DB5051A}"/>
    <cellStyle name="Millares 15 4 2 3 3 3 2" xfId="42468" xr:uid="{5B2561EC-AF0D-474B-80D4-9D5A27FE1F63}"/>
    <cellStyle name="Millares 15 4 2 3 3 4" xfId="27570" xr:uid="{893DAB50-C6CC-4A1A-BA52-D4647D698C97}"/>
    <cellStyle name="Millares 15 4 2 3 3 5" xfId="49073" xr:uid="{8C87A394-D510-4452-978F-11BEFD7D282F}"/>
    <cellStyle name="Millares 15 4 2 3 4" xfId="7705" xr:uid="{A2A4F905-8BB2-44EE-AC65-F554E1E9DF03}"/>
    <cellStyle name="Millares 15 4 2 3 4 2" xfId="29208" xr:uid="{20A7FA3A-69F6-4CDD-9FBC-6879AA72DE04}"/>
    <cellStyle name="Millares 15 4 2 3 5" xfId="9362" xr:uid="{03C61B5F-50CF-4FB8-9C05-8CBCED33755B}"/>
    <cellStyle name="Millares 15 4 2 3 5 2" xfId="30865" xr:uid="{AE5E2863-F169-4079-9987-40DFB2672F84}"/>
    <cellStyle name="Millares 15 4 2 3 6" xfId="15997" xr:uid="{05001342-AD2F-46F1-9AD5-2F58B96C5C78}"/>
    <cellStyle name="Millares 15 4 2 3 6 2" xfId="37500" xr:uid="{C1F2D930-EFA7-4D95-BA82-D50E8FC6D601}"/>
    <cellStyle name="Millares 15 4 2 3 7" xfId="22602" xr:uid="{66CD5D58-CBE9-4C35-B10C-D9A1F74FF3B1}"/>
    <cellStyle name="Millares 15 4 2 3 8" xfId="44105" xr:uid="{AFE22242-B170-4A83-85FE-637A038D8987}"/>
    <cellStyle name="Millares 15 4 2 4" xfId="1492" xr:uid="{9543A388-BBE2-4F06-812B-B2E446702544}"/>
    <cellStyle name="Millares 15 4 2 4 2" xfId="4321" xr:uid="{68B23911-8824-4D90-89B4-0BF52A727C60}"/>
    <cellStyle name="Millares 15 4 2 4 2 2" xfId="12587" xr:uid="{25611CA0-EC79-45C1-9BD2-39A30D0811F9}"/>
    <cellStyle name="Millares 15 4 2 4 2 2 2" xfId="34090" xr:uid="{43024D76-B885-4E27-89F6-621BAFC7CC98}"/>
    <cellStyle name="Millares 15 4 2 4 2 3" xfId="19222" xr:uid="{4CD62FA2-81F3-40D9-981F-17ADCF5C5A31}"/>
    <cellStyle name="Millares 15 4 2 4 2 3 2" xfId="40725" xr:uid="{D92958EF-F6B7-425C-ACB2-06163B9C3740}"/>
    <cellStyle name="Millares 15 4 2 4 2 4" xfId="25827" xr:uid="{946BF21A-359E-49AB-9626-753975C064CB}"/>
    <cellStyle name="Millares 15 4 2 4 2 5" xfId="47330" xr:uid="{5956CC64-6B27-4920-9E63-A68608133EAC}"/>
    <cellStyle name="Millares 15 4 2 4 3" xfId="6460" xr:uid="{2721AE41-2284-4AD4-B948-4D7AD939B299}"/>
    <cellStyle name="Millares 15 4 2 4 3 2" xfId="14726" xr:uid="{8D2CAAB9-ED4C-4DD7-A4BF-E7BB7CAD557B}"/>
    <cellStyle name="Millares 15 4 2 4 3 2 2" xfId="36229" xr:uid="{7932958D-BB23-4437-BD62-AFA0DBAF87D5}"/>
    <cellStyle name="Millares 15 4 2 4 3 3" xfId="21361" xr:uid="{44AB83B8-6AAC-4673-8C6B-A7CE05182D98}"/>
    <cellStyle name="Millares 15 4 2 4 3 3 2" xfId="42864" xr:uid="{0AE2C716-3A12-42F6-84A1-8F3F55513075}"/>
    <cellStyle name="Millares 15 4 2 4 3 4" xfId="27966" xr:uid="{8E95F457-E8E2-4A4F-81AD-9655D17A6B59}"/>
    <cellStyle name="Millares 15 4 2 4 3 5" xfId="49469" xr:uid="{82BE3791-403C-4CE7-A5C8-736F6E8A2D50}"/>
    <cellStyle name="Millares 15 4 2 4 4" xfId="8101" xr:uid="{B910AA08-6FCF-4CA5-8A18-22CE71ECB23D}"/>
    <cellStyle name="Millares 15 4 2 4 4 2" xfId="29604" xr:uid="{CEB80B7C-8F53-4F36-9F0E-5CCB9D1CDC84}"/>
    <cellStyle name="Millares 15 4 2 4 5" xfId="9758" xr:uid="{ABEB6C78-6637-44D7-99CA-EE008E6C2308}"/>
    <cellStyle name="Millares 15 4 2 4 5 2" xfId="31261" xr:uid="{19062DA6-0905-4137-A04B-6BDC74DF709A}"/>
    <cellStyle name="Millares 15 4 2 4 6" xfId="16393" xr:uid="{FF4841F5-DF52-4B50-93B3-B5A0890074C0}"/>
    <cellStyle name="Millares 15 4 2 4 6 2" xfId="37896" xr:uid="{CE713CB9-46CE-4275-BDFE-FC3DB1823354}"/>
    <cellStyle name="Millares 15 4 2 4 7" xfId="22998" xr:uid="{E23E0676-734C-432C-B0CE-D20D9430953C}"/>
    <cellStyle name="Millares 15 4 2 4 8" xfId="44501" xr:uid="{4A8E25F3-CE54-4EE0-BC10-15ED97B1BCC8}"/>
    <cellStyle name="Millares 15 4 2 5" xfId="2179" xr:uid="{C6E81619-DB0F-4326-88E6-34DB10B601CA}"/>
    <cellStyle name="Millares 15 4 2 5 2" xfId="10445" xr:uid="{5D2C1AB7-C8D3-4AA7-94AF-A0726273E298}"/>
    <cellStyle name="Millares 15 4 2 5 2 2" xfId="31948" xr:uid="{E6021981-CEEE-412F-B27D-3EC0150A4704}"/>
    <cellStyle name="Millares 15 4 2 5 3" xfId="17080" xr:uid="{25AF8991-22F2-4ADF-8A22-C0629C95969F}"/>
    <cellStyle name="Millares 15 4 2 5 3 2" xfId="38583" xr:uid="{5835540C-48F7-4E76-A9E6-DF903E7F6708}"/>
    <cellStyle name="Millares 15 4 2 5 4" xfId="23685" xr:uid="{F487E255-F5DC-40E5-A3E3-DC55DC323D2B}"/>
    <cellStyle name="Millares 15 4 2 5 5" xfId="45188" xr:uid="{9D777111-08B9-4760-903A-8AA89311D321}"/>
    <cellStyle name="Millares 15 4 2 6" xfId="2725" xr:uid="{0C56B3AE-C168-4AC1-A2C4-D2F4E7F6FE41}"/>
    <cellStyle name="Millares 15 4 2 6 2" xfId="10991" xr:uid="{BF5A96FB-1E76-4E25-8E1A-725D462DFEFE}"/>
    <cellStyle name="Millares 15 4 2 6 2 2" xfId="32494" xr:uid="{A84E8FD8-83DB-4FBA-98A1-CEA0E76099DB}"/>
    <cellStyle name="Millares 15 4 2 6 3" xfId="17626" xr:uid="{69F095EF-CC3D-45B9-B7B8-EE93AE81DA0F}"/>
    <cellStyle name="Millares 15 4 2 6 3 2" xfId="39129" xr:uid="{9A8A4449-712C-4F1F-84A7-425E1C0816D6}"/>
    <cellStyle name="Millares 15 4 2 6 4" xfId="24231" xr:uid="{361A02B1-3DD8-434E-9ACB-B1F09DFC385F}"/>
    <cellStyle name="Millares 15 4 2 6 5" xfId="45734" xr:uid="{0C920AA2-9036-4362-94E2-ADCBFD7F2364}"/>
    <cellStyle name="Millares 15 4 2 7" xfId="3375" xr:uid="{995484C8-D445-4AE6-A120-34406E350BE1}"/>
    <cellStyle name="Millares 15 4 2 7 2" xfId="11641" xr:uid="{222541FF-199B-4C2D-AB2C-A8E84CB63D20}"/>
    <cellStyle name="Millares 15 4 2 7 2 2" xfId="33144" xr:uid="{3F8C6AC3-7780-472E-AB73-255C544434D7}"/>
    <cellStyle name="Millares 15 4 2 7 3" xfId="18276" xr:uid="{28DE8518-E364-4734-9E08-B9B86BC26F73}"/>
    <cellStyle name="Millares 15 4 2 7 3 2" xfId="39779" xr:uid="{3D674E2A-8EA1-4663-B2B8-198584F96081}"/>
    <cellStyle name="Millares 15 4 2 7 4" xfId="24881" xr:uid="{3690A849-B507-4AF1-80B8-58DF61B0DA82}"/>
    <cellStyle name="Millares 15 4 2 7 5" xfId="46384" xr:uid="{82B59DDA-9352-4D69-B3DF-3451A0AF90FD}"/>
    <cellStyle name="Millares 15 4 2 8" xfId="4869" xr:uid="{A046E7A3-4873-486A-8706-643469AF9690}"/>
    <cellStyle name="Millares 15 4 2 8 2" xfId="13135" xr:uid="{994B7437-AD14-4878-8CEF-999DA71B7BD9}"/>
    <cellStyle name="Millares 15 4 2 8 2 2" xfId="34638" xr:uid="{DDF79C55-3D6F-4E44-B5FA-9CA64FF550D7}"/>
    <cellStyle name="Millares 15 4 2 8 3" xfId="19770" xr:uid="{5885D682-857B-408E-810A-C799FD4833AC}"/>
    <cellStyle name="Millares 15 4 2 8 3 2" xfId="41273" xr:uid="{E195BC92-0BFF-47C6-9F85-6614BA6E9635}"/>
    <cellStyle name="Millares 15 4 2 8 4" xfId="26375" xr:uid="{F01ACBBA-3790-42E0-9504-769C68EADB00}"/>
    <cellStyle name="Millares 15 4 2 8 5" xfId="47878" xr:uid="{F6BC0503-C8B1-49BC-A9FC-09C678B18170}"/>
    <cellStyle name="Millares 15 4 2 9" xfId="5514" xr:uid="{B03CB9F4-5A2B-4C86-8CBA-3EC31AE0EDE1}"/>
    <cellStyle name="Millares 15 4 2 9 2" xfId="13780" xr:uid="{B27E9BD2-D22E-4988-8F6A-4DFF353FAE60}"/>
    <cellStyle name="Millares 15 4 2 9 2 2" xfId="35283" xr:uid="{6139B818-D3DE-46D2-985A-EADFC92F7C12}"/>
    <cellStyle name="Millares 15 4 2 9 3" xfId="20415" xr:uid="{D740CFD3-D29E-4BB1-920F-B186FA4782F5}"/>
    <cellStyle name="Millares 15 4 2 9 3 2" xfId="41918" xr:uid="{F2DA86B2-335E-4942-A6DC-0C2FE10F7281}"/>
    <cellStyle name="Millares 15 4 2 9 4" xfId="27020" xr:uid="{DCE99D98-74DC-46EB-9D3F-3977D8A3BB5E}"/>
    <cellStyle name="Millares 15 4 2 9 5" xfId="48523" xr:uid="{47EE8B12-31CB-4008-B78D-A2C728DEEDC3}"/>
    <cellStyle name="Millares 15 4 3" xfId="415" xr:uid="{B00A3241-A343-4C75-AB27-C7814FF26D2A}"/>
    <cellStyle name="Millares 15 4 3 10" xfId="15318" xr:uid="{8ECAFD2A-0636-4BD7-B942-FDE15756A7AE}"/>
    <cellStyle name="Millares 15 4 3 10 2" xfId="36821" xr:uid="{076E258A-8714-4DC1-AFA5-91F1FB150693}"/>
    <cellStyle name="Millares 15 4 3 11" xfId="21923" xr:uid="{C26AA4AB-C470-4FFC-89BC-431DEBE2D0A2}"/>
    <cellStyle name="Millares 15 4 3 12" xfId="43426" xr:uid="{BF08CC42-B29E-418D-8909-5C6A6B5897FB}"/>
    <cellStyle name="Millares 15 4 3 2" xfId="1363" xr:uid="{DEE86211-19E5-4705-8794-E7C82620E188}"/>
    <cellStyle name="Millares 15 4 3 2 2" xfId="4192" xr:uid="{0ACDE7F2-83AF-42C0-AAFB-9D3791113831}"/>
    <cellStyle name="Millares 15 4 3 2 2 2" xfId="12458" xr:uid="{C0CC8A36-69B1-4735-B13C-893CF5B01AAA}"/>
    <cellStyle name="Millares 15 4 3 2 2 2 2" xfId="33961" xr:uid="{534188B2-5C90-40F0-B2F5-367C7788B09F}"/>
    <cellStyle name="Millares 15 4 3 2 2 3" xfId="19093" xr:uid="{DA7C13EB-A9F5-41F5-96F1-7843A0E8EB05}"/>
    <cellStyle name="Millares 15 4 3 2 2 3 2" xfId="40596" xr:uid="{8C468601-F093-480A-AA08-1B3A585E0FCC}"/>
    <cellStyle name="Millares 15 4 3 2 2 4" xfId="25698" xr:uid="{286C96A3-5A75-4732-8716-FDE390582A23}"/>
    <cellStyle name="Millares 15 4 3 2 2 5" xfId="47201" xr:uid="{5167C972-A6A1-4B4A-8869-405153075314}"/>
    <cellStyle name="Millares 15 4 3 2 3" xfId="6331" xr:uid="{A5E3E5DC-3831-4F3E-A69C-8D8F0EE92399}"/>
    <cellStyle name="Millares 15 4 3 2 3 2" xfId="14597" xr:uid="{8BE50634-399A-4941-B46A-FAC6FA101799}"/>
    <cellStyle name="Millares 15 4 3 2 3 2 2" xfId="36100" xr:uid="{AE0840D7-9F58-4A03-A924-56292E7B10C7}"/>
    <cellStyle name="Millares 15 4 3 2 3 3" xfId="21232" xr:uid="{5D532D43-2415-479B-A562-830A4EDEFE72}"/>
    <cellStyle name="Millares 15 4 3 2 3 3 2" xfId="42735" xr:uid="{6F0C82D6-5BA8-4F6F-847C-E52CC574E270}"/>
    <cellStyle name="Millares 15 4 3 2 3 4" xfId="27837" xr:uid="{88B5690D-78C4-4B60-9A05-DC227C8771E9}"/>
    <cellStyle name="Millares 15 4 3 2 3 5" xfId="49340" xr:uid="{C407309C-84E1-460B-8BAE-9DEF2CA1EDB4}"/>
    <cellStyle name="Millares 15 4 3 2 4" xfId="7972" xr:uid="{A25B3B95-4E7F-4025-8100-511D17BDB92E}"/>
    <cellStyle name="Millares 15 4 3 2 4 2" xfId="29475" xr:uid="{8CF7C302-C045-4CA3-B799-6C32B6EFAE83}"/>
    <cellStyle name="Millares 15 4 3 2 5" xfId="9629" xr:uid="{8E3EA33B-AD4C-4EC5-A014-D7175405614A}"/>
    <cellStyle name="Millares 15 4 3 2 5 2" xfId="31132" xr:uid="{E187AEFF-F8DA-4DC2-98AF-1F224DB13086}"/>
    <cellStyle name="Millares 15 4 3 2 6" xfId="16264" xr:uid="{FFF66289-CF96-4F70-87E2-055A55617354}"/>
    <cellStyle name="Millares 15 4 3 2 6 2" xfId="37767" xr:uid="{ACD4D75D-997D-4F8A-9DDD-F1DBCDEFEB20}"/>
    <cellStyle name="Millares 15 4 3 2 7" xfId="22869" xr:uid="{148A7DC1-EC95-4F3C-951A-66930E977EB4}"/>
    <cellStyle name="Millares 15 4 3 2 8" xfId="44372" xr:uid="{26A05699-5185-4F63-9894-933571A03C0D}"/>
    <cellStyle name="Millares 15 4 3 3" xfId="2050" xr:uid="{FD0A92AE-FB39-42EA-BDF8-262F2121F4F7}"/>
    <cellStyle name="Millares 15 4 3 3 2" xfId="10316" xr:uid="{FA0B4CF6-4BFB-4D41-9885-1D07E2E6F9BB}"/>
    <cellStyle name="Millares 15 4 3 3 2 2" xfId="31819" xr:uid="{F90993CD-3E6E-41A2-8A69-5DE71B36655D}"/>
    <cellStyle name="Millares 15 4 3 3 3" xfId="16951" xr:uid="{BC29F70C-6EF5-41C0-91CB-9FEE22D6BFFF}"/>
    <cellStyle name="Millares 15 4 3 3 3 2" xfId="38454" xr:uid="{704D5852-E130-4C96-9BA7-7458F3CEA7CF}"/>
    <cellStyle name="Millares 15 4 3 3 4" xfId="23556" xr:uid="{8CA7CC2B-F3CF-472C-8C96-3C1AAC5658F6}"/>
    <cellStyle name="Millares 15 4 3 3 5" xfId="45059" xr:uid="{1A6938B6-6706-4C5E-8205-3991004ECDAF}"/>
    <cellStyle name="Millares 15 4 3 4" xfId="2849" xr:uid="{4FA6EF1C-0938-4912-9C41-726E40896D7B}"/>
    <cellStyle name="Millares 15 4 3 4 2" xfId="11115" xr:uid="{8967898D-BE61-454C-B41D-948073957EFB}"/>
    <cellStyle name="Millares 15 4 3 4 2 2" xfId="32618" xr:uid="{6DE31EAC-8547-4700-B44B-234C431DB446}"/>
    <cellStyle name="Millares 15 4 3 4 3" xfId="17750" xr:uid="{DF7E44DF-9EA9-4269-983B-329BAFC4B7B3}"/>
    <cellStyle name="Millares 15 4 3 4 3 2" xfId="39253" xr:uid="{A6896821-5BA1-4912-A692-8D84F045CCD2}"/>
    <cellStyle name="Millares 15 4 3 4 4" xfId="24355" xr:uid="{C939249B-0DDA-4D7A-9B7E-7EA35FFE3537}"/>
    <cellStyle name="Millares 15 4 3 4 5" xfId="45858" xr:uid="{0854C2D0-1A76-419D-BABC-223C48FE829B}"/>
    <cellStyle name="Millares 15 4 3 5" xfId="3246" xr:uid="{F659CD36-5BEC-4CE8-8DEC-CADEDFB0CD4E}"/>
    <cellStyle name="Millares 15 4 3 5 2" xfId="11512" xr:uid="{3B9EDE56-10C1-4446-800B-BD7EC44B80CF}"/>
    <cellStyle name="Millares 15 4 3 5 2 2" xfId="33015" xr:uid="{177226AC-DCD9-4813-8F60-BE9E2B631635}"/>
    <cellStyle name="Millares 15 4 3 5 3" xfId="18147" xr:uid="{570A8F8F-BB94-488C-AEA9-11EAC2B6585D}"/>
    <cellStyle name="Millares 15 4 3 5 3 2" xfId="39650" xr:uid="{2F053104-2864-4F0F-AAC7-D3E353E35C18}"/>
    <cellStyle name="Millares 15 4 3 5 4" xfId="24752" xr:uid="{418EDB78-122D-4300-BAB2-8E6AF8EC6357}"/>
    <cellStyle name="Millares 15 4 3 5 5" xfId="46255" xr:uid="{46836CD5-056C-4142-92BD-846A67A5B02B}"/>
    <cellStyle name="Millares 15 4 3 6" xfId="4993" xr:uid="{FA988D89-3B7C-4513-81F7-A1F74EDBE284}"/>
    <cellStyle name="Millares 15 4 3 6 2" xfId="13259" xr:uid="{07076946-F39B-47DB-B4A8-15B1072471DB}"/>
    <cellStyle name="Millares 15 4 3 6 2 2" xfId="34762" xr:uid="{1EE97E6D-5286-406D-8C2F-7AB37C466249}"/>
    <cellStyle name="Millares 15 4 3 6 3" xfId="19894" xr:uid="{D3628965-8AA7-46E4-90D4-E928C58B2549}"/>
    <cellStyle name="Millares 15 4 3 6 3 2" xfId="41397" xr:uid="{6C468059-AD55-4874-8901-CB1B0156B180}"/>
    <cellStyle name="Millares 15 4 3 6 4" xfId="26499" xr:uid="{3737BDAB-99A8-4F8A-A1D1-41F21D36013D}"/>
    <cellStyle name="Millares 15 4 3 6 5" xfId="48002" xr:uid="{2FF7360B-2A7A-4255-80C6-07DC05633DFE}"/>
    <cellStyle name="Millares 15 4 3 7" xfId="5385" xr:uid="{1408F8B2-352D-4308-BF91-8412D7B9580E}"/>
    <cellStyle name="Millares 15 4 3 7 2" xfId="13651" xr:uid="{F3DA4767-8B19-4411-8483-59447EF1DDA2}"/>
    <cellStyle name="Millares 15 4 3 7 2 2" xfId="35154" xr:uid="{5A143BC0-DCA8-474B-8F83-138A1824645B}"/>
    <cellStyle name="Millares 15 4 3 7 3" xfId="20286" xr:uid="{DF1144F0-4BA9-4C41-9615-BD32100BD684}"/>
    <cellStyle name="Millares 15 4 3 7 3 2" xfId="41789" xr:uid="{7443D341-39B1-4796-8667-CA238332D233}"/>
    <cellStyle name="Millares 15 4 3 7 4" xfId="26891" xr:uid="{0C1254D0-4EB1-4D85-8C59-61EBA2C49025}"/>
    <cellStyle name="Millares 15 4 3 7 5" xfId="48394" xr:uid="{47505D2C-E054-4849-B37A-469B6085E55C}"/>
    <cellStyle name="Millares 15 4 3 8" xfId="7026" xr:uid="{9C2E1946-BAFA-419C-AF18-0671430536CA}"/>
    <cellStyle name="Millares 15 4 3 8 2" xfId="28529" xr:uid="{7820B525-2E9D-406C-83DB-885C5DB2B709}"/>
    <cellStyle name="Millares 15 4 3 9" xfId="8682" xr:uid="{6996C6FD-BB57-4CF2-B328-C769B84619D7}"/>
    <cellStyle name="Millares 15 4 3 9 2" xfId="30185" xr:uid="{E02E202B-BCF4-4D88-962B-CE09738E6542}"/>
    <cellStyle name="Millares 15 4 4" xfId="699" xr:uid="{09E7102C-419E-4EBC-B665-A4F17EE17F33}"/>
    <cellStyle name="Millares 15 4 4 10" xfId="43708" xr:uid="{80FFFBDE-DE27-41A5-8C98-25B925E7014F}"/>
    <cellStyle name="Millares 15 4 4 2" xfId="1645" xr:uid="{B35F4310-82BD-4C2C-BBE6-614A87180F29}"/>
    <cellStyle name="Millares 15 4 4 2 2" xfId="4474" xr:uid="{501FFA73-F294-499D-8B71-A65AAD853B57}"/>
    <cellStyle name="Millares 15 4 4 2 2 2" xfId="12740" xr:uid="{8FC45770-DBA7-4E6F-8782-5DE33663D055}"/>
    <cellStyle name="Millares 15 4 4 2 2 2 2" xfId="34243" xr:uid="{001AD1D5-4883-44EC-BB60-F346F6D4C056}"/>
    <cellStyle name="Millares 15 4 4 2 2 3" xfId="19375" xr:uid="{E7D95EF9-57F4-4C21-B7CC-A3B3DEB1D0BB}"/>
    <cellStyle name="Millares 15 4 4 2 2 3 2" xfId="40878" xr:uid="{B14279C4-088F-46F3-94CE-F576D6D6C9A3}"/>
    <cellStyle name="Millares 15 4 4 2 2 4" xfId="25980" xr:uid="{7C3CFE47-511C-453E-A82A-A212065EC3D1}"/>
    <cellStyle name="Millares 15 4 4 2 2 5" xfId="47483" xr:uid="{31F8DF6D-7BB8-498A-934B-91FAE527BD15}"/>
    <cellStyle name="Millares 15 4 4 2 3" xfId="6613" xr:uid="{0C3463CC-7C86-4D96-9F96-F6C101FD1F63}"/>
    <cellStyle name="Millares 15 4 4 2 3 2" xfId="14879" xr:uid="{C6DB9FDA-E3D0-4B4F-A2ED-510E7081C001}"/>
    <cellStyle name="Millares 15 4 4 2 3 2 2" xfId="36382" xr:uid="{D1518F13-FE07-46B5-947D-1B04D7479D3B}"/>
    <cellStyle name="Millares 15 4 4 2 3 3" xfId="21514" xr:uid="{09BFE4B5-BAD8-42B0-99BE-F34A718DD7B9}"/>
    <cellStyle name="Millares 15 4 4 2 3 3 2" xfId="43017" xr:uid="{26A35F4F-51C6-4AC0-B9CE-699BC4213C40}"/>
    <cellStyle name="Millares 15 4 4 2 3 4" xfId="28119" xr:uid="{189925F3-DA65-43A3-AC5D-16E76904C2A8}"/>
    <cellStyle name="Millares 15 4 4 2 3 5" xfId="49622" xr:uid="{AE748F09-2400-43D5-A696-265D6D8FC864}"/>
    <cellStyle name="Millares 15 4 4 2 4" xfId="8254" xr:uid="{C45A6288-9C84-4881-9906-DE860F92BA63}"/>
    <cellStyle name="Millares 15 4 4 2 4 2" xfId="29757" xr:uid="{3336248E-D84B-445B-84F3-EC04094CC5C1}"/>
    <cellStyle name="Millares 15 4 4 2 5" xfId="9911" xr:uid="{4CB15238-A4EB-4964-885F-DE29E4E2EDD0}"/>
    <cellStyle name="Millares 15 4 4 2 5 2" xfId="31414" xr:uid="{70694C07-26A8-4DB3-BCF0-352F12184D0D}"/>
    <cellStyle name="Millares 15 4 4 2 6" xfId="16546" xr:uid="{2D667EB6-8552-4584-A877-E9D92F139DBC}"/>
    <cellStyle name="Millares 15 4 4 2 6 2" xfId="38049" xr:uid="{EF9B439D-F975-43E2-8490-F52BB60A9BE4}"/>
    <cellStyle name="Millares 15 4 4 2 7" xfId="23151" xr:uid="{E034A998-6EB1-421B-9883-FD3CD52F1932}"/>
    <cellStyle name="Millares 15 4 4 2 8" xfId="44654" xr:uid="{B1A43293-B192-4BFD-99BC-15ECFCC034E3}"/>
    <cellStyle name="Millares 15 4 4 3" xfId="2332" xr:uid="{66262F45-DFD6-457A-BF14-43800B214088}"/>
    <cellStyle name="Millares 15 4 4 3 2" xfId="10598" xr:uid="{FF03F64D-1519-4D9F-BEA7-5E84C75522F8}"/>
    <cellStyle name="Millares 15 4 4 3 2 2" xfId="32101" xr:uid="{3B901F0F-5CAA-4D78-A5C4-B121BE24C83A}"/>
    <cellStyle name="Millares 15 4 4 3 3" xfId="17233" xr:uid="{5E72A805-70ED-4581-8738-415E48148CA6}"/>
    <cellStyle name="Millares 15 4 4 3 3 2" xfId="38736" xr:uid="{BF303F5B-E01C-40F0-AB59-94A531BE55A1}"/>
    <cellStyle name="Millares 15 4 4 3 4" xfId="23838" xr:uid="{852365FB-1763-4010-B690-D9B3DEFE4C01}"/>
    <cellStyle name="Millares 15 4 4 3 5" xfId="45341" xr:uid="{FF6BB899-E797-4F7C-A2D2-84B0B9B319CF}"/>
    <cellStyle name="Millares 15 4 4 4" xfId="3528" xr:uid="{C1ABB80F-6225-4E90-824F-62BDC6A2F4A3}"/>
    <cellStyle name="Millares 15 4 4 4 2" xfId="11794" xr:uid="{90885FAE-C06C-4596-8966-AF56F7F2A236}"/>
    <cellStyle name="Millares 15 4 4 4 2 2" xfId="33297" xr:uid="{B570109D-4A91-44A7-92FB-48267829EB55}"/>
    <cellStyle name="Millares 15 4 4 4 3" xfId="18429" xr:uid="{BB255CA4-56C1-45F0-9256-E0B6ED2175CE}"/>
    <cellStyle name="Millares 15 4 4 4 3 2" xfId="39932" xr:uid="{97309CE8-A914-4F4E-BDCD-4FDE55D34DCC}"/>
    <cellStyle name="Millares 15 4 4 4 4" xfId="25034" xr:uid="{B64F81F3-171F-46B4-9895-433CA98CAED8}"/>
    <cellStyle name="Millares 15 4 4 4 5" xfId="46537" xr:uid="{C725523D-7650-4BD0-81BE-79D2DC608AAC}"/>
    <cellStyle name="Millares 15 4 4 5" xfId="5667" xr:uid="{E0894E3C-BD63-47BA-BC48-B198181ABC4A}"/>
    <cellStyle name="Millares 15 4 4 5 2" xfId="13933" xr:uid="{1858F782-341B-433D-BC47-C6CDBDF19EDA}"/>
    <cellStyle name="Millares 15 4 4 5 2 2" xfId="35436" xr:uid="{A8FF1FF9-30CA-4A4E-B94D-850084D58371}"/>
    <cellStyle name="Millares 15 4 4 5 3" xfId="20568" xr:uid="{83DEC4B1-9729-4C91-AAF9-91B3ACE0ACFA}"/>
    <cellStyle name="Millares 15 4 4 5 3 2" xfId="42071" xr:uid="{E2E00541-9ABD-43F7-BC18-6A520C5CBCCA}"/>
    <cellStyle name="Millares 15 4 4 5 4" xfId="27173" xr:uid="{8198FC93-DFD3-4B99-9042-94F79CB2B060}"/>
    <cellStyle name="Millares 15 4 4 5 5" xfId="48676" xr:uid="{3F88E650-066F-4F2C-95E2-1F335C12BA26}"/>
    <cellStyle name="Millares 15 4 4 6" xfId="7308" xr:uid="{66B8826C-2012-4220-BBAB-F2BDC0B1FA8B}"/>
    <cellStyle name="Millares 15 4 4 6 2" xfId="28811" xr:uid="{A9711708-E380-47C8-98D7-7ABD054100D1}"/>
    <cellStyle name="Millares 15 4 4 7" xfId="8965" xr:uid="{C7898392-2371-49C3-97CF-28248C3E3547}"/>
    <cellStyle name="Millares 15 4 4 7 2" xfId="30468" xr:uid="{BF788C97-11A9-47BC-B834-093EB5C54DDD}"/>
    <cellStyle name="Millares 15 4 4 8" xfId="15600" xr:uid="{0342C795-EDCF-40C6-9537-4D0EEB5CC1D1}"/>
    <cellStyle name="Millares 15 4 4 8 2" xfId="37103" xr:uid="{A1CF036B-FBB5-4B4B-8EB2-732FA4AD48F4}"/>
    <cellStyle name="Millares 15 4 4 9" xfId="22205" xr:uid="{F6E03AEF-5429-4B7E-AA86-952482C84FEF}"/>
    <cellStyle name="Millares 15 4 5" xfId="968" xr:uid="{B01F44A0-DAF8-4BAA-BE94-D3CDEA6D8DB5}"/>
    <cellStyle name="Millares 15 4 5 2" xfId="3797" xr:uid="{017EF2D3-4A5D-440D-B1EC-D11AB8313BF9}"/>
    <cellStyle name="Millares 15 4 5 2 2" xfId="12063" xr:uid="{C8C7DC52-2BF7-4CD2-8E9A-EC4563D660F3}"/>
    <cellStyle name="Millares 15 4 5 2 2 2" xfId="33566" xr:uid="{3857917A-1246-4E0F-9938-C1D7C9520325}"/>
    <cellStyle name="Millares 15 4 5 2 3" xfId="18698" xr:uid="{89C15E39-B102-4165-824C-F7E292397F34}"/>
    <cellStyle name="Millares 15 4 5 2 3 2" xfId="40201" xr:uid="{4DB9AAF1-E5BA-444F-ABB3-3336EB2F1397}"/>
    <cellStyle name="Millares 15 4 5 2 4" xfId="25303" xr:uid="{1D3A8EBC-B1D4-4AA6-957C-F10F822F6F29}"/>
    <cellStyle name="Millares 15 4 5 2 5" xfId="46806" xr:uid="{36B3E681-D29A-49A2-B8C1-B00FD94E3C92}"/>
    <cellStyle name="Millares 15 4 5 3" xfId="5936" xr:uid="{97299D23-1B8E-47DA-9542-8D4C70E8C798}"/>
    <cellStyle name="Millares 15 4 5 3 2" xfId="14202" xr:uid="{437C9DCF-22D8-49B3-AD01-696C4B4F5B07}"/>
    <cellStyle name="Millares 15 4 5 3 2 2" xfId="35705" xr:uid="{A4862EE4-C875-4EFD-A573-BA3166BCEF39}"/>
    <cellStyle name="Millares 15 4 5 3 3" xfId="20837" xr:uid="{AEA4BFC2-9078-451D-976E-E7FC2403A0C1}"/>
    <cellStyle name="Millares 15 4 5 3 3 2" xfId="42340" xr:uid="{7557E04C-B30D-4271-83CE-D8465510D6B2}"/>
    <cellStyle name="Millares 15 4 5 3 4" xfId="27442" xr:uid="{4C4B4E3E-F915-477E-93CF-D0ECF632C83B}"/>
    <cellStyle name="Millares 15 4 5 3 5" xfId="48945" xr:uid="{7A80DF99-2317-4699-9BE2-B8C639870A5E}"/>
    <cellStyle name="Millares 15 4 5 4" xfId="7577" xr:uid="{41896DFC-0BDE-4F12-946C-7A4C78171AAD}"/>
    <cellStyle name="Millares 15 4 5 4 2" xfId="29080" xr:uid="{FF849B7F-9DEB-4709-8E90-0E743F345DB8}"/>
    <cellStyle name="Millares 15 4 5 5" xfId="9234" xr:uid="{C52423AC-75CB-4364-B28B-C129A20B2754}"/>
    <cellStyle name="Millares 15 4 5 5 2" xfId="30737" xr:uid="{C9116A5C-1F4E-4DE4-936E-205F85001D03}"/>
    <cellStyle name="Millares 15 4 5 6" xfId="15869" xr:uid="{6DC52371-8C91-4F47-9ACC-947349A54791}"/>
    <cellStyle name="Millares 15 4 5 6 2" xfId="37372" xr:uid="{C127F15E-B2BC-4EEE-86BF-68162A55478E}"/>
    <cellStyle name="Millares 15 4 5 7" xfId="22474" xr:uid="{3E99E5AB-39CB-4786-89BD-D3419A785A4C}"/>
    <cellStyle name="Millares 15 4 5 8" xfId="43977" xr:uid="{CA2FEF76-DC2E-420D-BD43-DAA0C46B58C3}"/>
    <cellStyle name="Millares 15 4 6" xfId="1228" xr:uid="{1309B52A-E02A-4450-9C94-DC8A33076DF9}"/>
    <cellStyle name="Millares 15 4 6 2" xfId="4057" xr:uid="{FCB2D89A-E704-470B-868D-55E3815ECE82}"/>
    <cellStyle name="Millares 15 4 6 2 2" xfId="12323" xr:uid="{613F5A81-8AEA-41AB-AE72-250FFA2474FB}"/>
    <cellStyle name="Millares 15 4 6 2 2 2" xfId="33826" xr:uid="{62D77A94-46F3-4D40-9D75-FA924DDE5BFF}"/>
    <cellStyle name="Millares 15 4 6 2 3" xfId="18958" xr:uid="{606F979D-5AEB-4691-AC06-6A187FFA04AA}"/>
    <cellStyle name="Millares 15 4 6 2 3 2" xfId="40461" xr:uid="{248E54E1-BA86-4FD1-8CF6-A0004A86BEBE}"/>
    <cellStyle name="Millares 15 4 6 2 4" xfId="25563" xr:uid="{1815C159-D458-48CA-9FF5-4D0D18713EA1}"/>
    <cellStyle name="Millares 15 4 6 2 5" xfId="47066" xr:uid="{A8180707-1384-4E18-A801-5708F029E545}"/>
    <cellStyle name="Millares 15 4 6 3" xfId="6196" xr:uid="{5D5EB9B8-38CA-4F68-84D9-425E72FC143D}"/>
    <cellStyle name="Millares 15 4 6 3 2" xfId="14462" xr:uid="{A9537890-AA10-42CD-AAFC-E6CDA15E2929}"/>
    <cellStyle name="Millares 15 4 6 3 2 2" xfId="35965" xr:uid="{564BC894-5A94-4D24-B4BE-1F37574C2897}"/>
    <cellStyle name="Millares 15 4 6 3 3" xfId="21097" xr:uid="{77E3654F-A898-485E-8E0B-EAD12B43A135}"/>
    <cellStyle name="Millares 15 4 6 3 3 2" xfId="42600" xr:uid="{BFFC265E-8ED7-48A4-8F41-29C0D899C744}"/>
    <cellStyle name="Millares 15 4 6 3 4" xfId="27702" xr:uid="{E72D7DCB-68A4-450B-BCA3-0815C544CE69}"/>
    <cellStyle name="Millares 15 4 6 3 5" xfId="49205" xr:uid="{433C41AE-C357-4473-8FC0-26205CED852E}"/>
    <cellStyle name="Millares 15 4 6 4" xfId="7837" xr:uid="{30D94AE5-54C8-45DE-A124-5F22A591472B}"/>
    <cellStyle name="Millares 15 4 6 4 2" xfId="29340" xr:uid="{7A9DC32F-D256-40EE-B32D-2A2F555522E8}"/>
    <cellStyle name="Millares 15 4 6 5" xfId="9494" xr:uid="{96312E9F-C54F-4192-93EF-5D95D03C2D07}"/>
    <cellStyle name="Millares 15 4 6 5 2" xfId="30997" xr:uid="{944816BD-68F4-4896-BF6B-A4DD33E06080}"/>
    <cellStyle name="Millares 15 4 6 6" xfId="16129" xr:uid="{A8CAB3F0-160B-4AEC-BAAB-5A6C8301FBC3}"/>
    <cellStyle name="Millares 15 4 6 6 2" xfId="37632" xr:uid="{2660AA1A-E965-4263-BDF3-6FA4DF008C8E}"/>
    <cellStyle name="Millares 15 4 6 7" xfId="22734" xr:uid="{723B7D94-B282-438E-8570-8D2779E9CB20}"/>
    <cellStyle name="Millares 15 4 6 8" xfId="44237" xr:uid="{4CD9D165-D277-4256-8FBD-C6E5A0066B3B}"/>
    <cellStyle name="Millares 15 4 7" xfId="1916" xr:uid="{C61D9E63-6A89-4E03-9E7A-859CC096C162}"/>
    <cellStyle name="Millares 15 4 7 2" xfId="10182" xr:uid="{9C9680B1-749A-47DF-8ED0-05EAA49399CB}"/>
    <cellStyle name="Millares 15 4 7 2 2" xfId="31685" xr:uid="{67323CFE-DCF2-4232-9A6A-CE5765DEC5B5}"/>
    <cellStyle name="Millares 15 4 7 3" xfId="16817" xr:uid="{24404ED8-96D5-4079-BA37-2085F4EB5A53}"/>
    <cellStyle name="Millares 15 4 7 3 2" xfId="38320" xr:uid="{34B9AE67-69A5-4871-AEE3-07D2E4069632}"/>
    <cellStyle name="Millares 15 4 7 4" xfId="23422" xr:uid="{040B4512-005B-4437-9670-F8C6B67A20F4}"/>
    <cellStyle name="Millares 15 4 7 5" xfId="44925" xr:uid="{94AB1D74-31EA-4DD4-A92B-7697B6EEBC37}"/>
    <cellStyle name="Millares 15 4 8" xfId="2601" xr:uid="{DCD27AE0-713C-455D-8526-037BC31E2199}"/>
    <cellStyle name="Millares 15 4 8 2" xfId="10867" xr:uid="{13D182B6-1158-4876-90B7-2EFDAC672500}"/>
    <cellStyle name="Millares 15 4 8 2 2" xfId="32370" xr:uid="{83FC87A8-EE62-4A68-962B-3827B66F9B28}"/>
    <cellStyle name="Millares 15 4 8 3" xfId="17502" xr:uid="{99E26D49-43DC-4D51-A942-48138A800065}"/>
    <cellStyle name="Millares 15 4 8 3 2" xfId="39005" xr:uid="{BE1DB17A-F2FA-4CF7-9D88-B27869E0E331}"/>
    <cellStyle name="Millares 15 4 8 4" xfId="24107" xr:uid="{5EECD456-1326-42C0-9CC0-3B8FC9E5C3D8}"/>
    <cellStyle name="Millares 15 4 8 5" xfId="45610" xr:uid="{5E9FC312-DB89-4DCA-8A06-A066CB627DDD}"/>
    <cellStyle name="Millares 15 4 9" xfId="3112" xr:uid="{448368A4-C15E-48B5-B595-C4829C4CD541}"/>
    <cellStyle name="Millares 15 4 9 2" xfId="11378" xr:uid="{2C35066C-D3C3-4A8B-A877-67F1B9E1F417}"/>
    <cellStyle name="Millares 15 4 9 2 2" xfId="32881" xr:uid="{486BCC92-E4B0-44CB-A29A-756AC323117A}"/>
    <cellStyle name="Millares 15 4 9 3" xfId="18013" xr:uid="{5B039D3A-64F0-4BD6-8875-1CCCC76251CE}"/>
    <cellStyle name="Millares 15 4 9 3 2" xfId="39516" xr:uid="{7404C4AF-6551-4E47-8F9F-99B36DC5A20E}"/>
    <cellStyle name="Millares 15 4 9 4" xfId="24618" xr:uid="{941E15E1-31F7-44B5-9D9D-5B3698C9D6C4}"/>
    <cellStyle name="Millares 15 4 9 5" xfId="46121" xr:uid="{8C2A38AB-8DBA-45D2-935A-8C654D96E6A2}"/>
    <cellStyle name="Millares 15 5" xfId="452" xr:uid="{B69F60E9-4646-4EAF-B821-0A626F612407}"/>
    <cellStyle name="Millares 15 5 10" xfId="7063" xr:uid="{F69AE234-78F1-4E83-A10C-30E7A602258E}"/>
    <cellStyle name="Millares 15 5 10 2" xfId="28566" xr:uid="{E2DB10B7-9938-4675-B817-81C2C201F031}"/>
    <cellStyle name="Millares 15 5 11" xfId="8719" xr:uid="{251A63F5-7122-40A6-9C8D-59B78D1DC9B4}"/>
    <cellStyle name="Millares 15 5 11 2" xfId="30222" xr:uid="{0EC3934E-8AC5-48EB-AA2E-C532F60289EC}"/>
    <cellStyle name="Millares 15 5 12" xfId="15355" xr:uid="{E350643D-54D4-41B4-9625-71D7B8760691}"/>
    <cellStyle name="Millares 15 5 12 2" xfId="36858" xr:uid="{BD5ED6D7-1F51-4FFD-ACC5-791FD654E9D6}"/>
    <cellStyle name="Millares 15 5 13" xfId="21960" xr:uid="{0B943577-B1BE-4B77-B082-5C968A20E5E5}"/>
    <cellStyle name="Millares 15 5 14" xfId="43463" xr:uid="{734B9B81-E3BA-4BB2-839A-30343354E2B8}"/>
    <cellStyle name="Millares 15 5 2" xfId="734" xr:uid="{46EE6700-C8C3-4803-BEB8-58D75B61E440}"/>
    <cellStyle name="Millares 15 5 2 10" xfId="15635" xr:uid="{CB17DF32-64C3-473E-BF32-335053B1F3B8}"/>
    <cellStyle name="Millares 15 5 2 10 2" xfId="37138" xr:uid="{D11868F8-E420-4686-8C2E-EEEC012EDBE5}"/>
    <cellStyle name="Millares 15 5 2 11" xfId="22240" xr:uid="{10F93A66-EBB3-46A6-90F0-E0C3279913ED}"/>
    <cellStyle name="Millares 15 5 2 12" xfId="43743" xr:uid="{23FFDBF9-DD93-4532-A0ED-3B4A53E1F28A}"/>
    <cellStyle name="Millares 15 5 2 2" xfId="1680" xr:uid="{62FC4557-6718-43C9-A055-5CE39C8731DD}"/>
    <cellStyle name="Millares 15 5 2 2 2" xfId="4509" xr:uid="{B7A3D353-8B3D-4F45-B976-C6A0499376BD}"/>
    <cellStyle name="Millares 15 5 2 2 2 2" xfId="12775" xr:uid="{EBA4844D-6957-4C4C-96B6-4E7838E40B68}"/>
    <cellStyle name="Millares 15 5 2 2 2 2 2" xfId="34278" xr:uid="{627B09FA-E16D-4BD3-BE79-BDEC3993951B}"/>
    <cellStyle name="Millares 15 5 2 2 2 3" xfId="19410" xr:uid="{698B5044-16D6-43C1-B3AC-AB20E5B1BA4D}"/>
    <cellStyle name="Millares 15 5 2 2 2 3 2" xfId="40913" xr:uid="{3E9EBEB4-004B-4311-A922-714FE273E824}"/>
    <cellStyle name="Millares 15 5 2 2 2 4" xfId="26015" xr:uid="{47CDBFBE-0700-4EC1-8D13-515DB12C0457}"/>
    <cellStyle name="Millares 15 5 2 2 2 5" xfId="47518" xr:uid="{4CF95D66-61E7-4F5D-A506-6A49A2843E41}"/>
    <cellStyle name="Millares 15 5 2 2 3" xfId="6648" xr:uid="{E3C8F10B-3551-4942-B4E4-E0F4286D66E6}"/>
    <cellStyle name="Millares 15 5 2 2 3 2" xfId="14914" xr:uid="{7C816CC9-4844-4EC7-831B-6280715316CD}"/>
    <cellStyle name="Millares 15 5 2 2 3 2 2" xfId="36417" xr:uid="{4C3764AB-ACDB-451B-8A61-61F19B45EA1B}"/>
    <cellStyle name="Millares 15 5 2 2 3 3" xfId="21549" xr:uid="{30370D54-970F-4B69-88ED-ABA5AB6A1061}"/>
    <cellStyle name="Millares 15 5 2 2 3 3 2" xfId="43052" xr:uid="{A24553B3-8723-493A-BDC7-D8D05F203B40}"/>
    <cellStyle name="Millares 15 5 2 2 3 4" xfId="28154" xr:uid="{BA631013-EC7B-43B5-93DC-9AB876885CC7}"/>
    <cellStyle name="Millares 15 5 2 2 3 5" xfId="49657" xr:uid="{7BBB1559-F7E7-488E-8914-615569299569}"/>
    <cellStyle name="Millares 15 5 2 2 4" xfId="8289" xr:uid="{1258908F-DFDB-4EC8-A61B-085B88505CDD}"/>
    <cellStyle name="Millares 15 5 2 2 4 2" xfId="29792" xr:uid="{AD84C446-A7F2-4D21-B381-E16D006EC252}"/>
    <cellStyle name="Millares 15 5 2 2 5" xfId="9946" xr:uid="{C1E75BC1-726B-4E3B-BF24-58810A8EC825}"/>
    <cellStyle name="Millares 15 5 2 2 5 2" xfId="31449" xr:uid="{9EB4DAE1-ABB1-4486-A9F7-8D42EAEBC71E}"/>
    <cellStyle name="Millares 15 5 2 2 6" xfId="16581" xr:uid="{2F86FBE2-2A4D-4841-8FD5-B8D403CD84F3}"/>
    <cellStyle name="Millares 15 5 2 2 6 2" xfId="38084" xr:uid="{A922514E-EC29-40E6-B348-4D0C492579A7}"/>
    <cellStyle name="Millares 15 5 2 2 7" xfId="23186" xr:uid="{C60BA1F3-7FB9-4FBA-B429-3F153496DDCA}"/>
    <cellStyle name="Millares 15 5 2 2 8" xfId="44689" xr:uid="{28C52AD7-5364-44F0-BA6D-E84933271104}"/>
    <cellStyle name="Millares 15 5 2 3" xfId="2367" xr:uid="{DB281310-1C3E-4790-B09F-7FDACF022EC2}"/>
    <cellStyle name="Millares 15 5 2 3 2" xfId="10633" xr:uid="{188C0214-48BC-4650-9CD9-6CD0CD6D8D5B}"/>
    <cellStyle name="Millares 15 5 2 3 2 2" xfId="32136" xr:uid="{744D742A-2FCC-4434-B06E-6FD0AD533232}"/>
    <cellStyle name="Millares 15 5 2 3 3" xfId="17268" xr:uid="{7CD5FCF1-873B-420B-AD37-20B25F0C364C}"/>
    <cellStyle name="Millares 15 5 2 3 3 2" xfId="38771" xr:uid="{12DED4F3-2C0C-469A-AD8F-042EBB2E5EC6}"/>
    <cellStyle name="Millares 15 5 2 3 4" xfId="23873" xr:uid="{5D2ECA33-5AE3-4522-B6BF-5017B5A99B3A}"/>
    <cellStyle name="Millares 15 5 2 3 5" xfId="45376" xr:uid="{8AA19F52-FD5A-4EF6-A829-668E4539C843}"/>
    <cellStyle name="Millares 15 5 2 4" xfId="2884" xr:uid="{AD0F17E3-822C-4573-BCB0-C0BB03D34616}"/>
    <cellStyle name="Millares 15 5 2 4 2" xfId="11150" xr:uid="{FE75D997-5A14-41E7-BA21-8CD6332CED04}"/>
    <cellStyle name="Millares 15 5 2 4 2 2" xfId="32653" xr:uid="{CF849E63-EC2A-4A83-88B6-7DBB9D161CF1}"/>
    <cellStyle name="Millares 15 5 2 4 3" xfId="17785" xr:uid="{B5497175-4856-4298-9B0E-5F290FE0A0C3}"/>
    <cellStyle name="Millares 15 5 2 4 3 2" xfId="39288" xr:uid="{92AE4B5C-063A-4029-ACD4-DD072E63CB59}"/>
    <cellStyle name="Millares 15 5 2 4 4" xfId="24390" xr:uid="{08BF2CDC-81CB-476C-8832-D8664B3068A1}"/>
    <cellStyle name="Millares 15 5 2 4 5" xfId="45893" xr:uid="{6786E5E9-7D62-4101-ACA0-7D97B5A0DCDD}"/>
    <cellStyle name="Millares 15 5 2 5" xfId="3563" xr:uid="{0BF98098-76A1-496F-9ED4-3DFF1B010209}"/>
    <cellStyle name="Millares 15 5 2 5 2" xfId="11829" xr:uid="{ECEE2EAB-AE5D-44C1-B271-62709C763433}"/>
    <cellStyle name="Millares 15 5 2 5 2 2" xfId="33332" xr:uid="{EF5E4979-0BC1-49C4-A3E1-FA12BBC87979}"/>
    <cellStyle name="Millares 15 5 2 5 3" xfId="18464" xr:uid="{B3EDFFB8-7EBF-4992-B2F4-D91FEF94B16D}"/>
    <cellStyle name="Millares 15 5 2 5 3 2" xfId="39967" xr:uid="{8E5B5CE2-9A37-4BD2-94CB-133FAD61D350}"/>
    <cellStyle name="Millares 15 5 2 5 4" xfId="25069" xr:uid="{2873A904-9605-456E-8FCE-187DA30661B9}"/>
    <cellStyle name="Millares 15 5 2 5 5" xfId="46572" xr:uid="{6D49F9A2-25B2-44BB-8029-E7AE2386F042}"/>
    <cellStyle name="Millares 15 5 2 6" xfId="5028" xr:uid="{868CF87C-470E-46DA-88C8-7A5CD7E1C06C}"/>
    <cellStyle name="Millares 15 5 2 6 2" xfId="13294" xr:uid="{CCB7B56A-6F99-43BB-8EC8-018E4A95468B}"/>
    <cellStyle name="Millares 15 5 2 6 2 2" xfId="34797" xr:uid="{5592F265-95B3-4109-8113-719D608C91A5}"/>
    <cellStyle name="Millares 15 5 2 6 3" xfId="19929" xr:uid="{0B97C565-86E6-421E-8961-1D493C8F78EC}"/>
    <cellStyle name="Millares 15 5 2 6 3 2" xfId="41432" xr:uid="{4F72D04D-0015-4FF1-AE69-5CD38149E958}"/>
    <cellStyle name="Millares 15 5 2 6 4" xfId="26534" xr:uid="{845F1FC4-7BFF-497D-85D2-73C278406078}"/>
    <cellStyle name="Millares 15 5 2 6 5" xfId="48037" xr:uid="{52F1BC84-C0A7-4DAE-ACB9-E7D064CD11FF}"/>
    <cellStyle name="Millares 15 5 2 7" xfId="5702" xr:uid="{0CC67C8D-FE08-4658-8133-97F07294D162}"/>
    <cellStyle name="Millares 15 5 2 7 2" xfId="13968" xr:uid="{4F1C13C2-8498-4837-ADC6-8B684723ECA7}"/>
    <cellStyle name="Millares 15 5 2 7 2 2" xfId="35471" xr:uid="{09E415E6-6ADA-44AA-A809-03D33CA5D66D}"/>
    <cellStyle name="Millares 15 5 2 7 3" xfId="20603" xr:uid="{8E245C15-8C99-4D45-92FE-218ED591B586}"/>
    <cellStyle name="Millares 15 5 2 7 3 2" xfId="42106" xr:uid="{A2F0581F-1696-4D1D-ADF4-11A931D53CC7}"/>
    <cellStyle name="Millares 15 5 2 7 4" xfId="27208" xr:uid="{6ADB2C0D-68C9-45CF-9C08-08E2E6BBEDC6}"/>
    <cellStyle name="Millares 15 5 2 7 5" xfId="48711" xr:uid="{433AD550-DC4E-48BA-AE2B-71475E35D13D}"/>
    <cellStyle name="Millares 15 5 2 8" xfId="7343" xr:uid="{D0978025-FE9D-4CE4-BD3F-7F5FE8BD9254}"/>
    <cellStyle name="Millares 15 5 2 8 2" xfId="28846" xr:uid="{76F797FE-8092-48BC-B5FC-E17D685CC8B3}"/>
    <cellStyle name="Millares 15 5 2 9" xfId="9000" xr:uid="{266B7D1A-7B68-4EFD-A6A5-7492790D733E}"/>
    <cellStyle name="Millares 15 5 2 9 2" xfId="30503" xr:uid="{EB4DB237-24D5-43FF-8746-45B0F7F79FC6}"/>
    <cellStyle name="Millares 15 5 3" xfId="1004" xr:uid="{CA8EB75F-CCE5-48FC-9F6E-3F7322AB0D73}"/>
    <cellStyle name="Millares 15 5 3 2" xfId="3833" xr:uid="{221B01DF-84AA-48A2-A03E-E3D2E155B806}"/>
    <cellStyle name="Millares 15 5 3 2 2" xfId="12099" xr:uid="{60714A4B-B3F8-4650-A1F2-8E7F925EB47D}"/>
    <cellStyle name="Millares 15 5 3 2 2 2" xfId="33602" xr:uid="{D5B3E415-8600-4BB6-844D-F535079DB9B0}"/>
    <cellStyle name="Millares 15 5 3 2 3" xfId="18734" xr:uid="{C56A8F8A-A727-4183-A791-79372BCA28D1}"/>
    <cellStyle name="Millares 15 5 3 2 3 2" xfId="40237" xr:uid="{9191CE65-D622-4F39-B2D6-0E96CA099C2A}"/>
    <cellStyle name="Millares 15 5 3 2 4" xfId="25339" xr:uid="{5B245DAC-2CFB-4735-AC70-B92725E0609B}"/>
    <cellStyle name="Millares 15 5 3 2 5" xfId="46842" xr:uid="{5F7146CF-619E-4AC8-BA34-C8FC001BEB3E}"/>
    <cellStyle name="Millares 15 5 3 3" xfId="5972" xr:uid="{F9C76506-693B-4CF1-996F-349EDC80D0E0}"/>
    <cellStyle name="Millares 15 5 3 3 2" xfId="14238" xr:uid="{1CF1FF48-8D24-4622-8936-6874DCE01DE7}"/>
    <cellStyle name="Millares 15 5 3 3 2 2" xfId="35741" xr:uid="{94756618-AB01-42B6-9C13-7EBB5BBE3677}"/>
    <cellStyle name="Millares 15 5 3 3 3" xfId="20873" xr:uid="{F188908C-5358-45A2-9AB1-2252BE7E6191}"/>
    <cellStyle name="Millares 15 5 3 3 3 2" xfId="42376" xr:uid="{346469B0-26CF-4AD9-8ACD-107F2F62DB75}"/>
    <cellStyle name="Millares 15 5 3 3 4" xfId="27478" xr:uid="{3E362BFA-7F7B-4E21-9139-F36BBF99C7CB}"/>
    <cellStyle name="Millares 15 5 3 3 5" xfId="48981" xr:uid="{96180BD2-5054-49AA-9E73-666E1678B5F1}"/>
    <cellStyle name="Millares 15 5 3 4" xfId="7613" xr:uid="{54F12CC8-7681-4A0F-9A96-96A0BD425FC4}"/>
    <cellStyle name="Millares 15 5 3 4 2" xfId="29116" xr:uid="{C4E70B6B-17BD-462F-BF22-6DBC0789C7D2}"/>
    <cellStyle name="Millares 15 5 3 5" xfId="9270" xr:uid="{8069D57B-6099-40F4-9D17-479B757719CD}"/>
    <cellStyle name="Millares 15 5 3 5 2" xfId="30773" xr:uid="{5CA7EBB2-6955-43D6-9B6A-9D2C0159FB8E}"/>
    <cellStyle name="Millares 15 5 3 6" xfId="15905" xr:uid="{6092D420-1284-4CDA-AD4F-19338A86F961}"/>
    <cellStyle name="Millares 15 5 3 6 2" xfId="37408" xr:uid="{DE43AB3C-2291-473E-9E8E-C9D602C00B7E}"/>
    <cellStyle name="Millares 15 5 3 7" xfId="22510" xr:uid="{C7FBE302-50FC-456D-8012-2DFCFA084C68}"/>
    <cellStyle name="Millares 15 5 3 8" xfId="44013" xr:uid="{0E4042A9-8F53-4CAA-82ED-3B4070C09EA3}"/>
    <cellStyle name="Millares 15 5 4" xfId="1400" xr:uid="{C6E9FF5C-3E39-482D-B759-9778DDFD1F14}"/>
    <cellStyle name="Millares 15 5 4 2" xfId="4229" xr:uid="{EAEF26FE-41B3-44F7-831C-6C3133374AC4}"/>
    <cellStyle name="Millares 15 5 4 2 2" xfId="12495" xr:uid="{D47EC1E6-DC14-44DB-86A6-C11FCB96AFA9}"/>
    <cellStyle name="Millares 15 5 4 2 2 2" xfId="33998" xr:uid="{07D0C95E-3D94-44AE-9961-87653362B8CF}"/>
    <cellStyle name="Millares 15 5 4 2 3" xfId="19130" xr:uid="{559EB315-5754-40BC-B830-646DEAFA28EB}"/>
    <cellStyle name="Millares 15 5 4 2 3 2" xfId="40633" xr:uid="{15D812FD-3EA7-49A6-8DDF-19ED00971BE1}"/>
    <cellStyle name="Millares 15 5 4 2 4" xfId="25735" xr:uid="{99E9C685-D6A5-4883-9B32-85DFCAC37828}"/>
    <cellStyle name="Millares 15 5 4 2 5" xfId="47238" xr:uid="{F383ECB1-3FA6-41CB-9879-3438126D028C}"/>
    <cellStyle name="Millares 15 5 4 3" xfId="6368" xr:uid="{9BF0BB99-32B7-4E02-9436-F6826C013D5E}"/>
    <cellStyle name="Millares 15 5 4 3 2" xfId="14634" xr:uid="{A4854018-F59B-447D-9BD9-F4FE7CE53C99}"/>
    <cellStyle name="Millares 15 5 4 3 2 2" xfId="36137" xr:uid="{48C66BB1-5811-41AD-8C63-78AC5423CCF2}"/>
    <cellStyle name="Millares 15 5 4 3 3" xfId="21269" xr:uid="{75C62541-3808-4F82-8FFC-9D33A81F9B26}"/>
    <cellStyle name="Millares 15 5 4 3 3 2" xfId="42772" xr:uid="{26ACBF0B-F453-42C3-9D96-5DCF4304258F}"/>
    <cellStyle name="Millares 15 5 4 3 4" xfId="27874" xr:uid="{BB1FBDAB-D68F-4E58-8E6C-0D5BE75B73FF}"/>
    <cellStyle name="Millares 15 5 4 3 5" xfId="49377" xr:uid="{F138CC39-D26A-49AC-A3A7-910616E1CD72}"/>
    <cellStyle name="Millares 15 5 4 4" xfId="8009" xr:uid="{77AEFC5F-3D66-4154-9BDB-6958A8F41AC0}"/>
    <cellStyle name="Millares 15 5 4 4 2" xfId="29512" xr:uid="{0E2BC4D3-2CA3-4E5B-AD99-1C58D0CDF10A}"/>
    <cellStyle name="Millares 15 5 4 5" xfId="9666" xr:uid="{8EDEB0DE-4074-4096-B91A-4C05A255C8EE}"/>
    <cellStyle name="Millares 15 5 4 5 2" xfId="31169" xr:uid="{B045B1D3-170C-4CBB-94CE-AE31D686C4EA}"/>
    <cellStyle name="Millares 15 5 4 6" xfId="16301" xr:uid="{0376A911-0324-4F76-9F6D-3D6CF566BD1B}"/>
    <cellStyle name="Millares 15 5 4 6 2" xfId="37804" xr:uid="{A4792ABF-F7A5-492C-BC9F-E9D1CB09B895}"/>
    <cellStyle name="Millares 15 5 4 7" xfId="22906" xr:uid="{3FA9A1E5-985C-4FE7-81CF-088DED8EC59E}"/>
    <cellStyle name="Millares 15 5 4 8" xfId="44409" xr:uid="{19610777-8E0B-4471-9637-B3C6A92D617B}"/>
    <cellStyle name="Millares 15 5 5" xfId="2087" xr:uid="{CC012353-BAAA-4C41-84D5-B2B367AC7145}"/>
    <cellStyle name="Millares 15 5 5 2" xfId="10353" xr:uid="{666E0256-A790-429D-AFB3-0095ED6704E6}"/>
    <cellStyle name="Millares 15 5 5 2 2" xfId="31856" xr:uid="{FC47E577-CFF6-4443-9FB0-28C9E19A7057}"/>
    <cellStyle name="Millares 15 5 5 3" xfId="16988" xr:uid="{842DE1BB-3735-4E68-9661-92C9E0B6A916}"/>
    <cellStyle name="Millares 15 5 5 3 2" xfId="38491" xr:uid="{0633E183-C07D-4AC7-A256-5A0E7D729793}"/>
    <cellStyle name="Millares 15 5 5 4" xfId="23593" xr:uid="{3F8D9BCD-2ED1-4A0B-A42A-0E1648AED3A2}"/>
    <cellStyle name="Millares 15 5 5 5" xfId="45096" xr:uid="{6BA5C34D-422B-4A61-A84F-CED47E62560B}"/>
    <cellStyle name="Millares 15 5 6" xfId="2635" xr:uid="{837E29D0-F680-4528-908B-A8BD2E63FF57}"/>
    <cellStyle name="Millares 15 5 6 2" xfId="10901" xr:uid="{12A6F0A3-C9F5-4236-BA33-B5BFF6408084}"/>
    <cellStyle name="Millares 15 5 6 2 2" xfId="32404" xr:uid="{6F3DA7B7-1F46-4864-BE30-2781768196CA}"/>
    <cellStyle name="Millares 15 5 6 3" xfId="17536" xr:uid="{9DEA4DB0-B492-4F30-A12D-557065DE8A92}"/>
    <cellStyle name="Millares 15 5 6 3 2" xfId="39039" xr:uid="{1863BEE9-EDF1-436B-ACCB-09A7302ACCA7}"/>
    <cellStyle name="Millares 15 5 6 4" xfId="24141" xr:uid="{BAC5B0CC-6A6B-403F-9144-6DC17E239E2B}"/>
    <cellStyle name="Millares 15 5 6 5" xfId="45644" xr:uid="{4E45FE0E-31BD-4325-9802-D68890489043}"/>
    <cellStyle name="Millares 15 5 7" xfId="3283" xr:uid="{205B1C8D-E030-4879-9814-BCB63784DD58}"/>
    <cellStyle name="Millares 15 5 7 2" xfId="11549" xr:uid="{1C1B8319-C2FD-4F9C-8A50-1BCD09DDC15F}"/>
    <cellStyle name="Millares 15 5 7 2 2" xfId="33052" xr:uid="{179776EF-2A8C-4018-AA26-CAC982C8829E}"/>
    <cellStyle name="Millares 15 5 7 3" xfId="18184" xr:uid="{6221DA47-BAB7-465B-98FA-A56DC9E5F4BE}"/>
    <cellStyle name="Millares 15 5 7 3 2" xfId="39687" xr:uid="{6F72DBAC-01EC-4A53-95A6-DCBC0A364B33}"/>
    <cellStyle name="Millares 15 5 7 4" xfId="24789" xr:uid="{38F2A3CB-1F0C-440F-9809-F2F64FAE24F5}"/>
    <cellStyle name="Millares 15 5 7 5" xfId="46292" xr:uid="{5A83E357-1C2F-4FEC-A0B6-F73B8F249078}"/>
    <cellStyle name="Millares 15 5 8" xfId="4779" xr:uid="{88AB9D59-592C-4376-80FB-8114111C563E}"/>
    <cellStyle name="Millares 15 5 8 2" xfId="13045" xr:uid="{2F352B2C-107D-4DED-8AAE-E7D3EFDCA41A}"/>
    <cellStyle name="Millares 15 5 8 2 2" xfId="34548" xr:uid="{E7D19798-324B-488B-A2C9-CDF02EC20660}"/>
    <cellStyle name="Millares 15 5 8 3" xfId="19680" xr:uid="{41C1368F-2F58-444C-91CB-B1ED98B1CC13}"/>
    <cellStyle name="Millares 15 5 8 3 2" xfId="41183" xr:uid="{105E288E-DF40-4D7A-B17B-AB86FB45FD54}"/>
    <cellStyle name="Millares 15 5 8 4" xfId="26285" xr:uid="{BF15A639-C482-4B5F-B066-6D132C95B7A1}"/>
    <cellStyle name="Millares 15 5 8 5" xfId="47788" xr:uid="{45E55A6D-D325-49EA-8306-9462CD46BC76}"/>
    <cellStyle name="Millares 15 5 9" xfId="5422" xr:uid="{72181C13-B5FA-4143-BBDA-6307830FCC31}"/>
    <cellStyle name="Millares 15 5 9 2" xfId="13688" xr:uid="{F6C368C8-8B52-495F-9164-7A730A377277}"/>
    <cellStyle name="Millares 15 5 9 2 2" xfId="35191" xr:uid="{2F78D74D-7D9F-43FF-8D60-E237E5206517}"/>
    <cellStyle name="Millares 15 5 9 3" xfId="20323" xr:uid="{2ABB5BF1-BC82-4983-BCA7-BC944B2AA319}"/>
    <cellStyle name="Millares 15 5 9 3 2" xfId="41826" xr:uid="{16E1AC7D-121B-4F75-A65A-EE4EC77A3D3B}"/>
    <cellStyle name="Millares 15 5 9 4" xfId="26928" xr:uid="{EFC607DA-5DF3-475A-9B03-1CE0332ACF15}"/>
    <cellStyle name="Millares 15 5 9 5" xfId="48431" xr:uid="{906951B8-AF97-4817-ACFB-33A4E0F680AB}"/>
    <cellStyle name="Millares 15 6" xfId="325" xr:uid="{D379537C-0E73-49AB-8C2F-AAAE35B150E4}"/>
    <cellStyle name="Millares 15 6 10" xfId="15228" xr:uid="{3C26C279-65C4-4C9C-9188-7CB94D3531D2}"/>
    <cellStyle name="Millares 15 6 10 2" xfId="36731" xr:uid="{7549CAFC-4CB9-418E-90DB-ACB3BE9715A5}"/>
    <cellStyle name="Millares 15 6 11" xfId="21833" xr:uid="{711F15E2-9691-49AD-AFF7-87874F7D91E3}"/>
    <cellStyle name="Millares 15 6 12" xfId="43336" xr:uid="{0A4C4396-D7A5-4886-8ACA-6A090FC82B78}"/>
    <cellStyle name="Millares 15 6 2" xfId="1273" xr:uid="{B93980B8-7133-4C89-A14E-2C222AE480E7}"/>
    <cellStyle name="Millares 15 6 2 2" xfId="4102" xr:uid="{A073011C-7015-48AC-A0DA-AD8CEE09ED22}"/>
    <cellStyle name="Millares 15 6 2 2 2" xfId="12368" xr:uid="{8B66F036-17AD-4EBE-B311-3B090DE04CD8}"/>
    <cellStyle name="Millares 15 6 2 2 2 2" xfId="33871" xr:uid="{6C6CBD45-A5BB-4470-8B4E-4E71FF164950}"/>
    <cellStyle name="Millares 15 6 2 2 3" xfId="19003" xr:uid="{546D6C74-BCA2-4A94-836A-4BF760110E27}"/>
    <cellStyle name="Millares 15 6 2 2 3 2" xfId="40506" xr:uid="{79DFBEA3-5F82-44EB-836B-02374EC5188D}"/>
    <cellStyle name="Millares 15 6 2 2 4" xfId="25608" xr:uid="{D28D42E6-CFE3-4B22-AB6E-AFE816E0B2CF}"/>
    <cellStyle name="Millares 15 6 2 2 5" xfId="47111" xr:uid="{F40B439E-8F52-40F0-8F84-DB0B50F38609}"/>
    <cellStyle name="Millares 15 6 2 3" xfId="6241" xr:uid="{239730BC-2F86-4F5D-AAB8-57C08C21745D}"/>
    <cellStyle name="Millares 15 6 2 3 2" xfId="14507" xr:uid="{AC0447F2-5F05-468C-87A0-E471350D4EF0}"/>
    <cellStyle name="Millares 15 6 2 3 2 2" xfId="36010" xr:uid="{FAEDBA6A-01D4-4DD7-A04E-F06DEF5F1158}"/>
    <cellStyle name="Millares 15 6 2 3 3" xfId="21142" xr:uid="{1C5C1778-5EA7-4311-9B94-8D7C4CB921B5}"/>
    <cellStyle name="Millares 15 6 2 3 3 2" xfId="42645" xr:uid="{D4837D72-8E28-4680-8A5C-33709B308C7F}"/>
    <cellStyle name="Millares 15 6 2 3 4" xfId="27747" xr:uid="{0E2A4AA1-4270-494D-9F33-EA39B3C29C06}"/>
    <cellStyle name="Millares 15 6 2 3 5" xfId="49250" xr:uid="{2CD50E9E-991B-4973-ACD7-66F4058EBCF5}"/>
    <cellStyle name="Millares 15 6 2 4" xfId="7882" xr:uid="{A4578915-043F-46A9-A380-BAB3A9B18128}"/>
    <cellStyle name="Millares 15 6 2 4 2" xfId="29385" xr:uid="{207F5E10-12BD-4728-A261-21912CC1A127}"/>
    <cellStyle name="Millares 15 6 2 5" xfId="9539" xr:uid="{E6F740E0-D2E0-4036-9A36-A2918CBA1A5F}"/>
    <cellStyle name="Millares 15 6 2 5 2" xfId="31042" xr:uid="{0CA92AF3-0136-4C2D-8BB1-47C51FAFC06F}"/>
    <cellStyle name="Millares 15 6 2 6" xfId="16174" xr:uid="{16415CBD-5EA8-4CE3-A1CE-3403E4CD0AB6}"/>
    <cellStyle name="Millares 15 6 2 6 2" xfId="37677" xr:uid="{4656FC70-A069-4AA7-888B-41D729C81E99}"/>
    <cellStyle name="Millares 15 6 2 7" xfId="22779" xr:uid="{ABFD7BF5-F4FF-494D-8ADE-098FF437479E}"/>
    <cellStyle name="Millares 15 6 2 8" xfId="44282" xr:uid="{7CD65924-A174-4D9D-A150-8578790F1767}"/>
    <cellStyle name="Millares 15 6 3" xfId="1960" xr:uid="{F8C455C8-A9E3-4A8A-BDBF-80B939A67CD1}"/>
    <cellStyle name="Millares 15 6 3 2" xfId="10226" xr:uid="{2BB96B93-6251-49D6-8503-DAAB75004E34}"/>
    <cellStyle name="Millares 15 6 3 2 2" xfId="31729" xr:uid="{66804217-44FC-4915-B9CD-64E0EDAB3DEE}"/>
    <cellStyle name="Millares 15 6 3 3" xfId="16861" xr:uid="{AF50FFEE-DC12-4BC9-91B0-39300ACC3CFF}"/>
    <cellStyle name="Millares 15 6 3 3 2" xfId="38364" xr:uid="{2D9550F0-46FA-47D1-88A7-6992F17016EF}"/>
    <cellStyle name="Millares 15 6 3 4" xfId="23466" xr:uid="{59DE9BBA-CF49-4BE9-8B52-920597603D1C}"/>
    <cellStyle name="Millares 15 6 3 5" xfId="44969" xr:uid="{2A3CC39C-5D4E-480D-B5D2-60E9DCF954FC}"/>
    <cellStyle name="Millares 15 6 4" xfId="2759" xr:uid="{87AC99F4-6AE0-4E41-B833-B38BFCB25BE6}"/>
    <cellStyle name="Millares 15 6 4 2" xfId="11025" xr:uid="{316D8BB8-C77D-44E6-95C1-BC95E44FEA7E}"/>
    <cellStyle name="Millares 15 6 4 2 2" xfId="32528" xr:uid="{2CB9520B-2385-4C28-8183-7921D177A92A}"/>
    <cellStyle name="Millares 15 6 4 3" xfId="17660" xr:uid="{3D731EE3-8111-4BB4-B346-CBA520B962FE}"/>
    <cellStyle name="Millares 15 6 4 3 2" xfId="39163" xr:uid="{32A85F8D-4C9A-406F-B2A0-BF2EE5427CE4}"/>
    <cellStyle name="Millares 15 6 4 4" xfId="24265" xr:uid="{0BB23B37-F17F-48CB-B543-FF728FE22809}"/>
    <cellStyle name="Millares 15 6 4 5" xfId="45768" xr:uid="{D5E69BF7-C110-42C7-9003-81F3FB7620DE}"/>
    <cellStyle name="Millares 15 6 5" xfId="3156" xr:uid="{DE7B7838-33BF-4745-8618-6C56F037AF5C}"/>
    <cellStyle name="Millares 15 6 5 2" xfId="11422" xr:uid="{B7327E0E-3340-43EF-AD42-A3B6F3A1FD91}"/>
    <cellStyle name="Millares 15 6 5 2 2" xfId="32925" xr:uid="{CAE37C99-1696-45A8-AFE1-5964D7C441AF}"/>
    <cellStyle name="Millares 15 6 5 3" xfId="18057" xr:uid="{F7A2893A-D015-4282-A935-5F9463B4188A}"/>
    <cellStyle name="Millares 15 6 5 3 2" xfId="39560" xr:uid="{B45F9793-41DE-48B3-8AEA-4209D23A1BAA}"/>
    <cellStyle name="Millares 15 6 5 4" xfId="24662" xr:uid="{6C4CECA5-FC2B-4CC9-9046-DB574031A5AD}"/>
    <cellStyle name="Millares 15 6 5 5" xfId="46165" xr:uid="{4A6E35A0-5430-4705-A81B-47E98329A166}"/>
    <cellStyle name="Millares 15 6 6" xfId="4903" xr:uid="{794B9D8B-0D50-45EB-AFE7-899B04E29F2B}"/>
    <cellStyle name="Millares 15 6 6 2" xfId="13169" xr:uid="{6FDE9A4D-A0E3-4BAF-B0F1-0F31E0167FB5}"/>
    <cellStyle name="Millares 15 6 6 2 2" xfId="34672" xr:uid="{74F078C0-E2AE-4689-8BF1-3570F26DACED}"/>
    <cellStyle name="Millares 15 6 6 3" xfId="19804" xr:uid="{DD277152-AA70-4B4F-AC1F-E6433609A1F6}"/>
    <cellStyle name="Millares 15 6 6 3 2" xfId="41307" xr:uid="{7E7A4464-E24D-4A15-AB16-010352CADE2C}"/>
    <cellStyle name="Millares 15 6 6 4" xfId="26409" xr:uid="{4E0437F2-C633-47CB-8672-6669D98B6F08}"/>
    <cellStyle name="Millares 15 6 6 5" xfId="47912" xr:uid="{8E17888C-4C0A-42F4-96E3-48661C1AD2C4}"/>
    <cellStyle name="Millares 15 6 7" xfId="5295" xr:uid="{DB212D92-7438-4239-8879-061B628C4A54}"/>
    <cellStyle name="Millares 15 6 7 2" xfId="13561" xr:uid="{AC4DCF22-62ED-43E8-AB7C-E620F55550CB}"/>
    <cellStyle name="Millares 15 6 7 2 2" xfId="35064" xr:uid="{52AD563C-08C1-4605-BD43-93EEB1295F66}"/>
    <cellStyle name="Millares 15 6 7 3" xfId="20196" xr:uid="{EFA00B93-6615-49B1-B204-5EC36C5607DF}"/>
    <cellStyle name="Millares 15 6 7 3 2" xfId="41699" xr:uid="{56C6081E-D304-4E84-AB94-6E71FDCDF6FF}"/>
    <cellStyle name="Millares 15 6 7 4" xfId="26801" xr:uid="{336DAC1E-2354-4E17-8EEB-43CD26503C05}"/>
    <cellStyle name="Millares 15 6 7 5" xfId="48304" xr:uid="{F38F3E66-45B4-4911-91D2-9C09A56B8B28}"/>
    <cellStyle name="Millares 15 6 8" xfId="6936" xr:uid="{2B4B555A-978B-46EE-A06E-AB9842C4CE47}"/>
    <cellStyle name="Millares 15 6 8 2" xfId="28439" xr:uid="{D4A0768B-4933-43A5-A567-831D87EAC691}"/>
    <cellStyle name="Millares 15 6 9" xfId="8592" xr:uid="{3DE7BA8F-6B9C-4356-9537-7AEFCFA8BB8F}"/>
    <cellStyle name="Millares 15 6 9 2" xfId="30095" xr:uid="{AC97093F-B6CE-45DF-9150-E7227B029EDA}"/>
    <cellStyle name="Millares 15 7" xfId="609" xr:uid="{3FDFAEF6-39C5-4387-BDA0-5BD44690667C}"/>
    <cellStyle name="Millares 15 7 10" xfId="43618" xr:uid="{7B323FC6-A90B-4CA3-A2D6-F300D78A9FCC}"/>
    <cellStyle name="Millares 15 7 2" xfId="1555" xr:uid="{3ACAB8F9-A793-4A49-8E16-22634EB008A1}"/>
    <cellStyle name="Millares 15 7 2 2" xfId="4384" xr:uid="{0FF9A9FC-A5D5-4A23-8E71-59B7BCC5C64C}"/>
    <cellStyle name="Millares 15 7 2 2 2" xfId="12650" xr:uid="{7921A283-0C27-485F-BA1D-312FDDABE0C0}"/>
    <cellStyle name="Millares 15 7 2 2 2 2" xfId="34153" xr:uid="{1728E1D3-4600-4256-B22F-263666C2816E}"/>
    <cellStyle name="Millares 15 7 2 2 3" xfId="19285" xr:uid="{B14086B2-D33E-4291-9FE3-B0E0E4297DCC}"/>
    <cellStyle name="Millares 15 7 2 2 3 2" xfId="40788" xr:uid="{34DD33C6-9143-4E3B-90D8-568C95BC0C93}"/>
    <cellStyle name="Millares 15 7 2 2 4" xfId="25890" xr:uid="{B391CFA3-02F5-480B-B93B-8F43A70718CF}"/>
    <cellStyle name="Millares 15 7 2 2 5" xfId="47393" xr:uid="{F7F611B6-9979-4C3F-993F-1D76A48AEC31}"/>
    <cellStyle name="Millares 15 7 2 3" xfId="6523" xr:uid="{B9803ABB-A1A1-4B24-9690-ADBFF787763A}"/>
    <cellStyle name="Millares 15 7 2 3 2" xfId="14789" xr:uid="{293E47A0-B81C-4E41-8B35-59683A539798}"/>
    <cellStyle name="Millares 15 7 2 3 2 2" xfId="36292" xr:uid="{9563067A-10BA-46F5-AA20-7FB2BA26379F}"/>
    <cellStyle name="Millares 15 7 2 3 3" xfId="21424" xr:uid="{B8C1C88E-AB05-43B2-9806-38737543200B}"/>
    <cellStyle name="Millares 15 7 2 3 3 2" xfId="42927" xr:uid="{C25234DF-88D2-4641-844C-1865BC13A9A0}"/>
    <cellStyle name="Millares 15 7 2 3 4" xfId="28029" xr:uid="{27EE6665-3AB0-47BA-B64E-99F765F5E1D8}"/>
    <cellStyle name="Millares 15 7 2 3 5" xfId="49532" xr:uid="{23A5C87E-0E7F-4585-B983-B710D1D3755C}"/>
    <cellStyle name="Millares 15 7 2 4" xfId="8164" xr:uid="{7D36CD94-A0D1-4C1B-A5D5-256C9C6B956E}"/>
    <cellStyle name="Millares 15 7 2 4 2" xfId="29667" xr:uid="{9BCDA649-5EC0-432C-B8C1-DB4B5C241960}"/>
    <cellStyle name="Millares 15 7 2 5" xfId="9821" xr:uid="{44BB8D1D-2AB3-4363-85C3-3A2E9B5C77DB}"/>
    <cellStyle name="Millares 15 7 2 5 2" xfId="31324" xr:uid="{3AF57396-78AE-488F-9C9A-D4A32B49FFAB}"/>
    <cellStyle name="Millares 15 7 2 6" xfId="16456" xr:uid="{09140F8F-6E0D-4623-ADB3-37A06A60B180}"/>
    <cellStyle name="Millares 15 7 2 6 2" xfId="37959" xr:uid="{20AECA94-0767-481A-9C9C-9CF808E1B25A}"/>
    <cellStyle name="Millares 15 7 2 7" xfId="23061" xr:uid="{459E744D-F9D3-49C9-9300-EDA183275B88}"/>
    <cellStyle name="Millares 15 7 2 8" xfId="44564" xr:uid="{445B7283-F8C3-4E2A-8F9C-35E906AB0A68}"/>
    <cellStyle name="Millares 15 7 3" xfId="2242" xr:uid="{B0F6C42F-237C-4C56-AA67-1B38DF91A848}"/>
    <cellStyle name="Millares 15 7 3 2" xfId="10508" xr:uid="{F78C53ED-9BD8-47D5-928D-24EA6C3816B3}"/>
    <cellStyle name="Millares 15 7 3 2 2" xfId="32011" xr:uid="{B9DA8354-8939-462B-9603-0CFB97D15EBB}"/>
    <cellStyle name="Millares 15 7 3 3" xfId="17143" xr:uid="{53DE0603-FA8E-47A8-868D-AA4DC0260310}"/>
    <cellStyle name="Millares 15 7 3 3 2" xfId="38646" xr:uid="{D1C3E72C-E294-4A22-A9C8-7D5AC694831F}"/>
    <cellStyle name="Millares 15 7 3 4" xfId="23748" xr:uid="{2EBCF29A-C4D5-4649-8C96-DB9027094198}"/>
    <cellStyle name="Millares 15 7 3 5" xfId="45251" xr:uid="{BED483E4-34D5-4234-AC8C-41DB4A776CE6}"/>
    <cellStyle name="Millares 15 7 4" xfId="3438" xr:uid="{CC5EA386-46A1-4D3F-830B-20B98A10944F}"/>
    <cellStyle name="Millares 15 7 4 2" xfId="11704" xr:uid="{769D60AC-88B8-4951-A6D3-C4C562413DCF}"/>
    <cellStyle name="Millares 15 7 4 2 2" xfId="33207" xr:uid="{BC053FF2-42D2-458C-A018-7308166AEEB6}"/>
    <cellStyle name="Millares 15 7 4 3" xfId="18339" xr:uid="{4716288E-CA79-4852-87D3-56CFD3BE634C}"/>
    <cellStyle name="Millares 15 7 4 3 2" xfId="39842" xr:uid="{E81108E1-C669-4479-A912-C3D6A42D420B}"/>
    <cellStyle name="Millares 15 7 4 4" xfId="24944" xr:uid="{8A8B5E64-207F-485C-AD3B-36F50F981AF1}"/>
    <cellStyle name="Millares 15 7 4 5" xfId="46447" xr:uid="{393C717E-0136-4C51-B145-8370C4035CBA}"/>
    <cellStyle name="Millares 15 7 5" xfId="5577" xr:uid="{3FE88CE6-174F-4040-91ED-2A72C2D71101}"/>
    <cellStyle name="Millares 15 7 5 2" xfId="13843" xr:uid="{CB6A664E-09B3-4791-B79E-F607A951B52B}"/>
    <cellStyle name="Millares 15 7 5 2 2" xfId="35346" xr:uid="{76BC70B7-7543-4911-A7C9-C5CC5DE3F689}"/>
    <cellStyle name="Millares 15 7 5 3" xfId="20478" xr:uid="{6D96832D-A2D6-4403-A201-DD0F5D9C68E5}"/>
    <cellStyle name="Millares 15 7 5 3 2" xfId="41981" xr:uid="{06ED8B08-784E-4550-BDB5-EAB6458CC7B8}"/>
    <cellStyle name="Millares 15 7 5 4" xfId="27083" xr:uid="{EB4DB55F-86C4-4456-80FF-395E33F12D8A}"/>
    <cellStyle name="Millares 15 7 5 5" xfId="48586" xr:uid="{66E121CC-7D47-4914-9F9F-71F23084D87D}"/>
    <cellStyle name="Millares 15 7 6" xfId="7218" xr:uid="{30C02367-FF0A-4281-A20C-1594965FD789}"/>
    <cellStyle name="Millares 15 7 6 2" xfId="28721" xr:uid="{61840126-5838-40C1-B9C9-870FD1B95DE9}"/>
    <cellStyle name="Millares 15 7 7" xfId="8875" xr:uid="{939D7105-8D39-4EBE-9F62-AC601D662FAB}"/>
    <cellStyle name="Millares 15 7 7 2" xfId="30378" xr:uid="{ACF49BF8-EB1B-4A6F-970A-2B0084997ABB}"/>
    <cellStyle name="Millares 15 7 8" xfId="15510" xr:uid="{B83D49B3-0EF1-41BA-9EB8-88F79130473E}"/>
    <cellStyle name="Millares 15 7 8 2" xfId="37013" xr:uid="{4FB9ACB7-208F-4543-B6F1-C126185430C6}"/>
    <cellStyle name="Millares 15 7 9" xfId="22115" xr:uid="{FFCC4C52-0BE9-40A3-B305-0E3AC52EEAB4}"/>
    <cellStyle name="Millares 15 8" xfId="877" xr:uid="{F6BDAD15-1F41-4023-A685-0DB50E770E2A}"/>
    <cellStyle name="Millares 15 8 2" xfId="3706" xr:uid="{BA04CF81-F3ED-40D0-A163-A20414B243BD}"/>
    <cellStyle name="Millares 15 8 2 2" xfId="11972" xr:uid="{312183DA-A1BA-425C-AA84-B3EB35316AF1}"/>
    <cellStyle name="Millares 15 8 2 2 2" xfId="33475" xr:uid="{06E97209-FC80-4750-8AD8-A0311F9D0D18}"/>
    <cellStyle name="Millares 15 8 2 3" xfId="18607" xr:uid="{03BCA54F-1314-4BBE-8025-2C859BAA8A66}"/>
    <cellStyle name="Millares 15 8 2 3 2" xfId="40110" xr:uid="{0F33216C-18B2-43C5-946C-66C4EE8C41A9}"/>
    <cellStyle name="Millares 15 8 2 4" xfId="25212" xr:uid="{EDFFF86E-3C30-4BD9-99EA-969DE6A1EE36}"/>
    <cellStyle name="Millares 15 8 2 5" xfId="46715" xr:uid="{98165700-AA15-46A2-9618-4B0838C1847F}"/>
    <cellStyle name="Millares 15 8 3" xfId="5845" xr:uid="{7CE4F1FC-B2B6-44B2-9AD9-9D5AFFFB595A}"/>
    <cellStyle name="Millares 15 8 3 2" xfId="14111" xr:uid="{59132E7E-78DF-4EF1-ADCF-D6F569B17CEC}"/>
    <cellStyle name="Millares 15 8 3 2 2" xfId="35614" xr:uid="{E74F0815-EA49-48C7-9ECB-8F991C64CDA5}"/>
    <cellStyle name="Millares 15 8 3 3" xfId="20746" xr:uid="{F3F0FB1A-45B8-474B-AA9A-B5EB82BD47E7}"/>
    <cellStyle name="Millares 15 8 3 3 2" xfId="42249" xr:uid="{7AE6C2D9-B119-4708-AD04-77AFE7ACED07}"/>
    <cellStyle name="Millares 15 8 3 4" xfId="27351" xr:uid="{AB3CDD95-F4FF-4FBD-B7B4-49BA6ED3FD00}"/>
    <cellStyle name="Millares 15 8 3 5" xfId="48854" xr:uid="{2A62F6B6-7F52-4BC2-8EE7-D4E33D685C74}"/>
    <cellStyle name="Millares 15 8 4" xfId="7486" xr:uid="{EA4F9C1F-5E52-4164-8D7E-63D8092FB304}"/>
    <cellStyle name="Millares 15 8 4 2" xfId="28989" xr:uid="{1CEC3713-640E-4CE1-B7B4-B093592E2DCF}"/>
    <cellStyle name="Millares 15 8 5" xfId="9143" xr:uid="{B8C5A193-4ED7-483F-BE0D-20594329F873}"/>
    <cellStyle name="Millares 15 8 5 2" xfId="30646" xr:uid="{8E3EFF3E-61AB-4226-8D5F-5856E16C854F}"/>
    <cellStyle name="Millares 15 8 6" xfId="15778" xr:uid="{3B518EC6-9BCA-4AF5-B86E-DD04CAD17E27}"/>
    <cellStyle name="Millares 15 8 6 2" xfId="37281" xr:uid="{21ACDA8A-4717-47FC-B92D-735EDADEAB80}"/>
    <cellStyle name="Millares 15 8 7" xfId="22383" xr:uid="{88BF359F-8F0F-488C-92E6-F83ECE2B3234}"/>
    <cellStyle name="Millares 15 8 8" xfId="43886" xr:uid="{CFACDDC2-3D46-41F8-BA0E-AC3A5A15B564}"/>
    <cellStyle name="Millares 15 9" xfId="1138" xr:uid="{6EFD450E-F54E-44D5-B72C-C812FC008E12}"/>
    <cellStyle name="Millares 15 9 2" xfId="3967" xr:uid="{554B740C-C258-4C83-8B8B-90ECB2CB457D}"/>
    <cellStyle name="Millares 15 9 2 2" xfId="12233" xr:uid="{BBB39549-A16C-483E-B5ED-7A30E1658554}"/>
    <cellStyle name="Millares 15 9 2 2 2" xfId="33736" xr:uid="{1F2D527D-05E2-41E2-B78D-4653391E8E64}"/>
    <cellStyle name="Millares 15 9 2 3" xfId="18868" xr:uid="{2106FB1C-08F0-4FD4-B5B9-1B5F1C50817D}"/>
    <cellStyle name="Millares 15 9 2 3 2" xfId="40371" xr:uid="{65B60FC4-0E82-4F78-BE4C-0B1735D2BFEC}"/>
    <cellStyle name="Millares 15 9 2 4" xfId="25473" xr:uid="{4C286B14-251F-443E-A332-C06DBD505496}"/>
    <cellStyle name="Millares 15 9 2 5" xfId="46976" xr:uid="{F9BCB9FE-ADFA-4330-BB31-A3215E718EF6}"/>
    <cellStyle name="Millares 15 9 3" xfId="6106" xr:uid="{A28B8BBF-3EA8-4B59-A75F-52260E32EDC9}"/>
    <cellStyle name="Millares 15 9 3 2" xfId="14372" xr:uid="{5C4621D9-0CB0-4006-9B89-CEA47B15BEBA}"/>
    <cellStyle name="Millares 15 9 3 2 2" xfId="35875" xr:uid="{1EE5775D-A3CC-48CF-B6F8-7C168D206A31}"/>
    <cellStyle name="Millares 15 9 3 3" xfId="21007" xr:uid="{9E760052-120A-4C09-AD73-75BB469546DB}"/>
    <cellStyle name="Millares 15 9 3 3 2" xfId="42510" xr:uid="{E5BFD4CF-47DD-4F62-ACE2-5844C706BD24}"/>
    <cellStyle name="Millares 15 9 3 4" xfId="27612" xr:uid="{201146CD-9969-4101-BCCD-5159CCFC1CA3}"/>
    <cellStyle name="Millares 15 9 3 5" xfId="49115" xr:uid="{6D46E42A-5024-4A5E-BA76-8A04857BC90B}"/>
    <cellStyle name="Millares 15 9 4" xfId="7747" xr:uid="{902AB5FB-2D54-40C9-A6C7-623BA9EAD29F}"/>
    <cellStyle name="Millares 15 9 4 2" xfId="29250" xr:uid="{777146E6-1060-4B7F-B10F-84E88665317D}"/>
    <cellStyle name="Millares 15 9 5" xfId="9404" xr:uid="{114C7B8F-12B7-4519-BA03-21D612CC2599}"/>
    <cellStyle name="Millares 15 9 5 2" xfId="30907" xr:uid="{1137A524-6B63-4904-BD45-D4D39CDFCCEB}"/>
    <cellStyle name="Millares 15 9 6" xfId="16039" xr:uid="{BCC7EC36-1661-4FE4-B4A2-4D43062F870E}"/>
    <cellStyle name="Millares 15 9 6 2" xfId="37542" xr:uid="{3FEC5C49-F229-4629-95C9-B76FFFD82710}"/>
    <cellStyle name="Millares 15 9 7" xfId="22644" xr:uid="{0051C1E4-169C-4597-A863-B539EF3340C8}"/>
    <cellStyle name="Millares 15 9 8" xfId="44147" xr:uid="{4B481C2D-ACF2-4F3F-8065-02F05822B1FC}"/>
    <cellStyle name="Millares 16" xfId="137" xr:uid="{06959615-386A-4D8E-B052-51BDA8D457AF}"/>
    <cellStyle name="Millares 16 10" xfId="1843" xr:uid="{C56AABC5-D3ED-41F6-817B-EB4F15CD0CE0}"/>
    <cellStyle name="Millares 16 10 2" xfId="10109" xr:uid="{73757679-9C5C-4608-8B8C-2D192C8CA20F}"/>
    <cellStyle name="Millares 16 10 2 2" xfId="31612" xr:uid="{B489572F-C5AA-40F6-8CDC-FF95C6B6C581}"/>
    <cellStyle name="Millares 16 10 3" xfId="16744" xr:uid="{4793C826-19DC-4DCC-85B5-528EDFECCE6D}"/>
    <cellStyle name="Millares 16 10 3 2" xfId="38247" xr:uid="{194185C1-1E70-4125-8BEA-2985624818D6}"/>
    <cellStyle name="Millares 16 10 4" xfId="23349" xr:uid="{25A49F40-B0FD-4CEC-BD90-827A9BDED309}"/>
    <cellStyle name="Millares 16 10 5" xfId="44852" xr:uid="{CD805A4C-5490-4824-B154-C52A3A60B7CE}"/>
    <cellStyle name="Millares 16 11" xfId="2528" xr:uid="{3A320177-3A5B-43B1-B280-562D47D6167D}"/>
    <cellStyle name="Millares 16 11 2" xfId="10794" xr:uid="{98ADBD1E-3AC0-45EA-8C32-19A8DEF5905F}"/>
    <cellStyle name="Millares 16 11 2 2" xfId="32297" xr:uid="{6285493F-51C2-4FCB-A4F9-D976F1092BB3}"/>
    <cellStyle name="Millares 16 11 3" xfId="17429" xr:uid="{C83586AA-1838-4177-BD98-336470C0189A}"/>
    <cellStyle name="Millares 16 11 3 2" xfId="38932" xr:uid="{4115B618-2C69-48A2-AC3C-8C2DE36BA8E5}"/>
    <cellStyle name="Millares 16 11 4" xfId="24034" xr:uid="{6D1E7C51-7F7D-40B1-A831-45E8CBDC9598}"/>
    <cellStyle name="Millares 16 11 5" xfId="45537" xr:uid="{6987705F-E107-40E0-8C59-60144390A2B6}"/>
    <cellStyle name="Millares 16 12" xfId="3039" xr:uid="{52766EE6-F7F8-499C-B731-CA263F570EBB}"/>
    <cellStyle name="Millares 16 12 2" xfId="11305" xr:uid="{922635C7-ECFE-4805-9E63-ACC365D006F7}"/>
    <cellStyle name="Millares 16 12 2 2" xfId="32808" xr:uid="{5ABE8825-91B1-4BF3-8E16-67A4A1F322EE}"/>
    <cellStyle name="Millares 16 12 3" xfId="17940" xr:uid="{6287A6DD-9D7F-4C97-B72E-BC7402F6CEEC}"/>
    <cellStyle name="Millares 16 12 3 2" xfId="39443" xr:uid="{68FE255E-6327-48B4-9941-7DC348995885}"/>
    <cellStyle name="Millares 16 12 4" xfId="24545" xr:uid="{549653A9-CDB6-4557-86ED-9D299BFC1AF9}"/>
    <cellStyle name="Millares 16 12 5" xfId="46048" xr:uid="{7D3959E2-081B-4172-A733-BEE7DB906D3B}"/>
    <cellStyle name="Millares 16 13" xfId="4674" xr:uid="{F26CE345-FE6C-4A82-B6EE-BD155A1ED19C}"/>
    <cellStyle name="Millares 16 13 2" xfId="12940" xr:uid="{1F7CAFB3-97CC-4792-A0AA-1D31D7265CD9}"/>
    <cellStyle name="Millares 16 13 2 2" xfId="34443" xr:uid="{818D288D-FDDD-449D-9F5E-B5D2FABDF7A2}"/>
    <cellStyle name="Millares 16 13 3" xfId="19575" xr:uid="{6292A4AD-FF5E-4B48-8510-802B777F75C4}"/>
    <cellStyle name="Millares 16 13 3 2" xfId="41078" xr:uid="{373C5A7E-5A47-405A-90FA-0218BA9EA298}"/>
    <cellStyle name="Millares 16 13 4" xfId="26180" xr:uid="{83813F90-7EED-47F9-9A05-2E4F26924951}"/>
    <cellStyle name="Millares 16 13 5" xfId="47683" xr:uid="{DA16443D-5F28-4FBD-B958-7508F3CA6AF1}"/>
    <cellStyle name="Millares 16 14" xfId="5177" xr:uid="{0EB19AC6-55A5-4CE9-9485-E91A11D9D698}"/>
    <cellStyle name="Millares 16 14 2" xfId="13443" xr:uid="{E0291013-E7B3-467A-8B00-F6B2BC418DA3}"/>
    <cellStyle name="Millares 16 14 2 2" xfId="34946" xr:uid="{C8556894-0761-419C-A7D0-854422796AD4}"/>
    <cellStyle name="Millares 16 14 3" xfId="20078" xr:uid="{A2EF7902-5496-444B-A2CB-BC98F5A1A1C1}"/>
    <cellStyle name="Millares 16 14 3 2" xfId="41581" xr:uid="{16FC4341-19D9-4144-A36F-35900697F2ED}"/>
    <cellStyle name="Millares 16 14 4" xfId="26683" xr:uid="{33936ABE-D45F-4072-A8B1-09D1F5FE9D8B}"/>
    <cellStyle name="Millares 16 14 5" xfId="48186" xr:uid="{5EEB62D1-BEDB-4090-9CC1-96A097A7868F}"/>
    <cellStyle name="Millares 16 15" xfId="6818" xr:uid="{27A5C91B-138C-482B-87AB-4EF1AF4DB405}"/>
    <cellStyle name="Millares 16 15 2" xfId="28321" xr:uid="{EEBE3E1E-47B1-4BDC-9EA5-0503009B0F41}"/>
    <cellStyle name="Millares 16 16" xfId="8472" xr:uid="{A6166062-16BA-4498-9E8F-1BB78D47EAC7}"/>
    <cellStyle name="Millares 16 16 2" xfId="29975" xr:uid="{F57A18C1-1BC4-4627-810A-B91F3A2015D2}"/>
    <cellStyle name="Millares 16 17" xfId="15111" xr:uid="{1C76C40D-4E96-420B-9F3B-1911C4CD8157}"/>
    <cellStyle name="Millares 16 17 2" xfId="36614" xr:uid="{646FC955-46D5-41F1-8699-2975261E5E76}"/>
    <cellStyle name="Millares 16 18" xfId="21716" xr:uid="{1FA22A31-4C2A-4DF2-BD80-8BF3DC812F20}"/>
    <cellStyle name="Millares 16 19" xfId="43219" xr:uid="{B6DC8A93-1BB9-4D13-92FE-A244B4B45BA8}"/>
    <cellStyle name="Millares 16 2" xfId="174" xr:uid="{A612DFAC-32D9-4D87-8239-26951EBC6668}"/>
    <cellStyle name="Millares 16 2 10" xfId="4711" xr:uid="{69D92529-30B0-494D-AFF0-477BAAF207CB}"/>
    <cellStyle name="Millares 16 2 10 2" xfId="12977" xr:uid="{AE2C4460-0688-460C-8173-E98DC06FA4DF}"/>
    <cellStyle name="Millares 16 2 10 2 2" xfId="34480" xr:uid="{CD66434D-4DD2-42A1-94C9-309FDE14443C}"/>
    <cellStyle name="Millares 16 2 10 3" xfId="19612" xr:uid="{FAC89A11-EE5D-478B-A0C8-15808529804D}"/>
    <cellStyle name="Millares 16 2 10 3 2" xfId="41115" xr:uid="{61476534-EA28-464E-8E24-227F81D7641A}"/>
    <cellStyle name="Millares 16 2 10 4" xfId="26217" xr:uid="{13B0F6EC-3B8A-4B1C-93EF-1CA7599FFE58}"/>
    <cellStyle name="Millares 16 2 10 5" xfId="47720" xr:uid="{DF20100B-D176-46DD-A783-C3C4EF10AEE6}"/>
    <cellStyle name="Millares 16 2 11" xfId="5214" xr:uid="{DFF7F713-38DE-49C0-AF2F-3020DABD9333}"/>
    <cellStyle name="Millares 16 2 11 2" xfId="13480" xr:uid="{C9617A14-0397-4688-A687-8A6D5BABE36D}"/>
    <cellStyle name="Millares 16 2 11 2 2" xfId="34983" xr:uid="{C1C971C0-98DC-4AE4-8B34-973B6DD9F1E0}"/>
    <cellStyle name="Millares 16 2 11 3" xfId="20115" xr:uid="{839257AF-CFF1-4D16-889A-1764B992C06E}"/>
    <cellStyle name="Millares 16 2 11 3 2" xfId="41618" xr:uid="{E2B44C9C-19FC-4101-A8BC-0910A9C0A3A8}"/>
    <cellStyle name="Millares 16 2 11 4" xfId="26720" xr:uid="{9EE43C09-C1FC-4F95-90B8-A2059D8F0D0E}"/>
    <cellStyle name="Millares 16 2 11 5" xfId="48223" xr:uid="{B9F7442E-5305-4746-BB6C-C7189E23CD40}"/>
    <cellStyle name="Millares 16 2 12" xfId="6855" xr:uid="{1522797D-625E-4442-A384-D32F0D0ADC01}"/>
    <cellStyle name="Millares 16 2 12 2" xfId="28358" xr:uid="{E2B1BB95-B98E-43F4-9A1E-DF2BBE1A42FF}"/>
    <cellStyle name="Millares 16 2 13" xfId="8509" xr:uid="{5342D34D-445B-442B-A221-7D096316C1BE}"/>
    <cellStyle name="Millares 16 2 13 2" xfId="30012" xr:uid="{DDA6616F-8BB4-4030-A544-30F76F18C33D}"/>
    <cellStyle name="Millares 16 2 14" xfId="15148" xr:uid="{97631BEE-FF26-4D6B-A41D-5781BFB3836E}"/>
    <cellStyle name="Millares 16 2 14 2" xfId="36651" xr:uid="{3DA2140C-159D-40B5-981D-A8A88E97FE59}"/>
    <cellStyle name="Millares 16 2 15" xfId="21753" xr:uid="{A3D004B8-F332-4732-B7AC-675EF96544D9}"/>
    <cellStyle name="Millares 16 2 16" xfId="43256" xr:uid="{79B56084-ED98-4390-BD06-370B7C1DBA44}"/>
    <cellStyle name="Millares 16 2 2" xfId="506" xr:uid="{791EFA6B-EA3C-4F6B-A6B3-08761B9A6182}"/>
    <cellStyle name="Millares 16 2 2 10" xfId="7117" xr:uid="{CC3FD95B-6275-4474-8069-4350911E6C5B}"/>
    <cellStyle name="Millares 16 2 2 10 2" xfId="28620" xr:uid="{7BE4F35E-F1F9-4A8C-B9A4-CBBCD2313B23}"/>
    <cellStyle name="Millares 16 2 2 11" xfId="8773" xr:uid="{9C18C680-486A-4CF1-8A20-D0ABCE619C62}"/>
    <cellStyle name="Millares 16 2 2 11 2" xfId="30276" xr:uid="{6D618F2D-C1AF-4A03-81A6-E73C188BFE6E}"/>
    <cellStyle name="Millares 16 2 2 12" xfId="15409" xr:uid="{A6FF7D4B-D823-4A5F-8F9F-B4F00710AD39}"/>
    <cellStyle name="Millares 16 2 2 12 2" xfId="36912" xr:uid="{4D3E7C5F-7FB8-4DED-8192-8C092AADAFE9}"/>
    <cellStyle name="Millares 16 2 2 13" xfId="22014" xr:uid="{A750F5D7-1664-4E76-AAE7-2DDC6790D288}"/>
    <cellStyle name="Millares 16 2 2 14" xfId="43517" xr:uid="{6B6008DE-EA56-4BD7-B809-16760E17913B}"/>
    <cellStyle name="Millares 16 2 2 2" xfId="788" xr:uid="{6DD51627-018C-4AF4-9B43-23EC0B15E82A}"/>
    <cellStyle name="Millares 16 2 2 2 10" xfId="15689" xr:uid="{3741CB56-829C-4CD5-9EA5-BB05B3E6B9C0}"/>
    <cellStyle name="Millares 16 2 2 2 10 2" xfId="37192" xr:uid="{577E1353-7DBD-4163-A0FB-6B77B2FB0C35}"/>
    <cellStyle name="Millares 16 2 2 2 11" xfId="22294" xr:uid="{20A8437F-1167-4D61-9353-29EB3B0DF50C}"/>
    <cellStyle name="Millares 16 2 2 2 12" xfId="43797" xr:uid="{3C4D6145-93BA-470C-8C13-2B6664B7C19E}"/>
    <cellStyle name="Millares 16 2 2 2 2" xfId="1734" xr:uid="{7F29148F-237C-47A6-9145-C6323AD8F7B5}"/>
    <cellStyle name="Millares 16 2 2 2 2 2" xfId="4563" xr:uid="{BFD05DC8-84EE-4F57-92C4-954E62B296C6}"/>
    <cellStyle name="Millares 16 2 2 2 2 2 2" xfId="12829" xr:uid="{6715B266-6060-4E7B-91C4-8A1CF0CF7D47}"/>
    <cellStyle name="Millares 16 2 2 2 2 2 2 2" xfId="34332" xr:uid="{A3DF74B1-65D5-44BB-BCEC-6E0DFC03B04D}"/>
    <cellStyle name="Millares 16 2 2 2 2 2 3" xfId="19464" xr:uid="{B01E1230-961E-4978-97DB-F68FB09E425D}"/>
    <cellStyle name="Millares 16 2 2 2 2 2 3 2" xfId="40967" xr:uid="{1A59848A-AF5A-43BB-B233-DFF476862744}"/>
    <cellStyle name="Millares 16 2 2 2 2 2 4" xfId="26069" xr:uid="{79A776DC-687F-4839-A0CB-F770079F2C00}"/>
    <cellStyle name="Millares 16 2 2 2 2 2 5" xfId="47572" xr:uid="{8F31518E-E3B2-4EA9-AF5E-A21E6056DBB2}"/>
    <cellStyle name="Millares 16 2 2 2 2 3" xfId="6702" xr:uid="{01ADB63C-AB3C-4282-A1FE-C8865EB7A5B3}"/>
    <cellStyle name="Millares 16 2 2 2 2 3 2" xfId="14968" xr:uid="{73F88F1A-4A23-4FED-9693-9EB054AA0EE3}"/>
    <cellStyle name="Millares 16 2 2 2 2 3 2 2" xfId="36471" xr:uid="{B46BF030-3343-44DF-A405-A2996781E84B}"/>
    <cellStyle name="Millares 16 2 2 2 2 3 3" xfId="21603" xr:uid="{C5230DCC-8A63-4BF6-9714-6F95D8AB4B4F}"/>
    <cellStyle name="Millares 16 2 2 2 2 3 3 2" xfId="43106" xr:uid="{81CB9926-7807-484C-8134-F7C1F597DA36}"/>
    <cellStyle name="Millares 16 2 2 2 2 3 4" xfId="28208" xr:uid="{93AC4D76-DA65-4570-BC2F-38BFEC8FF13B}"/>
    <cellStyle name="Millares 16 2 2 2 2 3 5" xfId="49711" xr:uid="{BED5C787-5C2D-4AF1-9436-19952EFE0773}"/>
    <cellStyle name="Millares 16 2 2 2 2 4" xfId="8343" xr:uid="{24E93141-D81A-49CF-A072-8735B95B629E}"/>
    <cellStyle name="Millares 16 2 2 2 2 4 2" xfId="29846" xr:uid="{49F062F1-64E7-44C9-8EC1-DEB7BDF54A0F}"/>
    <cellStyle name="Millares 16 2 2 2 2 5" xfId="10000" xr:uid="{902D7BAA-DB94-460A-9556-918D5146BE3F}"/>
    <cellStyle name="Millares 16 2 2 2 2 5 2" xfId="31503" xr:uid="{FF7B9186-B0E7-47DE-A2EB-3A17E91065E5}"/>
    <cellStyle name="Millares 16 2 2 2 2 6" xfId="16635" xr:uid="{DB0729A7-2F45-4D52-94E0-11C689FB8A3B}"/>
    <cellStyle name="Millares 16 2 2 2 2 6 2" xfId="38138" xr:uid="{E753509C-D6FB-4CEF-9852-13DE27240EB0}"/>
    <cellStyle name="Millares 16 2 2 2 2 7" xfId="23240" xr:uid="{12E324FC-4379-4BDD-90D7-B5B5C10384B1}"/>
    <cellStyle name="Millares 16 2 2 2 2 8" xfId="44743" xr:uid="{6ADE0D7F-1527-4965-BBAB-1975E4F1708A}"/>
    <cellStyle name="Millares 16 2 2 2 3" xfId="2421" xr:uid="{5E662B22-144E-47F9-807B-8491D9206E37}"/>
    <cellStyle name="Millares 16 2 2 2 3 2" xfId="10687" xr:uid="{0BA7B054-79AA-48FE-A455-CBE55165B4C0}"/>
    <cellStyle name="Millares 16 2 2 2 3 2 2" xfId="32190" xr:uid="{06A90571-925F-4FB1-B944-DFD00A38108A}"/>
    <cellStyle name="Millares 16 2 2 2 3 3" xfId="17322" xr:uid="{0C8007AC-6B06-4D9B-8630-41FB31DC5497}"/>
    <cellStyle name="Millares 16 2 2 2 3 3 2" xfId="38825" xr:uid="{B76246A0-0D92-4277-82E6-ED8BC57AC7D4}"/>
    <cellStyle name="Millares 16 2 2 2 3 4" xfId="23927" xr:uid="{27F24EE3-0C93-4EB8-9790-E6C00E23963E}"/>
    <cellStyle name="Millares 16 2 2 2 3 5" xfId="45430" xr:uid="{FEE36343-C0D7-4DA8-AE91-5E76D4D92CE6}"/>
    <cellStyle name="Millares 16 2 2 2 4" xfId="2938" xr:uid="{7AA8381B-A98B-4D7F-99F7-25CBDED741DE}"/>
    <cellStyle name="Millares 16 2 2 2 4 2" xfId="11204" xr:uid="{4AD2CB3F-5A53-4E97-9439-B939A7AA095D}"/>
    <cellStyle name="Millares 16 2 2 2 4 2 2" xfId="32707" xr:uid="{DEFA6576-0478-44C7-8088-F6494C9D8E8A}"/>
    <cellStyle name="Millares 16 2 2 2 4 3" xfId="17839" xr:uid="{70D63815-CE5E-444C-9C4D-6676FEB20402}"/>
    <cellStyle name="Millares 16 2 2 2 4 3 2" xfId="39342" xr:uid="{D9954F0D-1C4D-4DAD-A209-4DF2047EA5BE}"/>
    <cellStyle name="Millares 16 2 2 2 4 4" xfId="24444" xr:uid="{5BC8108E-FF0C-4789-9A27-D140D2365209}"/>
    <cellStyle name="Millares 16 2 2 2 4 5" xfId="45947" xr:uid="{39C55A4B-58F6-4493-B4EA-9FD72EC19740}"/>
    <cellStyle name="Millares 16 2 2 2 5" xfId="3617" xr:uid="{9D9D8E9E-0E8E-4274-8B90-7E6C1F6D7BD7}"/>
    <cellStyle name="Millares 16 2 2 2 5 2" xfId="11883" xr:uid="{21CF7B08-AF55-4CFF-A1EF-3D0067C4AAE1}"/>
    <cellStyle name="Millares 16 2 2 2 5 2 2" xfId="33386" xr:uid="{FEBF2CC9-3C2A-4A80-B1A9-7528B87EC4AA}"/>
    <cellStyle name="Millares 16 2 2 2 5 3" xfId="18518" xr:uid="{E83ACF2B-296C-4A3A-83AD-54C60E61D9B2}"/>
    <cellStyle name="Millares 16 2 2 2 5 3 2" xfId="40021" xr:uid="{D046CCCF-2DBB-4140-B226-AC5DA03D6605}"/>
    <cellStyle name="Millares 16 2 2 2 5 4" xfId="25123" xr:uid="{832110B0-5270-4353-BC65-5F7BE60B0C18}"/>
    <cellStyle name="Millares 16 2 2 2 5 5" xfId="46626" xr:uid="{FE282907-913D-48D4-AC78-8297E99CE98D}"/>
    <cellStyle name="Millares 16 2 2 2 6" xfId="5082" xr:uid="{F8C52762-CE9D-4E98-BEC0-5B92462E0BF9}"/>
    <cellStyle name="Millares 16 2 2 2 6 2" xfId="13348" xr:uid="{005589F7-D82D-4809-B279-9D562738E225}"/>
    <cellStyle name="Millares 16 2 2 2 6 2 2" xfId="34851" xr:uid="{B922A372-97C1-48CA-99C2-EA0C0D0E181A}"/>
    <cellStyle name="Millares 16 2 2 2 6 3" xfId="19983" xr:uid="{A64115BC-7D36-41E3-BF2F-AC83649CF03E}"/>
    <cellStyle name="Millares 16 2 2 2 6 3 2" xfId="41486" xr:uid="{FDE862A2-FC31-433B-884F-888124A10F7D}"/>
    <cellStyle name="Millares 16 2 2 2 6 4" xfId="26588" xr:uid="{800D035D-7E76-4FDD-B930-AF7B058ED8F9}"/>
    <cellStyle name="Millares 16 2 2 2 6 5" xfId="48091" xr:uid="{CA9C0BC4-9D6D-4013-AF23-C1324EFF219A}"/>
    <cellStyle name="Millares 16 2 2 2 7" xfId="5756" xr:uid="{41858482-2C2A-4855-8D7A-4DC98D35EF35}"/>
    <cellStyle name="Millares 16 2 2 2 7 2" xfId="14022" xr:uid="{DE66F689-7E7F-4136-9F81-51DF891E2C2F}"/>
    <cellStyle name="Millares 16 2 2 2 7 2 2" xfId="35525" xr:uid="{5ED10A9D-A870-4605-909C-AAD9E62A2206}"/>
    <cellStyle name="Millares 16 2 2 2 7 3" xfId="20657" xr:uid="{A97EFE7B-DE80-421D-B86A-ED9D56D5C6AB}"/>
    <cellStyle name="Millares 16 2 2 2 7 3 2" xfId="42160" xr:uid="{CB9073C2-06DF-4BDA-B7FA-9478DE621CE7}"/>
    <cellStyle name="Millares 16 2 2 2 7 4" xfId="27262" xr:uid="{D5FA28C0-1141-4EA7-9C77-CF11A404017F}"/>
    <cellStyle name="Millares 16 2 2 2 7 5" xfId="48765" xr:uid="{E8D4744E-E018-45BC-97DA-3FC9595F7E04}"/>
    <cellStyle name="Millares 16 2 2 2 8" xfId="7397" xr:uid="{47552F7E-FA5A-4583-8674-9AF8D98104BC}"/>
    <cellStyle name="Millares 16 2 2 2 8 2" xfId="28900" xr:uid="{E1952343-ECEB-4D1C-8D61-05C352670E13}"/>
    <cellStyle name="Millares 16 2 2 2 9" xfId="9054" xr:uid="{22A8A54A-1EAA-4414-ABC6-55438D7052BB}"/>
    <cellStyle name="Millares 16 2 2 2 9 2" xfId="30557" xr:uid="{8DEFD144-DF5F-49CF-B9CD-C9B43B2C64E8}"/>
    <cellStyle name="Millares 16 2 2 3" xfId="1058" xr:uid="{D0758B7C-E683-458C-BCE5-F01B19F037EA}"/>
    <cellStyle name="Millares 16 2 2 3 2" xfId="3887" xr:uid="{8622BA69-BC15-4893-BDE9-7E30760AD1D6}"/>
    <cellStyle name="Millares 16 2 2 3 2 2" xfId="12153" xr:uid="{BAAAD986-00D2-4198-8807-E35597892F2D}"/>
    <cellStyle name="Millares 16 2 2 3 2 2 2" xfId="33656" xr:uid="{B3DEF4EA-B00F-4524-B1C0-A2B99B4DF2A4}"/>
    <cellStyle name="Millares 16 2 2 3 2 3" xfId="18788" xr:uid="{4B84712C-0CEC-4562-87AE-430AE96F3AC0}"/>
    <cellStyle name="Millares 16 2 2 3 2 3 2" xfId="40291" xr:uid="{71641B0B-3BD3-4E4B-BBF4-4E3A63B9A9CF}"/>
    <cellStyle name="Millares 16 2 2 3 2 4" xfId="25393" xr:uid="{BBF47668-ADE9-46E5-B4C4-46FC3F2FB39D}"/>
    <cellStyle name="Millares 16 2 2 3 2 5" xfId="46896" xr:uid="{2E9B8619-B438-4FAC-B672-429F6A189FE3}"/>
    <cellStyle name="Millares 16 2 2 3 3" xfId="6026" xr:uid="{72003C41-66B3-44ED-A945-3A37ED2C67BF}"/>
    <cellStyle name="Millares 16 2 2 3 3 2" xfId="14292" xr:uid="{DE51FA0B-FCCC-4658-8D84-3C7A3B1AF65D}"/>
    <cellStyle name="Millares 16 2 2 3 3 2 2" xfId="35795" xr:uid="{782B6BEA-5230-4CC3-9CB1-006753F8E3B2}"/>
    <cellStyle name="Millares 16 2 2 3 3 3" xfId="20927" xr:uid="{6F034386-A774-441B-9AB0-C6AEB87081FB}"/>
    <cellStyle name="Millares 16 2 2 3 3 3 2" xfId="42430" xr:uid="{659BCC94-B0E2-40F8-BBB4-F1CEA359F865}"/>
    <cellStyle name="Millares 16 2 2 3 3 4" xfId="27532" xr:uid="{7970B9D2-BA73-47E4-AAB1-2A288F3AA8B1}"/>
    <cellStyle name="Millares 16 2 2 3 3 5" xfId="49035" xr:uid="{0933E102-DA80-4C1E-B62A-10AFD8D98A60}"/>
    <cellStyle name="Millares 16 2 2 3 4" xfId="7667" xr:uid="{25F7354B-2CC5-42E1-A4E3-021B194C906F}"/>
    <cellStyle name="Millares 16 2 2 3 4 2" xfId="29170" xr:uid="{A0A69D92-FFFE-48CF-823D-9B3AE8253A86}"/>
    <cellStyle name="Millares 16 2 2 3 5" xfId="9324" xr:uid="{7D1F772E-0FC1-4A7B-9D58-83662A48E0E8}"/>
    <cellStyle name="Millares 16 2 2 3 5 2" xfId="30827" xr:uid="{A0BC6724-2A16-4E96-910D-48EE4ADD5316}"/>
    <cellStyle name="Millares 16 2 2 3 6" xfId="15959" xr:uid="{C62CB60C-8709-44CD-B276-A4E39E8C03AD}"/>
    <cellStyle name="Millares 16 2 2 3 6 2" xfId="37462" xr:uid="{FD460097-D187-48A5-8E5C-11F90FBB06EF}"/>
    <cellStyle name="Millares 16 2 2 3 7" xfId="22564" xr:uid="{C7576860-968D-4A3A-9719-FC9D1738E981}"/>
    <cellStyle name="Millares 16 2 2 3 8" xfId="44067" xr:uid="{D3CF59B6-59CD-4FD9-932C-F24DDBD9A78C}"/>
    <cellStyle name="Millares 16 2 2 4" xfId="1454" xr:uid="{0D7DEC72-8CAE-4E0C-8BDF-B4043FD35AEE}"/>
    <cellStyle name="Millares 16 2 2 4 2" xfId="4283" xr:uid="{28E76906-F106-4E44-BCAC-CA618DB09B42}"/>
    <cellStyle name="Millares 16 2 2 4 2 2" xfId="12549" xr:uid="{45BFF391-7DE7-4010-9654-B519C7A7D21C}"/>
    <cellStyle name="Millares 16 2 2 4 2 2 2" xfId="34052" xr:uid="{86121AA0-D8B6-4833-AD64-E6CCE3093C82}"/>
    <cellStyle name="Millares 16 2 2 4 2 3" xfId="19184" xr:uid="{12670E5F-C25C-4276-A030-E4542410F73A}"/>
    <cellStyle name="Millares 16 2 2 4 2 3 2" xfId="40687" xr:uid="{7324E685-A72A-4FAF-8113-C47AF42751D4}"/>
    <cellStyle name="Millares 16 2 2 4 2 4" xfId="25789" xr:uid="{CE5EAA4A-0FA1-42BC-9451-4860979165C3}"/>
    <cellStyle name="Millares 16 2 2 4 2 5" xfId="47292" xr:uid="{57645609-251D-4E04-B7E5-D46CAE55A9D9}"/>
    <cellStyle name="Millares 16 2 2 4 3" xfId="6422" xr:uid="{42A4911C-294F-4E5F-A8F8-09F67F45363E}"/>
    <cellStyle name="Millares 16 2 2 4 3 2" xfId="14688" xr:uid="{D5C5A4E6-F456-4E57-B95F-C7825F0BDF46}"/>
    <cellStyle name="Millares 16 2 2 4 3 2 2" xfId="36191" xr:uid="{B8FAD2D0-93B0-4849-B11D-EDC642CCAAD1}"/>
    <cellStyle name="Millares 16 2 2 4 3 3" xfId="21323" xr:uid="{E9EF81E9-741A-4986-9A49-C78AD892CBD3}"/>
    <cellStyle name="Millares 16 2 2 4 3 3 2" xfId="42826" xr:uid="{28AA4A9F-C637-4FAD-9186-64CD31810891}"/>
    <cellStyle name="Millares 16 2 2 4 3 4" xfId="27928" xr:uid="{29129A7D-3783-4B35-9FDA-EAA3F2BF0020}"/>
    <cellStyle name="Millares 16 2 2 4 3 5" xfId="49431" xr:uid="{22B75F36-E719-49C5-8BBD-5B5449B23A7D}"/>
    <cellStyle name="Millares 16 2 2 4 4" xfId="8063" xr:uid="{0BB58B35-DACF-47D5-8459-AF1650694A7B}"/>
    <cellStyle name="Millares 16 2 2 4 4 2" xfId="29566" xr:uid="{369890CE-511E-42F0-BC26-B59D5DD98630}"/>
    <cellStyle name="Millares 16 2 2 4 5" xfId="9720" xr:uid="{A861723C-B602-4309-9321-A4D8A98DC418}"/>
    <cellStyle name="Millares 16 2 2 4 5 2" xfId="31223" xr:uid="{D6AA44C7-11D3-48AD-AC7C-EE23ACEBCBB3}"/>
    <cellStyle name="Millares 16 2 2 4 6" xfId="16355" xr:uid="{3E943B24-30DE-400A-A498-4E01E0EA0AF2}"/>
    <cellStyle name="Millares 16 2 2 4 6 2" xfId="37858" xr:uid="{0262D76F-280F-44FE-8A6A-6008D2E0C5C6}"/>
    <cellStyle name="Millares 16 2 2 4 7" xfId="22960" xr:uid="{DE490195-3FCA-4672-A2B9-ECF512DEB4DC}"/>
    <cellStyle name="Millares 16 2 2 4 8" xfId="44463" xr:uid="{7927C995-66B0-453D-9813-E4D4934CADFF}"/>
    <cellStyle name="Millares 16 2 2 5" xfId="2141" xr:uid="{3B177C41-FD1D-4133-B864-6EFB1171841E}"/>
    <cellStyle name="Millares 16 2 2 5 2" xfId="10407" xr:uid="{63574D11-795B-4E46-B8BC-1DE15C8A1CD5}"/>
    <cellStyle name="Millares 16 2 2 5 2 2" xfId="31910" xr:uid="{1CD721A6-4164-4618-8157-DF6569A3B4E4}"/>
    <cellStyle name="Millares 16 2 2 5 3" xfId="17042" xr:uid="{F31AFE5D-5E8E-4B11-9ECF-C0777FFC30A3}"/>
    <cellStyle name="Millares 16 2 2 5 3 2" xfId="38545" xr:uid="{AFC20F9C-B9E9-4C10-9085-2F36C197ECA5}"/>
    <cellStyle name="Millares 16 2 2 5 4" xfId="23647" xr:uid="{E03907D9-4787-46F2-BD87-B1759EBD8B1A}"/>
    <cellStyle name="Millares 16 2 2 5 5" xfId="45150" xr:uid="{1ADB829D-1916-4288-BB3A-DA26AD39D543}"/>
    <cellStyle name="Millares 16 2 2 6" xfId="2689" xr:uid="{2E058904-0328-4BE9-9B23-120D392C4E0C}"/>
    <cellStyle name="Millares 16 2 2 6 2" xfId="10955" xr:uid="{4C8D60F8-AC7F-4F38-9B46-B0E39ED6E170}"/>
    <cellStyle name="Millares 16 2 2 6 2 2" xfId="32458" xr:uid="{8FA5C3FF-3EDC-40FE-8E5A-6E4D0ED66C0F}"/>
    <cellStyle name="Millares 16 2 2 6 3" xfId="17590" xr:uid="{77EA8542-FDCF-4290-82C4-EE039A00020E}"/>
    <cellStyle name="Millares 16 2 2 6 3 2" xfId="39093" xr:uid="{DF220BF0-D681-4714-B818-FA08256A3996}"/>
    <cellStyle name="Millares 16 2 2 6 4" xfId="24195" xr:uid="{43115F95-1EA1-4D8F-9186-2E9C25AF37B0}"/>
    <cellStyle name="Millares 16 2 2 6 5" xfId="45698" xr:uid="{D8C3D0DA-BFCF-4313-AEC2-44C97D579F7E}"/>
    <cellStyle name="Millares 16 2 2 7" xfId="3337" xr:uid="{CE19A5C5-9327-4625-B4B3-E116F0697C9F}"/>
    <cellStyle name="Millares 16 2 2 7 2" xfId="11603" xr:uid="{2A497CA6-2C8B-4E00-B73C-4301971EA7ED}"/>
    <cellStyle name="Millares 16 2 2 7 2 2" xfId="33106" xr:uid="{9585AAF2-9FE7-4BC2-8EFE-DD748F2FA4D1}"/>
    <cellStyle name="Millares 16 2 2 7 3" xfId="18238" xr:uid="{2889BB61-E384-4C00-8EA1-C5FCBE7EA472}"/>
    <cellStyle name="Millares 16 2 2 7 3 2" xfId="39741" xr:uid="{C3865A53-A74D-4A79-ACE9-396B338508C0}"/>
    <cellStyle name="Millares 16 2 2 7 4" xfId="24843" xr:uid="{C80B2572-9C98-47F8-A1AB-3CE9A748E066}"/>
    <cellStyle name="Millares 16 2 2 7 5" xfId="46346" xr:uid="{DB517636-A472-49C7-AC49-194335865780}"/>
    <cellStyle name="Millares 16 2 2 8" xfId="4833" xr:uid="{AFBE63E6-0019-4826-BC3D-44B4A2CE78A2}"/>
    <cellStyle name="Millares 16 2 2 8 2" xfId="13099" xr:uid="{0D091EF0-569B-4BA7-B22C-C3C85424BD33}"/>
    <cellStyle name="Millares 16 2 2 8 2 2" xfId="34602" xr:uid="{ABD25B18-6146-423A-A48C-D6760C2C0725}"/>
    <cellStyle name="Millares 16 2 2 8 3" xfId="19734" xr:uid="{9237939B-854A-4E79-8A63-AFBECDB022D0}"/>
    <cellStyle name="Millares 16 2 2 8 3 2" xfId="41237" xr:uid="{A49DA337-4708-46FE-9A2C-493F7483A468}"/>
    <cellStyle name="Millares 16 2 2 8 4" xfId="26339" xr:uid="{C53A8C22-382B-4B34-934C-8E606D4693A0}"/>
    <cellStyle name="Millares 16 2 2 8 5" xfId="47842" xr:uid="{4B66B625-C6E4-44C8-A6A7-136E040A2AF2}"/>
    <cellStyle name="Millares 16 2 2 9" xfId="5476" xr:uid="{B4FA7F03-1AF0-4F54-A49E-FEB5FBCB84FB}"/>
    <cellStyle name="Millares 16 2 2 9 2" xfId="13742" xr:uid="{03E6771E-84D7-4859-ACD8-4E5958F9DAD2}"/>
    <cellStyle name="Millares 16 2 2 9 2 2" xfId="35245" xr:uid="{C666DD0C-8163-428A-AD83-1A7D43F0298B}"/>
    <cellStyle name="Millares 16 2 2 9 3" xfId="20377" xr:uid="{441F58A1-5C29-45EA-AF8D-F6F24ACA7F80}"/>
    <cellStyle name="Millares 16 2 2 9 3 2" xfId="41880" xr:uid="{9CE38897-B601-45D9-8E48-C5D8C23655CF}"/>
    <cellStyle name="Millares 16 2 2 9 4" xfId="26982" xr:uid="{A09B5931-8A80-4FA6-80F9-3191AB6D1C6D}"/>
    <cellStyle name="Millares 16 2 2 9 5" xfId="48485" xr:uid="{E82FD246-75DF-49A9-978D-B20793B37262}"/>
    <cellStyle name="Millares 16 2 3" xfId="379" xr:uid="{34D48C50-3E5E-4259-AE28-50855F906CB2}"/>
    <cellStyle name="Millares 16 2 3 10" xfId="15282" xr:uid="{1B6297D7-23D8-4692-9E09-157C4B42764C}"/>
    <cellStyle name="Millares 16 2 3 10 2" xfId="36785" xr:uid="{8942B3F0-C407-487E-B62A-4120A1C74D2E}"/>
    <cellStyle name="Millares 16 2 3 11" xfId="21887" xr:uid="{D37CE352-E47B-406C-BCA7-6D6ADD487631}"/>
    <cellStyle name="Millares 16 2 3 12" xfId="43390" xr:uid="{D7BFA81E-2B1E-4F86-AF88-CC27E4542C6F}"/>
    <cellStyle name="Millares 16 2 3 2" xfId="1327" xr:uid="{A73A8BD2-0AC4-4C3D-A61C-B0159E34F476}"/>
    <cellStyle name="Millares 16 2 3 2 2" xfId="4156" xr:uid="{8DE42E02-CA35-4B29-B4F4-D0E67AB40666}"/>
    <cellStyle name="Millares 16 2 3 2 2 2" xfId="12422" xr:uid="{69ADDEA4-A488-4422-B283-2AE1370488D6}"/>
    <cellStyle name="Millares 16 2 3 2 2 2 2" xfId="33925" xr:uid="{1F71860E-52B0-4A91-B6D4-F6EBF9EC6CAB}"/>
    <cellStyle name="Millares 16 2 3 2 2 3" xfId="19057" xr:uid="{D0F26F08-C097-4441-A244-98FD4EAA78A5}"/>
    <cellStyle name="Millares 16 2 3 2 2 3 2" xfId="40560" xr:uid="{4ACE4087-A085-4244-AD49-BF7CF0B8C302}"/>
    <cellStyle name="Millares 16 2 3 2 2 4" xfId="25662" xr:uid="{47B7CE77-2B74-4599-B012-2DCCCF5B98CE}"/>
    <cellStyle name="Millares 16 2 3 2 2 5" xfId="47165" xr:uid="{6B5F50BF-EF70-46D9-9740-0153B7A0B6D2}"/>
    <cellStyle name="Millares 16 2 3 2 3" xfId="6295" xr:uid="{061F5401-15BE-45A5-9B88-BAAD17B60512}"/>
    <cellStyle name="Millares 16 2 3 2 3 2" xfId="14561" xr:uid="{0423F6FF-049F-401E-AF62-C359A705FB53}"/>
    <cellStyle name="Millares 16 2 3 2 3 2 2" xfId="36064" xr:uid="{2E87C7FF-5767-420A-8015-AFD496C1760F}"/>
    <cellStyle name="Millares 16 2 3 2 3 3" xfId="21196" xr:uid="{E0B0D214-2B80-438D-92D9-81403F70FD56}"/>
    <cellStyle name="Millares 16 2 3 2 3 3 2" xfId="42699" xr:uid="{30C56736-24C3-4C51-A1B7-8E31BA46BE5B}"/>
    <cellStyle name="Millares 16 2 3 2 3 4" xfId="27801" xr:uid="{7F31C29C-6816-4A4E-9B38-3347239692FD}"/>
    <cellStyle name="Millares 16 2 3 2 3 5" xfId="49304" xr:uid="{EDA2D380-ECEA-4BD6-86B0-03FCE90FE554}"/>
    <cellStyle name="Millares 16 2 3 2 4" xfId="7936" xr:uid="{6865408B-2F22-4C2B-B9DF-AE556584337F}"/>
    <cellStyle name="Millares 16 2 3 2 4 2" xfId="29439" xr:uid="{48119C1F-520B-426B-A161-2E7B8675070E}"/>
    <cellStyle name="Millares 16 2 3 2 5" xfId="9593" xr:uid="{2669366C-358F-47D8-8526-F55FD68D09E3}"/>
    <cellStyle name="Millares 16 2 3 2 5 2" xfId="31096" xr:uid="{42361F50-4DA9-4D6C-B99C-D81620187AF2}"/>
    <cellStyle name="Millares 16 2 3 2 6" xfId="16228" xr:uid="{F943384E-BE0B-486A-8452-B80840F776E7}"/>
    <cellStyle name="Millares 16 2 3 2 6 2" xfId="37731" xr:uid="{1CBDE7C8-EBEE-43C6-ADCB-B9011EB5565B}"/>
    <cellStyle name="Millares 16 2 3 2 7" xfId="22833" xr:uid="{27181281-EBD2-4D00-A090-71612BC44E60}"/>
    <cellStyle name="Millares 16 2 3 2 8" xfId="44336" xr:uid="{6AB93DD0-E26B-4DF1-839E-0F6859CCEEE8}"/>
    <cellStyle name="Millares 16 2 3 3" xfId="2014" xr:uid="{5A251D53-BE09-42EF-A91D-98745F5DF433}"/>
    <cellStyle name="Millares 16 2 3 3 2" xfId="10280" xr:uid="{AE436BFD-EB98-4446-85FD-B0CA0BE9BB0B}"/>
    <cellStyle name="Millares 16 2 3 3 2 2" xfId="31783" xr:uid="{A568C18D-9BBA-4B12-8A13-84FAD56D02DD}"/>
    <cellStyle name="Millares 16 2 3 3 3" xfId="16915" xr:uid="{488BFE2E-43C7-4F6F-9C08-CF34D137B41B}"/>
    <cellStyle name="Millares 16 2 3 3 3 2" xfId="38418" xr:uid="{EE116CA4-09C9-4E96-B215-59DF8C674CE1}"/>
    <cellStyle name="Millares 16 2 3 3 4" xfId="23520" xr:uid="{C3141375-E25F-4612-9431-4351A70BF36F}"/>
    <cellStyle name="Millares 16 2 3 3 5" xfId="45023" xr:uid="{0841CFA8-6F32-4157-87B5-F477795E8959}"/>
    <cellStyle name="Millares 16 2 3 4" xfId="2813" xr:uid="{21F4CF8A-7443-42C2-AFDF-57342ACEEEB6}"/>
    <cellStyle name="Millares 16 2 3 4 2" xfId="11079" xr:uid="{0F07FC15-8FD3-4B4B-A025-F5448BE6D45E}"/>
    <cellStyle name="Millares 16 2 3 4 2 2" xfId="32582" xr:uid="{CF0216AA-E95F-4847-840D-CFF620723574}"/>
    <cellStyle name="Millares 16 2 3 4 3" xfId="17714" xr:uid="{76C9DEF7-B7DD-443F-9F99-C9A683EED099}"/>
    <cellStyle name="Millares 16 2 3 4 3 2" xfId="39217" xr:uid="{E296AB8B-6082-43BC-8365-EA7D337684AE}"/>
    <cellStyle name="Millares 16 2 3 4 4" xfId="24319" xr:uid="{1B2FD1D2-7B6C-4031-BCB0-77D93EBCC53C}"/>
    <cellStyle name="Millares 16 2 3 4 5" xfId="45822" xr:uid="{9D159B62-3A81-4172-BFD1-C9F60739E00B}"/>
    <cellStyle name="Millares 16 2 3 5" xfId="3210" xr:uid="{0A49D23E-A984-4FCE-A25F-68D67B980F3C}"/>
    <cellStyle name="Millares 16 2 3 5 2" xfId="11476" xr:uid="{C1D180A3-83CB-4E2F-8CC0-1EE968EB2A36}"/>
    <cellStyle name="Millares 16 2 3 5 2 2" xfId="32979" xr:uid="{1A6E070F-031F-476C-9138-24F0ECF534A9}"/>
    <cellStyle name="Millares 16 2 3 5 3" xfId="18111" xr:uid="{C3EA804F-0D27-49D6-A335-E57196CE8F2E}"/>
    <cellStyle name="Millares 16 2 3 5 3 2" xfId="39614" xr:uid="{56582FAA-291F-4F14-8236-B2AE16930AEA}"/>
    <cellStyle name="Millares 16 2 3 5 4" xfId="24716" xr:uid="{793A65B4-64AA-4E82-AE3E-A702332B169E}"/>
    <cellStyle name="Millares 16 2 3 5 5" xfId="46219" xr:uid="{C1F85BB4-ABCC-47A0-9A67-FEFD91F46079}"/>
    <cellStyle name="Millares 16 2 3 6" xfId="4957" xr:uid="{DD64B480-FB11-422D-9E87-96FE405B41CA}"/>
    <cellStyle name="Millares 16 2 3 6 2" xfId="13223" xr:uid="{11350581-F8F0-41AB-9D5D-10E267C74C55}"/>
    <cellStyle name="Millares 16 2 3 6 2 2" xfId="34726" xr:uid="{5481A556-FF4B-4897-B19B-F5A0C27BCBF1}"/>
    <cellStyle name="Millares 16 2 3 6 3" xfId="19858" xr:uid="{D3BFA30A-C4E6-45F6-BBD9-D1E7C8D2C034}"/>
    <cellStyle name="Millares 16 2 3 6 3 2" xfId="41361" xr:uid="{E5C55267-E162-424B-B5F4-376B43B174E3}"/>
    <cellStyle name="Millares 16 2 3 6 4" xfId="26463" xr:uid="{65855A4E-8670-4579-A19E-E6A6013CDDB3}"/>
    <cellStyle name="Millares 16 2 3 6 5" xfId="47966" xr:uid="{2309B562-2077-4493-B112-5349CE6CA4F3}"/>
    <cellStyle name="Millares 16 2 3 7" xfId="5349" xr:uid="{E1BAAD41-052D-439D-8249-FD3788B0123B}"/>
    <cellStyle name="Millares 16 2 3 7 2" xfId="13615" xr:uid="{0BAFBE51-24A8-4CCF-AF0E-23DACCF17858}"/>
    <cellStyle name="Millares 16 2 3 7 2 2" xfId="35118" xr:uid="{BF8BEF4C-0147-4EEF-A0F1-D26A0054D11B}"/>
    <cellStyle name="Millares 16 2 3 7 3" xfId="20250" xr:uid="{3A47ACF3-402E-44B6-887C-95182F4AFB14}"/>
    <cellStyle name="Millares 16 2 3 7 3 2" xfId="41753" xr:uid="{2B0EB619-7980-47E0-8BE9-DF544BC78FBD}"/>
    <cellStyle name="Millares 16 2 3 7 4" xfId="26855" xr:uid="{B9DB58AE-9CC0-413D-9A1F-F70FCB06F64A}"/>
    <cellStyle name="Millares 16 2 3 7 5" xfId="48358" xr:uid="{2EB9778F-D122-4FBB-B9D9-FCA8EB016D05}"/>
    <cellStyle name="Millares 16 2 3 8" xfId="6990" xr:uid="{567AD230-92B6-492F-96E6-5EB1E88E79CD}"/>
    <cellStyle name="Millares 16 2 3 8 2" xfId="28493" xr:uid="{9C4697B3-E343-4E75-A2E4-C2C94E7C5364}"/>
    <cellStyle name="Millares 16 2 3 9" xfId="8646" xr:uid="{4043DCB6-1B9B-40E6-ABCD-79989A9F0A3A}"/>
    <cellStyle name="Millares 16 2 3 9 2" xfId="30149" xr:uid="{5ACF6A30-6098-4D30-AE7D-7F4721366DFC}"/>
    <cellStyle name="Millares 16 2 4" xfId="663" xr:uid="{1EE79081-2E1B-4463-BCE5-1775F5A766C0}"/>
    <cellStyle name="Millares 16 2 4 10" xfId="43672" xr:uid="{DBDE49B2-ABD0-40D8-AFD9-32D1AA4B17AA}"/>
    <cellStyle name="Millares 16 2 4 2" xfId="1609" xr:uid="{831AD3C0-34CB-4DBD-B361-701623A41049}"/>
    <cellStyle name="Millares 16 2 4 2 2" xfId="4438" xr:uid="{A98CDEC4-56B0-4C4C-96A5-928ACAC7E267}"/>
    <cellStyle name="Millares 16 2 4 2 2 2" xfId="12704" xr:uid="{B40C2E86-CA80-4B14-8BB0-EDAB0EEE42F3}"/>
    <cellStyle name="Millares 16 2 4 2 2 2 2" xfId="34207" xr:uid="{55A0C791-4FDE-4CC6-8292-C5B41567C288}"/>
    <cellStyle name="Millares 16 2 4 2 2 3" xfId="19339" xr:uid="{652C2476-FE35-4D3C-83AD-EA9D66B7C302}"/>
    <cellStyle name="Millares 16 2 4 2 2 3 2" xfId="40842" xr:uid="{2409CA80-F803-42EF-A9AB-68A3CDB70C1C}"/>
    <cellStyle name="Millares 16 2 4 2 2 4" xfId="25944" xr:uid="{11CC0B56-03D5-4C7F-A148-819D45FF4D53}"/>
    <cellStyle name="Millares 16 2 4 2 2 5" xfId="47447" xr:uid="{44BCCBC3-4068-4740-AA62-CF1FD48C24D7}"/>
    <cellStyle name="Millares 16 2 4 2 3" xfId="6577" xr:uid="{9E0810F2-0437-4A58-916F-F8ABA7B15C3D}"/>
    <cellStyle name="Millares 16 2 4 2 3 2" xfId="14843" xr:uid="{D47DAECD-2CAB-4B93-AD68-A755992F13D8}"/>
    <cellStyle name="Millares 16 2 4 2 3 2 2" xfId="36346" xr:uid="{6EF03EC2-D515-4684-99BF-96F91DAEB48C}"/>
    <cellStyle name="Millares 16 2 4 2 3 3" xfId="21478" xr:uid="{9D827E79-AAAF-46F7-9A46-7E7CC8F2028F}"/>
    <cellStyle name="Millares 16 2 4 2 3 3 2" xfId="42981" xr:uid="{F3B35350-AB09-4F5A-B780-08BAC7D8E1D5}"/>
    <cellStyle name="Millares 16 2 4 2 3 4" xfId="28083" xr:uid="{F2344255-E7C2-415E-AB67-B0EF85925B5A}"/>
    <cellStyle name="Millares 16 2 4 2 3 5" xfId="49586" xr:uid="{7030C40E-3671-4808-84EB-7919CE8E6E5C}"/>
    <cellStyle name="Millares 16 2 4 2 4" xfId="8218" xr:uid="{1EBD2D8E-0DEB-4FF2-9DA5-8965843E4D75}"/>
    <cellStyle name="Millares 16 2 4 2 4 2" xfId="29721" xr:uid="{65DB34B7-86DE-4559-A744-41328CF693AF}"/>
    <cellStyle name="Millares 16 2 4 2 5" xfId="9875" xr:uid="{6D9AF54E-81E6-4B80-B5A2-FE8ABB99F379}"/>
    <cellStyle name="Millares 16 2 4 2 5 2" xfId="31378" xr:uid="{1EFD7643-A784-439C-BA44-413BA24CFE89}"/>
    <cellStyle name="Millares 16 2 4 2 6" xfId="16510" xr:uid="{F7CB3E27-2A04-4776-B368-81DC0D1116A9}"/>
    <cellStyle name="Millares 16 2 4 2 6 2" xfId="38013" xr:uid="{E23DC25B-D60A-4355-8374-8AF70679DC53}"/>
    <cellStyle name="Millares 16 2 4 2 7" xfId="23115" xr:uid="{2C823FFC-3760-4D40-B321-B7E764B77C14}"/>
    <cellStyle name="Millares 16 2 4 2 8" xfId="44618" xr:uid="{11343FF9-BA71-419B-A0C6-5D700876FF80}"/>
    <cellStyle name="Millares 16 2 4 3" xfId="2296" xr:uid="{3D59BB76-1C4F-4148-A4D4-4296C2FD0FA0}"/>
    <cellStyle name="Millares 16 2 4 3 2" xfId="10562" xr:uid="{3DDE24D4-D401-438D-A15A-8FFB66B70578}"/>
    <cellStyle name="Millares 16 2 4 3 2 2" xfId="32065" xr:uid="{C8FAF16D-8F8C-484F-B104-59A16D4D14C9}"/>
    <cellStyle name="Millares 16 2 4 3 3" xfId="17197" xr:uid="{B863D28C-63B5-4A4A-97D1-A7205CBD2D84}"/>
    <cellStyle name="Millares 16 2 4 3 3 2" xfId="38700" xr:uid="{AD837B2C-F06F-4025-911E-6A7309DE8B24}"/>
    <cellStyle name="Millares 16 2 4 3 4" xfId="23802" xr:uid="{500A64D6-3B63-45C3-B91D-62ECD06F6FE8}"/>
    <cellStyle name="Millares 16 2 4 3 5" xfId="45305" xr:uid="{E6438B25-35B0-477F-9266-563B4438242D}"/>
    <cellStyle name="Millares 16 2 4 4" xfId="3492" xr:uid="{626E3175-8E84-4FE0-A9D5-0E263970FB90}"/>
    <cellStyle name="Millares 16 2 4 4 2" xfId="11758" xr:uid="{AE8C6CD5-7545-4B95-8934-083D73997BD7}"/>
    <cellStyle name="Millares 16 2 4 4 2 2" xfId="33261" xr:uid="{5171BA5B-98CF-4CC4-94F2-9655A90558B1}"/>
    <cellStyle name="Millares 16 2 4 4 3" xfId="18393" xr:uid="{EDA11BC9-F0B6-4082-B511-24E8C5A29FAB}"/>
    <cellStyle name="Millares 16 2 4 4 3 2" xfId="39896" xr:uid="{4C6DD5CD-1256-4C9B-AF38-80B688108645}"/>
    <cellStyle name="Millares 16 2 4 4 4" xfId="24998" xr:uid="{DA9D83C1-0800-44A6-8E13-2F33F62CE70E}"/>
    <cellStyle name="Millares 16 2 4 4 5" xfId="46501" xr:uid="{39267EBE-2834-41BF-98C6-6F6388DEDEB5}"/>
    <cellStyle name="Millares 16 2 4 5" xfId="5631" xr:uid="{BD247B7F-C192-4B68-86E3-006C30B51E58}"/>
    <cellStyle name="Millares 16 2 4 5 2" xfId="13897" xr:uid="{6B780FF8-8AF0-4666-86DC-4E02A8F00947}"/>
    <cellStyle name="Millares 16 2 4 5 2 2" xfId="35400" xr:uid="{58E617B3-61D3-47DB-8736-59A9C8DCC2AD}"/>
    <cellStyle name="Millares 16 2 4 5 3" xfId="20532" xr:uid="{679DF2D3-9105-4C2D-8EA7-BD2CA2EFEB9C}"/>
    <cellStyle name="Millares 16 2 4 5 3 2" xfId="42035" xr:uid="{D92EDBE0-99D5-4BB0-86D6-30589951DC1F}"/>
    <cellStyle name="Millares 16 2 4 5 4" xfId="27137" xr:uid="{954C1111-8069-47E2-AE99-DAF00BFF7D2A}"/>
    <cellStyle name="Millares 16 2 4 5 5" xfId="48640" xr:uid="{2E8CDA4A-0C7E-45D5-965D-0DFF3C8CCC2B}"/>
    <cellStyle name="Millares 16 2 4 6" xfId="7272" xr:uid="{F0160D28-3895-483C-89C1-101EA5EB2383}"/>
    <cellStyle name="Millares 16 2 4 6 2" xfId="28775" xr:uid="{9BE818D4-AEEE-4CBD-B820-28B3EECC43CE}"/>
    <cellStyle name="Millares 16 2 4 7" xfId="8929" xr:uid="{FB38D61D-72F6-4914-BE03-3DBFE8F78691}"/>
    <cellStyle name="Millares 16 2 4 7 2" xfId="30432" xr:uid="{C2EC92EF-96A8-41B5-875E-845987749FA4}"/>
    <cellStyle name="Millares 16 2 4 8" xfId="15564" xr:uid="{DF82BC03-C9F2-498E-ADEA-57A8AACDA7E7}"/>
    <cellStyle name="Millares 16 2 4 8 2" xfId="37067" xr:uid="{E671885F-1FA2-4FFD-8118-877080E1350F}"/>
    <cellStyle name="Millares 16 2 4 9" xfId="22169" xr:uid="{8CEF5FB8-29F3-42CC-9F4E-AC9FB6796C36}"/>
    <cellStyle name="Millares 16 2 5" xfId="931" xr:uid="{7CD90190-F375-4424-A007-E29D0B2DF763}"/>
    <cellStyle name="Millares 16 2 5 2" xfId="3760" xr:uid="{42C91F49-D0A3-4174-BEF5-B80EF58E89D4}"/>
    <cellStyle name="Millares 16 2 5 2 2" xfId="12026" xr:uid="{91114A38-C5D8-4C4B-BED4-694716EFD2B3}"/>
    <cellStyle name="Millares 16 2 5 2 2 2" xfId="33529" xr:uid="{3132D535-5BAE-432B-AC93-F255E796F91C}"/>
    <cellStyle name="Millares 16 2 5 2 3" xfId="18661" xr:uid="{8CE79C7A-AF68-4CAC-94CF-12DD8C83FBDE}"/>
    <cellStyle name="Millares 16 2 5 2 3 2" xfId="40164" xr:uid="{96B2001A-5769-470E-82FD-DA0B7A2587D2}"/>
    <cellStyle name="Millares 16 2 5 2 4" xfId="25266" xr:uid="{47E6AD05-E9DE-4567-BE4E-46F7808AF2AB}"/>
    <cellStyle name="Millares 16 2 5 2 5" xfId="46769" xr:uid="{F54BDEA7-7A0E-4CAE-BE1F-094209F319E4}"/>
    <cellStyle name="Millares 16 2 5 3" xfId="5899" xr:uid="{E2B18BE7-8F36-429F-A20A-4CB02FCC569A}"/>
    <cellStyle name="Millares 16 2 5 3 2" xfId="14165" xr:uid="{C3F9755F-C408-44C8-974B-EF1F7AF210B0}"/>
    <cellStyle name="Millares 16 2 5 3 2 2" xfId="35668" xr:uid="{C87F611F-31AD-43EE-821D-B6F6CDB99472}"/>
    <cellStyle name="Millares 16 2 5 3 3" xfId="20800" xr:uid="{FB8DB395-1D67-4C6D-830B-984C7E9B3371}"/>
    <cellStyle name="Millares 16 2 5 3 3 2" xfId="42303" xr:uid="{0CF0289D-472F-4A35-A4B1-387D8AD92B50}"/>
    <cellStyle name="Millares 16 2 5 3 4" xfId="27405" xr:uid="{934E5B97-CB47-401C-B9DF-455275A284DA}"/>
    <cellStyle name="Millares 16 2 5 3 5" xfId="48908" xr:uid="{815A7601-7A5C-478B-9279-8C843A6AEB4B}"/>
    <cellStyle name="Millares 16 2 5 4" xfId="7540" xr:uid="{64D58AD6-6C21-41A3-94EA-1F7E666DE4CD}"/>
    <cellStyle name="Millares 16 2 5 4 2" xfId="29043" xr:uid="{3C3F666B-C9FF-4984-A692-801F8527467A}"/>
    <cellStyle name="Millares 16 2 5 5" xfId="9197" xr:uid="{BA5C9358-243D-474F-ADA0-11D1657E49F6}"/>
    <cellStyle name="Millares 16 2 5 5 2" xfId="30700" xr:uid="{DF2DD10D-BFB9-4FB9-9EB4-BDB200CAFEE9}"/>
    <cellStyle name="Millares 16 2 5 6" xfId="15832" xr:uid="{ECA85434-6FCF-4626-B7E7-690C02567D5F}"/>
    <cellStyle name="Millares 16 2 5 6 2" xfId="37335" xr:uid="{4A1F52FC-5B9D-44E9-AFCF-8A7F6EAA78FF}"/>
    <cellStyle name="Millares 16 2 5 7" xfId="22437" xr:uid="{9AD55020-81E5-4AFE-9555-70FE155FDAE8}"/>
    <cellStyle name="Millares 16 2 5 8" xfId="43940" xr:uid="{F3871E51-3B6C-47F1-ABC1-BE2092EF509E}"/>
    <cellStyle name="Millares 16 2 6" xfId="1192" xr:uid="{D31BAC10-2C26-43BA-95F0-E18D34CE703B}"/>
    <cellStyle name="Millares 16 2 6 2" xfId="4021" xr:uid="{3A7D123E-18C3-419A-92D3-FA07499FEC2C}"/>
    <cellStyle name="Millares 16 2 6 2 2" xfId="12287" xr:uid="{1094DB19-6D79-4891-A06D-B1D0C95F9B2A}"/>
    <cellStyle name="Millares 16 2 6 2 2 2" xfId="33790" xr:uid="{4F56FFFE-C6E6-4AA0-8F8B-BD5A5A82D9F6}"/>
    <cellStyle name="Millares 16 2 6 2 3" xfId="18922" xr:uid="{22513980-27ED-4110-9F07-513351B0C31D}"/>
    <cellStyle name="Millares 16 2 6 2 3 2" xfId="40425" xr:uid="{5244265D-2BEB-45A4-BD30-9BA3F3401069}"/>
    <cellStyle name="Millares 16 2 6 2 4" xfId="25527" xr:uid="{B85BF073-D7F9-49A4-AEA7-AB02E50C35F4}"/>
    <cellStyle name="Millares 16 2 6 2 5" xfId="47030" xr:uid="{EC65EB56-D3E2-4ACC-80D7-985D36FB947E}"/>
    <cellStyle name="Millares 16 2 6 3" xfId="6160" xr:uid="{ED962429-4C0D-46A6-BB8B-6776D9919BE6}"/>
    <cellStyle name="Millares 16 2 6 3 2" xfId="14426" xr:uid="{6C513439-A7BC-4A02-82E9-83F9E7F7F89B}"/>
    <cellStyle name="Millares 16 2 6 3 2 2" xfId="35929" xr:uid="{A848BCFD-536D-4D9E-9765-EB8273C05647}"/>
    <cellStyle name="Millares 16 2 6 3 3" xfId="21061" xr:uid="{F7406B00-BED8-4AAD-A9FB-D423F2AED802}"/>
    <cellStyle name="Millares 16 2 6 3 3 2" xfId="42564" xr:uid="{A2D672F0-A975-4D26-B44F-52F7F1E390C9}"/>
    <cellStyle name="Millares 16 2 6 3 4" xfId="27666" xr:uid="{24B94C16-D99F-4DC9-BCEC-0F1D8C591B65}"/>
    <cellStyle name="Millares 16 2 6 3 5" xfId="49169" xr:uid="{36ECBBC2-79D3-4F36-8313-BA457A4F0FB0}"/>
    <cellStyle name="Millares 16 2 6 4" xfId="7801" xr:uid="{5982BB6A-5DE9-4C56-A0A5-4D68C93DE33C}"/>
    <cellStyle name="Millares 16 2 6 4 2" xfId="29304" xr:uid="{4D0964F2-A5A7-462B-8F2A-82D642647BF8}"/>
    <cellStyle name="Millares 16 2 6 5" xfId="9458" xr:uid="{0161D3C9-823E-429F-8677-B9C6FF22D198}"/>
    <cellStyle name="Millares 16 2 6 5 2" xfId="30961" xr:uid="{EEB75A16-060B-4575-8072-5B5E8D266825}"/>
    <cellStyle name="Millares 16 2 6 6" xfId="16093" xr:uid="{B45810D9-8628-4712-B7E0-E9EE95DC86C5}"/>
    <cellStyle name="Millares 16 2 6 6 2" xfId="37596" xr:uid="{7D929177-D0F5-44F5-937D-B99B1EC431CF}"/>
    <cellStyle name="Millares 16 2 6 7" xfId="22698" xr:uid="{1C1F045A-DBDA-4E03-A589-A44DA19C3E5C}"/>
    <cellStyle name="Millares 16 2 6 8" xfId="44201" xr:uid="{5D4F3522-B2AD-44B7-B968-A9E25D8801F3}"/>
    <cellStyle name="Millares 16 2 7" xfId="1880" xr:uid="{91D47F6B-CE44-4CCB-98AD-4C41ECDA12CF}"/>
    <cellStyle name="Millares 16 2 7 2" xfId="10146" xr:uid="{5E66E2B9-6F5B-4B45-B486-7ABC2FC6B897}"/>
    <cellStyle name="Millares 16 2 7 2 2" xfId="31649" xr:uid="{AA825E72-5DDE-4425-BCB5-5AB4A57FA641}"/>
    <cellStyle name="Millares 16 2 7 3" xfId="16781" xr:uid="{4EDD3F3B-34CC-46C6-A50A-C7842CCAC2AE}"/>
    <cellStyle name="Millares 16 2 7 3 2" xfId="38284" xr:uid="{3D87CDE2-3F91-45CC-B039-0C7D270AAC9D}"/>
    <cellStyle name="Millares 16 2 7 4" xfId="23386" xr:uid="{9EEDD7A9-E8B8-441B-954C-E95B0B2C94C8}"/>
    <cellStyle name="Millares 16 2 7 5" xfId="44889" xr:uid="{531F53BE-1000-418E-8BEF-24F991652C01}"/>
    <cellStyle name="Millares 16 2 8" xfId="2565" xr:uid="{45CE0054-0CDE-4888-8436-62B57D7FAF33}"/>
    <cellStyle name="Millares 16 2 8 2" xfId="10831" xr:uid="{5E89BC39-FF00-4B78-8EFC-E7DFC04EFBE6}"/>
    <cellStyle name="Millares 16 2 8 2 2" xfId="32334" xr:uid="{1434DE6A-47B5-4148-BE1B-E90E356F4A8D}"/>
    <cellStyle name="Millares 16 2 8 3" xfId="17466" xr:uid="{B29AC718-3A65-478C-BF77-7039F646A319}"/>
    <cellStyle name="Millares 16 2 8 3 2" xfId="38969" xr:uid="{A210A3FF-BD8B-4DF3-8A8C-5E625FA378DD}"/>
    <cellStyle name="Millares 16 2 8 4" xfId="24071" xr:uid="{6C6203C0-AB50-4A9A-BD41-0CED97DFFB9C}"/>
    <cellStyle name="Millares 16 2 8 5" xfId="45574" xr:uid="{A32AE0C5-915F-44BD-AF9F-ADC7060A4601}"/>
    <cellStyle name="Millares 16 2 9" xfId="3076" xr:uid="{039451C9-B58E-49DE-92FA-F90BA145B954}"/>
    <cellStyle name="Millares 16 2 9 2" xfId="11342" xr:uid="{E65F4032-4BA1-41C0-B363-B5AC3E14D41F}"/>
    <cellStyle name="Millares 16 2 9 2 2" xfId="32845" xr:uid="{14CF9A6E-14D6-4E5E-B4C7-B68BD1D0AE25}"/>
    <cellStyle name="Millares 16 2 9 3" xfId="17977" xr:uid="{F55E7B27-B942-43B9-ABF2-3E5BE8E5A3B4}"/>
    <cellStyle name="Millares 16 2 9 3 2" xfId="39480" xr:uid="{84C94887-4318-45FE-B987-375056DF59A4}"/>
    <cellStyle name="Millares 16 2 9 4" xfId="24582" xr:uid="{776ADAC6-A396-4A63-80BD-FAF66E7978A4}"/>
    <cellStyle name="Millares 16 2 9 5" xfId="46085" xr:uid="{172BCC38-DAFD-488A-887F-4865E0061B6E}"/>
    <cellStyle name="Millares 16 3" xfId="215" xr:uid="{C4E1818E-7269-4DF2-929D-7DFD4DD674E4}"/>
    <cellStyle name="Millares 16 3 10" xfId="4734" xr:uid="{85CC0F10-4E79-4DE5-9465-D58989B11219}"/>
    <cellStyle name="Millares 16 3 10 2" xfId="13000" xr:uid="{BE6A0650-3EC8-4067-B05B-CBAFDB62D42D}"/>
    <cellStyle name="Millares 16 3 10 2 2" xfId="34503" xr:uid="{81FD77DB-84CB-4E13-B59A-5920945BC58D}"/>
    <cellStyle name="Millares 16 3 10 3" xfId="19635" xr:uid="{966EDA0D-9435-4674-ADFF-EB849AA5F46C}"/>
    <cellStyle name="Millares 16 3 10 3 2" xfId="41138" xr:uid="{3D5DA932-CDB3-4298-B3A6-8D4A83B9E1C8}"/>
    <cellStyle name="Millares 16 3 10 4" xfId="26240" xr:uid="{D8FAC530-757C-47C5-A683-F6DE026A5206}"/>
    <cellStyle name="Millares 16 3 10 5" xfId="47743" xr:uid="{87695B9D-5AF4-4103-BE0B-A88D4CD1EEEC}"/>
    <cellStyle name="Millares 16 3 11" xfId="5237" xr:uid="{E7A656BC-33F7-493B-9872-336B30F1D276}"/>
    <cellStyle name="Millares 16 3 11 2" xfId="13503" xr:uid="{EDD85D4E-238E-4A79-9006-3F69E59C06A7}"/>
    <cellStyle name="Millares 16 3 11 2 2" xfId="35006" xr:uid="{CAF68D9D-FA4F-431B-A814-8941FCEA9137}"/>
    <cellStyle name="Millares 16 3 11 3" xfId="20138" xr:uid="{5F002476-9165-44CA-AA1B-E213470A6B94}"/>
    <cellStyle name="Millares 16 3 11 3 2" xfId="41641" xr:uid="{7090C365-BD65-4DC0-BCBD-EC178163FF1F}"/>
    <cellStyle name="Millares 16 3 11 4" xfId="26743" xr:uid="{2AD2572A-D645-44C5-B02B-2052880AA858}"/>
    <cellStyle name="Millares 16 3 11 5" xfId="48246" xr:uid="{DBA6715A-CD70-4CB0-B44C-5B3ECF7FB395}"/>
    <cellStyle name="Millares 16 3 12" xfId="6878" xr:uid="{EFDFDE64-7D58-4513-A947-95ED1A24D639}"/>
    <cellStyle name="Millares 16 3 12 2" xfId="28381" xr:uid="{7AF937EA-6B3D-42D6-80CA-67A8D7F6B69E}"/>
    <cellStyle name="Millares 16 3 13" xfId="8532" xr:uid="{95E420BB-A09A-45F2-BF22-3BA67660914D}"/>
    <cellStyle name="Millares 16 3 13 2" xfId="30035" xr:uid="{11555F08-46BC-4F13-9480-6BD627D1D5D5}"/>
    <cellStyle name="Millares 16 3 14" xfId="15171" xr:uid="{FEF506E3-61F3-4353-A652-D1501C25FD65}"/>
    <cellStyle name="Millares 16 3 14 2" xfId="36674" xr:uid="{972223A7-160E-46F9-9FFF-2B150A2D5048}"/>
    <cellStyle name="Millares 16 3 15" xfId="21776" xr:uid="{7C4A8109-080A-457F-9584-F7244A6D7E6A}"/>
    <cellStyle name="Millares 16 3 16" xfId="43279" xr:uid="{002BD819-37DF-4C88-91ED-17C0B47B53A6}"/>
    <cellStyle name="Millares 16 3 2" xfId="530" xr:uid="{FAE449A8-713F-45F0-8EA1-D308BDE85A86}"/>
    <cellStyle name="Millares 16 3 2 10" xfId="7141" xr:uid="{8DDDA6DB-268B-4055-8161-41E2BA0AB88B}"/>
    <cellStyle name="Millares 16 3 2 10 2" xfId="28644" xr:uid="{50541E4F-65EB-4D3B-BDBE-BF342F359B1E}"/>
    <cellStyle name="Millares 16 3 2 11" xfId="8797" xr:uid="{585ACBA3-2951-4BA7-ADA5-09C6564C46DC}"/>
    <cellStyle name="Millares 16 3 2 11 2" xfId="30300" xr:uid="{BC3034E2-F68B-4D65-BB50-7791DD6E2945}"/>
    <cellStyle name="Millares 16 3 2 12" xfId="15433" xr:uid="{F96F5BF0-0258-4B96-BEA6-A0AD99A210BE}"/>
    <cellStyle name="Millares 16 3 2 12 2" xfId="36936" xr:uid="{77684AE3-741F-4189-90E3-DD58D19594BB}"/>
    <cellStyle name="Millares 16 3 2 13" xfId="22038" xr:uid="{8E583DEC-F5BE-4BCD-83BC-6BBC1124345C}"/>
    <cellStyle name="Millares 16 3 2 14" xfId="43541" xr:uid="{5D4258B3-7437-4833-A3A0-4BF110EE2327}"/>
    <cellStyle name="Millares 16 3 2 2" xfId="812" xr:uid="{A273CD3D-BDDD-4A1F-A0B1-D364305D1637}"/>
    <cellStyle name="Millares 16 3 2 2 10" xfId="15713" xr:uid="{8BFF3F75-86ED-41E1-AE04-10F9613CD0BB}"/>
    <cellStyle name="Millares 16 3 2 2 10 2" xfId="37216" xr:uid="{4A38B097-ADD9-43E4-909D-28EFC82CB3C7}"/>
    <cellStyle name="Millares 16 3 2 2 11" xfId="22318" xr:uid="{7EEAC0F2-993D-41A3-A44B-6EE2CA02B028}"/>
    <cellStyle name="Millares 16 3 2 2 12" xfId="43821" xr:uid="{9ACCFF36-597F-444D-A79A-4D14DD0DE498}"/>
    <cellStyle name="Millares 16 3 2 2 2" xfId="1758" xr:uid="{3CE67358-CD3F-4F25-8F6A-99B9D9E956D6}"/>
    <cellStyle name="Millares 16 3 2 2 2 2" xfId="4587" xr:uid="{F90C97C9-7E65-4016-96E2-06A8F04805CA}"/>
    <cellStyle name="Millares 16 3 2 2 2 2 2" xfId="12853" xr:uid="{8A403D12-E20C-4084-8AD1-C2225D0F3A15}"/>
    <cellStyle name="Millares 16 3 2 2 2 2 2 2" xfId="34356" xr:uid="{113EC1FC-A451-4C91-A50A-0B2BD1167009}"/>
    <cellStyle name="Millares 16 3 2 2 2 2 3" xfId="19488" xr:uid="{E3CD92D6-7A3D-4E38-9F90-9B1A45A20722}"/>
    <cellStyle name="Millares 16 3 2 2 2 2 3 2" xfId="40991" xr:uid="{0ACFE48A-B171-4486-BADA-7932970A0FF1}"/>
    <cellStyle name="Millares 16 3 2 2 2 2 4" xfId="26093" xr:uid="{F5BBFCFF-F1AA-4835-BDD1-9E672C083624}"/>
    <cellStyle name="Millares 16 3 2 2 2 2 5" xfId="47596" xr:uid="{A10FC5D6-AA59-4D6A-B7FC-9E25E594AE14}"/>
    <cellStyle name="Millares 16 3 2 2 2 3" xfId="6726" xr:uid="{A0D4A016-F3AC-4116-9DEA-9B7B8083E2FE}"/>
    <cellStyle name="Millares 16 3 2 2 2 3 2" xfId="14992" xr:uid="{B5FB0260-3634-4981-9C97-9BA4F2A63391}"/>
    <cellStyle name="Millares 16 3 2 2 2 3 2 2" xfId="36495" xr:uid="{4902B864-958F-498F-8A67-73248374DC1A}"/>
    <cellStyle name="Millares 16 3 2 2 2 3 3" xfId="21627" xr:uid="{D19EDBE9-340C-4655-A226-4085CC0FD544}"/>
    <cellStyle name="Millares 16 3 2 2 2 3 3 2" xfId="43130" xr:uid="{D46543D9-78A4-4F1E-90BC-0DE1E652956A}"/>
    <cellStyle name="Millares 16 3 2 2 2 3 4" xfId="28232" xr:uid="{2A7E34FA-5AD3-4743-8DA6-F1FBD078DF14}"/>
    <cellStyle name="Millares 16 3 2 2 2 3 5" xfId="49735" xr:uid="{AB25221A-23DA-4DBB-AB1F-886077B5F29A}"/>
    <cellStyle name="Millares 16 3 2 2 2 4" xfId="8367" xr:uid="{5962D9BA-3CAD-4A76-AABF-B9A901C629C8}"/>
    <cellStyle name="Millares 16 3 2 2 2 4 2" xfId="29870" xr:uid="{296EDD2F-8D7D-4B82-81E8-ED4B9C875E09}"/>
    <cellStyle name="Millares 16 3 2 2 2 5" xfId="10024" xr:uid="{3AD7B412-334C-4A7D-B6E1-DF756DE4D840}"/>
    <cellStyle name="Millares 16 3 2 2 2 5 2" xfId="31527" xr:uid="{FE6BA456-BC93-4293-90F6-FD6FB5239A14}"/>
    <cellStyle name="Millares 16 3 2 2 2 6" xfId="16659" xr:uid="{EC4A8D23-D0E5-483E-875F-79E456E6F3EA}"/>
    <cellStyle name="Millares 16 3 2 2 2 6 2" xfId="38162" xr:uid="{C0CF428C-E382-4DDE-A9F5-BF313B5DE810}"/>
    <cellStyle name="Millares 16 3 2 2 2 7" xfId="23264" xr:uid="{3478B923-8367-4683-A8D7-41B3E43ACC35}"/>
    <cellStyle name="Millares 16 3 2 2 2 8" xfId="44767" xr:uid="{5B595031-8D2D-46FD-BBE0-20536AB17A14}"/>
    <cellStyle name="Millares 16 3 2 2 3" xfId="2445" xr:uid="{4F809A51-B7F3-4D3C-9BD1-BE94A43A64AF}"/>
    <cellStyle name="Millares 16 3 2 2 3 2" xfId="10711" xr:uid="{1FA3FC6B-5724-45FE-A3EB-DDB31C4F5095}"/>
    <cellStyle name="Millares 16 3 2 2 3 2 2" xfId="32214" xr:uid="{D91836B6-0248-4E10-BAD4-F36AF7493F9C}"/>
    <cellStyle name="Millares 16 3 2 2 3 3" xfId="17346" xr:uid="{94994805-C419-4B9A-830F-076F801E8FEA}"/>
    <cellStyle name="Millares 16 3 2 2 3 3 2" xfId="38849" xr:uid="{4F628EB3-994D-4DA4-808C-48A2C7910EFF}"/>
    <cellStyle name="Millares 16 3 2 2 3 4" xfId="23951" xr:uid="{0B47EA4E-34D6-4C30-BC83-E8857A1256EA}"/>
    <cellStyle name="Millares 16 3 2 2 3 5" xfId="45454" xr:uid="{3C1EAB1D-095B-4F0C-8CCF-E39EEF26886A}"/>
    <cellStyle name="Millares 16 3 2 2 4" xfId="2962" xr:uid="{D07D9951-A22A-49A8-B54C-362F384BEA61}"/>
    <cellStyle name="Millares 16 3 2 2 4 2" xfId="11228" xr:uid="{98D6C496-DCB7-4BDB-8045-DE17EF26F49F}"/>
    <cellStyle name="Millares 16 3 2 2 4 2 2" xfId="32731" xr:uid="{16BBACD4-F566-4C20-AD8B-57B6A0D4CCA2}"/>
    <cellStyle name="Millares 16 3 2 2 4 3" xfId="17863" xr:uid="{5C2A24C3-C3F8-4082-8543-4652187AB5C8}"/>
    <cellStyle name="Millares 16 3 2 2 4 3 2" xfId="39366" xr:uid="{902EF990-1CA1-43EB-A518-AD90B91CFAD4}"/>
    <cellStyle name="Millares 16 3 2 2 4 4" xfId="24468" xr:uid="{AAFF612A-751E-4001-A7B5-695BC2D10FAB}"/>
    <cellStyle name="Millares 16 3 2 2 4 5" xfId="45971" xr:uid="{0B2185C6-ECDB-4603-AAFD-331B0B0E457F}"/>
    <cellStyle name="Millares 16 3 2 2 5" xfId="3641" xr:uid="{C2652912-2F6C-4079-9844-B4FD6F11B8AE}"/>
    <cellStyle name="Millares 16 3 2 2 5 2" xfId="11907" xr:uid="{82D066BE-ABCC-4788-9D64-F48F3578BB6A}"/>
    <cellStyle name="Millares 16 3 2 2 5 2 2" xfId="33410" xr:uid="{BBA4CA47-D66F-4520-AB86-171731D2D687}"/>
    <cellStyle name="Millares 16 3 2 2 5 3" xfId="18542" xr:uid="{3C4038C3-617B-4CAC-9CAA-B1BD126E5F7C}"/>
    <cellStyle name="Millares 16 3 2 2 5 3 2" xfId="40045" xr:uid="{DCC2D041-3DC1-473D-8212-851DAA4369C9}"/>
    <cellStyle name="Millares 16 3 2 2 5 4" xfId="25147" xr:uid="{B0CBBC91-0047-4B7D-966A-0F3BBA3F3D90}"/>
    <cellStyle name="Millares 16 3 2 2 5 5" xfId="46650" xr:uid="{BCE0F9C8-3A5E-4D27-AE9D-691EDDB298C9}"/>
    <cellStyle name="Millares 16 3 2 2 6" xfId="5106" xr:uid="{1A00591B-88FF-4E28-A394-6C155B0417B4}"/>
    <cellStyle name="Millares 16 3 2 2 6 2" xfId="13372" xr:uid="{DB24D2F1-4E6B-44E7-9496-BA9B716FE713}"/>
    <cellStyle name="Millares 16 3 2 2 6 2 2" xfId="34875" xr:uid="{C76DB2A2-B063-4555-8948-E7A613B4102D}"/>
    <cellStyle name="Millares 16 3 2 2 6 3" xfId="20007" xr:uid="{3B578E46-9FBC-45F2-867C-B3E7380023AC}"/>
    <cellStyle name="Millares 16 3 2 2 6 3 2" xfId="41510" xr:uid="{FA020C10-10A6-4B98-B033-F4E932F49970}"/>
    <cellStyle name="Millares 16 3 2 2 6 4" xfId="26612" xr:uid="{BE2E2463-ACFA-4173-932A-98F799420A3C}"/>
    <cellStyle name="Millares 16 3 2 2 6 5" xfId="48115" xr:uid="{6D2CBAFE-5E14-4F61-BEB8-CE9C8515968E}"/>
    <cellStyle name="Millares 16 3 2 2 7" xfId="5780" xr:uid="{499DD797-35AF-48E1-BC66-8342426610D7}"/>
    <cellStyle name="Millares 16 3 2 2 7 2" xfId="14046" xr:uid="{FAE138D7-F89C-41FD-BBBF-20E199284E28}"/>
    <cellStyle name="Millares 16 3 2 2 7 2 2" xfId="35549" xr:uid="{8FDEA1AC-C20E-4D00-8C35-ECF9A033CDA6}"/>
    <cellStyle name="Millares 16 3 2 2 7 3" xfId="20681" xr:uid="{0F386BBA-32D0-4DBD-AFCD-3EAE7A347CF9}"/>
    <cellStyle name="Millares 16 3 2 2 7 3 2" xfId="42184" xr:uid="{F2730647-E868-4A2F-80D0-C6FDCB766301}"/>
    <cellStyle name="Millares 16 3 2 2 7 4" xfId="27286" xr:uid="{0B1CE6E9-696A-4167-BF3C-F82162A3EB13}"/>
    <cellStyle name="Millares 16 3 2 2 7 5" xfId="48789" xr:uid="{2317E460-9E6F-4DA7-A3C8-9AA9409592D2}"/>
    <cellStyle name="Millares 16 3 2 2 8" xfId="7421" xr:uid="{39D033BA-5122-4877-886D-12EF806ACD2C}"/>
    <cellStyle name="Millares 16 3 2 2 8 2" xfId="28924" xr:uid="{75F4DD9B-CEF7-49B9-8870-5472EDA0B695}"/>
    <cellStyle name="Millares 16 3 2 2 9" xfId="9078" xr:uid="{6C6AC7CE-AFD5-46A4-BAD6-92D447B2F05B}"/>
    <cellStyle name="Millares 16 3 2 2 9 2" xfId="30581" xr:uid="{408B206B-4559-4022-A238-07BEEF188628}"/>
    <cellStyle name="Millares 16 3 2 3" xfId="1082" xr:uid="{1CD93C17-AA8F-402A-9389-42DEA1098FE4}"/>
    <cellStyle name="Millares 16 3 2 3 2" xfId="3911" xr:uid="{39A9D0C3-06D8-40E4-A4E2-ED3C6AAD12D3}"/>
    <cellStyle name="Millares 16 3 2 3 2 2" xfId="12177" xr:uid="{5B0CA0D6-6067-4CEE-B815-C37A29FC3E16}"/>
    <cellStyle name="Millares 16 3 2 3 2 2 2" xfId="33680" xr:uid="{E4B0A8CF-D949-467F-BF9F-6750164B9B39}"/>
    <cellStyle name="Millares 16 3 2 3 2 3" xfId="18812" xr:uid="{132ACBCD-EBBC-4B70-B599-DCA58CE8AE24}"/>
    <cellStyle name="Millares 16 3 2 3 2 3 2" xfId="40315" xr:uid="{219C05C9-09E4-4962-9EDB-D0B8B7BF16B4}"/>
    <cellStyle name="Millares 16 3 2 3 2 4" xfId="25417" xr:uid="{3D120706-B29D-4D4E-B851-8B511BA8B76E}"/>
    <cellStyle name="Millares 16 3 2 3 2 5" xfId="46920" xr:uid="{5223FC14-5C5A-4B0F-A541-6D4B1E1FA29C}"/>
    <cellStyle name="Millares 16 3 2 3 3" xfId="6050" xr:uid="{4C77EFDF-F391-4656-AB02-A0BEFF8DA0B7}"/>
    <cellStyle name="Millares 16 3 2 3 3 2" xfId="14316" xr:uid="{6FDB6B5E-6F70-4FD0-ACE7-43FCB8FAE870}"/>
    <cellStyle name="Millares 16 3 2 3 3 2 2" xfId="35819" xr:uid="{DAC91819-F51F-46DB-8C5F-8C9A2C26A439}"/>
    <cellStyle name="Millares 16 3 2 3 3 3" xfId="20951" xr:uid="{A9148317-C2A4-47CD-9F38-3930C25CDBC1}"/>
    <cellStyle name="Millares 16 3 2 3 3 3 2" xfId="42454" xr:uid="{EC3AA9A8-7F50-4701-8799-44E105A280C9}"/>
    <cellStyle name="Millares 16 3 2 3 3 4" xfId="27556" xr:uid="{D8AECFA1-2D68-4B86-9C5B-04CAC0392075}"/>
    <cellStyle name="Millares 16 3 2 3 3 5" xfId="49059" xr:uid="{7C9A1CA9-A0D6-4A08-9BA1-CFEE27B662F0}"/>
    <cellStyle name="Millares 16 3 2 3 4" xfId="7691" xr:uid="{07049943-E7CE-4C84-A9C2-00722E419676}"/>
    <cellStyle name="Millares 16 3 2 3 4 2" xfId="29194" xr:uid="{89566CF3-E8B6-499E-8FCD-EAC450052708}"/>
    <cellStyle name="Millares 16 3 2 3 5" xfId="9348" xr:uid="{13A61B09-96CA-4FAA-9332-023589397EB7}"/>
    <cellStyle name="Millares 16 3 2 3 5 2" xfId="30851" xr:uid="{96D58560-12F1-4D37-A7C3-FBC507A8CBAD}"/>
    <cellStyle name="Millares 16 3 2 3 6" xfId="15983" xr:uid="{79F239E3-15E3-40C3-A054-6D7109E262B1}"/>
    <cellStyle name="Millares 16 3 2 3 6 2" xfId="37486" xr:uid="{36C399D0-A042-4279-B04F-8C9B1BCB5A4F}"/>
    <cellStyle name="Millares 16 3 2 3 7" xfId="22588" xr:uid="{90BD0284-D201-4F23-925C-AE342447985D}"/>
    <cellStyle name="Millares 16 3 2 3 8" xfId="44091" xr:uid="{49CCF2F7-A447-43CB-9125-6AB3CE2EFEE3}"/>
    <cellStyle name="Millares 16 3 2 4" xfId="1478" xr:uid="{EA1D9D88-69A6-4FE2-8AD6-24070ECF79DF}"/>
    <cellStyle name="Millares 16 3 2 4 2" xfId="4307" xr:uid="{8A3CAF7A-76AC-4F3B-83A7-B24405482A4D}"/>
    <cellStyle name="Millares 16 3 2 4 2 2" xfId="12573" xr:uid="{50953B05-6B97-4354-9848-5E51C0415279}"/>
    <cellStyle name="Millares 16 3 2 4 2 2 2" xfId="34076" xr:uid="{D09F4B3E-683F-477F-9853-62377216FF28}"/>
    <cellStyle name="Millares 16 3 2 4 2 3" xfId="19208" xr:uid="{EDA92F83-B671-47E3-8156-B0C05B09EF28}"/>
    <cellStyle name="Millares 16 3 2 4 2 3 2" xfId="40711" xr:uid="{243FB0F6-6174-4C94-81F3-B58D26A7F7AA}"/>
    <cellStyle name="Millares 16 3 2 4 2 4" xfId="25813" xr:uid="{F9A23E98-D1CB-47D1-BE00-7DB4C5B04CD5}"/>
    <cellStyle name="Millares 16 3 2 4 2 5" xfId="47316" xr:uid="{29B2B8D7-B474-41A1-A680-016CD8125E72}"/>
    <cellStyle name="Millares 16 3 2 4 3" xfId="6446" xr:uid="{9E83EAB9-AE4E-4503-B89A-DDFDF05D4691}"/>
    <cellStyle name="Millares 16 3 2 4 3 2" xfId="14712" xr:uid="{B14565CD-D28D-4366-B982-4ED135622357}"/>
    <cellStyle name="Millares 16 3 2 4 3 2 2" xfId="36215" xr:uid="{E0DBBF13-59C0-4F45-87F1-4B0423559F76}"/>
    <cellStyle name="Millares 16 3 2 4 3 3" xfId="21347" xr:uid="{6ADD4902-50C9-44A7-A6AE-8E6DAB320E94}"/>
    <cellStyle name="Millares 16 3 2 4 3 3 2" xfId="42850" xr:uid="{258E0282-0D03-429F-B8F3-7471256EDBE1}"/>
    <cellStyle name="Millares 16 3 2 4 3 4" xfId="27952" xr:uid="{0B10E98F-099B-41CD-857F-2EFC7AB8DF9A}"/>
    <cellStyle name="Millares 16 3 2 4 3 5" xfId="49455" xr:uid="{2082ED35-C9C4-4CA5-AC4A-2A0AEBC2343A}"/>
    <cellStyle name="Millares 16 3 2 4 4" xfId="8087" xr:uid="{C85DE00E-C928-4D17-85B0-456720E7AC86}"/>
    <cellStyle name="Millares 16 3 2 4 4 2" xfId="29590" xr:uid="{D2566D24-42B4-4933-B29F-7497CB9DAE01}"/>
    <cellStyle name="Millares 16 3 2 4 5" xfId="9744" xr:uid="{F2F2A0E1-FF09-4F30-9D86-6954E1DAF79D}"/>
    <cellStyle name="Millares 16 3 2 4 5 2" xfId="31247" xr:uid="{373E0D87-322E-4D3E-942B-411F4E0C6AB6}"/>
    <cellStyle name="Millares 16 3 2 4 6" xfId="16379" xr:uid="{9F48087F-B1F8-4A10-B2E8-46B63CD71C97}"/>
    <cellStyle name="Millares 16 3 2 4 6 2" xfId="37882" xr:uid="{A6960B23-6A7C-4171-AC4F-25C876D3035D}"/>
    <cellStyle name="Millares 16 3 2 4 7" xfId="22984" xr:uid="{8E8146D0-E91F-4B93-82E6-F6523B81C79C}"/>
    <cellStyle name="Millares 16 3 2 4 8" xfId="44487" xr:uid="{F98142B1-456B-418E-B527-C0B45FF69B24}"/>
    <cellStyle name="Millares 16 3 2 5" xfId="2165" xr:uid="{541DA65D-97D4-4227-9271-8169BFBED99E}"/>
    <cellStyle name="Millares 16 3 2 5 2" xfId="10431" xr:uid="{4FE0DA9B-AA48-4962-85EB-8087ED6EC930}"/>
    <cellStyle name="Millares 16 3 2 5 2 2" xfId="31934" xr:uid="{19A06902-46CC-45BA-A76E-09F505C8A816}"/>
    <cellStyle name="Millares 16 3 2 5 3" xfId="17066" xr:uid="{CFC8EDBF-1804-46DD-BE9F-C95835E48CF8}"/>
    <cellStyle name="Millares 16 3 2 5 3 2" xfId="38569" xr:uid="{F5A794DE-D3B5-476D-9CAC-37C11740C1EB}"/>
    <cellStyle name="Millares 16 3 2 5 4" xfId="23671" xr:uid="{29B98898-62E9-4397-BBA3-0F95B40B0F0F}"/>
    <cellStyle name="Millares 16 3 2 5 5" xfId="45174" xr:uid="{4F256800-8F5C-4D53-B949-8394C00D0412}"/>
    <cellStyle name="Millares 16 3 2 6" xfId="2712" xr:uid="{B0ADDF49-38A5-433A-BE80-4419163AE448}"/>
    <cellStyle name="Millares 16 3 2 6 2" xfId="10978" xr:uid="{8F227F53-C651-402B-BB44-757BAE5CC1E4}"/>
    <cellStyle name="Millares 16 3 2 6 2 2" xfId="32481" xr:uid="{B1C6D9FA-B535-46FC-83A7-AF71362927F7}"/>
    <cellStyle name="Millares 16 3 2 6 3" xfId="17613" xr:uid="{0346495C-CAEF-45E8-816C-C0EADE53DA07}"/>
    <cellStyle name="Millares 16 3 2 6 3 2" xfId="39116" xr:uid="{B66221F7-4DF7-4DFD-8CC6-10FBBEA6E6B5}"/>
    <cellStyle name="Millares 16 3 2 6 4" xfId="24218" xr:uid="{9EDACFE1-F92E-4E10-BECD-DE5ADD54DFDC}"/>
    <cellStyle name="Millares 16 3 2 6 5" xfId="45721" xr:uid="{B93B0B52-4EF1-448E-9016-84CCB07B3F52}"/>
    <cellStyle name="Millares 16 3 2 7" xfId="3361" xr:uid="{711AFBC2-2A7C-47D0-8A67-BBB136752C11}"/>
    <cellStyle name="Millares 16 3 2 7 2" xfId="11627" xr:uid="{743BE2D4-61E3-4CD5-AD15-BEA8BD68CA0B}"/>
    <cellStyle name="Millares 16 3 2 7 2 2" xfId="33130" xr:uid="{391D2630-51B9-41FC-B03D-89BF7A20D69F}"/>
    <cellStyle name="Millares 16 3 2 7 3" xfId="18262" xr:uid="{C0B2170E-ADE7-460B-95E9-E4F09C208AB1}"/>
    <cellStyle name="Millares 16 3 2 7 3 2" xfId="39765" xr:uid="{86960E7C-5B92-4A53-976E-87BF4D189781}"/>
    <cellStyle name="Millares 16 3 2 7 4" xfId="24867" xr:uid="{E0C6EEAE-7351-41FD-9499-A09076BECEE8}"/>
    <cellStyle name="Millares 16 3 2 7 5" xfId="46370" xr:uid="{3034A8B9-12E9-427F-8A82-8BAC395579A9}"/>
    <cellStyle name="Millares 16 3 2 8" xfId="4856" xr:uid="{A1D88CE2-EF5E-47A8-ADD7-AAC9B8B02C18}"/>
    <cellStyle name="Millares 16 3 2 8 2" xfId="13122" xr:uid="{C06E1711-5BB8-465F-BEA8-F63774560265}"/>
    <cellStyle name="Millares 16 3 2 8 2 2" xfId="34625" xr:uid="{A093FA3C-AE32-46D0-A07B-14C9CFED4E07}"/>
    <cellStyle name="Millares 16 3 2 8 3" xfId="19757" xr:uid="{D665FE05-F3E2-45BC-9312-F5A5114EFA41}"/>
    <cellStyle name="Millares 16 3 2 8 3 2" xfId="41260" xr:uid="{2FF1B4DC-B3A3-402B-AB6F-C05A14AB57A8}"/>
    <cellStyle name="Millares 16 3 2 8 4" xfId="26362" xr:uid="{EBA28DC9-D792-4CB0-9787-5846ADE79BE9}"/>
    <cellStyle name="Millares 16 3 2 8 5" xfId="47865" xr:uid="{81555A11-022A-4BA2-984B-E3719413349D}"/>
    <cellStyle name="Millares 16 3 2 9" xfId="5500" xr:uid="{BF5F9E53-07C6-4703-9593-C5E9F1FC417C}"/>
    <cellStyle name="Millares 16 3 2 9 2" xfId="13766" xr:uid="{C0E11317-0B4D-4CFF-ACCD-AF33117D57A3}"/>
    <cellStyle name="Millares 16 3 2 9 2 2" xfId="35269" xr:uid="{F9D0EE39-E2FC-4760-8176-6DF83CA33696}"/>
    <cellStyle name="Millares 16 3 2 9 3" xfId="20401" xr:uid="{F4FF7FBE-77FB-4F5A-9851-D97161846F3D}"/>
    <cellStyle name="Millares 16 3 2 9 3 2" xfId="41904" xr:uid="{CD9559F2-D978-43CD-A875-F32F77F467FB}"/>
    <cellStyle name="Millares 16 3 2 9 4" xfId="27006" xr:uid="{8434D4C4-8298-4FE0-8D5B-2B9C4EC7A198}"/>
    <cellStyle name="Millares 16 3 2 9 5" xfId="48509" xr:uid="{32BD1553-66A7-4E89-8363-2CA7C9CBD838}"/>
    <cellStyle name="Millares 16 3 3" xfId="402" xr:uid="{968920E0-A819-4FAC-BC56-BA9A2E50F6F1}"/>
    <cellStyle name="Millares 16 3 3 10" xfId="15305" xr:uid="{0250F4C5-716D-4818-B627-E0F546B2A1C3}"/>
    <cellStyle name="Millares 16 3 3 10 2" xfId="36808" xr:uid="{59A1D00E-3A8F-4476-A285-1B5EA328C67B}"/>
    <cellStyle name="Millares 16 3 3 11" xfId="21910" xr:uid="{B37CC7B7-D2AE-4C59-B18E-65C0F35F722C}"/>
    <cellStyle name="Millares 16 3 3 12" xfId="43413" xr:uid="{B91A0748-3C11-472F-B959-EFE8F7219023}"/>
    <cellStyle name="Millares 16 3 3 2" xfId="1350" xr:uid="{3444F6C7-CF0C-4C1A-A6B9-66C2DA57AB7E}"/>
    <cellStyle name="Millares 16 3 3 2 2" xfId="4179" xr:uid="{D637FE5A-AF91-4B6F-82FA-55FA724AD4D5}"/>
    <cellStyle name="Millares 16 3 3 2 2 2" xfId="12445" xr:uid="{96F6F6E9-91E7-4727-A3F8-FBA54AFD884E}"/>
    <cellStyle name="Millares 16 3 3 2 2 2 2" xfId="33948" xr:uid="{614D9256-BD8C-4B77-971A-3EDB3D8D25B6}"/>
    <cellStyle name="Millares 16 3 3 2 2 3" xfId="19080" xr:uid="{D5DB8732-9B9B-4AB8-BE3D-5EC1884EEACE}"/>
    <cellStyle name="Millares 16 3 3 2 2 3 2" xfId="40583" xr:uid="{0EEC8656-1966-4C66-AAA2-D3345AF74FAB}"/>
    <cellStyle name="Millares 16 3 3 2 2 4" xfId="25685" xr:uid="{1A9DA4BC-13D4-49D1-A367-0B5C638C3FD0}"/>
    <cellStyle name="Millares 16 3 3 2 2 5" xfId="47188" xr:uid="{A0653956-04B8-49FC-B80F-28BEE74B3FE1}"/>
    <cellStyle name="Millares 16 3 3 2 3" xfId="6318" xr:uid="{DBED61B2-8956-401C-8018-6BF0B799972A}"/>
    <cellStyle name="Millares 16 3 3 2 3 2" xfId="14584" xr:uid="{A8DBB6C5-BE9D-41D8-B1D0-A8E91A52B6F0}"/>
    <cellStyle name="Millares 16 3 3 2 3 2 2" xfId="36087" xr:uid="{5C7C7B0D-C63E-4D7E-8345-0DD7021104DF}"/>
    <cellStyle name="Millares 16 3 3 2 3 3" xfId="21219" xr:uid="{93342CAF-2BEE-4DA3-B7DB-2E69D4908DEF}"/>
    <cellStyle name="Millares 16 3 3 2 3 3 2" xfId="42722" xr:uid="{D49F3F30-3306-4D4D-A177-BAFB64F2AB7B}"/>
    <cellStyle name="Millares 16 3 3 2 3 4" xfId="27824" xr:uid="{EB3E8EE3-D4EA-4AD2-BD1B-D9CFE8004644}"/>
    <cellStyle name="Millares 16 3 3 2 3 5" xfId="49327" xr:uid="{0410AFF8-AE91-4B6C-92B8-C4BCC0B632FF}"/>
    <cellStyle name="Millares 16 3 3 2 4" xfId="7959" xr:uid="{F00D1977-BEA2-4211-A030-3DC0205F8D38}"/>
    <cellStyle name="Millares 16 3 3 2 4 2" xfId="29462" xr:uid="{C0E628A8-C9A4-4850-8316-1DA9B95EC3BB}"/>
    <cellStyle name="Millares 16 3 3 2 5" xfId="9616" xr:uid="{FB9F37EE-4FEF-49F2-95F0-23E664614F40}"/>
    <cellStyle name="Millares 16 3 3 2 5 2" xfId="31119" xr:uid="{9885610B-444A-4122-8A6D-B4B53FC32E4D}"/>
    <cellStyle name="Millares 16 3 3 2 6" xfId="16251" xr:uid="{3E3284E1-E6D5-4C82-829B-95D3CFEBD1EC}"/>
    <cellStyle name="Millares 16 3 3 2 6 2" xfId="37754" xr:uid="{B1EA4022-9A05-4F4F-ABF4-103AB63630FE}"/>
    <cellStyle name="Millares 16 3 3 2 7" xfId="22856" xr:uid="{50859227-CE5D-43A5-931B-C850E08B5DBE}"/>
    <cellStyle name="Millares 16 3 3 2 8" xfId="44359" xr:uid="{93953222-8C8B-4343-8866-4CA7EF933645}"/>
    <cellStyle name="Millares 16 3 3 3" xfId="2037" xr:uid="{DDADD34E-B119-45BD-A403-FDA10DD06BD9}"/>
    <cellStyle name="Millares 16 3 3 3 2" xfId="10303" xr:uid="{7C3F42D4-F2D3-40CA-B3C6-7B85557A627D}"/>
    <cellStyle name="Millares 16 3 3 3 2 2" xfId="31806" xr:uid="{60901F47-76D1-4D55-A366-33B4067A83A2}"/>
    <cellStyle name="Millares 16 3 3 3 3" xfId="16938" xr:uid="{DAAFE674-D43E-4768-90DB-85F01D29E3C0}"/>
    <cellStyle name="Millares 16 3 3 3 3 2" xfId="38441" xr:uid="{69180C2B-C92B-4247-AA4B-BAA661608145}"/>
    <cellStyle name="Millares 16 3 3 3 4" xfId="23543" xr:uid="{40B01578-574B-422F-9D15-08334D2859A6}"/>
    <cellStyle name="Millares 16 3 3 3 5" xfId="45046" xr:uid="{65F52C64-429E-490F-85ED-8DE665A107EE}"/>
    <cellStyle name="Millares 16 3 3 4" xfId="2836" xr:uid="{254F5C6B-7A89-4F35-B875-79C63B6AD030}"/>
    <cellStyle name="Millares 16 3 3 4 2" xfId="11102" xr:uid="{BDF60158-80D7-4ACF-8CCE-E65FF35F252A}"/>
    <cellStyle name="Millares 16 3 3 4 2 2" xfId="32605" xr:uid="{393B9900-497B-4E83-91EC-E45F64B707A3}"/>
    <cellStyle name="Millares 16 3 3 4 3" xfId="17737" xr:uid="{C53D9DAE-73C7-47B1-A6D3-5A84C44B7CC9}"/>
    <cellStyle name="Millares 16 3 3 4 3 2" xfId="39240" xr:uid="{6808627E-4ACB-4C48-9DA1-E26CE7DA17BC}"/>
    <cellStyle name="Millares 16 3 3 4 4" xfId="24342" xr:uid="{ACF24887-DA53-446F-8D6C-BE7473CDAB9F}"/>
    <cellStyle name="Millares 16 3 3 4 5" xfId="45845" xr:uid="{AEC2B374-33CE-462D-864D-6717BCC98B1E}"/>
    <cellStyle name="Millares 16 3 3 5" xfId="3233" xr:uid="{C52F2E32-CF84-43CF-8C4E-86A280F17E64}"/>
    <cellStyle name="Millares 16 3 3 5 2" xfId="11499" xr:uid="{51C077D5-7DA5-46F9-AE91-D15C22DDA966}"/>
    <cellStyle name="Millares 16 3 3 5 2 2" xfId="33002" xr:uid="{A2FE8694-5A8A-4B3B-8AB9-E07ABA6907BE}"/>
    <cellStyle name="Millares 16 3 3 5 3" xfId="18134" xr:uid="{50A34409-6F10-434B-AFD7-46503C97B3BC}"/>
    <cellStyle name="Millares 16 3 3 5 3 2" xfId="39637" xr:uid="{3BD315F6-EE80-4293-A678-2F396316D879}"/>
    <cellStyle name="Millares 16 3 3 5 4" xfId="24739" xr:uid="{7C2E733F-CEC0-4D6E-9033-9703894BBF6B}"/>
    <cellStyle name="Millares 16 3 3 5 5" xfId="46242" xr:uid="{A978EABB-5DEF-4AD6-9532-B7BB735E97C2}"/>
    <cellStyle name="Millares 16 3 3 6" xfId="4980" xr:uid="{62B49288-5ADB-4167-B14D-EF3778632D50}"/>
    <cellStyle name="Millares 16 3 3 6 2" xfId="13246" xr:uid="{E0F72B9E-9B07-4F66-885E-876A6A3F6790}"/>
    <cellStyle name="Millares 16 3 3 6 2 2" xfId="34749" xr:uid="{050ADEF6-74B0-41F7-84B5-AEACE37811D6}"/>
    <cellStyle name="Millares 16 3 3 6 3" xfId="19881" xr:uid="{B26D52A0-D04B-4446-91F4-80D4708DB224}"/>
    <cellStyle name="Millares 16 3 3 6 3 2" xfId="41384" xr:uid="{1879AC70-3681-4551-93B3-12FA5BDEA372}"/>
    <cellStyle name="Millares 16 3 3 6 4" xfId="26486" xr:uid="{4AE47439-E11D-472B-9352-D69FC2A6C4B3}"/>
    <cellStyle name="Millares 16 3 3 6 5" xfId="47989" xr:uid="{D3F2C67B-39DA-47DF-9697-E14FC8AB375E}"/>
    <cellStyle name="Millares 16 3 3 7" xfId="5372" xr:uid="{3B63EC38-3C12-4A7B-9EF5-D1D9CED168C9}"/>
    <cellStyle name="Millares 16 3 3 7 2" xfId="13638" xr:uid="{BD8DA36F-503D-41FB-A760-AF39CFAB7707}"/>
    <cellStyle name="Millares 16 3 3 7 2 2" xfId="35141" xr:uid="{0DF09BC4-B877-44E6-B00D-7582F6E2A501}"/>
    <cellStyle name="Millares 16 3 3 7 3" xfId="20273" xr:uid="{6C1A589C-A8D4-49A9-9F7B-F51CE043D6F9}"/>
    <cellStyle name="Millares 16 3 3 7 3 2" xfId="41776" xr:uid="{80732CE0-2287-4A01-B66B-BA0C75A6B60D}"/>
    <cellStyle name="Millares 16 3 3 7 4" xfId="26878" xr:uid="{36C20CFD-986C-4DFA-AAD4-8FA41BD6D3DD}"/>
    <cellStyle name="Millares 16 3 3 7 5" xfId="48381" xr:uid="{FAF9D9DA-072D-4D94-B60C-91D3ACB7022E}"/>
    <cellStyle name="Millares 16 3 3 8" xfId="7013" xr:uid="{91C98FE9-29A3-4A0F-B947-190A6D73E0E6}"/>
    <cellStyle name="Millares 16 3 3 8 2" xfId="28516" xr:uid="{3E924107-DD61-48FA-81E6-6A05E6BF60AB}"/>
    <cellStyle name="Millares 16 3 3 9" xfId="8669" xr:uid="{6EBFC8DB-8CBC-4E44-B82E-8024862F233C}"/>
    <cellStyle name="Millares 16 3 3 9 2" xfId="30172" xr:uid="{8701644F-ECF0-417A-BC82-E39EF264814C}"/>
    <cellStyle name="Millares 16 3 4" xfId="686" xr:uid="{590B1C5E-E3F9-4CA3-871F-254E12B1FB9C}"/>
    <cellStyle name="Millares 16 3 4 10" xfId="43695" xr:uid="{F07C3CD8-4F97-45D5-8648-581540785EBA}"/>
    <cellStyle name="Millares 16 3 4 2" xfId="1632" xr:uid="{E916A803-89F5-477E-831F-6E69E35FB6BA}"/>
    <cellStyle name="Millares 16 3 4 2 2" xfId="4461" xr:uid="{6FE0FB82-47F6-4766-AE73-C8086ED3458F}"/>
    <cellStyle name="Millares 16 3 4 2 2 2" xfId="12727" xr:uid="{7BAF2F2C-BBFF-44B1-ABAB-DC7AFF99F0FB}"/>
    <cellStyle name="Millares 16 3 4 2 2 2 2" xfId="34230" xr:uid="{1FEBEE1A-ABC6-4648-BEEC-FA9AAB3899CC}"/>
    <cellStyle name="Millares 16 3 4 2 2 3" xfId="19362" xr:uid="{D930F9F2-5741-443C-9161-69C3B54F70F5}"/>
    <cellStyle name="Millares 16 3 4 2 2 3 2" xfId="40865" xr:uid="{BC8D6CFC-7CCE-4E00-BC6A-9F290C98F2FF}"/>
    <cellStyle name="Millares 16 3 4 2 2 4" xfId="25967" xr:uid="{8952C406-3527-4EA6-9F20-CEDE9D53E66E}"/>
    <cellStyle name="Millares 16 3 4 2 2 5" xfId="47470" xr:uid="{62529675-5781-41E8-B7D4-DCD5F83834DA}"/>
    <cellStyle name="Millares 16 3 4 2 3" xfId="6600" xr:uid="{C5BA7583-D5D2-4EF2-A177-364558D84340}"/>
    <cellStyle name="Millares 16 3 4 2 3 2" xfId="14866" xr:uid="{155C1F80-C001-4754-929D-8E89B2C7ACAA}"/>
    <cellStyle name="Millares 16 3 4 2 3 2 2" xfId="36369" xr:uid="{93B99A99-BDA2-4B96-9009-EB2EDE7D6B3E}"/>
    <cellStyle name="Millares 16 3 4 2 3 3" xfId="21501" xr:uid="{A0A9181D-E170-4C16-8F10-4F5815E56582}"/>
    <cellStyle name="Millares 16 3 4 2 3 3 2" xfId="43004" xr:uid="{BC46DE53-AD0E-4E6B-BC5C-B4412B8D3723}"/>
    <cellStyle name="Millares 16 3 4 2 3 4" xfId="28106" xr:uid="{432C66E4-1FE8-4DF5-A624-A1ACCFF799A8}"/>
    <cellStyle name="Millares 16 3 4 2 3 5" xfId="49609" xr:uid="{04A145A0-4A7D-4A6B-BB67-7380FB3D11D4}"/>
    <cellStyle name="Millares 16 3 4 2 4" xfId="8241" xr:uid="{0E41DBF9-AD60-47C1-A6A0-DC1CC44A22EF}"/>
    <cellStyle name="Millares 16 3 4 2 4 2" xfId="29744" xr:uid="{C9595738-4251-451F-BFA0-9B29E04F766E}"/>
    <cellStyle name="Millares 16 3 4 2 5" xfId="9898" xr:uid="{D40FCBE0-603D-4A9C-A8EB-8C68B6B5E742}"/>
    <cellStyle name="Millares 16 3 4 2 5 2" xfId="31401" xr:uid="{976B4B98-1D73-4D55-BB54-AC9ADEE44CCB}"/>
    <cellStyle name="Millares 16 3 4 2 6" xfId="16533" xr:uid="{334BB130-FDDE-4A35-8F79-A18E9EECDE2A}"/>
    <cellStyle name="Millares 16 3 4 2 6 2" xfId="38036" xr:uid="{D2CAA43C-66A7-4084-AEE8-2103250E60E7}"/>
    <cellStyle name="Millares 16 3 4 2 7" xfId="23138" xr:uid="{A4DC7DEA-D997-4D8F-A66A-7374CC211927}"/>
    <cellStyle name="Millares 16 3 4 2 8" xfId="44641" xr:uid="{2050D0CC-53C3-4CAE-ACE3-E8FC8640A9A0}"/>
    <cellStyle name="Millares 16 3 4 3" xfId="2319" xr:uid="{E6CEA94C-7DAB-4C41-8C4C-C635EF62EF8D}"/>
    <cellStyle name="Millares 16 3 4 3 2" xfId="10585" xr:uid="{1D2314BD-B2DA-4455-8DC6-88BE567C1CD7}"/>
    <cellStyle name="Millares 16 3 4 3 2 2" xfId="32088" xr:uid="{5D1EAA1A-94C8-4B88-8443-0F24A5EED3A6}"/>
    <cellStyle name="Millares 16 3 4 3 3" xfId="17220" xr:uid="{216F5E7B-D8FE-4805-B8B3-C3D6C7E02431}"/>
    <cellStyle name="Millares 16 3 4 3 3 2" xfId="38723" xr:uid="{ECFB4019-3CB7-4432-A14E-5FC9001E437C}"/>
    <cellStyle name="Millares 16 3 4 3 4" xfId="23825" xr:uid="{8239CEA6-BA0A-4256-BCEE-5DE3662B986A}"/>
    <cellStyle name="Millares 16 3 4 3 5" xfId="45328" xr:uid="{3EB67D1E-DA49-495C-8505-FB8BF389160F}"/>
    <cellStyle name="Millares 16 3 4 4" xfId="3515" xr:uid="{3476546E-9FBA-4A0F-9C3A-AD51C3DA7C24}"/>
    <cellStyle name="Millares 16 3 4 4 2" xfId="11781" xr:uid="{BEAA7270-A5A5-4DDE-8EC0-896140460C0D}"/>
    <cellStyle name="Millares 16 3 4 4 2 2" xfId="33284" xr:uid="{CCEB3D12-33C5-4AC4-9F0E-FAEFF86EAAE0}"/>
    <cellStyle name="Millares 16 3 4 4 3" xfId="18416" xr:uid="{86672AA7-D534-4287-9EBB-6A0D64F492B3}"/>
    <cellStyle name="Millares 16 3 4 4 3 2" xfId="39919" xr:uid="{CC0A7875-6DC4-41A2-B38C-2777383F1041}"/>
    <cellStyle name="Millares 16 3 4 4 4" xfId="25021" xr:uid="{B9E5D87E-06F8-4835-9F06-8B65F48CEC8C}"/>
    <cellStyle name="Millares 16 3 4 4 5" xfId="46524" xr:uid="{1DB4CBE1-6ED7-484B-BD17-A559D0126B0D}"/>
    <cellStyle name="Millares 16 3 4 5" xfId="5654" xr:uid="{8596C869-5680-4B6D-A58F-CD416A34CC9A}"/>
    <cellStyle name="Millares 16 3 4 5 2" xfId="13920" xr:uid="{D3C4E808-4FE0-41D3-9F15-40C4A27A1426}"/>
    <cellStyle name="Millares 16 3 4 5 2 2" xfId="35423" xr:uid="{8357C908-B296-4F4F-966D-897A5B71AB00}"/>
    <cellStyle name="Millares 16 3 4 5 3" xfId="20555" xr:uid="{75D530E0-5AA1-47F1-BEFB-25E8B1EE6D1A}"/>
    <cellStyle name="Millares 16 3 4 5 3 2" xfId="42058" xr:uid="{A72C7BA9-D1A8-47E7-B303-BFAD69A25DAE}"/>
    <cellStyle name="Millares 16 3 4 5 4" xfId="27160" xr:uid="{DB20B983-B043-43C1-A2A0-1F9693AA17D7}"/>
    <cellStyle name="Millares 16 3 4 5 5" xfId="48663" xr:uid="{B26D8CA9-7890-4D12-85F0-A4A65F8E09FC}"/>
    <cellStyle name="Millares 16 3 4 6" xfId="7295" xr:uid="{74FDFB36-BAA9-4249-AE02-F806A1913787}"/>
    <cellStyle name="Millares 16 3 4 6 2" xfId="28798" xr:uid="{BDD80492-C2AD-4E9D-A2D8-8D6E8F48D5E1}"/>
    <cellStyle name="Millares 16 3 4 7" xfId="8952" xr:uid="{4D813511-3D2A-4B53-966D-A43A87FC06E1}"/>
    <cellStyle name="Millares 16 3 4 7 2" xfId="30455" xr:uid="{FB2CA642-E49B-4C09-9228-CA09EE9BFB41}"/>
    <cellStyle name="Millares 16 3 4 8" xfId="15587" xr:uid="{502C3567-0A16-4261-8B97-5E7EEA128F87}"/>
    <cellStyle name="Millares 16 3 4 8 2" xfId="37090" xr:uid="{A246C509-E1C4-41B8-BDBF-9C4818C3FDC3}"/>
    <cellStyle name="Millares 16 3 4 9" xfId="22192" xr:uid="{869B3A24-9391-47BD-89AB-6F91067AF9A2}"/>
    <cellStyle name="Millares 16 3 5" xfId="954" xr:uid="{47216C40-849B-4EE0-8E98-5C1BC50264C8}"/>
    <cellStyle name="Millares 16 3 5 2" xfId="3783" xr:uid="{E40EAAC6-EF07-4201-A39F-514679C98FC8}"/>
    <cellStyle name="Millares 16 3 5 2 2" xfId="12049" xr:uid="{AE5D0777-78D9-49BC-8063-19C50698631D}"/>
    <cellStyle name="Millares 16 3 5 2 2 2" xfId="33552" xr:uid="{04F930C1-425A-43D5-ADD7-DBE2030B9157}"/>
    <cellStyle name="Millares 16 3 5 2 3" xfId="18684" xr:uid="{B2B377F1-F3B6-424B-97F8-4DEDB9D74662}"/>
    <cellStyle name="Millares 16 3 5 2 3 2" xfId="40187" xr:uid="{276D1F7B-2B22-4D19-8D39-0ED6E4E30747}"/>
    <cellStyle name="Millares 16 3 5 2 4" xfId="25289" xr:uid="{95A7A81E-998B-4C58-BCE8-D910F2CAB6F7}"/>
    <cellStyle name="Millares 16 3 5 2 5" xfId="46792" xr:uid="{DACA6368-95C2-4A44-A3C0-3D1C43E7294A}"/>
    <cellStyle name="Millares 16 3 5 3" xfId="5922" xr:uid="{BEA789FA-3A33-4B48-A7D8-F5AC20C5343C}"/>
    <cellStyle name="Millares 16 3 5 3 2" xfId="14188" xr:uid="{F7E78279-1412-45E7-991F-02D0CFC73A7E}"/>
    <cellStyle name="Millares 16 3 5 3 2 2" xfId="35691" xr:uid="{D954EBC9-A3AE-4D69-B73F-ABAB73F5BF28}"/>
    <cellStyle name="Millares 16 3 5 3 3" xfId="20823" xr:uid="{D1FD520C-F288-47E0-BE17-95321D2EAAD7}"/>
    <cellStyle name="Millares 16 3 5 3 3 2" xfId="42326" xr:uid="{5068349B-4B5D-47AC-A48A-AA30F6612C42}"/>
    <cellStyle name="Millares 16 3 5 3 4" xfId="27428" xr:uid="{AF7B58C2-13F9-48A2-87DE-EA0E7F32E548}"/>
    <cellStyle name="Millares 16 3 5 3 5" xfId="48931" xr:uid="{56278CA3-98C3-4E60-87B6-8D2718CC5B67}"/>
    <cellStyle name="Millares 16 3 5 4" xfId="7563" xr:uid="{A6271FA7-E84F-4FF1-8609-28086A46E3A7}"/>
    <cellStyle name="Millares 16 3 5 4 2" xfId="29066" xr:uid="{C3D709A5-A897-45B7-B995-8DA96514B6D6}"/>
    <cellStyle name="Millares 16 3 5 5" xfId="9220" xr:uid="{C13AF186-2CB3-48DC-8494-AB60A46CCD37}"/>
    <cellStyle name="Millares 16 3 5 5 2" xfId="30723" xr:uid="{8E0FE219-9D8B-48A0-A322-B2C1A2312E02}"/>
    <cellStyle name="Millares 16 3 5 6" xfId="15855" xr:uid="{6FEEB96E-11FD-48BA-BF36-CF751D8A6AED}"/>
    <cellStyle name="Millares 16 3 5 6 2" xfId="37358" xr:uid="{6D4B5625-E493-403A-AB87-9AF91419D13D}"/>
    <cellStyle name="Millares 16 3 5 7" xfId="22460" xr:uid="{5FC8F63C-F3A4-463A-8AC9-08BB53A9207A}"/>
    <cellStyle name="Millares 16 3 5 8" xfId="43963" xr:uid="{6A58DA43-0B5D-4E70-B201-CD9E542CFC2B}"/>
    <cellStyle name="Millares 16 3 6" xfId="1215" xr:uid="{E26477C3-342F-4E0F-8F5D-15FDC55DB597}"/>
    <cellStyle name="Millares 16 3 6 2" xfId="4044" xr:uid="{696F089A-D780-41EF-9878-05985CE97236}"/>
    <cellStyle name="Millares 16 3 6 2 2" xfId="12310" xr:uid="{57B1604F-7CAD-4D9A-BBC0-241B1D973EF6}"/>
    <cellStyle name="Millares 16 3 6 2 2 2" xfId="33813" xr:uid="{3A5EBE6F-FB6A-4786-8321-E293102ED439}"/>
    <cellStyle name="Millares 16 3 6 2 3" xfId="18945" xr:uid="{0AD930B9-8169-4E49-A76F-DD3501FF36B7}"/>
    <cellStyle name="Millares 16 3 6 2 3 2" xfId="40448" xr:uid="{5B1CE3D6-2F41-4514-AC24-DC440F798687}"/>
    <cellStyle name="Millares 16 3 6 2 4" xfId="25550" xr:uid="{D42CBCA9-BD7D-4BFB-9E3C-796BEC0321C2}"/>
    <cellStyle name="Millares 16 3 6 2 5" xfId="47053" xr:uid="{1E175869-307C-4D9B-91BC-30876640C600}"/>
    <cellStyle name="Millares 16 3 6 3" xfId="6183" xr:uid="{8D3BD876-552B-434E-8446-38390E828906}"/>
    <cellStyle name="Millares 16 3 6 3 2" xfId="14449" xr:uid="{5DE7EBA5-8DE4-42CA-8F22-E48BF84F7053}"/>
    <cellStyle name="Millares 16 3 6 3 2 2" xfId="35952" xr:uid="{EE46D860-BF17-4362-9F33-3577F653EB05}"/>
    <cellStyle name="Millares 16 3 6 3 3" xfId="21084" xr:uid="{3091B13D-17C7-47F9-BA77-C8C7ECE8CC36}"/>
    <cellStyle name="Millares 16 3 6 3 3 2" xfId="42587" xr:uid="{53F2EED1-4703-422B-A84D-D4BAE124C8F9}"/>
    <cellStyle name="Millares 16 3 6 3 4" xfId="27689" xr:uid="{F5CAAF34-64B4-477D-AD59-4331DCE4ACAD}"/>
    <cellStyle name="Millares 16 3 6 3 5" xfId="49192" xr:uid="{8E4D8DDE-6011-4131-A1CD-7002757F89CA}"/>
    <cellStyle name="Millares 16 3 6 4" xfId="7824" xr:uid="{0BAEBA75-6B5C-4BE4-AD82-18CA05C6ED24}"/>
    <cellStyle name="Millares 16 3 6 4 2" xfId="29327" xr:uid="{06340DDC-99CD-4EE7-A07B-D61EA13EE408}"/>
    <cellStyle name="Millares 16 3 6 5" xfId="9481" xr:uid="{35CC5EF3-8DE0-499D-904F-71D58479DE19}"/>
    <cellStyle name="Millares 16 3 6 5 2" xfId="30984" xr:uid="{8D86B997-0459-4A53-850F-0CE63DDBEEBD}"/>
    <cellStyle name="Millares 16 3 6 6" xfId="16116" xr:uid="{ABE5A1E1-A2EA-4B3C-949A-EFFE76C13175}"/>
    <cellStyle name="Millares 16 3 6 6 2" xfId="37619" xr:uid="{9CC9166F-92EB-4664-9DCE-20873B54953F}"/>
    <cellStyle name="Millares 16 3 6 7" xfId="22721" xr:uid="{4CCC754D-3BC7-4FE3-83E8-2D4BE50B0432}"/>
    <cellStyle name="Millares 16 3 6 8" xfId="44224" xr:uid="{F319AAAA-662B-4C23-BDF2-36CA095D75AD}"/>
    <cellStyle name="Millares 16 3 7" xfId="1903" xr:uid="{B35217C3-9A48-4EC0-87F3-D4FD65AF874F}"/>
    <cellStyle name="Millares 16 3 7 2" xfId="10169" xr:uid="{7C370EAE-CB85-49D4-ACFD-37FA50EB9394}"/>
    <cellStyle name="Millares 16 3 7 2 2" xfId="31672" xr:uid="{2A8F8C18-CC52-4C2B-ADF8-5ED002F62894}"/>
    <cellStyle name="Millares 16 3 7 3" xfId="16804" xr:uid="{7471CE29-B604-43E8-A3C9-A63110A22B64}"/>
    <cellStyle name="Millares 16 3 7 3 2" xfId="38307" xr:uid="{E0B56F55-4B55-47F7-A793-921F0B7A4E85}"/>
    <cellStyle name="Millares 16 3 7 4" xfId="23409" xr:uid="{5A7317E9-9077-42EA-97EC-F8FAB4F9CFA8}"/>
    <cellStyle name="Millares 16 3 7 5" xfId="44912" xr:uid="{A15E1461-DD35-43E1-9EA6-333E3F399C9B}"/>
    <cellStyle name="Millares 16 3 8" xfId="2588" xr:uid="{252B3960-15E2-4D7A-A8FF-55D61A171412}"/>
    <cellStyle name="Millares 16 3 8 2" xfId="10854" xr:uid="{833A8BBF-A909-49B6-8188-E9DF79FDA8A7}"/>
    <cellStyle name="Millares 16 3 8 2 2" xfId="32357" xr:uid="{E7E52D26-FB70-430C-B213-32B63191B35A}"/>
    <cellStyle name="Millares 16 3 8 3" xfId="17489" xr:uid="{70829B6B-9BD0-457F-AF7F-BED267031644}"/>
    <cellStyle name="Millares 16 3 8 3 2" xfId="38992" xr:uid="{BDC0DB1B-E1BF-45F3-B37A-EAC87EABD5FA}"/>
    <cellStyle name="Millares 16 3 8 4" xfId="24094" xr:uid="{FD826CD7-8A64-4E62-BD75-7C82A318681B}"/>
    <cellStyle name="Millares 16 3 8 5" xfId="45597" xr:uid="{E5AB1975-D0E2-4CF5-ACD8-E7FE416A7FD1}"/>
    <cellStyle name="Millares 16 3 9" xfId="3099" xr:uid="{7BF09AB6-357A-4340-BB55-3DA3D2FEDD03}"/>
    <cellStyle name="Millares 16 3 9 2" xfId="11365" xr:uid="{FD648FDE-ABE6-4A60-9C3E-A0796A31508D}"/>
    <cellStyle name="Millares 16 3 9 2 2" xfId="32868" xr:uid="{77946EBF-A7C8-4387-81B9-E15064E14E58}"/>
    <cellStyle name="Millares 16 3 9 3" xfId="18000" xr:uid="{E849134F-303E-41D1-AE87-01B62952916A}"/>
    <cellStyle name="Millares 16 3 9 3 2" xfId="39503" xr:uid="{1C2481F6-5A6C-4459-95A8-2609DAB1499A}"/>
    <cellStyle name="Millares 16 3 9 4" xfId="24605" xr:uid="{DF393D4E-F174-49D1-A526-DB6EB39F0757}"/>
    <cellStyle name="Millares 16 3 9 5" xfId="46108" xr:uid="{3C71C113-9BA2-487E-AE22-9475C10BD5B0}"/>
    <cellStyle name="Millares 16 4" xfId="250" xr:uid="{D41405C3-EB9F-4BBB-9682-86D988B7172F}"/>
    <cellStyle name="Millares 16 4 10" xfId="4764" xr:uid="{AC2DB3E9-1C77-4B0D-A7E9-EAB6721F2209}"/>
    <cellStyle name="Millares 16 4 10 2" xfId="13030" xr:uid="{0332413A-39E3-4273-888F-8754A5A91336}"/>
    <cellStyle name="Millares 16 4 10 2 2" xfId="34533" xr:uid="{C2B7590B-7F4A-4958-B707-A3C7008EF9BC}"/>
    <cellStyle name="Millares 16 4 10 3" xfId="19665" xr:uid="{62BB40DB-1386-4416-BD86-5135FC16C998}"/>
    <cellStyle name="Millares 16 4 10 3 2" xfId="41168" xr:uid="{F62D1AF1-D93B-4816-8343-14FFBD988BC4}"/>
    <cellStyle name="Millares 16 4 10 4" xfId="26270" xr:uid="{C8ECF7EA-2B86-4FC8-8A83-CA1366629897}"/>
    <cellStyle name="Millares 16 4 10 5" xfId="47773" xr:uid="{976B97CB-9C59-4E70-8254-1BE04D2F0C38}"/>
    <cellStyle name="Millares 16 4 11" xfId="5267" xr:uid="{FD19E230-532E-4F17-8B1B-256B99FF4407}"/>
    <cellStyle name="Millares 16 4 11 2" xfId="13533" xr:uid="{712A2CB1-00BA-48B7-BBBB-6808876C13C7}"/>
    <cellStyle name="Millares 16 4 11 2 2" xfId="35036" xr:uid="{F9F8F51B-11DB-4D85-B092-EA4D9BADD9A6}"/>
    <cellStyle name="Millares 16 4 11 3" xfId="20168" xr:uid="{9BC3EB1B-BFAB-427D-9683-D99A8CB0866C}"/>
    <cellStyle name="Millares 16 4 11 3 2" xfId="41671" xr:uid="{1B5EF775-708A-4F9A-8938-E3F8D3D1F398}"/>
    <cellStyle name="Millares 16 4 11 4" xfId="26773" xr:uid="{F8C4A987-C24C-4B9B-B6EB-68D57CC2FAFE}"/>
    <cellStyle name="Millares 16 4 11 5" xfId="48276" xr:uid="{5221C5D5-FDD4-4E54-B0BF-AB78D1111795}"/>
    <cellStyle name="Millares 16 4 12" xfId="6908" xr:uid="{08005259-0468-417A-8619-64EAA4232939}"/>
    <cellStyle name="Millares 16 4 12 2" xfId="28411" xr:uid="{106836FA-B3AC-4270-82A8-D9CFB4491F4D}"/>
    <cellStyle name="Millares 16 4 13" xfId="8563" xr:uid="{FE336AB6-4879-40B4-9109-1749C37B1D75}"/>
    <cellStyle name="Millares 16 4 13 2" xfId="30066" xr:uid="{A6DE6DAE-7DB6-4C6E-B0D3-D9194723ED36}"/>
    <cellStyle name="Millares 16 4 14" xfId="15201" xr:uid="{6B925718-2D41-47E5-B396-B7EF3C20D00E}"/>
    <cellStyle name="Millares 16 4 14 2" xfId="36704" xr:uid="{5150957F-9875-4DF1-8432-6599EACC25BE}"/>
    <cellStyle name="Millares 16 4 15" xfId="21806" xr:uid="{3FD4FFD8-295A-4E7D-91B7-F67D4C702FFD}"/>
    <cellStyle name="Millares 16 4 16" xfId="43309" xr:uid="{9CF521F0-B4C2-48FD-9483-775616E6FA22}"/>
    <cellStyle name="Millares 16 4 2" xfId="561" xr:uid="{AECF70D2-A81A-4B36-8376-1463BBEEAFB8}"/>
    <cellStyle name="Millares 16 4 2 10" xfId="7172" xr:uid="{E80BD04A-6B0D-46F6-894F-85777019A778}"/>
    <cellStyle name="Millares 16 4 2 10 2" xfId="28675" xr:uid="{B1B1BAEF-9878-4AAB-BA19-E192A786D239}"/>
    <cellStyle name="Millares 16 4 2 11" xfId="8828" xr:uid="{34411C46-A57F-436C-9136-64B3481F57A3}"/>
    <cellStyle name="Millares 16 4 2 11 2" xfId="30331" xr:uid="{4B6F20BB-431D-4206-8543-0E14C2961FE6}"/>
    <cellStyle name="Millares 16 4 2 12" xfId="15464" xr:uid="{EA97F58D-A021-4CE9-A1EB-F16B466AEF03}"/>
    <cellStyle name="Millares 16 4 2 12 2" xfId="36967" xr:uid="{EA712AF4-A599-4EC1-AD13-95084BDA4251}"/>
    <cellStyle name="Millares 16 4 2 13" xfId="22069" xr:uid="{44E19E5A-8EDA-4C9F-ACA7-0C68C6210EBF}"/>
    <cellStyle name="Millares 16 4 2 14" xfId="43572" xr:uid="{8920361F-31EF-4B6A-9B9A-50D67C9085AE}"/>
    <cellStyle name="Millares 16 4 2 2" xfId="843" xr:uid="{513E0405-E8AD-42BF-A58E-697C639AD6F7}"/>
    <cellStyle name="Millares 16 4 2 2 10" xfId="15744" xr:uid="{553C350E-FA1F-41EA-85DB-8F79CBB0CCA0}"/>
    <cellStyle name="Millares 16 4 2 2 10 2" xfId="37247" xr:uid="{83743C18-8BFE-4E4A-9A7D-E423F477477E}"/>
    <cellStyle name="Millares 16 4 2 2 11" xfId="22349" xr:uid="{B5E03CD1-FA5F-4A2E-A8D7-6F9EC1FB2486}"/>
    <cellStyle name="Millares 16 4 2 2 12" xfId="43852" xr:uid="{B396DBD8-316F-442D-8E3E-015988E79F67}"/>
    <cellStyle name="Millares 16 4 2 2 2" xfId="1789" xr:uid="{54696673-EE04-4A06-9CBB-478B02E7A843}"/>
    <cellStyle name="Millares 16 4 2 2 2 2" xfId="4618" xr:uid="{94E079E7-A555-4D75-A3A0-95146864B99F}"/>
    <cellStyle name="Millares 16 4 2 2 2 2 2" xfId="12884" xr:uid="{F1CF67D2-DB7B-40BC-85DC-C6A88CB39085}"/>
    <cellStyle name="Millares 16 4 2 2 2 2 2 2" xfId="34387" xr:uid="{53AED31B-8958-4303-B591-A03E887128BE}"/>
    <cellStyle name="Millares 16 4 2 2 2 2 3" xfId="19519" xr:uid="{DCEF4B84-AD3F-48D6-9E1D-2DAE95393E3E}"/>
    <cellStyle name="Millares 16 4 2 2 2 2 3 2" xfId="41022" xr:uid="{DC23C994-B088-4614-815D-D441A91A1172}"/>
    <cellStyle name="Millares 16 4 2 2 2 2 4" xfId="26124" xr:uid="{E46C67F8-0B23-4EC2-A779-B37F8EDF57D9}"/>
    <cellStyle name="Millares 16 4 2 2 2 2 5" xfId="47627" xr:uid="{75BD5D18-77E1-438D-A857-38ECB5F89775}"/>
    <cellStyle name="Millares 16 4 2 2 2 3" xfId="6757" xr:uid="{4D750DFE-2C01-40BE-B4EB-40837035BDE2}"/>
    <cellStyle name="Millares 16 4 2 2 2 3 2" xfId="15023" xr:uid="{C52C8E18-7199-4EBC-9ED5-9BD4860D567D}"/>
    <cellStyle name="Millares 16 4 2 2 2 3 2 2" xfId="36526" xr:uid="{473A519A-EC19-491A-9185-E83682BBB4D8}"/>
    <cellStyle name="Millares 16 4 2 2 2 3 3" xfId="21658" xr:uid="{CD75B227-14EA-41AD-AA17-509C9D00E309}"/>
    <cellStyle name="Millares 16 4 2 2 2 3 3 2" xfId="43161" xr:uid="{67D36FAC-CD31-4913-A3A0-3507DB3AC019}"/>
    <cellStyle name="Millares 16 4 2 2 2 3 4" xfId="28263" xr:uid="{6BE19415-EFE4-49E4-9C37-3441519615CD}"/>
    <cellStyle name="Millares 16 4 2 2 2 3 5" xfId="49766" xr:uid="{CF77B41B-8759-4AB5-BB5A-E6DB105F75D0}"/>
    <cellStyle name="Millares 16 4 2 2 2 4" xfId="8398" xr:uid="{FDF32626-1562-4FB2-BBF0-66B5E112CD76}"/>
    <cellStyle name="Millares 16 4 2 2 2 4 2" xfId="29901" xr:uid="{72068C10-E31D-4CDB-9340-1D4FCA5EB452}"/>
    <cellStyle name="Millares 16 4 2 2 2 5" xfId="10055" xr:uid="{E7E8320D-FF4F-4783-8A82-869F3A12C9B9}"/>
    <cellStyle name="Millares 16 4 2 2 2 5 2" xfId="31558" xr:uid="{2E2C6680-A10B-4E5E-85AA-A5CF3D96ECD0}"/>
    <cellStyle name="Millares 16 4 2 2 2 6" xfId="16690" xr:uid="{6C1CA596-F13D-4808-93C4-CCC55E22E94D}"/>
    <cellStyle name="Millares 16 4 2 2 2 6 2" xfId="38193" xr:uid="{2A42E9F8-5472-4FE8-B176-5D69F2BCBEF0}"/>
    <cellStyle name="Millares 16 4 2 2 2 7" xfId="23295" xr:uid="{FC00EB36-1B2F-410D-8150-3B3F97B6E67E}"/>
    <cellStyle name="Millares 16 4 2 2 2 8" xfId="44798" xr:uid="{F0FE5EB3-8B61-4876-8C42-E2D467BDF90F}"/>
    <cellStyle name="Millares 16 4 2 2 3" xfId="2476" xr:uid="{4741B7A6-DDDF-49D0-B562-9D9C4348CB4F}"/>
    <cellStyle name="Millares 16 4 2 2 3 2" xfId="10742" xr:uid="{5FF11428-4CDF-45BA-B326-5CDF3B297A17}"/>
    <cellStyle name="Millares 16 4 2 2 3 2 2" xfId="32245" xr:uid="{67FED1DD-7105-44CC-A6E6-B1C3828635C8}"/>
    <cellStyle name="Millares 16 4 2 2 3 3" xfId="17377" xr:uid="{169C74BE-00BE-4617-B9D6-36C0138B12FB}"/>
    <cellStyle name="Millares 16 4 2 2 3 3 2" xfId="38880" xr:uid="{150E8E6D-8D2D-4FE2-9513-60AA4EE557FD}"/>
    <cellStyle name="Millares 16 4 2 2 3 4" xfId="23982" xr:uid="{B6EBDFE8-D7A3-4830-941D-BA332164C09A}"/>
    <cellStyle name="Millares 16 4 2 2 3 5" xfId="45485" xr:uid="{5CB06083-A05D-4C4B-94E5-5C52972E4FD3}"/>
    <cellStyle name="Millares 16 4 2 2 4" xfId="2993" xr:uid="{42BA13AC-663E-49BD-A9FB-9EE07E955334}"/>
    <cellStyle name="Millares 16 4 2 2 4 2" xfId="11259" xr:uid="{50DDFEF0-34B7-4006-B81C-8272E27354F2}"/>
    <cellStyle name="Millares 16 4 2 2 4 2 2" xfId="32762" xr:uid="{9691734F-4151-4775-928A-2A23B3DA159E}"/>
    <cellStyle name="Millares 16 4 2 2 4 3" xfId="17894" xr:uid="{8A1AB93A-646E-44C2-91D1-6278AF86B0F4}"/>
    <cellStyle name="Millares 16 4 2 2 4 3 2" xfId="39397" xr:uid="{5E8DDC4C-6885-41F4-8674-7F4F4974BD15}"/>
    <cellStyle name="Millares 16 4 2 2 4 4" xfId="24499" xr:uid="{6EF10ED8-8F18-4D56-AF70-61CD971F45E4}"/>
    <cellStyle name="Millares 16 4 2 2 4 5" xfId="46002" xr:uid="{0CB66063-AE9B-4E5E-9488-D0EEA49F1741}"/>
    <cellStyle name="Millares 16 4 2 2 5" xfId="3672" xr:uid="{77DA5B53-7B0D-4728-85C2-0E1ED5ACB8BD}"/>
    <cellStyle name="Millares 16 4 2 2 5 2" xfId="11938" xr:uid="{5C8ADF0B-21A7-4E73-B831-B8CE716366BE}"/>
    <cellStyle name="Millares 16 4 2 2 5 2 2" xfId="33441" xr:uid="{E981830A-E1E4-4434-A8EB-01C4BB2F02E1}"/>
    <cellStyle name="Millares 16 4 2 2 5 3" xfId="18573" xr:uid="{4A2EF1AE-97E8-4D9B-A323-4A39C3E68551}"/>
    <cellStyle name="Millares 16 4 2 2 5 3 2" xfId="40076" xr:uid="{5EEFD7DD-312F-4E94-93AA-095F6E9E9E8E}"/>
    <cellStyle name="Millares 16 4 2 2 5 4" xfId="25178" xr:uid="{D137B345-4D86-441F-93C5-2BCE4561A13B}"/>
    <cellStyle name="Millares 16 4 2 2 5 5" xfId="46681" xr:uid="{074EA545-E2DC-4E8F-A3C3-1B120405E118}"/>
    <cellStyle name="Millares 16 4 2 2 6" xfId="5137" xr:uid="{74BCAFEE-9461-4726-B43A-E9DAD619CED8}"/>
    <cellStyle name="Millares 16 4 2 2 6 2" xfId="13403" xr:uid="{557A4EED-F921-403C-8544-E580C2AB43E6}"/>
    <cellStyle name="Millares 16 4 2 2 6 2 2" xfId="34906" xr:uid="{6C192477-F8E0-401B-BE79-829A1931EEC7}"/>
    <cellStyle name="Millares 16 4 2 2 6 3" xfId="20038" xr:uid="{E0A1DC30-DDA9-4BCD-98CC-047C311B6E98}"/>
    <cellStyle name="Millares 16 4 2 2 6 3 2" xfId="41541" xr:uid="{307E5A2B-4DEB-44C5-A087-CF41DF40F15B}"/>
    <cellStyle name="Millares 16 4 2 2 6 4" xfId="26643" xr:uid="{69C3E396-DBBF-4CDD-BDD6-5DB095466110}"/>
    <cellStyle name="Millares 16 4 2 2 6 5" xfId="48146" xr:uid="{03B252FE-2D9B-4650-9CE4-2E1AC1BEA1EF}"/>
    <cellStyle name="Millares 16 4 2 2 7" xfId="5811" xr:uid="{D686D493-5ADC-429A-9108-A89B96BCD25D}"/>
    <cellStyle name="Millares 16 4 2 2 7 2" xfId="14077" xr:uid="{F4E91400-7BDD-41A2-AC1C-610BA2E1AFA9}"/>
    <cellStyle name="Millares 16 4 2 2 7 2 2" xfId="35580" xr:uid="{9D1AF986-B1F6-40DC-BA71-1B425C9FFEC8}"/>
    <cellStyle name="Millares 16 4 2 2 7 3" xfId="20712" xr:uid="{44C32656-E95D-4596-96B4-E2E449ECA973}"/>
    <cellStyle name="Millares 16 4 2 2 7 3 2" xfId="42215" xr:uid="{871E8FF1-BB61-4649-9ADC-87190E5B3680}"/>
    <cellStyle name="Millares 16 4 2 2 7 4" xfId="27317" xr:uid="{9FF513A1-AC51-44DC-A9F9-44C27A50B5FD}"/>
    <cellStyle name="Millares 16 4 2 2 7 5" xfId="48820" xr:uid="{9B5BDB06-DD23-4556-ADEA-ACA5CEA41123}"/>
    <cellStyle name="Millares 16 4 2 2 8" xfId="7452" xr:uid="{F5493713-3330-4F54-93C5-88F355D4E14D}"/>
    <cellStyle name="Millares 16 4 2 2 8 2" xfId="28955" xr:uid="{F2BD01DD-CCA8-481E-AB40-586D94321621}"/>
    <cellStyle name="Millares 16 4 2 2 9" xfId="9109" xr:uid="{0B3524C3-9D00-441F-BF93-1367AA37CCD2}"/>
    <cellStyle name="Millares 16 4 2 2 9 2" xfId="30612" xr:uid="{67825657-1FF3-4061-AC66-613DE9F74365}"/>
    <cellStyle name="Millares 16 4 2 3" xfId="1113" xr:uid="{4E675D2B-67D0-489B-B9D7-8D01E8A12FD1}"/>
    <cellStyle name="Millares 16 4 2 3 2" xfId="3942" xr:uid="{EDDF8008-479A-42BE-B400-811C35F2FC27}"/>
    <cellStyle name="Millares 16 4 2 3 2 2" xfId="12208" xr:uid="{D0A6AA58-683C-40F2-9675-4945A4D8E0D4}"/>
    <cellStyle name="Millares 16 4 2 3 2 2 2" xfId="33711" xr:uid="{629D8C63-040F-47FC-BE7B-BE7F99BFECC5}"/>
    <cellStyle name="Millares 16 4 2 3 2 3" xfId="18843" xr:uid="{CA46684E-0418-49EE-BF2C-9CAD621AB0BF}"/>
    <cellStyle name="Millares 16 4 2 3 2 3 2" xfId="40346" xr:uid="{E767A76E-A168-445C-BAAE-CAA5AF99BD4C}"/>
    <cellStyle name="Millares 16 4 2 3 2 4" xfId="25448" xr:uid="{A3296235-8591-4757-823C-92ECB531F107}"/>
    <cellStyle name="Millares 16 4 2 3 2 5" xfId="46951" xr:uid="{FE5F1BE4-530E-4E98-9D92-C142EE7966EB}"/>
    <cellStyle name="Millares 16 4 2 3 3" xfId="6081" xr:uid="{1B6952E9-F2D5-46C3-9888-8805A4F5B2AB}"/>
    <cellStyle name="Millares 16 4 2 3 3 2" xfId="14347" xr:uid="{B940C22D-6E2C-4CED-BC22-76CA95B875DD}"/>
    <cellStyle name="Millares 16 4 2 3 3 2 2" xfId="35850" xr:uid="{0C65FF00-5BC5-4E23-AB0B-5598CFF8D750}"/>
    <cellStyle name="Millares 16 4 2 3 3 3" xfId="20982" xr:uid="{18B5AAFE-AAEE-4B26-9161-2816050D77E8}"/>
    <cellStyle name="Millares 16 4 2 3 3 3 2" xfId="42485" xr:uid="{2E7C9C19-A319-49D6-925C-76BDA6D8E894}"/>
    <cellStyle name="Millares 16 4 2 3 3 4" xfId="27587" xr:uid="{B2F9A04E-1E6F-4602-A924-934C9135846F}"/>
    <cellStyle name="Millares 16 4 2 3 3 5" xfId="49090" xr:uid="{9C3BC800-2ABF-4B38-8BD5-1B23049D3433}"/>
    <cellStyle name="Millares 16 4 2 3 4" xfId="7722" xr:uid="{B0F307E5-D8C1-4E78-ABCB-5645990CEC43}"/>
    <cellStyle name="Millares 16 4 2 3 4 2" xfId="29225" xr:uid="{29C0ABB7-0E04-449F-AA78-2D4E82F7E6E5}"/>
    <cellStyle name="Millares 16 4 2 3 5" xfId="9379" xr:uid="{C90C6F0F-E5E7-427D-998B-F2A50E42FD72}"/>
    <cellStyle name="Millares 16 4 2 3 5 2" xfId="30882" xr:uid="{4E8114E2-92E5-42E3-AF87-1FA5DD429100}"/>
    <cellStyle name="Millares 16 4 2 3 6" xfId="16014" xr:uid="{22F5ED58-F114-4D9C-AA3C-2DFE6F832717}"/>
    <cellStyle name="Millares 16 4 2 3 6 2" xfId="37517" xr:uid="{34EE31F7-74B9-4287-AFFE-84CA60A2D57B}"/>
    <cellStyle name="Millares 16 4 2 3 7" xfId="22619" xr:uid="{AC7BC0BE-6154-49FF-8A35-EAEAEC74C285}"/>
    <cellStyle name="Millares 16 4 2 3 8" xfId="44122" xr:uid="{F70A2327-32A4-403F-8165-2656D9E28B91}"/>
    <cellStyle name="Millares 16 4 2 4" xfId="1509" xr:uid="{D304AFBB-4BFC-4617-BC58-E335E7FE38F6}"/>
    <cellStyle name="Millares 16 4 2 4 2" xfId="4338" xr:uid="{47741CBF-DFB0-491E-8F14-FC1611EA6EBA}"/>
    <cellStyle name="Millares 16 4 2 4 2 2" xfId="12604" xr:uid="{25F4E8C7-8A0E-4245-BC3D-B98206E2F533}"/>
    <cellStyle name="Millares 16 4 2 4 2 2 2" xfId="34107" xr:uid="{924D1B32-A412-49A1-B09A-3BFD76923129}"/>
    <cellStyle name="Millares 16 4 2 4 2 3" xfId="19239" xr:uid="{302F4141-08B9-4A7A-A74F-546E4125D561}"/>
    <cellStyle name="Millares 16 4 2 4 2 3 2" xfId="40742" xr:uid="{D55C877B-E436-4B82-8EEC-4B93EE175BD5}"/>
    <cellStyle name="Millares 16 4 2 4 2 4" xfId="25844" xr:uid="{F20E983A-D0D1-4785-B2D0-BD26D817C1A6}"/>
    <cellStyle name="Millares 16 4 2 4 2 5" xfId="47347" xr:uid="{C9028220-A57A-4497-8C72-C9A8792CE03E}"/>
    <cellStyle name="Millares 16 4 2 4 3" xfId="6477" xr:uid="{301573FE-33FF-4316-9754-B0833A02485C}"/>
    <cellStyle name="Millares 16 4 2 4 3 2" xfId="14743" xr:uid="{4A765367-2521-42AE-A283-92BE022F50FD}"/>
    <cellStyle name="Millares 16 4 2 4 3 2 2" xfId="36246" xr:uid="{853F60A1-FDAE-48D7-845D-7C72096AC00B}"/>
    <cellStyle name="Millares 16 4 2 4 3 3" xfId="21378" xr:uid="{5A5FE24E-5ED7-4243-A959-51EF4A6F3604}"/>
    <cellStyle name="Millares 16 4 2 4 3 3 2" xfId="42881" xr:uid="{57D5806E-AF03-4582-A404-3F939DE8B669}"/>
    <cellStyle name="Millares 16 4 2 4 3 4" xfId="27983" xr:uid="{7A0A39E9-E708-4293-8D77-B5CF166922A5}"/>
    <cellStyle name="Millares 16 4 2 4 3 5" xfId="49486" xr:uid="{E2457901-B819-4010-B9C3-CA1EBD7ED783}"/>
    <cellStyle name="Millares 16 4 2 4 4" xfId="8118" xr:uid="{47597834-C960-4317-998C-06AB89E2EFED}"/>
    <cellStyle name="Millares 16 4 2 4 4 2" xfId="29621" xr:uid="{68EC799F-E1FC-4CFF-AFC7-4EE5713834E8}"/>
    <cellStyle name="Millares 16 4 2 4 5" xfId="9775" xr:uid="{71859D9C-AC1C-4659-927B-06DEB828AC36}"/>
    <cellStyle name="Millares 16 4 2 4 5 2" xfId="31278" xr:uid="{209695A9-268D-4E67-89CD-BD897527F8A4}"/>
    <cellStyle name="Millares 16 4 2 4 6" xfId="16410" xr:uid="{D94706F3-1281-42C7-A282-D6E7A80F3C12}"/>
    <cellStyle name="Millares 16 4 2 4 6 2" xfId="37913" xr:uid="{A0BB9651-5217-4234-AD76-A73008707DF5}"/>
    <cellStyle name="Millares 16 4 2 4 7" xfId="23015" xr:uid="{D72F5B09-3CBD-47EE-ABB3-66FE79D0C0BE}"/>
    <cellStyle name="Millares 16 4 2 4 8" xfId="44518" xr:uid="{B6EE0E7F-797F-4A44-BE21-D53BD9CD13B5}"/>
    <cellStyle name="Millares 16 4 2 5" xfId="2196" xr:uid="{9F42F958-EAA0-4AD3-BE7D-80542B963BE9}"/>
    <cellStyle name="Millares 16 4 2 5 2" xfId="10462" xr:uid="{14CDAAFC-C981-49A2-8882-4CD3FD9CE74A}"/>
    <cellStyle name="Millares 16 4 2 5 2 2" xfId="31965" xr:uid="{AC694627-5C02-4875-9F73-6C467C430855}"/>
    <cellStyle name="Millares 16 4 2 5 3" xfId="17097" xr:uid="{43945EED-2533-414E-A3DA-DBD1971E408C}"/>
    <cellStyle name="Millares 16 4 2 5 3 2" xfId="38600" xr:uid="{8FDC38E6-5A9A-4A1D-9164-B0ABEEEE7BB5}"/>
    <cellStyle name="Millares 16 4 2 5 4" xfId="23702" xr:uid="{D102BF46-7AF6-43A9-94D4-B5C03F21DA90}"/>
    <cellStyle name="Millares 16 4 2 5 5" xfId="45205" xr:uid="{1FF96420-45EF-43E3-A2A3-F4EA0347F527}"/>
    <cellStyle name="Millares 16 4 2 6" xfId="2742" xr:uid="{0CE169EF-94BE-4639-8BC1-86F2551DBEDC}"/>
    <cellStyle name="Millares 16 4 2 6 2" xfId="11008" xr:uid="{206EBF33-B41C-483E-AA0E-D20CBCE4AB3F}"/>
    <cellStyle name="Millares 16 4 2 6 2 2" xfId="32511" xr:uid="{47513AB6-EA89-4B92-B7FB-FEBCF013E90D}"/>
    <cellStyle name="Millares 16 4 2 6 3" xfId="17643" xr:uid="{315FBC8F-3BBA-4C5A-BC24-5CE1CFC5AF6D}"/>
    <cellStyle name="Millares 16 4 2 6 3 2" xfId="39146" xr:uid="{20FE4594-3BD8-4DE8-B236-603999BAB497}"/>
    <cellStyle name="Millares 16 4 2 6 4" xfId="24248" xr:uid="{691B35BB-F5D2-461F-A648-EAC8EEE22C11}"/>
    <cellStyle name="Millares 16 4 2 6 5" xfId="45751" xr:uid="{C7F04363-B470-4899-96A2-56C4976023F0}"/>
    <cellStyle name="Millares 16 4 2 7" xfId="3392" xr:uid="{1AA1986F-6BFC-4A9F-9255-2E7C7D90EA71}"/>
    <cellStyle name="Millares 16 4 2 7 2" xfId="11658" xr:uid="{0F1A0E64-5A08-4D29-8E68-3A92E2F473B6}"/>
    <cellStyle name="Millares 16 4 2 7 2 2" xfId="33161" xr:uid="{A1D53ED2-8138-49CA-B886-65FC3EBBC294}"/>
    <cellStyle name="Millares 16 4 2 7 3" xfId="18293" xr:uid="{400DE0FE-084B-4E87-9535-C8A370095261}"/>
    <cellStyle name="Millares 16 4 2 7 3 2" xfId="39796" xr:uid="{C83AFFC0-9ADA-4C41-9010-6D54EAE0956F}"/>
    <cellStyle name="Millares 16 4 2 7 4" xfId="24898" xr:uid="{A391664F-A0E6-471B-AF28-20CBEB373FCF}"/>
    <cellStyle name="Millares 16 4 2 7 5" xfId="46401" xr:uid="{8BA98BC2-C36F-4AF4-BBC0-50970BD5EE6E}"/>
    <cellStyle name="Millares 16 4 2 8" xfId="4886" xr:uid="{1910B4EA-4CFB-4151-99F2-32C88187ACF9}"/>
    <cellStyle name="Millares 16 4 2 8 2" xfId="13152" xr:uid="{0DAF1879-DD6A-4015-BFC9-BC2C43C7A621}"/>
    <cellStyle name="Millares 16 4 2 8 2 2" xfId="34655" xr:uid="{830D4978-A5E4-4BE2-8F20-0A53C9A32CAF}"/>
    <cellStyle name="Millares 16 4 2 8 3" xfId="19787" xr:uid="{39112735-0DC2-446E-8E16-2A414F09281D}"/>
    <cellStyle name="Millares 16 4 2 8 3 2" xfId="41290" xr:uid="{14129A3B-0077-4AA5-9D24-B8F09FBA41A1}"/>
    <cellStyle name="Millares 16 4 2 8 4" xfId="26392" xr:uid="{AD5C08AB-3006-4223-9C24-A05BB30FDB2F}"/>
    <cellStyle name="Millares 16 4 2 8 5" xfId="47895" xr:uid="{FE04B16B-0C89-4AFB-99D1-DCDCF3A7F9E8}"/>
    <cellStyle name="Millares 16 4 2 9" xfId="5531" xr:uid="{488F4D27-7B2B-4866-8544-0435C27895AA}"/>
    <cellStyle name="Millares 16 4 2 9 2" xfId="13797" xr:uid="{FAE5AF0C-4699-4EA2-B46D-D8485E2F9274}"/>
    <cellStyle name="Millares 16 4 2 9 2 2" xfId="35300" xr:uid="{B44E931A-5149-4CCF-8579-4020D0FDF2B0}"/>
    <cellStyle name="Millares 16 4 2 9 3" xfId="20432" xr:uid="{351213C6-5B68-4453-82A4-E8590B6F828B}"/>
    <cellStyle name="Millares 16 4 2 9 3 2" xfId="41935" xr:uid="{CBAB9017-8299-45E8-BB1B-2CFD9BC5FC27}"/>
    <cellStyle name="Millares 16 4 2 9 4" xfId="27037" xr:uid="{69AF4BE9-9A1D-4EDE-9B5D-FC156C8142D1}"/>
    <cellStyle name="Millares 16 4 2 9 5" xfId="48540" xr:uid="{452190C6-E4AD-44C8-B181-0E6ED9290556}"/>
    <cellStyle name="Millares 16 4 3" xfId="432" xr:uid="{C14A19E3-D621-4645-8448-8A121BC9973F}"/>
    <cellStyle name="Millares 16 4 3 10" xfId="15335" xr:uid="{CBAAD83B-735B-4AC8-B7A3-ACC42FCE84B7}"/>
    <cellStyle name="Millares 16 4 3 10 2" xfId="36838" xr:uid="{B2EADC65-EDD4-4EF3-8944-7E10B1D82E5D}"/>
    <cellStyle name="Millares 16 4 3 11" xfId="21940" xr:uid="{37EB56F1-205B-4D6D-9896-267D5783E529}"/>
    <cellStyle name="Millares 16 4 3 12" xfId="43443" xr:uid="{1A32D161-ABC3-471F-BECD-FE24430774EA}"/>
    <cellStyle name="Millares 16 4 3 2" xfId="1380" xr:uid="{5652EAF8-505E-47A5-953D-91240575FC59}"/>
    <cellStyle name="Millares 16 4 3 2 2" xfId="4209" xr:uid="{60BF3870-C345-4A30-85C4-E4B97018AB0A}"/>
    <cellStyle name="Millares 16 4 3 2 2 2" xfId="12475" xr:uid="{28EE2A02-DC9B-4210-A5C1-16D16A367C37}"/>
    <cellStyle name="Millares 16 4 3 2 2 2 2" xfId="33978" xr:uid="{3E903161-0350-427F-91D7-E521EBE594FA}"/>
    <cellStyle name="Millares 16 4 3 2 2 3" xfId="19110" xr:uid="{AC3915EF-2459-4FE0-B097-837CA097E6C0}"/>
    <cellStyle name="Millares 16 4 3 2 2 3 2" xfId="40613" xr:uid="{2E40637B-C753-4A68-8A80-C74F4B7787E6}"/>
    <cellStyle name="Millares 16 4 3 2 2 4" xfId="25715" xr:uid="{0BC0822E-33C8-4922-923F-C199D731CE20}"/>
    <cellStyle name="Millares 16 4 3 2 2 5" xfId="47218" xr:uid="{4C5839E3-1023-441A-9AEE-595DD09B3B30}"/>
    <cellStyle name="Millares 16 4 3 2 3" xfId="6348" xr:uid="{67CF3177-1464-4BF3-A480-87EB2ECDD2BF}"/>
    <cellStyle name="Millares 16 4 3 2 3 2" xfId="14614" xr:uid="{2273E179-A841-4C79-BEC1-1903BFA7B272}"/>
    <cellStyle name="Millares 16 4 3 2 3 2 2" xfId="36117" xr:uid="{FFD0AE3C-BBB9-4105-BAAC-B44DBD4E8CCB}"/>
    <cellStyle name="Millares 16 4 3 2 3 3" xfId="21249" xr:uid="{2E943CB9-39F5-44E8-814C-D086CEED8DD1}"/>
    <cellStyle name="Millares 16 4 3 2 3 3 2" xfId="42752" xr:uid="{C2108AC5-6B8D-4377-88F8-BDA276F8F566}"/>
    <cellStyle name="Millares 16 4 3 2 3 4" xfId="27854" xr:uid="{78C59DDB-823B-45A2-B8DF-5DD62D66EAC1}"/>
    <cellStyle name="Millares 16 4 3 2 3 5" xfId="49357" xr:uid="{4144FC82-50B5-4D49-935F-E576C569994F}"/>
    <cellStyle name="Millares 16 4 3 2 4" xfId="7989" xr:uid="{38916CB5-29B3-40F2-9614-765EB2FB1CEB}"/>
    <cellStyle name="Millares 16 4 3 2 4 2" xfId="29492" xr:uid="{A71A6AEC-EB7B-4092-9EBC-BCBBA1134B64}"/>
    <cellStyle name="Millares 16 4 3 2 5" xfId="9646" xr:uid="{99A9D0AD-1ABC-4C3E-B85F-9351DC72D43C}"/>
    <cellStyle name="Millares 16 4 3 2 5 2" xfId="31149" xr:uid="{0B72018A-EB65-4F3B-8B17-4881A6D3E107}"/>
    <cellStyle name="Millares 16 4 3 2 6" xfId="16281" xr:uid="{90B1A1BC-3672-456B-B0EB-7AA7903F8EB0}"/>
    <cellStyle name="Millares 16 4 3 2 6 2" xfId="37784" xr:uid="{0E5725BE-8B14-45DE-B666-37D1F3E60BA6}"/>
    <cellStyle name="Millares 16 4 3 2 7" xfId="22886" xr:uid="{FDF75058-9B5D-4AF3-9287-052C67A0077C}"/>
    <cellStyle name="Millares 16 4 3 2 8" xfId="44389" xr:uid="{2E5C9509-2C81-46A8-84E2-14C67D806A95}"/>
    <cellStyle name="Millares 16 4 3 3" xfId="2067" xr:uid="{D69A0210-5B40-4299-A951-C29281718C87}"/>
    <cellStyle name="Millares 16 4 3 3 2" xfId="10333" xr:uid="{17A8C98F-D510-441F-9390-E21E7111A6F4}"/>
    <cellStyle name="Millares 16 4 3 3 2 2" xfId="31836" xr:uid="{96893B1B-750E-4174-9A47-52FFD0CAFDA4}"/>
    <cellStyle name="Millares 16 4 3 3 3" xfId="16968" xr:uid="{29860B3C-859E-4AB9-82A3-96D18D65D240}"/>
    <cellStyle name="Millares 16 4 3 3 3 2" xfId="38471" xr:uid="{AAD8AA7F-CE28-4F21-A780-356893B5A46E}"/>
    <cellStyle name="Millares 16 4 3 3 4" xfId="23573" xr:uid="{3F841511-A8D1-4BAA-81D6-0B2AC9FCBF23}"/>
    <cellStyle name="Millares 16 4 3 3 5" xfId="45076" xr:uid="{E12167A2-9D59-4F92-866D-A0745084953E}"/>
    <cellStyle name="Millares 16 4 3 4" xfId="2866" xr:uid="{997607CC-1629-451C-B31E-20B3600D309F}"/>
    <cellStyle name="Millares 16 4 3 4 2" xfId="11132" xr:uid="{A22F2AD6-BFA6-442E-84F6-75E78EB60712}"/>
    <cellStyle name="Millares 16 4 3 4 2 2" xfId="32635" xr:uid="{5F05EFE2-7491-437B-A17E-2C35B6D31607}"/>
    <cellStyle name="Millares 16 4 3 4 3" xfId="17767" xr:uid="{9A7F8449-D995-4AB6-8731-F7CC5E759940}"/>
    <cellStyle name="Millares 16 4 3 4 3 2" xfId="39270" xr:uid="{653B395A-B07C-4C51-ACB6-2306CDD7B318}"/>
    <cellStyle name="Millares 16 4 3 4 4" xfId="24372" xr:uid="{B0F05243-94CE-403C-9039-3D73F7A158B9}"/>
    <cellStyle name="Millares 16 4 3 4 5" xfId="45875" xr:uid="{6FAB4F29-5884-41E6-A461-4725BA0B11C1}"/>
    <cellStyle name="Millares 16 4 3 5" xfId="3263" xr:uid="{29C97F01-71F0-4CF0-9D22-9F2EEF8DBD6B}"/>
    <cellStyle name="Millares 16 4 3 5 2" xfId="11529" xr:uid="{353A39D9-1E87-4B2F-AA43-49F966DDF32B}"/>
    <cellStyle name="Millares 16 4 3 5 2 2" xfId="33032" xr:uid="{D4DCAEC8-A9D5-4AC0-9CBA-1E681CDA2810}"/>
    <cellStyle name="Millares 16 4 3 5 3" xfId="18164" xr:uid="{D8BCD821-DC7E-4023-B209-7810D839DBE8}"/>
    <cellStyle name="Millares 16 4 3 5 3 2" xfId="39667" xr:uid="{AC6A03EB-B416-4643-A938-E82D4C9174D5}"/>
    <cellStyle name="Millares 16 4 3 5 4" xfId="24769" xr:uid="{797B9872-99B5-41DD-BE79-5C7D841CF815}"/>
    <cellStyle name="Millares 16 4 3 5 5" xfId="46272" xr:uid="{382B02C3-06C9-433D-84C2-06A9E9FDAB6F}"/>
    <cellStyle name="Millares 16 4 3 6" xfId="5010" xr:uid="{3FEAEFD2-F6FB-4A0D-81AF-A8A0D8AD1388}"/>
    <cellStyle name="Millares 16 4 3 6 2" xfId="13276" xr:uid="{CCC7EFF8-2320-4283-8235-0B509A4A1C58}"/>
    <cellStyle name="Millares 16 4 3 6 2 2" xfId="34779" xr:uid="{532E2097-DE81-490D-B683-E14AB70A49E3}"/>
    <cellStyle name="Millares 16 4 3 6 3" xfId="19911" xr:uid="{F4E96E60-3001-4079-A273-104566340A04}"/>
    <cellStyle name="Millares 16 4 3 6 3 2" xfId="41414" xr:uid="{65ADD30D-E42C-4B97-BA54-57D739B9F646}"/>
    <cellStyle name="Millares 16 4 3 6 4" xfId="26516" xr:uid="{D1620A6B-AE84-4B14-881C-D96797AD2867}"/>
    <cellStyle name="Millares 16 4 3 6 5" xfId="48019" xr:uid="{AD5B89F8-29FE-4BDE-B57A-7F7E31387925}"/>
    <cellStyle name="Millares 16 4 3 7" xfId="5402" xr:uid="{89DB664F-B73E-4CF3-B10B-66F56B7B5A54}"/>
    <cellStyle name="Millares 16 4 3 7 2" xfId="13668" xr:uid="{4682C3EE-D106-4977-8B3F-161F578A7C85}"/>
    <cellStyle name="Millares 16 4 3 7 2 2" xfId="35171" xr:uid="{59F1BE76-C0D2-42E4-993A-96834DD131A8}"/>
    <cellStyle name="Millares 16 4 3 7 3" xfId="20303" xr:uid="{C2E44CC5-6B42-4B87-923E-6CEB32238956}"/>
    <cellStyle name="Millares 16 4 3 7 3 2" xfId="41806" xr:uid="{8E4797BF-B00C-4CE6-BA49-D00B256D222C}"/>
    <cellStyle name="Millares 16 4 3 7 4" xfId="26908" xr:uid="{E587AE60-E62F-45FE-8C2B-65139A3CBDDB}"/>
    <cellStyle name="Millares 16 4 3 7 5" xfId="48411" xr:uid="{AE0D4854-4128-4087-9E0E-6FF6D6B0ADA9}"/>
    <cellStyle name="Millares 16 4 3 8" xfId="7043" xr:uid="{82D1174A-60E8-4158-A6E1-7EDA081580A2}"/>
    <cellStyle name="Millares 16 4 3 8 2" xfId="28546" xr:uid="{9C050A03-696E-4446-AB8A-41C89760520E}"/>
    <cellStyle name="Millares 16 4 3 9" xfId="8699" xr:uid="{6B9055D8-D707-488C-97E0-DE441A088D40}"/>
    <cellStyle name="Millares 16 4 3 9 2" xfId="30202" xr:uid="{00F27152-6707-492B-8327-498E0C22C700}"/>
    <cellStyle name="Millares 16 4 4" xfId="716" xr:uid="{6659A12B-9B3E-4DB4-A70F-F9F87FD82D48}"/>
    <cellStyle name="Millares 16 4 4 10" xfId="43725" xr:uid="{4DBBA657-A96A-4A52-AD4B-2C3F3CA22A84}"/>
    <cellStyle name="Millares 16 4 4 2" xfId="1662" xr:uid="{12D67CAA-DC8E-41FB-81E5-94770FA56A96}"/>
    <cellStyle name="Millares 16 4 4 2 2" xfId="4491" xr:uid="{56DE5404-2F47-42F0-9FC3-1F5C0BFB1E3C}"/>
    <cellStyle name="Millares 16 4 4 2 2 2" xfId="12757" xr:uid="{AFF8B549-B271-425F-85B2-778D9B26F581}"/>
    <cellStyle name="Millares 16 4 4 2 2 2 2" xfId="34260" xr:uid="{DC8CE23A-D433-4E4D-A1B7-4EE9530C77AB}"/>
    <cellStyle name="Millares 16 4 4 2 2 3" xfId="19392" xr:uid="{4F7F5F37-27FC-4176-8C3F-0AE256CB35A5}"/>
    <cellStyle name="Millares 16 4 4 2 2 3 2" xfId="40895" xr:uid="{AC239DE2-EB8A-4E0D-BF56-E66B8A0974DB}"/>
    <cellStyle name="Millares 16 4 4 2 2 4" xfId="25997" xr:uid="{664ED545-1CED-4F77-93B6-731E461780A7}"/>
    <cellStyle name="Millares 16 4 4 2 2 5" xfId="47500" xr:uid="{D5542F72-ABE3-45E7-9115-150344242B2D}"/>
    <cellStyle name="Millares 16 4 4 2 3" xfId="6630" xr:uid="{44475823-DCB8-4D13-9431-7F8DCEFE447A}"/>
    <cellStyle name="Millares 16 4 4 2 3 2" xfId="14896" xr:uid="{E8FF0312-E6A4-48E1-B7FE-16C0DE5B2794}"/>
    <cellStyle name="Millares 16 4 4 2 3 2 2" xfId="36399" xr:uid="{E75AA3E9-7C9B-4A48-94B0-67A954EF91A3}"/>
    <cellStyle name="Millares 16 4 4 2 3 3" xfId="21531" xr:uid="{74252714-9164-4DF7-B665-B7F553622FE1}"/>
    <cellStyle name="Millares 16 4 4 2 3 3 2" xfId="43034" xr:uid="{A25200C7-610C-4932-9537-E4920F3ED8EA}"/>
    <cellStyle name="Millares 16 4 4 2 3 4" xfId="28136" xr:uid="{E0A99FC1-4FED-4A16-B3A4-A257EF94DB2D}"/>
    <cellStyle name="Millares 16 4 4 2 3 5" xfId="49639" xr:uid="{DA65DF07-B09F-46A0-A903-3BF2133C9575}"/>
    <cellStyle name="Millares 16 4 4 2 4" xfId="8271" xr:uid="{FB278ACC-7D5D-4702-8570-FBC78FD3E81D}"/>
    <cellStyle name="Millares 16 4 4 2 4 2" xfId="29774" xr:uid="{512E0BAE-508B-4F23-8258-2E67FA5894A0}"/>
    <cellStyle name="Millares 16 4 4 2 5" xfId="9928" xr:uid="{404B19F7-163B-426D-8D9A-DB275D3A127A}"/>
    <cellStyle name="Millares 16 4 4 2 5 2" xfId="31431" xr:uid="{6A795165-E880-4076-97EA-AB550CBD4FF4}"/>
    <cellStyle name="Millares 16 4 4 2 6" xfId="16563" xr:uid="{68BF2D77-8D91-45D1-AF3D-DCBE1D73D275}"/>
    <cellStyle name="Millares 16 4 4 2 6 2" xfId="38066" xr:uid="{4DE519BC-2E6A-4A57-88A1-34506AC973AE}"/>
    <cellStyle name="Millares 16 4 4 2 7" xfId="23168" xr:uid="{9B56305D-247B-4E08-8B50-2D685BADC06C}"/>
    <cellStyle name="Millares 16 4 4 2 8" xfId="44671" xr:uid="{4FBD2A8A-0D92-4754-932C-A51F2F66CBD4}"/>
    <cellStyle name="Millares 16 4 4 3" xfId="2349" xr:uid="{D27175F8-6092-4E10-B471-1E32A8A09775}"/>
    <cellStyle name="Millares 16 4 4 3 2" xfId="10615" xr:uid="{9E7AC97A-5027-462B-8C89-29D40ACDA1AB}"/>
    <cellStyle name="Millares 16 4 4 3 2 2" xfId="32118" xr:uid="{C3BC6368-C2C6-4AFD-B1BF-CD8985D85F11}"/>
    <cellStyle name="Millares 16 4 4 3 3" xfId="17250" xr:uid="{32CCC927-DCD5-4CD6-BA20-292B0A2BA3F9}"/>
    <cellStyle name="Millares 16 4 4 3 3 2" xfId="38753" xr:uid="{7C164C8D-D336-42C2-9B4C-8BC62F411AAB}"/>
    <cellStyle name="Millares 16 4 4 3 4" xfId="23855" xr:uid="{1AB03993-25D4-4FEF-AAF8-75BF5F96578C}"/>
    <cellStyle name="Millares 16 4 4 3 5" xfId="45358" xr:uid="{64320501-4E62-4F1D-BEE8-F30A6145896A}"/>
    <cellStyle name="Millares 16 4 4 4" xfId="3545" xr:uid="{0DBA2D41-61EE-4F31-90FB-AC9A62BD7A21}"/>
    <cellStyle name="Millares 16 4 4 4 2" xfId="11811" xr:uid="{795EAF51-7F3F-452E-85E5-5E610FAFD8DF}"/>
    <cellStyle name="Millares 16 4 4 4 2 2" xfId="33314" xr:uid="{9CAFAC1B-1277-4FF1-97A5-F15A98F465B0}"/>
    <cellStyle name="Millares 16 4 4 4 3" xfId="18446" xr:uid="{30C6B21D-31FD-4A20-B72D-A41035E030F1}"/>
    <cellStyle name="Millares 16 4 4 4 3 2" xfId="39949" xr:uid="{A7C73DD7-EC0D-42C3-A4E8-97DB2DB3641B}"/>
    <cellStyle name="Millares 16 4 4 4 4" xfId="25051" xr:uid="{BA8D5C72-6ECE-4891-9A8E-7AFFE9D4E4B4}"/>
    <cellStyle name="Millares 16 4 4 4 5" xfId="46554" xr:uid="{C62EF199-BD18-4587-BCE4-3298051BD99B}"/>
    <cellStyle name="Millares 16 4 4 5" xfId="5684" xr:uid="{AEDB7806-33F4-47D0-BE96-049396F35EC1}"/>
    <cellStyle name="Millares 16 4 4 5 2" xfId="13950" xr:uid="{4BEC8AE9-BF28-4C98-9AC0-EA560F6EFD46}"/>
    <cellStyle name="Millares 16 4 4 5 2 2" xfId="35453" xr:uid="{78059380-7BF5-4266-B136-3F2EFDD096C1}"/>
    <cellStyle name="Millares 16 4 4 5 3" xfId="20585" xr:uid="{7F099E14-CDCC-40D9-87AD-610676D7D325}"/>
    <cellStyle name="Millares 16 4 4 5 3 2" xfId="42088" xr:uid="{1EB78D3C-C28F-4C55-A3C5-61C4A5AAD8A7}"/>
    <cellStyle name="Millares 16 4 4 5 4" xfId="27190" xr:uid="{25D830C0-9662-46E4-B853-DF4BA607D803}"/>
    <cellStyle name="Millares 16 4 4 5 5" xfId="48693" xr:uid="{6337C50E-1462-4887-A8CE-2FDFF4B1A294}"/>
    <cellStyle name="Millares 16 4 4 6" xfId="7325" xr:uid="{CE466109-EF37-45B8-AF4E-FBF405F5D038}"/>
    <cellStyle name="Millares 16 4 4 6 2" xfId="28828" xr:uid="{BD3CD63E-EAA4-4616-A553-55B7444B800B}"/>
    <cellStyle name="Millares 16 4 4 7" xfId="8982" xr:uid="{76CDA446-3EE6-4F40-8EE2-9D5409F1E310}"/>
    <cellStyle name="Millares 16 4 4 7 2" xfId="30485" xr:uid="{3D226C9F-ACEF-436B-B83A-09FD8DCED774}"/>
    <cellStyle name="Millares 16 4 4 8" xfId="15617" xr:uid="{C953C1AE-F329-467A-935D-5203E8135B9A}"/>
    <cellStyle name="Millares 16 4 4 8 2" xfId="37120" xr:uid="{603D7267-9873-489E-9E7E-B7BA868E52B3}"/>
    <cellStyle name="Millares 16 4 4 9" xfId="22222" xr:uid="{76B0A016-286A-47EA-8367-3473F2146E58}"/>
    <cellStyle name="Millares 16 4 5" xfId="985" xr:uid="{99266C5D-EE2A-4BD3-8B62-6D69097E8E7B}"/>
    <cellStyle name="Millares 16 4 5 2" xfId="3814" xr:uid="{68ACEDDB-5481-413A-92E4-D2A57390E13E}"/>
    <cellStyle name="Millares 16 4 5 2 2" xfId="12080" xr:uid="{EA54375B-DABD-4B83-94B1-D94DE6C2288E}"/>
    <cellStyle name="Millares 16 4 5 2 2 2" xfId="33583" xr:uid="{55F3BEDB-35BD-4981-8715-673209F087B2}"/>
    <cellStyle name="Millares 16 4 5 2 3" xfId="18715" xr:uid="{385B624A-2DE3-443C-9EE4-D8C7AE5ABBCF}"/>
    <cellStyle name="Millares 16 4 5 2 3 2" xfId="40218" xr:uid="{32A209F2-6BF3-4F70-8900-AF89A52D1BC2}"/>
    <cellStyle name="Millares 16 4 5 2 4" xfId="25320" xr:uid="{6F2C262B-9E72-405E-8932-6A338C1C1806}"/>
    <cellStyle name="Millares 16 4 5 2 5" xfId="46823" xr:uid="{4C7C91A2-11B9-4774-892D-534067F12EEA}"/>
    <cellStyle name="Millares 16 4 5 3" xfId="5953" xr:uid="{8B721924-0A54-47B2-8833-46F496A8F03D}"/>
    <cellStyle name="Millares 16 4 5 3 2" xfId="14219" xr:uid="{AA68A124-A3DA-488C-8216-85C22DDC59DC}"/>
    <cellStyle name="Millares 16 4 5 3 2 2" xfId="35722" xr:uid="{98CA5106-DFD2-495E-9333-E1C0A1463ACF}"/>
    <cellStyle name="Millares 16 4 5 3 3" xfId="20854" xr:uid="{0B63C2A6-1A84-4329-A51C-2FFF505AAF69}"/>
    <cellStyle name="Millares 16 4 5 3 3 2" xfId="42357" xr:uid="{4B4C2399-0D7D-4C96-A281-2892396928C3}"/>
    <cellStyle name="Millares 16 4 5 3 4" xfId="27459" xr:uid="{883F46B7-0894-4AFC-8F9C-A8E92149909A}"/>
    <cellStyle name="Millares 16 4 5 3 5" xfId="48962" xr:uid="{2FACA3BD-A9F5-4C0C-9DF9-C06A0727205E}"/>
    <cellStyle name="Millares 16 4 5 4" xfId="7594" xr:uid="{CCE9CC16-BCF0-4BDD-9787-D71A757CE379}"/>
    <cellStyle name="Millares 16 4 5 4 2" xfId="29097" xr:uid="{DDCA250D-E46A-4911-82D6-4AE8E0639836}"/>
    <cellStyle name="Millares 16 4 5 5" xfId="9251" xr:uid="{991BFBD7-52C2-47F5-873E-1A9E7A4906F4}"/>
    <cellStyle name="Millares 16 4 5 5 2" xfId="30754" xr:uid="{18793969-4502-4C44-B523-C567AE3642BA}"/>
    <cellStyle name="Millares 16 4 5 6" xfId="15886" xr:uid="{86730E8C-9716-4D1C-AF5B-540C4ACF51D2}"/>
    <cellStyle name="Millares 16 4 5 6 2" xfId="37389" xr:uid="{7CC07CDD-DAC6-4383-B3C6-211360C24945}"/>
    <cellStyle name="Millares 16 4 5 7" xfId="22491" xr:uid="{C145B9E1-BB34-448F-BBC4-3241DC04C9D7}"/>
    <cellStyle name="Millares 16 4 5 8" xfId="43994" xr:uid="{C0CCF895-7C83-47D4-9461-55F630F3DEF9}"/>
    <cellStyle name="Millares 16 4 6" xfId="1245" xr:uid="{C72F6E13-1C89-469C-B0AD-2A80A89C152D}"/>
    <cellStyle name="Millares 16 4 6 2" xfId="4074" xr:uid="{CDFF816F-4AA5-4DE7-B7F6-D14BC8FBF2F8}"/>
    <cellStyle name="Millares 16 4 6 2 2" xfId="12340" xr:uid="{C8C8A139-9213-4230-987F-2D7E4C535A2E}"/>
    <cellStyle name="Millares 16 4 6 2 2 2" xfId="33843" xr:uid="{A2698FD6-7CBD-4D2E-A40C-D30F0CFB29F5}"/>
    <cellStyle name="Millares 16 4 6 2 3" xfId="18975" xr:uid="{187D2C40-658C-4ECE-B48C-3BAE70B24857}"/>
    <cellStyle name="Millares 16 4 6 2 3 2" xfId="40478" xr:uid="{41281132-BF97-4018-83B2-6DBBC68D6F3F}"/>
    <cellStyle name="Millares 16 4 6 2 4" xfId="25580" xr:uid="{4B21DE4E-8367-400C-9A6D-9ED65DBB3EE5}"/>
    <cellStyle name="Millares 16 4 6 2 5" xfId="47083" xr:uid="{11F1E372-E687-4647-8435-E4843974E92F}"/>
    <cellStyle name="Millares 16 4 6 3" xfId="6213" xr:uid="{0F426DAB-FD18-4ED8-8921-020AD168DABE}"/>
    <cellStyle name="Millares 16 4 6 3 2" xfId="14479" xr:uid="{B682A8DA-21E4-48E0-AF76-75D75DC25D1B}"/>
    <cellStyle name="Millares 16 4 6 3 2 2" xfId="35982" xr:uid="{59F52CD2-D4A6-4C23-B702-C5FFCF13F8AE}"/>
    <cellStyle name="Millares 16 4 6 3 3" xfId="21114" xr:uid="{CDE42F53-B844-4957-993F-786BCCDC3095}"/>
    <cellStyle name="Millares 16 4 6 3 3 2" xfId="42617" xr:uid="{D528333A-5405-4CB7-869B-1F0F3129D0A3}"/>
    <cellStyle name="Millares 16 4 6 3 4" xfId="27719" xr:uid="{25FD2905-AC94-4ACF-BA6E-BD520ACAB98E}"/>
    <cellStyle name="Millares 16 4 6 3 5" xfId="49222" xr:uid="{20A4A3EB-4A86-4299-9068-9F7D3506D071}"/>
    <cellStyle name="Millares 16 4 6 4" xfId="7854" xr:uid="{CB050376-D8DD-4F00-A6E0-06CD2333678D}"/>
    <cellStyle name="Millares 16 4 6 4 2" xfId="29357" xr:uid="{698CC851-7A65-47C0-B523-146BACCE2F76}"/>
    <cellStyle name="Millares 16 4 6 5" xfId="9511" xr:uid="{FB065435-9A9E-4B2D-AE1B-8EC43F812C39}"/>
    <cellStyle name="Millares 16 4 6 5 2" xfId="31014" xr:uid="{47D2BEF2-42A3-4942-9304-04846B82E431}"/>
    <cellStyle name="Millares 16 4 6 6" xfId="16146" xr:uid="{B73C6019-C040-478E-975F-40F83C9C0629}"/>
    <cellStyle name="Millares 16 4 6 6 2" xfId="37649" xr:uid="{5A416A1F-6BA0-418B-A326-791638058B77}"/>
    <cellStyle name="Millares 16 4 6 7" xfId="22751" xr:uid="{A5BB2131-0009-4F7F-8F7A-35F91349A66A}"/>
    <cellStyle name="Millares 16 4 6 8" xfId="44254" xr:uid="{52CD8529-6517-4B65-87EF-062B452A3F0D}"/>
    <cellStyle name="Millares 16 4 7" xfId="1933" xr:uid="{59A97578-F1C5-4FAE-A2D9-ADDA92F435E4}"/>
    <cellStyle name="Millares 16 4 7 2" xfId="10199" xr:uid="{B2A5B5A8-4079-4F67-8AB0-60CF1AB254E5}"/>
    <cellStyle name="Millares 16 4 7 2 2" xfId="31702" xr:uid="{F8505FFA-2A34-4DCE-A368-834B827F003E}"/>
    <cellStyle name="Millares 16 4 7 3" xfId="16834" xr:uid="{7C1F1241-9450-4CFE-B367-AF84F1F7E68B}"/>
    <cellStyle name="Millares 16 4 7 3 2" xfId="38337" xr:uid="{DC449BDE-6FE4-491C-8E98-FA4DB810CEF4}"/>
    <cellStyle name="Millares 16 4 7 4" xfId="23439" xr:uid="{F7631BDE-733C-4948-84A2-74C35101CE96}"/>
    <cellStyle name="Millares 16 4 7 5" xfId="44942" xr:uid="{9C204BD3-31BF-47A2-8926-A5EB1D002B9C}"/>
    <cellStyle name="Millares 16 4 8" xfId="2618" xr:uid="{36A25B7D-F626-4BF8-A6DB-C1B942F726D2}"/>
    <cellStyle name="Millares 16 4 8 2" xfId="10884" xr:uid="{CFC095D7-4196-4A93-86D4-4A412334D92F}"/>
    <cellStyle name="Millares 16 4 8 2 2" xfId="32387" xr:uid="{32433882-BEA4-45A7-8C83-C5E7611A030A}"/>
    <cellStyle name="Millares 16 4 8 3" xfId="17519" xr:uid="{F2B08B95-90F1-4DD5-830C-C8FCA4F1AD60}"/>
    <cellStyle name="Millares 16 4 8 3 2" xfId="39022" xr:uid="{1844A23B-4E74-4E3D-9411-F96D042584D1}"/>
    <cellStyle name="Millares 16 4 8 4" xfId="24124" xr:uid="{AAAFC102-9D6E-4EFC-BB6E-618A931D6C46}"/>
    <cellStyle name="Millares 16 4 8 5" xfId="45627" xr:uid="{6E74184A-E730-454C-936B-F51405248808}"/>
    <cellStyle name="Millares 16 4 9" xfId="3129" xr:uid="{AAEC1CB8-D059-4D9D-9309-17ABC66754C1}"/>
    <cellStyle name="Millares 16 4 9 2" xfId="11395" xr:uid="{18ACF254-B7F2-4BC9-999F-F3B8DDF3C29F}"/>
    <cellStyle name="Millares 16 4 9 2 2" xfId="32898" xr:uid="{6702B487-1F39-46AE-8D53-0B135B18CD4F}"/>
    <cellStyle name="Millares 16 4 9 3" xfId="18030" xr:uid="{1A9DCBE9-B89F-47B5-B032-E8F2DAC543C6}"/>
    <cellStyle name="Millares 16 4 9 3 2" xfId="39533" xr:uid="{CC91C532-C85F-43CA-A681-FADB81D19D6C}"/>
    <cellStyle name="Millares 16 4 9 4" xfId="24635" xr:uid="{45A0F80B-22B5-4DBC-8EDC-E66E4239E31A}"/>
    <cellStyle name="Millares 16 4 9 5" xfId="46138" xr:uid="{ACBADF51-8F2F-4361-98C8-8DD2E4558F06}"/>
    <cellStyle name="Millares 16 5" xfId="469" xr:uid="{A7D45D79-77E6-43C4-BD9A-56BB829C21D4}"/>
    <cellStyle name="Millares 16 5 10" xfId="7080" xr:uid="{62304CAC-C649-4939-A6FB-ACA9A2216A0F}"/>
    <cellStyle name="Millares 16 5 10 2" xfId="28583" xr:uid="{AF7B8420-60D1-4ED9-852D-7427B7AE2F29}"/>
    <cellStyle name="Millares 16 5 11" xfId="8736" xr:uid="{2CCF08AE-0CFB-493E-A264-DD1B64420BBA}"/>
    <cellStyle name="Millares 16 5 11 2" xfId="30239" xr:uid="{C94C503F-A04D-4802-B686-202C30B1E81B}"/>
    <cellStyle name="Millares 16 5 12" xfId="15372" xr:uid="{9CBA0B28-6E10-41F2-BE2C-D716B6ED55AD}"/>
    <cellStyle name="Millares 16 5 12 2" xfId="36875" xr:uid="{A75A77F0-E531-4263-9618-DB6ACFCC0C49}"/>
    <cellStyle name="Millares 16 5 13" xfId="21977" xr:uid="{77190D09-A1DE-4F02-B830-3E58117D747B}"/>
    <cellStyle name="Millares 16 5 14" xfId="43480" xr:uid="{2F3D2FD4-C9E4-49D3-AEB3-345C554FFE06}"/>
    <cellStyle name="Millares 16 5 2" xfId="751" xr:uid="{635FB15F-15CC-46D2-923A-F3B8424AEB37}"/>
    <cellStyle name="Millares 16 5 2 10" xfId="15652" xr:uid="{78273DEA-D60E-45DB-AA91-F828F7FA44FA}"/>
    <cellStyle name="Millares 16 5 2 10 2" xfId="37155" xr:uid="{0EE82556-FD82-4980-BD53-32D186B599B1}"/>
    <cellStyle name="Millares 16 5 2 11" xfId="22257" xr:uid="{9FDD5DE7-6073-476F-8A61-DF1F52CDDE1E}"/>
    <cellStyle name="Millares 16 5 2 12" xfId="43760" xr:uid="{D9A20C91-056B-4CF8-A492-1EF9AB460C85}"/>
    <cellStyle name="Millares 16 5 2 2" xfId="1697" xr:uid="{F069243F-F999-40A7-859F-CA659B83F7EA}"/>
    <cellStyle name="Millares 16 5 2 2 2" xfId="4526" xr:uid="{EEBEC09B-8A6E-460A-ACE9-84CA70F0DA05}"/>
    <cellStyle name="Millares 16 5 2 2 2 2" xfId="12792" xr:uid="{987A4591-D61C-446B-B1F2-F15B45346BF4}"/>
    <cellStyle name="Millares 16 5 2 2 2 2 2" xfId="34295" xr:uid="{4E235E0F-1CFA-4047-ADF3-5B9AA078488B}"/>
    <cellStyle name="Millares 16 5 2 2 2 3" xfId="19427" xr:uid="{55C08AB4-19F2-459E-816D-C0C7CF5D8566}"/>
    <cellStyle name="Millares 16 5 2 2 2 3 2" xfId="40930" xr:uid="{94B3BE47-02FC-4113-9E0E-630C54AD762A}"/>
    <cellStyle name="Millares 16 5 2 2 2 4" xfId="26032" xr:uid="{E9F5FE04-018F-447F-A816-FB994A3AB72B}"/>
    <cellStyle name="Millares 16 5 2 2 2 5" xfId="47535" xr:uid="{70312218-172B-4C15-BB11-5F9ED7160EA1}"/>
    <cellStyle name="Millares 16 5 2 2 3" xfId="6665" xr:uid="{D36AAB1E-F140-4AD9-927B-3328190DC551}"/>
    <cellStyle name="Millares 16 5 2 2 3 2" xfId="14931" xr:uid="{27304222-C03E-4F3C-8A00-2DBCD87B080C}"/>
    <cellStyle name="Millares 16 5 2 2 3 2 2" xfId="36434" xr:uid="{D589BEEE-AB92-490A-B382-FC8FE6F74277}"/>
    <cellStyle name="Millares 16 5 2 2 3 3" xfId="21566" xr:uid="{95096702-E8E3-4811-AECD-AE511FF5FE91}"/>
    <cellStyle name="Millares 16 5 2 2 3 3 2" xfId="43069" xr:uid="{F14A0B25-2AC6-40BD-BCC6-DA5C64C42054}"/>
    <cellStyle name="Millares 16 5 2 2 3 4" xfId="28171" xr:uid="{D3583111-0ECE-42C2-B51F-DE5315DC68E5}"/>
    <cellStyle name="Millares 16 5 2 2 3 5" xfId="49674" xr:uid="{3928D652-0308-4415-852B-D662ADF524AD}"/>
    <cellStyle name="Millares 16 5 2 2 4" xfId="8306" xr:uid="{FC620643-A0A5-4D50-BB47-9989D1646FA5}"/>
    <cellStyle name="Millares 16 5 2 2 4 2" xfId="29809" xr:uid="{4A25EC36-C693-4310-8F83-B4E99D7C60FD}"/>
    <cellStyle name="Millares 16 5 2 2 5" xfId="9963" xr:uid="{95A630E0-8741-4399-8F07-7EFA99B610F1}"/>
    <cellStyle name="Millares 16 5 2 2 5 2" xfId="31466" xr:uid="{90364231-E223-4530-AF63-136BAA3CD310}"/>
    <cellStyle name="Millares 16 5 2 2 6" xfId="16598" xr:uid="{BB21DC50-E351-431A-8C73-20F52CDCD9F7}"/>
    <cellStyle name="Millares 16 5 2 2 6 2" xfId="38101" xr:uid="{9C7C2CAA-D727-4188-8B99-DA36D4DB64E0}"/>
    <cellStyle name="Millares 16 5 2 2 7" xfId="23203" xr:uid="{496B4C8E-6236-43D0-9710-5E8FE29F5DE4}"/>
    <cellStyle name="Millares 16 5 2 2 8" xfId="44706" xr:uid="{93DC43FB-98D7-4948-91EA-CC970A95AC63}"/>
    <cellStyle name="Millares 16 5 2 3" xfId="2384" xr:uid="{12D48AB5-6B1C-4BCD-AA92-7CB71FF996E1}"/>
    <cellStyle name="Millares 16 5 2 3 2" xfId="10650" xr:uid="{1C81756D-B264-48CA-880C-497AADD1C68C}"/>
    <cellStyle name="Millares 16 5 2 3 2 2" xfId="32153" xr:uid="{05314C42-17CC-4ECB-A7FE-EC23219C95E4}"/>
    <cellStyle name="Millares 16 5 2 3 3" xfId="17285" xr:uid="{B5AF67B8-C4FF-4B30-9D3B-253B4AC03A25}"/>
    <cellStyle name="Millares 16 5 2 3 3 2" xfId="38788" xr:uid="{EBF06473-D268-4122-8E41-1659155E1A18}"/>
    <cellStyle name="Millares 16 5 2 3 4" xfId="23890" xr:uid="{5640AC83-62C2-4C15-B726-F835106E3811}"/>
    <cellStyle name="Millares 16 5 2 3 5" xfId="45393" xr:uid="{22E7D534-281A-477E-890B-40A2E7E33B86}"/>
    <cellStyle name="Millares 16 5 2 4" xfId="2901" xr:uid="{6BEE1D80-A8FC-4983-99C0-6DC2589FCA1D}"/>
    <cellStyle name="Millares 16 5 2 4 2" xfId="11167" xr:uid="{7BB6CC90-0E50-4DA6-92C8-5D694BA6E497}"/>
    <cellStyle name="Millares 16 5 2 4 2 2" xfId="32670" xr:uid="{12CCD963-9F34-469A-86E4-4F2B1778F931}"/>
    <cellStyle name="Millares 16 5 2 4 3" xfId="17802" xr:uid="{C2FC7D31-8A86-4DAD-95F1-3002B7F17497}"/>
    <cellStyle name="Millares 16 5 2 4 3 2" xfId="39305" xr:uid="{253541FC-887F-49DC-961E-E65608E751D3}"/>
    <cellStyle name="Millares 16 5 2 4 4" xfId="24407" xr:uid="{297C8DF0-78B4-4089-8B26-A89236FF9D93}"/>
    <cellStyle name="Millares 16 5 2 4 5" xfId="45910" xr:uid="{B5CA0F19-465E-4B83-A930-9279601DFD0D}"/>
    <cellStyle name="Millares 16 5 2 5" xfId="3580" xr:uid="{8C6E8436-313F-492E-B9CB-48A1A08CFBA5}"/>
    <cellStyle name="Millares 16 5 2 5 2" xfId="11846" xr:uid="{A4F24EF9-8DBA-4CB7-8403-1FFD7997AA99}"/>
    <cellStyle name="Millares 16 5 2 5 2 2" xfId="33349" xr:uid="{87CD2E11-976E-4B5C-8D8E-E71D784909EC}"/>
    <cellStyle name="Millares 16 5 2 5 3" xfId="18481" xr:uid="{8A799E17-920D-4BE6-872F-95755262398B}"/>
    <cellStyle name="Millares 16 5 2 5 3 2" xfId="39984" xr:uid="{A1E95EBF-941D-49E9-A537-896151347DCE}"/>
    <cellStyle name="Millares 16 5 2 5 4" xfId="25086" xr:uid="{6B8BDE3B-1D34-4D60-8576-B154CFB59E7D}"/>
    <cellStyle name="Millares 16 5 2 5 5" xfId="46589" xr:uid="{E92BA3AE-D41A-4C65-9580-ECF0FB0C2365}"/>
    <cellStyle name="Millares 16 5 2 6" xfId="5045" xr:uid="{35A3859C-D194-495E-83E9-5CA44D342F8E}"/>
    <cellStyle name="Millares 16 5 2 6 2" xfId="13311" xr:uid="{A6A3D264-2FE4-4A26-A3D7-9CE5140048A1}"/>
    <cellStyle name="Millares 16 5 2 6 2 2" xfId="34814" xr:uid="{56F2A9CA-EA73-4552-87CD-EAA61CB21CA0}"/>
    <cellStyle name="Millares 16 5 2 6 3" xfId="19946" xr:uid="{3252246C-A39A-4C82-A94E-681AA52B81E2}"/>
    <cellStyle name="Millares 16 5 2 6 3 2" xfId="41449" xr:uid="{98645864-77C6-4278-B45D-051D2956DCDE}"/>
    <cellStyle name="Millares 16 5 2 6 4" xfId="26551" xr:uid="{3F43F4A3-DDE4-45C6-A0BB-3F2B551AE3AE}"/>
    <cellStyle name="Millares 16 5 2 6 5" xfId="48054" xr:uid="{3D6CA1BF-54B1-43CB-9E3E-9543B7D5E9E1}"/>
    <cellStyle name="Millares 16 5 2 7" xfId="5719" xr:uid="{334E426D-A9FD-41DF-A8C6-2981BD4992CF}"/>
    <cellStyle name="Millares 16 5 2 7 2" xfId="13985" xr:uid="{183F54D7-BFE8-444F-A6CD-E8B7DD3BCA02}"/>
    <cellStyle name="Millares 16 5 2 7 2 2" xfId="35488" xr:uid="{40CA149F-DB8E-42B3-94F7-3A67AF2B81F9}"/>
    <cellStyle name="Millares 16 5 2 7 3" xfId="20620" xr:uid="{30CD4D47-5F54-4F8A-91C7-B84683FCEF3F}"/>
    <cellStyle name="Millares 16 5 2 7 3 2" xfId="42123" xr:uid="{D014B188-0B8B-453F-8CE4-DA97F4FA68AC}"/>
    <cellStyle name="Millares 16 5 2 7 4" xfId="27225" xr:uid="{6E5922B8-B50B-4BEA-BBA5-024A6A0554BF}"/>
    <cellStyle name="Millares 16 5 2 7 5" xfId="48728" xr:uid="{091AE825-F8B0-4569-8B68-BFEE5D1DE7F6}"/>
    <cellStyle name="Millares 16 5 2 8" xfId="7360" xr:uid="{75C6571F-5548-4ADE-BEB7-650DBAC2C2CB}"/>
    <cellStyle name="Millares 16 5 2 8 2" xfId="28863" xr:uid="{6B490742-34EE-4524-B3BF-4B7D83659074}"/>
    <cellStyle name="Millares 16 5 2 9" xfId="9017" xr:uid="{9B6F2BA1-052F-459B-BB22-5A6C2D1A63C8}"/>
    <cellStyle name="Millares 16 5 2 9 2" xfId="30520" xr:uid="{43E2D1AD-6496-4514-9ED2-8A650A964061}"/>
    <cellStyle name="Millares 16 5 3" xfId="1021" xr:uid="{08C7BB57-8C5C-4738-AA8F-A12149714D93}"/>
    <cellStyle name="Millares 16 5 3 2" xfId="3850" xr:uid="{DC8514AA-F810-4FE7-A21A-74601EDA7D4A}"/>
    <cellStyle name="Millares 16 5 3 2 2" xfId="12116" xr:uid="{8C6BE7EC-5042-470D-AB25-D37BE9749528}"/>
    <cellStyle name="Millares 16 5 3 2 2 2" xfId="33619" xr:uid="{D6F7BD15-5577-45FF-8168-74B09CAC3123}"/>
    <cellStyle name="Millares 16 5 3 2 3" xfId="18751" xr:uid="{1B45EC64-5A4E-4486-8104-77679EDE1808}"/>
    <cellStyle name="Millares 16 5 3 2 3 2" xfId="40254" xr:uid="{5E6748A7-137B-4BB6-B249-D25F8632DB2E}"/>
    <cellStyle name="Millares 16 5 3 2 4" xfId="25356" xr:uid="{C01AAA28-A699-45FE-98A7-E996A4506814}"/>
    <cellStyle name="Millares 16 5 3 2 5" xfId="46859" xr:uid="{253652A4-7B01-4A63-AF18-280E30764AEC}"/>
    <cellStyle name="Millares 16 5 3 3" xfId="5989" xr:uid="{FE440DD4-A8C0-4DE7-AE5F-BB83E87753F0}"/>
    <cellStyle name="Millares 16 5 3 3 2" xfId="14255" xr:uid="{9E617869-DC2A-41D1-9E24-ECF84CFEDC0F}"/>
    <cellStyle name="Millares 16 5 3 3 2 2" xfId="35758" xr:uid="{D4A866BF-803F-4F7E-A8AC-1DE9CF928599}"/>
    <cellStyle name="Millares 16 5 3 3 3" xfId="20890" xr:uid="{3F3E5A19-D4D9-4D94-9197-100E670E18FD}"/>
    <cellStyle name="Millares 16 5 3 3 3 2" xfId="42393" xr:uid="{779B30EA-6145-4C94-A191-E6A93326C971}"/>
    <cellStyle name="Millares 16 5 3 3 4" xfId="27495" xr:uid="{E5984BCB-2EAC-47DB-87B3-3D155696EB24}"/>
    <cellStyle name="Millares 16 5 3 3 5" xfId="48998" xr:uid="{37E79329-DA83-4231-B5AC-864AA7FA5750}"/>
    <cellStyle name="Millares 16 5 3 4" xfId="7630" xr:uid="{E47EFD0F-991F-4358-A39B-E0C69C27B3FB}"/>
    <cellStyle name="Millares 16 5 3 4 2" xfId="29133" xr:uid="{89F214BD-F073-40B1-A8A7-155DC024B028}"/>
    <cellStyle name="Millares 16 5 3 5" xfId="9287" xr:uid="{5CA1B420-0913-4E1E-B7B9-8E78AE3F6240}"/>
    <cellStyle name="Millares 16 5 3 5 2" xfId="30790" xr:uid="{6C415C39-F7E0-4CB6-AD40-A5814D305AA2}"/>
    <cellStyle name="Millares 16 5 3 6" xfId="15922" xr:uid="{ECCA9BAB-F0C2-494E-A155-5429F6ED6A44}"/>
    <cellStyle name="Millares 16 5 3 6 2" xfId="37425" xr:uid="{FC526903-1E3B-4475-9F33-A3AC7BED2CB5}"/>
    <cellStyle name="Millares 16 5 3 7" xfId="22527" xr:uid="{B72F4F1C-DAE5-4243-AFDD-2692294D9F20}"/>
    <cellStyle name="Millares 16 5 3 8" xfId="44030" xr:uid="{422F2BB6-52F9-4C66-A75A-1AD636B44E49}"/>
    <cellStyle name="Millares 16 5 4" xfId="1417" xr:uid="{B333E237-0E52-41F8-968B-E5D91A555763}"/>
    <cellStyle name="Millares 16 5 4 2" xfId="4246" xr:uid="{0D9A5166-0D6A-451E-B7A7-438FB59D16DA}"/>
    <cellStyle name="Millares 16 5 4 2 2" xfId="12512" xr:uid="{FB3B7FE7-5ACD-4FC8-968F-B645FFB071B5}"/>
    <cellStyle name="Millares 16 5 4 2 2 2" xfId="34015" xr:uid="{95582D1C-258E-4B45-96AD-1E2DFA76C86F}"/>
    <cellStyle name="Millares 16 5 4 2 3" xfId="19147" xr:uid="{8E44A0D3-4258-476F-AC3B-647437334D78}"/>
    <cellStyle name="Millares 16 5 4 2 3 2" xfId="40650" xr:uid="{B1C7F2D8-FA25-41E2-9702-14EE328B2BBD}"/>
    <cellStyle name="Millares 16 5 4 2 4" xfId="25752" xr:uid="{36755D1A-CC24-4201-989E-4FEC8B124889}"/>
    <cellStyle name="Millares 16 5 4 2 5" xfId="47255" xr:uid="{EB3E662B-8912-4A98-B75B-1D71C0607A4F}"/>
    <cellStyle name="Millares 16 5 4 3" xfId="6385" xr:uid="{BB0D1773-57E2-4D1A-98EE-346C9FA0722E}"/>
    <cellStyle name="Millares 16 5 4 3 2" xfId="14651" xr:uid="{E54713C7-3FB6-4634-9353-ADC0E36E8F0E}"/>
    <cellStyle name="Millares 16 5 4 3 2 2" xfId="36154" xr:uid="{08CCDD0B-B682-4A7C-AE41-42767A5AA4A6}"/>
    <cellStyle name="Millares 16 5 4 3 3" xfId="21286" xr:uid="{8DFAC0F6-50B8-4AF9-8EF0-7F8A02792185}"/>
    <cellStyle name="Millares 16 5 4 3 3 2" xfId="42789" xr:uid="{6CB1174F-9356-4F0E-AD38-82D2506C4F79}"/>
    <cellStyle name="Millares 16 5 4 3 4" xfId="27891" xr:uid="{15E1F2B9-D96C-4885-9C0A-E2DE31A1F198}"/>
    <cellStyle name="Millares 16 5 4 3 5" xfId="49394" xr:uid="{F19A9415-93FC-42BF-B5E1-373775669944}"/>
    <cellStyle name="Millares 16 5 4 4" xfId="8026" xr:uid="{86E119C1-1F17-40E4-9617-2CE453E74E21}"/>
    <cellStyle name="Millares 16 5 4 4 2" xfId="29529" xr:uid="{5843B84A-1888-461C-B6EA-540881247874}"/>
    <cellStyle name="Millares 16 5 4 5" xfId="9683" xr:uid="{FB223332-C50F-4AF5-B641-7CCDB9605116}"/>
    <cellStyle name="Millares 16 5 4 5 2" xfId="31186" xr:uid="{DDF19CF7-7216-4F77-BF11-13A02D475EAD}"/>
    <cellStyle name="Millares 16 5 4 6" xfId="16318" xr:uid="{C2F08E9F-D9CD-4774-8A02-BBED9CEDADF9}"/>
    <cellStyle name="Millares 16 5 4 6 2" xfId="37821" xr:uid="{02A3C2C6-9337-4885-A126-4D1D0AC87713}"/>
    <cellStyle name="Millares 16 5 4 7" xfId="22923" xr:uid="{EA774BB7-338C-47EF-8265-2FFED0660375}"/>
    <cellStyle name="Millares 16 5 4 8" xfId="44426" xr:uid="{C240E9E2-804E-4FE9-AFB6-FB009939170B}"/>
    <cellStyle name="Millares 16 5 5" xfId="2104" xr:uid="{732754B1-311B-4E36-954E-1DF1C47FEFEB}"/>
    <cellStyle name="Millares 16 5 5 2" xfId="10370" xr:uid="{C10D0C2A-AE1B-446B-A25E-A089BF8CD805}"/>
    <cellStyle name="Millares 16 5 5 2 2" xfId="31873" xr:uid="{762A6985-B20E-43B5-827C-6E6D618533C5}"/>
    <cellStyle name="Millares 16 5 5 3" xfId="17005" xr:uid="{C102874A-17AE-4608-B993-57C0424C4271}"/>
    <cellStyle name="Millares 16 5 5 3 2" xfId="38508" xr:uid="{8F11ED6C-C06D-43DF-A2FB-7354C0821A15}"/>
    <cellStyle name="Millares 16 5 5 4" xfId="23610" xr:uid="{0417006F-93ED-4E0E-8A2F-503CFDE0B649}"/>
    <cellStyle name="Millares 16 5 5 5" xfId="45113" xr:uid="{9153F692-004E-4334-8B28-23CBD3D91796}"/>
    <cellStyle name="Millares 16 5 6" xfId="2652" xr:uid="{26AF87F3-51D6-40ED-A659-368172E6CD01}"/>
    <cellStyle name="Millares 16 5 6 2" xfId="10918" xr:uid="{E73E65AF-11FB-466B-B131-F2743BBE573C}"/>
    <cellStyle name="Millares 16 5 6 2 2" xfId="32421" xr:uid="{561A8406-50AA-4F54-AD6E-17B9B3841C19}"/>
    <cellStyle name="Millares 16 5 6 3" xfId="17553" xr:uid="{A426A99F-DDB6-4F1D-9508-013542D56620}"/>
    <cellStyle name="Millares 16 5 6 3 2" xfId="39056" xr:uid="{A516D26F-8B98-4ECC-8105-B5F34A468412}"/>
    <cellStyle name="Millares 16 5 6 4" xfId="24158" xr:uid="{979BCCCE-9F5C-42FA-9200-AC34968C88BA}"/>
    <cellStyle name="Millares 16 5 6 5" xfId="45661" xr:uid="{CFA0B68F-8D82-41AE-96C6-3106F7298587}"/>
    <cellStyle name="Millares 16 5 7" xfId="3300" xr:uid="{7886E230-D497-4425-8B68-E5667B9BCFE4}"/>
    <cellStyle name="Millares 16 5 7 2" xfId="11566" xr:uid="{74E4F4C7-44AB-4612-BE95-85DD7C6107AA}"/>
    <cellStyle name="Millares 16 5 7 2 2" xfId="33069" xr:uid="{449796E1-1726-4BF7-A2C3-BC795AA774E5}"/>
    <cellStyle name="Millares 16 5 7 3" xfId="18201" xr:uid="{5FA24E76-ADCA-4A9F-B7FC-1C8FD947684E}"/>
    <cellStyle name="Millares 16 5 7 3 2" xfId="39704" xr:uid="{3891FDAF-012E-4E91-9F8F-44F109AA51F7}"/>
    <cellStyle name="Millares 16 5 7 4" xfId="24806" xr:uid="{A21D26C3-1B95-4FE5-8DF7-8D5AD9802CE3}"/>
    <cellStyle name="Millares 16 5 7 5" xfId="46309" xr:uid="{61D1BE29-7B9D-4A3A-AD7F-440E2D857252}"/>
    <cellStyle name="Millares 16 5 8" xfId="4796" xr:uid="{7FF748FC-467B-4032-9479-A7F8C4023C62}"/>
    <cellStyle name="Millares 16 5 8 2" xfId="13062" xr:uid="{C9F3907F-99B2-4FB9-B4D8-916767D6D58C}"/>
    <cellStyle name="Millares 16 5 8 2 2" xfId="34565" xr:uid="{8F332AEF-23DC-44A7-ACA7-368412375563}"/>
    <cellStyle name="Millares 16 5 8 3" xfId="19697" xr:uid="{73CA38AD-EB61-4B1D-8DCF-76F110B1D9BD}"/>
    <cellStyle name="Millares 16 5 8 3 2" xfId="41200" xr:uid="{5EBD8FB3-A444-4A1D-8EE0-AAD8AA19C9CD}"/>
    <cellStyle name="Millares 16 5 8 4" xfId="26302" xr:uid="{FB6EA957-D24D-4A41-83C4-BE22E21F0ED3}"/>
    <cellStyle name="Millares 16 5 8 5" xfId="47805" xr:uid="{11744264-67C5-4009-85D8-D14E7B9C52A2}"/>
    <cellStyle name="Millares 16 5 9" xfId="5439" xr:uid="{4C2CFED1-0E01-4EE7-A864-FBB3C9053F30}"/>
    <cellStyle name="Millares 16 5 9 2" xfId="13705" xr:uid="{DE3A6ACD-0AD8-4875-86F6-F14E120B4729}"/>
    <cellStyle name="Millares 16 5 9 2 2" xfId="35208" xr:uid="{EC0A52F0-87B1-412F-9CA4-47BEF2409C33}"/>
    <cellStyle name="Millares 16 5 9 3" xfId="20340" xr:uid="{FEBC068F-0BFD-4E71-BFFE-E1BF5EBF38AB}"/>
    <cellStyle name="Millares 16 5 9 3 2" xfId="41843" xr:uid="{743D211A-CD5B-4F23-8265-E35050AB3BCA}"/>
    <cellStyle name="Millares 16 5 9 4" xfId="26945" xr:uid="{5FF2CF5A-C447-4C0C-AF76-D41D0593F36E}"/>
    <cellStyle name="Millares 16 5 9 5" xfId="48448" xr:uid="{5CE0C6BC-D0D2-4CBD-9C20-6245853FC1D7}"/>
    <cellStyle name="Millares 16 6" xfId="342" xr:uid="{D5CD13E8-1562-4C70-AA50-D70F71B5B8AE}"/>
    <cellStyle name="Millares 16 6 10" xfId="15245" xr:uid="{5ECDCB8D-4F8A-484F-9E5D-892041EF840E}"/>
    <cellStyle name="Millares 16 6 10 2" xfId="36748" xr:uid="{BBE470B8-6BC3-4410-9975-3F971223AE4A}"/>
    <cellStyle name="Millares 16 6 11" xfId="21850" xr:uid="{D7755E1F-6308-48B3-BE0E-02B427292323}"/>
    <cellStyle name="Millares 16 6 12" xfId="43353" xr:uid="{D059C644-CAE1-43C0-B1B3-1137BCB99B2B}"/>
    <cellStyle name="Millares 16 6 2" xfId="1290" xr:uid="{39C511C5-A6E4-4D5A-8D98-09B5D73B9A3F}"/>
    <cellStyle name="Millares 16 6 2 2" xfId="4119" xr:uid="{6E0F7EAD-FB56-485A-B26F-35423EE2563E}"/>
    <cellStyle name="Millares 16 6 2 2 2" xfId="12385" xr:uid="{0D4999D3-72C0-4623-AC8A-95CC44256371}"/>
    <cellStyle name="Millares 16 6 2 2 2 2" xfId="33888" xr:uid="{E7C0FCFE-0E20-4557-BA86-940F85891B42}"/>
    <cellStyle name="Millares 16 6 2 2 3" xfId="19020" xr:uid="{1E5064AC-4BA8-4908-9FCC-99208037ED80}"/>
    <cellStyle name="Millares 16 6 2 2 3 2" xfId="40523" xr:uid="{0363C8E0-5465-4904-8998-6FD6535AC5C2}"/>
    <cellStyle name="Millares 16 6 2 2 4" xfId="25625" xr:uid="{600574EA-53BB-4D7E-BA6D-F993971BF5A0}"/>
    <cellStyle name="Millares 16 6 2 2 5" xfId="47128" xr:uid="{6389EB63-340C-48DB-BAD3-747CB01E67B9}"/>
    <cellStyle name="Millares 16 6 2 3" xfId="6258" xr:uid="{5933A9E1-372E-4482-BC8C-B5C0A4359CE0}"/>
    <cellStyle name="Millares 16 6 2 3 2" xfId="14524" xr:uid="{95F6F504-E20F-4168-AB52-CC7362DB58FF}"/>
    <cellStyle name="Millares 16 6 2 3 2 2" xfId="36027" xr:uid="{35B69356-BB7D-4995-B210-0447C5847601}"/>
    <cellStyle name="Millares 16 6 2 3 3" xfId="21159" xr:uid="{FF3832CD-23A5-4BB8-B647-9B208B597F16}"/>
    <cellStyle name="Millares 16 6 2 3 3 2" xfId="42662" xr:uid="{C941FD9E-08FF-49BF-B25D-5417ECCF22B1}"/>
    <cellStyle name="Millares 16 6 2 3 4" xfId="27764" xr:uid="{F61DDC49-6B37-47D6-9F97-B7051CD7471C}"/>
    <cellStyle name="Millares 16 6 2 3 5" xfId="49267" xr:uid="{F11FF5B7-1E3B-4352-A214-A014905CDFB7}"/>
    <cellStyle name="Millares 16 6 2 4" xfId="7899" xr:uid="{639C319E-E3A8-473B-A659-F33B5C01CA54}"/>
    <cellStyle name="Millares 16 6 2 4 2" xfId="29402" xr:uid="{DB34117E-1290-4FE4-A109-04910E00D1B3}"/>
    <cellStyle name="Millares 16 6 2 5" xfId="9556" xr:uid="{5242E45F-0976-4835-9AF6-6B07C87A6494}"/>
    <cellStyle name="Millares 16 6 2 5 2" xfId="31059" xr:uid="{E480D2C7-FD40-42C7-93B2-F806EA026931}"/>
    <cellStyle name="Millares 16 6 2 6" xfId="16191" xr:uid="{07F5E8D3-1A77-4AD6-87C0-E22731C04BCE}"/>
    <cellStyle name="Millares 16 6 2 6 2" xfId="37694" xr:uid="{C3280259-4C49-4A5F-A623-54127942991B}"/>
    <cellStyle name="Millares 16 6 2 7" xfId="22796" xr:uid="{2C1F06A1-EFB7-4AA3-8A73-CBB06D014248}"/>
    <cellStyle name="Millares 16 6 2 8" xfId="44299" xr:uid="{9D20DF14-1376-421A-8C46-28DEF84A7108}"/>
    <cellStyle name="Millares 16 6 3" xfId="1977" xr:uid="{056CE5D6-44A3-4725-8CBC-1D0EA675896E}"/>
    <cellStyle name="Millares 16 6 3 2" xfId="10243" xr:uid="{BB5FBBE7-7F15-4E75-A856-C02FE17ACBE8}"/>
    <cellStyle name="Millares 16 6 3 2 2" xfId="31746" xr:uid="{09F332FC-DDCC-4D1F-8C47-99748DE0ACB9}"/>
    <cellStyle name="Millares 16 6 3 3" xfId="16878" xr:uid="{0DB92368-1260-4F98-A4BD-D25ABE4BF4C5}"/>
    <cellStyle name="Millares 16 6 3 3 2" xfId="38381" xr:uid="{9EA75522-427C-4585-B649-DE309514849B}"/>
    <cellStyle name="Millares 16 6 3 4" xfId="23483" xr:uid="{40405613-56BE-4B48-ADDF-9FA3D41BD680}"/>
    <cellStyle name="Millares 16 6 3 5" xfId="44986" xr:uid="{620890BA-6929-4009-B2C0-DA5BFA2CD2E9}"/>
    <cellStyle name="Millares 16 6 4" xfId="2776" xr:uid="{CB84ED4A-C3D4-43BB-AC5D-F08CC8B871EA}"/>
    <cellStyle name="Millares 16 6 4 2" xfId="11042" xr:uid="{A09ECC54-6D3D-44AB-89E2-1389E396AD2A}"/>
    <cellStyle name="Millares 16 6 4 2 2" xfId="32545" xr:uid="{CF921633-6586-456F-8B99-26F29A18AA1E}"/>
    <cellStyle name="Millares 16 6 4 3" xfId="17677" xr:uid="{E56D6223-0145-45F8-89AC-A7CB01D7724D}"/>
    <cellStyle name="Millares 16 6 4 3 2" xfId="39180" xr:uid="{BB20BBBD-0636-43C8-A1E9-EC2CE1F74081}"/>
    <cellStyle name="Millares 16 6 4 4" xfId="24282" xr:uid="{2A2AE64A-AFD9-4CA0-8CCE-CCCD96307798}"/>
    <cellStyle name="Millares 16 6 4 5" xfId="45785" xr:uid="{33988FD9-E399-4F71-B5E9-4E860E2F0383}"/>
    <cellStyle name="Millares 16 6 5" xfId="3173" xr:uid="{87267FC3-E2C1-4815-93FC-0FB2451B327B}"/>
    <cellStyle name="Millares 16 6 5 2" xfId="11439" xr:uid="{CDD9F38F-C17D-4857-83DA-889EE4457E21}"/>
    <cellStyle name="Millares 16 6 5 2 2" xfId="32942" xr:uid="{CC99AE14-EA80-4B3E-8168-31AD500EE829}"/>
    <cellStyle name="Millares 16 6 5 3" xfId="18074" xr:uid="{060267BD-8262-42BE-A854-B1321D620E04}"/>
    <cellStyle name="Millares 16 6 5 3 2" xfId="39577" xr:uid="{2B9CFB6D-2CDB-4635-9475-FAEEEF179BF5}"/>
    <cellStyle name="Millares 16 6 5 4" xfId="24679" xr:uid="{58394622-61DA-4D0D-9D0B-002B03CD60B4}"/>
    <cellStyle name="Millares 16 6 5 5" xfId="46182" xr:uid="{B5A50DE6-767C-4595-BBF3-37A2E0E457C2}"/>
    <cellStyle name="Millares 16 6 6" xfId="4920" xr:uid="{7A017DAE-8900-4B77-80B9-9C32D7CE636E}"/>
    <cellStyle name="Millares 16 6 6 2" xfId="13186" xr:uid="{93EE9843-F0FC-4219-A879-A5F297BC1451}"/>
    <cellStyle name="Millares 16 6 6 2 2" xfId="34689" xr:uid="{D2493F07-1646-4ECB-A6D3-3F6A2DBDCE5C}"/>
    <cellStyle name="Millares 16 6 6 3" xfId="19821" xr:uid="{B2B4F11D-8EDE-4549-A0E1-B5DF165F8E11}"/>
    <cellStyle name="Millares 16 6 6 3 2" xfId="41324" xr:uid="{3459D1A9-D572-4DFB-95D4-04140A6F6A90}"/>
    <cellStyle name="Millares 16 6 6 4" xfId="26426" xr:uid="{7744AFD0-2ACB-4638-BF06-55CB51626541}"/>
    <cellStyle name="Millares 16 6 6 5" xfId="47929" xr:uid="{F6D4FF32-D74B-49FB-8D58-450E5CD0D7A6}"/>
    <cellStyle name="Millares 16 6 7" xfId="5312" xr:uid="{62A508AE-1F89-4EF0-BF15-097836C37BFC}"/>
    <cellStyle name="Millares 16 6 7 2" xfId="13578" xr:uid="{77A59622-11A1-4611-84A6-9B47B8D2CBB5}"/>
    <cellStyle name="Millares 16 6 7 2 2" xfId="35081" xr:uid="{FDCF9C13-5D89-4852-8667-5B1DAF9AED21}"/>
    <cellStyle name="Millares 16 6 7 3" xfId="20213" xr:uid="{D275F19B-0F21-4F02-BE54-C22F1BD96307}"/>
    <cellStyle name="Millares 16 6 7 3 2" xfId="41716" xr:uid="{325F62F2-D5F1-42CE-8205-1F9965D6953A}"/>
    <cellStyle name="Millares 16 6 7 4" xfId="26818" xr:uid="{C78F49F3-6F2B-49E2-A8D5-A20E55488E73}"/>
    <cellStyle name="Millares 16 6 7 5" xfId="48321" xr:uid="{76AEF846-8A91-442E-8B0E-08D0031BF8E4}"/>
    <cellStyle name="Millares 16 6 8" xfId="6953" xr:uid="{87E9D0F0-EF31-4601-96FF-99D11654F81B}"/>
    <cellStyle name="Millares 16 6 8 2" xfId="28456" xr:uid="{27CE37EB-D076-40C9-B6AD-64A176A78F50}"/>
    <cellStyle name="Millares 16 6 9" xfId="8609" xr:uid="{908E24D4-5C4A-4256-859C-A7A319599A72}"/>
    <cellStyle name="Millares 16 6 9 2" xfId="30112" xr:uid="{2FFD6C99-0BB3-40D0-982A-7631B452E545}"/>
    <cellStyle name="Millares 16 7" xfId="626" xr:uid="{2EBAF2EA-4344-4124-8B8C-A661A970BE7C}"/>
    <cellStyle name="Millares 16 7 10" xfId="43635" xr:uid="{7DC6C146-E807-4902-95EB-B457B43B2371}"/>
    <cellStyle name="Millares 16 7 2" xfId="1572" xr:uid="{A8745FF2-43F6-498B-A961-1D0E6C00E1C3}"/>
    <cellStyle name="Millares 16 7 2 2" xfId="4401" xr:uid="{37C2D9B3-C8EC-4256-B522-2CAF9C3DC42F}"/>
    <cellStyle name="Millares 16 7 2 2 2" xfId="12667" xr:uid="{6C45AFB8-EB82-4C5A-BABF-F8416B708577}"/>
    <cellStyle name="Millares 16 7 2 2 2 2" xfId="34170" xr:uid="{3BA03C01-F717-4F32-882B-1AEBB553ED34}"/>
    <cellStyle name="Millares 16 7 2 2 3" xfId="19302" xr:uid="{114F4553-43A1-4432-9C1C-2CDCB5B5674F}"/>
    <cellStyle name="Millares 16 7 2 2 3 2" xfId="40805" xr:uid="{9D7290C6-72B8-4E09-9DBC-BDCDB1ED7B0A}"/>
    <cellStyle name="Millares 16 7 2 2 4" xfId="25907" xr:uid="{236EC3B6-621D-449C-991A-EFB7880FD6F7}"/>
    <cellStyle name="Millares 16 7 2 2 5" xfId="47410" xr:uid="{AEF8A6D4-C2D6-4C62-9864-86999DE9E445}"/>
    <cellStyle name="Millares 16 7 2 3" xfId="6540" xr:uid="{5DF9F212-8373-4E1F-822A-0F2F02FB390D}"/>
    <cellStyle name="Millares 16 7 2 3 2" xfId="14806" xr:uid="{93418EB2-96C1-4E7B-B554-26B73CCF3AA6}"/>
    <cellStyle name="Millares 16 7 2 3 2 2" xfId="36309" xr:uid="{93557D83-F37A-408B-B840-7F55EA8D7582}"/>
    <cellStyle name="Millares 16 7 2 3 3" xfId="21441" xr:uid="{2484DB1C-4DC8-4776-9D54-D5F910D6965D}"/>
    <cellStyle name="Millares 16 7 2 3 3 2" xfId="42944" xr:uid="{77A2A9BD-8680-47BE-8A5A-471293A5042B}"/>
    <cellStyle name="Millares 16 7 2 3 4" xfId="28046" xr:uid="{C5B408D2-65E6-478E-8FED-354A2EAEF9E4}"/>
    <cellStyle name="Millares 16 7 2 3 5" xfId="49549" xr:uid="{E395C64F-6C5C-4EE2-877B-F0A2159B264E}"/>
    <cellStyle name="Millares 16 7 2 4" xfId="8181" xr:uid="{9F9CBA97-F59E-417C-8EE0-A5E0D70CB4B4}"/>
    <cellStyle name="Millares 16 7 2 4 2" xfId="29684" xr:uid="{73ACE50C-7A12-4DB3-B687-5C53A2992AF8}"/>
    <cellStyle name="Millares 16 7 2 5" xfId="9838" xr:uid="{419F70DF-7FF9-4C5C-BB6D-9F96C39DDF12}"/>
    <cellStyle name="Millares 16 7 2 5 2" xfId="31341" xr:uid="{78692F0F-0DB0-4FE5-A613-620FA131B81F}"/>
    <cellStyle name="Millares 16 7 2 6" xfId="16473" xr:uid="{835F456C-CE82-4D4C-9490-CB63F4931ED4}"/>
    <cellStyle name="Millares 16 7 2 6 2" xfId="37976" xr:uid="{14FAA182-4C72-4E8B-8092-73B90BE9D174}"/>
    <cellStyle name="Millares 16 7 2 7" xfId="23078" xr:uid="{6423E9C8-0E59-4AEC-BDA7-85C184BD0D38}"/>
    <cellStyle name="Millares 16 7 2 8" xfId="44581" xr:uid="{24D1B408-3D77-4F42-8656-CFEE1321DA83}"/>
    <cellStyle name="Millares 16 7 3" xfId="2259" xr:uid="{D8F6AF09-B524-4CD3-9D86-43FBE77EA0C4}"/>
    <cellStyle name="Millares 16 7 3 2" xfId="10525" xr:uid="{FD39EAB3-54FA-4D28-8B88-F35B26F7536E}"/>
    <cellStyle name="Millares 16 7 3 2 2" xfId="32028" xr:uid="{C1439AE6-6F9E-48F9-8379-2D242BA84CD2}"/>
    <cellStyle name="Millares 16 7 3 3" xfId="17160" xr:uid="{8AF7952E-3A70-4D06-98A3-E9AFD3D457D4}"/>
    <cellStyle name="Millares 16 7 3 3 2" xfId="38663" xr:uid="{89491CFF-6052-434F-9C63-426B72A6CDB0}"/>
    <cellStyle name="Millares 16 7 3 4" xfId="23765" xr:uid="{228ED2E7-B021-4B38-839D-338F438ACBE0}"/>
    <cellStyle name="Millares 16 7 3 5" xfId="45268" xr:uid="{989429D7-A33B-484F-9B5E-DA3E4DCB0442}"/>
    <cellStyle name="Millares 16 7 4" xfId="3455" xr:uid="{CD675F3E-734C-48BC-A81C-A1DF2FF4AAB9}"/>
    <cellStyle name="Millares 16 7 4 2" xfId="11721" xr:uid="{B10E3A1D-034B-4B43-B4E1-7A1FF913726E}"/>
    <cellStyle name="Millares 16 7 4 2 2" xfId="33224" xr:uid="{E1E4823A-37B1-493F-9D3C-4B4E001AB70B}"/>
    <cellStyle name="Millares 16 7 4 3" xfId="18356" xr:uid="{E671468A-EC0E-4281-B2FF-3B4E427D39A6}"/>
    <cellStyle name="Millares 16 7 4 3 2" xfId="39859" xr:uid="{918BAE07-4454-48A7-BE6E-A59E51E5631B}"/>
    <cellStyle name="Millares 16 7 4 4" xfId="24961" xr:uid="{5A2FF213-7557-4AB8-87FD-D9A48878E9E0}"/>
    <cellStyle name="Millares 16 7 4 5" xfId="46464" xr:uid="{9809F346-BB60-41C6-A44E-9242A3BECB22}"/>
    <cellStyle name="Millares 16 7 5" xfId="5594" xr:uid="{7BA5E1E6-A3AF-47D1-BE7C-CED416319059}"/>
    <cellStyle name="Millares 16 7 5 2" xfId="13860" xr:uid="{0757C7E6-513D-4F3B-8A28-0F8F0ECB1D3C}"/>
    <cellStyle name="Millares 16 7 5 2 2" xfId="35363" xr:uid="{A866781F-560F-4DC2-9BFA-4EA24AF7F7BA}"/>
    <cellStyle name="Millares 16 7 5 3" xfId="20495" xr:uid="{5B91F14B-1456-4305-84E9-947F2132DAFF}"/>
    <cellStyle name="Millares 16 7 5 3 2" xfId="41998" xr:uid="{9E496713-C7C6-40E8-9E68-C2369F48AFB9}"/>
    <cellStyle name="Millares 16 7 5 4" xfId="27100" xr:uid="{1728FE46-AC98-4616-95E5-B39229AFB790}"/>
    <cellStyle name="Millares 16 7 5 5" xfId="48603" xr:uid="{F1EA4960-E061-42D5-8A5A-D973D526587C}"/>
    <cellStyle name="Millares 16 7 6" xfId="7235" xr:uid="{5BEB3098-CFA1-497A-901B-A2A6A77FD1D5}"/>
    <cellStyle name="Millares 16 7 6 2" xfId="28738" xr:uid="{C5F3B695-5554-429A-898C-D277A16D8997}"/>
    <cellStyle name="Millares 16 7 7" xfId="8892" xr:uid="{23168BCA-499A-4D7D-8415-A91005B1C235}"/>
    <cellStyle name="Millares 16 7 7 2" xfId="30395" xr:uid="{858A391A-7E08-49A7-BFC0-187B0EE8C7F3}"/>
    <cellStyle name="Millares 16 7 8" xfId="15527" xr:uid="{E1E8A8EA-75FE-4AB1-B7E6-9A5BF8257A9D}"/>
    <cellStyle name="Millares 16 7 8 2" xfId="37030" xr:uid="{6C423DB5-2FA6-4CBC-9C23-E8433694CBB0}"/>
    <cellStyle name="Millares 16 7 9" xfId="22132" xr:uid="{71C5E7F4-6B58-4501-8F57-26F7111F44DD}"/>
    <cellStyle name="Millares 16 8" xfId="894" xr:uid="{1AD46C7F-D4FF-49E1-9B51-D2A4296076F0}"/>
    <cellStyle name="Millares 16 8 2" xfId="3723" xr:uid="{0933A641-E1B6-44F1-852A-502EA1A2E5C3}"/>
    <cellStyle name="Millares 16 8 2 2" xfId="11989" xr:uid="{4E7DE258-4C49-4696-81CF-D367296FC049}"/>
    <cellStyle name="Millares 16 8 2 2 2" xfId="33492" xr:uid="{4D4ECA83-0FAC-4846-8A36-C9D79BCF764D}"/>
    <cellStyle name="Millares 16 8 2 3" xfId="18624" xr:uid="{232BD489-A12F-4EA6-A977-74E1F7C44445}"/>
    <cellStyle name="Millares 16 8 2 3 2" xfId="40127" xr:uid="{6C70CC70-C878-4F18-AAF1-0D6F4E3F928D}"/>
    <cellStyle name="Millares 16 8 2 4" xfId="25229" xr:uid="{A0A245D8-4126-418E-A85B-6B380B03DE19}"/>
    <cellStyle name="Millares 16 8 2 5" xfId="46732" xr:uid="{0B0D2899-F7FB-447B-B7E1-D43C79FF9307}"/>
    <cellStyle name="Millares 16 8 3" xfId="5862" xr:uid="{BED17E31-E452-4CCC-81D4-7094D74034D4}"/>
    <cellStyle name="Millares 16 8 3 2" xfId="14128" xr:uid="{DC81177B-3098-4262-B733-8C25A75EDF64}"/>
    <cellStyle name="Millares 16 8 3 2 2" xfId="35631" xr:uid="{1D4848DA-0CC7-4435-85B0-755755AB5452}"/>
    <cellStyle name="Millares 16 8 3 3" xfId="20763" xr:uid="{5E868606-255E-40B3-8161-8965F3685E64}"/>
    <cellStyle name="Millares 16 8 3 3 2" xfId="42266" xr:uid="{B409451C-7C36-4EED-A041-32F32A51803E}"/>
    <cellStyle name="Millares 16 8 3 4" xfId="27368" xr:uid="{CD53D446-EB99-442D-8815-F7AF8E942C9C}"/>
    <cellStyle name="Millares 16 8 3 5" xfId="48871" xr:uid="{C8FF13A0-C7A6-4C74-B891-43631D5C3165}"/>
    <cellStyle name="Millares 16 8 4" xfId="7503" xr:uid="{88F86648-A4F6-47B8-9C3B-F19B2AF0E40D}"/>
    <cellStyle name="Millares 16 8 4 2" xfId="29006" xr:uid="{3F519057-57D9-4B34-B744-8FB035B3A29F}"/>
    <cellStyle name="Millares 16 8 5" xfId="9160" xr:uid="{88C8EF2F-CD12-4C9F-B003-1C3D12E9E054}"/>
    <cellStyle name="Millares 16 8 5 2" xfId="30663" xr:uid="{8F4A52BC-810B-4975-AEEC-BF8A76D4AB3D}"/>
    <cellStyle name="Millares 16 8 6" xfId="15795" xr:uid="{A1EDA23C-612B-4256-8CC8-4ECEECD7EA3D}"/>
    <cellStyle name="Millares 16 8 6 2" xfId="37298" xr:uid="{4C2968B0-60D3-4AF0-B813-AF2E5B666E1F}"/>
    <cellStyle name="Millares 16 8 7" xfId="22400" xr:uid="{12152CD3-3B11-415C-B1EA-C023B8D4F044}"/>
    <cellStyle name="Millares 16 8 8" xfId="43903" xr:uid="{B445141B-4C39-4044-9B1B-0208DE531A5C}"/>
    <cellStyle name="Millares 16 9" xfId="1155" xr:uid="{2AD47445-E92B-4BD1-93ED-9C846EE1C4E4}"/>
    <cellStyle name="Millares 16 9 2" xfId="3984" xr:uid="{F4F8121B-A138-4896-B889-45B55F3C54AB}"/>
    <cellStyle name="Millares 16 9 2 2" xfId="12250" xr:uid="{91EC773D-EB10-472D-9259-E25ED082723E}"/>
    <cellStyle name="Millares 16 9 2 2 2" xfId="33753" xr:uid="{6281C346-0811-47ED-B351-C4E906A10A52}"/>
    <cellStyle name="Millares 16 9 2 3" xfId="18885" xr:uid="{1786AE07-2306-4305-A614-3C97EFAE2E6D}"/>
    <cellStyle name="Millares 16 9 2 3 2" xfId="40388" xr:uid="{516F081A-32CB-4299-B155-494675EF43F4}"/>
    <cellStyle name="Millares 16 9 2 4" xfId="25490" xr:uid="{C94FF107-AC3E-4075-91EA-0BB25388118E}"/>
    <cellStyle name="Millares 16 9 2 5" xfId="46993" xr:uid="{814B9A98-3CAC-4BDF-9046-9D92536160ED}"/>
    <cellStyle name="Millares 16 9 3" xfId="6123" xr:uid="{72839641-1BAB-4731-AE4B-18EF40F3EEB0}"/>
    <cellStyle name="Millares 16 9 3 2" xfId="14389" xr:uid="{C5659BC3-6945-4516-BB25-F403A97797CB}"/>
    <cellStyle name="Millares 16 9 3 2 2" xfId="35892" xr:uid="{4ED88688-0F7D-40F5-B32A-82D782A8BD19}"/>
    <cellStyle name="Millares 16 9 3 3" xfId="21024" xr:uid="{5F1EBA73-0B37-4C56-B180-A3563B4F6A52}"/>
    <cellStyle name="Millares 16 9 3 3 2" xfId="42527" xr:uid="{AC008912-19A0-43E8-A750-D13775ECA802}"/>
    <cellStyle name="Millares 16 9 3 4" xfId="27629" xr:uid="{FB685996-BB7B-4ECF-AA93-BB8089651DDA}"/>
    <cellStyle name="Millares 16 9 3 5" xfId="49132" xr:uid="{39D27892-C5E6-4E8C-9424-AED46C419E55}"/>
    <cellStyle name="Millares 16 9 4" xfId="7764" xr:uid="{045B749F-39BC-4F91-8A5E-1EC2315E2469}"/>
    <cellStyle name="Millares 16 9 4 2" xfId="29267" xr:uid="{F7BE0E0C-1D9C-4D95-94A8-277A105FDAF1}"/>
    <cellStyle name="Millares 16 9 5" xfId="9421" xr:uid="{1C054259-B4F5-48C3-96C9-09656961B4BF}"/>
    <cellStyle name="Millares 16 9 5 2" xfId="30924" xr:uid="{99B3D846-6BB2-4AA6-AAB2-F2B5F6432BB7}"/>
    <cellStyle name="Millares 16 9 6" xfId="16056" xr:uid="{ECE7EDB8-638F-4943-9262-9BBFA23F8099}"/>
    <cellStyle name="Millares 16 9 6 2" xfId="37559" xr:uid="{3DD32BB8-D982-4907-B7E8-877420B3E9ED}"/>
    <cellStyle name="Millares 16 9 7" xfId="22661" xr:uid="{36136049-7FB7-45EF-A26E-49B29BAD0B83}"/>
    <cellStyle name="Millares 16 9 8" xfId="44164" xr:uid="{17DD557E-BEF1-4CA2-8BFE-F7AE8860909D}"/>
    <cellStyle name="Millares 17" xfId="141" xr:uid="{128FFE19-3776-41F2-98B6-FAB28C4A1FD2}"/>
    <cellStyle name="Millares 17 10" xfId="4678" xr:uid="{0E5240DE-4626-4F1C-A43E-45FE930F11D9}"/>
    <cellStyle name="Millares 17 10 2" xfId="12944" xr:uid="{E3BC09BC-BD34-4634-992D-6175E28A988D}"/>
    <cellStyle name="Millares 17 10 2 2" xfId="34447" xr:uid="{51FDFB36-E534-45B4-B731-95445EF7227E}"/>
    <cellStyle name="Millares 17 10 3" xfId="19579" xr:uid="{F1BC0200-0C8F-4DBB-BA68-2F23F9DA0EC7}"/>
    <cellStyle name="Millares 17 10 3 2" xfId="41082" xr:uid="{029BBFE3-ECDC-410A-B9EA-70749F6061C8}"/>
    <cellStyle name="Millares 17 10 4" xfId="26184" xr:uid="{9432EF50-4E11-44B3-908F-9CE6D851D3C3}"/>
    <cellStyle name="Millares 17 10 5" xfId="47687" xr:uid="{9207DC5F-40D5-41CB-8F36-305618807FC5}"/>
    <cellStyle name="Millares 17 11" xfId="5181" xr:uid="{DB034250-8404-4748-97C7-161875689990}"/>
    <cellStyle name="Millares 17 11 2" xfId="13447" xr:uid="{C6CC7374-9C7C-48E1-BFDC-632D5BE66461}"/>
    <cellStyle name="Millares 17 11 2 2" xfId="34950" xr:uid="{65862511-A8CE-4909-97DA-A359BB0CAC6C}"/>
    <cellStyle name="Millares 17 11 3" xfId="20082" xr:uid="{699BD6A7-6B7A-49E2-BC66-6E6001253A84}"/>
    <cellStyle name="Millares 17 11 3 2" xfId="41585" xr:uid="{ABD44AD9-7598-4EE2-8631-F88989707ADF}"/>
    <cellStyle name="Millares 17 11 4" xfId="26687" xr:uid="{F8F5125E-3EFB-4241-B701-83F4A63A881A}"/>
    <cellStyle name="Millares 17 11 5" xfId="48190" xr:uid="{BD11AFA0-CF9D-4B91-B65C-96BE5738D4F0}"/>
    <cellStyle name="Millares 17 12" xfId="6822" xr:uid="{4C258314-D536-4FC1-8DD8-B87F163AE811}"/>
    <cellStyle name="Millares 17 12 2" xfId="28325" xr:uid="{1327CEF7-77FD-498B-A675-FD6A057ECA66}"/>
    <cellStyle name="Millares 17 13" xfId="8476" xr:uid="{B0682463-6C7E-4E49-8D91-4A9E94EB3D42}"/>
    <cellStyle name="Millares 17 13 2" xfId="29979" xr:uid="{8C4ABD0E-7C41-4A12-BF2C-F0D07F6128D4}"/>
    <cellStyle name="Millares 17 14" xfId="15115" xr:uid="{98501694-151C-406C-B0D7-9C3D32F01C61}"/>
    <cellStyle name="Millares 17 14 2" xfId="36618" xr:uid="{9D2F380A-E418-427A-B17E-9FFEFFB04792}"/>
    <cellStyle name="Millares 17 15" xfId="21720" xr:uid="{32348068-D296-4B65-BC36-B847AE38FA9D}"/>
    <cellStyle name="Millares 17 16" xfId="43223" xr:uid="{95081190-C8F5-4265-B5A3-FFFB34B16587}"/>
    <cellStyle name="Millares 17 2" xfId="473" xr:uid="{33AE0923-BF33-4162-BC85-725D18D6E7AB}"/>
    <cellStyle name="Millares 17 2 10" xfId="7084" xr:uid="{CBFB36AF-9ADA-48BA-9D81-31DD13BF9D71}"/>
    <cellStyle name="Millares 17 2 10 2" xfId="28587" xr:uid="{230F5E90-B80A-4200-B84D-31857A319A99}"/>
    <cellStyle name="Millares 17 2 11" xfId="8740" xr:uid="{A242BC2E-D427-487F-B82E-B170801FB459}"/>
    <cellStyle name="Millares 17 2 11 2" xfId="30243" xr:uid="{7A453A87-9A24-41BE-BE10-BBAD87A8FB2D}"/>
    <cellStyle name="Millares 17 2 12" xfId="15376" xr:uid="{F7DC0593-DD16-467E-B0AC-1147A3662892}"/>
    <cellStyle name="Millares 17 2 12 2" xfId="36879" xr:uid="{6A65BA31-4FB0-4290-99C3-F66AF165780B}"/>
    <cellStyle name="Millares 17 2 13" xfId="21981" xr:uid="{B5E86B19-0F9E-45A5-A3C8-F14206F949E0}"/>
    <cellStyle name="Millares 17 2 14" xfId="43484" xr:uid="{485B2849-98F7-40BF-999F-63F6D6F11FBA}"/>
    <cellStyle name="Millares 17 2 2" xfId="755" xr:uid="{FE4547F3-B8FC-4CE5-8A04-E4EF290C42AA}"/>
    <cellStyle name="Millares 17 2 2 10" xfId="15656" xr:uid="{6DBC24E6-77C4-4D20-BD18-F80A34A57D35}"/>
    <cellStyle name="Millares 17 2 2 10 2" xfId="37159" xr:uid="{B6B8DD09-7E94-4B5D-8259-89D7882C21C7}"/>
    <cellStyle name="Millares 17 2 2 11" xfId="22261" xr:uid="{DE92E8B0-C83A-4B83-8C20-9D047DC81CAD}"/>
    <cellStyle name="Millares 17 2 2 12" xfId="43764" xr:uid="{48E2E9DB-800D-4087-9B2B-7D3BC2C56A24}"/>
    <cellStyle name="Millares 17 2 2 2" xfId="1701" xr:uid="{7A35EE91-A3BE-432B-9D5A-6A88B1E364E2}"/>
    <cellStyle name="Millares 17 2 2 2 2" xfId="4530" xr:uid="{69A9F0A5-A95C-4A90-BAEE-4FCA7B51FB69}"/>
    <cellStyle name="Millares 17 2 2 2 2 2" xfId="12796" xr:uid="{21128EA9-8191-4337-80BF-401EB04457B0}"/>
    <cellStyle name="Millares 17 2 2 2 2 2 2" xfId="34299" xr:uid="{3971D03E-8A98-426E-89F0-1BFFF332E2E0}"/>
    <cellStyle name="Millares 17 2 2 2 2 3" xfId="19431" xr:uid="{606F4DAC-4C17-406C-AE9E-9D10F8DC6994}"/>
    <cellStyle name="Millares 17 2 2 2 2 3 2" xfId="40934" xr:uid="{B197BC63-E4BF-46F0-927B-C0CF03BF7C6D}"/>
    <cellStyle name="Millares 17 2 2 2 2 4" xfId="26036" xr:uid="{AC5FDB56-814E-428F-B594-EEFB7278C36F}"/>
    <cellStyle name="Millares 17 2 2 2 2 5" xfId="47539" xr:uid="{B619B0FD-1766-45F1-AF82-D9C51ACDD620}"/>
    <cellStyle name="Millares 17 2 2 2 3" xfId="6669" xr:uid="{2EF28625-2204-4E95-9EE4-B872DC09DE20}"/>
    <cellStyle name="Millares 17 2 2 2 3 2" xfId="14935" xr:uid="{D0408ED6-09D7-4C9E-BD1A-77ABFA027F5A}"/>
    <cellStyle name="Millares 17 2 2 2 3 2 2" xfId="36438" xr:uid="{6C839610-F6EF-4018-853C-6050AD0E337F}"/>
    <cellStyle name="Millares 17 2 2 2 3 3" xfId="21570" xr:uid="{717D4A62-AFAF-4482-A523-78C7AAE71F6F}"/>
    <cellStyle name="Millares 17 2 2 2 3 3 2" xfId="43073" xr:uid="{995D5217-69DC-4BF8-9866-0505A0947EC1}"/>
    <cellStyle name="Millares 17 2 2 2 3 4" xfId="28175" xr:uid="{F5684514-1B09-4467-A72F-F4DE1F937AC9}"/>
    <cellStyle name="Millares 17 2 2 2 3 5" xfId="49678" xr:uid="{C5FBB249-4D1A-404D-8533-29087582F821}"/>
    <cellStyle name="Millares 17 2 2 2 4" xfId="8310" xr:uid="{BEB72EB7-CF52-4EC8-8EC4-2BB1260335E5}"/>
    <cellStyle name="Millares 17 2 2 2 4 2" xfId="29813" xr:uid="{584E9E29-DCCC-4F56-8DFA-DF1B73B8A86C}"/>
    <cellStyle name="Millares 17 2 2 2 5" xfId="9967" xr:uid="{E539D161-EADC-4C4B-9D2F-5E4E2E4FB60A}"/>
    <cellStyle name="Millares 17 2 2 2 5 2" xfId="31470" xr:uid="{35C42317-42AB-48D4-9F92-12688E83B077}"/>
    <cellStyle name="Millares 17 2 2 2 6" xfId="16602" xr:uid="{DED038CC-F497-4EC1-84D2-75780322087A}"/>
    <cellStyle name="Millares 17 2 2 2 6 2" xfId="38105" xr:uid="{D3762753-56EE-4007-8251-C04DD622C4F6}"/>
    <cellStyle name="Millares 17 2 2 2 7" xfId="23207" xr:uid="{0FF35E99-DCB1-4370-B46E-CDE1E629A815}"/>
    <cellStyle name="Millares 17 2 2 2 8" xfId="44710" xr:uid="{BF104E6E-7B94-4EF9-8AC8-AC347E344380}"/>
    <cellStyle name="Millares 17 2 2 3" xfId="2388" xr:uid="{BC272950-98B4-4A2F-9FFC-6A5DBBA42F2C}"/>
    <cellStyle name="Millares 17 2 2 3 2" xfId="10654" xr:uid="{93B44B24-4534-43C4-964D-3B1124C88C9D}"/>
    <cellStyle name="Millares 17 2 2 3 2 2" xfId="32157" xr:uid="{7A47F6FA-25DB-40B2-8401-C9DF05B6A848}"/>
    <cellStyle name="Millares 17 2 2 3 3" xfId="17289" xr:uid="{F150E644-5ACB-408F-8781-53D4C5809F74}"/>
    <cellStyle name="Millares 17 2 2 3 3 2" xfId="38792" xr:uid="{59EA4A30-54FD-45B1-B59F-2B54837E7488}"/>
    <cellStyle name="Millares 17 2 2 3 4" xfId="23894" xr:uid="{13A98F88-0CF3-4DAB-BFE4-B632960250C8}"/>
    <cellStyle name="Millares 17 2 2 3 5" xfId="45397" xr:uid="{9259441E-9F53-443C-B137-344ABBEB0FAA}"/>
    <cellStyle name="Millares 17 2 2 4" xfId="2905" xr:uid="{4E28BF6F-DF94-4E24-A6ED-7FC3CDD7F6A3}"/>
    <cellStyle name="Millares 17 2 2 4 2" xfId="11171" xr:uid="{F54F78FF-A445-47B0-8884-4FCDBCB9E2A8}"/>
    <cellStyle name="Millares 17 2 2 4 2 2" xfId="32674" xr:uid="{1345CAB8-81C3-4E13-A066-83F4F930BA72}"/>
    <cellStyle name="Millares 17 2 2 4 3" xfId="17806" xr:uid="{16697E47-BAD0-4567-889F-0DAA8945CDA3}"/>
    <cellStyle name="Millares 17 2 2 4 3 2" xfId="39309" xr:uid="{8B47935F-BF73-4EC3-8AE5-66B748E5FB54}"/>
    <cellStyle name="Millares 17 2 2 4 4" xfId="24411" xr:uid="{350088A6-124B-4165-B005-596816666AA3}"/>
    <cellStyle name="Millares 17 2 2 4 5" xfId="45914" xr:uid="{0600932B-018C-4CAF-80B3-BB3A746D86A4}"/>
    <cellStyle name="Millares 17 2 2 5" xfId="3584" xr:uid="{DCEF0241-E5BF-403B-BFCE-D30E8299F99B}"/>
    <cellStyle name="Millares 17 2 2 5 2" xfId="11850" xr:uid="{60900B69-D8AD-44B1-8853-C8D8F8D93693}"/>
    <cellStyle name="Millares 17 2 2 5 2 2" xfId="33353" xr:uid="{04F30EB7-2AAC-4610-89F0-E63954F6E6B2}"/>
    <cellStyle name="Millares 17 2 2 5 3" xfId="18485" xr:uid="{05578B02-1380-41C0-B029-AD0DAF48E3F9}"/>
    <cellStyle name="Millares 17 2 2 5 3 2" xfId="39988" xr:uid="{58179CB0-DE68-4545-B275-DB194C331E80}"/>
    <cellStyle name="Millares 17 2 2 5 4" xfId="25090" xr:uid="{BB2EEC43-9BB8-427B-8741-A94520748645}"/>
    <cellStyle name="Millares 17 2 2 5 5" xfId="46593" xr:uid="{C1570DD5-EB3B-437A-B94C-94E7CB24D1B2}"/>
    <cellStyle name="Millares 17 2 2 6" xfId="5049" xr:uid="{43C9856C-F891-4D50-9AC0-F54EFA8BB8AB}"/>
    <cellStyle name="Millares 17 2 2 6 2" xfId="13315" xr:uid="{B3C000F3-4E7C-4A68-8C71-74CF7F4D9EED}"/>
    <cellStyle name="Millares 17 2 2 6 2 2" xfId="34818" xr:uid="{12D478E3-2B57-4F20-97D0-64E5BF47F515}"/>
    <cellStyle name="Millares 17 2 2 6 3" xfId="19950" xr:uid="{40A88775-02EB-4097-A5A0-8D66F697E1CC}"/>
    <cellStyle name="Millares 17 2 2 6 3 2" xfId="41453" xr:uid="{F4BD0CC2-684D-421C-9669-8CB4CF749D51}"/>
    <cellStyle name="Millares 17 2 2 6 4" xfId="26555" xr:uid="{DEF4D1F2-2077-4D8F-94D1-DA7D2E5D8C04}"/>
    <cellStyle name="Millares 17 2 2 6 5" xfId="48058" xr:uid="{021D2EA2-DDC0-4142-9854-25D544644C4D}"/>
    <cellStyle name="Millares 17 2 2 7" xfId="5723" xr:uid="{C2D2C67C-756B-4938-94BA-50092969FA8C}"/>
    <cellStyle name="Millares 17 2 2 7 2" xfId="13989" xr:uid="{5B8027AB-0DD8-49CD-A709-6E56178459BF}"/>
    <cellStyle name="Millares 17 2 2 7 2 2" xfId="35492" xr:uid="{B1B81E5F-FDC1-4D98-8411-EA631ACCD238}"/>
    <cellStyle name="Millares 17 2 2 7 3" xfId="20624" xr:uid="{21CB0D95-B7F3-4C78-926B-9A6DEB6E3EA8}"/>
    <cellStyle name="Millares 17 2 2 7 3 2" xfId="42127" xr:uid="{558BB119-17D3-4017-9B5A-44151B76658C}"/>
    <cellStyle name="Millares 17 2 2 7 4" xfId="27229" xr:uid="{BFBBB0DF-5FFB-4CD3-9323-B936574B9614}"/>
    <cellStyle name="Millares 17 2 2 7 5" xfId="48732" xr:uid="{7348C35D-1566-4FB6-8E10-918AEEF1FDF4}"/>
    <cellStyle name="Millares 17 2 2 8" xfId="7364" xr:uid="{D9A25ED3-AF6D-4D18-B401-D7FF7E0D40CA}"/>
    <cellStyle name="Millares 17 2 2 8 2" xfId="28867" xr:uid="{D49F097B-DF46-4DD9-930D-4482BF693202}"/>
    <cellStyle name="Millares 17 2 2 9" xfId="9021" xr:uid="{AA63B086-6048-409C-ADE5-BDC25CB1F8C6}"/>
    <cellStyle name="Millares 17 2 2 9 2" xfId="30524" xr:uid="{60D886C3-C5BF-4CEA-BD3B-8F052A6519EE}"/>
    <cellStyle name="Millares 17 2 3" xfId="1025" xr:uid="{28B7D398-25FD-4562-957C-0D0C8E5BFCD2}"/>
    <cellStyle name="Millares 17 2 3 2" xfId="3854" xr:uid="{4D0BDBBF-46EB-405D-84FD-C9D4F267A09E}"/>
    <cellStyle name="Millares 17 2 3 2 2" xfId="12120" xr:uid="{25DCFAD9-F216-4981-A0F9-7A018F6A1431}"/>
    <cellStyle name="Millares 17 2 3 2 2 2" xfId="33623" xr:uid="{426E48CD-2F84-46F3-96FE-E679C6D5710B}"/>
    <cellStyle name="Millares 17 2 3 2 3" xfId="18755" xr:uid="{CFFB687D-6212-44C5-B53C-E107406DDFFF}"/>
    <cellStyle name="Millares 17 2 3 2 3 2" xfId="40258" xr:uid="{03C24D03-EC94-415B-B233-71162040C976}"/>
    <cellStyle name="Millares 17 2 3 2 4" xfId="25360" xr:uid="{3CA3A979-B6C5-4118-80E5-EA3C8D7E9D68}"/>
    <cellStyle name="Millares 17 2 3 2 5" xfId="46863" xr:uid="{63A7B871-657E-46E7-9BE2-300DF0DCA1B2}"/>
    <cellStyle name="Millares 17 2 3 3" xfId="5993" xr:uid="{D0775EED-2023-41BE-AFD0-4B2EDFBCFA74}"/>
    <cellStyle name="Millares 17 2 3 3 2" xfId="14259" xr:uid="{7078B1F6-C820-496C-88EA-DCA7CB953F1B}"/>
    <cellStyle name="Millares 17 2 3 3 2 2" xfId="35762" xr:uid="{C7664321-5C10-41D2-8B08-CA1B17FE03FC}"/>
    <cellStyle name="Millares 17 2 3 3 3" xfId="20894" xr:uid="{9BB97984-A948-45C5-84D1-5AF0E8DA17C2}"/>
    <cellStyle name="Millares 17 2 3 3 3 2" xfId="42397" xr:uid="{56C2CB41-2A5A-4B86-868D-80E3BCACC370}"/>
    <cellStyle name="Millares 17 2 3 3 4" xfId="27499" xr:uid="{10388515-7016-492E-9F35-383438B6FC54}"/>
    <cellStyle name="Millares 17 2 3 3 5" xfId="49002" xr:uid="{F1E8F44F-EF13-4E55-81CB-5FAD3FDF39D5}"/>
    <cellStyle name="Millares 17 2 3 4" xfId="7634" xr:uid="{5D33342E-B2D7-45B7-87B0-FECE9050EA1D}"/>
    <cellStyle name="Millares 17 2 3 4 2" xfId="29137" xr:uid="{A4EC8681-8566-4813-B0C8-043B16CAB98F}"/>
    <cellStyle name="Millares 17 2 3 5" xfId="9291" xr:uid="{F515AB6B-BE8A-4E2E-AEF5-F2BD26C0BA50}"/>
    <cellStyle name="Millares 17 2 3 5 2" xfId="30794" xr:uid="{84E2B4CB-86CE-4843-B677-7476626FAA3C}"/>
    <cellStyle name="Millares 17 2 3 6" xfId="15926" xr:uid="{4C95D4C5-E130-4CF7-A724-12590B26529D}"/>
    <cellStyle name="Millares 17 2 3 6 2" xfId="37429" xr:uid="{5F2F1B0A-DF04-48A0-82E8-52FEAED32775}"/>
    <cellStyle name="Millares 17 2 3 7" xfId="22531" xr:uid="{C0E874BE-9683-4C6A-B3A7-5F157A009585}"/>
    <cellStyle name="Millares 17 2 3 8" xfId="44034" xr:uid="{0EA494C0-BFBB-444B-88EB-126CFB1A6C74}"/>
    <cellStyle name="Millares 17 2 4" xfId="1421" xr:uid="{6F355AD8-CE6D-46DA-9DBB-84B10C205316}"/>
    <cellStyle name="Millares 17 2 4 2" xfId="4250" xr:uid="{CC1A5D70-1E8D-40AF-859A-BF8D5508DA92}"/>
    <cellStyle name="Millares 17 2 4 2 2" xfId="12516" xr:uid="{BEFFD90E-C037-4654-84EF-65EB1D13E57B}"/>
    <cellStyle name="Millares 17 2 4 2 2 2" xfId="34019" xr:uid="{56654E5D-D84C-4793-935B-19A2FD67500A}"/>
    <cellStyle name="Millares 17 2 4 2 3" xfId="19151" xr:uid="{4DF8E9B6-8E79-497E-8670-DF2AB7EF765F}"/>
    <cellStyle name="Millares 17 2 4 2 3 2" xfId="40654" xr:uid="{7CCAE408-0970-45B9-A1EF-C4B822F07D94}"/>
    <cellStyle name="Millares 17 2 4 2 4" xfId="25756" xr:uid="{79E92888-EF8D-4F12-B91B-0759DDCAF069}"/>
    <cellStyle name="Millares 17 2 4 2 5" xfId="47259" xr:uid="{6F9E7236-2CFC-4DA4-8FF7-8703203E19E6}"/>
    <cellStyle name="Millares 17 2 4 3" xfId="6389" xr:uid="{48AC29B7-0E15-4230-BA16-AA3AAC786E5F}"/>
    <cellStyle name="Millares 17 2 4 3 2" xfId="14655" xr:uid="{D8F9F464-9B60-4A37-BC8B-1001BD4A2296}"/>
    <cellStyle name="Millares 17 2 4 3 2 2" xfId="36158" xr:uid="{BDCF3F95-45D6-4934-AAF9-760E8B5C1902}"/>
    <cellStyle name="Millares 17 2 4 3 3" xfId="21290" xr:uid="{4846989E-6896-4D90-A799-0778A5E428BF}"/>
    <cellStyle name="Millares 17 2 4 3 3 2" xfId="42793" xr:uid="{46C3AA21-6555-4F8A-B9E4-3E9DB2D86820}"/>
    <cellStyle name="Millares 17 2 4 3 4" xfId="27895" xr:uid="{A0E8A56F-0AA7-48C9-961D-66725E6A9376}"/>
    <cellStyle name="Millares 17 2 4 3 5" xfId="49398" xr:uid="{94274CB9-D18A-49EF-B26D-6A15DD2AE658}"/>
    <cellStyle name="Millares 17 2 4 4" xfId="8030" xr:uid="{7D32D290-2144-4AED-B895-C5F2F915E398}"/>
    <cellStyle name="Millares 17 2 4 4 2" xfId="29533" xr:uid="{F534FA2D-BAFB-43D5-8EAC-5964FD4D9BDB}"/>
    <cellStyle name="Millares 17 2 4 5" xfId="9687" xr:uid="{3ED72387-ED0D-47C2-8862-3433864774ED}"/>
    <cellStyle name="Millares 17 2 4 5 2" xfId="31190" xr:uid="{B0A4EAC9-D7B7-4022-97B0-BEEAA4F50532}"/>
    <cellStyle name="Millares 17 2 4 6" xfId="16322" xr:uid="{6B3F6F38-28F1-4194-8C16-F1F675BBFF1E}"/>
    <cellStyle name="Millares 17 2 4 6 2" xfId="37825" xr:uid="{EAB3CB56-9542-4FFD-9610-5C8F5ADAB450}"/>
    <cellStyle name="Millares 17 2 4 7" xfId="22927" xr:uid="{E879F63D-BA6B-472E-BA20-38D51A11C66B}"/>
    <cellStyle name="Millares 17 2 4 8" xfId="44430" xr:uid="{73426934-6D1B-4847-9522-0FAA69F00A84}"/>
    <cellStyle name="Millares 17 2 5" xfId="2108" xr:uid="{EAF11459-CD86-45C2-9296-6F8C3E9C1392}"/>
    <cellStyle name="Millares 17 2 5 2" xfId="10374" xr:uid="{3C87D8CB-2FAF-4567-8F90-2C2F9E07B699}"/>
    <cellStyle name="Millares 17 2 5 2 2" xfId="31877" xr:uid="{1A618380-CB23-4A1D-A79C-96BFB13346A6}"/>
    <cellStyle name="Millares 17 2 5 3" xfId="17009" xr:uid="{DAC824E5-5032-4D84-B798-7CC33C0E4F9B}"/>
    <cellStyle name="Millares 17 2 5 3 2" xfId="38512" xr:uid="{A29A302D-640F-48FD-A10D-726323CC016C}"/>
    <cellStyle name="Millares 17 2 5 4" xfId="23614" xr:uid="{2E6864C7-85E1-4C2E-96E2-BBB4A02F8AEB}"/>
    <cellStyle name="Millares 17 2 5 5" xfId="45117" xr:uid="{4867C1B3-50CB-4A5E-A84F-C0337389FFAA}"/>
    <cellStyle name="Millares 17 2 6" xfId="2656" xr:uid="{7835A9A8-5C97-4A1E-91AA-76224925D854}"/>
    <cellStyle name="Millares 17 2 6 2" xfId="10922" xr:uid="{F59DA5D7-9CBA-4CAB-A3FA-D58B4000259D}"/>
    <cellStyle name="Millares 17 2 6 2 2" xfId="32425" xr:uid="{D4A6DE33-5A62-4809-AA5B-CF3F51EEB667}"/>
    <cellStyle name="Millares 17 2 6 3" xfId="17557" xr:uid="{67F68C44-72CA-446A-8F43-20D7B369665B}"/>
    <cellStyle name="Millares 17 2 6 3 2" xfId="39060" xr:uid="{C0C5323C-ADC6-4C4E-AB66-144E4D95F33B}"/>
    <cellStyle name="Millares 17 2 6 4" xfId="24162" xr:uid="{CBF7EE19-DF37-405E-890B-A2397E34B0F0}"/>
    <cellStyle name="Millares 17 2 6 5" xfId="45665" xr:uid="{F0DBAFE7-D9B2-42EE-94C7-C9B8B4144FAA}"/>
    <cellStyle name="Millares 17 2 7" xfId="3304" xr:uid="{1BD1D204-7288-4550-BD41-2F7F15D83D94}"/>
    <cellStyle name="Millares 17 2 7 2" xfId="11570" xr:uid="{973300C4-B0AB-41D5-B3C3-7E030C98649A}"/>
    <cellStyle name="Millares 17 2 7 2 2" xfId="33073" xr:uid="{B30CCB98-A9DE-4319-AC4B-1378B5CD24B8}"/>
    <cellStyle name="Millares 17 2 7 3" xfId="18205" xr:uid="{B34F8FA6-836A-4104-85A4-E62CD381C1E8}"/>
    <cellStyle name="Millares 17 2 7 3 2" xfId="39708" xr:uid="{C0CCDB4C-D4C5-4B07-9FEF-19C18CD888A5}"/>
    <cellStyle name="Millares 17 2 7 4" xfId="24810" xr:uid="{91CB4A0C-8F0F-41FE-808D-962BEC2F0BFD}"/>
    <cellStyle name="Millares 17 2 7 5" xfId="46313" xr:uid="{285F2D1C-FEBA-4A33-A864-69FEE0EA9DDE}"/>
    <cellStyle name="Millares 17 2 8" xfId="4800" xr:uid="{0B2A9EB6-4BD1-455E-A5A7-596DB17C9DF0}"/>
    <cellStyle name="Millares 17 2 8 2" xfId="13066" xr:uid="{0D270CDE-ADD5-41A8-8D2B-A25AD8071B86}"/>
    <cellStyle name="Millares 17 2 8 2 2" xfId="34569" xr:uid="{EB007155-7C01-4939-B7EC-F166C8489800}"/>
    <cellStyle name="Millares 17 2 8 3" xfId="19701" xr:uid="{22AAF3A6-857D-421E-AF31-FE5A0ADA314B}"/>
    <cellStyle name="Millares 17 2 8 3 2" xfId="41204" xr:uid="{B9A1BE44-C610-44E0-B7CF-2A57CEA69C1C}"/>
    <cellStyle name="Millares 17 2 8 4" xfId="26306" xr:uid="{F2B4FB5F-66EE-4CA1-9CB7-E75DFD71B50D}"/>
    <cellStyle name="Millares 17 2 8 5" xfId="47809" xr:uid="{C3E9E235-F252-4CE4-BA01-7EEC3F0ADA63}"/>
    <cellStyle name="Millares 17 2 9" xfId="5443" xr:uid="{024DE8FC-1FDB-4803-9822-899E01C974BA}"/>
    <cellStyle name="Millares 17 2 9 2" xfId="13709" xr:uid="{F820D083-F038-4715-B3E0-C4998C65E507}"/>
    <cellStyle name="Millares 17 2 9 2 2" xfId="35212" xr:uid="{9FAA8ADC-24B1-4530-81B3-8C72FA55BF40}"/>
    <cellStyle name="Millares 17 2 9 3" xfId="20344" xr:uid="{F06BEE8C-77E8-4DE9-B650-843F843DBC52}"/>
    <cellStyle name="Millares 17 2 9 3 2" xfId="41847" xr:uid="{ABCC4444-2E99-443F-9636-3E81F8AB7161}"/>
    <cellStyle name="Millares 17 2 9 4" xfId="26949" xr:uid="{89C45B47-B391-49AB-850F-011B8A3BF71D}"/>
    <cellStyle name="Millares 17 2 9 5" xfId="48452" xr:uid="{A944DE0F-959D-47DA-A9E1-703C8C45D01B}"/>
    <cellStyle name="Millares 17 3" xfId="346" xr:uid="{1017C33D-6409-4434-8617-28BA8BF3B4AC}"/>
    <cellStyle name="Millares 17 3 10" xfId="15249" xr:uid="{599BF94E-42CA-4F26-AA2A-1E051FC7C869}"/>
    <cellStyle name="Millares 17 3 10 2" xfId="36752" xr:uid="{A71F3D59-6A3A-4927-8A30-9BE1E0FC41A3}"/>
    <cellStyle name="Millares 17 3 11" xfId="21854" xr:uid="{57419C8E-5EBA-40C2-94AC-5BB3451FA667}"/>
    <cellStyle name="Millares 17 3 12" xfId="43357" xr:uid="{47DA6AC4-3570-4852-8BE8-3F30CC9C44BE}"/>
    <cellStyle name="Millares 17 3 2" xfId="1294" xr:uid="{6F564984-7253-4D5C-8E0D-2560B2DE11C5}"/>
    <cellStyle name="Millares 17 3 2 2" xfId="4123" xr:uid="{2E41B926-0A54-4F17-9CBD-B329D2711DDE}"/>
    <cellStyle name="Millares 17 3 2 2 2" xfId="12389" xr:uid="{3E1054CB-2CFE-4E12-9D94-B011180765B9}"/>
    <cellStyle name="Millares 17 3 2 2 2 2" xfId="33892" xr:uid="{A39BD901-F873-498B-8825-9168B49AB661}"/>
    <cellStyle name="Millares 17 3 2 2 3" xfId="19024" xr:uid="{42D4D216-5057-4467-8751-1705244C2B85}"/>
    <cellStyle name="Millares 17 3 2 2 3 2" xfId="40527" xr:uid="{72D6FB91-AB76-42D7-AA59-AC910DF1F13F}"/>
    <cellStyle name="Millares 17 3 2 2 4" xfId="25629" xr:uid="{5D43740F-3DED-4BAE-902E-110AF54582CA}"/>
    <cellStyle name="Millares 17 3 2 2 5" xfId="47132" xr:uid="{F18A9DCC-A950-408A-B371-DA91842A8A56}"/>
    <cellStyle name="Millares 17 3 2 3" xfId="6262" xr:uid="{31E724E2-5CF4-4164-857C-4A14D59ADA36}"/>
    <cellStyle name="Millares 17 3 2 3 2" xfId="14528" xr:uid="{FD2C1DDC-07DA-4425-ADE3-4F58EF35A80C}"/>
    <cellStyle name="Millares 17 3 2 3 2 2" xfId="36031" xr:uid="{63B7A0E6-BCDE-4D71-9762-E53A817469DE}"/>
    <cellStyle name="Millares 17 3 2 3 3" xfId="21163" xr:uid="{9EF180CE-6920-4116-9A3F-538246BBEEE5}"/>
    <cellStyle name="Millares 17 3 2 3 3 2" xfId="42666" xr:uid="{BF3DD83A-D6D9-4FBD-B70B-DCE4730F5196}"/>
    <cellStyle name="Millares 17 3 2 3 4" xfId="27768" xr:uid="{933D8CFB-0D0E-4821-A49F-206061E68794}"/>
    <cellStyle name="Millares 17 3 2 3 5" xfId="49271" xr:uid="{90364765-98AE-442B-ABC3-259DF032AF7E}"/>
    <cellStyle name="Millares 17 3 2 4" xfId="7903" xr:uid="{09294A39-7C86-48B6-88E3-739813ECAF6D}"/>
    <cellStyle name="Millares 17 3 2 4 2" xfId="29406" xr:uid="{D3CB6446-CB76-4B90-ADD3-8550EAF155B1}"/>
    <cellStyle name="Millares 17 3 2 5" xfId="9560" xr:uid="{74B44E05-A2DB-4CE4-B579-11D06791816E}"/>
    <cellStyle name="Millares 17 3 2 5 2" xfId="31063" xr:uid="{1C24CA93-D252-485B-9E65-7AF82CBFEAD3}"/>
    <cellStyle name="Millares 17 3 2 6" xfId="16195" xr:uid="{6E4828F4-1967-46C2-B1A8-0DAD2FA90202}"/>
    <cellStyle name="Millares 17 3 2 6 2" xfId="37698" xr:uid="{BDADE9BB-307A-4A95-B2C8-DF10945BE0C7}"/>
    <cellStyle name="Millares 17 3 2 7" xfId="22800" xr:uid="{0C9B3E3D-B477-49F1-B256-32DBEC023FBB}"/>
    <cellStyle name="Millares 17 3 2 8" xfId="44303" xr:uid="{C266924A-6F19-4433-9A0A-30C70531F696}"/>
    <cellStyle name="Millares 17 3 3" xfId="1981" xr:uid="{81076C5B-AA3C-46E0-8520-29B990C7F11C}"/>
    <cellStyle name="Millares 17 3 3 2" xfId="10247" xr:uid="{9B532683-BBAB-40B8-9802-7F8ADA630A8C}"/>
    <cellStyle name="Millares 17 3 3 2 2" xfId="31750" xr:uid="{80C430CA-A0B5-4867-92BB-810FEC566EB2}"/>
    <cellStyle name="Millares 17 3 3 3" xfId="16882" xr:uid="{86C28793-41D6-496B-8B78-E0B91838FF68}"/>
    <cellStyle name="Millares 17 3 3 3 2" xfId="38385" xr:uid="{7DAD4538-0C39-4893-A5D3-ECC3B4DEA975}"/>
    <cellStyle name="Millares 17 3 3 4" xfId="23487" xr:uid="{09ECBB71-D1A0-4A2E-906D-1239562BEA1B}"/>
    <cellStyle name="Millares 17 3 3 5" xfId="44990" xr:uid="{CE49B429-14BF-4A7F-8EFA-E49E2DBD630C}"/>
    <cellStyle name="Millares 17 3 4" xfId="2780" xr:uid="{BF0BF951-1CE0-4301-895B-793771BC93BB}"/>
    <cellStyle name="Millares 17 3 4 2" xfId="11046" xr:uid="{2BF70639-957D-4959-963F-1A202109E71B}"/>
    <cellStyle name="Millares 17 3 4 2 2" xfId="32549" xr:uid="{3161AB3A-D599-4BE2-B37C-B2A6FC788780}"/>
    <cellStyle name="Millares 17 3 4 3" xfId="17681" xr:uid="{6AEF6E55-2717-4762-9207-06CDBC81F708}"/>
    <cellStyle name="Millares 17 3 4 3 2" xfId="39184" xr:uid="{EDE56E20-C5DD-4348-95FE-70E5235E7C5E}"/>
    <cellStyle name="Millares 17 3 4 4" xfId="24286" xr:uid="{69FCFB0E-D19B-46A5-A52A-32A684C3132A}"/>
    <cellStyle name="Millares 17 3 4 5" xfId="45789" xr:uid="{CA66EB84-3A75-4EC2-B178-CF4562F29D4B}"/>
    <cellStyle name="Millares 17 3 5" xfId="3177" xr:uid="{DA1B1CED-BBEB-4886-82F7-650829D58C48}"/>
    <cellStyle name="Millares 17 3 5 2" xfId="11443" xr:uid="{C3542192-2A63-41AB-B19E-D32A8B95DCE5}"/>
    <cellStyle name="Millares 17 3 5 2 2" xfId="32946" xr:uid="{425D861A-5038-4D13-A047-E1358E80F39B}"/>
    <cellStyle name="Millares 17 3 5 3" xfId="18078" xr:uid="{79E4D010-5F0C-4667-A3F2-41662258E5A7}"/>
    <cellStyle name="Millares 17 3 5 3 2" xfId="39581" xr:uid="{4C36DFC8-5417-4F02-8F6B-BDB2C76B7FDE}"/>
    <cellStyle name="Millares 17 3 5 4" xfId="24683" xr:uid="{CD037014-04FE-4FC8-B1A9-571ABF1B51CD}"/>
    <cellStyle name="Millares 17 3 5 5" xfId="46186" xr:uid="{B85C3C90-16F4-4646-8417-8B2770E97A7B}"/>
    <cellStyle name="Millares 17 3 6" xfId="4924" xr:uid="{F27BBBA1-CB9F-43C8-9095-9752F4E7218A}"/>
    <cellStyle name="Millares 17 3 6 2" xfId="13190" xr:uid="{A89B1D7B-B5EB-48BA-84DA-BC5FD74FDB9D}"/>
    <cellStyle name="Millares 17 3 6 2 2" xfId="34693" xr:uid="{61E31FD9-C248-4FC9-97D2-9E44BFEF30D7}"/>
    <cellStyle name="Millares 17 3 6 3" xfId="19825" xr:uid="{21198CAF-5E8C-4E93-8679-18F41D79ADFB}"/>
    <cellStyle name="Millares 17 3 6 3 2" xfId="41328" xr:uid="{916554CD-38D7-47DC-A05B-E51A3F8B71EF}"/>
    <cellStyle name="Millares 17 3 6 4" xfId="26430" xr:uid="{A1CAB039-091E-482D-9BBC-5EC127CAB637}"/>
    <cellStyle name="Millares 17 3 6 5" xfId="47933" xr:uid="{3E277D36-DB8F-427C-A14B-610DDB64F227}"/>
    <cellStyle name="Millares 17 3 7" xfId="5316" xr:uid="{32E8666C-4EAD-4182-AE5F-57803987789D}"/>
    <cellStyle name="Millares 17 3 7 2" xfId="13582" xr:uid="{30E0162C-C6C1-4191-B843-2E01096588CA}"/>
    <cellStyle name="Millares 17 3 7 2 2" xfId="35085" xr:uid="{4320AA42-2228-44AC-9C23-C7AE30EB547B}"/>
    <cellStyle name="Millares 17 3 7 3" xfId="20217" xr:uid="{359B15B0-67B3-4890-A512-915A3C173FD8}"/>
    <cellStyle name="Millares 17 3 7 3 2" xfId="41720" xr:uid="{9B1C0AE9-6417-4401-822C-94353500AF86}"/>
    <cellStyle name="Millares 17 3 7 4" xfId="26822" xr:uid="{B1682F07-A8E1-4F1A-9676-ADEBE6543A3F}"/>
    <cellStyle name="Millares 17 3 7 5" xfId="48325" xr:uid="{625D61D2-C099-471F-B884-1F33AFA1661F}"/>
    <cellStyle name="Millares 17 3 8" xfId="6957" xr:uid="{227180EB-D13F-4C5F-B931-3DF54A42FD1A}"/>
    <cellStyle name="Millares 17 3 8 2" xfId="28460" xr:uid="{065E8266-F4F8-4702-9EAB-707740740509}"/>
    <cellStyle name="Millares 17 3 9" xfId="8613" xr:uid="{4666AA4F-8DA2-4B81-BFEF-26672FE358BC}"/>
    <cellStyle name="Millares 17 3 9 2" xfId="30116" xr:uid="{8CE98A70-6A32-42A6-8DEB-420D646862A5}"/>
    <cellStyle name="Millares 17 4" xfId="630" xr:uid="{946A22D8-62EB-41B7-B26D-4C0AE6581D36}"/>
    <cellStyle name="Millares 17 4 10" xfId="43639" xr:uid="{68B99265-E9E0-4C70-B86E-953A2B6E8D62}"/>
    <cellStyle name="Millares 17 4 2" xfId="1576" xr:uid="{456C49E9-B909-4788-8F9C-0BBF1624EC3E}"/>
    <cellStyle name="Millares 17 4 2 2" xfId="4405" xr:uid="{6C42AE87-6743-4DD0-B9C0-4216D6FFC4BC}"/>
    <cellStyle name="Millares 17 4 2 2 2" xfId="12671" xr:uid="{00F1972E-118C-45DA-97C2-33A4CE9EB051}"/>
    <cellStyle name="Millares 17 4 2 2 2 2" xfId="34174" xr:uid="{15B70BA8-C799-4666-A4AA-671899DDDB04}"/>
    <cellStyle name="Millares 17 4 2 2 3" xfId="19306" xr:uid="{14389A8F-6ADC-40D3-BDDD-010E9222E983}"/>
    <cellStyle name="Millares 17 4 2 2 3 2" xfId="40809" xr:uid="{EB83B90B-7055-416A-ABBD-24C931DFD28C}"/>
    <cellStyle name="Millares 17 4 2 2 4" xfId="25911" xr:uid="{7E09C842-928A-4C8A-881D-125771C2EBA0}"/>
    <cellStyle name="Millares 17 4 2 2 5" xfId="47414" xr:uid="{A45C58F3-23D8-4284-8AF3-DD37F5621650}"/>
    <cellStyle name="Millares 17 4 2 3" xfId="6544" xr:uid="{C23CA56C-5586-45B4-8D6E-3FC0217DD136}"/>
    <cellStyle name="Millares 17 4 2 3 2" xfId="14810" xr:uid="{54968FA9-CEAF-4811-A010-734B6BE088DD}"/>
    <cellStyle name="Millares 17 4 2 3 2 2" xfId="36313" xr:uid="{EC18AE5B-735B-4697-876E-1D483D1319F6}"/>
    <cellStyle name="Millares 17 4 2 3 3" xfId="21445" xr:uid="{522D1EE4-F763-4118-97DB-2B3ABB14FE1D}"/>
    <cellStyle name="Millares 17 4 2 3 3 2" xfId="42948" xr:uid="{C3948586-1C79-490B-9AD0-FA798B5171B5}"/>
    <cellStyle name="Millares 17 4 2 3 4" xfId="28050" xr:uid="{220B486C-1450-41C6-B783-629FB1AAC6C1}"/>
    <cellStyle name="Millares 17 4 2 3 5" xfId="49553" xr:uid="{87341165-11D5-436D-873D-4253B06968DE}"/>
    <cellStyle name="Millares 17 4 2 4" xfId="8185" xr:uid="{A25EA309-8FD5-42D2-A549-C5332B247CB3}"/>
    <cellStyle name="Millares 17 4 2 4 2" xfId="29688" xr:uid="{8909D071-D8AE-44D6-844E-6EC0E9FCAD44}"/>
    <cellStyle name="Millares 17 4 2 5" xfId="9842" xr:uid="{21119A3A-AE5A-44A6-AB6B-03F6E43F9F97}"/>
    <cellStyle name="Millares 17 4 2 5 2" xfId="31345" xr:uid="{72488F13-B2F1-406C-BB4C-4D91D75CE45D}"/>
    <cellStyle name="Millares 17 4 2 6" xfId="16477" xr:uid="{CF3CC205-E351-49DC-9657-D4B5BC65A8EF}"/>
    <cellStyle name="Millares 17 4 2 6 2" xfId="37980" xr:uid="{892AA129-F63A-497F-A5D4-1276B5AEFA41}"/>
    <cellStyle name="Millares 17 4 2 7" xfId="23082" xr:uid="{A92B1E90-689D-431F-9766-2CFC7EB19CE0}"/>
    <cellStyle name="Millares 17 4 2 8" xfId="44585" xr:uid="{643CF889-B82B-4D99-B61D-162C0BC5D77B}"/>
    <cellStyle name="Millares 17 4 3" xfId="2263" xr:uid="{49193EFF-C700-4D40-B9A3-E912ABB6E80D}"/>
    <cellStyle name="Millares 17 4 3 2" xfId="10529" xr:uid="{263B6649-9FA7-4FEC-87D4-0F4D7E38B508}"/>
    <cellStyle name="Millares 17 4 3 2 2" xfId="32032" xr:uid="{7463FCFF-67DF-4E29-BB5A-11C4FA8C959D}"/>
    <cellStyle name="Millares 17 4 3 3" xfId="17164" xr:uid="{EA9F4474-04BF-426B-9EC8-D2F6A82F22AF}"/>
    <cellStyle name="Millares 17 4 3 3 2" xfId="38667" xr:uid="{AA922325-7DF2-4C83-9EB4-3CD104CF84C0}"/>
    <cellStyle name="Millares 17 4 3 4" xfId="23769" xr:uid="{3DA99D04-E589-47A9-B668-4FFC67491E9B}"/>
    <cellStyle name="Millares 17 4 3 5" xfId="45272" xr:uid="{E3A5903F-92BF-422C-8188-3DEF33CC96FB}"/>
    <cellStyle name="Millares 17 4 4" xfId="3459" xr:uid="{DE8C5D01-E696-453F-ADC3-F1F922DA8BBA}"/>
    <cellStyle name="Millares 17 4 4 2" xfId="11725" xr:uid="{3CD88E2A-DA6E-4455-A6D7-1FBBE4B486ED}"/>
    <cellStyle name="Millares 17 4 4 2 2" xfId="33228" xr:uid="{0496799B-4F34-4461-811C-F1FAB591E2B8}"/>
    <cellStyle name="Millares 17 4 4 3" xfId="18360" xr:uid="{44A33AA2-D4DC-4A78-B689-B4580C591B49}"/>
    <cellStyle name="Millares 17 4 4 3 2" xfId="39863" xr:uid="{7E955ACA-E06C-4A4B-86FA-05312E3A5E46}"/>
    <cellStyle name="Millares 17 4 4 4" xfId="24965" xr:uid="{9AC6BE68-E5A0-4F93-AE90-4D21C870D134}"/>
    <cellStyle name="Millares 17 4 4 5" xfId="46468" xr:uid="{5108EEA9-EF4D-4399-BFEE-7B1BE492DDF2}"/>
    <cellStyle name="Millares 17 4 5" xfId="5598" xr:uid="{B72A8741-DA38-41AE-BCC9-475786D651F6}"/>
    <cellStyle name="Millares 17 4 5 2" xfId="13864" xr:uid="{2F60D1A2-1AB6-46C2-8B03-31CCCA1AD5FB}"/>
    <cellStyle name="Millares 17 4 5 2 2" xfId="35367" xr:uid="{27675D69-EEFB-4042-AAF0-AD47DA3DB286}"/>
    <cellStyle name="Millares 17 4 5 3" xfId="20499" xr:uid="{7C17B643-8F98-4514-A5AA-8EB4FFEEAAE8}"/>
    <cellStyle name="Millares 17 4 5 3 2" xfId="42002" xr:uid="{6F1E416D-D743-40D7-8CE9-A5403EA90F90}"/>
    <cellStyle name="Millares 17 4 5 4" xfId="27104" xr:uid="{BD2BAAC9-8BFD-4503-96E2-8D89303B1200}"/>
    <cellStyle name="Millares 17 4 5 5" xfId="48607" xr:uid="{3D4342D5-A950-439A-94F5-492A210DAC65}"/>
    <cellStyle name="Millares 17 4 6" xfId="7239" xr:uid="{4E75A8FA-65E9-4A58-AD34-AC93F4C5D7D6}"/>
    <cellStyle name="Millares 17 4 6 2" xfId="28742" xr:uid="{11EF4848-1334-4508-964F-BCC7ECD1E551}"/>
    <cellStyle name="Millares 17 4 7" xfId="8896" xr:uid="{87029370-7BF9-4B7A-A861-CC1EF150CD57}"/>
    <cellStyle name="Millares 17 4 7 2" xfId="30399" xr:uid="{168E0193-A1E2-400C-8C00-FF1E12811389}"/>
    <cellStyle name="Millares 17 4 8" xfId="15531" xr:uid="{7D0EA238-D44F-4CE9-B7CA-88D2E127129E}"/>
    <cellStyle name="Millares 17 4 8 2" xfId="37034" xr:uid="{E5B97720-7969-45B4-9D0D-5816CE77AAE7}"/>
    <cellStyle name="Millares 17 4 9" xfId="22136" xr:uid="{9C3EDE0A-9BAA-4556-8F43-944F55AE49CA}"/>
    <cellStyle name="Millares 17 5" xfId="898" xr:uid="{BC02CDA0-919E-4CB4-80F5-05CF13437896}"/>
    <cellStyle name="Millares 17 5 2" xfId="3727" xr:uid="{BE0C8B87-A97F-44F4-A6CF-CFB664E377F7}"/>
    <cellStyle name="Millares 17 5 2 2" xfId="11993" xr:uid="{5CC51C08-0C56-4AA4-B7BE-338E0635CACE}"/>
    <cellStyle name="Millares 17 5 2 2 2" xfId="33496" xr:uid="{305EDA66-27EB-4CCB-BF60-7A75EAC3B2C4}"/>
    <cellStyle name="Millares 17 5 2 3" xfId="18628" xr:uid="{7919F3BF-5176-40B5-90B6-533FD538163F}"/>
    <cellStyle name="Millares 17 5 2 3 2" xfId="40131" xr:uid="{909A1428-C3FD-4110-A6FD-A58B2813FE29}"/>
    <cellStyle name="Millares 17 5 2 4" xfId="25233" xr:uid="{559D220B-06B8-4448-93ED-80E2CCBD31FF}"/>
    <cellStyle name="Millares 17 5 2 5" xfId="46736" xr:uid="{ECBF115A-D9D7-4A5F-AF28-9EE1BA35BEE4}"/>
    <cellStyle name="Millares 17 5 3" xfId="5866" xr:uid="{7D949BC8-0A1A-4D97-8C88-47A7D8E75078}"/>
    <cellStyle name="Millares 17 5 3 2" xfId="14132" xr:uid="{D45EF1EC-1BCB-44FD-B44C-DE5709D3449F}"/>
    <cellStyle name="Millares 17 5 3 2 2" xfId="35635" xr:uid="{A8A8D218-ECA6-444A-9C9C-B1EB20E28D87}"/>
    <cellStyle name="Millares 17 5 3 3" xfId="20767" xr:uid="{1C0FE88F-FF0C-4B3D-A74E-58719F811E58}"/>
    <cellStyle name="Millares 17 5 3 3 2" xfId="42270" xr:uid="{B745495F-3958-483A-B95D-789B910A8B19}"/>
    <cellStyle name="Millares 17 5 3 4" xfId="27372" xr:uid="{0AC1E3EC-E274-479E-A883-AA2AC9B96A7C}"/>
    <cellStyle name="Millares 17 5 3 5" xfId="48875" xr:uid="{C4BB5857-3C2E-43B5-AA7D-40DEE3B431C7}"/>
    <cellStyle name="Millares 17 5 4" xfId="7507" xr:uid="{1767625D-B6B5-4234-AF9C-D105D2BCE930}"/>
    <cellStyle name="Millares 17 5 4 2" xfId="29010" xr:uid="{EE0BEADE-8112-4AC8-85EA-EA775C80B91A}"/>
    <cellStyle name="Millares 17 5 5" xfId="9164" xr:uid="{1A19FB90-AC1B-478F-B5DA-36446CDFDFE5}"/>
    <cellStyle name="Millares 17 5 5 2" xfId="30667" xr:uid="{8627DD36-EF24-4BF2-933E-6722DD7BDE36}"/>
    <cellStyle name="Millares 17 5 6" xfId="15799" xr:uid="{C4D1870C-ECB4-4D75-96DE-6CB89C61DA91}"/>
    <cellStyle name="Millares 17 5 6 2" xfId="37302" xr:uid="{51C4B1E2-07EC-4BB6-9F7E-77BEBA9E7E43}"/>
    <cellStyle name="Millares 17 5 7" xfId="22404" xr:uid="{3C944991-8291-4368-B9B5-D41EFC0D4042}"/>
    <cellStyle name="Millares 17 5 8" xfId="43907" xr:uid="{A4A5C5CB-6014-497E-95DC-FDF39818A9BA}"/>
    <cellStyle name="Millares 17 6" xfId="1159" xr:uid="{C34EF95A-C75E-4F47-94BA-1E37B6B019AA}"/>
    <cellStyle name="Millares 17 6 2" xfId="3988" xr:uid="{6122876C-4B78-4479-87EE-0E4BB8043539}"/>
    <cellStyle name="Millares 17 6 2 2" xfId="12254" xr:uid="{35323B27-ACE7-430A-90EE-8950CDB46AE9}"/>
    <cellStyle name="Millares 17 6 2 2 2" xfId="33757" xr:uid="{FA67B901-B83E-4FA0-8149-179896F35E60}"/>
    <cellStyle name="Millares 17 6 2 3" xfId="18889" xr:uid="{93C6B9BE-C589-443F-8807-DE066F8C435A}"/>
    <cellStyle name="Millares 17 6 2 3 2" xfId="40392" xr:uid="{FF943DCE-2BA2-429A-A5AB-885FC22CECC9}"/>
    <cellStyle name="Millares 17 6 2 4" xfId="25494" xr:uid="{18A8AF64-AD7F-4D70-A5EF-552B754594A8}"/>
    <cellStyle name="Millares 17 6 2 5" xfId="46997" xr:uid="{5A7F04DF-2C12-48D8-98E7-185CE329DB48}"/>
    <cellStyle name="Millares 17 6 3" xfId="6127" xr:uid="{0D799404-341A-4407-9A7A-5EE57FB0082A}"/>
    <cellStyle name="Millares 17 6 3 2" xfId="14393" xr:uid="{33080820-EE80-45A0-A37D-85D71CC81EF0}"/>
    <cellStyle name="Millares 17 6 3 2 2" xfId="35896" xr:uid="{B87B8A53-A829-47C9-9050-46EEBB19E704}"/>
    <cellStyle name="Millares 17 6 3 3" xfId="21028" xr:uid="{CC0F64F6-6A8E-49D7-A732-1BD48263A151}"/>
    <cellStyle name="Millares 17 6 3 3 2" xfId="42531" xr:uid="{F882906F-2B26-4EB6-8533-5C5D2BBCF680}"/>
    <cellStyle name="Millares 17 6 3 4" xfId="27633" xr:uid="{B79ED9A8-FFF6-4BED-A370-A9EF2CE1C4A2}"/>
    <cellStyle name="Millares 17 6 3 5" xfId="49136" xr:uid="{DC74DFE9-01FC-4AC8-8391-1C23764F131E}"/>
    <cellStyle name="Millares 17 6 4" xfId="7768" xr:uid="{B16A8E20-C083-4B17-A1BB-19646DB85BC4}"/>
    <cellStyle name="Millares 17 6 4 2" xfId="29271" xr:uid="{8E04FFBF-5D8A-43F6-AA50-AA34D94E6D3B}"/>
    <cellStyle name="Millares 17 6 5" xfId="9425" xr:uid="{934D4B5C-7D49-494D-B37A-DCDB0F096B85}"/>
    <cellStyle name="Millares 17 6 5 2" xfId="30928" xr:uid="{1354594D-7C36-4A50-89C0-57F65D97DAD6}"/>
    <cellStyle name="Millares 17 6 6" xfId="16060" xr:uid="{8A1E456C-1624-4B7F-A90B-12F6940AD735}"/>
    <cellStyle name="Millares 17 6 6 2" xfId="37563" xr:uid="{EAF44DE6-1454-45DA-8C90-BF38A595BBFE}"/>
    <cellStyle name="Millares 17 6 7" xfId="22665" xr:uid="{83CF762E-BE8E-47F8-A279-46989019B643}"/>
    <cellStyle name="Millares 17 6 8" xfId="44168" xr:uid="{03052A42-3BB0-4DEB-AA2E-945F1918002B}"/>
    <cellStyle name="Millares 17 7" xfId="1847" xr:uid="{2EE0E010-BF36-40B5-A029-D3DB1CEC736A}"/>
    <cellStyle name="Millares 17 7 2" xfId="10113" xr:uid="{9265C9E4-5758-4D9C-A645-9F472C493475}"/>
    <cellStyle name="Millares 17 7 2 2" xfId="31616" xr:uid="{58DDE2C4-F04E-4097-9C1B-4DAFE8EA2EFA}"/>
    <cellStyle name="Millares 17 7 3" xfId="16748" xr:uid="{FFD14D2A-3F86-4831-88AC-B5EB63762AEB}"/>
    <cellStyle name="Millares 17 7 3 2" xfId="38251" xr:uid="{675709B1-B818-47C3-862D-A7304F3E4586}"/>
    <cellStyle name="Millares 17 7 4" xfId="23353" xr:uid="{C0F80C07-C086-4E8E-A40C-AAA7846F9E60}"/>
    <cellStyle name="Millares 17 7 5" xfId="44856" xr:uid="{5316A930-5BC9-43C1-A90F-C6E6B28DD248}"/>
    <cellStyle name="Millares 17 8" xfId="2532" xr:uid="{0E2D3179-CD00-4BCF-905F-90794778ED23}"/>
    <cellStyle name="Millares 17 8 2" xfId="10798" xr:uid="{8CDD367C-3284-49CF-95A2-A544B711C6B6}"/>
    <cellStyle name="Millares 17 8 2 2" xfId="32301" xr:uid="{0B0CD790-4370-4064-9EC5-6E13EBB4753A}"/>
    <cellStyle name="Millares 17 8 3" xfId="17433" xr:uid="{7653B483-9FF8-4B96-A116-DC4AC7737236}"/>
    <cellStyle name="Millares 17 8 3 2" xfId="38936" xr:uid="{1436199A-A821-478A-9345-8BE9CBFAB31F}"/>
    <cellStyle name="Millares 17 8 4" xfId="24038" xr:uid="{51D59C29-5ABE-4E46-81AE-68C06A46FAF1}"/>
    <cellStyle name="Millares 17 8 5" xfId="45541" xr:uid="{716FD52E-2800-4B72-BDE8-5BED5FBB5A05}"/>
    <cellStyle name="Millares 17 9" xfId="3043" xr:uid="{EBE01521-2E32-4E85-9AA6-51905F447BEE}"/>
    <cellStyle name="Millares 17 9 2" xfId="11309" xr:uid="{040FE47D-23A6-4A14-9819-2FEBAC5039A5}"/>
    <cellStyle name="Millares 17 9 2 2" xfId="32812" xr:uid="{920C6605-D1AD-4A40-A5C8-BE2EB73E5C6F}"/>
    <cellStyle name="Millares 17 9 3" xfId="17944" xr:uid="{8EF0A3A5-C5F1-4A57-A877-356711AF4678}"/>
    <cellStyle name="Millares 17 9 3 2" xfId="39447" xr:uid="{C22BF314-0CD5-47C6-BE95-9DB0C4F91860}"/>
    <cellStyle name="Millares 17 9 4" xfId="24549" xr:uid="{E9959E09-EDFE-4671-8F6F-6DCE97287905}"/>
    <cellStyle name="Millares 17 9 5" xfId="46052" xr:uid="{AC027946-63B6-4BE3-89AE-903FBA630FA9}"/>
    <cellStyle name="Millares 174 2" xfId="86" xr:uid="{00000000-0005-0000-0000-000006000000}"/>
    <cellStyle name="Millares 174 2 2" xfId="129" xr:uid="{472151B3-4289-499E-B70A-42BB9A7C3171}"/>
    <cellStyle name="Millares 174 2 2 10" xfId="3032" xr:uid="{D16CDC53-97A3-4D63-80AB-88EE157F9AED}"/>
    <cellStyle name="Millares 174 2 2 10 2" xfId="11298" xr:uid="{A7AB5E98-6EB8-42CB-AB11-02CE8FB9E4F0}"/>
    <cellStyle name="Millares 174 2 2 10 2 2" xfId="32801" xr:uid="{3D2BD364-017C-4ADD-8FFB-F4DC8BA90BBC}"/>
    <cellStyle name="Millares 174 2 2 10 3" xfId="17933" xr:uid="{0BB78B1E-52C4-4FCE-B74B-B9459536FF02}"/>
    <cellStyle name="Millares 174 2 2 10 3 2" xfId="39436" xr:uid="{229B8C6F-A679-4B56-9A60-EDF8E6C13E26}"/>
    <cellStyle name="Millares 174 2 2 10 4" xfId="24538" xr:uid="{5902DC90-5BD8-4E1C-B84C-0CE82AED5E42}"/>
    <cellStyle name="Millares 174 2 2 10 5" xfId="46041" xr:uid="{58549B9E-0764-4858-AC09-BC175FE2E84B}"/>
    <cellStyle name="Millares 174 2 2 11" xfId="4667" xr:uid="{4EC1E6EB-FE4D-4ED6-A9D2-BC2C214975CF}"/>
    <cellStyle name="Millares 174 2 2 11 2" xfId="12933" xr:uid="{6D062FF7-E133-452B-83C5-90D9B3AEE4B6}"/>
    <cellStyle name="Millares 174 2 2 11 2 2" xfId="34436" xr:uid="{82EDD006-E72E-4F24-ADEC-6CF3723F31F4}"/>
    <cellStyle name="Millares 174 2 2 11 3" xfId="19568" xr:uid="{A5D7549A-0E77-42FC-8139-366394647E9E}"/>
    <cellStyle name="Millares 174 2 2 11 3 2" xfId="41071" xr:uid="{B0A0AC2C-61E1-486D-91BD-CF50D69C47F8}"/>
    <cellStyle name="Millares 174 2 2 11 4" xfId="26173" xr:uid="{55289149-FADD-4690-AB06-C939D90CE12E}"/>
    <cellStyle name="Millares 174 2 2 11 5" xfId="47676" xr:uid="{F6CDF9A3-262D-4CC0-A574-03ECB6B287AE}"/>
    <cellStyle name="Millares 174 2 2 12" xfId="5170" xr:uid="{1E3C22C8-5269-4690-AADB-C1F5932102A9}"/>
    <cellStyle name="Millares 174 2 2 12 2" xfId="13436" xr:uid="{4B533693-45EE-4AE9-8F03-36E8DC1EDC64}"/>
    <cellStyle name="Millares 174 2 2 12 2 2" xfId="34939" xr:uid="{4FFAFB7A-3660-46F2-AF0E-EFB33A64E163}"/>
    <cellStyle name="Millares 174 2 2 12 3" xfId="20071" xr:uid="{BFEE6FD3-28FC-42A6-AED6-D17E49C7FF7E}"/>
    <cellStyle name="Millares 174 2 2 12 3 2" xfId="41574" xr:uid="{5805602A-D4E0-4C4B-857F-537D5579F6FB}"/>
    <cellStyle name="Millares 174 2 2 12 4" xfId="26676" xr:uid="{E1B5B2D6-507C-413D-B5A3-C66A3FCA8F7C}"/>
    <cellStyle name="Millares 174 2 2 12 5" xfId="48179" xr:uid="{A18FB5AE-6007-4155-B06E-28B5EFB8B915}"/>
    <cellStyle name="Millares 174 2 2 13" xfId="6811" xr:uid="{AD414713-E181-4A25-BC5A-D317CF6D54BC}"/>
    <cellStyle name="Millares 174 2 2 13 2" xfId="28314" xr:uid="{084AC320-9BF1-4625-B30F-7EF07D132D26}"/>
    <cellStyle name="Millares 174 2 2 14" xfId="8465" xr:uid="{77AA127A-5FF2-4CF4-ADA7-0FAAD3FC0B60}"/>
    <cellStyle name="Millares 174 2 2 14 2" xfId="29968" xr:uid="{5BAC2554-8E82-4C54-A596-0B49E52977BC}"/>
    <cellStyle name="Millares 174 2 2 15" xfId="15104" xr:uid="{E2E57C79-8229-40D0-B1CE-1D53479E355B}"/>
    <cellStyle name="Millares 174 2 2 15 2" xfId="36607" xr:uid="{B4EBAE23-8A1C-49B7-A5B8-35743A644B71}"/>
    <cellStyle name="Millares 174 2 2 16" xfId="21709" xr:uid="{C98F2EB6-656A-4C46-87A4-E4CB9739F611}"/>
    <cellStyle name="Millares 174 2 2 17" xfId="43212" xr:uid="{F1591154-ABDA-4F7A-BADC-40EEB18BC275}"/>
    <cellStyle name="Millares 174 2 2 2" xfId="167" xr:uid="{21DA0773-5900-4B80-925D-DAB352A8EECE}"/>
    <cellStyle name="Millares 174 2 2 2 10" xfId="4704" xr:uid="{2EBBBE86-A932-4145-AEE4-8B8F032E47D1}"/>
    <cellStyle name="Millares 174 2 2 2 10 2" xfId="12970" xr:uid="{17340CA4-6836-4192-8A6A-B228063A991F}"/>
    <cellStyle name="Millares 174 2 2 2 10 2 2" xfId="34473" xr:uid="{2CF2C5D7-1D00-4991-A748-48BCC67FF32A}"/>
    <cellStyle name="Millares 174 2 2 2 10 3" xfId="19605" xr:uid="{665F6A48-0A88-482E-A12C-3BF30926E0BF}"/>
    <cellStyle name="Millares 174 2 2 2 10 3 2" xfId="41108" xr:uid="{226CE62F-259A-4E30-9DDB-12A9354CA9D2}"/>
    <cellStyle name="Millares 174 2 2 2 10 4" xfId="26210" xr:uid="{4E04A72F-933F-4C39-86CD-834866BAFE7E}"/>
    <cellStyle name="Millares 174 2 2 2 10 5" xfId="47713" xr:uid="{0305412F-A8A5-4D83-9F68-0263DBB72D52}"/>
    <cellStyle name="Millares 174 2 2 2 11" xfId="5207" xr:uid="{5FF57944-C889-4D12-AC36-67DFBA432C71}"/>
    <cellStyle name="Millares 174 2 2 2 11 2" xfId="13473" xr:uid="{63875404-7FFD-45EB-B76B-915CB1FA7F75}"/>
    <cellStyle name="Millares 174 2 2 2 11 2 2" xfId="34976" xr:uid="{BF2F7F2D-6D0E-45B7-9CA6-5CB7CFF530DE}"/>
    <cellStyle name="Millares 174 2 2 2 11 3" xfId="20108" xr:uid="{A5EB4DD8-B0BD-44B0-83E5-C6786C2C2E9A}"/>
    <cellStyle name="Millares 174 2 2 2 11 3 2" xfId="41611" xr:uid="{8022487C-3EE5-485F-B9FA-38596BB17B4C}"/>
    <cellStyle name="Millares 174 2 2 2 11 4" xfId="26713" xr:uid="{AB3362EB-6621-4A4B-B2A5-5715E633DDAF}"/>
    <cellStyle name="Millares 174 2 2 2 11 5" xfId="48216" xr:uid="{C867B2AE-2243-4B55-8AAA-C438FB4F3238}"/>
    <cellStyle name="Millares 174 2 2 2 12" xfId="6848" xr:uid="{DB99FD01-E425-472C-8ED4-6BDD8714ADA6}"/>
    <cellStyle name="Millares 174 2 2 2 12 2" xfId="28351" xr:uid="{411F6035-B878-4D9E-91CB-22D207E0D20C}"/>
    <cellStyle name="Millares 174 2 2 2 13" xfId="8502" xr:uid="{8719ED91-F7DC-4F47-8CEF-EC78CEF89504}"/>
    <cellStyle name="Millares 174 2 2 2 13 2" xfId="30005" xr:uid="{D804BEE7-54DB-42B6-8D03-EF9976AE7F78}"/>
    <cellStyle name="Millares 174 2 2 2 14" xfId="15141" xr:uid="{6A412095-BD1D-4094-85C4-1CCCFF2B2CAC}"/>
    <cellStyle name="Millares 174 2 2 2 14 2" xfId="36644" xr:uid="{218A0A77-1721-464F-A436-B177E20C8418}"/>
    <cellStyle name="Millares 174 2 2 2 15" xfId="21746" xr:uid="{94A55192-3D3A-4F18-9F36-847EFD874D54}"/>
    <cellStyle name="Millares 174 2 2 2 16" xfId="43249" xr:uid="{243DC29F-3340-4E4C-8EBF-3DBA8FD615A9}"/>
    <cellStyle name="Millares 174 2 2 2 2" xfId="499" xr:uid="{937770AB-2D20-4643-AEE6-4E77D5E0981E}"/>
    <cellStyle name="Millares 174 2 2 2 2 10" xfId="7110" xr:uid="{686509DD-73EF-442B-8E10-607DB9442D0F}"/>
    <cellStyle name="Millares 174 2 2 2 2 10 2" xfId="28613" xr:uid="{267D76A7-BB93-4A67-A3CB-BB526269B512}"/>
    <cellStyle name="Millares 174 2 2 2 2 11" xfId="8766" xr:uid="{AEDFF4E9-C18A-4FE5-A862-28141000957C}"/>
    <cellStyle name="Millares 174 2 2 2 2 11 2" xfId="30269" xr:uid="{58CE6C1B-1855-4019-964F-AB22D0CE9346}"/>
    <cellStyle name="Millares 174 2 2 2 2 12" xfId="15402" xr:uid="{CC66F405-9C8E-4AA8-AAF4-90371C0E79B8}"/>
    <cellStyle name="Millares 174 2 2 2 2 12 2" xfId="36905" xr:uid="{93152D33-BA11-4E81-BB32-8D67C0E904B5}"/>
    <cellStyle name="Millares 174 2 2 2 2 13" xfId="22007" xr:uid="{6E6A0325-B93E-4DD2-A71B-C71F5FB773B7}"/>
    <cellStyle name="Millares 174 2 2 2 2 14" xfId="43510" xr:uid="{6D4E204D-193B-4E3C-9302-20E223B939E2}"/>
    <cellStyle name="Millares 174 2 2 2 2 2" xfId="781" xr:uid="{B1CE9760-571B-4C0C-9096-6BAED20FA0DE}"/>
    <cellStyle name="Millares 174 2 2 2 2 2 10" xfId="15682" xr:uid="{3244121B-3C7C-40A7-9092-4D333B6CE2F2}"/>
    <cellStyle name="Millares 174 2 2 2 2 2 10 2" xfId="37185" xr:uid="{1B3BA30F-2784-46B8-BCB7-5B0898EA09E8}"/>
    <cellStyle name="Millares 174 2 2 2 2 2 11" xfId="22287" xr:uid="{7071A1F1-CD7E-4952-A14B-3CD9B74673E2}"/>
    <cellStyle name="Millares 174 2 2 2 2 2 12" xfId="43790" xr:uid="{FDFA1669-E4B6-4D1B-947A-54BAD827D526}"/>
    <cellStyle name="Millares 174 2 2 2 2 2 2" xfId="1727" xr:uid="{101B8F96-BFDE-4C7C-839D-8DD2C79FEC92}"/>
    <cellStyle name="Millares 174 2 2 2 2 2 2 2" xfId="4556" xr:uid="{3D8A263F-673E-487C-A77D-834821EF87C4}"/>
    <cellStyle name="Millares 174 2 2 2 2 2 2 2 2" xfId="12822" xr:uid="{59F39D18-9FE9-4A20-AF33-5886D54CD336}"/>
    <cellStyle name="Millares 174 2 2 2 2 2 2 2 2 2" xfId="34325" xr:uid="{F3EEDE7E-2D3F-4413-8CC2-388B836769AE}"/>
    <cellStyle name="Millares 174 2 2 2 2 2 2 2 3" xfId="19457" xr:uid="{8C48B124-34F8-468B-B87A-4DF3F66CD0B4}"/>
    <cellStyle name="Millares 174 2 2 2 2 2 2 2 3 2" xfId="40960" xr:uid="{0D40A688-58E9-436A-8D6D-F3F15715DF2A}"/>
    <cellStyle name="Millares 174 2 2 2 2 2 2 2 4" xfId="26062" xr:uid="{75FA8842-37B1-4474-8F01-A50782579BEF}"/>
    <cellStyle name="Millares 174 2 2 2 2 2 2 2 5" xfId="47565" xr:uid="{5805A604-2E84-46C3-83F8-E00BA5E33B16}"/>
    <cellStyle name="Millares 174 2 2 2 2 2 2 3" xfId="6695" xr:uid="{9068B7FC-485E-49EE-93DF-60C8C2A577E8}"/>
    <cellStyle name="Millares 174 2 2 2 2 2 2 3 2" xfId="14961" xr:uid="{01698301-264E-4030-9C02-1A52F4C46690}"/>
    <cellStyle name="Millares 174 2 2 2 2 2 2 3 2 2" xfId="36464" xr:uid="{21A072EB-E768-46FA-AEAB-9EC1AA557985}"/>
    <cellStyle name="Millares 174 2 2 2 2 2 2 3 3" xfId="21596" xr:uid="{FC47C391-7A3B-469B-83F4-EE27B00B2C90}"/>
    <cellStyle name="Millares 174 2 2 2 2 2 2 3 3 2" xfId="43099" xr:uid="{704D310A-00A9-44C4-A05D-5F85632E95C1}"/>
    <cellStyle name="Millares 174 2 2 2 2 2 2 3 4" xfId="28201" xr:uid="{12F9868C-695A-4133-AAAF-5A57DCE2F6DC}"/>
    <cellStyle name="Millares 174 2 2 2 2 2 2 3 5" xfId="49704" xr:uid="{7BE310AA-6F38-4AC7-83F6-4CF90B57522D}"/>
    <cellStyle name="Millares 174 2 2 2 2 2 2 4" xfId="8336" xr:uid="{A2127CFB-1449-4D18-BA2E-B721732A6323}"/>
    <cellStyle name="Millares 174 2 2 2 2 2 2 4 2" xfId="29839" xr:uid="{28131F90-4663-45F6-BF38-F3B135A7A438}"/>
    <cellStyle name="Millares 174 2 2 2 2 2 2 5" xfId="9993" xr:uid="{8F9D864F-C4AF-4330-8A42-42245EE30DD6}"/>
    <cellStyle name="Millares 174 2 2 2 2 2 2 5 2" xfId="31496" xr:uid="{49DA7BC3-987F-4F31-A047-BB2C09FB5A0E}"/>
    <cellStyle name="Millares 174 2 2 2 2 2 2 6" xfId="16628" xr:uid="{60BC0733-351F-4646-A931-95C1DD65D335}"/>
    <cellStyle name="Millares 174 2 2 2 2 2 2 6 2" xfId="38131" xr:uid="{97982EF9-14E9-4E38-AA41-FAB8B138DD29}"/>
    <cellStyle name="Millares 174 2 2 2 2 2 2 7" xfId="23233" xr:uid="{9FD6AADA-96E9-443A-9609-026551385AA6}"/>
    <cellStyle name="Millares 174 2 2 2 2 2 2 8" xfId="44736" xr:uid="{279CA27A-58D1-4118-AD69-C9EDF373CC6F}"/>
    <cellStyle name="Millares 174 2 2 2 2 2 3" xfId="2414" xr:uid="{56A64A30-018E-412C-8A35-85A87C688460}"/>
    <cellStyle name="Millares 174 2 2 2 2 2 3 2" xfId="10680" xr:uid="{4C2D5002-9876-4547-981B-E9EF004EFA2F}"/>
    <cellStyle name="Millares 174 2 2 2 2 2 3 2 2" xfId="32183" xr:uid="{3980EEF5-3214-405D-81DC-A62E71377482}"/>
    <cellStyle name="Millares 174 2 2 2 2 2 3 3" xfId="17315" xr:uid="{3F7297FD-8771-4AE6-93B8-AD4B4D2F363F}"/>
    <cellStyle name="Millares 174 2 2 2 2 2 3 3 2" xfId="38818" xr:uid="{23C56836-1CCB-469B-B25E-205E309850DA}"/>
    <cellStyle name="Millares 174 2 2 2 2 2 3 4" xfId="23920" xr:uid="{169B0E1D-6B1E-4482-846A-453CCAF564D3}"/>
    <cellStyle name="Millares 174 2 2 2 2 2 3 5" xfId="45423" xr:uid="{193C311F-D12D-4790-BB36-DE9AF5217D06}"/>
    <cellStyle name="Millares 174 2 2 2 2 2 4" xfId="2931" xr:uid="{BFA72C60-D007-4014-8C3B-83E8682D81F3}"/>
    <cellStyle name="Millares 174 2 2 2 2 2 4 2" xfId="11197" xr:uid="{11FB946B-97D6-45CF-96B8-688AC0E6A1FB}"/>
    <cellStyle name="Millares 174 2 2 2 2 2 4 2 2" xfId="32700" xr:uid="{E486C347-60B7-4070-AF99-BD9107CFF521}"/>
    <cellStyle name="Millares 174 2 2 2 2 2 4 3" xfId="17832" xr:uid="{A65552F0-0837-417C-9C4B-5FDD5C181C4D}"/>
    <cellStyle name="Millares 174 2 2 2 2 2 4 3 2" xfId="39335" xr:uid="{DC49F04A-FBA0-44EA-80A8-98DF4BCE629C}"/>
    <cellStyle name="Millares 174 2 2 2 2 2 4 4" xfId="24437" xr:uid="{DDDB61BA-5C20-44D3-85C5-2C791F1F77D2}"/>
    <cellStyle name="Millares 174 2 2 2 2 2 4 5" xfId="45940" xr:uid="{1B3664B7-2C8E-4608-9310-5C6FB12EC2E1}"/>
    <cellStyle name="Millares 174 2 2 2 2 2 5" xfId="3610" xr:uid="{F21F7A6E-F4CC-4EE5-93C0-215365350405}"/>
    <cellStyle name="Millares 174 2 2 2 2 2 5 2" xfId="11876" xr:uid="{159B45BA-34D3-44C9-90FF-551AD4652DE7}"/>
    <cellStyle name="Millares 174 2 2 2 2 2 5 2 2" xfId="33379" xr:uid="{DC1CA3A5-6707-4905-B952-C4047C781492}"/>
    <cellStyle name="Millares 174 2 2 2 2 2 5 3" xfId="18511" xr:uid="{0CF12435-6F90-4987-9ECC-5209B4D56B0E}"/>
    <cellStyle name="Millares 174 2 2 2 2 2 5 3 2" xfId="40014" xr:uid="{41436960-FFA1-4A14-8390-5793A9443945}"/>
    <cellStyle name="Millares 174 2 2 2 2 2 5 4" xfId="25116" xr:uid="{08EA2EC4-EE0E-47F5-9E93-80FF75936A30}"/>
    <cellStyle name="Millares 174 2 2 2 2 2 5 5" xfId="46619" xr:uid="{94651866-CB76-4464-B597-114D385AAC1F}"/>
    <cellStyle name="Millares 174 2 2 2 2 2 6" xfId="5075" xr:uid="{C824D59D-796F-4BFB-8732-D304EA1087B2}"/>
    <cellStyle name="Millares 174 2 2 2 2 2 6 2" xfId="13341" xr:uid="{7BC0B109-F33C-4CF5-8D98-E1B12F2DF753}"/>
    <cellStyle name="Millares 174 2 2 2 2 2 6 2 2" xfId="34844" xr:uid="{A06E6922-D521-4A34-9A01-56F4823174F4}"/>
    <cellStyle name="Millares 174 2 2 2 2 2 6 3" xfId="19976" xr:uid="{D8152F14-1171-48AB-B4FA-601FCCEACED3}"/>
    <cellStyle name="Millares 174 2 2 2 2 2 6 3 2" xfId="41479" xr:uid="{8689DF3B-2C38-461B-9039-A5850BD3BE9C}"/>
    <cellStyle name="Millares 174 2 2 2 2 2 6 4" xfId="26581" xr:uid="{8C9F5359-13D3-46CE-A6DF-666CA388128D}"/>
    <cellStyle name="Millares 174 2 2 2 2 2 6 5" xfId="48084" xr:uid="{1051101B-4689-435F-B4AD-115BA3FFD1DB}"/>
    <cellStyle name="Millares 174 2 2 2 2 2 7" xfId="5749" xr:uid="{A14CC3CA-F778-4B40-9769-0FE45C66C1A7}"/>
    <cellStyle name="Millares 174 2 2 2 2 2 7 2" xfId="14015" xr:uid="{42AD2E51-EA42-435A-9A11-51CBB75C8126}"/>
    <cellStyle name="Millares 174 2 2 2 2 2 7 2 2" xfId="35518" xr:uid="{4DA0FB7F-2ABF-4497-A14D-C268B2736208}"/>
    <cellStyle name="Millares 174 2 2 2 2 2 7 3" xfId="20650" xr:uid="{C36C62BB-E76C-4976-ADBD-329230D45C11}"/>
    <cellStyle name="Millares 174 2 2 2 2 2 7 3 2" xfId="42153" xr:uid="{1EC1609A-33AE-42CF-8FF2-CD759B64C928}"/>
    <cellStyle name="Millares 174 2 2 2 2 2 7 4" xfId="27255" xr:uid="{DED26631-2C8F-4C08-ACE4-89221B49331C}"/>
    <cellStyle name="Millares 174 2 2 2 2 2 7 5" xfId="48758" xr:uid="{1B03256D-B7D6-4676-BB65-620A7607D9FD}"/>
    <cellStyle name="Millares 174 2 2 2 2 2 8" xfId="7390" xr:uid="{BD34D452-2D69-41C1-9766-ED6E37E4C114}"/>
    <cellStyle name="Millares 174 2 2 2 2 2 8 2" xfId="28893" xr:uid="{F6D673DE-230A-449E-B7DD-19E15C805851}"/>
    <cellStyle name="Millares 174 2 2 2 2 2 9" xfId="9047" xr:uid="{3158F2F9-C3DB-4BC7-A6F8-23F25082D52D}"/>
    <cellStyle name="Millares 174 2 2 2 2 2 9 2" xfId="30550" xr:uid="{D3FF1AAA-6C5D-4013-83AE-7EE16D728F70}"/>
    <cellStyle name="Millares 174 2 2 2 2 3" xfId="1051" xr:uid="{AC507F3E-768F-4B22-8CAA-7254E70FED52}"/>
    <cellStyle name="Millares 174 2 2 2 2 3 2" xfId="3880" xr:uid="{FDEA6C6A-946B-4B91-AF8D-A44A79CD62F1}"/>
    <cellStyle name="Millares 174 2 2 2 2 3 2 2" xfId="12146" xr:uid="{48C5B36E-79EF-4266-AFC9-B7FCC8CED648}"/>
    <cellStyle name="Millares 174 2 2 2 2 3 2 2 2" xfId="33649" xr:uid="{0F4B0A2A-539F-419A-83E5-BDDF5993F956}"/>
    <cellStyle name="Millares 174 2 2 2 2 3 2 3" xfId="18781" xr:uid="{774E7A1C-0E51-446E-B780-A9A73E1E917E}"/>
    <cellStyle name="Millares 174 2 2 2 2 3 2 3 2" xfId="40284" xr:uid="{65C98B4D-B4AF-435E-A987-54F75B04B139}"/>
    <cellStyle name="Millares 174 2 2 2 2 3 2 4" xfId="25386" xr:uid="{5445B428-4AB4-4AB2-800F-E117700397E2}"/>
    <cellStyle name="Millares 174 2 2 2 2 3 2 5" xfId="46889" xr:uid="{0D009467-244B-4647-821C-DADA0735B05B}"/>
    <cellStyle name="Millares 174 2 2 2 2 3 3" xfId="6019" xr:uid="{28C4485D-F91A-4C89-A557-F624E33DD4C2}"/>
    <cellStyle name="Millares 174 2 2 2 2 3 3 2" xfId="14285" xr:uid="{FAA32623-3B12-4E15-AEBF-66FD491FF88B}"/>
    <cellStyle name="Millares 174 2 2 2 2 3 3 2 2" xfId="35788" xr:uid="{05096EDB-8622-41FE-AA29-9A1080AC1079}"/>
    <cellStyle name="Millares 174 2 2 2 2 3 3 3" xfId="20920" xr:uid="{063CB324-FC85-4985-B50C-4C1920968FB8}"/>
    <cellStyle name="Millares 174 2 2 2 2 3 3 3 2" xfId="42423" xr:uid="{E88E00BB-07B9-449B-AABD-9C7D10F70951}"/>
    <cellStyle name="Millares 174 2 2 2 2 3 3 4" xfId="27525" xr:uid="{260BF6E3-1066-43E1-8AA7-29CE9AEA670A}"/>
    <cellStyle name="Millares 174 2 2 2 2 3 3 5" xfId="49028" xr:uid="{E6F6730B-5800-4A49-A490-75D6DB63E571}"/>
    <cellStyle name="Millares 174 2 2 2 2 3 4" xfId="7660" xr:uid="{065E9ED6-C266-47C7-8420-7D48CD33D6B7}"/>
    <cellStyle name="Millares 174 2 2 2 2 3 4 2" xfId="29163" xr:uid="{4C97E76A-DC13-4EC0-AA89-2EDBBE5D36B5}"/>
    <cellStyle name="Millares 174 2 2 2 2 3 5" xfId="9317" xr:uid="{1EFD1DD8-E847-472F-9A39-840777EF8DEA}"/>
    <cellStyle name="Millares 174 2 2 2 2 3 5 2" xfId="30820" xr:uid="{9C84E54D-3F53-4A03-822B-7C281C022D17}"/>
    <cellStyle name="Millares 174 2 2 2 2 3 6" xfId="15952" xr:uid="{0ED44C8A-F6F2-415C-9945-BE25ADE7BE7C}"/>
    <cellStyle name="Millares 174 2 2 2 2 3 6 2" xfId="37455" xr:uid="{437E0F13-E8BF-4541-81C7-3340F39E1356}"/>
    <cellStyle name="Millares 174 2 2 2 2 3 7" xfId="22557" xr:uid="{7FF3D9DC-A302-4C16-8B71-93C4D85C9B90}"/>
    <cellStyle name="Millares 174 2 2 2 2 3 8" xfId="44060" xr:uid="{420ED85B-AD20-455C-81D5-BF8F340282EA}"/>
    <cellStyle name="Millares 174 2 2 2 2 4" xfId="1447" xr:uid="{7D39400F-CB34-46EA-93D5-4A00680D6339}"/>
    <cellStyle name="Millares 174 2 2 2 2 4 2" xfId="4276" xr:uid="{59736BB1-037D-476E-873E-138E3E810294}"/>
    <cellStyle name="Millares 174 2 2 2 2 4 2 2" xfId="12542" xr:uid="{07D335A0-1AAC-4158-8BE4-FCBACF4E29A0}"/>
    <cellStyle name="Millares 174 2 2 2 2 4 2 2 2" xfId="34045" xr:uid="{1423810C-5CFD-4350-9100-B2973FCF063C}"/>
    <cellStyle name="Millares 174 2 2 2 2 4 2 3" xfId="19177" xr:uid="{CC1B0030-4BBE-4038-85A2-4B87F51E3F82}"/>
    <cellStyle name="Millares 174 2 2 2 2 4 2 3 2" xfId="40680" xr:uid="{3050F825-63E4-4A38-96CE-295C5490CE00}"/>
    <cellStyle name="Millares 174 2 2 2 2 4 2 4" xfId="25782" xr:uid="{7B0874CF-4E48-4800-9B19-1BC80870D7B2}"/>
    <cellStyle name="Millares 174 2 2 2 2 4 2 5" xfId="47285" xr:uid="{8491C191-5DD5-4BE6-9CF1-31061BC98E23}"/>
    <cellStyle name="Millares 174 2 2 2 2 4 3" xfId="6415" xr:uid="{D5E8104F-9C3D-40E3-8130-93011DBA64EB}"/>
    <cellStyle name="Millares 174 2 2 2 2 4 3 2" xfId="14681" xr:uid="{30E0839C-38A8-46D9-A22E-049AC470D896}"/>
    <cellStyle name="Millares 174 2 2 2 2 4 3 2 2" xfId="36184" xr:uid="{8383D071-2D35-4421-93D6-E55299D71FFC}"/>
    <cellStyle name="Millares 174 2 2 2 2 4 3 3" xfId="21316" xr:uid="{FD8A8AF3-C1A8-470B-9F46-7940FC48909E}"/>
    <cellStyle name="Millares 174 2 2 2 2 4 3 3 2" xfId="42819" xr:uid="{44908E9E-B0B0-47E3-B88D-456150EDA043}"/>
    <cellStyle name="Millares 174 2 2 2 2 4 3 4" xfId="27921" xr:uid="{610F66E2-C398-4070-8E09-9B445A9308DE}"/>
    <cellStyle name="Millares 174 2 2 2 2 4 3 5" xfId="49424" xr:uid="{BE1D80E2-F597-42DF-9CF8-ECCCC74E95B6}"/>
    <cellStyle name="Millares 174 2 2 2 2 4 4" xfId="8056" xr:uid="{12097332-579E-4C5A-A348-6F7F9AC86E08}"/>
    <cellStyle name="Millares 174 2 2 2 2 4 4 2" xfId="29559" xr:uid="{787F0C7F-E2FB-4F27-8648-6540CC3D039D}"/>
    <cellStyle name="Millares 174 2 2 2 2 4 5" xfId="9713" xr:uid="{D7E3C704-9D0A-4B67-A57B-03AED46D64E0}"/>
    <cellStyle name="Millares 174 2 2 2 2 4 5 2" xfId="31216" xr:uid="{A15FAD5D-4137-47CB-BD05-4C2FADE76A32}"/>
    <cellStyle name="Millares 174 2 2 2 2 4 6" xfId="16348" xr:uid="{2F048630-E902-49FB-A4AA-176BFB097D7F}"/>
    <cellStyle name="Millares 174 2 2 2 2 4 6 2" xfId="37851" xr:uid="{F7C45276-FE18-4A4B-B8E6-73E049DCD0C0}"/>
    <cellStyle name="Millares 174 2 2 2 2 4 7" xfId="22953" xr:uid="{68B17C8E-8A5D-4E1F-A23A-B75570025353}"/>
    <cellStyle name="Millares 174 2 2 2 2 4 8" xfId="44456" xr:uid="{BBE8BD61-AD77-42D5-985F-407BECDAFE29}"/>
    <cellStyle name="Millares 174 2 2 2 2 5" xfId="2134" xr:uid="{A24783F2-37D3-4ECE-B441-7B45DF6E7A86}"/>
    <cellStyle name="Millares 174 2 2 2 2 5 2" xfId="10400" xr:uid="{A6BD5AEC-507B-4BE4-BB7F-4B7E3E47E4E0}"/>
    <cellStyle name="Millares 174 2 2 2 2 5 2 2" xfId="31903" xr:uid="{D4B69435-E725-4695-BAB7-80108A7865C9}"/>
    <cellStyle name="Millares 174 2 2 2 2 5 3" xfId="17035" xr:uid="{65984EDA-3C1C-408B-9DDC-E5E5D9C86437}"/>
    <cellStyle name="Millares 174 2 2 2 2 5 3 2" xfId="38538" xr:uid="{77875440-14D6-47A6-A6ED-73935CE1BC72}"/>
    <cellStyle name="Millares 174 2 2 2 2 5 4" xfId="23640" xr:uid="{D4B42454-9CC5-47C4-9438-6464CC29DC9C}"/>
    <cellStyle name="Millares 174 2 2 2 2 5 5" xfId="45143" xr:uid="{3B77A4A8-DBE6-4F6B-8890-4E60D8D1980F}"/>
    <cellStyle name="Millares 174 2 2 2 2 6" xfId="2682" xr:uid="{50341886-581E-44DF-89B9-ED60D58FF0F9}"/>
    <cellStyle name="Millares 174 2 2 2 2 6 2" xfId="10948" xr:uid="{D7CCBA43-5E89-42C7-8738-CB55CD7DECE9}"/>
    <cellStyle name="Millares 174 2 2 2 2 6 2 2" xfId="32451" xr:uid="{987174A0-9C7D-4937-A925-EF975705F1A3}"/>
    <cellStyle name="Millares 174 2 2 2 2 6 3" xfId="17583" xr:uid="{4B2E38CB-AD3A-473E-8F70-1789B924F1CC}"/>
    <cellStyle name="Millares 174 2 2 2 2 6 3 2" xfId="39086" xr:uid="{9C7A65F7-C943-4193-92F1-33D56E973190}"/>
    <cellStyle name="Millares 174 2 2 2 2 6 4" xfId="24188" xr:uid="{2CE67837-2BAA-4865-9FF0-889979C50F39}"/>
    <cellStyle name="Millares 174 2 2 2 2 6 5" xfId="45691" xr:uid="{011136D6-F5E7-4C49-A794-68EB238F310C}"/>
    <cellStyle name="Millares 174 2 2 2 2 7" xfId="3330" xr:uid="{392FCDD0-5FF9-4365-99BA-5635926CAC0F}"/>
    <cellStyle name="Millares 174 2 2 2 2 7 2" xfId="11596" xr:uid="{E520E1B2-B790-46C8-A832-858F86F44A65}"/>
    <cellStyle name="Millares 174 2 2 2 2 7 2 2" xfId="33099" xr:uid="{6ADB7DC5-40B7-450E-9D14-502AAABE19C0}"/>
    <cellStyle name="Millares 174 2 2 2 2 7 3" xfId="18231" xr:uid="{F74C0586-CA98-4E0F-85CB-3C6CEDE30E9B}"/>
    <cellStyle name="Millares 174 2 2 2 2 7 3 2" xfId="39734" xr:uid="{A928E631-9CDC-4804-8072-DA728A54E4F7}"/>
    <cellStyle name="Millares 174 2 2 2 2 7 4" xfId="24836" xr:uid="{B622470B-55F3-4FFA-8DAD-25FB7A36F730}"/>
    <cellStyle name="Millares 174 2 2 2 2 7 5" xfId="46339" xr:uid="{D5AF982F-D489-4F5C-AA17-3E4262722CAC}"/>
    <cellStyle name="Millares 174 2 2 2 2 8" xfId="4826" xr:uid="{797DA6CC-F9E9-44E5-9767-5B41673E7234}"/>
    <cellStyle name="Millares 174 2 2 2 2 8 2" xfId="13092" xr:uid="{1D8D7E28-5E8C-45C3-8B75-C8AE07129F83}"/>
    <cellStyle name="Millares 174 2 2 2 2 8 2 2" xfId="34595" xr:uid="{1F64504B-A85D-41A3-8966-7C08C51034FA}"/>
    <cellStyle name="Millares 174 2 2 2 2 8 3" xfId="19727" xr:uid="{4A95CB49-C49E-448E-9DA2-4390BAED5FEF}"/>
    <cellStyle name="Millares 174 2 2 2 2 8 3 2" xfId="41230" xr:uid="{0D8EFBBF-C44A-4F4D-A543-E633F5FAC110}"/>
    <cellStyle name="Millares 174 2 2 2 2 8 4" xfId="26332" xr:uid="{475C165F-E35A-4956-8D8A-D13F92AF461F}"/>
    <cellStyle name="Millares 174 2 2 2 2 8 5" xfId="47835" xr:uid="{8759E113-7796-42B3-9265-BCFE96256CD9}"/>
    <cellStyle name="Millares 174 2 2 2 2 9" xfId="5469" xr:uid="{D85CD1B1-2B69-4B27-ADBD-512D1DE48B71}"/>
    <cellStyle name="Millares 174 2 2 2 2 9 2" xfId="13735" xr:uid="{3830C7DF-1C2D-43F6-95EE-B43E9E3EB89C}"/>
    <cellStyle name="Millares 174 2 2 2 2 9 2 2" xfId="35238" xr:uid="{3D99AC04-8B42-4F53-ABAF-15A1AF570398}"/>
    <cellStyle name="Millares 174 2 2 2 2 9 3" xfId="20370" xr:uid="{5C6AF808-0294-4D98-BF03-9FFEB0FCE31D}"/>
    <cellStyle name="Millares 174 2 2 2 2 9 3 2" xfId="41873" xr:uid="{6C2FA406-F86C-4069-A59E-D252B3F0C5B8}"/>
    <cellStyle name="Millares 174 2 2 2 2 9 4" xfId="26975" xr:uid="{BBD3F194-FA20-4ED7-BA55-0AA93A5E0DB6}"/>
    <cellStyle name="Millares 174 2 2 2 2 9 5" xfId="48478" xr:uid="{BC7E66BF-0A7F-4D3C-9265-808ED514CD55}"/>
    <cellStyle name="Millares 174 2 2 2 3" xfId="372" xr:uid="{B2CC1C9D-14CA-4C22-AB83-FD6C7CF0DE47}"/>
    <cellStyle name="Millares 174 2 2 2 3 10" xfId="15275" xr:uid="{C8759089-BC58-4C1D-BFD8-8F0C9AA54C1D}"/>
    <cellStyle name="Millares 174 2 2 2 3 10 2" xfId="36778" xr:uid="{88389854-B9BA-46B0-A0F1-FEC1321CF401}"/>
    <cellStyle name="Millares 174 2 2 2 3 11" xfId="21880" xr:uid="{65ACF802-A036-49FC-84DE-44FF125BC994}"/>
    <cellStyle name="Millares 174 2 2 2 3 12" xfId="43383" xr:uid="{78EB2FDF-C263-4573-9F65-30C488740235}"/>
    <cellStyle name="Millares 174 2 2 2 3 2" xfId="1320" xr:uid="{130A13AC-CBD7-473C-9A90-B29D0C8DFD57}"/>
    <cellStyle name="Millares 174 2 2 2 3 2 2" xfId="4149" xr:uid="{796F97CF-056A-408A-9F0D-81CFE71ED19D}"/>
    <cellStyle name="Millares 174 2 2 2 3 2 2 2" xfId="12415" xr:uid="{73E03C0F-B029-4038-89C9-0DDB3B07043E}"/>
    <cellStyle name="Millares 174 2 2 2 3 2 2 2 2" xfId="33918" xr:uid="{DC01464B-33AA-4AF8-8EA2-7B378795279B}"/>
    <cellStyle name="Millares 174 2 2 2 3 2 2 3" xfId="19050" xr:uid="{239C627F-BAEF-4B26-A9FD-CC46AAB1D41C}"/>
    <cellStyle name="Millares 174 2 2 2 3 2 2 3 2" xfId="40553" xr:uid="{56CFBE74-6312-4C44-A737-5B9D6CB70136}"/>
    <cellStyle name="Millares 174 2 2 2 3 2 2 4" xfId="25655" xr:uid="{14FB86E8-F238-4A08-BEAB-B365C643AA4D}"/>
    <cellStyle name="Millares 174 2 2 2 3 2 2 5" xfId="47158" xr:uid="{07B2644A-2C4C-4E6A-B936-A2D752A293A9}"/>
    <cellStyle name="Millares 174 2 2 2 3 2 3" xfId="6288" xr:uid="{72F314FB-2200-42F1-B1B3-494013B85951}"/>
    <cellStyle name="Millares 174 2 2 2 3 2 3 2" xfId="14554" xr:uid="{C78A2353-2DEF-489B-89C0-33D6B02090B3}"/>
    <cellStyle name="Millares 174 2 2 2 3 2 3 2 2" xfId="36057" xr:uid="{BE28AD4F-0DF9-4127-9A5A-859C14748855}"/>
    <cellStyle name="Millares 174 2 2 2 3 2 3 3" xfId="21189" xr:uid="{B4645FF8-61BA-4811-8EAA-660F75EAEFBD}"/>
    <cellStyle name="Millares 174 2 2 2 3 2 3 3 2" xfId="42692" xr:uid="{E1F1A222-2AAD-4435-B1B1-A091EFBC0440}"/>
    <cellStyle name="Millares 174 2 2 2 3 2 3 4" xfId="27794" xr:uid="{A9C5B14C-4DD6-4B6F-B9AA-AFBD6F5F6658}"/>
    <cellStyle name="Millares 174 2 2 2 3 2 3 5" xfId="49297" xr:uid="{90E3644C-39E2-4405-8C59-94996885747F}"/>
    <cellStyle name="Millares 174 2 2 2 3 2 4" xfId="7929" xr:uid="{12BB0705-1467-4F11-A170-642F418A18F2}"/>
    <cellStyle name="Millares 174 2 2 2 3 2 4 2" xfId="29432" xr:uid="{C362FF19-4580-42C5-B5F4-FD4B311D9F1A}"/>
    <cellStyle name="Millares 174 2 2 2 3 2 5" xfId="9586" xr:uid="{EB068C40-D9C5-4AAC-9480-D8DBFCAAB21E}"/>
    <cellStyle name="Millares 174 2 2 2 3 2 5 2" xfId="31089" xr:uid="{40C88987-0078-4556-9826-15A32190984F}"/>
    <cellStyle name="Millares 174 2 2 2 3 2 6" xfId="16221" xr:uid="{1FC18109-94CB-40B0-9B74-F3278C2BD040}"/>
    <cellStyle name="Millares 174 2 2 2 3 2 6 2" xfId="37724" xr:uid="{490AE832-37EE-456F-80A9-C3FC687E8A9D}"/>
    <cellStyle name="Millares 174 2 2 2 3 2 7" xfId="22826" xr:uid="{C8A76F09-7F8E-4CE3-9683-B0DAA2EDF68D}"/>
    <cellStyle name="Millares 174 2 2 2 3 2 8" xfId="44329" xr:uid="{CBC7E208-C7A8-415C-B6BC-0EBF28872339}"/>
    <cellStyle name="Millares 174 2 2 2 3 3" xfId="2007" xr:uid="{8908ECF1-7A23-43A6-8568-C979C3A594D3}"/>
    <cellStyle name="Millares 174 2 2 2 3 3 2" xfId="10273" xr:uid="{384A67FD-D163-43C7-9BC1-99FC4AE075C3}"/>
    <cellStyle name="Millares 174 2 2 2 3 3 2 2" xfId="31776" xr:uid="{C99E6AB2-CC7E-44F1-A968-A6DFFDF3A1DE}"/>
    <cellStyle name="Millares 174 2 2 2 3 3 3" xfId="16908" xr:uid="{E832F2EF-CFC6-4CB9-BA7E-5EF638E04466}"/>
    <cellStyle name="Millares 174 2 2 2 3 3 3 2" xfId="38411" xr:uid="{077D0DD7-EA79-470E-ACDD-BB1F6B25ED41}"/>
    <cellStyle name="Millares 174 2 2 2 3 3 4" xfId="23513" xr:uid="{00032634-17FC-4659-9236-8E4B5BA80E81}"/>
    <cellStyle name="Millares 174 2 2 2 3 3 5" xfId="45016" xr:uid="{E8D309BA-F9DC-4D21-B12A-24015C801C3B}"/>
    <cellStyle name="Millares 174 2 2 2 3 4" xfId="2806" xr:uid="{E40D6D2E-4C12-4420-910D-BDFA59EA355E}"/>
    <cellStyle name="Millares 174 2 2 2 3 4 2" xfId="11072" xr:uid="{A72AF355-C3EB-4B2A-B547-93D624646297}"/>
    <cellStyle name="Millares 174 2 2 2 3 4 2 2" xfId="32575" xr:uid="{5CD60814-F3AF-439F-A212-AE4E2FA26879}"/>
    <cellStyle name="Millares 174 2 2 2 3 4 3" xfId="17707" xr:uid="{61C68C70-BF91-4956-895D-2AC869B2756A}"/>
    <cellStyle name="Millares 174 2 2 2 3 4 3 2" xfId="39210" xr:uid="{93E4F084-E5BF-4A12-B011-9ACD5D9CDE8A}"/>
    <cellStyle name="Millares 174 2 2 2 3 4 4" xfId="24312" xr:uid="{364A5DE4-C457-4FF6-B702-504ACFEBACF5}"/>
    <cellStyle name="Millares 174 2 2 2 3 4 5" xfId="45815" xr:uid="{32DA520D-7176-4EFD-AE05-6BAC8652135B}"/>
    <cellStyle name="Millares 174 2 2 2 3 5" xfId="3203" xr:uid="{0BCF9C6A-AFC5-415B-BB51-B4C197435586}"/>
    <cellStyle name="Millares 174 2 2 2 3 5 2" xfId="11469" xr:uid="{61E93553-3CA7-49BE-8A58-B16C56184A7E}"/>
    <cellStyle name="Millares 174 2 2 2 3 5 2 2" xfId="32972" xr:uid="{294E45CA-B666-46BB-A714-02786DDAEC4B}"/>
    <cellStyle name="Millares 174 2 2 2 3 5 3" xfId="18104" xr:uid="{DF99BD1B-39FB-45DA-98A2-63C034328E71}"/>
    <cellStyle name="Millares 174 2 2 2 3 5 3 2" xfId="39607" xr:uid="{5E46EC54-A5B3-4135-95B2-605DC368BF46}"/>
    <cellStyle name="Millares 174 2 2 2 3 5 4" xfId="24709" xr:uid="{17EF519B-4752-4B41-9C96-BB9517E4B5B0}"/>
    <cellStyle name="Millares 174 2 2 2 3 5 5" xfId="46212" xr:uid="{3C0FB216-5A13-403E-8BB3-6123F2895B68}"/>
    <cellStyle name="Millares 174 2 2 2 3 6" xfId="4950" xr:uid="{809CFE26-6F03-4A3E-ADE9-D3A0A0C6B790}"/>
    <cellStyle name="Millares 174 2 2 2 3 6 2" xfId="13216" xr:uid="{14A6B3C0-36E6-44A9-A121-611E3DF1007B}"/>
    <cellStyle name="Millares 174 2 2 2 3 6 2 2" xfId="34719" xr:uid="{C2E0C4CB-905C-45D0-B457-D758394F7F3B}"/>
    <cellStyle name="Millares 174 2 2 2 3 6 3" xfId="19851" xr:uid="{0CD5C4B6-B40D-4402-95F7-A2A411A059C1}"/>
    <cellStyle name="Millares 174 2 2 2 3 6 3 2" xfId="41354" xr:uid="{DCB45CB5-6972-4E9D-917E-49F0446B1B45}"/>
    <cellStyle name="Millares 174 2 2 2 3 6 4" xfId="26456" xr:uid="{3B103F7B-E4BA-4C56-A8BF-3F09A174B955}"/>
    <cellStyle name="Millares 174 2 2 2 3 6 5" xfId="47959" xr:uid="{BBCB9D98-0691-4215-92F8-850E88F5FDEF}"/>
    <cellStyle name="Millares 174 2 2 2 3 7" xfId="5342" xr:uid="{066B9321-3317-4202-AE5C-C5E8E6992986}"/>
    <cellStyle name="Millares 174 2 2 2 3 7 2" xfId="13608" xr:uid="{2E7C8FA7-8C6E-4901-99AE-980848FCB984}"/>
    <cellStyle name="Millares 174 2 2 2 3 7 2 2" xfId="35111" xr:uid="{AAAD66E0-3C59-4A84-8696-1B33D7EEDA54}"/>
    <cellStyle name="Millares 174 2 2 2 3 7 3" xfId="20243" xr:uid="{105CE48A-9EA9-4F3E-A5FD-D70175E56B65}"/>
    <cellStyle name="Millares 174 2 2 2 3 7 3 2" xfId="41746" xr:uid="{02FCC70B-CE61-4D12-8294-88EBDE2B984C}"/>
    <cellStyle name="Millares 174 2 2 2 3 7 4" xfId="26848" xr:uid="{F9B6AF1D-3302-4FEC-9DA5-FA9DEB665C0F}"/>
    <cellStyle name="Millares 174 2 2 2 3 7 5" xfId="48351" xr:uid="{13CD2FE2-170F-46CF-B5DD-16FE0B29590C}"/>
    <cellStyle name="Millares 174 2 2 2 3 8" xfId="6983" xr:uid="{57004032-498B-40A7-8FF7-8B54923D1794}"/>
    <cellStyle name="Millares 174 2 2 2 3 8 2" xfId="28486" xr:uid="{1DE74075-A474-4780-900E-AA9A7129CCF4}"/>
    <cellStyle name="Millares 174 2 2 2 3 9" xfId="8639" xr:uid="{B4B5AC47-0785-45D4-A695-0A94B3A8FBC9}"/>
    <cellStyle name="Millares 174 2 2 2 3 9 2" xfId="30142" xr:uid="{A4CA66F7-1522-493D-BF8C-42F204830A3F}"/>
    <cellStyle name="Millares 174 2 2 2 4" xfId="656" xr:uid="{85B8CDD2-2B1E-48A8-A63E-76260398AC06}"/>
    <cellStyle name="Millares 174 2 2 2 4 10" xfId="43665" xr:uid="{EC51CAA2-632B-43F9-AE92-4E7862027680}"/>
    <cellStyle name="Millares 174 2 2 2 4 2" xfId="1602" xr:uid="{6B7EDBBF-5A88-41EE-984D-0A1B94B2EB08}"/>
    <cellStyle name="Millares 174 2 2 2 4 2 2" xfId="4431" xr:uid="{A792C7E6-FED3-4B37-B7A7-57A2BC940EA6}"/>
    <cellStyle name="Millares 174 2 2 2 4 2 2 2" xfId="12697" xr:uid="{674EDDC0-DF72-4D59-BA15-2F2FA36C777F}"/>
    <cellStyle name="Millares 174 2 2 2 4 2 2 2 2" xfId="34200" xr:uid="{E7BAA9C1-5DE5-41F2-BF04-A7108B1C93D5}"/>
    <cellStyle name="Millares 174 2 2 2 4 2 2 3" xfId="19332" xr:uid="{4A88BEBD-3385-49F2-93BB-1E1F16E7BE4A}"/>
    <cellStyle name="Millares 174 2 2 2 4 2 2 3 2" xfId="40835" xr:uid="{D9385ADF-F693-46AC-B18B-0A0D1F60CE3C}"/>
    <cellStyle name="Millares 174 2 2 2 4 2 2 4" xfId="25937" xr:uid="{498C92B7-AF97-4384-A263-A8C83C3DB3C1}"/>
    <cellStyle name="Millares 174 2 2 2 4 2 2 5" xfId="47440" xr:uid="{C12C3053-53EE-4566-B48B-A164A0DF9ECF}"/>
    <cellStyle name="Millares 174 2 2 2 4 2 3" xfId="6570" xr:uid="{FFC423F4-E79E-420D-A439-9120B921EAF2}"/>
    <cellStyle name="Millares 174 2 2 2 4 2 3 2" xfId="14836" xr:uid="{B5D96A63-9177-43DE-B04B-8E0DA3304A56}"/>
    <cellStyle name="Millares 174 2 2 2 4 2 3 2 2" xfId="36339" xr:uid="{79967DDE-A156-480B-862D-4499A113DAC5}"/>
    <cellStyle name="Millares 174 2 2 2 4 2 3 3" xfId="21471" xr:uid="{7F43ABC8-C783-4734-8865-B974F09D444D}"/>
    <cellStyle name="Millares 174 2 2 2 4 2 3 3 2" xfId="42974" xr:uid="{6A189132-DAB4-4C73-81A9-CA7E676609DB}"/>
    <cellStyle name="Millares 174 2 2 2 4 2 3 4" xfId="28076" xr:uid="{422B6BC6-05C0-4978-BD1C-A8CC6B7A85D1}"/>
    <cellStyle name="Millares 174 2 2 2 4 2 3 5" xfId="49579" xr:uid="{B67A7B53-B2DF-4CD6-A1D1-625DAC0AB9F9}"/>
    <cellStyle name="Millares 174 2 2 2 4 2 4" xfId="8211" xr:uid="{89F6A8D3-B7D9-4A90-9ACE-D200508B0811}"/>
    <cellStyle name="Millares 174 2 2 2 4 2 4 2" xfId="29714" xr:uid="{9826CCE6-ED72-48E2-A353-ABEE36118ED7}"/>
    <cellStyle name="Millares 174 2 2 2 4 2 5" xfId="9868" xr:uid="{DA918108-EE3A-4C4E-98CF-6F8F2B2055D7}"/>
    <cellStyle name="Millares 174 2 2 2 4 2 5 2" xfId="31371" xr:uid="{AFF7CE50-5FAC-4FB6-AA9A-B14502FA406C}"/>
    <cellStyle name="Millares 174 2 2 2 4 2 6" xfId="16503" xr:uid="{716F668F-92D3-432A-9F36-D512B4194E58}"/>
    <cellStyle name="Millares 174 2 2 2 4 2 6 2" xfId="38006" xr:uid="{36D2B0A5-AD53-44B5-8295-9A0A68E686EF}"/>
    <cellStyle name="Millares 174 2 2 2 4 2 7" xfId="23108" xr:uid="{C53C4086-F21F-489D-8D6F-7F88C0FE0281}"/>
    <cellStyle name="Millares 174 2 2 2 4 2 8" xfId="44611" xr:uid="{5700614A-EE55-4C53-9F50-A16DE150219A}"/>
    <cellStyle name="Millares 174 2 2 2 4 3" xfId="2289" xr:uid="{F204DCFB-8A7D-42E3-A2DB-9F88DD6DA3F3}"/>
    <cellStyle name="Millares 174 2 2 2 4 3 2" xfId="10555" xr:uid="{73066417-0A21-4841-9C68-9C123191FFD2}"/>
    <cellStyle name="Millares 174 2 2 2 4 3 2 2" xfId="32058" xr:uid="{5DFFFDD1-5E24-411F-B2D7-A88E32AEF755}"/>
    <cellStyle name="Millares 174 2 2 2 4 3 3" xfId="17190" xr:uid="{FCE3B855-32DD-45CB-995D-F66750414A08}"/>
    <cellStyle name="Millares 174 2 2 2 4 3 3 2" xfId="38693" xr:uid="{B4E29D51-C865-48EE-BA45-3B266357A6DE}"/>
    <cellStyle name="Millares 174 2 2 2 4 3 4" xfId="23795" xr:uid="{F6008E98-0106-4A1A-90D4-ED4B5F12AAC7}"/>
    <cellStyle name="Millares 174 2 2 2 4 3 5" xfId="45298" xr:uid="{FE10EEBE-E2A9-4185-A02E-0FF8E150629F}"/>
    <cellStyle name="Millares 174 2 2 2 4 4" xfId="3485" xr:uid="{9D3F4E4F-DB68-4B15-9B96-830B16CF0A80}"/>
    <cellStyle name="Millares 174 2 2 2 4 4 2" xfId="11751" xr:uid="{C0F23CA3-650B-4CCC-9173-ADE8AC0E6833}"/>
    <cellStyle name="Millares 174 2 2 2 4 4 2 2" xfId="33254" xr:uid="{EBFD581D-E21D-48AB-9C2A-2EF19EA24336}"/>
    <cellStyle name="Millares 174 2 2 2 4 4 3" xfId="18386" xr:uid="{5F4F4730-6782-4F34-B052-B05D8DBBA144}"/>
    <cellStyle name="Millares 174 2 2 2 4 4 3 2" xfId="39889" xr:uid="{E1DE86CF-0091-4DC3-B2EF-3242A3AA06AF}"/>
    <cellStyle name="Millares 174 2 2 2 4 4 4" xfId="24991" xr:uid="{D2775D91-CD2A-4AE0-A31F-D8D70E203A20}"/>
    <cellStyle name="Millares 174 2 2 2 4 4 5" xfId="46494" xr:uid="{E623A05F-5EA8-472D-BFD3-44928A4EC255}"/>
    <cellStyle name="Millares 174 2 2 2 4 5" xfId="5624" xr:uid="{C9990A35-C784-4807-9BC7-260CF0D7FA58}"/>
    <cellStyle name="Millares 174 2 2 2 4 5 2" xfId="13890" xr:uid="{73B67DA3-A742-4DB7-9926-0551A1604B7B}"/>
    <cellStyle name="Millares 174 2 2 2 4 5 2 2" xfId="35393" xr:uid="{A0637DE7-3324-44CC-AF2F-70D242237FF4}"/>
    <cellStyle name="Millares 174 2 2 2 4 5 3" xfId="20525" xr:uid="{7D655032-5E9D-4946-98F2-289609C96A1F}"/>
    <cellStyle name="Millares 174 2 2 2 4 5 3 2" xfId="42028" xr:uid="{0403283E-D71B-422C-BB29-57188F9D5CE7}"/>
    <cellStyle name="Millares 174 2 2 2 4 5 4" xfId="27130" xr:uid="{71D1DDE9-F9B5-4C7B-A370-8A65831FDF69}"/>
    <cellStyle name="Millares 174 2 2 2 4 5 5" xfId="48633" xr:uid="{6711F0C7-1C29-433A-828B-4F0D33B1E532}"/>
    <cellStyle name="Millares 174 2 2 2 4 6" xfId="7265" xr:uid="{C8FA3458-67F6-4F2D-A08B-A8EC894DC5A6}"/>
    <cellStyle name="Millares 174 2 2 2 4 6 2" xfId="28768" xr:uid="{A8376286-6678-49B7-A1F7-FDF18F94FA32}"/>
    <cellStyle name="Millares 174 2 2 2 4 7" xfId="8922" xr:uid="{35B0CB56-C9B1-4992-82FF-B4D77C4C6B7A}"/>
    <cellStyle name="Millares 174 2 2 2 4 7 2" xfId="30425" xr:uid="{18AE5162-589F-4462-AC88-C3414A1605C2}"/>
    <cellStyle name="Millares 174 2 2 2 4 8" xfId="15557" xr:uid="{F6F1FF54-27B0-418F-BDCC-4C094C8CB79A}"/>
    <cellStyle name="Millares 174 2 2 2 4 8 2" xfId="37060" xr:uid="{72E29593-DDCC-4095-A0F2-893120C766FE}"/>
    <cellStyle name="Millares 174 2 2 2 4 9" xfId="22162" xr:uid="{876F8697-5EB2-48F0-8931-D56249A0C023}"/>
    <cellStyle name="Millares 174 2 2 2 5" xfId="924" xr:uid="{9EA04C68-0D43-4A82-8A70-37C514B8FD3C}"/>
    <cellStyle name="Millares 174 2 2 2 5 2" xfId="3753" xr:uid="{F70338CF-2FBE-4B43-BE79-6389F0AC8DDB}"/>
    <cellStyle name="Millares 174 2 2 2 5 2 2" xfId="12019" xr:uid="{CA046F39-3678-45B7-A640-92AF24AF6744}"/>
    <cellStyle name="Millares 174 2 2 2 5 2 2 2" xfId="33522" xr:uid="{EA75D1F8-0C84-44E8-9302-72C7C7115D0C}"/>
    <cellStyle name="Millares 174 2 2 2 5 2 3" xfId="18654" xr:uid="{52A6640F-97B0-4DB4-A624-A305064BF6A4}"/>
    <cellStyle name="Millares 174 2 2 2 5 2 3 2" xfId="40157" xr:uid="{135DD6C6-3619-41F9-AC9A-C673CB130909}"/>
    <cellStyle name="Millares 174 2 2 2 5 2 4" xfId="25259" xr:uid="{FECEEBAF-720D-4DCA-966A-EB3856563D27}"/>
    <cellStyle name="Millares 174 2 2 2 5 2 5" xfId="46762" xr:uid="{73087D8F-374A-4E1B-8A09-EE0631BB7DC2}"/>
    <cellStyle name="Millares 174 2 2 2 5 3" xfId="5892" xr:uid="{1C6A941F-9C22-47C8-8396-ADDBE3872B9E}"/>
    <cellStyle name="Millares 174 2 2 2 5 3 2" xfId="14158" xr:uid="{90F7989C-EBCD-442A-9B12-4788DACCD8BA}"/>
    <cellStyle name="Millares 174 2 2 2 5 3 2 2" xfId="35661" xr:uid="{8A834A52-5318-4DEC-8FA6-A62FBA77835D}"/>
    <cellStyle name="Millares 174 2 2 2 5 3 3" xfId="20793" xr:uid="{D3E49FFC-3742-46AB-B1CF-2ADA70E3BCAD}"/>
    <cellStyle name="Millares 174 2 2 2 5 3 3 2" xfId="42296" xr:uid="{747380B7-03A8-44DA-BC7F-6D6189668C39}"/>
    <cellStyle name="Millares 174 2 2 2 5 3 4" xfId="27398" xr:uid="{220411AE-612D-430A-AD17-E9D63E07D5B3}"/>
    <cellStyle name="Millares 174 2 2 2 5 3 5" xfId="48901" xr:uid="{2EB22BBA-B440-4D2E-89B5-E866AE6FBCC5}"/>
    <cellStyle name="Millares 174 2 2 2 5 4" xfId="7533" xr:uid="{4331D96B-CCFA-41CE-8AD5-EA88833309E2}"/>
    <cellStyle name="Millares 174 2 2 2 5 4 2" xfId="29036" xr:uid="{46D9E154-3BC2-49C2-92F6-02DC5205198A}"/>
    <cellStyle name="Millares 174 2 2 2 5 5" xfId="9190" xr:uid="{411C6834-FAAB-4051-8A35-1F6FE47AC905}"/>
    <cellStyle name="Millares 174 2 2 2 5 5 2" xfId="30693" xr:uid="{AFF8349D-3AF6-4C73-8AC1-8D3C066337DC}"/>
    <cellStyle name="Millares 174 2 2 2 5 6" xfId="15825" xr:uid="{6AC6825D-0EBF-4879-A0A7-41A3AFD72A75}"/>
    <cellStyle name="Millares 174 2 2 2 5 6 2" xfId="37328" xr:uid="{B2BEF515-88CD-4C3A-9615-8227CB2F1948}"/>
    <cellStyle name="Millares 174 2 2 2 5 7" xfId="22430" xr:uid="{517DB509-3C4D-42E3-B54C-24D7394B702D}"/>
    <cellStyle name="Millares 174 2 2 2 5 8" xfId="43933" xr:uid="{26582D07-54E4-40C2-828F-6CF50F6D89B3}"/>
    <cellStyle name="Millares 174 2 2 2 6" xfId="1185" xr:uid="{0A61E6AC-AC26-43A4-BAF5-6D157D10A558}"/>
    <cellStyle name="Millares 174 2 2 2 6 2" xfId="4014" xr:uid="{0FAF77A1-969D-49FA-A1BE-E62C4B274124}"/>
    <cellStyle name="Millares 174 2 2 2 6 2 2" xfId="12280" xr:uid="{329E3BE8-CB6C-435A-8654-DDDBAB6B529E}"/>
    <cellStyle name="Millares 174 2 2 2 6 2 2 2" xfId="33783" xr:uid="{DE45F42E-9552-47E7-939C-F37513E14C9C}"/>
    <cellStyle name="Millares 174 2 2 2 6 2 3" xfId="18915" xr:uid="{20E74CEF-A86C-48DD-B09C-83B740DCDADC}"/>
    <cellStyle name="Millares 174 2 2 2 6 2 3 2" xfId="40418" xr:uid="{70D97337-2C38-4908-8FAD-C2462ED14885}"/>
    <cellStyle name="Millares 174 2 2 2 6 2 4" xfId="25520" xr:uid="{A91F3177-9F2C-46D6-A4BB-B33FF4023ED6}"/>
    <cellStyle name="Millares 174 2 2 2 6 2 5" xfId="47023" xr:uid="{61C151A4-732A-4BEE-AC49-0A8124787976}"/>
    <cellStyle name="Millares 174 2 2 2 6 3" xfId="6153" xr:uid="{7CAAAB7D-A2BB-480D-8752-638F898D086C}"/>
    <cellStyle name="Millares 174 2 2 2 6 3 2" xfId="14419" xr:uid="{746A9AB8-CD12-4D68-8A4B-BD94A86E67FA}"/>
    <cellStyle name="Millares 174 2 2 2 6 3 2 2" xfId="35922" xr:uid="{BF431FB3-6B3B-4029-ABEE-3EA96CEAF179}"/>
    <cellStyle name="Millares 174 2 2 2 6 3 3" xfId="21054" xr:uid="{BB2A80AB-9CE1-45EF-845C-5EF02BB67658}"/>
    <cellStyle name="Millares 174 2 2 2 6 3 3 2" xfId="42557" xr:uid="{8D6C6853-805F-4B1B-ABE7-D01F6F010426}"/>
    <cellStyle name="Millares 174 2 2 2 6 3 4" xfId="27659" xr:uid="{2DC2F27B-2DC1-4F72-ABDE-0BE23024CB7B}"/>
    <cellStyle name="Millares 174 2 2 2 6 3 5" xfId="49162" xr:uid="{F1CC3D84-DBA2-4057-B104-CB7B5ECD7196}"/>
    <cellStyle name="Millares 174 2 2 2 6 4" xfId="7794" xr:uid="{B250358E-46C4-41C9-B041-95E5F310B50B}"/>
    <cellStyle name="Millares 174 2 2 2 6 4 2" xfId="29297" xr:uid="{D32BAC52-10A7-4142-A327-A55F5A9EFF7F}"/>
    <cellStyle name="Millares 174 2 2 2 6 5" xfId="9451" xr:uid="{A5A0D81F-3013-4B31-9D5B-537CFEA507E4}"/>
    <cellStyle name="Millares 174 2 2 2 6 5 2" xfId="30954" xr:uid="{9B5A5694-6054-474F-A053-69A9403DEADA}"/>
    <cellStyle name="Millares 174 2 2 2 6 6" xfId="16086" xr:uid="{0E39B359-D890-4EBA-9A70-A1D0AF65448E}"/>
    <cellStyle name="Millares 174 2 2 2 6 6 2" xfId="37589" xr:uid="{C09A98AC-69BF-4F6F-897A-26FE15710C29}"/>
    <cellStyle name="Millares 174 2 2 2 6 7" xfId="22691" xr:uid="{6C95A991-281F-4B66-BD6D-F9F36C51C55F}"/>
    <cellStyle name="Millares 174 2 2 2 6 8" xfId="44194" xr:uid="{6345D0F0-C096-4684-BC05-B294AF86D506}"/>
    <cellStyle name="Millares 174 2 2 2 7" xfId="1873" xr:uid="{BB1B05A0-D9C9-414A-ABDD-987ABB1055AF}"/>
    <cellStyle name="Millares 174 2 2 2 7 2" xfId="10139" xr:uid="{DADCB68D-1219-49BC-A0F8-681673968A4D}"/>
    <cellStyle name="Millares 174 2 2 2 7 2 2" xfId="31642" xr:uid="{E401C9C4-9DDF-41E3-A956-8B52DB87E270}"/>
    <cellStyle name="Millares 174 2 2 2 7 3" xfId="16774" xr:uid="{EC96961E-9813-40E8-B3B5-AFBB4A2834ED}"/>
    <cellStyle name="Millares 174 2 2 2 7 3 2" xfId="38277" xr:uid="{1ADDCDC7-AC97-4B04-86A9-A0D996166F70}"/>
    <cellStyle name="Millares 174 2 2 2 7 4" xfId="23379" xr:uid="{8874A9A7-A8A5-4983-A2C1-C98A90199206}"/>
    <cellStyle name="Millares 174 2 2 2 7 5" xfId="44882" xr:uid="{CE4597D8-B806-4D33-80FA-6645B6C6B699}"/>
    <cellStyle name="Millares 174 2 2 2 8" xfId="2558" xr:uid="{D0347687-03F7-49B0-9189-7F362F50E6BE}"/>
    <cellStyle name="Millares 174 2 2 2 8 2" xfId="10824" xr:uid="{FCB32EF3-9A1B-47A4-9995-397E0F693265}"/>
    <cellStyle name="Millares 174 2 2 2 8 2 2" xfId="32327" xr:uid="{2279ADB5-18BD-4048-8E0E-915D079914A9}"/>
    <cellStyle name="Millares 174 2 2 2 8 3" xfId="17459" xr:uid="{7F36E192-B850-4564-8DBB-0406D9673795}"/>
    <cellStyle name="Millares 174 2 2 2 8 3 2" xfId="38962" xr:uid="{065B4615-F3BE-4331-BEC8-5906F658F200}"/>
    <cellStyle name="Millares 174 2 2 2 8 4" xfId="24064" xr:uid="{6C064003-2166-47BE-9409-62F1DE502339}"/>
    <cellStyle name="Millares 174 2 2 2 8 5" xfId="45567" xr:uid="{CAECE7E4-27F3-4D95-BBFB-5D32DEEAAC48}"/>
    <cellStyle name="Millares 174 2 2 2 9" xfId="3069" xr:uid="{60471799-24DB-477A-84A6-0B36844806A7}"/>
    <cellStyle name="Millares 174 2 2 2 9 2" xfId="11335" xr:uid="{3C0CC738-3BD6-4E36-85CD-7C3DDECE26D0}"/>
    <cellStyle name="Millares 174 2 2 2 9 2 2" xfId="32838" xr:uid="{1CD3CDA3-58F2-4CF2-A6A2-7614589A5CC7}"/>
    <cellStyle name="Millares 174 2 2 2 9 3" xfId="17970" xr:uid="{249A2C1E-13CE-46B4-AE15-CB5871924C11}"/>
    <cellStyle name="Millares 174 2 2 2 9 3 2" xfId="39473" xr:uid="{D5E4B08F-9290-49D7-928F-6744EB5E34B0}"/>
    <cellStyle name="Millares 174 2 2 2 9 4" xfId="24575" xr:uid="{298832A0-2769-401A-867A-A702340A7F3B}"/>
    <cellStyle name="Millares 174 2 2 2 9 5" xfId="46078" xr:uid="{024A7F46-13E9-44E0-A948-4777BB9DB36F}"/>
    <cellStyle name="Millares 174 2 2 3" xfId="462" xr:uid="{E9231812-6A6E-48C3-ACB6-4DA553FE2738}"/>
    <cellStyle name="Millares 174 2 2 3 10" xfId="7073" xr:uid="{57CB1102-0F2B-48B9-AA92-1C9814755514}"/>
    <cellStyle name="Millares 174 2 2 3 10 2" xfId="28576" xr:uid="{D42308F8-297F-4E7C-BE28-FFBB51C02E38}"/>
    <cellStyle name="Millares 174 2 2 3 11" xfId="8729" xr:uid="{26DE9A3A-50FD-4193-9060-200788809E3E}"/>
    <cellStyle name="Millares 174 2 2 3 11 2" xfId="30232" xr:uid="{0EAA46DB-D968-42F5-8C69-7829B8EF4BFF}"/>
    <cellStyle name="Millares 174 2 2 3 12" xfId="15365" xr:uid="{822ADAFD-5266-4222-9C8C-028C1CD6E9FE}"/>
    <cellStyle name="Millares 174 2 2 3 12 2" xfId="36868" xr:uid="{A137710D-F2D0-4B69-A2C1-4DA874815B52}"/>
    <cellStyle name="Millares 174 2 2 3 13" xfId="21970" xr:uid="{F7820A38-318E-41FF-A8D4-B486D79C4279}"/>
    <cellStyle name="Millares 174 2 2 3 14" xfId="43473" xr:uid="{EAE7CE4E-8B22-4FEB-AD6B-A2C7768205C3}"/>
    <cellStyle name="Millares 174 2 2 3 2" xfId="744" xr:uid="{5BE76739-CB3B-48FC-9ED3-C30E4833BE45}"/>
    <cellStyle name="Millares 174 2 2 3 2 10" xfId="15645" xr:uid="{4C247BC9-5F53-4742-9B80-1679953C3516}"/>
    <cellStyle name="Millares 174 2 2 3 2 10 2" xfId="37148" xr:uid="{19BB5571-7D0B-4FE6-8C69-0023F8ECFBE6}"/>
    <cellStyle name="Millares 174 2 2 3 2 11" xfId="22250" xr:uid="{0A9A9618-3AEA-4D52-BAFA-9CB80B7918EA}"/>
    <cellStyle name="Millares 174 2 2 3 2 12" xfId="43753" xr:uid="{FD64DA25-834B-47F0-99CF-900CF30404C7}"/>
    <cellStyle name="Millares 174 2 2 3 2 2" xfId="1690" xr:uid="{6E9F2AE0-95F2-400E-B201-685BB02EA21B}"/>
    <cellStyle name="Millares 174 2 2 3 2 2 2" xfId="4519" xr:uid="{0FB858EC-6CB7-44D5-872E-B1994256CA75}"/>
    <cellStyle name="Millares 174 2 2 3 2 2 2 2" xfId="12785" xr:uid="{C9557AF6-9F7B-4365-AFB4-0839F215ADAB}"/>
    <cellStyle name="Millares 174 2 2 3 2 2 2 2 2" xfId="34288" xr:uid="{8E133AD6-BD5B-47E4-95A0-3A3ACB09236F}"/>
    <cellStyle name="Millares 174 2 2 3 2 2 2 3" xfId="19420" xr:uid="{4A76D1B5-7920-4A2C-99ED-2790972E7FD7}"/>
    <cellStyle name="Millares 174 2 2 3 2 2 2 3 2" xfId="40923" xr:uid="{0BF925F7-41D9-4E66-ACF9-FCB7295D9F9F}"/>
    <cellStyle name="Millares 174 2 2 3 2 2 2 4" xfId="26025" xr:uid="{C6570B05-8105-4A8E-B0DA-C1F19412A14F}"/>
    <cellStyle name="Millares 174 2 2 3 2 2 2 5" xfId="47528" xr:uid="{4EFAD81A-C5F1-4C7B-A8DF-2AB08450452F}"/>
    <cellStyle name="Millares 174 2 2 3 2 2 3" xfId="6658" xr:uid="{672A4AD5-46F8-47D9-AF81-45B3BD0DF433}"/>
    <cellStyle name="Millares 174 2 2 3 2 2 3 2" xfId="14924" xr:uid="{080D41EC-F137-4ECF-89AE-554292AB1AF6}"/>
    <cellStyle name="Millares 174 2 2 3 2 2 3 2 2" xfId="36427" xr:uid="{6CEE7432-20E6-4A7C-8BDF-11C7E9368BF3}"/>
    <cellStyle name="Millares 174 2 2 3 2 2 3 3" xfId="21559" xr:uid="{B1D29C74-92B0-419B-9652-E5C67C3562B1}"/>
    <cellStyle name="Millares 174 2 2 3 2 2 3 3 2" xfId="43062" xr:uid="{7B51A680-E784-4735-B667-FB986BAC902A}"/>
    <cellStyle name="Millares 174 2 2 3 2 2 3 4" xfId="28164" xr:uid="{4A0A1B59-F50F-4E90-B622-E70CE06D0A79}"/>
    <cellStyle name="Millares 174 2 2 3 2 2 3 5" xfId="49667" xr:uid="{043DBA26-4B7A-41DF-A088-861367673E5E}"/>
    <cellStyle name="Millares 174 2 2 3 2 2 4" xfId="8299" xr:uid="{9F3A3096-3B66-4955-971B-B844D607288D}"/>
    <cellStyle name="Millares 174 2 2 3 2 2 4 2" xfId="29802" xr:uid="{214892EE-6DDD-4B27-9063-693BCD020E3D}"/>
    <cellStyle name="Millares 174 2 2 3 2 2 5" xfId="9956" xr:uid="{4F5CB243-7C69-4FAF-A2CB-5B5BAC8D55BC}"/>
    <cellStyle name="Millares 174 2 2 3 2 2 5 2" xfId="31459" xr:uid="{149A9C48-79BB-4858-ABD7-D487FA839032}"/>
    <cellStyle name="Millares 174 2 2 3 2 2 6" xfId="16591" xr:uid="{502E3CC7-9D33-475C-B56E-1CF93BE7E7F5}"/>
    <cellStyle name="Millares 174 2 2 3 2 2 6 2" xfId="38094" xr:uid="{B2935745-D5B2-44E9-A72F-A71D91A451CD}"/>
    <cellStyle name="Millares 174 2 2 3 2 2 7" xfId="23196" xr:uid="{B25B8BF4-DEC3-49CA-9088-90D923C724AB}"/>
    <cellStyle name="Millares 174 2 2 3 2 2 8" xfId="44699" xr:uid="{150DD98A-C881-4EC4-84F1-5B55D064BB50}"/>
    <cellStyle name="Millares 174 2 2 3 2 3" xfId="2377" xr:uid="{D82BE078-3E8C-4383-A61E-34D3B84EEED6}"/>
    <cellStyle name="Millares 174 2 2 3 2 3 2" xfId="10643" xr:uid="{C96F95AD-3022-4CFF-B3B5-D17E8558B7A7}"/>
    <cellStyle name="Millares 174 2 2 3 2 3 2 2" xfId="32146" xr:uid="{98E235D0-B4AA-4AE1-B0DB-5FA82558B440}"/>
    <cellStyle name="Millares 174 2 2 3 2 3 3" xfId="17278" xr:uid="{02F07F28-CB21-40F8-B01A-D9D27E5C94F6}"/>
    <cellStyle name="Millares 174 2 2 3 2 3 3 2" xfId="38781" xr:uid="{C532A9B3-94C5-4B00-8B74-F0315CC98839}"/>
    <cellStyle name="Millares 174 2 2 3 2 3 4" xfId="23883" xr:uid="{314E3785-7F8E-4708-8916-DC12FED2634E}"/>
    <cellStyle name="Millares 174 2 2 3 2 3 5" xfId="45386" xr:uid="{F6E48D65-DBA4-4599-89FE-7F306DA69168}"/>
    <cellStyle name="Millares 174 2 2 3 2 4" xfId="2894" xr:uid="{CC65456D-74C0-49FA-900C-B43756902CE5}"/>
    <cellStyle name="Millares 174 2 2 3 2 4 2" xfId="11160" xr:uid="{F685723F-41CB-4264-8FFF-46A499149CE6}"/>
    <cellStyle name="Millares 174 2 2 3 2 4 2 2" xfId="32663" xr:uid="{BA7228F1-11D3-42E8-857A-B54D8B1DBD7E}"/>
    <cellStyle name="Millares 174 2 2 3 2 4 3" xfId="17795" xr:uid="{673F3624-69A9-4AD0-858D-21A2A0883F93}"/>
    <cellStyle name="Millares 174 2 2 3 2 4 3 2" xfId="39298" xr:uid="{05638CE2-746C-416E-912E-E7E4F4CDB960}"/>
    <cellStyle name="Millares 174 2 2 3 2 4 4" xfId="24400" xr:uid="{A0A73315-A1F2-4C87-B56D-0990A2B7E58D}"/>
    <cellStyle name="Millares 174 2 2 3 2 4 5" xfId="45903" xr:uid="{164D7934-1EA3-43DE-9D40-16E85C9D0190}"/>
    <cellStyle name="Millares 174 2 2 3 2 5" xfId="3573" xr:uid="{EA852B37-FCD9-496D-A8FE-4A19F6033873}"/>
    <cellStyle name="Millares 174 2 2 3 2 5 2" xfId="11839" xr:uid="{4D7EA015-79D6-42AE-82B4-DDF92132C0D4}"/>
    <cellStyle name="Millares 174 2 2 3 2 5 2 2" xfId="33342" xr:uid="{F535662C-74D6-4F41-916A-D5B7C54A8376}"/>
    <cellStyle name="Millares 174 2 2 3 2 5 3" xfId="18474" xr:uid="{433443E8-DB1B-40E6-A04C-DFBC5F899266}"/>
    <cellStyle name="Millares 174 2 2 3 2 5 3 2" xfId="39977" xr:uid="{8831829E-0D52-41D5-A01F-5FD0DDCF1A40}"/>
    <cellStyle name="Millares 174 2 2 3 2 5 4" xfId="25079" xr:uid="{FE1F5A4F-9274-44CC-B956-2B6E9DD3E1EF}"/>
    <cellStyle name="Millares 174 2 2 3 2 5 5" xfId="46582" xr:uid="{9504F4F8-3913-4473-8197-0915E64F3BDE}"/>
    <cellStyle name="Millares 174 2 2 3 2 6" xfId="5038" xr:uid="{C570F0B2-2B70-4CE6-B131-E2F5AD2EAE76}"/>
    <cellStyle name="Millares 174 2 2 3 2 6 2" xfId="13304" xr:uid="{C8685C44-73C7-430B-A4C1-9AEA850D1982}"/>
    <cellStyle name="Millares 174 2 2 3 2 6 2 2" xfId="34807" xr:uid="{7B9100A3-B329-4C3E-801B-CFBEC1554289}"/>
    <cellStyle name="Millares 174 2 2 3 2 6 3" xfId="19939" xr:uid="{717CF8AA-78C2-4CD9-BC7E-71753ACDEEE5}"/>
    <cellStyle name="Millares 174 2 2 3 2 6 3 2" xfId="41442" xr:uid="{1AE88087-499C-495D-8A19-4C185A085753}"/>
    <cellStyle name="Millares 174 2 2 3 2 6 4" xfId="26544" xr:uid="{2B7812C6-D14F-465D-BA5A-0EB9E07CB765}"/>
    <cellStyle name="Millares 174 2 2 3 2 6 5" xfId="48047" xr:uid="{7B7B82FD-C60A-4281-95F6-0EC0C4F82CC9}"/>
    <cellStyle name="Millares 174 2 2 3 2 7" xfId="5712" xr:uid="{9FFFAEE9-006E-482C-8F67-48512D2A5FDF}"/>
    <cellStyle name="Millares 174 2 2 3 2 7 2" xfId="13978" xr:uid="{FCFF0942-75C5-49B0-8186-64E426BF8293}"/>
    <cellStyle name="Millares 174 2 2 3 2 7 2 2" xfId="35481" xr:uid="{180FA565-4DF0-416E-B067-D7E822AB22BE}"/>
    <cellStyle name="Millares 174 2 2 3 2 7 3" xfId="20613" xr:uid="{6F748C84-2EF6-4BC0-AE8B-636E25E509E6}"/>
    <cellStyle name="Millares 174 2 2 3 2 7 3 2" xfId="42116" xr:uid="{3639FF70-8141-4DCA-8C5D-BABA6C8CD8C3}"/>
    <cellStyle name="Millares 174 2 2 3 2 7 4" xfId="27218" xr:uid="{03E4684D-AC07-4998-9E44-4926D36A5DDE}"/>
    <cellStyle name="Millares 174 2 2 3 2 7 5" xfId="48721" xr:uid="{8C0C5388-58A4-4E46-A016-70A4AA72C580}"/>
    <cellStyle name="Millares 174 2 2 3 2 8" xfId="7353" xr:uid="{9E8CAEA7-C730-4DA2-B981-D6DD740EEE5E}"/>
    <cellStyle name="Millares 174 2 2 3 2 8 2" xfId="28856" xr:uid="{3A67051D-718B-405F-BFBF-0196DE12DEBC}"/>
    <cellStyle name="Millares 174 2 2 3 2 9" xfId="9010" xr:uid="{CCE2C562-F668-4A49-9964-7BFC3174985F}"/>
    <cellStyle name="Millares 174 2 2 3 2 9 2" xfId="30513" xr:uid="{955FE0C9-7871-4955-A8B4-FBDF9B709549}"/>
    <cellStyle name="Millares 174 2 2 3 3" xfId="1014" xr:uid="{A6E47122-F5B0-4A95-82BA-343165C9EFD0}"/>
    <cellStyle name="Millares 174 2 2 3 3 2" xfId="3843" xr:uid="{32025C5A-11B1-4476-80A8-BF8053D34992}"/>
    <cellStyle name="Millares 174 2 2 3 3 2 2" xfId="12109" xr:uid="{30A68AC8-5284-481B-94C7-B93ECA0621E6}"/>
    <cellStyle name="Millares 174 2 2 3 3 2 2 2" xfId="33612" xr:uid="{9A3F77D0-9BB1-4CD5-AAC5-C30240A8ABB8}"/>
    <cellStyle name="Millares 174 2 2 3 3 2 3" xfId="18744" xr:uid="{4975AF5E-37CE-4B15-8223-11532330CC43}"/>
    <cellStyle name="Millares 174 2 2 3 3 2 3 2" xfId="40247" xr:uid="{329ABE2F-4E6E-42B9-9444-7D8FAF1E060E}"/>
    <cellStyle name="Millares 174 2 2 3 3 2 4" xfId="25349" xr:uid="{0E5ADC37-116E-4554-A345-19382C39198C}"/>
    <cellStyle name="Millares 174 2 2 3 3 2 5" xfId="46852" xr:uid="{F2DB8AE6-8DDB-4D68-9039-66ABB2A11520}"/>
    <cellStyle name="Millares 174 2 2 3 3 3" xfId="5982" xr:uid="{A0BDCD78-3006-4464-A648-A32E1E2E18D6}"/>
    <cellStyle name="Millares 174 2 2 3 3 3 2" xfId="14248" xr:uid="{677E149C-F46C-42A6-8107-F2D5CDBBF843}"/>
    <cellStyle name="Millares 174 2 2 3 3 3 2 2" xfId="35751" xr:uid="{A51D33FF-DB81-4C60-9A12-0A4310B09E1A}"/>
    <cellStyle name="Millares 174 2 2 3 3 3 3" xfId="20883" xr:uid="{52290233-6EA3-42FA-87CA-8959C67E122C}"/>
    <cellStyle name="Millares 174 2 2 3 3 3 3 2" xfId="42386" xr:uid="{C189841B-EC1D-455A-B9DA-CE88428B4F19}"/>
    <cellStyle name="Millares 174 2 2 3 3 3 4" xfId="27488" xr:uid="{054F5444-F829-4912-9FD4-C570AF11BF67}"/>
    <cellStyle name="Millares 174 2 2 3 3 3 5" xfId="48991" xr:uid="{006B02B5-368A-4525-95E3-8353E22A635C}"/>
    <cellStyle name="Millares 174 2 2 3 3 4" xfId="7623" xr:uid="{B111EA3F-8C25-4030-994C-CC1F0C04E92B}"/>
    <cellStyle name="Millares 174 2 2 3 3 4 2" xfId="29126" xr:uid="{F88E5625-B1CA-4275-8C16-C56F695A973A}"/>
    <cellStyle name="Millares 174 2 2 3 3 5" xfId="9280" xr:uid="{8B9128F9-DBD8-4D0A-9A41-244B135067BD}"/>
    <cellStyle name="Millares 174 2 2 3 3 5 2" xfId="30783" xr:uid="{A4E553DA-93F3-4AE0-A44A-030717420DC3}"/>
    <cellStyle name="Millares 174 2 2 3 3 6" xfId="15915" xr:uid="{F85D2918-03A7-45E0-80D8-B8427AFAE344}"/>
    <cellStyle name="Millares 174 2 2 3 3 6 2" xfId="37418" xr:uid="{B402DBED-54BB-4D47-A6A0-87A41BCC1C59}"/>
    <cellStyle name="Millares 174 2 2 3 3 7" xfId="22520" xr:uid="{C7D5700D-59AB-46B7-B1BA-FAB8718F5AE7}"/>
    <cellStyle name="Millares 174 2 2 3 3 8" xfId="44023" xr:uid="{FDBBCECE-5519-4998-9C19-5B9BBD7D7C2D}"/>
    <cellStyle name="Millares 174 2 2 3 4" xfId="1410" xr:uid="{6E4F9468-B741-4C64-8237-6B2B5193C319}"/>
    <cellStyle name="Millares 174 2 2 3 4 2" xfId="4239" xr:uid="{0DE9C94B-5507-4CDE-87DF-5ABC2D83387A}"/>
    <cellStyle name="Millares 174 2 2 3 4 2 2" xfId="12505" xr:uid="{5BC72489-2AAD-417C-9CAE-E3B91F61E844}"/>
    <cellStyle name="Millares 174 2 2 3 4 2 2 2" xfId="34008" xr:uid="{35330CE5-E9AD-45B8-B8B6-14E5D2ACE02A}"/>
    <cellStyle name="Millares 174 2 2 3 4 2 3" xfId="19140" xr:uid="{32DD1E68-DCC2-4057-AC33-6875C845F42C}"/>
    <cellStyle name="Millares 174 2 2 3 4 2 3 2" xfId="40643" xr:uid="{D0BC903C-E927-4CDA-8C70-ECA435431D9A}"/>
    <cellStyle name="Millares 174 2 2 3 4 2 4" xfId="25745" xr:uid="{B665C93B-9280-4353-9432-FCAF35985861}"/>
    <cellStyle name="Millares 174 2 2 3 4 2 5" xfId="47248" xr:uid="{EC8FF30D-DC0E-413F-A0A0-ECACF3FFA88C}"/>
    <cellStyle name="Millares 174 2 2 3 4 3" xfId="6378" xr:uid="{FE1DF1E9-C930-4834-8708-497BF38488F7}"/>
    <cellStyle name="Millares 174 2 2 3 4 3 2" xfId="14644" xr:uid="{720E204B-0C84-4956-A711-733273A6C4D5}"/>
    <cellStyle name="Millares 174 2 2 3 4 3 2 2" xfId="36147" xr:uid="{308392C0-B98E-454C-A5AA-3ED2A7AB9C69}"/>
    <cellStyle name="Millares 174 2 2 3 4 3 3" xfId="21279" xr:uid="{8980693B-8C6F-4FB6-B6DA-160DA47E6CB0}"/>
    <cellStyle name="Millares 174 2 2 3 4 3 3 2" xfId="42782" xr:uid="{B6CAB25F-650A-4BCC-BE3E-A882E7D96450}"/>
    <cellStyle name="Millares 174 2 2 3 4 3 4" xfId="27884" xr:uid="{820A71A5-052A-4BCD-AF45-BB2FDDA10398}"/>
    <cellStyle name="Millares 174 2 2 3 4 3 5" xfId="49387" xr:uid="{CF867248-0582-410A-9D08-BBF8C62BC406}"/>
    <cellStyle name="Millares 174 2 2 3 4 4" xfId="8019" xr:uid="{FCB47DFC-CA11-407E-BA4F-0845E6DEDE1C}"/>
    <cellStyle name="Millares 174 2 2 3 4 4 2" xfId="29522" xr:uid="{68A9CDD4-52BE-4756-BF07-0D7441CD8755}"/>
    <cellStyle name="Millares 174 2 2 3 4 5" xfId="9676" xr:uid="{82DD6260-8B4F-456C-AC27-A374C2548BBD}"/>
    <cellStyle name="Millares 174 2 2 3 4 5 2" xfId="31179" xr:uid="{8E3D4058-BDB8-4462-B921-FEB3F2D98494}"/>
    <cellStyle name="Millares 174 2 2 3 4 6" xfId="16311" xr:uid="{5592739B-C0F7-4CAA-960F-1515A64897BD}"/>
    <cellStyle name="Millares 174 2 2 3 4 6 2" xfId="37814" xr:uid="{2F242ADA-215E-4A17-8266-8B25A6B1C326}"/>
    <cellStyle name="Millares 174 2 2 3 4 7" xfId="22916" xr:uid="{8ECADEF6-B020-482C-8847-6B7118653BA5}"/>
    <cellStyle name="Millares 174 2 2 3 4 8" xfId="44419" xr:uid="{6334A41E-EEDD-4D99-9A37-22683F131F65}"/>
    <cellStyle name="Millares 174 2 2 3 5" xfId="2097" xr:uid="{E6954538-AC35-4E3F-83CE-D12D4C8ED054}"/>
    <cellStyle name="Millares 174 2 2 3 5 2" xfId="10363" xr:uid="{E5F0172B-20DE-46EB-84A6-6ACCB3A48062}"/>
    <cellStyle name="Millares 174 2 2 3 5 2 2" xfId="31866" xr:uid="{08CFC736-A3CF-4747-B4CA-9D30D87AD512}"/>
    <cellStyle name="Millares 174 2 2 3 5 3" xfId="16998" xr:uid="{99F15A1E-049F-4460-9445-4B4A0E2C7053}"/>
    <cellStyle name="Millares 174 2 2 3 5 3 2" xfId="38501" xr:uid="{79D8A730-EB2D-4669-B977-AF30F2BA58E9}"/>
    <cellStyle name="Millares 174 2 2 3 5 4" xfId="23603" xr:uid="{5D1D6682-B43A-41C2-840B-1789FE2BD42D}"/>
    <cellStyle name="Millares 174 2 2 3 5 5" xfId="45106" xr:uid="{8D27294B-B348-421A-BA3D-1CE89CC70CA1}"/>
    <cellStyle name="Millares 174 2 2 3 6" xfId="2645" xr:uid="{377B936C-59BC-4446-A0B7-D92DF92DD5C6}"/>
    <cellStyle name="Millares 174 2 2 3 6 2" xfId="10911" xr:uid="{543DE134-BF6A-4104-B624-308B6FDA92D3}"/>
    <cellStyle name="Millares 174 2 2 3 6 2 2" xfId="32414" xr:uid="{0D7552E6-31E9-48DD-B3E4-CDAB665093DD}"/>
    <cellStyle name="Millares 174 2 2 3 6 3" xfId="17546" xr:uid="{F9AF4224-DD05-46BF-A5DC-54330D2B40DC}"/>
    <cellStyle name="Millares 174 2 2 3 6 3 2" xfId="39049" xr:uid="{D688DF9B-72AC-44FC-8074-DA582583ADA6}"/>
    <cellStyle name="Millares 174 2 2 3 6 4" xfId="24151" xr:uid="{4D89F909-9303-4F87-835D-A816C2EBBA3F}"/>
    <cellStyle name="Millares 174 2 2 3 6 5" xfId="45654" xr:uid="{4516689D-4768-4AAE-A4EB-D478C1ADD9E2}"/>
    <cellStyle name="Millares 174 2 2 3 7" xfId="3293" xr:uid="{27DD11DC-EE8D-4910-94E8-3D522D9445AD}"/>
    <cellStyle name="Millares 174 2 2 3 7 2" xfId="11559" xr:uid="{D4E4EF41-E13A-4C41-BC6E-1545103126C8}"/>
    <cellStyle name="Millares 174 2 2 3 7 2 2" xfId="33062" xr:uid="{2956E3B9-30E8-46A6-A5C5-FAF154E8C9A8}"/>
    <cellStyle name="Millares 174 2 2 3 7 3" xfId="18194" xr:uid="{6B62B3A3-448A-4FC2-9C53-2D9D4BAE9D2F}"/>
    <cellStyle name="Millares 174 2 2 3 7 3 2" xfId="39697" xr:uid="{8D38AAB9-322E-4AB2-A560-212C734D960A}"/>
    <cellStyle name="Millares 174 2 2 3 7 4" xfId="24799" xr:uid="{500A038D-C2F3-449B-A0E0-1D1FD8CB2870}"/>
    <cellStyle name="Millares 174 2 2 3 7 5" xfId="46302" xr:uid="{453912A6-162F-406B-A54A-2B54801D41E9}"/>
    <cellStyle name="Millares 174 2 2 3 8" xfId="4789" xr:uid="{E5CB3FB4-5DE3-45E1-BB90-A359E1D1948B}"/>
    <cellStyle name="Millares 174 2 2 3 8 2" xfId="13055" xr:uid="{A6710826-1546-4341-8ACD-5D400EE5088E}"/>
    <cellStyle name="Millares 174 2 2 3 8 2 2" xfId="34558" xr:uid="{CCBA6242-0AA1-4AEC-BBD1-63A317908708}"/>
    <cellStyle name="Millares 174 2 2 3 8 3" xfId="19690" xr:uid="{CE0C7158-5071-48E9-BC74-67F894101154}"/>
    <cellStyle name="Millares 174 2 2 3 8 3 2" xfId="41193" xr:uid="{B66002E2-E5E0-43F2-B28D-B0C9323EEA8E}"/>
    <cellStyle name="Millares 174 2 2 3 8 4" xfId="26295" xr:uid="{146926C6-8D0D-48E7-8F8F-F8FCFD7442DF}"/>
    <cellStyle name="Millares 174 2 2 3 8 5" xfId="47798" xr:uid="{68E9E3F1-A506-4979-9406-1C49D1854537}"/>
    <cellStyle name="Millares 174 2 2 3 9" xfId="5432" xr:uid="{4245FB6D-7723-4C6F-A85B-BCD750817589}"/>
    <cellStyle name="Millares 174 2 2 3 9 2" xfId="13698" xr:uid="{FA7EF0C9-7E91-46DF-A69D-9963A12F1586}"/>
    <cellStyle name="Millares 174 2 2 3 9 2 2" xfId="35201" xr:uid="{31C3D6B8-ABAB-436D-8638-24777933BFBB}"/>
    <cellStyle name="Millares 174 2 2 3 9 3" xfId="20333" xr:uid="{A7300E47-AFB7-4373-9975-81F20B92155D}"/>
    <cellStyle name="Millares 174 2 2 3 9 3 2" xfId="41836" xr:uid="{B8026070-1E92-4D0D-B93D-360FC58302E1}"/>
    <cellStyle name="Millares 174 2 2 3 9 4" xfId="26938" xr:uid="{A91BB7CB-E290-42DF-83C4-579AE7C0270C}"/>
    <cellStyle name="Millares 174 2 2 3 9 5" xfId="48441" xr:uid="{20D95D04-BA61-4121-AD25-6C0F13029F8F}"/>
    <cellStyle name="Millares 174 2 2 4" xfId="335" xr:uid="{E360C472-2ED5-4A06-9ECD-B6703BF2E75E}"/>
    <cellStyle name="Millares 174 2 2 4 10" xfId="15238" xr:uid="{5988A08B-63E3-4112-8DEA-08B68D9AFBD0}"/>
    <cellStyle name="Millares 174 2 2 4 10 2" xfId="36741" xr:uid="{7D21F74B-71FF-4C2D-981F-AAFA440B0289}"/>
    <cellStyle name="Millares 174 2 2 4 11" xfId="21843" xr:uid="{E5D3B64F-20A7-4946-9A14-DA694CB9D85F}"/>
    <cellStyle name="Millares 174 2 2 4 12" xfId="43346" xr:uid="{2D7736AE-9848-4ADE-B24B-3F20BB9D653D}"/>
    <cellStyle name="Millares 174 2 2 4 2" xfId="1283" xr:uid="{F3551B81-4C73-4357-B47F-45189DA56D68}"/>
    <cellStyle name="Millares 174 2 2 4 2 2" xfId="4112" xr:uid="{9AF40B1C-7226-479E-9C2B-E610763E22EC}"/>
    <cellStyle name="Millares 174 2 2 4 2 2 2" xfId="12378" xr:uid="{13EF21F2-E559-439F-B58C-5498D0932B23}"/>
    <cellStyle name="Millares 174 2 2 4 2 2 2 2" xfId="33881" xr:uid="{EFC556B7-008C-48BB-9D55-0E710688C8E9}"/>
    <cellStyle name="Millares 174 2 2 4 2 2 3" xfId="19013" xr:uid="{7BAFD71F-C4F7-471F-A21C-8F94596F4E67}"/>
    <cellStyle name="Millares 174 2 2 4 2 2 3 2" xfId="40516" xr:uid="{5FA56F05-B81B-4FDD-A2A1-0F171E165939}"/>
    <cellStyle name="Millares 174 2 2 4 2 2 4" xfId="25618" xr:uid="{2B545710-ACFC-4684-9109-8944917412EC}"/>
    <cellStyle name="Millares 174 2 2 4 2 2 5" xfId="47121" xr:uid="{D741EC2D-B418-4931-AD8A-5BFEFD51B557}"/>
    <cellStyle name="Millares 174 2 2 4 2 3" xfId="6251" xr:uid="{119E6B40-683F-40A3-A8A9-AFECDCBE5AD4}"/>
    <cellStyle name="Millares 174 2 2 4 2 3 2" xfId="14517" xr:uid="{21A6F81F-BF69-490A-BBDF-B988CE158035}"/>
    <cellStyle name="Millares 174 2 2 4 2 3 2 2" xfId="36020" xr:uid="{267065EB-5391-4DF7-986C-BA921A6615C7}"/>
    <cellStyle name="Millares 174 2 2 4 2 3 3" xfId="21152" xr:uid="{E211D511-89CB-4F07-A304-343CCFB83EF6}"/>
    <cellStyle name="Millares 174 2 2 4 2 3 3 2" xfId="42655" xr:uid="{407DF61E-EF00-47D6-8153-3B6F6C201FA7}"/>
    <cellStyle name="Millares 174 2 2 4 2 3 4" xfId="27757" xr:uid="{72644D4E-9FE2-4A11-9033-1F48FF81EE66}"/>
    <cellStyle name="Millares 174 2 2 4 2 3 5" xfId="49260" xr:uid="{2B3EA498-DAFB-4EF0-8689-BFB39E658B91}"/>
    <cellStyle name="Millares 174 2 2 4 2 4" xfId="7892" xr:uid="{C69B75C0-DD73-4D21-BC5F-11F61830D9BC}"/>
    <cellStyle name="Millares 174 2 2 4 2 4 2" xfId="29395" xr:uid="{7B865ED4-E631-42C4-865E-CD2F1D0739C1}"/>
    <cellStyle name="Millares 174 2 2 4 2 5" xfId="9549" xr:uid="{CADB7567-B359-40FA-8B74-F59465354131}"/>
    <cellStyle name="Millares 174 2 2 4 2 5 2" xfId="31052" xr:uid="{0AC7AB16-D0EA-4135-A27B-C86E083D9B10}"/>
    <cellStyle name="Millares 174 2 2 4 2 6" xfId="16184" xr:uid="{68D4717D-F6DE-4247-8808-2589A10AB537}"/>
    <cellStyle name="Millares 174 2 2 4 2 6 2" xfId="37687" xr:uid="{821F4118-F346-4B68-9E37-0986E765B1FA}"/>
    <cellStyle name="Millares 174 2 2 4 2 7" xfId="22789" xr:uid="{F3D1B6C4-A342-4061-9AA2-DABB48AC7335}"/>
    <cellStyle name="Millares 174 2 2 4 2 8" xfId="44292" xr:uid="{016634D7-997B-46FE-AD27-3CF8F1BC7F56}"/>
    <cellStyle name="Millares 174 2 2 4 3" xfId="1970" xr:uid="{BBD05CF9-ED65-43C5-B097-B1804BA7F051}"/>
    <cellStyle name="Millares 174 2 2 4 3 2" xfId="10236" xr:uid="{73426D06-7BA1-483A-B331-2872F4443400}"/>
    <cellStyle name="Millares 174 2 2 4 3 2 2" xfId="31739" xr:uid="{2CE5D7BD-5028-49F1-8BD4-8A27FA9DDF3F}"/>
    <cellStyle name="Millares 174 2 2 4 3 3" xfId="16871" xr:uid="{C1303988-AEE8-42BA-BA8F-672B37CE59BA}"/>
    <cellStyle name="Millares 174 2 2 4 3 3 2" xfId="38374" xr:uid="{A4EE7F8E-3F10-4C39-941C-B93094D71450}"/>
    <cellStyle name="Millares 174 2 2 4 3 4" xfId="23476" xr:uid="{664DD013-A11D-46B6-9C58-91FE0045B7D4}"/>
    <cellStyle name="Millares 174 2 2 4 3 5" xfId="44979" xr:uid="{0530410E-957C-446F-A7C8-8270E3D57DB8}"/>
    <cellStyle name="Millares 174 2 2 4 4" xfId="2769" xr:uid="{3A2DAC01-C02A-4416-B1F7-9F2F134D84F0}"/>
    <cellStyle name="Millares 174 2 2 4 4 2" xfId="11035" xr:uid="{0047A2C2-C6EE-49A3-9CF5-335303802AF7}"/>
    <cellStyle name="Millares 174 2 2 4 4 2 2" xfId="32538" xr:uid="{EDD0B08D-2D4B-4757-8862-F34C29B90605}"/>
    <cellStyle name="Millares 174 2 2 4 4 3" xfId="17670" xr:uid="{6AB8AA3C-B863-4D72-BF72-EBF6608D98CC}"/>
    <cellStyle name="Millares 174 2 2 4 4 3 2" xfId="39173" xr:uid="{BECD62EC-1BF3-4EA8-BF6C-F00471EDC856}"/>
    <cellStyle name="Millares 174 2 2 4 4 4" xfId="24275" xr:uid="{536F439F-999E-4598-BBB3-C6244735CE0C}"/>
    <cellStyle name="Millares 174 2 2 4 4 5" xfId="45778" xr:uid="{A4A5DA6B-DC2C-490A-9358-388E1074B433}"/>
    <cellStyle name="Millares 174 2 2 4 5" xfId="3166" xr:uid="{7FAA3A34-9D0E-4A27-99C2-B82AABD7C938}"/>
    <cellStyle name="Millares 174 2 2 4 5 2" xfId="11432" xr:uid="{F6B7082E-A396-46D6-B7ED-6678EA31906C}"/>
    <cellStyle name="Millares 174 2 2 4 5 2 2" xfId="32935" xr:uid="{C131B647-0F80-45E6-8D16-CC7731192060}"/>
    <cellStyle name="Millares 174 2 2 4 5 3" xfId="18067" xr:uid="{39DD2F3B-7DFA-4587-9FA0-260CF7BBB428}"/>
    <cellStyle name="Millares 174 2 2 4 5 3 2" xfId="39570" xr:uid="{B68F9A64-FF9D-4A65-8271-1C3EF9554504}"/>
    <cellStyle name="Millares 174 2 2 4 5 4" xfId="24672" xr:uid="{3604CFA6-E075-42A3-9BD6-4FE9C6BFB63C}"/>
    <cellStyle name="Millares 174 2 2 4 5 5" xfId="46175" xr:uid="{8B8F6351-AE6A-433A-903C-BD834A77819A}"/>
    <cellStyle name="Millares 174 2 2 4 6" xfId="4913" xr:uid="{37AE0E0B-A630-4F0B-8C73-86BD047CFEA4}"/>
    <cellStyle name="Millares 174 2 2 4 6 2" xfId="13179" xr:uid="{18B4C51C-D976-4005-B7FC-86B2FA40AC19}"/>
    <cellStyle name="Millares 174 2 2 4 6 2 2" xfId="34682" xr:uid="{09BC81ED-8EA9-4D3F-BDB8-FF0DB4D38F4D}"/>
    <cellStyle name="Millares 174 2 2 4 6 3" xfId="19814" xr:uid="{ADAF9618-6DCF-434D-AD06-E93561C1CAAD}"/>
    <cellStyle name="Millares 174 2 2 4 6 3 2" xfId="41317" xr:uid="{C2C90E43-A06A-4B89-BA4B-BF59276DFAE7}"/>
    <cellStyle name="Millares 174 2 2 4 6 4" xfId="26419" xr:uid="{A482347E-1810-4B1E-B481-EDA54FB6D895}"/>
    <cellStyle name="Millares 174 2 2 4 6 5" xfId="47922" xr:uid="{242B70DB-EA26-4632-A668-B6117CC74688}"/>
    <cellStyle name="Millares 174 2 2 4 7" xfId="5305" xr:uid="{338A682F-6E0C-45CB-AF1D-98EBB2E1AD73}"/>
    <cellStyle name="Millares 174 2 2 4 7 2" xfId="13571" xr:uid="{4D0ACF1D-E166-4D84-88E3-1671886B51B5}"/>
    <cellStyle name="Millares 174 2 2 4 7 2 2" xfId="35074" xr:uid="{1817DC8F-1D96-43F5-8077-BCA0F5DE486C}"/>
    <cellStyle name="Millares 174 2 2 4 7 3" xfId="20206" xr:uid="{593B3899-8B95-4EC9-9F6D-98C2A91C2249}"/>
    <cellStyle name="Millares 174 2 2 4 7 3 2" xfId="41709" xr:uid="{41FC5DB5-567B-4650-A577-64CBAA03E195}"/>
    <cellStyle name="Millares 174 2 2 4 7 4" xfId="26811" xr:uid="{7D988897-F885-448C-8561-7B055E46FA28}"/>
    <cellStyle name="Millares 174 2 2 4 7 5" xfId="48314" xr:uid="{14641A38-CAB0-4A84-9A4D-33D73CFCA777}"/>
    <cellStyle name="Millares 174 2 2 4 8" xfId="6946" xr:uid="{C2BBE287-557C-4FE9-B313-D746BD70A85F}"/>
    <cellStyle name="Millares 174 2 2 4 8 2" xfId="28449" xr:uid="{3D79AA76-29A7-4973-B25B-DC4584DA935E}"/>
    <cellStyle name="Millares 174 2 2 4 9" xfId="8602" xr:uid="{00D20C7E-E63F-4F23-BEB6-36906B51DBAC}"/>
    <cellStyle name="Millares 174 2 2 4 9 2" xfId="30105" xr:uid="{9516C719-9CD8-402C-9C2B-1CBE10D43B70}"/>
    <cellStyle name="Millares 174 2 2 5" xfId="619" xr:uid="{931DA52D-6DB3-4695-B104-D1B29ACEA49C}"/>
    <cellStyle name="Millares 174 2 2 5 10" xfId="43628" xr:uid="{BA447B8E-9101-4036-9B7F-3F703AF1F0C2}"/>
    <cellStyle name="Millares 174 2 2 5 2" xfId="1565" xr:uid="{EE8A23EC-750C-4CF0-AFF3-896CE7859634}"/>
    <cellStyle name="Millares 174 2 2 5 2 2" xfId="4394" xr:uid="{869E899D-A065-4624-8369-CC9064B31EA1}"/>
    <cellStyle name="Millares 174 2 2 5 2 2 2" xfId="12660" xr:uid="{71AE3226-E6F9-45B8-9D50-60718353F8D8}"/>
    <cellStyle name="Millares 174 2 2 5 2 2 2 2" xfId="34163" xr:uid="{887C8F9B-CB71-4E7B-B691-48A04CFA9397}"/>
    <cellStyle name="Millares 174 2 2 5 2 2 3" xfId="19295" xr:uid="{BAAAAC09-91D9-4431-8781-6289573C2BB4}"/>
    <cellStyle name="Millares 174 2 2 5 2 2 3 2" xfId="40798" xr:uid="{A804FCAA-24A0-49E8-A547-AE87EB3AE240}"/>
    <cellStyle name="Millares 174 2 2 5 2 2 4" xfId="25900" xr:uid="{3726F265-FA78-4E3A-857A-840BD24714A6}"/>
    <cellStyle name="Millares 174 2 2 5 2 2 5" xfId="47403" xr:uid="{95FC522B-4173-4377-BE6F-21132BCB711E}"/>
    <cellStyle name="Millares 174 2 2 5 2 3" xfId="6533" xr:uid="{00437A24-9AA6-4302-8133-A5072DC62F08}"/>
    <cellStyle name="Millares 174 2 2 5 2 3 2" xfId="14799" xr:uid="{0A4B5A34-0CF6-4BA5-AF43-A448F90FB4D1}"/>
    <cellStyle name="Millares 174 2 2 5 2 3 2 2" xfId="36302" xr:uid="{15365DE7-D666-462A-8084-63EFAA4F4C5B}"/>
    <cellStyle name="Millares 174 2 2 5 2 3 3" xfId="21434" xr:uid="{E3FF2A40-D1DD-41B9-B7EF-938162D24784}"/>
    <cellStyle name="Millares 174 2 2 5 2 3 3 2" xfId="42937" xr:uid="{D1D1C475-EE93-4A77-9DE8-B67B244EDBD9}"/>
    <cellStyle name="Millares 174 2 2 5 2 3 4" xfId="28039" xr:uid="{8CB310D4-5D94-4961-B940-0AAF92E461E5}"/>
    <cellStyle name="Millares 174 2 2 5 2 3 5" xfId="49542" xr:uid="{66F0DA47-D128-48D2-8D0B-FBA490F993ED}"/>
    <cellStyle name="Millares 174 2 2 5 2 4" xfId="8174" xr:uid="{E93E2BA4-F554-4FCB-917C-913BF43E7B7F}"/>
    <cellStyle name="Millares 174 2 2 5 2 4 2" xfId="29677" xr:uid="{31E9A32A-62EA-46F2-B8C0-90F1AA107DF8}"/>
    <cellStyle name="Millares 174 2 2 5 2 5" xfId="9831" xr:uid="{3FBA9CBB-1AD4-43A2-8016-EB6C1A8B5233}"/>
    <cellStyle name="Millares 174 2 2 5 2 5 2" xfId="31334" xr:uid="{291D4B03-116E-48F1-845F-32AF4F68D0D3}"/>
    <cellStyle name="Millares 174 2 2 5 2 6" xfId="16466" xr:uid="{D4299CD8-215E-41FC-AD2D-C5C5FFD504A0}"/>
    <cellStyle name="Millares 174 2 2 5 2 6 2" xfId="37969" xr:uid="{81F15470-8CED-4BF8-91AD-0383CFAABD52}"/>
    <cellStyle name="Millares 174 2 2 5 2 7" xfId="23071" xr:uid="{3F47186A-F445-4EF8-8F6F-4902D89670F8}"/>
    <cellStyle name="Millares 174 2 2 5 2 8" xfId="44574" xr:uid="{F9C0666F-2ADF-46BA-A9F7-BBF567A8E110}"/>
    <cellStyle name="Millares 174 2 2 5 3" xfId="2252" xr:uid="{76B55A56-480A-4834-B8AB-302EC393486D}"/>
    <cellStyle name="Millares 174 2 2 5 3 2" xfId="10518" xr:uid="{25CF0358-45C4-43E0-A609-E6C1AE1B690A}"/>
    <cellStyle name="Millares 174 2 2 5 3 2 2" xfId="32021" xr:uid="{7FE56D5B-5F1F-49BC-B26B-352B59A3DCFE}"/>
    <cellStyle name="Millares 174 2 2 5 3 3" xfId="17153" xr:uid="{0362986C-2113-4E3B-9861-6D0D834297BF}"/>
    <cellStyle name="Millares 174 2 2 5 3 3 2" xfId="38656" xr:uid="{AE850FA4-73F0-439E-9786-B2C2A16010B2}"/>
    <cellStyle name="Millares 174 2 2 5 3 4" xfId="23758" xr:uid="{1F80C99C-B206-4EF4-B0E9-5D79FC3A79CD}"/>
    <cellStyle name="Millares 174 2 2 5 3 5" xfId="45261" xr:uid="{55276EE0-A8B1-47CC-A508-C616CAA4B5F8}"/>
    <cellStyle name="Millares 174 2 2 5 4" xfId="3448" xr:uid="{5E8B8822-5628-45ED-B808-943FF6B661BF}"/>
    <cellStyle name="Millares 174 2 2 5 4 2" xfId="11714" xr:uid="{BEDF51CD-A06A-4D66-ADA9-3F74810485B8}"/>
    <cellStyle name="Millares 174 2 2 5 4 2 2" xfId="33217" xr:uid="{BE3787BE-2A39-498C-AEE0-0302596638E6}"/>
    <cellStyle name="Millares 174 2 2 5 4 3" xfId="18349" xr:uid="{96A18156-7587-4069-B634-6CA1CF222DE6}"/>
    <cellStyle name="Millares 174 2 2 5 4 3 2" xfId="39852" xr:uid="{AC50F921-954F-4F0F-9B3B-7ADC94276B92}"/>
    <cellStyle name="Millares 174 2 2 5 4 4" xfId="24954" xr:uid="{511EF405-4B2E-4882-A934-E7BC936C9262}"/>
    <cellStyle name="Millares 174 2 2 5 4 5" xfId="46457" xr:uid="{F1EE17B5-DCCD-40D4-BAF1-DE660484F501}"/>
    <cellStyle name="Millares 174 2 2 5 5" xfId="5587" xr:uid="{23FABFCF-2A27-4AED-827E-E0AFA6129C16}"/>
    <cellStyle name="Millares 174 2 2 5 5 2" xfId="13853" xr:uid="{164E029F-B8BD-4DFE-B241-DB7BAA02A4F6}"/>
    <cellStyle name="Millares 174 2 2 5 5 2 2" xfId="35356" xr:uid="{0C5C511D-4EDE-4AF4-A122-9BE07676AEA4}"/>
    <cellStyle name="Millares 174 2 2 5 5 3" xfId="20488" xr:uid="{BBB5F41B-2E7A-4461-8AA5-43569C985CA1}"/>
    <cellStyle name="Millares 174 2 2 5 5 3 2" xfId="41991" xr:uid="{2DB676F8-02B4-4630-B033-69F405E58238}"/>
    <cellStyle name="Millares 174 2 2 5 5 4" xfId="27093" xr:uid="{F0B1A8B2-2B67-4C8F-B7CB-3FF6BF1660F5}"/>
    <cellStyle name="Millares 174 2 2 5 5 5" xfId="48596" xr:uid="{0CFBFF8C-3722-43B2-9C75-067163FFD4A1}"/>
    <cellStyle name="Millares 174 2 2 5 6" xfId="7228" xr:uid="{BA2F5004-BFB0-45CA-8739-74313ECF495F}"/>
    <cellStyle name="Millares 174 2 2 5 6 2" xfId="28731" xr:uid="{8CCCE611-C84C-4A19-B76B-86898830BA9D}"/>
    <cellStyle name="Millares 174 2 2 5 7" xfId="8885" xr:uid="{5D01E902-CD9C-41FF-B7D7-4FD6B5B789B5}"/>
    <cellStyle name="Millares 174 2 2 5 7 2" xfId="30388" xr:uid="{AF34809A-4B54-40EF-BC0B-2ABD428E81D5}"/>
    <cellStyle name="Millares 174 2 2 5 8" xfId="15520" xr:uid="{8536FCF0-CB12-4E66-BBC3-981754DAAA9E}"/>
    <cellStyle name="Millares 174 2 2 5 8 2" xfId="37023" xr:uid="{2E177C93-E5D7-4B98-99C2-1A358E292D72}"/>
    <cellStyle name="Millares 174 2 2 5 9" xfId="22125" xr:uid="{F4D8F39B-6202-4E62-AA3F-B5A8036C0504}"/>
    <cellStyle name="Millares 174 2 2 6" xfId="887" xr:uid="{80406CCD-B38D-4C57-A3B9-C4C3153D577D}"/>
    <cellStyle name="Millares 174 2 2 6 2" xfId="3716" xr:uid="{96AD7D1F-49F4-4398-8BEB-836EAE3BF7B1}"/>
    <cellStyle name="Millares 174 2 2 6 2 2" xfId="11982" xr:uid="{8FA6B9FD-DA74-4F81-BDF4-9917FAC0A595}"/>
    <cellStyle name="Millares 174 2 2 6 2 2 2" xfId="33485" xr:uid="{8948E91B-50E4-459E-A637-4A6B9FAE8EF5}"/>
    <cellStyle name="Millares 174 2 2 6 2 3" xfId="18617" xr:uid="{61233EA7-9DE4-46B0-9E33-7F49DC0F7EF6}"/>
    <cellStyle name="Millares 174 2 2 6 2 3 2" xfId="40120" xr:uid="{74A2D098-7EDA-4202-8441-3CC66C5D354A}"/>
    <cellStyle name="Millares 174 2 2 6 2 4" xfId="25222" xr:uid="{C14BA60D-FE63-4520-ABF2-8D109EFABBF1}"/>
    <cellStyle name="Millares 174 2 2 6 2 5" xfId="46725" xr:uid="{74D172DF-2A91-43DD-AAED-A7D0DDD8F5B2}"/>
    <cellStyle name="Millares 174 2 2 6 3" xfId="5855" xr:uid="{07B4941B-A75F-4ED5-8C9B-B619E3283433}"/>
    <cellStyle name="Millares 174 2 2 6 3 2" xfId="14121" xr:uid="{58AE8367-7BE6-4DE8-AF1D-DC4D24127C21}"/>
    <cellStyle name="Millares 174 2 2 6 3 2 2" xfId="35624" xr:uid="{D0D2DDB3-9B38-4AC9-A779-52865D662F23}"/>
    <cellStyle name="Millares 174 2 2 6 3 3" xfId="20756" xr:uid="{129A7414-3B7D-4329-95DB-E5FEF57BAC06}"/>
    <cellStyle name="Millares 174 2 2 6 3 3 2" xfId="42259" xr:uid="{821096A7-987D-4F16-AAE3-FC897C80019C}"/>
    <cellStyle name="Millares 174 2 2 6 3 4" xfId="27361" xr:uid="{93A0EE22-6925-4282-9078-AB01D5681920}"/>
    <cellStyle name="Millares 174 2 2 6 3 5" xfId="48864" xr:uid="{CBCBDD9D-FAEE-4D27-A915-CDAAB8DBF347}"/>
    <cellStyle name="Millares 174 2 2 6 4" xfId="7496" xr:uid="{F6AA3DA2-29F1-4A79-A24F-996ED79121DD}"/>
    <cellStyle name="Millares 174 2 2 6 4 2" xfId="28999" xr:uid="{93F4AABD-8949-40EA-901A-A32DFC7D8D2B}"/>
    <cellStyle name="Millares 174 2 2 6 5" xfId="9153" xr:uid="{3651DD18-7CD4-44A7-8E5C-641B7E32CECF}"/>
    <cellStyle name="Millares 174 2 2 6 5 2" xfId="30656" xr:uid="{566F21C7-BC80-4745-B317-760CAE65CEEB}"/>
    <cellStyle name="Millares 174 2 2 6 6" xfId="15788" xr:uid="{D146BD36-0E11-4071-8D69-CCC76812DE29}"/>
    <cellStyle name="Millares 174 2 2 6 6 2" xfId="37291" xr:uid="{1E909F89-0F16-4301-A148-873D14C96EBB}"/>
    <cellStyle name="Millares 174 2 2 6 7" xfId="22393" xr:uid="{9330C79B-B8E7-4456-9600-FD75F9051728}"/>
    <cellStyle name="Millares 174 2 2 6 8" xfId="43896" xr:uid="{E76CE8CC-D189-41EF-B2FF-5F6703F7921F}"/>
    <cellStyle name="Millares 174 2 2 7" xfId="1148" xr:uid="{2415E0F0-1EFC-426C-8235-3074F3B100F4}"/>
    <cellStyle name="Millares 174 2 2 7 2" xfId="3977" xr:uid="{13F0FD43-507F-4A19-80B3-05AAAB497D44}"/>
    <cellStyle name="Millares 174 2 2 7 2 2" xfId="12243" xr:uid="{B28C599B-27C1-4CBB-8854-9CACEDBBE73B}"/>
    <cellStyle name="Millares 174 2 2 7 2 2 2" xfId="33746" xr:uid="{42AFB566-0C11-40F6-B7AA-D34421757F42}"/>
    <cellStyle name="Millares 174 2 2 7 2 3" xfId="18878" xr:uid="{F6EF5E51-8582-4765-BF0A-8C38233E6917}"/>
    <cellStyle name="Millares 174 2 2 7 2 3 2" xfId="40381" xr:uid="{9CD1BEC2-1B10-4701-BCCB-45F4D430E0CD}"/>
    <cellStyle name="Millares 174 2 2 7 2 4" xfId="25483" xr:uid="{70CABFFD-1F42-4098-86D3-0864336F4089}"/>
    <cellStyle name="Millares 174 2 2 7 2 5" xfId="46986" xr:uid="{1C6CBEA3-6E12-42BC-B57D-2B9A4B8DB223}"/>
    <cellStyle name="Millares 174 2 2 7 3" xfId="6116" xr:uid="{DA8BD47E-8CC4-4F4A-84B2-6CB108F6B920}"/>
    <cellStyle name="Millares 174 2 2 7 3 2" xfId="14382" xr:uid="{31EF1A44-16AE-4E69-B52D-609B054CF656}"/>
    <cellStyle name="Millares 174 2 2 7 3 2 2" xfId="35885" xr:uid="{B8B9DEBC-7A2E-44E7-98C8-B13825ECB744}"/>
    <cellStyle name="Millares 174 2 2 7 3 3" xfId="21017" xr:uid="{F0A8F85A-C792-4DA3-B0FF-C4E158362B90}"/>
    <cellStyle name="Millares 174 2 2 7 3 3 2" xfId="42520" xr:uid="{4DEEB706-6F37-4424-87EC-8FD544AD96FE}"/>
    <cellStyle name="Millares 174 2 2 7 3 4" xfId="27622" xr:uid="{9619F313-74E3-48F5-8FA0-DC7AB83187C9}"/>
    <cellStyle name="Millares 174 2 2 7 3 5" xfId="49125" xr:uid="{7DB2DC7F-C725-4C27-A274-2DCB1D884F7E}"/>
    <cellStyle name="Millares 174 2 2 7 4" xfId="7757" xr:uid="{A2F63A6F-5E39-4D90-B41F-1088FCE08237}"/>
    <cellStyle name="Millares 174 2 2 7 4 2" xfId="29260" xr:uid="{D304B7C8-ACA6-4BB4-8922-0B9A8EAA48E3}"/>
    <cellStyle name="Millares 174 2 2 7 5" xfId="9414" xr:uid="{9EBC9F80-2E31-418C-A0EC-828CC95CF88C}"/>
    <cellStyle name="Millares 174 2 2 7 5 2" xfId="30917" xr:uid="{D28FA1C7-0E4A-4D25-959C-CE05B52DF2E5}"/>
    <cellStyle name="Millares 174 2 2 7 6" xfId="16049" xr:uid="{01397766-E5BD-4875-8801-BF40820D6DDE}"/>
    <cellStyle name="Millares 174 2 2 7 6 2" xfId="37552" xr:uid="{54122F4D-2E93-4FBB-BB07-92F5111D9371}"/>
    <cellStyle name="Millares 174 2 2 7 7" xfId="22654" xr:uid="{8AF65880-8B3E-407D-844C-CDE858DE3D58}"/>
    <cellStyle name="Millares 174 2 2 7 8" xfId="44157" xr:uid="{DC574F44-3809-45D8-93C2-65D5776AE4F1}"/>
    <cellStyle name="Millares 174 2 2 8" xfId="1836" xr:uid="{161FB945-6A68-4C9C-8CC5-D2FAEEEDD139}"/>
    <cellStyle name="Millares 174 2 2 8 2" xfId="10102" xr:uid="{DC7263FA-7C4A-4C46-9FB7-7D7AFF033E1C}"/>
    <cellStyle name="Millares 174 2 2 8 2 2" xfId="31605" xr:uid="{9EAF6968-264C-4FC1-AB0F-9E18B69EA550}"/>
    <cellStyle name="Millares 174 2 2 8 3" xfId="16737" xr:uid="{6D019327-EC40-493D-87EB-3FBA41D0F3C4}"/>
    <cellStyle name="Millares 174 2 2 8 3 2" xfId="38240" xr:uid="{575F3F57-037A-4A1A-9722-B44A86CB2A86}"/>
    <cellStyle name="Millares 174 2 2 8 4" xfId="23342" xr:uid="{167B5DE2-235B-48AF-98E2-F9B79E2E6BC1}"/>
    <cellStyle name="Millares 174 2 2 8 5" xfId="44845" xr:uid="{6549CE9B-5A31-431F-8209-8D76AB635BF0}"/>
    <cellStyle name="Millares 174 2 2 9" xfId="2521" xr:uid="{AD2AAEF9-6F96-4D98-99D2-145994E67C7C}"/>
    <cellStyle name="Millares 174 2 2 9 2" xfId="10787" xr:uid="{F7ACC34C-737A-4005-A515-CB11FD97E2D8}"/>
    <cellStyle name="Millares 174 2 2 9 2 2" xfId="32290" xr:uid="{EC4FFEEF-E34E-4745-A71C-D5236123A72E}"/>
    <cellStyle name="Millares 174 2 2 9 3" xfId="17422" xr:uid="{8C05801F-1625-4FE8-9997-21038054D3A2}"/>
    <cellStyle name="Millares 174 2 2 9 3 2" xfId="38925" xr:uid="{FA186D7C-BAED-4472-8E85-32B40418D847}"/>
    <cellStyle name="Millares 174 2 2 9 4" xfId="24027" xr:uid="{F9AEFC06-7A13-4E3E-B3A5-84F42B461C3D}"/>
    <cellStyle name="Millares 174 2 2 9 5" xfId="45530" xr:uid="{1485F7C5-8F9F-423A-A31B-F4FE69109B8C}"/>
    <cellStyle name="Millares 174 2 3" xfId="149" xr:uid="{EB900D18-A748-447C-B2AD-B5DEDFDB53EA}"/>
    <cellStyle name="Millares 174 2 3 10" xfId="4686" xr:uid="{C6F365AE-FC55-45BA-A46D-518032BDEDDB}"/>
    <cellStyle name="Millares 174 2 3 10 2" xfId="12952" xr:uid="{C6D4ADCD-6510-45D7-A766-57D4B1CFF911}"/>
    <cellStyle name="Millares 174 2 3 10 2 2" xfId="34455" xr:uid="{42B7BE8B-19A6-4D36-808E-5B0ABA3F83A4}"/>
    <cellStyle name="Millares 174 2 3 10 3" xfId="19587" xr:uid="{065C0BD3-3CE1-41E3-AF52-9BA93DA3C1BD}"/>
    <cellStyle name="Millares 174 2 3 10 3 2" xfId="41090" xr:uid="{FFAC2B30-0290-4D8B-833F-DE0B464A5699}"/>
    <cellStyle name="Millares 174 2 3 10 4" xfId="26192" xr:uid="{DAE02793-B7A8-456F-8A98-13893FBB8546}"/>
    <cellStyle name="Millares 174 2 3 10 5" xfId="47695" xr:uid="{638EE337-1DD8-47CE-8CEB-A16DF112D90C}"/>
    <cellStyle name="Millares 174 2 3 11" xfId="5189" xr:uid="{62021940-B342-465C-930F-6B5FB2BA3106}"/>
    <cellStyle name="Millares 174 2 3 11 2" xfId="13455" xr:uid="{BDDC7486-D2C9-4481-92F1-797677610764}"/>
    <cellStyle name="Millares 174 2 3 11 2 2" xfId="34958" xr:uid="{55A6CF62-4C86-4A0A-A65C-4A04E27B62C3}"/>
    <cellStyle name="Millares 174 2 3 11 3" xfId="20090" xr:uid="{0BCD0180-553E-4A35-9B2C-BE50B58C44FD}"/>
    <cellStyle name="Millares 174 2 3 11 3 2" xfId="41593" xr:uid="{8051F49F-2BB7-4F37-9405-361EE0F9125D}"/>
    <cellStyle name="Millares 174 2 3 11 4" xfId="26695" xr:uid="{74450FE0-5DB1-42B4-851D-BF6DBD1EB3F5}"/>
    <cellStyle name="Millares 174 2 3 11 5" xfId="48198" xr:uid="{D5A74656-CAD6-4E89-8CAD-67524C5486A5}"/>
    <cellStyle name="Millares 174 2 3 12" xfId="6830" xr:uid="{3B5C5E46-E34F-4A7D-AC4B-B031ECA59AAF}"/>
    <cellStyle name="Millares 174 2 3 12 2" xfId="28333" xr:uid="{B9111400-F868-4BB5-AC70-D1266D9BD39D}"/>
    <cellStyle name="Millares 174 2 3 13" xfId="8484" xr:uid="{786C1A57-0F6C-442A-8DDC-9B788FA24AFB}"/>
    <cellStyle name="Millares 174 2 3 13 2" xfId="29987" xr:uid="{62732EBF-0A67-43BA-BFEF-2453CD19AC35}"/>
    <cellStyle name="Millares 174 2 3 14" xfId="15123" xr:uid="{C209BCAD-756A-4F80-8F02-98DDEE8FFD2A}"/>
    <cellStyle name="Millares 174 2 3 14 2" xfId="36626" xr:uid="{8D2CA5CD-F150-43B6-B002-3C26C4B74C45}"/>
    <cellStyle name="Millares 174 2 3 15" xfId="21728" xr:uid="{5E5A2338-8A56-4BF3-A318-7ABBB0DDD659}"/>
    <cellStyle name="Millares 174 2 3 16" xfId="43231" xr:uid="{723184D2-213C-4F84-ADF4-1F6B2FB2064C}"/>
    <cellStyle name="Millares 174 2 3 2" xfId="481" xr:uid="{89B5B8D1-9478-4AC7-9409-E3BF518FC642}"/>
    <cellStyle name="Millares 174 2 3 2 10" xfId="7092" xr:uid="{ABB406CE-3797-4650-88C1-27BC0980A389}"/>
    <cellStyle name="Millares 174 2 3 2 10 2" xfId="28595" xr:uid="{737B7BFD-2F3A-4FC5-B01F-57177F819A42}"/>
    <cellStyle name="Millares 174 2 3 2 11" xfId="8748" xr:uid="{B572886E-F09C-46E6-B6B5-AC20360019B2}"/>
    <cellStyle name="Millares 174 2 3 2 11 2" xfId="30251" xr:uid="{81158D45-DEBE-47E7-AE33-F9CEA032A7D6}"/>
    <cellStyle name="Millares 174 2 3 2 12" xfId="15384" xr:uid="{0C8C579B-E4F7-4580-A53E-471B12324065}"/>
    <cellStyle name="Millares 174 2 3 2 12 2" xfId="36887" xr:uid="{F37A7911-B5BA-4080-9519-9FF30608604C}"/>
    <cellStyle name="Millares 174 2 3 2 13" xfId="21989" xr:uid="{130D7605-D0F4-4DDB-8F1E-EAE9EE4477F6}"/>
    <cellStyle name="Millares 174 2 3 2 14" xfId="43492" xr:uid="{0A5397FA-FA4C-47F5-8307-B28FDA72AF80}"/>
    <cellStyle name="Millares 174 2 3 2 2" xfId="763" xr:uid="{AB89B2E7-6B96-4287-BCEB-8A04399D17B1}"/>
    <cellStyle name="Millares 174 2 3 2 2 10" xfId="15664" xr:uid="{61705F08-F617-4632-92E3-80A538CF5538}"/>
    <cellStyle name="Millares 174 2 3 2 2 10 2" xfId="37167" xr:uid="{5E7ACADF-84A5-4B32-844D-B9611B9271E3}"/>
    <cellStyle name="Millares 174 2 3 2 2 11" xfId="22269" xr:uid="{C38916F3-8360-4A45-AB5C-468E987B7FC7}"/>
    <cellStyle name="Millares 174 2 3 2 2 12" xfId="43772" xr:uid="{A318D09B-B271-46C7-80E0-17680F5CF4D5}"/>
    <cellStyle name="Millares 174 2 3 2 2 2" xfId="1709" xr:uid="{B6A0776C-850E-44D5-90D6-1724D01B5DA0}"/>
    <cellStyle name="Millares 174 2 3 2 2 2 2" xfId="4538" xr:uid="{578B3C8C-0B54-4DD0-8A55-F07078A3AEA9}"/>
    <cellStyle name="Millares 174 2 3 2 2 2 2 2" xfId="12804" xr:uid="{B615A282-1DD2-4525-AB19-B7C63B4F7630}"/>
    <cellStyle name="Millares 174 2 3 2 2 2 2 2 2" xfId="34307" xr:uid="{DB703633-3202-41BB-A632-7C06A2BF5ED5}"/>
    <cellStyle name="Millares 174 2 3 2 2 2 2 3" xfId="19439" xr:uid="{C4D07331-DEF6-4D85-8516-49A128801ABA}"/>
    <cellStyle name="Millares 174 2 3 2 2 2 2 3 2" xfId="40942" xr:uid="{7B51D0EB-A443-4839-85EA-6796316A7DA1}"/>
    <cellStyle name="Millares 174 2 3 2 2 2 2 4" xfId="26044" xr:uid="{D0E7343A-1718-4DAD-B8B4-2E1F99FD2436}"/>
    <cellStyle name="Millares 174 2 3 2 2 2 2 5" xfId="47547" xr:uid="{E423A78A-3EE8-4C41-9EAC-65CE82F6106D}"/>
    <cellStyle name="Millares 174 2 3 2 2 2 3" xfId="6677" xr:uid="{DFE9D34D-9B27-4292-B850-1827C30CE084}"/>
    <cellStyle name="Millares 174 2 3 2 2 2 3 2" xfId="14943" xr:uid="{287C50DC-522C-4870-847B-A24178B4A4FE}"/>
    <cellStyle name="Millares 174 2 3 2 2 2 3 2 2" xfId="36446" xr:uid="{112B4EA8-344F-495A-86A4-92DABFC7DAE9}"/>
    <cellStyle name="Millares 174 2 3 2 2 2 3 3" xfId="21578" xr:uid="{05FD07B2-3582-43E6-8A21-08A3A51E822A}"/>
    <cellStyle name="Millares 174 2 3 2 2 2 3 3 2" xfId="43081" xr:uid="{6113AB6C-5EA7-46CB-961E-91F61531F534}"/>
    <cellStyle name="Millares 174 2 3 2 2 2 3 4" xfId="28183" xr:uid="{8F2BDB12-0423-489F-8F83-422BC9565ACC}"/>
    <cellStyle name="Millares 174 2 3 2 2 2 3 5" xfId="49686" xr:uid="{75AE752B-AFC9-479C-BE64-51EFAE06A6F1}"/>
    <cellStyle name="Millares 174 2 3 2 2 2 4" xfId="8318" xr:uid="{4B91E808-F26B-4522-9641-82127560A5AB}"/>
    <cellStyle name="Millares 174 2 3 2 2 2 4 2" xfId="29821" xr:uid="{220F9755-6513-4EEA-BE6C-718C8268A047}"/>
    <cellStyle name="Millares 174 2 3 2 2 2 5" xfId="9975" xr:uid="{4DBE0F3C-8393-49C4-9FEA-DE048D9D04AA}"/>
    <cellStyle name="Millares 174 2 3 2 2 2 5 2" xfId="31478" xr:uid="{3FB0FD34-6E0F-4E12-ABBA-BA6847B30D8F}"/>
    <cellStyle name="Millares 174 2 3 2 2 2 6" xfId="16610" xr:uid="{2283939B-BDA5-4AFC-850D-ED89539474E6}"/>
    <cellStyle name="Millares 174 2 3 2 2 2 6 2" xfId="38113" xr:uid="{30118E14-6B83-4B09-AA19-426EAF09661C}"/>
    <cellStyle name="Millares 174 2 3 2 2 2 7" xfId="23215" xr:uid="{CB3D8CE9-D899-4099-9555-0CA60940EF46}"/>
    <cellStyle name="Millares 174 2 3 2 2 2 8" xfId="44718" xr:uid="{8F4EC0F6-9162-46AD-BA9B-B5B155EE6462}"/>
    <cellStyle name="Millares 174 2 3 2 2 3" xfId="2396" xr:uid="{3387D689-B455-489B-917B-CBB401F1B0E0}"/>
    <cellStyle name="Millares 174 2 3 2 2 3 2" xfId="10662" xr:uid="{1F3C7C0E-F136-492D-99FC-528296E9C7F3}"/>
    <cellStyle name="Millares 174 2 3 2 2 3 2 2" xfId="32165" xr:uid="{6980E2D4-B3ED-434B-8393-C492296E4B86}"/>
    <cellStyle name="Millares 174 2 3 2 2 3 3" xfId="17297" xr:uid="{BB1509D8-B90C-4901-95F9-7255D2396959}"/>
    <cellStyle name="Millares 174 2 3 2 2 3 3 2" xfId="38800" xr:uid="{90D666DC-83FF-4D65-A870-14EF031DB50F}"/>
    <cellStyle name="Millares 174 2 3 2 2 3 4" xfId="23902" xr:uid="{9D6A6C8C-7DC0-48A1-80F4-E1C87D564FE4}"/>
    <cellStyle name="Millares 174 2 3 2 2 3 5" xfId="45405" xr:uid="{F2DDF071-3A0B-4F55-A4D5-57BFD38C6021}"/>
    <cellStyle name="Millares 174 2 3 2 2 4" xfId="2913" xr:uid="{D427B845-4929-413B-B3B8-2A212CF36F2E}"/>
    <cellStyle name="Millares 174 2 3 2 2 4 2" xfId="11179" xr:uid="{6E1E3D17-0355-4771-9CE1-89FCFED14A57}"/>
    <cellStyle name="Millares 174 2 3 2 2 4 2 2" xfId="32682" xr:uid="{DD24F080-9ECA-4CB0-9BED-715A48972714}"/>
    <cellStyle name="Millares 174 2 3 2 2 4 3" xfId="17814" xr:uid="{91DB9045-0A89-419B-9965-8844956E4D3E}"/>
    <cellStyle name="Millares 174 2 3 2 2 4 3 2" xfId="39317" xr:uid="{8CBAF193-8EA8-4CA8-9CDE-9B05F859FE8D}"/>
    <cellStyle name="Millares 174 2 3 2 2 4 4" xfId="24419" xr:uid="{055373D3-AE84-479E-BF37-8710B64BDFFD}"/>
    <cellStyle name="Millares 174 2 3 2 2 4 5" xfId="45922" xr:uid="{BA336F21-6EF2-40D7-B861-40B40A9B0BC1}"/>
    <cellStyle name="Millares 174 2 3 2 2 5" xfId="3592" xr:uid="{16F6C3E6-EF80-4A40-B833-E89D0353F521}"/>
    <cellStyle name="Millares 174 2 3 2 2 5 2" xfId="11858" xr:uid="{9C02FA32-9E8A-4AA1-8102-E8D75E33F7D9}"/>
    <cellStyle name="Millares 174 2 3 2 2 5 2 2" xfId="33361" xr:uid="{E9363876-CA94-443A-B094-1F5B6522C306}"/>
    <cellStyle name="Millares 174 2 3 2 2 5 3" xfId="18493" xr:uid="{9D0481AC-8087-4532-84C6-1A7ECE568BAB}"/>
    <cellStyle name="Millares 174 2 3 2 2 5 3 2" xfId="39996" xr:uid="{F9E25A2B-4449-48E1-9B7A-5E94D9FCB84D}"/>
    <cellStyle name="Millares 174 2 3 2 2 5 4" xfId="25098" xr:uid="{191358F4-7C9A-4710-8306-92DE04A00864}"/>
    <cellStyle name="Millares 174 2 3 2 2 5 5" xfId="46601" xr:uid="{139B36AA-4C94-4583-ADD1-3C0F1E0F0A1E}"/>
    <cellStyle name="Millares 174 2 3 2 2 6" xfId="5057" xr:uid="{2258AA08-8284-4E4D-9517-FD41FF9D40EF}"/>
    <cellStyle name="Millares 174 2 3 2 2 6 2" xfId="13323" xr:uid="{C63C56E5-A235-4823-A705-854EC74E627C}"/>
    <cellStyle name="Millares 174 2 3 2 2 6 2 2" xfId="34826" xr:uid="{8D843DD3-4B23-4117-880E-BB71F711549A}"/>
    <cellStyle name="Millares 174 2 3 2 2 6 3" xfId="19958" xr:uid="{2A4AAF5D-CFCA-475D-AA25-011E0EF02FC9}"/>
    <cellStyle name="Millares 174 2 3 2 2 6 3 2" xfId="41461" xr:uid="{7E6577E8-F0DD-4903-9083-497AEEFFAB6B}"/>
    <cellStyle name="Millares 174 2 3 2 2 6 4" xfId="26563" xr:uid="{EE1D84FA-7FC2-4856-8014-49B7DAC7E5E1}"/>
    <cellStyle name="Millares 174 2 3 2 2 6 5" xfId="48066" xr:uid="{96BFE17C-A4F2-4329-A230-EFA1BA6E1776}"/>
    <cellStyle name="Millares 174 2 3 2 2 7" xfId="5731" xr:uid="{5F173C5D-D6D0-46C9-AAB6-7415CED3E5B8}"/>
    <cellStyle name="Millares 174 2 3 2 2 7 2" xfId="13997" xr:uid="{B022FEAE-AE7D-49BB-BA54-0A79F590571C}"/>
    <cellStyle name="Millares 174 2 3 2 2 7 2 2" xfId="35500" xr:uid="{51A5D2CD-0388-4236-8587-94447F9B70F7}"/>
    <cellStyle name="Millares 174 2 3 2 2 7 3" xfId="20632" xr:uid="{8983CD61-53D1-43F4-8050-EC5949562337}"/>
    <cellStyle name="Millares 174 2 3 2 2 7 3 2" xfId="42135" xr:uid="{1DE12A19-0A59-4884-A8CC-515140394504}"/>
    <cellStyle name="Millares 174 2 3 2 2 7 4" xfId="27237" xr:uid="{963A6E6E-2C66-4CF3-9563-81796F1F699E}"/>
    <cellStyle name="Millares 174 2 3 2 2 7 5" xfId="48740" xr:uid="{C78BC982-7913-4A0D-A869-6DDA53AE14F1}"/>
    <cellStyle name="Millares 174 2 3 2 2 8" xfId="7372" xr:uid="{CA528276-7C04-4F55-8480-10A66696C840}"/>
    <cellStyle name="Millares 174 2 3 2 2 8 2" xfId="28875" xr:uid="{6C7080D5-D8F3-4265-8539-5D7E40565957}"/>
    <cellStyle name="Millares 174 2 3 2 2 9" xfId="9029" xr:uid="{E97D03B7-3AAC-4027-BBF4-F5FA7AE0B46C}"/>
    <cellStyle name="Millares 174 2 3 2 2 9 2" xfId="30532" xr:uid="{93767152-2583-42AF-AA81-FBF1ED978B89}"/>
    <cellStyle name="Millares 174 2 3 2 3" xfId="1033" xr:uid="{1C8BCB68-15F7-4808-B858-E846150BB560}"/>
    <cellStyle name="Millares 174 2 3 2 3 2" xfId="3862" xr:uid="{19A63875-7B89-4E52-AFBE-01716BD6434F}"/>
    <cellStyle name="Millares 174 2 3 2 3 2 2" xfId="12128" xr:uid="{41346A5C-B8AD-4C7E-921D-F49FB869492C}"/>
    <cellStyle name="Millares 174 2 3 2 3 2 2 2" xfId="33631" xr:uid="{275439AB-EDB9-4B52-B547-3CFAD2E0CA2D}"/>
    <cellStyle name="Millares 174 2 3 2 3 2 3" xfId="18763" xr:uid="{BAACF2CA-684D-45FC-B37A-C32BF20A0076}"/>
    <cellStyle name="Millares 174 2 3 2 3 2 3 2" xfId="40266" xr:uid="{D469D3E4-D270-4291-9C02-36B95D0158EF}"/>
    <cellStyle name="Millares 174 2 3 2 3 2 4" xfId="25368" xr:uid="{E63B7F3E-17FE-4DB3-ABE7-B2EF2F24FFF0}"/>
    <cellStyle name="Millares 174 2 3 2 3 2 5" xfId="46871" xr:uid="{FB034BA2-1D3C-45DE-9AEF-93BA892C7D30}"/>
    <cellStyle name="Millares 174 2 3 2 3 3" xfId="6001" xr:uid="{5C6E201E-4B40-433A-A9E7-A7A941412550}"/>
    <cellStyle name="Millares 174 2 3 2 3 3 2" xfId="14267" xr:uid="{23EC340E-6790-48D9-B58E-2E579A8067B6}"/>
    <cellStyle name="Millares 174 2 3 2 3 3 2 2" xfId="35770" xr:uid="{A261A68F-C76B-4415-ABF6-F224C39FFBFD}"/>
    <cellStyle name="Millares 174 2 3 2 3 3 3" xfId="20902" xr:uid="{92247E3C-053B-42B7-BADF-F28EA8140712}"/>
    <cellStyle name="Millares 174 2 3 2 3 3 3 2" xfId="42405" xr:uid="{399AE8FB-5379-4D9F-9350-DDA3BE31648A}"/>
    <cellStyle name="Millares 174 2 3 2 3 3 4" xfId="27507" xr:uid="{8CC08FD9-EC2A-4DE5-8621-CC4094CCF729}"/>
    <cellStyle name="Millares 174 2 3 2 3 3 5" xfId="49010" xr:uid="{785577F5-7BD6-4E23-805F-D362B52BBF52}"/>
    <cellStyle name="Millares 174 2 3 2 3 4" xfId="7642" xr:uid="{21F3BD06-951C-4F06-87D2-C4D0F86D06AE}"/>
    <cellStyle name="Millares 174 2 3 2 3 4 2" xfId="29145" xr:uid="{D1891C95-63EF-4EA5-8FA6-5E1EC47206FF}"/>
    <cellStyle name="Millares 174 2 3 2 3 5" xfId="9299" xr:uid="{80FCC84F-8A26-4E3C-9A9E-BAAC8B57F7A1}"/>
    <cellStyle name="Millares 174 2 3 2 3 5 2" xfId="30802" xr:uid="{5A417DD9-7AF6-4C20-AC6B-7B37CA1E87B1}"/>
    <cellStyle name="Millares 174 2 3 2 3 6" xfId="15934" xr:uid="{6C6C1A21-6299-4419-ABDD-11848D55D911}"/>
    <cellStyle name="Millares 174 2 3 2 3 6 2" xfId="37437" xr:uid="{9C1FF107-34A8-433C-8A4E-DD14BFF32F4E}"/>
    <cellStyle name="Millares 174 2 3 2 3 7" xfId="22539" xr:uid="{751F1CB2-4407-4B64-859C-86E020DD857B}"/>
    <cellStyle name="Millares 174 2 3 2 3 8" xfId="44042" xr:uid="{D243E46C-AA52-45C4-A40D-8F127D010533}"/>
    <cellStyle name="Millares 174 2 3 2 4" xfId="1429" xr:uid="{515BFAFC-0BDB-4EC2-BAB4-F6A2DB7B1432}"/>
    <cellStyle name="Millares 174 2 3 2 4 2" xfId="4258" xr:uid="{1E4590C6-686E-4C8E-9F41-49FC01C84EC9}"/>
    <cellStyle name="Millares 174 2 3 2 4 2 2" xfId="12524" xr:uid="{8376938C-E9D4-416A-A9EB-02F55E846D11}"/>
    <cellStyle name="Millares 174 2 3 2 4 2 2 2" xfId="34027" xr:uid="{5B8C1FD7-FC0B-4E9F-986E-1BCC389B7B1E}"/>
    <cellStyle name="Millares 174 2 3 2 4 2 3" xfId="19159" xr:uid="{B96B22FF-3E44-49A3-B87C-B217AF4EAE70}"/>
    <cellStyle name="Millares 174 2 3 2 4 2 3 2" xfId="40662" xr:uid="{E7E45A71-43C2-4ED1-9267-18545DC2CBD8}"/>
    <cellStyle name="Millares 174 2 3 2 4 2 4" xfId="25764" xr:uid="{40EB4E3A-68C9-4E08-8BFF-D96E616E3943}"/>
    <cellStyle name="Millares 174 2 3 2 4 2 5" xfId="47267" xr:uid="{8658BAF3-F97F-49A4-8657-EA6475C8932F}"/>
    <cellStyle name="Millares 174 2 3 2 4 3" xfId="6397" xr:uid="{8F0D6392-ECC5-4FAF-98BA-38C692AF22C2}"/>
    <cellStyle name="Millares 174 2 3 2 4 3 2" xfId="14663" xr:uid="{2D959895-BABD-4306-915A-4AEEC46472E9}"/>
    <cellStyle name="Millares 174 2 3 2 4 3 2 2" xfId="36166" xr:uid="{BAC14EBF-2C94-4E9F-A1C2-02343050C6FF}"/>
    <cellStyle name="Millares 174 2 3 2 4 3 3" xfId="21298" xr:uid="{BE365996-8776-4367-9811-D4EEEA8ED2DF}"/>
    <cellStyle name="Millares 174 2 3 2 4 3 3 2" xfId="42801" xr:uid="{F1662E56-F5C1-4975-9B91-5517D9943143}"/>
    <cellStyle name="Millares 174 2 3 2 4 3 4" xfId="27903" xr:uid="{2A004DE7-3982-4C11-944B-C142AB30AB2E}"/>
    <cellStyle name="Millares 174 2 3 2 4 3 5" xfId="49406" xr:uid="{D269B2E2-2975-4ED2-9C4D-D79874E1C09D}"/>
    <cellStyle name="Millares 174 2 3 2 4 4" xfId="8038" xr:uid="{5259C7DC-CBBF-4280-BF31-F4F4CCD90B0A}"/>
    <cellStyle name="Millares 174 2 3 2 4 4 2" xfId="29541" xr:uid="{6DECB44F-6E47-4AD9-B78D-48FB893EC1F3}"/>
    <cellStyle name="Millares 174 2 3 2 4 5" xfId="9695" xr:uid="{F0209629-416E-46AD-AF6A-57C12E5ACF6D}"/>
    <cellStyle name="Millares 174 2 3 2 4 5 2" xfId="31198" xr:uid="{D9206376-6F9A-412A-9622-0DA704805EED}"/>
    <cellStyle name="Millares 174 2 3 2 4 6" xfId="16330" xr:uid="{57A8CFB0-5495-4468-9145-8E5995ECA09D}"/>
    <cellStyle name="Millares 174 2 3 2 4 6 2" xfId="37833" xr:uid="{8592AD76-33F2-410C-95A2-F599B9B933AA}"/>
    <cellStyle name="Millares 174 2 3 2 4 7" xfId="22935" xr:uid="{BBD4F979-93BC-42FC-81C4-6F951003F101}"/>
    <cellStyle name="Millares 174 2 3 2 4 8" xfId="44438" xr:uid="{0D242D60-A7D0-4BB1-AB35-35B624BB3485}"/>
    <cellStyle name="Millares 174 2 3 2 5" xfId="2116" xr:uid="{ADF743DB-7042-4F14-88E8-08BFA2C69271}"/>
    <cellStyle name="Millares 174 2 3 2 5 2" xfId="10382" xr:uid="{A3993579-72F1-48B3-A831-BF77A9D15D51}"/>
    <cellStyle name="Millares 174 2 3 2 5 2 2" xfId="31885" xr:uid="{E6CEE1F7-3638-4E20-9507-8153D47B1FF8}"/>
    <cellStyle name="Millares 174 2 3 2 5 3" xfId="17017" xr:uid="{8CA28894-A2CD-45B0-B53D-055BF8F1E377}"/>
    <cellStyle name="Millares 174 2 3 2 5 3 2" xfId="38520" xr:uid="{FD77BB84-638A-4F16-8FCE-021F43D830AA}"/>
    <cellStyle name="Millares 174 2 3 2 5 4" xfId="23622" xr:uid="{57EE3DB1-8F2E-4EB0-8129-54FDE9C87FFF}"/>
    <cellStyle name="Millares 174 2 3 2 5 5" xfId="45125" xr:uid="{D8F1370D-E788-4717-9EBD-B1450521E6E4}"/>
    <cellStyle name="Millares 174 2 3 2 6" xfId="2664" xr:uid="{950703F2-6684-43E6-A65B-8D01FE8F4222}"/>
    <cellStyle name="Millares 174 2 3 2 6 2" xfId="10930" xr:uid="{44CAF7B6-F23F-4585-B411-7FF86E07F6F6}"/>
    <cellStyle name="Millares 174 2 3 2 6 2 2" xfId="32433" xr:uid="{57D5BB7B-4CE0-456F-BFC3-FF9AAC5E66C0}"/>
    <cellStyle name="Millares 174 2 3 2 6 3" xfId="17565" xr:uid="{A3D04B91-3773-4A74-92D4-A8CAC6F885F9}"/>
    <cellStyle name="Millares 174 2 3 2 6 3 2" xfId="39068" xr:uid="{2638145E-22C3-4179-BD86-3B24BE7BE112}"/>
    <cellStyle name="Millares 174 2 3 2 6 4" xfId="24170" xr:uid="{6324D9AB-5460-49F5-902B-DBA3173C5918}"/>
    <cellStyle name="Millares 174 2 3 2 6 5" xfId="45673" xr:uid="{FB6AA698-6BFB-43C1-AF3A-B89567B4DB93}"/>
    <cellStyle name="Millares 174 2 3 2 7" xfId="3312" xr:uid="{CE7C95E0-EFFD-4C0F-8427-ED0139DF75C5}"/>
    <cellStyle name="Millares 174 2 3 2 7 2" xfId="11578" xr:uid="{71FA6B8C-A687-4AD0-8A9C-550201AEB5F9}"/>
    <cellStyle name="Millares 174 2 3 2 7 2 2" xfId="33081" xr:uid="{1E37ED81-F8FF-4674-93C6-DA31C261707B}"/>
    <cellStyle name="Millares 174 2 3 2 7 3" xfId="18213" xr:uid="{D1B23B39-EBAD-44C0-9DAC-D7394DECA265}"/>
    <cellStyle name="Millares 174 2 3 2 7 3 2" xfId="39716" xr:uid="{C3469FE4-4175-4574-8173-B20249C56D8C}"/>
    <cellStyle name="Millares 174 2 3 2 7 4" xfId="24818" xr:uid="{781144A9-7C7A-4A20-8E82-B9D547F6FA20}"/>
    <cellStyle name="Millares 174 2 3 2 7 5" xfId="46321" xr:uid="{F06AC38D-1819-4A8B-849E-D19F5745C96B}"/>
    <cellStyle name="Millares 174 2 3 2 8" xfId="4808" xr:uid="{2ECCB111-4030-433A-9692-D6FBB5737AFE}"/>
    <cellStyle name="Millares 174 2 3 2 8 2" xfId="13074" xr:uid="{6D8DBD04-3AD5-4452-AB39-FC3CE00438C1}"/>
    <cellStyle name="Millares 174 2 3 2 8 2 2" xfId="34577" xr:uid="{08C66F6C-DC8C-47B4-9300-032E213B28FF}"/>
    <cellStyle name="Millares 174 2 3 2 8 3" xfId="19709" xr:uid="{2552C9F8-6DFE-4604-BCC0-B2A22BA0ED8B}"/>
    <cellStyle name="Millares 174 2 3 2 8 3 2" xfId="41212" xr:uid="{27512147-6E5D-44C3-AE81-E9DB613A78E4}"/>
    <cellStyle name="Millares 174 2 3 2 8 4" xfId="26314" xr:uid="{6B6B00CF-5E45-4CDB-9F56-DB4E9F71F167}"/>
    <cellStyle name="Millares 174 2 3 2 8 5" xfId="47817" xr:uid="{3810B675-91E5-4EFF-BD64-30522732C8C6}"/>
    <cellStyle name="Millares 174 2 3 2 9" xfId="5451" xr:uid="{926BA687-CC52-4F56-B8D5-63A3070EC897}"/>
    <cellStyle name="Millares 174 2 3 2 9 2" xfId="13717" xr:uid="{84192275-2D01-4BB8-93B4-2F40470EBA4B}"/>
    <cellStyle name="Millares 174 2 3 2 9 2 2" xfId="35220" xr:uid="{C611209F-FF87-4E8A-9017-8595E0E2B2A1}"/>
    <cellStyle name="Millares 174 2 3 2 9 3" xfId="20352" xr:uid="{231FDDE5-0B31-4AB1-91EB-497C88BABF94}"/>
    <cellStyle name="Millares 174 2 3 2 9 3 2" xfId="41855" xr:uid="{5B31B77C-DCD8-464C-97A4-37B051D3B881}"/>
    <cellStyle name="Millares 174 2 3 2 9 4" xfId="26957" xr:uid="{871F04D9-53FF-4371-B321-1DCDCB9CC949}"/>
    <cellStyle name="Millares 174 2 3 2 9 5" xfId="48460" xr:uid="{D9E9997D-1D67-4D1A-96BB-63802A676B35}"/>
    <cellStyle name="Millares 174 2 3 3" xfId="354" xr:uid="{8D94D26C-9CE9-4CB4-BD2C-CCA68C0375A7}"/>
    <cellStyle name="Millares 174 2 3 3 10" xfId="15257" xr:uid="{1FD661E3-A99D-45A2-8CB3-9195E68FD504}"/>
    <cellStyle name="Millares 174 2 3 3 10 2" xfId="36760" xr:uid="{3FFAD4C8-7A90-4110-ADEF-44592BFF3814}"/>
    <cellStyle name="Millares 174 2 3 3 11" xfId="21862" xr:uid="{12E69178-A63E-4C2D-B76F-F7BEB851D452}"/>
    <cellStyle name="Millares 174 2 3 3 12" xfId="43365" xr:uid="{E6E92B2D-EDE6-4DBA-9F43-35B1B9A2C7E5}"/>
    <cellStyle name="Millares 174 2 3 3 2" xfId="1302" xr:uid="{77ABAFD0-6589-4963-A6EA-07CC1FE5C314}"/>
    <cellStyle name="Millares 174 2 3 3 2 2" xfId="4131" xr:uid="{E2EC202F-8F9E-464E-B879-F6DAFEE91077}"/>
    <cellStyle name="Millares 174 2 3 3 2 2 2" xfId="12397" xr:uid="{2D81B9DB-6644-4DCF-9090-F4D203808B1C}"/>
    <cellStyle name="Millares 174 2 3 3 2 2 2 2" xfId="33900" xr:uid="{72FFB116-937F-472F-BD9C-1D3FDFCB0B08}"/>
    <cellStyle name="Millares 174 2 3 3 2 2 3" xfId="19032" xr:uid="{AD640D85-C76B-4549-85AC-FBC322E67124}"/>
    <cellStyle name="Millares 174 2 3 3 2 2 3 2" xfId="40535" xr:uid="{586F384B-DFDB-441A-B48A-FD304D308760}"/>
    <cellStyle name="Millares 174 2 3 3 2 2 4" xfId="25637" xr:uid="{9DADC356-C21D-4D5D-8A84-54B2ECFB7BBD}"/>
    <cellStyle name="Millares 174 2 3 3 2 2 5" xfId="47140" xr:uid="{49307034-AF63-4228-B847-9F6FB3966544}"/>
    <cellStyle name="Millares 174 2 3 3 2 3" xfId="6270" xr:uid="{D59FF3BE-852D-4A80-BEA1-9E53C829C632}"/>
    <cellStyle name="Millares 174 2 3 3 2 3 2" xfId="14536" xr:uid="{6982070E-1599-45B5-AAD3-9FBE48708239}"/>
    <cellStyle name="Millares 174 2 3 3 2 3 2 2" xfId="36039" xr:uid="{94AD15B1-D293-4561-9705-7116895A5608}"/>
    <cellStyle name="Millares 174 2 3 3 2 3 3" xfId="21171" xr:uid="{366B1F74-4522-4E30-9530-42C68FD15E8B}"/>
    <cellStyle name="Millares 174 2 3 3 2 3 3 2" xfId="42674" xr:uid="{DFC071FD-35F6-465D-BD1B-894517FA9A69}"/>
    <cellStyle name="Millares 174 2 3 3 2 3 4" xfId="27776" xr:uid="{ACE6353F-7B80-4389-B86B-18042D50F32F}"/>
    <cellStyle name="Millares 174 2 3 3 2 3 5" xfId="49279" xr:uid="{812619B6-AD26-468E-BF56-2229BD7F86F6}"/>
    <cellStyle name="Millares 174 2 3 3 2 4" xfId="7911" xr:uid="{A87FAF87-A195-4ADF-BBD4-36989DE833DF}"/>
    <cellStyle name="Millares 174 2 3 3 2 4 2" xfId="29414" xr:uid="{4AACB8E8-B647-4772-9F02-D403FA06D88A}"/>
    <cellStyle name="Millares 174 2 3 3 2 5" xfId="9568" xr:uid="{CD285A98-4F07-4C38-9339-05F4625D8F51}"/>
    <cellStyle name="Millares 174 2 3 3 2 5 2" xfId="31071" xr:uid="{EFBB4FE4-5382-462A-800B-4F82E3189C89}"/>
    <cellStyle name="Millares 174 2 3 3 2 6" xfId="16203" xr:uid="{FFCC43E5-AC2C-4F7A-B0D5-AD6460E38731}"/>
    <cellStyle name="Millares 174 2 3 3 2 6 2" xfId="37706" xr:uid="{2B1551CF-07A0-4D90-BC76-EBD55F983095}"/>
    <cellStyle name="Millares 174 2 3 3 2 7" xfId="22808" xr:uid="{C5935F86-E2DA-47B0-9156-842B3C75BBAA}"/>
    <cellStyle name="Millares 174 2 3 3 2 8" xfId="44311" xr:uid="{0DA2BAD7-F133-42F9-8782-15F0EFC6D01D}"/>
    <cellStyle name="Millares 174 2 3 3 3" xfId="1989" xr:uid="{408054FC-5810-4CC8-B903-278D00030C74}"/>
    <cellStyle name="Millares 174 2 3 3 3 2" xfId="10255" xr:uid="{12723EA1-1FB9-4CA1-87A0-A556388E173A}"/>
    <cellStyle name="Millares 174 2 3 3 3 2 2" xfId="31758" xr:uid="{4518AF7F-E076-4962-AE64-DFFA47224866}"/>
    <cellStyle name="Millares 174 2 3 3 3 3" xfId="16890" xr:uid="{F948A204-79DC-48CF-A9B1-4EEE153E8A52}"/>
    <cellStyle name="Millares 174 2 3 3 3 3 2" xfId="38393" xr:uid="{EE53D347-03EF-44C6-B0C3-95935844AF62}"/>
    <cellStyle name="Millares 174 2 3 3 3 4" xfId="23495" xr:uid="{57B05660-430C-4B21-ACF0-8E686E55CF41}"/>
    <cellStyle name="Millares 174 2 3 3 3 5" xfId="44998" xr:uid="{07E7617E-7896-4058-B99D-24E7BA605ED5}"/>
    <cellStyle name="Millares 174 2 3 3 4" xfId="2788" xr:uid="{AB37D423-B9C1-476A-AD48-0F2789041325}"/>
    <cellStyle name="Millares 174 2 3 3 4 2" xfId="11054" xr:uid="{82F4E6AB-C2F6-4EE5-9240-F9370D5CB934}"/>
    <cellStyle name="Millares 174 2 3 3 4 2 2" xfId="32557" xr:uid="{4F429917-E7D0-44D4-A4D2-950AC13B6F48}"/>
    <cellStyle name="Millares 174 2 3 3 4 3" xfId="17689" xr:uid="{FCFBF4C3-754A-4668-B27D-45BFD051E962}"/>
    <cellStyle name="Millares 174 2 3 3 4 3 2" xfId="39192" xr:uid="{2BAC8D7B-7225-40B6-B2C4-A4AAA8F0BD65}"/>
    <cellStyle name="Millares 174 2 3 3 4 4" xfId="24294" xr:uid="{CBD88D08-D671-4FC6-90DA-18A9781765F0}"/>
    <cellStyle name="Millares 174 2 3 3 4 5" xfId="45797" xr:uid="{179FD229-5B9C-4D61-AA77-DB3835B837A1}"/>
    <cellStyle name="Millares 174 2 3 3 5" xfId="3185" xr:uid="{1A767F13-5F99-46C0-8DDD-FF91C15B287F}"/>
    <cellStyle name="Millares 174 2 3 3 5 2" xfId="11451" xr:uid="{AD7E54EB-E36A-457A-A402-6134EE1A682C}"/>
    <cellStyle name="Millares 174 2 3 3 5 2 2" xfId="32954" xr:uid="{E56DACCF-C094-45FC-A426-8BB8D563599A}"/>
    <cellStyle name="Millares 174 2 3 3 5 3" xfId="18086" xr:uid="{10FE553A-72B6-4995-AAFC-BEC8197A60FE}"/>
    <cellStyle name="Millares 174 2 3 3 5 3 2" xfId="39589" xr:uid="{70B5CC54-113D-4BF0-A176-B9B54FD7CA11}"/>
    <cellStyle name="Millares 174 2 3 3 5 4" xfId="24691" xr:uid="{AF69A0CD-58CB-43AE-93C4-DF138AB0AEFB}"/>
    <cellStyle name="Millares 174 2 3 3 5 5" xfId="46194" xr:uid="{5C705B43-D645-4C3C-B5B8-5A90BE7B20AF}"/>
    <cellStyle name="Millares 174 2 3 3 6" xfId="4932" xr:uid="{990A2CF0-7774-4D0E-BCC5-60E8A2A007CC}"/>
    <cellStyle name="Millares 174 2 3 3 6 2" xfId="13198" xr:uid="{64C361F3-51FA-44D6-8E56-F93927ADC9DB}"/>
    <cellStyle name="Millares 174 2 3 3 6 2 2" xfId="34701" xr:uid="{F26901DA-5F94-4E4C-98A1-D2F21269C36C}"/>
    <cellStyle name="Millares 174 2 3 3 6 3" xfId="19833" xr:uid="{B39EBC82-EC7C-419D-AE50-8CDE9C175E7F}"/>
    <cellStyle name="Millares 174 2 3 3 6 3 2" xfId="41336" xr:uid="{0C494F98-8D99-4D86-933C-6A1EFF5CA071}"/>
    <cellStyle name="Millares 174 2 3 3 6 4" xfId="26438" xr:uid="{2204DFA9-123C-4CBD-B642-EAB1470F390B}"/>
    <cellStyle name="Millares 174 2 3 3 6 5" xfId="47941" xr:uid="{CCA99DA0-00E8-466B-9B85-0DA2BC4E2774}"/>
    <cellStyle name="Millares 174 2 3 3 7" xfId="5324" xr:uid="{C76950C6-6FAD-4F3E-9F4D-EF38950D338D}"/>
    <cellStyle name="Millares 174 2 3 3 7 2" xfId="13590" xr:uid="{8BF298BB-E61A-40A3-8BE8-EAD1F57A58AD}"/>
    <cellStyle name="Millares 174 2 3 3 7 2 2" xfId="35093" xr:uid="{981651AD-ED28-463A-A791-1AB0C78AC499}"/>
    <cellStyle name="Millares 174 2 3 3 7 3" xfId="20225" xr:uid="{13DA0711-45EB-4EF1-BB57-97E856912CA3}"/>
    <cellStyle name="Millares 174 2 3 3 7 3 2" xfId="41728" xr:uid="{18E3E82A-0186-4E9A-9750-1D56EF56A82D}"/>
    <cellStyle name="Millares 174 2 3 3 7 4" xfId="26830" xr:uid="{6344B3E9-857A-4F6D-BAA3-BC3EC72827B7}"/>
    <cellStyle name="Millares 174 2 3 3 7 5" xfId="48333" xr:uid="{2150EF74-68C5-440A-8460-3729D6185021}"/>
    <cellStyle name="Millares 174 2 3 3 8" xfId="6965" xr:uid="{76B7D792-A55F-4645-8C45-EC65F153C82A}"/>
    <cellStyle name="Millares 174 2 3 3 8 2" xfId="28468" xr:uid="{0FFF6DC0-EB73-41FD-9280-2EFD3768811F}"/>
    <cellStyle name="Millares 174 2 3 3 9" xfId="8621" xr:uid="{40D492BE-B1BD-4B17-B343-907925837C11}"/>
    <cellStyle name="Millares 174 2 3 3 9 2" xfId="30124" xr:uid="{477247CA-33A4-40B1-A90D-E1340F64206D}"/>
    <cellStyle name="Millares 174 2 3 4" xfId="638" xr:uid="{9F561089-1B8E-4831-BEB8-4D86390518B4}"/>
    <cellStyle name="Millares 174 2 3 4 10" xfId="43647" xr:uid="{D17185E0-3EDE-462C-A60E-64280D368A92}"/>
    <cellStyle name="Millares 174 2 3 4 2" xfId="1584" xr:uid="{A67E768A-6E6C-4F10-958D-BEE1142F1C7E}"/>
    <cellStyle name="Millares 174 2 3 4 2 2" xfId="4413" xr:uid="{C78C1B84-5696-4DDD-A40B-102CB77217E3}"/>
    <cellStyle name="Millares 174 2 3 4 2 2 2" xfId="12679" xr:uid="{7CFE6ADC-8859-49B0-AB84-210788FA7484}"/>
    <cellStyle name="Millares 174 2 3 4 2 2 2 2" xfId="34182" xr:uid="{6C5D755F-1A0A-4A42-B63C-E544B9894CEF}"/>
    <cellStyle name="Millares 174 2 3 4 2 2 3" xfId="19314" xr:uid="{1C265440-892D-47C4-9B3C-206CDD2D29E8}"/>
    <cellStyle name="Millares 174 2 3 4 2 2 3 2" xfId="40817" xr:uid="{AF859DC9-2CBB-47C6-86E9-C520D8C0DF06}"/>
    <cellStyle name="Millares 174 2 3 4 2 2 4" xfId="25919" xr:uid="{8F8AB4DF-E060-4475-B616-001577CCEC6E}"/>
    <cellStyle name="Millares 174 2 3 4 2 2 5" xfId="47422" xr:uid="{E79677A7-E05C-4E7A-8E9F-23B24FB6ADB5}"/>
    <cellStyle name="Millares 174 2 3 4 2 3" xfId="6552" xr:uid="{6BF4EE7E-7F8E-4403-BF4E-5026CE057A1C}"/>
    <cellStyle name="Millares 174 2 3 4 2 3 2" xfId="14818" xr:uid="{466B5F08-C61D-4D15-8C3F-CFDEB12E44C9}"/>
    <cellStyle name="Millares 174 2 3 4 2 3 2 2" xfId="36321" xr:uid="{D1A0904F-471C-475A-9891-AE9187D1824C}"/>
    <cellStyle name="Millares 174 2 3 4 2 3 3" xfId="21453" xr:uid="{E98432A1-00C7-47C4-A1B8-AA06C410AB0D}"/>
    <cellStyle name="Millares 174 2 3 4 2 3 3 2" xfId="42956" xr:uid="{D5A5B879-D3BB-4B56-B792-0D3B01B09D05}"/>
    <cellStyle name="Millares 174 2 3 4 2 3 4" xfId="28058" xr:uid="{B2390673-C7C0-4076-8F18-A57CD7456F8D}"/>
    <cellStyle name="Millares 174 2 3 4 2 3 5" xfId="49561" xr:uid="{AC6786BD-B1A9-4388-A97E-B16EE06C48FE}"/>
    <cellStyle name="Millares 174 2 3 4 2 4" xfId="8193" xr:uid="{F487D6CC-DE8E-433C-A627-23F9ED9C22A1}"/>
    <cellStyle name="Millares 174 2 3 4 2 4 2" xfId="29696" xr:uid="{F978674B-426D-4B75-9D11-0B5ABE905D39}"/>
    <cellStyle name="Millares 174 2 3 4 2 5" xfId="9850" xr:uid="{61F9E91C-438B-4ADB-A0AF-4BA5B69F7240}"/>
    <cellStyle name="Millares 174 2 3 4 2 5 2" xfId="31353" xr:uid="{A0525DC6-2011-4627-B86D-047E8CDD55E8}"/>
    <cellStyle name="Millares 174 2 3 4 2 6" xfId="16485" xr:uid="{0DB66E6A-85A4-4C66-B636-96DDD65E35BF}"/>
    <cellStyle name="Millares 174 2 3 4 2 6 2" xfId="37988" xr:uid="{DB094465-906E-4F21-B973-E1A96E57DF0B}"/>
    <cellStyle name="Millares 174 2 3 4 2 7" xfId="23090" xr:uid="{BFD737A3-FB42-4A3B-94C9-370E0B2E8E4A}"/>
    <cellStyle name="Millares 174 2 3 4 2 8" xfId="44593" xr:uid="{3160D96C-1AE3-4CC4-A7A2-B999BE11F52A}"/>
    <cellStyle name="Millares 174 2 3 4 3" xfId="2271" xr:uid="{684B2795-0258-4CEA-B4E6-966A4FE5C3D8}"/>
    <cellStyle name="Millares 174 2 3 4 3 2" xfId="10537" xr:uid="{6B1E957D-D1EF-4E8E-A324-B270F6F0CA2C}"/>
    <cellStyle name="Millares 174 2 3 4 3 2 2" xfId="32040" xr:uid="{00866E11-6E3C-4D1C-9CE7-A276594F4BAA}"/>
    <cellStyle name="Millares 174 2 3 4 3 3" xfId="17172" xr:uid="{21BDF87F-8C47-407F-BD58-45CB22DAAF60}"/>
    <cellStyle name="Millares 174 2 3 4 3 3 2" xfId="38675" xr:uid="{FCD78143-6599-46EB-8230-4DCBC7520914}"/>
    <cellStyle name="Millares 174 2 3 4 3 4" xfId="23777" xr:uid="{B4923845-4015-494D-B8CE-2462873AEBD3}"/>
    <cellStyle name="Millares 174 2 3 4 3 5" xfId="45280" xr:uid="{86339C04-3609-4067-9E0E-BC4AE8F240B4}"/>
    <cellStyle name="Millares 174 2 3 4 4" xfId="3467" xr:uid="{836031C9-00F3-4BFF-8D47-C54DDF637E11}"/>
    <cellStyle name="Millares 174 2 3 4 4 2" xfId="11733" xr:uid="{DD0E4B1A-D752-43DA-AC56-5B89A7C011EC}"/>
    <cellStyle name="Millares 174 2 3 4 4 2 2" xfId="33236" xr:uid="{162CE718-8CCA-42E6-954E-A5FD53D74522}"/>
    <cellStyle name="Millares 174 2 3 4 4 3" xfId="18368" xr:uid="{9B9785C7-C8A2-4A8D-A84F-BA2AC002FD2A}"/>
    <cellStyle name="Millares 174 2 3 4 4 3 2" xfId="39871" xr:uid="{7D0311AB-38A9-493B-AE01-7DE5EBB4CD27}"/>
    <cellStyle name="Millares 174 2 3 4 4 4" xfId="24973" xr:uid="{DBE76EC2-6863-443E-A2DE-EA17BA22D584}"/>
    <cellStyle name="Millares 174 2 3 4 4 5" xfId="46476" xr:uid="{72191AAA-0ACE-4290-8AC6-89D0FA930E50}"/>
    <cellStyle name="Millares 174 2 3 4 5" xfId="5606" xr:uid="{2768DBCF-A8EC-4538-BA92-F7ACA097B238}"/>
    <cellStyle name="Millares 174 2 3 4 5 2" xfId="13872" xr:uid="{9E546F90-CF2A-430A-95EE-5742688F4A76}"/>
    <cellStyle name="Millares 174 2 3 4 5 2 2" xfId="35375" xr:uid="{16A4C840-F4AE-40E2-B93A-4C5ED8ECFECC}"/>
    <cellStyle name="Millares 174 2 3 4 5 3" xfId="20507" xr:uid="{5B4E1C73-13F3-42C3-85F0-12417B0214C3}"/>
    <cellStyle name="Millares 174 2 3 4 5 3 2" xfId="42010" xr:uid="{4AB6343A-F530-48DF-966B-2D92AF84BF48}"/>
    <cellStyle name="Millares 174 2 3 4 5 4" xfId="27112" xr:uid="{BB4B5E7E-7FC3-4C85-8270-FB41B67B63C8}"/>
    <cellStyle name="Millares 174 2 3 4 5 5" xfId="48615" xr:uid="{4E0CEBDA-CC06-4EF6-A4ED-AAB4ECBC685A}"/>
    <cellStyle name="Millares 174 2 3 4 6" xfId="7247" xr:uid="{B813C162-72B6-4030-BC87-02A5AA7AA480}"/>
    <cellStyle name="Millares 174 2 3 4 6 2" xfId="28750" xr:uid="{836270E7-EDBC-402D-91A1-D609DAB6EE60}"/>
    <cellStyle name="Millares 174 2 3 4 7" xfId="8904" xr:uid="{3949065F-3A9B-4D1E-9937-E16AB8C34A33}"/>
    <cellStyle name="Millares 174 2 3 4 7 2" xfId="30407" xr:uid="{7B170670-EEC4-4555-B6C2-8B567C65335E}"/>
    <cellStyle name="Millares 174 2 3 4 8" xfId="15539" xr:uid="{3A9D0F6E-6941-4963-A7C3-6DB457F32124}"/>
    <cellStyle name="Millares 174 2 3 4 8 2" xfId="37042" xr:uid="{DEDCD8DB-6328-429E-97EA-764297CA72FC}"/>
    <cellStyle name="Millares 174 2 3 4 9" xfId="22144" xr:uid="{B1451102-94FF-4EF9-924B-05C9666A9004}"/>
    <cellStyle name="Millares 174 2 3 5" xfId="906" xr:uid="{2072EF35-9331-4B47-B777-21A0BA45B89C}"/>
    <cellStyle name="Millares 174 2 3 5 2" xfId="3735" xr:uid="{502F24DC-6FC5-4839-B5F1-146AEEDA12C2}"/>
    <cellStyle name="Millares 174 2 3 5 2 2" xfId="12001" xr:uid="{DF1F6C8C-3E11-44C3-B6E0-C32443E40B1A}"/>
    <cellStyle name="Millares 174 2 3 5 2 2 2" xfId="33504" xr:uid="{733D6BEE-9996-45FF-9D95-B9E228C2B59B}"/>
    <cellStyle name="Millares 174 2 3 5 2 3" xfId="18636" xr:uid="{95C74E68-AE1F-481A-BA70-8818EA3DD9F4}"/>
    <cellStyle name="Millares 174 2 3 5 2 3 2" xfId="40139" xr:uid="{EDAD703E-036F-45FA-A2CE-363BE614B740}"/>
    <cellStyle name="Millares 174 2 3 5 2 4" xfId="25241" xr:uid="{7689E8BA-DFE8-47DD-BEE6-51A3889AEC7E}"/>
    <cellStyle name="Millares 174 2 3 5 2 5" xfId="46744" xr:uid="{D80AF7D8-DA6A-4DDF-8D0E-CA5AC89EAB8B}"/>
    <cellStyle name="Millares 174 2 3 5 3" xfId="5874" xr:uid="{82C85896-6A79-44CB-96A8-459BA72DC5AB}"/>
    <cellStyle name="Millares 174 2 3 5 3 2" xfId="14140" xr:uid="{403F3D27-9769-4DAD-8283-BD5DF061776F}"/>
    <cellStyle name="Millares 174 2 3 5 3 2 2" xfId="35643" xr:uid="{A7392E78-32F3-40AC-9E0A-F0A70075F5E7}"/>
    <cellStyle name="Millares 174 2 3 5 3 3" xfId="20775" xr:uid="{327FA0AB-62A7-41DE-BE8D-FDA4AA7BE61C}"/>
    <cellStyle name="Millares 174 2 3 5 3 3 2" xfId="42278" xr:uid="{F69C8E07-0106-4039-942C-B98325332DA4}"/>
    <cellStyle name="Millares 174 2 3 5 3 4" xfId="27380" xr:uid="{DFF2A187-3840-4848-AD40-71D978A23FD6}"/>
    <cellStyle name="Millares 174 2 3 5 3 5" xfId="48883" xr:uid="{1A2A0EE8-9F73-4182-AAD3-8FAE3B5F2025}"/>
    <cellStyle name="Millares 174 2 3 5 4" xfId="7515" xr:uid="{5F126C92-C7A8-42FF-A0B7-4B76CE07E84C}"/>
    <cellStyle name="Millares 174 2 3 5 4 2" xfId="29018" xr:uid="{D81F9A3A-4F93-4B3F-887B-7AD8B627AB56}"/>
    <cellStyle name="Millares 174 2 3 5 5" xfId="9172" xr:uid="{40CD9C92-8FD9-4E48-86BE-CD735026443C}"/>
    <cellStyle name="Millares 174 2 3 5 5 2" xfId="30675" xr:uid="{AB67C26E-E2A0-409C-BFFB-7D66C02C8C52}"/>
    <cellStyle name="Millares 174 2 3 5 6" xfId="15807" xr:uid="{701CD263-7EAF-499D-A23B-FBBBF08EF2E8}"/>
    <cellStyle name="Millares 174 2 3 5 6 2" xfId="37310" xr:uid="{5818DC4E-1E36-4D8F-BD78-2CAA0BAFA428}"/>
    <cellStyle name="Millares 174 2 3 5 7" xfId="22412" xr:uid="{87D46CDB-7FE2-4975-8D21-9B3F9364CD4F}"/>
    <cellStyle name="Millares 174 2 3 5 8" xfId="43915" xr:uid="{9FEC1E92-0834-43D4-9B2E-DBAE8055267D}"/>
    <cellStyle name="Millares 174 2 3 6" xfId="1167" xr:uid="{12EBDB3D-EBEA-4999-90AA-9FCAA6B8222B}"/>
    <cellStyle name="Millares 174 2 3 6 2" xfId="3996" xr:uid="{1A04EA74-905E-4DFD-BA4E-02D9E8AF38C7}"/>
    <cellStyle name="Millares 174 2 3 6 2 2" xfId="12262" xr:uid="{ADF158D6-A0E5-4F32-A9FD-DDF713C964CA}"/>
    <cellStyle name="Millares 174 2 3 6 2 2 2" xfId="33765" xr:uid="{EAE533B4-F5BA-42A4-A317-3C18FD9DF06C}"/>
    <cellStyle name="Millares 174 2 3 6 2 3" xfId="18897" xr:uid="{F18A6738-FFB8-4CE3-807B-29A84702E92B}"/>
    <cellStyle name="Millares 174 2 3 6 2 3 2" xfId="40400" xr:uid="{71C6EA40-61F6-4AA5-8579-381E396E5C5F}"/>
    <cellStyle name="Millares 174 2 3 6 2 4" xfId="25502" xr:uid="{03A91979-D766-4D71-964B-A51B301AB2FB}"/>
    <cellStyle name="Millares 174 2 3 6 2 5" xfId="47005" xr:uid="{D1D55717-8649-4725-B4C5-51505E2AC674}"/>
    <cellStyle name="Millares 174 2 3 6 3" xfId="6135" xr:uid="{10E5220D-3490-4D0C-91EC-04E579B1C0D6}"/>
    <cellStyle name="Millares 174 2 3 6 3 2" xfId="14401" xr:uid="{2455ACAF-28F2-4A14-930A-1CD17F6A8E4F}"/>
    <cellStyle name="Millares 174 2 3 6 3 2 2" xfId="35904" xr:uid="{E723129C-1F5D-453E-B63E-2F3365E5C263}"/>
    <cellStyle name="Millares 174 2 3 6 3 3" xfId="21036" xr:uid="{A70F00C6-5838-4E92-8EFA-1F289BFC1818}"/>
    <cellStyle name="Millares 174 2 3 6 3 3 2" xfId="42539" xr:uid="{2EA1F58E-172F-4579-A126-B7D80091EBD1}"/>
    <cellStyle name="Millares 174 2 3 6 3 4" xfId="27641" xr:uid="{486454E7-0233-4B23-93A9-94B16B51388A}"/>
    <cellStyle name="Millares 174 2 3 6 3 5" xfId="49144" xr:uid="{782D0D74-9157-4D96-A27F-D69BCEFA9807}"/>
    <cellStyle name="Millares 174 2 3 6 4" xfId="7776" xr:uid="{CC82DC7E-0462-43CB-8F8A-C4E93D75EC92}"/>
    <cellStyle name="Millares 174 2 3 6 4 2" xfId="29279" xr:uid="{3B022F5F-370E-47ED-A473-F20133FCB84A}"/>
    <cellStyle name="Millares 174 2 3 6 5" xfId="9433" xr:uid="{F87EA75B-B695-4DDD-BEA4-6486B8AF619E}"/>
    <cellStyle name="Millares 174 2 3 6 5 2" xfId="30936" xr:uid="{4B6DDB99-BFA4-4280-AB86-7224BF802241}"/>
    <cellStyle name="Millares 174 2 3 6 6" xfId="16068" xr:uid="{06527C3E-D0D5-4C57-AD07-2D8A40677D1F}"/>
    <cellStyle name="Millares 174 2 3 6 6 2" xfId="37571" xr:uid="{AF73DE1A-3F1C-465E-BE4E-94BD154CF606}"/>
    <cellStyle name="Millares 174 2 3 6 7" xfId="22673" xr:uid="{1145BC3C-0665-4A02-AB1E-E4D7BF4BBFE8}"/>
    <cellStyle name="Millares 174 2 3 6 8" xfId="44176" xr:uid="{FFFA09C1-5EB3-423F-8B02-5DCDA3562071}"/>
    <cellStyle name="Millares 174 2 3 7" xfId="1855" xr:uid="{94EECB9F-F674-447A-9710-04D77191FD9A}"/>
    <cellStyle name="Millares 174 2 3 7 2" xfId="10121" xr:uid="{7AF381CD-63B8-4D3A-9AF4-2304D08A68F0}"/>
    <cellStyle name="Millares 174 2 3 7 2 2" xfId="31624" xr:uid="{10B83A4E-BE0E-4306-9067-7A958DA797F7}"/>
    <cellStyle name="Millares 174 2 3 7 3" xfId="16756" xr:uid="{32B5971C-D2DC-4EBA-AB31-5C08427E37B2}"/>
    <cellStyle name="Millares 174 2 3 7 3 2" xfId="38259" xr:uid="{CDC68146-1D5F-4D7B-B3A1-77706C5FFAB2}"/>
    <cellStyle name="Millares 174 2 3 7 4" xfId="23361" xr:uid="{BBEC1637-C8E1-4A43-892E-0E3C5B36ED3C}"/>
    <cellStyle name="Millares 174 2 3 7 5" xfId="44864" xr:uid="{44143BDD-7B77-4C8D-909B-7DF4C19961B2}"/>
    <cellStyle name="Millares 174 2 3 8" xfId="2540" xr:uid="{217625BB-5B35-4D62-9AA2-7B7EECD8C8B2}"/>
    <cellStyle name="Millares 174 2 3 8 2" xfId="10806" xr:uid="{A8661A8D-36F5-4A34-B2A8-BD165D5944E3}"/>
    <cellStyle name="Millares 174 2 3 8 2 2" xfId="32309" xr:uid="{4F272E62-5050-4A5C-92FB-247D53E3E7BE}"/>
    <cellStyle name="Millares 174 2 3 8 3" xfId="17441" xr:uid="{D70A8919-9269-41B2-8C0D-CDB03A279890}"/>
    <cellStyle name="Millares 174 2 3 8 3 2" xfId="38944" xr:uid="{28CD1312-82A2-4E82-AC6E-E7BDA105E29C}"/>
    <cellStyle name="Millares 174 2 3 8 4" xfId="24046" xr:uid="{F0C768A5-FA92-439E-BDDC-FF13EECB0182}"/>
    <cellStyle name="Millares 174 2 3 8 5" xfId="45549" xr:uid="{CDF04906-3076-4B49-A575-253A4D5228F5}"/>
    <cellStyle name="Millares 174 2 3 9" xfId="3051" xr:uid="{B9A6787E-8566-4AEE-BCDA-B767D63279B6}"/>
    <cellStyle name="Millares 174 2 3 9 2" xfId="11317" xr:uid="{2DA4EA98-3DF9-4B37-BFD0-D967B0D95E05}"/>
    <cellStyle name="Millares 174 2 3 9 2 2" xfId="32820" xr:uid="{EA4B2D03-2294-4836-8127-BB8A70196197}"/>
    <cellStyle name="Millares 174 2 3 9 3" xfId="17952" xr:uid="{2FBCD219-9BF4-4B84-978A-9A8C8B56565B}"/>
    <cellStyle name="Millares 174 2 3 9 3 2" xfId="39455" xr:uid="{1082D713-3B9C-49B8-A0D3-96F1A25F4A37}"/>
    <cellStyle name="Millares 174 2 3 9 4" xfId="24557" xr:uid="{05CA389B-988D-44C3-B6F7-7DA80C64BE53}"/>
    <cellStyle name="Millares 174 2 3 9 5" xfId="46060" xr:uid="{8700354C-2C36-4EF2-A6C6-7A33ABDF6A10}"/>
    <cellStyle name="Millares 174 2 4" xfId="208" xr:uid="{B63D351F-DC28-4848-9095-535C534B6F24}"/>
    <cellStyle name="Millares 174 2 4 10" xfId="4727" xr:uid="{DE5B168C-05B3-4866-9D70-C1381339FF5F}"/>
    <cellStyle name="Millares 174 2 4 10 2" xfId="12993" xr:uid="{1A8B5EEB-03FC-487A-A71C-8ED0B86FB5A4}"/>
    <cellStyle name="Millares 174 2 4 10 2 2" xfId="34496" xr:uid="{254F3FF6-2FA1-4C58-897C-A2889F111C2D}"/>
    <cellStyle name="Millares 174 2 4 10 3" xfId="19628" xr:uid="{5373C276-22DF-4DAE-8197-D87D38EE597C}"/>
    <cellStyle name="Millares 174 2 4 10 3 2" xfId="41131" xr:uid="{4382E6CB-9B60-4C8C-B605-907D356BA33B}"/>
    <cellStyle name="Millares 174 2 4 10 4" xfId="26233" xr:uid="{B2418D70-2B9E-4062-B854-35E3516F1E38}"/>
    <cellStyle name="Millares 174 2 4 10 5" xfId="47736" xr:uid="{A166D88F-58C6-4FCB-9E02-3501C7F2861E}"/>
    <cellStyle name="Millares 174 2 4 11" xfId="5230" xr:uid="{82DDEC36-56A3-4038-8B15-49B799799ED3}"/>
    <cellStyle name="Millares 174 2 4 11 2" xfId="13496" xr:uid="{7DF15BEC-C929-4613-BE07-9FBD6BC24906}"/>
    <cellStyle name="Millares 174 2 4 11 2 2" xfId="34999" xr:uid="{2640C329-24E1-42F1-A2FB-C25B03C83B75}"/>
    <cellStyle name="Millares 174 2 4 11 3" xfId="20131" xr:uid="{9D35629C-DE32-40F6-91CB-FDE2FBCC4BFD}"/>
    <cellStyle name="Millares 174 2 4 11 3 2" xfId="41634" xr:uid="{DD9BDC67-19A0-48B1-A3B0-700244B69A2A}"/>
    <cellStyle name="Millares 174 2 4 11 4" xfId="26736" xr:uid="{2855037C-14A7-42C8-98EE-7FB4D9F92930}"/>
    <cellStyle name="Millares 174 2 4 11 5" xfId="48239" xr:uid="{8D2B3261-D407-4198-8DD0-28C065A577C9}"/>
    <cellStyle name="Millares 174 2 4 12" xfId="6871" xr:uid="{5C858DDA-D6E5-4D65-ADBB-36A1E0005407}"/>
    <cellStyle name="Millares 174 2 4 12 2" xfId="28374" xr:uid="{049E0A2E-6BFD-40A4-B55A-EF9C8B58E638}"/>
    <cellStyle name="Millares 174 2 4 13" xfId="8525" xr:uid="{2C0D8788-3065-47B0-A776-0991AAFA7A4F}"/>
    <cellStyle name="Millares 174 2 4 13 2" xfId="30028" xr:uid="{919F55C2-BD71-4B29-8526-5D714136F859}"/>
    <cellStyle name="Millares 174 2 4 14" xfId="15164" xr:uid="{2C4F2066-302A-4FCB-88C4-480DDFE54385}"/>
    <cellStyle name="Millares 174 2 4 14 2" xfId="36667" xr:uid="{34E1393A-C40D-4FAD-B6B4-9CC9029AA8B1}"/>
    <cellStyle name="Millares 174 2 4 15" xfId="21769" xr:uid="{E32F6598-F752-477F-9B05-7C7EAFB63308}"/>
    <cellStyle name="Millares 174 2 4 16" xfId="43272" xr:uid="{0929E3A7-7A76-4E13-B51C-46FC7EE223F9}"/>
    <cellStyle name="Millares 174 2 4 2" xfId="523" xr:uid="{48B8D280-06B7-41F0-B554-21815A01F606}"/>
    <cellStyle name="Millares 174 2 4 2 10" xfId="7134" xr:uid="{A8868F3F-A340-4151-A73E-039B9D0AB839}"/>
    <cellStyle name="Millares 174 2 4 2 10 2" xfId="28637" xr:uid="{5BE91939-3271-4B87-BA75-2D769E01D029}"/>
    <cellStyle name="Millares 174 2 4 2 11" xfId="8790" xr:uid="{D35FF5EA-D031-45E9-9E6F-D3BA2E0C7F6F}"/>
    <cellStyle name="Millares 174 2 4 2 11 2" xfId="30293" xr:uid="{E81FDB3D-FA6C-4B3A-A99E-8932CB6E223B}"/>
    <cellStyle name="Millares 174 2 4 2 12" xfId="15426" xr:uid="{4CA749BE-1979-4E0A-B97B-80798F0C0D84}"/>
    <cellStyle name="Millares 174 2 4 2 12 2" xfId="36929" xr:uid="{214C83EC-734B-4B69-84DD-26D52FBD0459}"/>
    <cellStyle name="Millares 174 2 4 2 13" xfId="22031" xr:uid="{B299F097-B1EE-44A8-BBCB-BB963E93F3EC}"/>
    <cellStyle name="Millares 174 2 4 2 14" xfId="43534" xr:uid="{92AAA0DA-C2E8-4975-BBF8-5127979B47BD}"/>
    <cellStyle name="Millares 174 2 4 2 2" xfId="805" xr:uid="{794F37A1-2639-4235-85B1-EB701CAA2786}"/>
    <cellStyle name="Millares 174 2 4 2 2 10" xfId="15706" xr:uid="{7863A88C-FB70-48D4-A3FF-A52ECF2CEF69}"/>
    <cellStyle name="Millares 174 2 4 2 2 10 2" xfId="37209" xr:uid="{C8E92DF2-567A-42A6-A655-8F4C6F8809C1}"/>
    <cellStyle name="Millares 174 2 4 2 2 11" xfId="22311" xr:uid="{8D195DAE-24B9-4CA2-A06F-D1E2FA3BB653}"/>
    <cellStyle name="Millares 174 2 4 2 2 12" xfId="43814" xr:uid="{DBF87C3E-E7BE-4825-9573-8402517A2100}"/>
    <cellStyle name="Millares 174 2 4 2 2 2" xfId="1751" xr:uid="{38F77C08-B36B-4CCF-949D-470D983A86E8}"/>
    <cellStyle name="Millares 174 2 4 2 2 2 2" xfId="4580" xr:uid="{4472A0F0-CBF5-4E32-B877-08D7F9B2D2A6}"/>
    <cellStyle name="Millares 174 2 4 2 2 2 2 2" xfId="12846" xr:uid="{5C266D2D-2904-479F-A0C3-03FEED87A545}"/>
    <cellStyle name="Millares 174 2 4 2 2 2 2 2 2" xfId="34349" xr:uid="{DB25AD78-A3FA-4167-86CC-81819F4EA9CE}"/>
    <cellStyle name="Millares 174 2 4 2 2 2 2 3" xfId="19481" xr:uid="{D98A4FAB-A60C-4182-B035-CCAFF03560A5}"/>
    <cellStyle name="Millares 174 2 4 2 2 2 2 3 2" xfId="40984" xr:uid="{DA0399F1-D797-4855-B59B-DB3BD68EBB3A}"/>
    <cellStyle name="Millares 174 2 4 2 2 2 2 4" xfId="26086" xr:uid="{842AFF6C-55FB-472F-9F4A-956BC685971E}"/>
    <cellStyle name="Millares 174 2 4 2 2 2 2 5" xfId="47589" xr:uid="{3F9763A4-D0BA-4079-873F-969947155435}"/>
    <cellStyle name="Millares 174 2 4 2 2 2 3" xfId="6719" xr:uid="{3D36BF08-E12E-4D4C-8DD5-3FDDFF831400}"/>
    <cellStyle name="Millares 174 2 4 2 2 2 3 2" xfId="14985" xr:uid="{B9A21E13-5A06-4500-8282-4F2702A966B7}"/>
    <cellStyle name="Millares 174 2 4 2 2 2 3 2 2" xfId="36488" xr:uid="{F96CDDC0-A10C-4730-9DEF-767F60EE2A8B}"/>
    <cellStyle name="Millares 174 2 4 2 2 2 3 3" xfId="21620" xr:uid="{02101C6C-8058-45B8-BC99-45E742D5E1B5}"/>
    <cellStyle name="Millares 174 2 4 2 2 2 3 3 2" xfId="43123" xr:uid="{57A5DAD9-B42B-45E9-9A88-E8141AF63BE3}"/>
    <cellStyle name="Millares 174 2 4 2 2 2 3 4" xfId="28225" xr:uid="{F05C1EF3-32A7-403F-84A5-DB1134DC5CB0}"/>
    <cellStyle name="Millares 174 2 4 2 2 2 3 5" xfId="49728" xr:uid="{59F0ADE6-CADB-4A2F-9A37-9746C292C9A6}"/>
    <cellStyle name="Millares 174 2 4 2 2 2 4" xfId="8360" xr:uid="{145C3AAA-E203-45D8-8012-5A044DC6EF5B}"/>
    <cellStyle name="Millares 174 2 4 2 2 2 4 2" xfId="29863" xr:uid="{F85ACD32-5562-463A-A04D-B82D566CAA52}"/>
    <cellStyle name="Millares 174 2 4 2 2 2 5" xfId="10017" xr:uid="{451BD02B-4BB2-4945-A278-A5C0D9076BC4}"/>
    <cellStyle name="Millares 174 2 4 2 2 2 5 2" xfId="31520" xr:uid="{86BD36FE-DE8A-431E-B993-BE791F0B8E83}"/>
    <cellStyle name="Millares 174 2 4 2 2 2 6" xfId="16652" xr:uid="{7186812D-13A0-4174-A212-9A0F444F2933}"/>
    <cellStyle name="Millares 174 2 4 2 2 2 6 2" xfId="38155" xr:uid="{A8780407-EFB4-4D60-A1B2-2241A8797909}"/>
    <cellStyle name="Millares 174 2 4 2 2 2 7" xfId="23257" xr:uid="{9F8A24E5-5DE1-4580-AFC6-E9507603F6AA}"/>
    <cellStyle name="Millares 174 2 4 2 2 2 8" xfId="44760" xr:uid="{B3805DDE-9297-49DB-87A3-533958808373}"/>
    <cellStyle name="Millares 174 2 4 2 2 3" xfId="2438" xr:uid="{1FB8E91B-1F44-4393-84D2-622BDD3BF8AC}"/>
    <cellStyle name="Millares 174 2 4 2 2 3 2" xfId="10704" xr:uid="{7BE30C9E-E38D-4CEC-8585-F3DE9A4F8194}"/>
    <cellStyle name="Millares 174 2 4 2 2 3 2 2" xfId="32207" xr:uid="{D322DA68-E1A1-4C86-A54C-4D66DBB7DA1A}"/>
    <cellStyle name="Millares 174 2 4 2 2 3 3" xfId="17339" xr:uid="{228F8280-6910-4B50-8B3D-2E7B6A4170F8}"/>
    <cellStyle name="Millares 174 2 4 2 2 3 3 2" xfId="38842" xr:uid="{E301A860-B154-46B1-94B7-322FA14D9B57}"/>
    <cellStyle name="Millares 174 2 4 2 2 3 4" xfId="23944" xr:uid="{409403B4-CCA3-4C4C-A124-A34753458672}"/>
    <cellStyle name="Millares 174 2 4 2 2 3 5" xfId="45447" xr:uid="{3FE3263F-9D61-4E94-8D43-570667F7777D}"/>
    <cellStyle name="Millares 174 2 4 2 2 4" xfId="2955" xr:uid="{64BA6093-DBC6-4056-92EE-09397EF0B214}"/>
    <cellStyle name="Millares 174 2 4 2 2 4 2" xfId="11221" xr:uid="{914D14B3-5246-4192-8191-34DE88B0171A}"/>
    <cellStyle name="Millares 174 2 4 2 2 4 2 2" xfId="32724" xr:uid="{9DD45834-7627-41CA-A17D-1E842759BA70}"/>
    <cellStyle name="Millares 174 2 4 2 2 4 3" xfId="17856" xr:uid="{9D72EC52-7B23-4423-8FF0-2C9DD21E6D3B}"/>
    <cellStyle name="Millares 174 2 4 2 2 4 3 2" xfId="39359" xr:uid="{2E12D96B-09A1-44ED-BA54-7F6CD50B3EDC}"/>
    <cellStyle name="Millares 174 2 4 2 2 4 4" xfId="24461" xr:uid="{8498D63C-2364-45B4-8FFD-472D88F729EE}"/>
    <cellStyle name="Millares 174 2 4 2 2 4 5" xfId="45964" xr:uid="{48E5FF7F-0188-49BC-BD25-33B8FCFEE3B5}"/>
    <cellStyle name="Millares 174 2 4 2 2 5" xfId="3634" xr:uid="{EE88BC97-5380-42EB-A8BA-9F428205156D}"/>
    <cellStyle name="Millares 174 2 4 2 2 5 2" xfId="11900" xr:uid="{B4698923-40F4-4067-90F4-7BADCC732F69}"/>
    <cellStyle name="Millares 174 2 4 2 2 5 2 2" xfId="33403" xr:uid="{865312F1-3E08-46B4-912E-95C1872A6379}"/>
    <cellStyle name="Millares 174 2 4 2 2 5 3" xfId="18535" xr:uid="{E3FD7F9F-740D-42EB-9C1B-73B44D64EE82}"/>
    <cellStyle name="Millares 174 2 4 2 2 5 3 2" xfId="40038" xr:uid="{67A8F03D-25E4-4E67-A499-A1156DD24E1C}"/>
    <cellStyle name="Millares 174 2 4 2 2 5 4" xfId="25140" xr:uid="{A0CFBA41-972C-49EB-9D0E-C55D9A1CB00E}"/>
    <cellStyle name="Millares 174 2 4 2 2 5 5" xfId="46643" xr:uid="{D17178AD-114E-4B0B-9A5F-55A2DF6A830F}"/>
    <cellStyle name="Millares 174 2 4 2 2 6" xfId="5099" xr:uid="{C7BAECD8-ED4D-4965-8F92-8E3150462D89}"/>
    <cellStyle name="Millares 174 2 4 2 2 6 2" xfId="13365" xr:uid="{10D8F1FB-5914-471B-B699-21A888F3D525}"/>
    <cellStyle name="Millares 174 2 4 2 2 6 2 2" xfId="34868" xr:uid="{DA9C110A-9DA7-4070-8C2B-619A7E981081}"/>
    <cellStyle name="Millares 174 2 4 2 2 6 3" xfId="20000" xr:uid="{941A593A-5307-4B29-88C2-28C540B30969}"/>
    <cellStyle name="Millares 174 2 4 2 2 6 3 2" xfId="41503" xr:uid="{BFF9483C-0A0A-45D3-A40E-2220B7A350E8}"/>
    <cellStyle name="Millares 174 2 4 2 2 6 4" xfId="26605" xr:uid="{DC0D09B1-4B62-47B7-8528-A4659261C340}"/>
    <cellStyle name="Millares 174 2 4 2 2 6 5" xfId="48108" xr:uid="{27AC403F-3FA0-481E-AA42-87A312745ABF}"/>
    <cellStyle name="Millares 174 2 4 2 2 7" xfId="5773" xr:uid="{10FCFF04-4310-4368-BF7D-1E9FB4C0C9AE}"/>
    <cellStyle name="Millares 174 2 4 2 2 7 2" xfId="14039" xr:uid="{EE6DF0A1-7B2D-4B8C-8FF4-50F36ED4953B}"/>
    <cellStyle name="Millares 174 2 4 2 2 7 2 2" xfId="35542" xr:uid="{2D9965A7-CB63-4499-8ADC-1B93FA58EF9E}"/>
    <cellStyle name="Millares 174 2 4 2 2 7 3" xfId="20674" xr:uid="{82D82296-FFB2-4358-9197-B375ECC85176}"/>
    <cellStyle name="Millares 174 2 4 2 2 7 3 2" xfId="42177" xr:uid="{BFB91D9F-83F6-4398-8274-62709B575E6F}"/>
    <cellStyle name="Millares 174 2 4 2 2 7 4" xfId="27279" xr:uid="{ABA25C0B-386F-4EF0-BA63-5B106CAC6EE7}"/>
    <cellStyle name="Millares 174 2 4 2 2 7 5" xfId="48782" xr:uid="{71397072-D2D9-4DEE-AB28-41B95A2FA136}"/>
    <cellStyle name="Millares 174 2 4 2 2 8" xfId="7414" xr:uid="{04076009-6442-4EF1-8AAE-9141557A2369}"/>
    <cellStyle name="Millares 174 2 4 2 2 8 2" xfId="28917" xr:uid="{AFEC8C9C-70F1-4856-8999-787E5200C3D6}"/>
    <cellStyle name="Millares 174 2 4 2 2 9" xfId="9071" xr:uid="{7C2A9C55-F8BE-4C1A-8EDA-F9C2917240A1}"/>
    <cellStyle name="Millares 174 2 4 2 2 9 2" xfId="30574" xr:uid="{F12FC410-A547-4DB2-8CAF-67BEAF08F9EE}"/>
    <cellStyle name="Millares 174 2 4 2 3" xfId="1075" xr:uid="{9559F976-4C23-473B-A557-ECB89E1581BF}"/>
    <cellStyle name="Millares 174 2 4 2 3 2" xfId="3904" xr:uid="{77E00AE0-9EE1-47C9-AF07-A6AD94A1758B}"/>
    <cellStyle name="Millares 174 2 4 2 3 2 2" xfId="12170" xr:uid="{DB5B68E0-C4D4-4C37-98B5-CA76A22B4236}"/>
    <cellStyle name="Millares 174 2 4 2 3 2 2 2" xfId="33673" xr:uid="{E6F8F7A2-537C-45E1-97FF-E1C1E48C9869}"/>
    <cellStyle name="Millares 174 2 4 2 3 2 3" xfId="18805" xr:uid="{4ED3F8A7-7B07-4052-8C17-1B021F1851EA}"/>
    <cellStyle name="Millares 174 2 4 2 3 2 3 2" xfId="40308" xr:uid="{F0FC33BA-1AC5-446E-A4E6-AEC61897B445}"/>
    <cellStyle name="Millares 174 2 4 2 3 2 4" xfId="25410" xr:uid="{7036B6F9-AD35-4799-9F21-33D7B5A3B7C2}"/>
    <cellStyle name="Millares 174 2 4 2 3 2 5" xfId="46913" xr:uid="{E1E1DEA3-FBA9-42FF-9BF8-3FEBF16186D5}"/>
    <cellStyle name="Millares 174 2 4 2 3 3" xfId="6043" xr:uid="{48520663-9CF7-4BA8-BDF7-50AEB2C92EBD}"/>
    <cellStyle name="Millares 174 2 4 2 3 3 2" xfId="14309" xr:uid="{F97FAC47-DBD0-4F6A-9937-F19A61DD4914}"/>
    <cellStyle name="Millares 174 2 4 2 3 3 2 2" xfId="35812" xr:uid="{A242CB48-13ED-4D56-B6FC-B9D16D135950}"/>
    <cellStyle name="Millares 174 2 4 2 3 3 3" xfId="20944" xr:uid="{7597D7C0-FAE4-4A28-BA36-487B20B62370}"/>
    <cellStyle name="Millares 174 2 4 2 3 3 3 2" xfId="42447" xr:uid="{DA4AE4D9-DAEF-4F37-96A3-643297B239D8}"/>
    <cellStyle name="Millares 174 2 4 2 3 3 4" xfId="27549" xr:uid="{317FA559-4A8B-4BA3-9F4B-CB518FBFB030}"/>
    <cellStyle name="Millares 174 2 4 2 3 3 5" xfId="49052" xr:uid="{1C1A44AA-BAFE-454A-8AF0-FC6C2C055E78}"/>
    <cellStyle name="Millares 174 2 4 2 3 4" xfId="7684" xr:uid="{AE85151A-785D-492E-A62C-C3C71A32D60C}"/>
    <cellStyle name="Millares 174 2 4 2 3 4 2" xfId="29187" xr:uid="{0FDCB181-667A-48DD-B14B-0D735712640B}"/>
    <cellStyle name="Millares 174 2 4 2 3 5" xfId="9341" xr:uid="{B78CC69D-5F80-41A1-93C3-4CAD5AAED9C6}"/>
    <cellStyle name="Millares 174 2 4 2 3 5 2" xfId="30844" xr:uid="{E727E786-FA99-411C-8009-156BD219E7EC}"/>
    <cellStyle name="Millares 174 2 4 2 3 6" xfId="15976" xr:uid="{E75C1DFA-487C-4FDE-A9B7-AA4A0F90926A}"/>
    <cellStyle name="Millares 174 2 4 2 3 6 2" xfId="37479" xr:uid="{A08955F9-586E-472C-A805-F8F07F3FE181}"/>
    <cellStyle name="Millares 174 2 4 2 3 7" xfId="22581" xr:uid="{B5DAFF1E-0801-4FA4-B9F7-A6353FC8020F}"/>
    <cellStyle name="Millares 174 2 4 2 3 8" xfId="44084" xr:uid="{EF29E10F-ABAB-445D-AEBD-F54EC17DDDBF}"/>
    <cellStyle name="Millares 174 2 4 2 4" xfId="1471" xr:uid="{7211D623-C5C6-4353-815E-0707EDD62EB3}"/>
    <cellStyle name="Millares 174 2 4 2 4 2" xfId="4300" xr:uid="{970621E2-918A-4282-94CC-C4B21985257C}"/>
    <cellStyle name="Millares 174 2 4 2 4 2 2" xfId="12566" xr:uid="{A460D3EC-A612-4A30-9BA8-BE3C9DE305F2}"/>
    <cellStyle name="Millares 174 2 4 2 4 2 2 2" xfId="34069" xr:uid="{5A99F9FE-EE9F-4F75-859B-776052C00250}"/>
    <cellStyle name="Millares 174 2 4 2 4 2 3" xfId="19201" xr:uid="{4B462211-676C-457B-892F-DCC54B27D156}"/>
    <cellStyle name="Millares 174 2 4 2 4 2 3 2" xfId="40704" xr:uid="{B450A87C-8F66-4330-A296-4FA1395B45E6}"/>
    <cellStyle name="Millares 174 2 4 2 4 2 4" xfId="25806" xr:uid="{06929B3A-F3B4-4206-AB34-5EE2C763733B}"/>
    <cellStyle name="Millares 174 2 4 2 4 2 5" xfId="47309" xr:uid="{17347043-9D99-4B95-AA81-D1F6CCAA4AC6}"/>
    <cellStyle name="Millares 174 2 4 2 4 3" xfId="6439" xr:uid="{63079771-A1DA-488B-AF9F-F4D5671B3440}"/>
    <cellStyle name="Millares 174 2 4 2 4 3 2" xfId="14705" xr:uid="{C3E6D0B6-A599-44BF-9AB2-88E9FFE6217B}"/>
    <cellStyle name="Millares 174 2 4 2 4 3 2 2" xfId="36208" xr:uid="{C7B16E42-304B-4149-ACED-EC5F8B0EF273}"/>
    <cellStyle name="Millares 174 2 4 2 4 3 3" xfId="21340" xr:uid="{9FA8F507-4C41-4036-AAE9-C3CD1AAF4958}"/>
    <cellStyle name="Millares 174 2 4 2 4 3 3 2" xfId="42843" xr:uid="{B93B2881-0862-4511-B45A-8C73AFCCED99}"/>
    <cellStyle name="Millares 174 2 4 2 4 3 4" xfId="27945" xr:uid="{CCB50199-48FE-48EC-92B1-059939904D8C}"/>
    <cellStyle name="Millares 174 2 4 2 4 3 5" xfId="49448" xr:uid="{922571C1-58ED-4EE0-AF52-0FDB6A880B59}"/>
    <cellStyle name="Millares 174 2 4 2 4 4" xfId="8080" xr:uid="{31055BC8-BBE9-4C5A-AEBC-E5E541F434F0}"/>
    <cellStyle name="Millares 174 2 4 2 4 4 2" xfId="29583" xr:uid="{70CC59CD-3450-4BE4-8EB3-8F7CFF7B24B0}"/>
    <cellStyle name="Millares 174 2 4 2 4 5" xfId="9737" xr:uid="{D21CD987-32B9-4550-8EE9-3BC0E14375CE}"/>
    <cellStyle name="Millares 174 2 4 2 4 5 2" xfId="31240" xr:uid="{0805E002-C930-4897-AC7B-BB3B9708F507}"/>
    <cellStyle name="Millares 174 2 4 2 4 6" xfId="16372" xr:uid="{F766DFAD-C492-486A-A7FB-47ED694CF3E8}"/>
    <cellStyle name="Millares 174 2 4 2 4 6 2" xfId="37875" xr:uid="{90307BD3-BDFF-4511-B233-95F2F774E060}"/>
    <cellStyle name="Millares 174 2 4 2 4 7" xfId="22977" xr:uid="{2272CA4D-D00F-4521-BCEF-FB9F51C1AE7C}"/>
    <cellStyle name="Millares 174 2 4 2 4 8" xfId="44480" xr:uid="{88B742E3-DA54-4C40-906F-55D077179B4E}"/>
    <cellStyle name="Millares 174 2 4 2 5" xfId="2158" xr:uid="{0977D735-BB22-4697-9A04-D07F509285CE}"/>
    <cellStyle name="Millares 174 2 4 2 5 2" xfId="10424" xr:uid="{F904D76C-6DEB-4CFD-BB93-90B635C231B8}"/>
    <cellStyle name="Millares 174 2 4 2 5 2 2" xfId="31927" xr:uid="{F67F276A-C832-4574-A32A-C3BE16E08455}"/>
    <cellStyle name="Millares 174 2 4 2 5 3" xfId="17059" xr:uid="{539D8BD4-E2B8-4103-A009-72B39BDDBDB0}"/>
    <cellStyle name="Millares 174 2 4 2 5 3 2" xfId="38562" xr:uid="{E707A64B-3E2B-4F80-B371-D4D84EF59DA3}"/>
    <cellStyle name="Millares 174 2 4 2 5 4" xfId="23664" xr:uid="{7DC14E9D-E671-4ECF-BC92-01231235F10B}"/>
    <cellStyle name="Millares 174 2 4 2 5 5" xfId="45167" xr:uid="{CC2486B6-7BF4-4500-A2EB-273C65057C7A}"/>
    <cellStyle name="Millares 174 2 4 2 6" xfId="2705" xr:uid="{45EDF31A-0E1A-42CD-A9FB-235F64F75B90}"/>
    <cellStyle name="Millares 174 2 4 2 6 2" xfId="10971" xr:uid="{3361E8FC-D6BC-4463-B3BC-AAC2742AE003}"/>
    <cellStyle name="Millares 174 2 4 2 6 2 2" xfId="32474" xr:uid="{83A5BE8F-983B-4FBA-8EA5-DB1EE850404F}"/>
    <cellStyle name="Millares 174 2 4 2 6 3" xfId="17606" xr:uid="{C58F58C6-1E19-40B6-BD9B-E07664D84D16}"/>
    <cellStyle name="Millares 174 2 4 2 6 3 2" xfId="39109" xr:uid="{2C06A6D7-9D1D-45EE-AE54-08DEFBA2EDCC}"/>
    <cellStyle name="Millares 174 2 4 2 6 4" xfId="24211" xr:uid="{C131F936-A104-4568-9620-68CD0994F126}"/>
    <cellStyle name="Millares 174 2 4 2 6 5" xfId="45714" xr:uid="{118603EB-CA28-441D-9730-39118F8AFE8A}"/>
    <cellStyle name="Millares 174 2 4 2 7" xfId="3354" xr:uid="{52718B6C-A8DC-413B-8D95-031F722A5E2A}"/>
    <cellStyle name="Millares 174 2 4 2 7 2" xfId="11620" xr:uid="{06E0974B-A591-457F-B966-F21691168742}"/>
    <cellStyle name="Millares 174 2 4 2 7 2 2" xfId="33123" xr:uid="{4595C593-B9B2-41DC-83A0-2AD985207747}"/>
    <cellStyle name="Millares 174 2 4 2 7 3" xfId="18255" xr:uid="{D5D5CBEF-5DE7-4049-BB54-F42F1BE8A240}"/>
    <cellStyle name="Millares 174 2 4 2 7 3 2" xfId="39758" xr:uid="{7AD32B1F-8B65-47C8-96F3-1012989152B7}"/>
    <cellStyle name="Millares 174 2 4 2 7 4" xfId="24860" xr:uid="{D8A07787-D775-4C5F-93C1-63487751CBA6}"/>
    <cellStyle name="Millares 174 2 4 2 7 5" xfId="46363" xr:uid="{9767F384-BC14-4B8A-A616-6374679BA1AC}"/>
    <cellStyle name="Millares 174 2 4 2 8" xfId="4849" xr:uid="{8E9F1F1D-82E8-45C8-B029-C2A4BD314429}"/>
    <cellStyle name="Millares 174 2 4 2 8 2" xfId="13115" xr:uid="{6D878325-6608-4D17-AB33-5A8727C8D61C}"/>
    <cellStyle name="Millares 174 2 4 2 8 2 2" xfId="34618" xr:uid="{FEDA0B7E-722B-406C-9263-E1D72DFD1080}"/>
    <cellStyle name="Millares 174 2 4 2 8 3" xfId="19750" xr:uid="{A24E8949-07BC-4929-8675-8B53A45E8AE8}"/>
    <cellStyle name="Millares 174 2 4 2 8 3 2" xfId="41253" xr:uid="{7565E1F1-27E0-4845-A2E9-9D7068219C15}"/>
    <cellStyle name="Millares 174 2 4 2 8 4" xfId="26355" xr:uid="{10A81EF2-D34C-4AE8-9189-822539DBB895}"/>
    <cellStyle name="Millares 174 2 4 2 8 5" xfId="47858" xr:uid="{874D443B-9679-46FA-8987-CF0B2F60DEA8}"/>
    <cellStyle name="Millares 174 2 4 2 9" xfId="5493" xr:uid="{4B0861E6-9149-4E1C-BBB8-681C67E92F00}"/>
    <cellStyle name="Millares 174 2 4 2 9 2" xfId="13759" xr:uid="{24ECA887-95C5-4EDC-8964-EE9552BE258B}"/>
    <cellStyle name="Millares 174 2 4 2 9 2 2" xfId="35262" xr:uid="{33C04D2A-29AB-41DA-BA72-DFA0EF25C471}"/>
    <cellStyle name="Millares 174 2 4 2 9 3" xfId="20394" xr:uid="{D7221F18-D637-4486-A021-EA3C05D0F026}"/>
    <cellStyle name="Millares 174 2 4 2 9 3 2" xfId="41897" xr:uid="{2ECE8782-BD29-482C-9FC4-4A2E0C91472B}"/>
    <cellStyle name="Millares 174 2 4 2 9 4" xfId="26999" xr:uid="{71B9815D-FD54-4372-9B9E-BDFD605D326B}"/>
    <cellStyle name="Millares 174 2 4 2 9 5" xfId="48502" xr:uid="{0C8BFCB3-6873-4DC2-934A-0AFF48B986D6}"/>
    <cellStyle name="Millares 174 2 4 3" xfId="395" xr:uid="{BB9FD532-DEC0-4E6A-BB56-A501DDA118D9}"/>
    <cellStyle name="Millares 174 2 4 3 10" xfId="15298" xr:uid="{340300C0-FC1C-4F25-8020-70A990A3B0E9}"/>
    <cellStyle name="Millares 174 2 4 3 10 2" xfId="36801" xr:uid="{836453F6-2565-41C6-8131-5CD822EFC610}"/>
    <cellStyle name="Millares 174 2 4 3 11" xfId="21903" xr:uid="{C0744452-EF7A-4A2B-BC8B-1355B782E456}"/>
    <cellStyle name="Millares 174 2 4 3 12" xfId="43406" xr:uid="{EA32A32E-F34C-4EB2-B892-EACF6ACCC733}"/>
    <cellStyle name="Millares 174 2 4 3 2" xfId="1343" xr:uid="{E3F7C8E9-6016-446E-8309-9A8E4663DE4C}"/>
    <cellStyle name="Millares 174 2 4 3 2 2" xfId="4172" xr:uid="{5818B89B-9388-449C-A821-0DFEEC73D7BB}"/>
    <cellStyle name="Millares 174 2 4 3 2 2 2" xfId="12438" xr:uid="{B3B1560B-B88A-4A3C-BA05-BEB70B32BDC7}"/>
    <cellStyle name="Millares 174 2 4 3 2 2 2 2" xfId="33941" xr:uid="{0B8A76AE-FCA1-4B46-AC91-80CF2BF9B9A0}"/>
    <cellStyle name="Millares 174 2 4 3 2 2 3" xfId="19073" xr:uid="{BF5649CF-480A-4AE0-B0AA-C027A08AF90F}"/>
    <cellStyle name="Millares 174 2 4 3 2 2 3 2" xfId="40576" xr:uid="{94F23A0C-9A64-47BC-A9FF-84B25E21E6CC}"/>
    <cellStyle name="Millares 174 2 4 3 2 2 4" xfId="25678" xr:uid="{71177282-0C3C-4A3E-BA35-2B930F7D5B62}"/>
    <cellStyle name="Millares 174 2 4 3 2 2 5" xfId="47181" xr:uid="{38DBF46F-288E-465D-A7BB-CC1DAE4509C4}"/>
    <cellStyle name="Millares 174 2 4 3 2 3" xfId="6311" xr:uid="{551CAFC8-84F8-484B-B3F8-EE6B7C36067F}"/>
    <cellStyle name="Millares 174 2 4 3 2 3 2" xfId="14577" xr:uid="{6D29E94F-9EE3-4FC7-B6A7-84087B6E80DC}"/>
    <cellStyle name="Millares 174 2 4 3 2 3 2 2" xfId="36080" xr:uid="{D28ADAF4-9BEA-4CCC-91C6-864C1E16C9FD}"/>
    <cellStyle name="Millares 174 2 4 3 2 3 3" xfId="21212" xr:uid="{CD8BC122-754F-4766-A12B-21C79AD6F1A8}"/>
    <cellStyle name="Millares 174 2 4 3 2 3 3 2" xfId="42715" xr:uid="{E2259219-2CB5-4DB1-98AB-69C1518CAAC6}"/>
    <cellStyle name="Millares 174 2 4 3 2 3 4" xfId="27817" xr:uid="{9652F34C-045D-4EC4-8F1D-BA6879B12067}"/>
    <cellStyle name="Millares 174 2 4 3 2 3 5" xfId="49320" xr:uid="{EFE578DC-46B7-49B8-A157-7F384468DEB8}"/>
    <cellStyle name="Millares 174 2 4 3 2 4" xfId="7952" xr:uid="{2CAF3643-6B45-4048-833F-0826F2E1088B}"/>
    <cellStyle name="Millares 174 2 4 3 2 4 2" xfId="29455" xr:uid="{262734BB-6009-4E24-9B90-5FE569CED236}"/>
    <cellStyle name="Millares 174 2 4 3 2 5" xfId="9609" xr:uid="{7EA25434-4F96-45C0-99F6-3E43CBE5E5F0}"/>
    <cellStyle name="Millares 174 2 4 3 2 5 2" xfId="31112" xr:uid="{C0341A47-3EBC-4852-90E0-D6799C8291E6}"/>
    <cellStyle name="Millares 174 2 4 3 2 6" xfId="16244" xr:uid="{E45A3BBB-1D58-45AA-8979-F4592DDA4725}"/>
    <cellStyle name="Millares 174 2 4 3 2 6 2" xfId="37747" xr:uid="{56AED4DD-8DF5-4F20-9C90-AE3C47526600}"/>
    <cellStyle name="Millares 174 2 4 3 2 7" xfId="22849" xr:uid="{D732C1A2-981E-4409-AE0C-909E064552A7}"/>
    <cellStyle name="Millares 174 2 4 3 2 8" xfId="44352" xr:uid="{CD100088-27C4-49C0-BE92-C57C70E44716}"/>
    <cellStyle name="Millares 174 2 4 3 3" xfId="2030" xr:uid="{370771CF-F57C-46BE-8F2F-F7AE0671EB28}"/>
    <cellStyle name="Millares 174 2 4 3 3 2" xfId="10296" xr:uid="{FF3378D0-50B2-42E5-8576-9E5285407389}"/>
    <cellStyle name="Millares 174 2 4 3 3 2 2" xfId="31799" xr:uid="{24B7B9E2-7D6B-4A82-8C82-21873B7D346B}"/>
    <cellStyle name="Millares 174 2 4 3 3 3" xfId="16931" xr:uid="{0CEE0321-95CA-4D84-B499-1200FAD77082}"/>
    <cellStyle name="Millares 174 2 4 3 3 3 2" xfId="38434" xr:uid="{4B769352-AD6B-45A9-9481-4DD4A4C1A047}"/>
    <cellStyle name="Millares 174 2 4 3 3 4" xfId="23536" xr:uid="{9326A0F1-883A-419B-8F1F-DCFAEB1CAB9E}"/>
    <cellStyle name="Millares 174 2 4 3 3 5" xfId="45039" xr:uid="{B10BFB4C-9DC9-4952-9B9F-0FC9E63E327F}"/>
    <cellStyle name="Millares 174 2 4 3 4" xfId="2829" xr:uid="{E09A2126-6757-451A-A15B-26C2EE8A96D6}"/>
    <cellStyle name="Millares 174 2 4 3 4 2" xfId="11095" xr:uid="{A17018FE-5CD7-4E6D-9452-04FBA9BB8839}"/>
    <cellStyle name="Millares 174 2 4 3 4 2 2" xfId="32598" xr:uid="{03363D91-08DD-4EAC-83F3-F73548C87A21}"/>
    <cellStyle name="Millares 174 2 4 3 4 3" xfId="17730" xr:uid="{6AE17E01-5915-4808-9C5D-2D4D5200470F}"/>
    <cellStyle name="Millares 174 2 4 3 4 3 2" xfId="39233" xr:uid="{56A622E3-7C74-4D53-BE0C-5C06D89461BE}"/>
    <cellStyle name="Millares 174 2 4 3 4 4" xfId="24335" xr:uid="{6F4CC7AD-A460-4697-8ED2-D8AED3176AED}"/>
    <cellStyle name="Millares 174 2 4 3 4 5" xfId="45838" xr:uid="{26330688-2C11-4106-AF83-7124D50DBE15}"/>
    <cellStyle name="Millares 174 2 4 3 5" xfId="3226" xr:uid="{40A86F94-B33F-47F0-A06C-56F4461BEE7A}"/>
    <cellStyle name="Millares 174 2 4 3 5 2" xfId="11492" xr:uid="{69ECCAE3-C159-44E5-A70C-9DB491B0D20F}"/>
    <cellStyle name="Millares 174 2 4 3 5 2 2" xfId="32995" xr:uid="{BF625EC8-1E80-4993-A74E-61647C9BFCE2}"/>
    <cellStyle name="Millares 174 2 4 3 5 3" xfId="18127" xr:uid="{26FA3E47-6928-4C26-AF4F-140EC9357B55}"/>
    <cellStyle name="Millares 174 2 4 3 5 3 2" xfId="39630" xr:uid="{D3D29A5E-62EE-4A8B-A47F-8C48B5CC71F9}"/>
    <cellStyle name="Millares 174 2 4 3 5 4" xfId="24732" xr:uid="{9E0AAB31-A997-4149-A191-67F5A6B2C14F}"/>
    <cellStyle name="Millares 174 2 4 3 5 5" xfId="46235" xr:uid="{A91C6B42-6309-4EE4-91C6-8F2D3D856E81}"/>
    <cellStyle name="Millares 174 2 4 3 6" xfId="4973" xr:uid="{34792B8F-EA9A-4A04-8FA2-03A7E6959EBA}"/>
    <cellStyle name="Millares 174 2 4 3 6 2" xfId="13239" xr:uid="{E0099F87-3942-4B96-9DBE-B70A342A5D5E}"/>
    <cellStyle name="Millares 174 2 4 3 6 2 2" xfId="34742" xr:uid="{535A8737-DE11-4CBE-8701-7C61D5058B03}"/>
    <cellStyle name="Millares 174 2 4 3 6 3" xfId="19874" xr:uid="{B1F68AA8-8F2C-4F3C-B87D-C9A8347A2B73}"/>
    <cellStyle name="Millares 174 2 4 3 6 3 2" xfId="41377" xr:uid="{9C9EFFF3-B27A-48BC-B7B6-544FBA9AAC34}"/>
    <cellStyle name="Millares 174 2 4 3 6 4" xfId="26479" xr:uid="{0BED9D72-9431-4C8F-876E-871E2C0BF56C}"/>
    <cellStyle name="Millares 174 2 4 3 6 5" xfId="47982" xr:uid="{22E25EE3-57A1-4851-AC4C-E12EE51A2A48}"/>
    <cellStyle name="Millares 174 2 4 3 7" xfId="5365" xr:uid="{F5484F6E-6ABE-442D-A823-0D3178A8B6D6}"/>
    <cellStyle name="Millares 174 2 4 3 7 2" xfId="13631" xr:uid="{B508697B-970A-4134-BFC6-4B2EA1F89D02}"/>
    <cellStyle name="Millares 174 2 4 3 7 2 2" xfId="35134" xr:uid="{96560369-9745-45BC-AD1A-0ED494B557EE}"/>
    <cellStyle name="Millares 174 2 4 3 7 3" xfId="20266" xr:uid="{F183229B-4D5A-4E5F-8369-80640A36E47C}"/>
    <cellStyle name="Millares 174 2 4 3 7 3 2" xfId="41769" xr:uid="{6B01779D-2077-4834-9982-F7C8FE5D3153}"/>
    <cellStyle name="Millares 174 2 4 3 7 4" xfId="26871" xr:uid="{BD4B80AF-A59D-4E4E-B3D4-C609F018A222}"/>
    <cellStyle name="Millares 174 2 4 3 7 5" xfId="48374" xr:uid="{93FE1FA4-98CF-4331-8F94-8BDCEE41E450}"/>
    <cellStyle name="Millares 174 2 4 3 8" xfId="7006" xr:uid="{61C76C7B-1EBA-41A4-A011-54D23C6FB85A}"/>
    <cellStyle name="Millares 174 2 4 3 8 2" xfId="28509" xr:uid="{803D2378-FD87-4B9B-995E-8DA77B4E1D8F}"/>
    <cellStyle name="Millares 174 2 4 3 9" xfId="8662" xr:uid="{9EC2EC33-EB30-4992-B41D-1D48B221E759}"/>
    <cellStyle name="Millares 174 2 4 3 9 2" xfId="30165" xr:uid="{D90721E1-BF77-4E40-A9F7-EF2528FAF26C}"/>
    <cellStyle name="Millares 174 2 4 4" xfId="679" xr:uid="{2C81BA08-82F2-47F3-8F31-A3F73AB8214D}"/>
    <cellStyle name="Millares 174 2 4 4 10" xfId="43688" xr:uid="{2B2BEEDD-7B16-465D-B6F7-84233950F345}"/>
    <cellStyle name="Millares 174 2 4 4 2" xfId="1625" xr:uid="{E363A9A8-8B28-43A1-A22A-91F2F8831D79}"/>
    <cellStyle name="Millares 174 2 4 4 2 2" xfId="4454" xr:uid="{04191D00-855D-439A-8E4A-96AB25798E06}"/>
    <cellStyle name="Millares 174 2 4 4 2 2 2" xfId="12720" xr:uid="{A13367FB-DAF3-4647-B2E8-B9710099D230}"/>
    <cellStyle name="Millares 174 2 4 4 2 2 2 2" xfId="34223" xr:uid="{5F85BBDB-9E61-4DCD-8D20-B474C44F77E2}"/>
    <cellStyle name="Millares 174 2 4 4 2 2 3" xfId="19355" xr:uid="{0009D6FB-7EA1-4765-BD26-CBD188559531}"/>
    <cellStyle name="Millares 174 2 4 4 2 2 3 2" xfId="40858" xr:uid="{75CD177A-FB07-47B3-A764-4132319343B9}"/>
    <cellStyle name="Millares 174 2 4 4 2 2 4" xfId="25960" xr:uid="{76D6C8A3-F61B-48A4-8236-3E07F69B7110}"/>
    <cellStyle name="Millares 174 2 4 4 2 2 5" xfId="47463" xr:uid="{AE883801-B1E5-4B62-AFD7-1B7FF17B3C61}"/>
    <cellStyle name="Millares 174 2 4 4 2 3" xfId="6593" xr:uid="{C1E4251A-7F5C-4E52-9356-6D2C302B64CF}"/>
    <cellStyle name="Millares 174 2 4 4 2 3 2" xfId="14859" xr:uid="{2B7878F1-0F2E-4EC8-8189-1D992D800915}"/>
    <cellStyle name="Millares 174 2 4 4 2 3 2 2" xfId="36362" xr:uid="{375FE668-AF57-4E1D-A691-3741519061AA}"/>
    <cellStyle name="Millares 174 2 4 4 2 3 3" xfId="21494" xr:uid="{F297CC06-651E-4451-8060-CA3426F4FDBE}"/>
    <cellStyle name="Millares 174 2 4 4 2 3 3 2" xfId="42997" xr:uid="{CFE845F2-EA86-498A-A79C-DF3F99439AD3}"/>
    <cellStyle name="Millares 174 2 4 4 2 3 4" xfId="28099" xr:uid="{FBFCB23F-B633-4AB2-BF27-07A2557DFE36}"/>
    <cellStyle name="Millares 174 2 4 4 2 3 5" xfId="49602" xr:uid="{D6B9F051-7CBB-42EA-BB93-75D2F7E57228}"/>
    <cellStyle name="Millares 174 2 4 4 2 4" xfId="8234" xr:uid="{CE5BE7B8-EDD6-4927-AE77-823872A6599F}"/>
    <cellStyle name="Millares 174 2 4 4 2 4 2" xfId="29737" xr:uid="{43037955-7F3D-4942-8DC1-13C13258BD50}"/>
    <cellStyle name="Millares 174 2 4 4 2 5" xfId="9891" xr:uid="{18759BD1-501F-46C7-B268-F46362A45D36}"/>
    <cellStyle name="Millares 174 2 4 4 2 5 2" xfId="31394" xr:uid="{1A446316-CF44-4F1E-A0A5-216C198A43C3}"/>
    <cellStyle name="Millares 174 2 4 4 2 6" xfId="16526" xr:uid="{F5145D68-5BF7-4C99-8164-8826ACB7D839}"/>
    <cellStyle name="Millares 174 2 4 4 2 6 2" xfId="38029" xr:uid="{9E0C0CC8-570E-46B1-A60F-2D8DE741C005}"/>
    <cellStyle name="Millares 174 2 4 4 2 7" xfId="23131" xr:uid="{F09D6D1E-DBDF-443C-9823-D5C60D187F61}"/>
    <cellStyle name="Millares 174 2 4 4 2 8" xfId="44634" xr:uid="{53AECA82-E39D-4E35-8F8C-3EAC5BC01E3E}"/>
    <cellStyle name="Millares 174 2 4 4 3" xfId="2312" xr:uid="{2E009D4F-D6C8-43E5-8A10-60885A6EDDB9}"/>
    <cellStyle name="Millares 174 2 4 4 3 2" xfId="10578" xr:uid="{8FC981C4-A541-40AE-9BD8-C1C49B62BC4B}"/>
    <cellStyle name="Millares 174 2 4 4 3 2 2" xfId="32081" xr:uid="{1DAFA7DC-08D2-48F9-B7FF-FB0F6B8B3385}"/>
    <cellStyle name="Millares 174 2 4 4 3 3" xfId="17213" xr:uid="{CB1463B7-6539-4793-BAE7-7D512D5BDAAD}"/>
    <cellStyle name="Millares 174 2 4 4 3 3 2" xfId="38716" xr:uid="{45804ECA-8008-4AA9-8AD1-EB470302AFB2}"/>
    <cellStyle name="Millares 174 2 4 4 3 4" xfId="23818" xr:uid="{BDECF2FB-92E8-4766-8851-0652484C243E}"/>
    <cellStyle name="Millares 174 2 4 4 3 5" xfId="45321" xr:uid="{B524E8E9-9BA7-4948-B5B6-B2BE950627BF}"/>
    <cellStyle name="Millares 174 2 4 4 4" xfId="3508" xr:uid="{0359521F-76CA-48BD-AC67-0DBF33ADA678}"/>
    <cellStyle name="Millares 174 2 4 4 4 2" xfId="11774" xr:uid="{1BE3B38B-AAB2-4D9A-8BC1-A39821EB4915}"/>
    <cellStyle name="Millares 174 2 4 4 4 2 2" xfId="33277" xr:uid="{DA521C21-CE77-4B9F-9D4F-D5690E55477F}"/>
    <cellStyle name="Millares 174 2 4 4 4 3" xfId="18409" xr:uid="{278B9C3E-ECED-4B7B-A369-E8ACF8B1177B}"/>
    <cellStyle name="Millares 174 2 4 4 4 3 2" xfId="39912" xr:uid="{5C295534-5238-4833-A28C-BFB8D4227FEC}"/>
    <cellStyle name="Millares 174 2 4 4 4 4" xfId="25014" xr:uid="{C13B2504-AC8F-4D7F-B1E7-398CD135DDA7}"/>
    <cellStyle name="Millares 174 2 4 4 4 5" xfId="46517" xr:uid="{032FA632-5FC7-4293-ADF3-B0C78D66175D}"/>
    <cellStyle name="Millares 174 2 4 4 5" xfId="5647" xr:uid="{0A4F05A3-D6C8-4998-B760-1B4B5B9BD39F}"/>
    <cellStyle name="Millares 174 2 4 4 5 2" xfId="13913" xr:uid="{9035AA3C-46B3-4B4C-9139-5F76287EC961}"/>
    <cellStyle name="Millares 174 2 4 4 5 2 2" xfId="35416" xr:uid="{E38C8461-FFBC-4308-A072-E90DBE2F4CC5}"/>
    <cellStyle name="Millares 174 2 4 4 5 3" xfId="20548" xr:uid="{491D9DB6-6592-43E7-9319-B7E7654CDDC0}"/>
    <cellStyle name="Millares 174 2 4 4 5 3 2" xfId="42051" xr:uid="{F8602758-72EE-4D54-9C44-6333FED2402B}"/>
    <cellStyle name="Millares 174 2 4 4 5 4" xfId="27153" xr:uid="{7A38D1BB-9509-4DE2-AC74-704F4B801FE5}"/>
    <cellStyle name="Millares 174 2 4 4 5 5" xfId="48656" xr:uid="{0596CCF2-E330-44E9-831A-802AA6C60C5D}"/>
    <cellStyle name="Millares 174 2 4 4 6" xfId="7288" xr:uid="{C55028DF-F4D5-4332-9795-934A07FAAE81}"/>
    <cellStyle name="Millares 174 2 4 4 6 2" xfId="28791" xr:uid="{FCFC7CC7-2F11-4DB1-947B-7CBD2636BCA5}"/>
    <cellStyle name="Millares 174 2 4 4 7" xfId="8945" xr:uid="{A70E3E4D-A522-4067-AC98-0D42410E9CFE}"/>
    <cellStyle name="Millares 174 2 4 4 7 2" xfId="30448" xr:uid="{F744FE84-F25C-434A-90B0-13E928DBBCFF}"/>
    <cellStyle name="Millares 174 2 4 4 8" xfId="15580" xr:uid="{47161808-D932-4152-BDB1-71AFEEE19E2A}"/>
    <cellStyle name="Millares 174 2 4 4 8 2" xfId="37083" xr:uid="{FAED5175-4E37-4F3E-8D45-86CE4789A784}"/>
    <cellStyle name="Millares 174 2 4 4 9" xfId="22185" xr:uid="{8B69B7F8-9F15-4161-AC88-129302C27CC9}"/>
    <cellStyle name="Millares 174 2 4 5" xfId="947" xr:uid="{97E56184-2E5E-493B-8C37-512BD0478E39}"/>
    <cellStyle name="Millares 174 2 4 5 2" xfId="3776" xr:uid="{AAFCF390-CC75-45ED-9E82-D66FE4D35460}"/>
    <cellStyle name="Millares 174 2 4 5 2 2" xfId="12042" xr:uid="{88D0EA3F-BE11-4D5F-8550-BC67B71340E4}"/>
    <cellStyle name="Millares 174 2 4 5 2 2 2" xfId="33545" xr:uid="{69A94E86-5F45-4468-9162-C14CA49ED04A}"/>
    <cellStyle name="Millares 174 2 4 5 2 3" xfId="18677" xr:uid="{AC32A5F6-9BD2-4735-9791-0A41D75059CF}"/>
    <cellStyle name="Millares 174 2 4 5 2 3 2" xfId="40180" xr:uid="{638D6071-BC2A-48A0-B6AD-C7C5BA2C41D0}"/>
    <cellStyle name="Millares 174 2 4 5 2 4" xfId="25282" xr:uid="{995B2BEE-2207-44E9-BFE4-BF537BDCE74E}"/>
    <cellStyle name="Millares 174 2 4 5 2 5" xfId="46785" xr:uid="{6BD04192-8973-4E66-B8EF-5381634676E8}"/>
    <cellStyle name="Millares 174 2 4 5 3" xfId="5915" xr:uid="{C90E0FA0-603F-4975-84AA-034624610075}"/>
    <cellStyle name="Millares 174 2 4 5 3 2" xfId="14181" xr:uid="{4B013C92-F940-40F5-AD4D-D7EFBE8B997D}"/>
    <cellStyle name="Millares 174 2 4 5 3 2 2" xfId="35684" xr:uid="{8AF6C89E-ECAE-486E-AC93-902AAB327100}"/>
    <cellStyle name="Millares 174 2 4 5 3 3" xfId="20816" xr:uid="{5AFB6EA8-9A2B-4C11-B1CA-410B3426AA85}"/>
    <cellStyle name="Millares 174 2 4 5 3 3 2" xfId="42319" xr:uid="{503E4B15-08CC-424E-9688-0EE46779E761}"/>
    <cellStyle name="Millares 174 2 4 5 3 4" xfId="27421" xr:uid="{4A023960-457D-44D2-81D1-7C44C913F395}"/>
    <cellStyle name="Millares 174 2 4 5 3 5" xfId="48924" xr:uid="{8E77FEB9-603D-46D6-A69B-76A2B02F244B}"/>
    <cellStyle name="Millares 174 2 4 5 4" xfId="7556" xr:uid="{8C0D7D38-F720-4BEB-B408-00B7BA5C47EF}"/>
    <cellStyle name="Millares 174 2 4 5 4 2" xfId="29059" xr:uid="{49793C7B-25C1-45B5-AFAE-30AF7054D3BA}"/>
    <cellStyle name="Millares 174 2 4 5 5" xfId="9213" xr:uid="{4A977048-76CA-406F-9860-CBF8DA401C4E}"/>
    <cellStyle name="Millares 174 2 4 5 5 2" xfId="30716" xr:uid="{346478E7-9AB2-46A2-8DA0-3D4514E7AA8A}"/>
    <cellStyle name="Millares 174 2 4 5 6" xfId="15848" xr:uid="{9418E8D7-EB44-4977-A744-CF6C69CF2C0C}"/>
    <cellStyle name="Millares 174 2 4 5 6 2" xfId="37351" xr:uid="{441BCB69-5E21-466E-B69C-28EE8643193B}"/>
    <cellStyle name="Millares 174 2 4 5 7" xfId="22453" xr:uid="{B303BE4B-09C1-443E-B7D5-7B6D4B8002A2}"/>
    <cellStyle name="Millares 174 2 4 5 8" xfId="43956" xr:uid="{82ABB02D-D708-4F29-92ED-80E289B3EF68}"/>
    <cellStyle name="Millares 174 2 4 6" xfId="1208" xr:uid="{93F9AD19-DCEF-4EF3-A9E1-205F44B99861}"/>
    <cellStyle name="Millares 174 2 4 6 2" xfId="4037" xr:uid="{50C87DE9-6FC8-4700-9AC2-8EF7A21D26C2}"/>
    <cellStyle name="Millares 174 2 4 6 2 2" xfId="12303" xr:uid="{1F31D79E-4709-4EE4-A167-77FC080A57E4}"/>
    <cellStyle name="Millares 174 2 4 6 2 2 2" xfId="33806" xr:uid="{ECEF7E29-CC79-41CE-81B0-7C29FC72AFBA}"/>
    <cellStyle name="Millares 174 2 4 6 2 3" xfId="18938" xr:uid="{04468ECA-C637-43BB-A479-C8ECD6BAD119}"/>
    <cellStyle name="Millares 174 2 4 6 2 3 2" xfId="40441" xr:uid="{120D101E-74AD-42C1-B246-28F5AD59D40E}"/>
    <cellStyle name="Millares 174 2 4 6 2 4" xfId="25543" xr:uid="{4F54D7C8-2184-4E6C-837F-31931035E127}"/>
    <cellStyle name="Millares 174 2 4 6 2 5" xfId="47046" xr:uid="{A733613E-4069-4595-90B7-E4F2892732E6}"/>
    <cellStyle name="Millares 174 2 4 6 3" xfId="6176" xr:uid="{51BF41C7-FC00-4E72-BCD8-F642D5012B68}"/>
    <cellStyle name="Millares 174 2 4 6 3 2" xfId="14442" xr:uid="{6E42D22F-692A-47F7-BA10-04928C7563F2}"/>
    <cellStyle name="Millares 174 2 4 6 3 2 2" xfId="35945" xr:uid="{70937B9E-6FC2-4B1F-B873-9DC6A9B898AC}"/>
    <cellStyle name="Millares 174 2 4 6 3 3" xfId="21077" xr:uid="{DA1F5998-DD9D-48D5-ADD7-577BDE069265}"/>
    <cellStyle name="Millares 174 2 4 6 3 3 2" xfId="42580" xr:uid="{D0F7371C-6EE8-45F7-82A7-BADDA228561F}"/>
    <cellStyle name="Millares 174 2 4 6 3 4" xfId="27682" xr:uid="{2F12675B-1542-4A99-AFEC-2AF61CAB138A}"/>
    <cellStyle name="Millares 174 2 4 6 3 5" xfId="49185" xr:uid="{EAF349D6-B637-47B3-81E7-4F98138C4D7F}"/>
    <cellStyle name="Millares 174 2 4 6 4" xfId="7817" xr:uid="{DC634717-74EF-47C4-B511-9FCEA0CAE7DF}"/>
    <cellStyle name="Millares 174 2 4 6 4 2" xfId="29320" xr:uid="{76EB9649-28C5-46D7-97B7-802C08BD291D}"/>
    <cellStyle name="Millares 174 2 4 6 5" xfId="9474" xr:uid="{BDB81695-B196-4BA6-B02E-C5D2A81B22FB}"/>
    <cellStyle name="Millares 174 2 4 6 5 2" xfId="30977" xr:uid="{A94C578C-EFE6-446A-995E-C9C2AD46CB3C}"/>
    <cellStyle name="Millares 174 2 4 6 6" xfId="16109" xr:uid="{09A9EAC3-0A1E-4FBE-991F-AF87D4E824BA}"/>
    <cellStyle name="Millares 174 2 4 6 6 2" xfId="37612" xr:uid="{6FC4B80F-E18A-4712-9220-31AA44BE34E8}"/>
    <cellStyle name="Millares 174 2 4 6 7" xfId="22714" xr:uid="{BDFEB9B8-0FDE-4A94-907B-ABE120D9716A}"/>
    <cellStyle name="Millares 174 2 4 6 8" xfId="44217" xr:uid="{1C76A376-4560-4156-9922-38894CB8E8F8}"/>
    <cellStyle name="Millares 174 2 4 7" xfId="1896" xr:uid="{CD75DC7D-8307-4C0D-9D34-7BA995A6D66A}"/>
    <cellStyle name="Millares 174 2 4 7 2" xfId="10162" xr:uid="{B0788261-2006-4FD5-9835-4DA96C431E0B}"/>
    <cellStyle name="Millares 174 2 4 7 2 2" xfId="31665" xr:uid="{9C80E411-363B-49D4-B5F6-74835DB76740}"/>
    <cellStyle name="Millares 174 2 4 7 3" xfId="16797" xr:uid="{7C558593-1B8E-41E9-A1FE-8EB5E0350C0F}"/>
    <cellStyle name="Millares 174 2 4 7 3 2" xfId="38300" xr:uid="{0BEBED3F-39F4-4290-A6FB-9330F5B4936F}"/>
    <cellStyle name="Millares 174 2 4 7 4" xfId="23402" xr:uid="{E1BBDCAA-5D05-4C29-B22B-0D1164044ABD}"/>
    <cellStyle name="Millares 174 2 4 7 5" xfId="44905" xr:uid="{0CC2C88A-80C1-4464-B23B-63FCE057D686}"/>
    <cellStyle name="Millares 174 2 4 8" xfId="2581" xr:uid="{6B716CFC-EB6A-454E-8739-CB78F21C13E5}"/>
    <cellStyle name="Millares 174 2 4 8 2" xfId="10847" xr:uid="{1E3B025D-6E06-4287-9DF7-D843031F096A}"/>
    <cellStyle name="Millares 174 2 4 8 2 2" xfId="32350" xr:uid="{E05F143F-AC07-4D93-9485-9351F4628702}"/>
    <cellStyle name="Millares 174 2 4 8 3" xfId="17482" xr:uid="{9EAEA447-580F-4B5F-8F90-3C4675B646D1}"/>
    <cellStyle name="Millares 174 2 4 8 3 2" xfId="38985" xr:uid="{582789FA-CCE1-482F-8795-EEBBA289CB15}"/>
    <cellStyle name="Millares 174 2 4 8 4" xfId="24087" xr:uid="{8D2D652A-B878-4281-BD82-BD998A91FC66}"/>
    <cellStyle name="Millares 174 2 4 8 5" xfId="45590" xr:uid="{7CAFE199-00C9-4CD9-B806-3E5D76C20B39}"/>
    <cellStyle name="Millares 174 2 4 9" xfId="3092" xr:uid="{017C267B-C6CD-423E-ABAD-F2AC908E6FE8}"/>
    <cellStyle name="Millares 174 2 4 9 2" xfId="11358" xr:uid="{CC1C6DC5-B28D-444A-86A5-8F12CB45BBFE}"/>
    <cellStyle name="Millares 174 2 4 9 2 2" xfId="32861" xr:uid="{66EC05DA-9D92-443C-AB62-9E55B6B71F03}"/>
    <cellStyle name="Millares 174 2 4 9 3" xfId="17993" xr:uid="{7B4255A8-EEA3-4A8C-A646-FF97C3D3221C}"/>
    <cellStyle name="Millares 174 2 4 9 3 2" xfId="39496" xr:uid="{BE7A2F39-78D5-4806-8E3E-F01A5E09BE77}"/>
    <cellStyle name="Millares 174 2 4 9 4" xfId="24598" xr:uid="{7259DE57-E283-41B9-8453-4C9032D11DBD}"/>
    <cellStyle name="Millares 174 2 4 9 5" xfId="46101" xr:uid="{1AFD6B10-552B-4D24-8630-63691639D24F}"/>
    <cellStyle name="Millares 174 2 5" xfId="243" xr:uid="{D6DBF277-5005-49FA-AA37-983635603777}"/>
    <cellStyle name="Millares 174 2 5 10" xfId="4757" xr:uid="{13EE18CC-1948-421E-9C05-036BADB82F4F}"/>
    <cellStyle name="Millares 174 2 5 10 2" xfId="13023" xr:uid="{D4E32192-77B9-48C6-A112-469E0B1CBFF9}"/>
    <cellStyle name="Millares 174 2 5 10 2 2" xfId="34526" xr:uid="{D7E9BB1D-7769-45C5-A38A-5F7084C8BAF6}"/>
    <cellStyle name="Millares 174 2 5 10 3" xfId="19658" xr:uid="{35D9B3FE-760C-4CB0-863D-5567AD6668F8}"/>
    <cellStyle name="Millares 174 2 5 10 3 2" xfId="41161" xr:uid="{8CFC3491-436F-49B8-AB23-2B373FAC0EC7}"/>
    <cellStyle name="Millares 174 2 5 10 4" xfId="26263" xr:uid="{B2DF1E8A-0C75-40D7-9CC0-AF26CBC77A6A}"/>
    <cellStyle name="Millares 174 2 5 10 5" xfId="47766" xr:uid="{75E23663-CBBB-4375-AD01-445F480E8511}"/>
    <cellStyle name="Millares 174 2 5 11" xfId="5260" xr:uid="{58CD84CB-9B4E-424C-81D5-88C3AEDB53E2}"/>
    <cellStyle name="Millares 174 2 5 11 2" xfId="13526" xr:uid="{A69EE8CF-0DC8-46C2-B100-393FFCCA6C2E}"/>
    <cellStyle name="Millares 174 2 5 11 2 2" xfId="35029" xr:uid="{61F48879-D1A1-48F4-ABAA-8A742411B4EF}"/>
    <cellStyle name="Millares 174 2 5 11 3" xfId="20161" xr:uid="{4F837CB0-B465-4011-B4C4-D9BA98B9DBD6}"/>
    <cellStyle name="Millares 174 2 5 11 3 2" xfId="41664" xr:uid="{135A2568-FDE3-4B93-B31A-8377DD2AA0C5}"/>
    <cellStyle name="Millares 174 2 5 11 4" xfId="26766" xr:uid="{68728267-BE38-48F9-B6A9-AEE4F8D069D1}"/>
    <cellStyle name="Millares 174 2 5 11 5" xfId="48269" xr:uid="{5CA6EE86-9FA1-4FBE-BD51-DCD9E054BD4B}"/>
    <cellStyle name="Millares 174 2 5 12" xfId="6901" xr:uid="{7D2D0219-931E-4D7F-A31C-B912F789D59B}"/>
    <cellStyle name="Millares 174 2 5 12 2" xfId="28404" xr:uid="{5FE28046-9DE4-4FAA-A595-0B31EA4ABFD6}"/>
    <cellStyle name="Millares 174 2 5 13" xfId="8556" xr:uid="{1B1DC428-D90F-49A5-A139-D8C9171464EA}"/>
    <cellStyle name="Millares 174 2 5 13 2" xfId="30059" xr:uid="{7C724DFC-872C-454E-8569-B0D940B87266}"/>
    <cellStyle name="Millares 174 2 5 14" xfId="15194" xr:uid="{DA5FCAB5-C2CD-43B9-9AB0-79F14CCEF520}"/>
    <cellStyle name="Millares 174 2 5 14 2" xfId="36697" xr:uid="{2FE76DCA-D0F5-4F76-9408-477BECE8E720}"/>
    <cellStyle name="Millares 174 2 5 15" xfId="21799" xr:uid="{845BE1C7-95E8-48E7-8EF2-744006E6A99A}"/>
    <cellStyle name="Millares 174 2 5 16" xfId="43302" xr:uid="{0669D102-A2B8-4984-8CBD-A82E6B72E5C0}"/>
    <cellStyle name="Millares 174 2 5 2" xfId="554" xr:uid="{43B7A73C-E2E8-4CC7-8B80-338A3EAFF6A9}"/>
    <cellStyle name="Millares 174 2 5 2 10" xfId="7165" xr:uid="{FF37C640-4D60-4FF2-B3D6-7F573A9319C4}"/>
    <cellStyle name="Millares 174 2 5 2 10 2" xfId="28668" xr:uid="{6AD6B66E-1CF8-4EC0-A666-4DF59437AA0D}"/>
    <cellStyle name="Millares 174 2 5 2 11" xfId="8821" xr:uid="{4C7314EC-35DE-4FF1-8350-F5FB4F4BDDBD}"/>
    <cellStyle name="Millares 174 2 5 2 11 2" xfId="30324" xr:uid="{D6BE276F-F9F5-4595-9241-DD2EAC462737}"/>
    <cellStyle name="Millares 174 2 5 2 12" xfId="15457" xr:uid="{05926510-EFBF-4CCC-B0F5-37822A4C6F10}"/>
    <cellStyle name="Millares 174 2 5 2 12 2" xfId="36960" xr:uid="{2E2E20F7-58F1-4CCD-93BB-D9833126E365}"/>
    <cellStyle name="Millares 174 2 5 2 13" xfId="22062" xr:uid="{D6A600EC-35C0-4629-8BDD-16C7F641AC76}"/>
    <cellStyle name="Millares 174 2 5 2 14" xfId="43565" xr:uid="{45B4108E-C027-44BD-BBED-C379BD092E69}"/>
    <cellStyle name="Millares 174 2 5 2 2" xfId="836" xr:uid="{D1F86A3D-5E42-454F-9BB9-FA18551DCA6C}"/>
    <cellStyle name="Millares 174 2 5 2 2 10" xfId="15737" xr:uid="{262AA32C-C337-437E-BCBB-C16FEC316F1D}"/>
    <cellStyle name="Millares 174 2 5 2 2 10 2" xfId="37240" xr:uid="{54647ED6-A3D0-452D-BD89-86243573390C}"/>
    <cellStyle name="Millares 174 2 5 2 2 11" xfId="22342" xr:uid="{B163488B-79BB-409C-9B4C-153AE04F4766}"/>
    <cellStyle name="Millares 174 2 5 2 2 12" xfId="43845" xr:uid="{DE626AC5-11A0-46BB-8C44-0E6D25C4839B}"/>
    <cellStyle name="Millares 174 2 5 2 2 2" xfId="1782" xr:uid="{817089F2-A9F9-4FEE-BFEE-D2176B6F03E0}"/>
    <cellStyle name="Millares 174 2 5 2 2 2 2" xfId="4611" xr:uid="{A6736C63-2F9A-4364-A280-A80659C67D2F}"/>
    <cellStyle name="Millares 174 2 5 2 2 2 2 2" xfId="12877" xr:uid="{B84CEFA0-9A7E-4B2C-9FAF-D3BAE5AC9AB4}"/>
    <cellStyle name="Millares 174 2 5 2 2 2 2 2 2" xfId="34380" xr:uid="{D01B76FA-52CC-46BD-8927-54869ACA1FA5}"/>
    <cellStyle name="Millares 174 2 5 2 2 2 2 3" xfId="19512" xr:uid="{5B221499-39A5-45F9-9BAB-E78BFFB48AEE}"/>
    <cellStyle name="Millares 174 2 5 2 2 2 2 3 2" xfId="41015" xr:uid="{FF148692-5230-4833-91B4-EE994D557278}"/>
    <cellStyle name="Millares 174 2 5 2 2 2 2 4" xfId="26117" xr:uid="{4612E8E7-E795-475B-A2D5-2EF6FB0667D6}"/>
    <cellStyle name="Millares 174 2 5 2 2 2 2 5" xfId="47620" xr:uid="{7CCF3FC0-234F-4F13-BD41-BC8F2399F237}"/>
    <cellStyle name="Millares 174 2 5 2 2 2 3" xfId="6750" xr:uid="{7D4A2234-2E94-4584-B08C-BF06EAC2B6DC}"/>
    <cellStyle name="Millares 174 2 5 2 2 2 3 2" xfId="15016" xr:uid="{34361929-5D3F-4EF3-B5DC-78D424E2B83B}"/>
    <cellStyle name="Millares 174 2 5 2 2 2 3 2 2" xfId="36519" xr:uid="{3C9F8BAD-45FB-49C2-9D64-2DC2F873A2ED}"/>
    <cellStyle name="Millares 174 2 5 2 2 2 3 3" xfId="21651" xr:uid="{EEDF7CA4-14B3-4C87-AF43-CB468A2D0BE4}"/>
    <cellStyle name="Millares 174 2 5 2 2 2 3 3 2" xfId="43154" xr:uid="{EE023F8B-CA3B-4E57-90FB-4181494CBC81}"/>
    <cellStyle name="Millares 174 2 5 2 2 2 3 4" xfId="28256" xr:uid="{B86CBC34-61E3-4364-B7C3-FC9DB923EB63}"/>
    <cellStyle name="Millares 174 2 5 2 2 2 3 5" xfId="49759" xr:uid="{347450C1-1B5C-43FC-910C-8349F89E35A7}"/>
    <cellStyle name="Millares 174 2 5 2 2 2 4" xfId="8391" xr:uid="{998AC85F-D1DC-47DC-9048-B7FC5A16C273}"/>
    <cellStyle name="Millares 174 2 5 2 2 2 4 2" xfId="29894" xr:uid="{F657A8A2-F0E0-47FB-B747-BCF2B623532A}"/>
    <cellStyle name="Millares 174 2 5 2 2 2 5" xfId="10048" xr:uid="{5043EB7F-CDDE-4F4E-B412-A32DBF4BE562}"/>
    <cellStyle name="Millares 174 2 5 2 2 2 5 2" xfId="31551" xr:uid="{E0BBE97E-1633-41E3-8E4A-3AE1DAB7AED0}"/>
    <cellStyle name="Millares 174 2 5 2 2 2 6" xfId="16683" xr:uid="{D2B5E996-4D84-46AF-AAA2-C1B30D0C82EE}"/>
    <cellStyle name="Millares 174 2 5 2 2 2 6 2" xfId="38186" xr:uid="{43DEA327-C0F3-4297-855C-867C331F93C6}"/>
    <cellStyle name="Millares 174 2 5 2 2 2 7" xfId="23288" xr:uid="{18212422-1579-493A-AC17-DA5E51469A8D}"/>
    <cellStyle name="Millares 174 2 5 2 2 2 8" xfId="44791" xr:uid="{D5B1CA94-4BA9-485A-ACE4-14EF579A3464}"/>
    <cellStyle name="Millares 174 2 5 2 2 3" xfId="2469" xr:uid="{23431270-2257-41AC-86E6-AC598FFCE13B}"/>
    <cellStyle name="Millares 174 2 5 2 2 3 2" xfId="10735" xr:uid="{BC977F21-03A5-483F-90AD-0CE3275E251C}"/>
    <cellStyle name="Millares 174 2 5 2 2 3 2 2" xfId="32238" xr:uid="{E0F3C256-811E-475E-B584-C390D4484FAD}"/>
    <cellStyle name="Millares 174 2 5 2 2 3 3" xfId="17370" xr:uid="{7763ACEA-BB76-43F5-9136-10D3EF1C62E2}"/>
    <cellStyle name="Millares 174 2 5 2 2 3 3 2" xfId="38873" xr:uid="{EB57447F-538C-44CF-9DFA-F3D4CD990AC5}"/>
    <cellStyle name="Millares 174 2 5 2 2 3 4" xfId="23975" xr:uid="{9B827A0F-AA1B-44DE-9693-4A9ADC449063}"/>
    <cellStyle name="Millares 174 2 5 2 2 3 5" xfId="45478" xr:uid="{A23CC267-4168-422A-9DD3-A5CA3025C654}"/>
    <cellStyle name="Millares 174 2 5 2 2 4" xfId="2986" xr:uid="{7C43C004-0F59-4F3F-8D4D-114A3AD2A312}"/>
    <cellStyle name="Millares 174 2 5 2 2 4 2" xfId="11252" xr:uid="{F1A4E8AE-C4AE-4E21-BF48-95AEDE677BE5}"/>
    <cellStyle name="Millares 174 2 5 2 2 4 2 2" xfId="32755" xr:uid="{4BE0E26D-C351-4202-ABBD-ABACF7CAD16D}"/>
    <cellStyle name="Millares 174 2 5 2 2 4 3" xfId="17887" xr:uid="{B601C968-C4AF-4C98-8CAA-6FEAC2F31B2B}"/>
    <cellStyle name="Millares 174 2 5 2 2 4 3 2" xfId="39390" xr:uid="{121005B8-2134-4536-87E7-D19B1EA360BD}"/>
    <cellStyle name="Millares 174 2 5 2 2 4 4" xfId="24492" xr:uid="{F56F5A07-0970-4005-8CA9-80DBE5EEE1CE}"/>
    <cellStyle name="Millares 174 2 5 2 2 4 5" xfId="45995" xr:uid="{C4F13152-FA69-4906-B665-318A1726710F}"/>
    <cellStyle name="Millares 174 2 5 2 2 5" xfId="3665" xr:uid="{4ADCDB83-78B4-44CF-84A1-B3E7CE0643AF}"/>
    <cellStyle name="Millares 174 2 5 2 2 5 2" xfId="11931" xr:uid="{FAFF5829-6AF3-4D38-A86D-BCB15158FC05}"/>
    <cellStyle name="Millares 174 2 5 2 2 5 2 2" xfId="33434" xr:uid="{E09A17A5-2E7D-4B69-9B8A-63777F270B51}"/>
    <cellStyle name="Millares 174 2 5 2 2 5 3" xfId="18566" xr:uid="{F45F83C3-4399-4617-8BCE-847FB0944464}"/>
    <cellStyle name="Millares 174 2 5 2 2 5 3 2" xfId="40069" xr:uid="{508D14E0-CE68-4229-B0B1-F986D245824F}"/>
    <cellStyle name="Millares 174 2 5 2 2 5 4" xfId="25171" xr:uid="{77C304F8-7422-415C-A491-341F96A3568D}"/>
    <cellStyle name="Millares 174 2 5 2 2 5 5" xfId="46674" xr:uid="{4EF343F4-C4DE-4413-A126-7F4CE2972A33}"/>
    <cellStyle name="Millares 174 2 5 2 2 6" xfId="5130" xr:uid="{303A4246-BE0E-4552-9E8A-BF187493F827}"/>
    <cellStyle name="Millares 174 2 5 2 2 6 2" xfId="13396" xr:uid="{7FCA3A00-1E92-44AD-95B5-4A0D616DB40F}"/>
    <cellStyle name="Millares 174 2 5 2 2 6 2 2" xfId="34899" xr:uid="{0AECE4B0-D490-425B-86B9-C38D806E31B9}"/>
    <cellStyle name="Millares 174 2 5 2 2 6 3" xfId="20031" xr:uid="{F49D355C-AFBF-43FF-B24B-AE46B929076C}"/>
    <cellStyle name="Millares 174 2 5 2 2 6 3 2" xfId="41534" xr:uid="{00C2B7E4-3886-4F3D-A6FA-D71ECC655D54}"/>
    <cellStyle name="Millares 174 2 5 2 2 6 4" xfId="26636" xr:uid="{0579BCE4-B609-470F-8DA6-C8605C38B1D4}"/>
    <cellStyle name="Millares 174 2 5 2 2 6 5" xfId="48139" xr:uid="{DB8DC3BA-459D-47C6-B845-14DA44FA205F}"/>
    <cellStyle name="Millares 174 2 5 2 2 7" xfId="5804" xr:uid="{7B101490-B013-44BB-AD58-6ADBE3FB8852}"/>
    <cellStyle name="Millares 174 2 5 2 2 7 2" xfId="14070" xr:uid="{19894C95-134C-406A-A843-4BC883C8FB93}"/>
    <cellStyle name="Millares 174 2 5 2 2 7 2 2" xfId="35573" xr:uid="{5917AF20-02B8-4B6E-8FE8-E6EC42E2A8D3}"/>
    <cellStyle name="Millares 174 2 5 2 2 7 3" xfId="20705" xr:uid="{2594A5D7-8519-401C-B19D-F811BC9A6C16}"/>
    <cellStyle name="Millares 174 2 5 2 2 7 3 2" xfId="42208" xr:uid="{C5DB86A0-FFDF-4B0C-98E0-E19B0A1010C9}"/>
    <cellStyle name="Millares 174 2 5 2 2 7 4" xfId="27310" xr:uid="{6C8895D3-E754-4DF7-9FA3-43474BA97EEB}"/>
    <cellStyle name="Millares 174 2 5 2 2 7 5" xfId="48813" xr:uid="{1A70F2AE-1E66-4695-B752-91244E6412B3}"/>
    <cellStyle name="Millares 174 2 5 2 2 8" xfId="7445" xr:uid="{8B709583-8836-4976-98AF-0B79BC3ECB07}"/>
    <cellStyle name="Millares 174 2 5 2 2 8 2" xfId="28948" xr:uid="{7D75D5E3-170A-4C86-A262-42ACE4169096}"/>
    <cellStyle name="Millares 174 2 5 2 2 9" xfId="9102" xr:uid="{E1B91D23-6CED-4940-B3B9-6E545E92F163}"/>
    <cellStyle name="Millares 174 2 5 2 2 9 2" xfId="30605" xr:uid="{3486836E-0B0D-4848-A291-F8D40435DF5B}"/>
    <cellStyle name="Millares 174 2 5 2 3" xfId="1106" xr:uid="{1774F558-8BDA-45A3-9064-B4CBAA184655}"/>
    <cellStyle name="Millares 174 2 5 2 3 2" xfId="3935" xr:uid="{092EFB7B-A589-414C-AA14-DDF0D590A3F2}"/>
    <cellStyle name="Millares 174 2 5 2 3 2 2" xfId="12201" xr:uid="{1B4ACD6F-7AE8-489B-9F61-6666BA8A0051}"/>
    <cellStyle name="Millares 174 2 5 2 3 2 2 2" xfId="33704" xr:uid="{37599BCC-65D3-4B26-A463-D13970EFA243}"/>
    <cellStyle name="Millares 174 2 5 2 3 2 3" xfId="18836" xr:uid="{A09C0871-F94F-4CE1-AB63-2F19BF7A02C5}"/>
    <cellStyle name="Millares 174 2 5 2 3 2 3 2" xfId="40339" xr:uid="{17134030-75F4-47B7-946C-FDF7C67127D0}"/>
    <cellStyle name="Millares 174 2 5 2 3 2 4" xfId="25441" xr:uid="{6668DD3E-BA3A-41F4-B92B-3C02C7FE42D9}"/>
    <cellStyle name="Millares 174 2 5 2 3 2 5" xfId="46944" xr:uid="{74A250B8-CE41-4623-AD3C-D8610346FE95}"/>
    <cellStyle name="Millares 174 2 5 2 3 3" xfId="6074" xr:uid="{969495D9-70EA-4F7C-B310-7DB41EF1BFF7}"/>
    <cellStyle name="Millares 174 2 5 2 3 3 2" xfId="14340" xr:uid="{0C2DED92-71C1-43B1-B808-5055211A80BB}"/>
    <cellStyle name="Millares 174 2 5 2 3 3 2 2" xfId="35843" xr:uid="{0341C8B4-90D2-403F-842B-5392545D4D6A}"/>
    <cellStyle name="Millares 174 2 5 2 3 3 3" xfId="20975" xr:uid="{606B334E-10B5-4346-A4A0-174DC725A77C}"/>
    <cellStyle name="Millares 174 2 5 2 3 3 3 2" xfId="42478" xr:uid="{F05DE5F5-5C38-4C64-8052-DB0DC1B6890F}"/>
    <cellStyle name="Millares 174 2 5 2 3 3 4" xfId="27580" xr:uid="{2157D5FC-8AF4-4616-A1E7-EFCC5595851C}"/>
    <cellStyle name="Millares 174 2 5 2 3 3 5" xfId="49083" xr:uid="{934F1F55-CDB5-4CDC-9C63-1A4AE92C02B4}"/>
    <cellStyle name="Millares 174 2 5 2 3 4" xfId="7715" xr:uid="{99B7C758-CF01-4C0B-AD9A-DEC43F59195D}"/>
    <cellStyle name="Millares 174 2 5 2 3 4 2" xfId="29218" xr:uid="{7BBE6E35-5090-44EE-8F0F-07F4C6E23152}"/>
    <cellStyle name="Millares 174 2 5 2 3 5" xfId="9372" xr:uid="{DEEEB9DD-0799-40BB-8EF2-49347031D6B6}"/>
    <cellStyle name="Millares 174 2 5 2 3 5 2" xfId="30875" xr:uid="{B7DA4F7E-EC5B-4A24-9ABB-9918EFB2DFAB}"/>
    <cellStyle name="Millares 174 2 5 2 3 6" xfId="16007" xr:uid="{4DD163C2-90F4-4DD7-9BFB-9BBE62469422}"/>
    <cellStyle name="Millares 174 2 5 2 3 6 2" xfId="37510" xr:uid="{AB85B0F3-D108-42CC-B937-5861CAC569D2}"/>
    <cellStyle name="Millares 174 2 5 2 3 7" xfId="22612" xr:uid="{737DDF2D-EAA1-4F8A-B4A9-EEC0FF1690AF}"/>
    <cellStyle name="Millares 174 2 5 2 3 8" xfId="44115" xr:uid="{C1C0AE43-032D-4611-AE63-1C9983B97049}"/>
    <cellStyle name="Millares 174 2 5 2 4" xfId="1502" xr:uid="{395363D6-A457-41E4-8785-3C6D0C75DCFE}"/>
    <cellStyle name="Millares 174 2 5 2 4 2" xfId="4331" xr:uid="{AE63C198-66B6-40A7-A943-F9FB18251435}"/>
    <cellStyle name="Millares 174 2 5 2 4 2 2" xfId="12597" xr:uid="{80ADD4B5-ECF1-403F-B248-8E4154ACF64E}"/>
    <cellStyle name="Millares 174 2 5 2 4 2 2 2" xfId="34100" xr:uid="{7BEEC8B7-21C7-4437-9D88-BEE69929C12D}"/>
    <cellStyle name="Millares 174 2 5 2 4 2 3" xfId="19232" xr:uid="{B935C380-0789-4186-BD3B-9B248CCB712B}"/>
    <cellStyle name="Millares 174 2 5 2 4 2 3 2" xfId="40735" xr:uid="{CFB108E2-7DBC-4F3C-972C-41283BA356F3}"/>
    <cellStyle name="Millares 174 2 5 2 4 2 4" xfId="25837" xr:uid="{E5552489-8853-4DBC-B96B-FD5FC5A9E48A}"/>
    <cellStyle name="Millares 174 2 5 2 4 2 5" xfId="47340" xr:uid="{62D3FE57-1971-4B40-AA0B-B457A3BC8228}"/>
    <cellStyle name="Millares 174 2 5 2 4 3" xfId="6470" xr:uid="{F3F2BD29-E24A-4B6E-8FC0-7EC6E000E594}"/>
    <cellStyle name="Millares 174 2 5 2 4 3 2" xfId="14736" xr:uid="{B5F3B4DB-355B-473F-B68B-4BE0E327EEF2}"/>
    <cellStyle name="Millares 174 2 5 2 4 3 2 2" xfId="36239" xr:uid="{75B0BE89-EEE3-43E5-BBD0-7E4C43C6DB25}"/>
    <cellStyle name="Millares 174 2 5 2 4 3 3" xfId="21371" xr:uid="{2DD95C74-7D9A-4D38-87F0-CB9DA3BDC45C}"/>
    <cellStyle name="Millares 174 2 5 2 4 3 3 2" xfId="42874" xr:uid="{E3B3D49F-13A2-4497-A56B-569C28CA5439}"/>
    <cellStyle name="Millares 174 2 5 2 4 3 4" xfId="27976" xr:uid="{EE07E024-9429-40AE-A7CF-AA3E0E3E1BC5}"/>
    <cellStyle name="Millares 174 2 5 2 4 3 5" xfId="49479" xr:uid="{D6E89E2F-F2D0-4209-8612-C47854B739FF}"/>
    <cellStyle name="Millares 174 2 5 2 4 4" xfId="8111" xr:uid="{091F9B8B-DE56-4045-8A89-4326DD0849D8}"/>
    <cellStyle name="Millares 174 2 5 2 4 4 2" xfId="29614" xr:uid="{AA808CF3-5122-4ED4-A57F-2B6D123BBDFF}"/>
    <cellStyle name="Millares 174 2 5 2 4 5" xfId="9768" xr:uid="{53A9A669-DE71-4A1C-A6B9-D219F20BA8BB}"/>
    <cellStyle name="Millares 174 2 5 2 4 5 2" xfId="31271" xr:uid="{27A08EFC-B632-41A6-B76C-4F099D748AD9}"/>
    <cellStyle name="Millares 174 2 5 2 4 6" xfId="16403" xr:uid="{30581CA7-0450-4EF4-90DE-8A28BB050F3E}"/>
    <cellStyle name="Millares 174 2 5 2 4 6 2" xfId="37906" xr:uid="{743457C7-EFFA-48D5-9478-99A4BAD8DCEB}"/>
    <cellStyle name="Millares 174 2 5 2 4 7" xfId="23008" xr:uid="{26F9BC7B-1FA1-436C-93A0-4DCDABD0F44A}"/>
    <cellStyle name="Millares 174 2 5 2 4 8" xfId="44511" xr:uid="{BC7E07B6-BA0D-48E5-808C-1FB646DAF2A3}"/>
    <cellStyle name="Millares 174 2 5 2 5" xfId="2189" xr:uid="{4AED9259-7578-4147-8B15-D8CDCE4B0CBB}"/>
    <cellStyle name="Millares 174 2 5 2 5 2" xfId="10455" xr:uid="{47F9E971-A194-4DCE-84B3-FF5CD779D4ED}"/>
    <cellStyle name="Millares 174 2 5 2 5 2 2" xfId="31958" xr:uid="{D907822D-72AE-40AC-B090-9912F2CB458B}"/>
    <cellStyle name="Millares 174 2 5 2 5 3" xfId="17090" xr:uid="{463DA2E0-79BD-4E4E-BCA0-8E39FB9AF789}"/>
    <cellStyle name="Millares 174 2 5 2 5 3 2" xfId="38593" xr:uid="{B270594C-2C6A-4E4B-98D9-7443C32345FF}"/>
    <cellStyle name="Millares 174 2 5 2 5 4" xfId="23695" xr:uid="{196C74EE-08BA-4547-916F-272055D7A057}"/>
    <cellStyle name="Millares 174 2 5 2 5 5" xfId="45198" xr:uid="{336D4F4C-98BF-4EFF-875D-22406A9A5C03}"/>
    <cellStyle name="Millares 174 2 5 2 6" xfId="2735" xr:uid="{DAB2867B-D060-4F83-B176-E0A9CF53294B}"/>
    <cellStyle name="Millares 174 2 5 2 6 2" xfId="11001" xr:uid="{59BA7CB2-5553-4B34-9415-09728FE9F68D}"/>
    <cellStyle name="Millares 174 2 5 2 6 2 2" xfId="32504" xr:uid="{611B07E0-7E2A-4F29-8FAD-638D315531FB}"/>
    <cellStyle name="Millares 174 2 5 2 6 3" xfId="17636" xr:uid="{21A6A750-2F34-4251-9A87-B191786443A7}"/>
    <cellStyle name="Millares 174 2 5 2 6 3 2" xfId="39139" xr:uid="{1E74CF6B-2B4D-44B8-AAA4-5611E931D65F}"/>
    <cellStyle name="Millares 174 2 5 2 6 4" xfId="24241" xr:uid="{35F312F3-E564-4211-A461-EAF8B18E41E5}"/>
    <cellStyle name="Millares 174 2 5 2 6 5" xfId="45744" xr:uid="{F080BC8C-90AF-48CA-876A-3476042667DB}"/>
    <cellStyle name="Millares 174 2 5 2 7" xfId="3385" xr:uid="{505D50CA-7C29-4FBE-ABFC-346F3E1E279B}"/>
    <cellStyle name="Millares 174 2 5 2 7 2" xfId="11651" xr:uid="{7440BAF0-362D-4D8A-B9F6-34FEC1F1D294}"/>
    <cellStyle name="Millares 174 2 5 2 7 2 2" xfId="33154" xr:uid="{53817E11-3367-49E5-9FD6-DCBCE77F6A56}"/>
    <cellStyle name="Millares 174 2 5 2 7 3" xfId="18286" xr:uid="{09E53736-B8B1-4137-BCC5-BEF6A255C4A0}"/>
    <cellStyle name="Millares 174 2 5 2 7 3 2" xfId="39789" xr:uid="{EFA86306-E1BF-451D-8FCC-A6A272B8A333}"/>
    <cellStyle name="Millares 174 2 5 2 7 4" xfId="24891" xr:uid="{D186AE18-6376-49F5-9415-21E40F8A8928}"/>
    <cellStyle name="Millares 174 2 5 2 7 5" xfId="46394" xr:uid="{5E195083-737B-4F27-AB8B-D497D9A41370}"/>
    <cellStyle name="Millares 174 2 5 2 8" xfId="4879" xr:uid="{A589B2D1-6989-4B9C-B6FB-A182FF4205A2}"/>
    <cellStyle name="Millares 174 2 5 2 8 2" xfId="13145" xr:uid="{194E9737-8617-4471-ACCC-70254A177901}"/>
    <cellStyle name="Millares 174 2 5 2 8 2 2" xfId="34648" xr:uid="{0B4B7A12-9D66-4E32-BD9F-A22E19D9962E}"/>
    <cellStyle name="Millares 174 2 5 2 8 3" xfId="19780" xr:uid="{C5A02698-3330-4F6F-B036-832CDCA4A01D}"/>
    <cellStyle name="Millares 174 2 5 2 8 3 2" xfId="41283" xr:uid="{FA8E8307-A798-4831-9B7F-C04A9D441E67}"/>
    <cellStyle name="Millares 174 2 5 2 8 4" xfId="26385" xr:uid="{C8C48607-C140-482E-B844-1D61C07D9A57}"/>
    <cellStyle name="Millares 174 2 5 2 8 5" xfId="47888" xr:uid="{CF68E716-41D3-48EC-9834-51E00040DC13}"/>
    <cellStyle name="Millares 174 2 5 2 9" xfId="5524" xr:uid="{7BD4B2F3-E16E-441D-8770-4EFBB94BF649}"/>
    <cellStyle name="Millares 174 2 5 2 9 2" xfId="13790" xr:uid="{22393D47-8B7D-463B-B5B5-737C0E669BAE}"/>
    <cellStyle name="Millares 174 2 5 2 9 2 2" xfId="35293" xr:uid="{67269D0D-1664-4562-986D-C945FD0CEC25}"/>
    <cellStyle name="Millares 174 2 5 2 9 3" xfId="20425" xr:uid="{1527839F-1754-4BFB-8809-371E72FB4469}"/>
    <cellStyle name="Millares 174 2 5 2 9 3 2" xfId="41928" xr:uid="{CC59A2FB-BA61-4317-BA4F-4E41EEBFFA3F}"/>
    <cellStyle name="Millares 174 2 5 2 9 4" xfId="27030" xr:uid="{94885DF7-0B53-4D91-B306-C57DDA21B932}"/>
    <cellStyle name="Millares 174 2 5 2 9 5" xfId="48533" xr:uid="{D4B2FF75-0CAD-4546-A0E3-7558D47EF69B}"/>
    <cellStyle name="Millares 174 2 5 3" xfId="425" xr:uid="{F5137656-59A7-45BB-8A84-FCB5525CBA42}"/>
    <cellStyle name="Millares 174 2 5 3 10" xfId="15328" xr:uid="{BF8C0ADE-CD07-4225-B748-D1BB27505258}"/>
    <cellStyle name="Millares 174 2 5 3 10 2" xfId="36831" xr:uid="{D1828B3A-2C5B-4B30-8536-EC508CB6522A}"/>
    <cellStyle name="Millares 174 2 5 3 11" xfId="21933" xr:uid="{310C73BE-B3E4-4BB2-8E3E-81E329A50881}"/>
    <cellStyle name="Millares 174 2 5 3 12" xfId="43436" xr:uid="{644D4FF1-FEDF-4927-8638-42908E27CD71}"/>
    <cellStyle name="Millares 174 2 5 3 2" xfId="1373" xr:uid="{ABBBA20C-F3F7-45FA-B21A-F33E3D5A02D4}"/>
    <cellStyle name="Millares 174 2 5 3 2 2" xfId="4202" xr:uid="{9D03E767-C4B6-49AD-8F08-AF4DC653D4D4}"/>
    <cellStyle name="Millares 174 2 5 3 2 2 2" xfId="12468" xr:uid="{8B5D247D-1B04-4175-8A34-A2D188103254}"/>
    <cellStyle name="Millares 174 2 5 3 2 2 2 2" xfId="33971" xr:uid="{6A175527-F9C8-4965-A19A-4A41C73811C6}"/>
    <cellStyle name="Millares 174 2 5 3 2 2 3" xfId="19103" xr:uid="{D89DCE09-F18D-412D-A6A3-3607B5BCEF63}"/>
    <cellStyle name="Millares 174 2 5 3 2 2 3 2" xfId="40606" xr:uid="{B0C2BF4D-5008-419B-9B42-B4AB796E1425}"/>
    <cellStyle name="Millares 174 2 5 3 2 2 4" xfId="25708" xr:uid="{7548E6FE-40CD-48BA-B9AB-B6AFB3F8DF42}"/>
    <cellStyle name="Millares 174 2 5 3 2 2 5" xfId="47211" xr:uid="{FEAD9452-242F-4609-B0F4-3EBC0DB955A7}"/>
    <cellStyle name="Millares 174 2 5 3 2 3" xfId="6341" xr:uid="{04AD3086-7B58-46AB-BDB7-65EDF1B26F64}"/>
    <cellStyle name="Millares 174 2 5 3 2 3 2" xfId="14607" xr:uid="{17FFB37E-6D2E-44AA-9635-11645E8D8861}"/>
    <cellStyle name="Millares 174 2 5 3 2 3 2 2" xfId="36110" xr:uid="{626352AF-B7FB-4BA0-A907-28E4841B1AB8}"/>
    <cellStyle name="Millares 174 2 5 3 2 3 3" xfId="21242" xr:uid="{9E81EB14-F5C8-4D6D-A6A7-944B109E09F2}"/>
    <cellStyle name="Millares 174 2 5 3 2 3 3 2" xfId="42745" xr:uid="{79014E2D-1006-471C-8764-4B1FDAFA5D85}"/>
    <cellStyle name="Millares 174 2 5 3 2 3 4" xfId="27847" xr:uid="{1BB14558-6977-4821-A072-81310144E194}"/>
    <cellStyle name="Millares 174 2 5 3 2 3 5" xfId="49350" xr:uid="{ED696263-DF4E-4F53-A1E3-693FA5F48ECF}"/>
    <cellStyle name="Millares 174 2 5 3 2 4" xfId="7982" xr:uid="{6CA9B3B6-0693-4907-A360-2F78F2F4FEC8}"/>
    <cellStyle name="Millares 174 2 5 3 2 4 2" xfId="29485" xr:uid="{16DF8595-7EA9-4100-8A1E-FA64F4186D7F}"/>
    <cellStyle name="Millares 174 2 5 3 2 5" xfId="9639" xr:uid="{C09E1ACB-7062-445A-A99B-A67B09B63380}"/>
    <cellStyle name="Millares 174 2 5 3 2 5 2" xfId="31142" xr:uid="{4FDF21AE-6E53-46F1-864C-3DDA2491CC37}"/>
    <cellStyle name="Millares 174 2 5 3 2 6" xfId="16274" xr:uid="{125DF0E3-C85F-42E0-99B6-17C7802C7C7D}"/>
    <cellStyle name="Millares 174 2 5 3 2 6 2" xfId="37777" xr:uid="{7D2B675C-A44F-4D33-A51F-A47057AD2552}"/>
    <cellStyle name="Millares 174 2 5 3 2 7" xfId="22879" xr:uid="{C8056032-C62B-4484-843D-99D03109C095}"/>
    <cellStyle name="Millares 174 2 5 3 2 8" xfId="44382" xr:uid="{6D4FFB37-D1BB-4867-A208-CD7BDBA129F3}"/>
    <cellStyle name="Millares 174 2 5 3 3" xfId="2060" xr:uid="{01F50521-57B2-42B0-9D61-ABEB0D3C22E9}"/>
    <cellStyle name="Millares 174 2 5 3 3 2" xfId="10326" xr:uid="{5383C7D8-ECED-41D1-A18C-1A2CA8647633}"/>
    <cellStyle name="Millares 174 2 5 3 3 2 2" xfId="31829" xr:uid="{15EC8C7B-E5D7-4A0C-86A2-6D2036A4B803}"/>
    <cellStyle name="Millares 174 2 5 3 3 3" xfId="16961" xr:uid="{90AEDF97-A8D3-465C-B23F-93149EE07E8A}"/>
    <cellStyle name="Millares 174 2 5 3 3 3 2" xfId="38464" xr:uid="{2484C453-13F9-44A5-91E3-BBE68258E4F7}"/>
    <cellStyle name="Millares 174 2 5 3 3 4" xfId="23566" xr:uid="{17725BBF-DD25-4F5C-92E4-5EF10A556D55}"/>
    <cellStyle name="Millares 174 2 5 3 3 5" xfId="45069" xr:uid="{F8B25D5D-1056-4F7E-A6B7-F01B37E3AC4E}"/>
    <cellStyle name="Millares 174 2 5 3 4" xfId="2859" xr:uid="{0D49A834-998D-423B-B4AD-4A649931AF3F}"/>
    <cellStyle name="Millares 174 2 5 3 4 2" xfId="11125" xr:uid="{5155A85B-DE09-469E-B802-ABDF0C2B4221}"/>
    <cellStyle name="Millares 174 2 5 3 4 2 2" xfId="32628" xr:uid="{DE35E7EC-EBEB-4AA7-9B0C-73E14DBC8BA2}"/>
    <cellStyle name="Millares 174 2 5 3 4 3" xfId="17760" xr:uid="{5B98D263-A1D5-47F1-8FC7-C8CFAFAD3305}"/>
    <cellStyle name="Millares 174 2 5 3 4 3 2" xfId="39263" xr:uid="{B041A373-8025-49B6-9970-69CE223EDC38}"/>
    <cellStyle name="Millares 174 2 5 3 4 4" xfId="24365" xr:uid="{D44580BB-61EC-4AAD-B761-C37D698446E2}"/>
    <cellStyle name="Millares 174 2 5 3 4 5" xfId="45868" xr:uid="{13FA8992-650D-4137-BFDD-426988290F19}"/>
    <cellStyle name="Millares 174 2 5 3 5" xfId="3256" xr:uid="{8EA6EF64-99A9-4359-B662-90CE98FEC201}"/>
    <cellStyle name="Millares 174 2 5 3 5 2" xfId="11522" xr:uid="{20B61C78-0B97-4E47-9001-59139D31C031}"/>
    <cellStyle name="Millares 174 2 5 3 5 2 2" xfId="33025" xr:uid="{C41047B7-F94A-4DC8-840F-3F284063F7B0}"/>
    <cellStyle name="Millares 174 2 5 3 5 3" xfId="18157" xr:uid="{F598FA0C-754F-45E5-9EAD-B3ADDBF608CB}"/>
    <cellStyle name="Millares 174 2 5 3 5 3 2" xfId="39660" xr:uid="{24D07CFA-996A-4404-8596-8A29B426B86D}"/>
    <cellStyle name="Millares 174 2 5 3 5 4" xfId="24762" xr:uid="{B13696BC-4812-4694-9EE9-93B6C89F0C37}"/>
    <cellStyle name="Millares 174 2 5 3 5 5" xfId="46265" xr:uid="{4C9D619E-AF9D-4A24-843D-83B9E1BA4C62}"/>
    <cellStyle name="Millares 174 2 5 3 6" xfId="5003" xr:uid="{D35CBEB0-0880-457D-9191-B61DEBA7DFD3}"/>
    <cellStyle name="Millares 174 2 5 3 6 2" xfId="13269" xr:uid="{1B1A747E-D4A7-4FA2-AA7E-BE0C6AA05EE5}"/>
    <cellStyle name="Millares 174 2 5 3 6 2 2" xfId="34772" xr:uid="{9FD8E251-F2FB-45AA-BC37-CD1801314432}"/>
    <cellStyle name="Millares 174 2 5 3 6 3" xfId="19904" xr:uid="{C8B589DB-7F45-4BA8-B0E6-331BDC581F38}"/>
    <cellStyle name="Millares 174 2 5 3 6 3 2" xfId="41407" xr:uid="{022DA214-6BBB-423D-8C90-94797CBA34C7}"/>
    <cellStyle name="Millares 174 2 5 3 6 4" xfId="26509" xr:uid="{EBB4CBE5-E079-434B-B7AC-3D1226055534}"/>
    <cellStyle name="Millares 174 2 5 3 6 5" xfId="48012" xr:uid="{2E6BB482-49F6-43F2-A174-9BBD62381B9E}"/>
    <cellStyle name="Millares 174 2 5 3 7" xfId="5395" xr:uid="{4FE001A9-4F06-466C-B812-950211D7E7D5}"/>
    <cellStyle name="Millares 174 2 5 3 7 2" xfId="13661" xr:uid="{C6E53D03-BE5F-4936-8A36-BE6F3ABDF0C4}"/>
    <cellStyle name="Millares 174 2 5 3 7 2 2" xfId="35164" xr:uid="{301597B3-810D-486F-AEDB-AE8245988651}"/>
    <cellStyle name="Millares 174 2 5 3 7 3" xfId="20296" xr:uid="{25BD4136-F64A-4C4F-ABB2-82BF8CD3C37D}"/>
    <cellStyle name="Millares 174 2 5 3 7 3 2" xfId="41799" xr:uid="{18ACF0F1-85C7-4B05-BFDC-FD201DD646C3}"/>
    <cellStyle name="Millares 174 2 5 3 7 4" xfId="26901" xr:uid="{4E7EDB58-080D-48AF-9337-0FAEE0D95585}"/>
    <cellStyle name="Millares 174 2 5 3 7 5" xfId="48404" xr:uid="{E2E4F9FE-3093-48A9-8629-CFEB31BE08AD}"/>
    <cellStyle name="Millares 174 2 5 3 8" xfId="7036" xr:uid="{4DE966BB-AEA2-48A3-AA2F-1C8544AD2F12}"/>
    <cellStyle name="Millares 174 2 5 3 8 2" xfId="28539" xr:uid="{838A386E-E26A-47AB-B284-D3549B716530}"/>
    <cellStyle name="Millares 174 2 5 3 9" xfId="8692" xr:uid="{3B6F6D62-E4DB-4F06-BE72-E9E2C2729ED6}"/>
    <cellStyle name="Millares 174 2 5 3 9 2" xfId="30195" xr:uid="{8C000175-41EA-420F-A86B-C873496DD1AE}"/>
    <cellStyle name="Millares 174 2 5 4" xfId="709" xr:uid="{F4D94C3D-D016-41F5-89BC-BCAE43570E76}"/>
    <cellStyle name="Millares 174 2 5 4 10" xfId="43718" xr:uid="{E064282E-24EF-47F7-A72D-59385FB81C00}"/>
    <cellStyle name="Millares 174 2 5 4 2" xfId="1655" xr:uid="{9F501B97-F6C9-40B1-8CFC-CBA9BBB9DCCC}"/>
    <cellStyle name="Millares 174 2 5 4 2 2" xfId="4484" xr:uid="{57F83176-BED2-48E4-88E7-D13599D9E1D6}"/>
    <cellStyle name="Millares 174 2 5 4 2 2 2" xfId="12750" xr:uid="{037C679F-D142-4D54-9F29-5E19A3ACCF08}"/>
    <cellStyle name="Millares 174 2 5 4 2 2 2 2" xfId="34253" xr:uid="{3C749996-9EF6-4FF3-8D0C-2CE95FA088F4}"/>
    <cellStyle name="Millares 174 2 5 4 2 2 3" xfId="19385" xr:uid="{B098768B-7031-43CF-A120-2EAC8C39F948}"/>
    <cellStyle name="Millares 174 2 5 4 2 2 3 2" xfId="40888" xr:uid="{98BB21FC-4D6D-4F28-8BC3-07025C4AE2C7}"/>
    <cellStyle name="Millares 174 2 5 4 2 2 4" xfId="25990" xr:uid="{535EAB76-F27F-479E-B8A1-29F44B586324}"/>
    <cellStyle name="Millares 174 2 5 4 2 2 5" xfId="47493" xr:uid="{09C8E19D-1B04-4912-8170-2B9D8D4ED772}"/>
    <cellStyle name="Millares 174 2 5 4 2 3" xfId="6623" xr:uid="{CD3B4746-ED96-4215-A394-64418E968A29}"/>
    <cellStyle name="Millares 174 2 5 4 2 3 2" xfId="14889" xr:uid="{3484ACEC-F21C-43D5-B455-1FEE24E73067}"/>
    <cellStyle name="Millares 174 2 5 4 2 3 2 2" xfId="36392" xr:uid="{126696AF-AC10-4AD9-95D7-94263A83D1F2}"/>
    <cellStyle name="Millares 174 2 5 4 2 3 3" xfId="21524" xr:uid="{DFAE1B89-D756-4EBF-9F17-3DB019837B00}"/>
    <cellStyle name="Millares 174 2 5 4 2 3 3 2" xfId="43027" xr:uid="{83DF9203-CE37-41F9-83E7-DD0FF45876EC}"/>
    <cellStyle name="Millares 174 2 5 4 2 3 4" xfId="28129" xr:uid="{C535C8D1-8605-411E-A44C-970B08D9B604}"/>
    <cellStyle name="Millares 174 2 5 4 2 3 5" xfId="49632" xr:uid="{D3DE0082-A0CF-4D38-B180-1EA6AA3B53CA}"/>
    <cellStyle name="Millares 174 2 5 4 2 4" xfId="8264" xr:uid="{A26EEA1C-18BB-4B3D-8F57-21A4C31737DF}"/>
    <cellStyle name="Millares 174 2 5 4 2 4 2" xfId="29767" xr:uid="{5E850F78-73B3-419E-8AC4-1257B746F0B8}"/>
    <cellStyle name="Millares 174 2 5 4 2 5" xfId="9921" xr:uid="{B086D83C-3E26-4EBC-B5D9-CCA218ACAC5F}"/>
    <cellStyle name="Millares 174 2 5 4 2 5 2" xfId="31424" xr:uid="{B2727A82-C85A-45B0-8068-0083C96660ED}"/>
    <cellStyle name="Millares 174 2 5 4 2 6" xfId="16556" xr:uid="{C1168EFE-0C0E-4CFB-9F5E-906ACCD910C8}"/>
    <cellStyle name="Millares 174 2 5 4 2 6 2" xfId="38059" xr:uid="{22687F72-F722-4190-9B26-EB09E7EEAF68}"/>
    <cellStyle name="Millares 174 2 5 4 2 7" xfId="23161" xr:uid="{0930E6C9-EC9C-4555-91C4-B5070C671EC0}"/>
    <cellStyle name="Millares 174 2 5 4 2 8" xfId="44664" xr:uid="{E240ACD1-509B-4B17-AA5C-65AF347C9E93}"/>
    <cellStyle name="Millares 174 2 5 4 3" xfId="2342" xr:uid="{66A10ABE-713A-4E12-BE2A-2D70BAE94F48}"/>
    <cellStyle name="Millares 174 2 5 4 3 2" xfId="10608" xr:uid="{892498B3-27B7-4C0C-B12F-668A19E3E552}"/>
    <cellStyle name="Millares 174 2 5 4 3 2 2" xfId="32111" xr:uid="{8C0FDA75-3E3D-4DA6-A4A7-4D8B62FFAB0B}"/>
    <cellStyle name="Millares 174 2 5 4 3 3" xfId="17243" xr:uid="{DA69E9DB-8A9E-498A-A598-6A68AB3DC38F}"/>
    <cellStyle name="Millares 174 2 5 4 3 3 2" xfId="38746" xr:uid="{2A5B4FB5-AC54-43B8-BC54-0B27BB942822}"/>
    <cellStyle name="Millares 174 2 5 4 3 4" xfId="23848" xr:uid="{BDAF74C2-25C4-4F7A-9C70-A6C7D3F6F805}"/>
    <cellStyle name="Millares 174 2 5 4 3 5" xfId="45351" xr:uid="{2C247AFE-7392-45A6-81D5-F5E065B36FA9}"/>
    <cellStyle name="Millares 174 2 5 4 4" xfId="3538" xr:uid="{A44586CE-C74A-4054-8107-D26933E9B3F3}"/>
    <cellStyle name="Millares 174 2 5 4 4 2" xfId="11804" xr:uid="{D6257135-1508-4A6F-91D7-75F987CCA67E}"/>
    <cellStyle name="Millares 174 2 5 4 4 2 2" xfId="33307" xr:uid="{5C950F4B-6FE0-4F37-AB61-5B498562F754}"/>
    <cellStyle name="Millares 174 2 5 4 4 3" xfId="18439" xr:uid="{D3037FC9-C16E-418F-A5D6-1B8B78ECB7B8}"/>
    <cellStyle name="Millares 174 2 5 4 4 3 2" xfId="39942" xr:uid="{3D3CA23E-CB07-4C96-B142-78A791720896}"/>
    <cellStyle name="Millares 174 2 5 4 4 4" xfId="25044" xr:uid="{43771DB9-B825-4FEE-A1BA-AA6BDE6375FA}"/>
    <cellStyle name="Millares 174 2 5 4 4 5" xfId="46547" xr:uid="{9BA8D9F3-AE2B-4113-9E89-121C63EDB0D8}"/>
    <cellStyle name="Millares 174 2 5 4 5" xfId="5677" xr:uid="{39321D51-BEE2-4E63-A053-A3961376AB8F}"/>
    <cellStyle name="Millares 174 2 5 4 5 2" xfId="13943" xr:uid="{D9CBBEEE-50FB-4A5D-A3A0-C0578797FEE5}"/>
    <cellStyle name="Millares 174 2 5 4 5 2 2" xfId="35446" xr:uid="{516A65BE-8665-4CD4-A2CE-53341C5C6B2A}"/>
    <cellStyle name="Millares 174 2 5 4 5 3" xfId="20578" xr:uid="{5BE94AE7-50C5-4169-8466-41776D438E8D}"/>
    <cellStyle name="Millares 174 2 5 4 5 3 2" xfId="42081" xr:uid="{796B0B59-C1C0-4B6D-BD4F-C26FD426745D}"/>
    <cellStyle name="Millares 174 2 5 4 5 4" xfId="27183" xr:uid="{61FC11AA-9DEE-4A89-A8E2-F0ECA6D82502}"/>
    <cellStyle name="Millares 174 2 5 4 5 5" xfId="48686" xr:uid="{72521645-29BE-46E0-B956-2E812B17B238}"/>
    <cellStyle name="Millares 174 2 5 4 6" xfId="7318" xr:uid="{68D4EF0B-8391-4B98-8463-9BE3A63EE79D}"/>
    <cellStyle name="Millares 174 2 5 4 6 2" xfId="28821" xr:uid="{336376CA-EC32-4647-BEDD-A4236C3F1199}"/>
    <cellStyle name="Millares 174 2 5 4 7" xfId="8975" xr:uid="{95B1BE2A-27F0-4A09-B9C8-A4BA39A84325}"/>
    <cellStyle name="Millares 174 2 5 4 7 2" xfId="30478" xr:uid="{86CE1595-E2FF-4F28-95DD-CAB60ED3ABFC}"/>
    <cellStyle name="Millares 174 2 5 4 8" xfId="15610" xr:uid="{632A1463-7BB3-4A3B-BA93-7669B757D148}"/>
    <cellStyle name="Millares 174 2 5 4 8 2" xfId="37113" xr:uid="{3D122753-D944-4EF6-BFD4-3DD06CA51CDE}"/>
    <cellStyle name="Millares 174 2 5 4 9" xfId="22215" xr:uid="{23EF9517-A685-43BF-B6FC-F1B3328AFA22}"/>
    <cellStyle name="Millares 174 2 5 5" xfId="978" xr:uid="{50F7F5F0-7232-476A-9C64-6040B98961AC}"/>
    <cellStyle name="Millares 174 2 5 5 2" xfId="3807" xr:uid="{24B5B77D-4EBB-4F19-8FDE-2A9B9F9ACCA0}"/>
    <cellStyle name="Millares 174 2 5 5 2 2" xfId="12073" xr:uid="{70FF98DB-ABE8-4DFA-897F-A653954D40B3}"/>
    <cellStyle name="Millares 174 2 5 5 2 2 2" xfId="33576" xr:uid="{0423CC11-13B9-4991-BDC1-0EF40FF071E2}"/>
    <cellStyle name="Millares 174 2 5 5 2 3" xfId="18708" xr:uid="{95B6F302-A9E0-4B92-BF71-E1DED33E5D13}"/>
    <cellStyle name="Millares 174 2 5 5 2 3 2" xfId="40211" xr:uid="{7CEBD657-087E-4591-9C93-E779C5D0B3B1}"/>
    <cellStyle name="Millares 174 2 5 5 2 4" xfId="25313" xr:uid="{6CE724D7-CE35-41B9-BB14-A649372DD4D6}"/>
    <cellStyle name="Millares 174 2 5 5 2 5" xfId="46816" xr:uid="{9E792986-CED6-41B7-A610-716578932E92}"/>
    <cellStyle name="Millares 174 2 5 5 3" xfId="5946" xr:uid="{870595D8-7CFA-41A9-92B9-02F72C4C70F1}"/>
    <cellStyle name="Millares 174 2 5 5 3 2" xfId="14212" xr:uid="{D43D2284-72E2-405D-80F6-0669EFE44A30}"/>
    <cellStyle name="Millares 174 2 5 5 3 2 2" xfId="35715" xr:uid="{00FA5C4C-05C5-411A-9A0E-E61BC682C9B4}"/>
    <cellStyle name="Millares 174 2 5 5 3 3" xfId="20847" xr:uid="{CBD7F863-5B8C-49D4-8CB4-33ACD075A146}"/>
    <cellStyle name="Millares 174 2 5 5 3 3 2" xfId="42350" xr:uid="{D12CF511-7439-433B-AD02-ED6C056F2801}"/>
    <cellStyle name="Millares 174 2 5 5 3 4" xfId="27452" xr:uid="{481698FF-E032-42FE-89E7-242D632C6F30}"/>
    <cellStyle name="Millares 174 2 5 5 3 5" xfId="48955" xr:uid="{0C2AB6AA-4DDD-4248-8B0B-331CE326B32D}"/>
    <cellStyle name="Millares 174 2 5 5 4" xfId="7587" xr:uid="{0F4910CF-E9D0-4A58-87E1-F56D0F2829F3}"/>
    <cellStyle name="Millares 174 2 5 5 4 2" xfId="29090" xr:uid="{8EA94960-074F-40F6-A492-E27B089F1702}"/>
    <cellStyle name="Millares 174 2 5 5 5" xfId="9244" xr:uid="{7B69CE7E-B87C-4121-8B6B-617E6C912AB1}"/>
    <cellStyle name="Millares 174 2 5 5 5 2" xfId="30747" xr:uid="{7E0C8F5D-8E0A-49AC-BD62-E79527FD6EA9}"/>
    <cellStyle name="Millares 174 2 5 5 6" xfId="15879" xr:uid="{4670EC78-9F48-484C-946C-432FD99C9A7F}"/>
    <cellStyle name="Millares 174 2 5 5 6 2" xfId="37382" xr:uid="{AE32C02B-B2D0-441D-BFDE-07AC35675210}"/>
    <cellStyle name="Millares 174 2 5 5 7" xfId="22484" xr:uid="{A595F319-6EF8-4DCA-9AC9-037D8BD8AC50}"/>
    <cellStyle name="Millares 174 2 5 5 8" xfId="43987" xr:uid="{722416DF-C8B1-4C24-ADBB-2F24C8E20636}"/>
    <cellStyle name="Millares 174 2 5 6" xfId="1238" xr:uid="{21E4B592-8801-4B01-BCD4-A9C6CFBC31ED}"/>
    <cellStyle name="Millares 174 2 5 6 2" xfId="4067" xr:uid="{7F303D4C-A3CF-4CA4-B52F-8647051614AC}"/>
    <cellStyle name="Millares 174 2 5 6 2 2" xfId="12333" xr:uid="{FF44D638-F76B-496D-BBB7-BE7689F166EF}"/>
    <cellStyle name="Millares 174 2 5 6 2 2 2" xfId="33836" xr:uid="{ECBF6AF0-0E36-495E-8DE6-C8883DFBB529}"/>
    <cellStyle name="Millares 174 2 5 6 2 3" xfId="18968" xr:uid="{A1DD7386-7FBA-4CAC-83AD-40620B637BA4}"/>
    <cellStyle name="Millares 174 2 5 6 2 3 2" xfId="40471" xr:uid="{A245897F-03E1-42C3-AFEE-3DEFC01C915C}"/>
    <cellStyle name="Millares 174 2 5 6 2 4" xfId="25573" xr:uid="{82B1240D-7D19-46F2-A09C-40667A16ED15}"/>
    <cellStyle name="Millares 174 2 5 6 2 5" xfId="47076" xr:uid="{1D32ACB4-BC1E-4284-B403-9D4DA2F7C897}"/>
    <cellStyle name="Millares 174 2 5 6 3" xfId="6206" xr:uid="{04070693-9FE5-4989-9A2C-2565155F40C6}"/>
    <cellStyle name="Millares 174 2 5 6 3 2" xfId="14472" xr:uid="{FC842F2B-D4F6-462F-9D3C-7AED4DB3825A}"/>
    <cellStyle name="Millares 174 2 5 6 3 2 2" xfId="35975" xr:uid="{7181A167-C81B-46D3-B812-20BAF5CFEB64}"/>
    <cellStyle name="Millares 174 2 5 6 3 3" xfId="21107" xr:uid="{6C303042-BD87-45B4-A64D-DBDD6FEA5CC3}"/>
    <cellStyle name="Millares 174 2 5 6 3 3 2" xfId="42610" xr:uid="{3A5B2AA6-9560-4F6F-B8C2-1C01FDB00F36}"/>
    <cellStyle name="Millares 174 2 5 6 3 4" xfId="27712" xr:uid="{E9AA10E8-9243-4189-AABA-0B26B8FE0A5C}"/>
    <cellStyle name="Millares 174 2 5 6 3 5" xfId="49215" xr:uid="{032DADA3-67B5-4674-9C31-F00D49002D92}"/>
    <cellStyle name="Millares 174 2 5 6 4" xfId="7847" xr:uid="{513691AF-D25A-47C7-ABE2-54687B772A0B}"/>
    <cellStyle name="Millares 174 2 5 6 4 2" xfId="29350" xr:uid="{A99F11E1-9281-4504-8965-5F060C635C9E}"/>
    <cellStyle name="Millares 174 2 5 6 5" xfId="9504" xr:uid="{9EBC2CEC-4706-4F07-82CC-61BD53520BC9}"/>
    <cellStyle name="Millares 174 2 5 6 5 2" xfId="31007" xr:uid="{28C453D1-BEBD-4F9B-AC0C-79B207F56A78}"/>
    <cellStyle name="Millares 174 2 5 6 6" xfId="16139" xr:uid="{5FD06DA6-6220-4AF9-8EA1-6BBBEA76C9D3}"/>
    <cellStyle name="Millares 174 2 5 6 6 2" xfId="37642" xr:uid="{9621CD87-AB53-4DE4-A2DD-1F45F99AF10A}"/>
    <cellStyle name="Millares 174 2 5 6 7" xfId="22744" xr:uid="{F4D721CF-5073-46A8-BA8B-A6DDF34ED010}"/>
    <cellStyle name="Millares 174 2 5 6 8" xfId="44247" xr:uid="{17E65099-CA07-46E6-BE94-450EEB3B3D2F}"/>
    <cellStyle name="Millares 174 2 5 7" xfId="1926" xr:uid="{4E9F2A9E-9D13-49EA-ADAF-445826AFD311}"/>
    <cellStyle name="Millares 174 2 5 7 2" xfId="10192" xr:uid="{745E1C73-F011-453C-94AE-09043CD06FA8}"/>
    <cellStyle name="Millares 174 2 5 7 2 2" xfId="31695" xr:uid="{2B5834BD-1922-48CF-88C6-AB20201E4149}"/>
    <cellStyle name="Millares 174 2 5 7 3" xfId="16827" xr:uid="{4306F83B-10AD-4CE7-9E17-41057BEF5AF9}"/>
    <cellStyle name="Millares 174 2 5 7 3 2" xfId="38330" xr:uid="{A2F65D55-35A3-499C-B417-591C058652E8}"/>
    <cellStyle name="Millares 174 2 5 7 4" xfId="23432" xr:uid="{DD485F9E-1C4A-40FA-A3C4-E8503D82DA19}"/>
    <cellStyle name="Millares 174 2 5 7 5" xfId="44935" xr:uid="{4C3E41C6-43CC-4F3A-9CEE-D753BDA6CB50}"/>
    <cellStyle name="Millares 174 2 5 8" xfId="2611" xr:uid="{DA91D7E5-6FF2-47A2-A599-0FA57AA85FE3}"/>
    <cellStyle name="Millares 174 2 5 8 2" xfId="10877" xr:uid="{F03C5625-ADFB-4766-9D85-8C688AFC3E83}"/>
    <cellStyle name="Millares 174 2 5 8 2 2" xfId="32380" xr:uid="{C277631B-1924-4F75-BDD9-6C80A4ADAE13}"/>
    <cellStyle name="Millares 174 2 5 8 3" xfId="17512" xr:uid="{CCDEA543-B3A6-4893-95F1-E38153D3E501}"/>
    <cellStyle name="Millares 174 2 5 8 3 2" xfId="39015" xr:uid="{1BB2995C-DB07-47AA-B0CF-B4E192FFF180}"/>
    <cellStyle name="Millares 174 2 5 8 4" xfId="24117" xr:uid="{4CF26A65-5132-42EB-AF37-8A0AD0D219D7}"/>
    <cellStyle name="Millares 174 2 5 8 5" xfId="45620" xr:uid="{239E3105-D253-464F-8E56-1C1DAA48B165}"/>
    <cellStyle name="Millares 174 2 5 9" xfId="3122" xr:uid="{051E2F41-AD82-4CB6-BEB5-F5AD6012819F}"/>
    <cellStyle name="Millares 174 2 5 9 2" xfId="11388" xr:uid="{FA6B5EFC-6B72-4818-A117-4E891BC22177}"/>
    <cellStyle name="Millares 174 2 5 9 2 2" xfId="32891" xr:uid="{1205BF10-78AC-4DF3-B846-5722EE301B2D}"/>
    <cellStyle name="Millares 174 2 5 9 3" xfId="18023" xr:uid="{7F6920E9-94B0-4B50-8918-95C2C1E78745}"/>
    <cellStyle name="Millares 174 2 5 9 3 2" xfId="39526" xr:uid="{3D19FD2B-FFC6-4446-BE46-F3277375F14B}"/>
    <cellStyle name="Millares 174 2 5 9 4" xfId="24628" xr:uid="{617F8F30-7445-470F-A37F-3300B5B4F488}"/>
    <cellStyle name="Millares 174 2 5 9 5" xfId="46131" xr:uid="{4736A51C-8A57-4E32-95EF-98BB9C052460}"/>
    <cellStyle name="Millares 174 2 6" xfId="8447" xr:uid="{92E14C76-3D9F-4753-986A-ED60AD2D9828}"/>
    <cellStyle name="Millares 174 2 6 2" xfId="29950" xr:uid="{E33BDE38-68BF-4B30-A968-14F4AB78CF30}"/>
    <cellStyle name="Millares 18" xfId="140" xr:uid="{1B87F357-5B0B-4781-BD04-5FC316F387FA}"/>
    <cellStyle name="Millares 18 10" xfId="4677" xr:uid="{63D3DC4A-1853-496D-A7DA-BCDBC1005CC9}"/>
    <cellStyle name="Millares 18 10 2" xfId="12943" xr:uid="{3DE2C392-ECA1-4309-9C33-AE3F4C61365B}"/>
    <cellStyle name="Millares 18 10 2 2" xfId="34446" xr:uid="{132E0FF5-B7B3-4602-827F-137931F000B2}"/>
    <cellStyle name="Millares 18 10 3" xfId="19578" xr:uid="{202C43BD-817E-47DF-BAA2-D2A5086D6558}"/>
    <cellStyle name="Millares 18 10 3 2" xfId="41081" xr:uid="{8941DC36-25C2-44F0-BFE5-A71487F57326}"/>
    <cellStyle name="Millares 18 10 4" xfId="26183" xr:uid="{AF9A7A11-CFA6-4016-8CE8-69B1CD3B2918}"/>
    <cellStyle name="Millares 18 10 5" xfId="47686" xr:uid="{3AD38ACA-1CC8-4CE1-AE47-C63FB12C076E}"/>
    <cellStyle name="Millares 18 11" xfId="5180" xr:uid="{8BF19873-324B-4602-88FD-88AA040F3528}"/>
    <cellStyle name="Millares 18 11 2" xfId="13446" xr:uid="{8BB85F46-F986-4E85-8208-D1C45DD7514E}"/>
    <cellStyle name="Millares 18 11 2 2" xfId="34949" xr:uid="{9F0DBF0C-D752-4D9C-AE8B-2560D90B9771}"/>
    <cellStyle name="Millares 18 11 3" xfId="20081" xr:uid="{86BE6355-FF29-4EF6-8FE5-21995BDEF5E1}"/>
    <cellStyle name="Millares 18 11 3 2" xfId="41584" xr:uid="{CD95AE69-EFC2-4A24-BBF5-ECA24A5F4095}"/>
    <cellStyle name="Millares 18 11 4" xfId="26686" xr:uid="{307B849B-76C4-48CA-A095-83A308C77A2B}"/>
    <cellStyle name="Millares 18 11 5" xfId="48189" xr:uid="{318783F3-9F7F-4296-9215-A24CCE5EDC7E}"/>
    <cellStyle name="Millares 18 12" xfId="6821" xr:uid="{0BA671FF-F0A3-47A9-9D28-0F5F888374EC}"/>
    <cellStyle name="Millares 18 12 2" xfId="28324" xr:uid="{6176791B-8240-475F-834F-4FD6EC93A72E}"/>
    <cellStyle name="Millares 18 13" xfId="8475" xr:uid="{5D321452-AA10-4254-ADA5-9C8F0673B88B}"/>
    <cellStyle name="Millares 18 13 2" xfId="29978" xr:uid="{055BE3FB-CA1C-4CC3-951B-7C5F7E354067}"/>
    <cellStyle name="Millares 18 14" xfId="15114" xr:uid="{DBD82220-D615-4908-BA84-A05792BDD3AD}"/>
    <cellStyle name="Millares 18 14 2" xfId="36617" xr:uid="{09E2FD41-1541-487A-A233-C48EE558BA65}"/>
    <cellStyle name="Millares 18 15" xfId="21719" xr:uid="{AE551097-8DD9-4492-B938-DBDD56DAE872}"/>
    <cellStyle name="Millares 18 16" xfId="43222" xr:uid="{35CCBA62-83A9-4ABB-B5DC-DA68CA98BF35}"/>
    <cellStyle name="Millares 18 2" xfId="472" xr:uid="{D4693692-9D1A-4DDA-8D67-4E814D55519F}"/>
    <cellStyle name="Millares 18 2 10" xfId="7083" xr:uid="{DBEA19C8-21AC-43D9-BC4B-AAAD19D8A7E1}"/>
    <cellStyle name="Millares 18 2 10 2" xfId="28586" xr:uid="{4864C301-58CB-4141-804E-D28C7BDE5AF2}"/>
    <cellStyle name="Millares 18 2 11" xfId="8739" xr:uid="{6E987C44-4B75-40FC-A161-2A570F9E0802}"/>
    <cellStyle name="Millares 18 2 11 2" xfId="30242" xr:uid="{9E6B5F6A-8284-4AC1-9FAF-F624FE1D5557}"/>
    <cellStyle name="Millares 18 2 12" xfId="15375" xr:uid="{4EAE34F1-FF86-4F3D-88D3-3F818B395E28}"/>
    <cellStyle name="Millares 18 2 12 2" xfId="36878" xr:uid="{D9C9576E-5320-4251-A83C-E084DF4233ED}"/>
    <cellStyle name="Millares 18 2 13" xfId="21980" xr:uid="{41770183-A90C-46E0-B2C3-5B9E295B07BF}"/>
    <cellStyle name="Millares 18 2 14" xfId="43483" xr:uid="{6096EC51-3C81-4911-8F97-5F8E71A76B9F}"/>
    <cellStyle name="Millares 18 2 2" xfId="754" xr:uid="{2575C206-1B65-434E-ABDF-559BCD7EB375}"/>
    <cellStyle name="Millares 18 2 2 10" xfId="15655" xr:uid="{242E6D44-26DE-446A-B8D7-A5D241CCD35E}"/>
    <cellStyle name="Millares 18 2 2 10 2" xfId="37158" xr:uid="{A9454E45-B388-49C8-A677-7791CB33D704}"/>
    <cellStyle name="Millares 18 2 2 11" xfId="22260" xr:uid="{759DB6C0-FC48-4707-A66B-C9435512EE94}"/>
    <cellStyle name="Millares 18 2 2 12" xfId="43763" xr:uid="{3AC4CFBD-28F0-4358-98BA-97ABB0EB787D}"/>
    <cellStyle name="Millares 18 2 2 2" xfId="1700" xr:uid="{5D0B0B9C-840D-4BFA-A184-1C5142B400D8}"/>
    <cellStyle name="Millares 18 2 2 2 2" xfId="4529" xr:uid="{71ADB9A6-DC88-4196-8623-63A60EC0B7BB}"/>
    <cellStyle name="Millares 18 2 2 2 2 2" xfId="12795" xr:uid="{FB7BF211-832F-44D5-90D2-AC27F252E49A}"/>
    <cellStyle name="Millares 18 2 2 2 2 2 2" xfId="34298" xr:uid="{21E8AB50-0754-4BB2-AF77-A416A78A5C51}"/>
    <cellStyle name="Millares 18 2 2 2 2 3" xfId="19430" xr:uid="{400AB43A-05BD-4C55-9E8D-5F826B1B9A19}"/>
    <cellStyle name="Millares 18 2 2 2 2 3 2" xfId="40933" xr:uid="{3146B2BA-9608-4E1E-975C-934CA0E42DE1}"/>
    <cellStyle name="Millares 18 2 2 2 2 4" xfId="26035" xr:uid="{4E566687-1F9D-41CD-99C2-3336F5A74EF8}"/>
    <cellStyle name="Millares 18 2 2 2 2 5" xfId="47538" xr:uid="{1DA88339-A589-4C5A-9F5F-78083D86D5C0}"/>
    <cellStyle name="Millares 18 2 2 2 3" xfId="6668" xr:uid="{15B2E796-7563-4500-97F3-523B6715896A}"/>
    <cellStyle name="Millares 18 2 2 2 3 2" xfId="14934" xr:uid="{618BB5C1-34FE-47F3-B8A8-C3A6FAA5554A}"/>
    <cellStyle name="Millares 18 2 2 2 3 2 2" xfId="36437" xr:uid="{48D554D5-33C2-4B56-8996-246C454E6653}"/>
    <cellStyle name="Millares 18 2 2 2 3 3" xfId="21569" xr:uid="{78253DC5-02C2-4F92-A53C-AF03C586590B}"/>
    <cellStyle name="Millares 18 2 2 2 3 3 2" xfId="43072" xr:uid="{5B0414BC-D34B-4223-8234-DA9C4FFAC7D0}"/>
    <cellStyle name="Millares 18 2 2 2 3 4" xfId="28174" xr:uid="{60564DA9-0893-4FBB-BFEF-37F8159C2413}"/>
    <cellStyle name="Millares 18 2 2 2 3 5" xfId="49677" xr:uid="{2D6B16DB-E2F7-4494-985B-D4DD7AA73262}"/>
    <cellStyle name="Millares 18 2 2 2 4" xfId="8309" xr:uid="{4A1DFC84-BB2C-4586-8D99-D8DE9366684A}"/>
    <cellStyle name="Millares 18 2 2 2 4 2" xfId="29812" xr:uid="{D14766AD-0D30-4762-8C00-F90ACAEA1F5B}"/>
    <cellStyle name="Millares 18 2 2 2 5" xfId="9966" xr:uid="{6B94EE82-A3EA-449D-9134-AEA2C42708CD}"/>
    <cellStyle name="Millares 18 2 2 2 5 2" xfId="31469" xr:uid="{AC6393FB-7438-4F55-9BB7-717190348F7A}"/>
    <cellStyle name="Millares 18 2 2 2 6" xfId="16601" xr:uid="{FC5562E9-B3BC-4B4F-A29A-37072F6B3A9B}"/>
    <cellStyle name="Millares 18 2 2 2 6 2" xfId="38104" xr:uid="{3CE0C96E-72DA-4251-B489-4104B072B294}"/>
    <cellStyle name="Millares 18 2 2 2 7" xfId="23206" xr:uid="{A315989E-5614-48E2-84EF-EA2AF49F76D0}"/>
    <cellStyle name="Millares 18 2 2 2 8" xfId="44709" xr:uid="{5DDC1EE8-FF68-4840-8910-990383A9E01C}"/>
    <cellStyle name="Millares 18 2 2 3" xfId="2387" xr:uid="{525FBD98-8B57-4EAD-8849-652DA2D534B2}"/>
    <cellStyle name="Millares 18 2 2 3 2" xfId="10653" xr:uid="{EC6B5D5D-C0E4-4C89-A75D-F13C21B96C85}"/>
    <cellStyle name="Millares 18 2 2 3 2 2" xfId="32156" xr:uid="{CE75AECF-0BD5-402C-B3C8-8FD22673FA66}"/>
    <cellStyle name="Millares 18 2 2 3 3" xfId="17288" xr:uid="{C0E52814-A9A2-443C-A219-22B9122B1CAD}"/>
    <cellStyle name="Millares 18 2 2 3 3 2" xfId="38791" xr:uid="{39034BE4-7845-423A-9126-FB8D6188A252}"/>
    <cellStyle name="Millares 18 2 2 3 4" xfId="23893" xr:uid="{BF8344D5-E1E2-4B78-990B-FA7B2D0DAA82}"/>
    <cellStyle name="Millares 18 2 2 3 5" xfId="45396" xr:uid="{BEC88727-4C37-49FC-8C56-C803E8987D30}"/>
    <cellStyle name="Millares 18 2 2 4" xfId="2904" xr:uid="{D6A5B06B-45EC-42C5-A2D6-E44E786FF82E}"/>
    <cellStyle name="Millares 18 2 2 4 2" xfId="11170" xr:uid="{A3136FB9-21E2-41F4-8070-98C1BCF986CE}"/>
    <cellStyle name="Millares 18 2 2 4 2 2" xfId="32673" xr:uid="{7F1C3772-2308-48DF-9467-018C97EBA6CB}"/>
    <cellStyle name="Millares 18 2 2 4 3" xfId="17805" xr:uid="{DA289DD0-C461-486F-AAD3-7FABC271447B}"/>
    <cellStyle name="Millares 18 2 2 4 3 2" xfId="39308" xr:uid="{C5A2E0D7-6C78-4FF4-AB8B-995B840573D2}"/>
    <cellStyle name="Millares 18 2 2 4 4" xfId="24410" xr:uid="{549D99A6-7AED-47EA-9D3A-6841ED6847E1}"/>
    <cellStyle name="Millares 18 2 2 4 5" xfId="45913" xr:uid="{E8C32EA0-5F00-4A2F-A09C-796055EAAE2F}"/>
    <cellStyle name="Millares 18 2 2 5" xfId="3583" xr:uid="{14AE6BFA-416A-4408-94DB-CA1AC92077EC}"/>
    <cellStyle name="Millares 18 2 2 5 2" xfId="11849" xr:uid="{DAE362F6-9FEA-4F84-B223-1CBFB2BB383E}"/>
    <cellStyle name="Millares 18 2 2 5 2 2" xfId="33352" xr:uid="{1722A481-B86C-4E8E-B2B3-B9B16DFEC378}"/>
    <cellStyle name="Millares 18 2 2 5 3" xfId="18484" xr:uid="{A6EE5997-C9A8-4EB9-BDD6-B9E5FD2BDE8A}"/>
    <cellStyle name="Millares 18 2 2 5 3 2" xfId="39987" xr:uid="{42404360-6836-4BAB-A05D-F5D802BD003B}"/>
    <cellStyle name="Millares 18 2 2 5 4" xfId="25089" xr:uid="{90627CE3-9F8B-479C-BCC0-AF0934027387}"/>
    <cellStyle name="Millares 18 2 2 5 5" xfId="46592" xr:uid="{B41CA090-50CF-497E-A4C8-5654395BC877}"/>
    <cellStyle name="Millares 18 2 2 6" xfId="5048" xr:uid="{FB6DCA70-C802-407F-8985-4B2F8C6E5ADF}"/>
    <cellStyle name="Millares 18 2 2 6 2" xfId="13314" xr:uid="{3943D078-7C23-4672-A8C4-E0BCD6ABB34E}"/>
    <cellStyle name="Millares 18 2 2 6 2 2" xfId="34817" xr:uid="{78FCA382-2BF1-462F-B62C-C1CBB00EF8C6}"/>
    <cellStyle name="Millares 18 2 2 6 3" xfId="19949" xr:uid="{B31F68ED-5285-4483-832C-6AA5D73E4C6F}"/>
    <cellStyle name="Millares 18 2 2 6 3 2" xfId="41452" xr:uid="{D0192951-14E4-4D96-9AE1-7E338FE5910E}"/>
    <cellStyle name="Millares 18 2 2 6 4" xfId="26554" xr:uid="{E9B2C412-F7F4-4EA7-A5C7-2FE4EF19D5E5}"/>
    <cellStyle name="Millares 18 2 2 6 5" xfId="48057" xr:uid="{EDC6B1A0-4C19-4059-9D00-24D20A147EC8}"/>
    <cellStyle name="Millares 18 2 2 7" xfId="5722" xr:uid="{B44C7E5B-16A6-438E-879A-ECB70ABEB9B3}"/>
    <cellStyle name="Millares 18 2 2 7 2" xfId="13988" xr:uid="{FB957638-E59C-4879-87BE-556A6ED0937E}"/>
    <cellStyle name="Millares 18 2 2 7 2 2" xfId="35491" xr:uid="{F9F71F34-4CE8-4945-A0DE-C4B808CF539A}"/>
    <cellStyle name="Millares 18 2 2 7 3" xfId="20623" xr:uid="{46757EAB-CF08-4331-8A47-948B46FEDB91}"/>
    <cellStyle name="Millares 18 2 2 7 3 2" xfId="42126" xr:uid="{F8F100FA-A26A-4AB2-8BA6-9C551BA376DB}"/>
    <cellStyle name="Millares 18 2 2 7 4" xfId="27228" xr:uid="{DD9AACD3-4E42-4C00-AEC7-06C976CBC378}"/>
    <cellStyle name="Millares 18 2 2 7 5" xfId="48731" xr:uid="{0355E846-8B2C-47B1-9958-43085E3A6486}"/>
    <cellStyle name="Millares 18 2 2 8" xfId="7363" xr:uid="{AA3B2CEE-BCFE-475C-B96D-2D2AC44E09B4}"/>
    <cellStyle name="Millares 18 2 2 8 2" xfId="28866" xr:uid="{6E27449C-9D0C-40FE-8FFE-847FFE685AC9}"/>
    <cellStyle name="Millares 18 2 2 9" xfId="9020" xr:uid="{A67340E5-20AA-46A5-8DAC-932F8E98D980}"/>
    <cellStyle name="Millares 18 2 2 9 2" xfId="30523" xr:uid="{66C0578C-9BA9-4037-A335-B46422169C6B}"/>
    <cellStyle name="Millares 18 2 3" xfId="1024" xr:uid="{BF8B86B8-D717-4050-8253-200AB20CD756}"/>
    <cellStyle name="Millares 18 2 3 2" xfId="3853" xr:uid="{04B0D56D-3FC8-4490-9349-CF4959AA5A14}"/>
    <cellStyle name="Millares 18 2 3 2 2" xfId="12119" xr:uid="{FB6483FC-5412-4465-8F0A-1A97CDB534AD}"/>
    <cellStyle name="Millares 18 2 3 2 2 2" xfId="33622" xr:uid="{63A5DEC3-4469-469D-8281-2F1875E3C43D}"/>
    <cellStyle name="Millares 18 2 3 2 3" xfId="18754" xr:uid="{F2F5AB94-03C9-4DA3-A912-AFD6FD203E92}"/>
    <cellStyle name="Millares 18 2 3 2 3 2" xfId="40257" xr:uid="{E8007582-21D2-4FA3-B7D6-6E4C5FA3593E}"/>
    <cellStyle name="Millares 18 2 3 2 4" xfId="25359" xr:uid="{B0139B3E-01CD-4A0B-8B80-1EF12C6F7E25}"/>
    <cellStyle name="Millares 18 2 3 2 5" xfId="46862" xr:uid="{966A555B-109D-489D-8FC0-53B4A8850BC0}"/>
    <cellStyle name="Millares 18 2 3 3" xfId="5992" xr:uid="{2F522A6C-BF29-4C0A-AC3B-AFA8CA32945D}"/>
    <cellStyle name="Millares 18 2 3 3 2" xfId="14258" xr:uid="{3EBD64D6-6A11-44D7-8BD3-3E89DED1426D}"/>
    <cellStyle name="Millares 18 2 3 3 2 2" xfId="35761" xr:uid="{BDC307B1-5B83-42B7-AE1E-A810F87B426A}"/>
    <cellStyle name="Millares 18 2 3 3 3" xfId="20893" xr:uid="{810BAE7F-358A-415F-AA95-623EC3859578}"/>
    <cellStyle name="Millares 18 2 3 3 3 2" xfId="42396" xr:uid="{912004BC-C502-41B2-8D31-1EB2175E028C}"/>
    <cellStyle name="Millares 18 2 3 3 4" xfId="27498" xr:uid="{DD5B01FA-29AA-4386-9DDB-9627734E9D0D}"/>
    <cellStyle name="Millares 18 2 3 3 5" xfId="49001" xr:uid="{81B01DD8-0E58-4D42-84DB-F1EF48DDEF7C}"/>
    <cellStyle name="Millares 18 2 3 4" xfId="7633" xr:uid="{76B2170E-2071-4BE8-AC94-49339A23887E}"/>
    <cellStyle name="Millares 18 2 3 4 2" xfId="29136" xr:uid="{51BA4E69-40EA-4AFE-8788-CB4DF759F22C}"/>
    <cellStyle name="Millares 18 2 3 5" xfId="9290" xr:uid="{A1BA41A7-EA55-4966-A808-F79A667374A7}"/>
    <cellStyle name="Millares 18 2 3 5 2" xfId="30793" xr:uid="{30B10387-9DAE-4F2D-8BC3-93989163BBB6}"/>
    <cellStyle name="Millares 18 2 3 6" xfId="15925" xr:uid="{F1CF606C-A5E8-4A83-94AC-1976DA5B3ECF}"/>
    <cellStyle name="Millares 18 2 3 6 2" xfId="37428" xr:uid="{03B1C88E-0BBD-4B24-841B-E5522C61C850}"/>
    <cellStyle name="Millares 18 2 3 7" xfId="22530" xr:uid="{4FF5835F-C352-4115-8D96-AD8E680CB6EE}"/>
    <cellStyle name="Millares 18 2 3 8" xfId="44033" xr:uid="{7144B02C-F7F2-4EF9-A248-F775D87C298A}"/>
    <cellStyle name="Millares 18 2 4" xfId="1420" xr:uid="{E728F6E4-2D7B-4540-A86B-22125E829444}"/>
    <cellStyle name="Millares 18 2 4 2" xfId="4249" xr:uid="{EB82CE0B-A906-47D0-82B9-D382DBB6B97D}"/>
    <cellStyle name="Millares 18 2 4 2 2" xfId="12515" xr:uid="{8610A902-0644-4E7D-9D40-5C2ABB88C5D4}"/>
    <cellStyle name="Millares 18 2 4 2 2 2" xfId="34018" xr:uid="{423B4DAF-52B3-41AB-89CC-D6069EF4373D}"/>
    <cellStyle name="Millares 18 2 4 2 3" xfId="19150" xr:uid="{E691D31E-54F5-45CF-A005-8620D0E8BA78}"/>
    <cellStyle name="Millares 18 2 4 2 3 2" xfId="40653" xr:uid="{CAB2D288-0FE8-4017-9B60-E36E2C665F1B}"/>
    <cellStyle name="Millares 18 2 4 2 4" xfId="25755" xr:uid="{CD654B94-4544-48B8-B862-CD0C7D4ECC71}"/>
    <cellStyle name="Millares 18 2 4 2 5" xfId="47258" xr:uid="{BDA54EF0-7B4E-497C-9B05-A077CEFB4CFB}"/>
    <cellStyle name="Millares 18 2 4 3" xfId="6388" xr:uid="{04D62C89-E867-4633-9D80-22B0877E1339}"/>
    <cellStyle name="Millares 18 2 4 3 2" xfId="14654" xr:uid="{190FA428-1B5E-4663-A824-AB0236D5FFCD}"/>
    <cellStyle name="Millares 18 2 4 3 2 2" xfId="36157" xr:uid="{97876A75-E197-4422-B3FA-D155E7E54257}"/>
    <cellStyle name="Millares 18 2 4 3 3" xfId="21289" xr:uid="{7643562F-CE25-40A0-B9CB-8E295EF576D3}"/>
    <cellStyle name="Millares 18 2 4 3 3 2" xfId="42792" xr:uid="{BEC29D78-D6A0-43B6-A49E-EEBE4618F63F}"/>
    <cellStyle name="Millares 18 2 4 3 4" xfId="27894" xr:uid="{5E812762-CCEB-4600-BA41-3A1D8B96AD96}"/>
    <cellStyle name="Millares 18 2 4 3 5" xfId="49397" xr:uid="{2E283F4E-8509-4853-8601-A7B9F91A276F}"/>
    <cellStyle name="Millares 18 2 4 4" xfId="8029" xr:uid="{258D6A48-00B2-4B69-8C42-7E9359175404}"/>
    <cellStyle name="Millares 18 2 4 4 2" xfId="29532" xr:uid="{3CF2C322-8B5B-4B5B-A70B-3500AF7A2683}"/>
    <cellStyle name="Millares 18 2 4 5" xfId="9686" xr:uid="{540A6579-5040-4FB1-A1B7-46B84DF3F79D}"/>
    <cellStyle name="Millares 18 2 4 5 2" xfId="31189" xr:uid="{48E6592E-6852-4991-A0B0-D4D60B36D09E}"/>
    <cellStyle name="Millares 18 2 4 6" xfId="16321" xr:uid="{FFDE77BD-9139-437D-A7BF-42068AEDEA55}"/>
    <cellStyle name="Millares 18 2 4 6 2" xfId="37824" xr:uid="{D150AB61-E6A3-4E1E-B469-CB7BBC626F4C}"/>
    <cellStyle name="Millares 18 2 4 7" xfId="22926" xr:uid="{966FE2DF-DBC7-4C6A-95C7-1ADECEB84FDC}"/>
    <cellStyle name="Millares 18 2 4 8" xfId="44429" xr:uid="{2B924CE3-7822-43AD-A67A-ACBC9ACD2538}"/>
    <cellStyle name="Millares 18 2 5" xfId="2107" xr:uid="{4F20D85E-A98D-49EF-A1FA-7B5FF463DBCD}"/>
    <cellStyle name="Millares 18 2 5 2" xfId="10373" xr:uid="{F704D387-F68C-4CB0-A990-A27A1D3A4B4C}"/>
    <cellStyle name="Millares 18 2 5 2 2" xfId="31876" xr:uid="{81A200FF-2C05-4CB7-8723-EB5EF2971D00}"/>
    <cellStyle name="Millares 18 2 5 3" xfId="17008" xr:uid="{A782A726-7A8E-4BAE-BBAE-66A0CB19DC1C}"/>
    <cellStyle name="Millares 18 2 5 3 2" xfId="38511" xr:uid="{8C4E6CD1-8F02-444B-ADB9-1F6F6447DE6C}"/>
    <cellStyle name="Millares 18 2 5 4" xfId="23613" xr:uid="{7EF08194-A0C0-46D0-AD23-B3FB0FFD9B20}"/>
    <cellStyle name="Millares 18 2 5 5" xfId="45116" xr:uid="{C8E715AE-9E85-4130-A82F-958F48A1EC91}"/>
    <cellStyle name="Millares 18 2 6" xfId="2655" xr:uid="{BE23015E-1E87-44CD-B8B9-E029D988E0F3}"/>
    <cellStyle name="Millares 18 2 6 2" xfId="10921" xr:uid="{876C09B3-B2B0-4FCF-8EFB-BEC8F7C6AF65}"/>
    <cellStyle name="Millares 18 2 6 2 2" xfId="32424" xr:uid="{7A53CC02-6A58-447D-9288-0ED33A14B179}"/>
    <cellStyle name="Millares 18 2 6 3" xfId="17556" xr:uid="{A2AE8FE1-5EA8-42AD-A0FB-05DD55F2D4A4}"/>
    <cellStyle name="Millares 18 2 6 3 2" xfId="39059" xr:uid="{B33A5532-4AE2-4536-AAC9-B568211F8364}"/>
    <cellStyle name="Millares 18 2 6 4" xfId="24161" xr:uid="{E0BFFAED-7A5E-40D7-9DA4-F6A15BA72553}"/>
    <cellStyle name="Millares 18 2 6 5" xfId="45664" xr:uid="{3D886CEF-528D-4E8D-8463-0CF524AA6BA6}"/>
    <cellStyle name="Millares 18 2 7" xfId="3303" xr:uid="{D6FC4D91-6EAA-44B4-8F59-253BC7DF99BC}"/>
    <cellStyle name="Millares 18 2 7 2" xfId="11569" xr:uid="{F80A919D-C729-4C7D-9688-8857B5CD89ED}"/>
    <cellStyle name="Millares 18 2 7 2 2" xfId="33072" xr:uid="{77EF1B82-00A9-46A3-B0EB-1FDFF692669B}"/>
    <cellStyle name="Millares 18 2 7 3" xfId="18204" xr:uid="{E425DAD2-6654-4069-A728-34434CEF44EA}"/>
    <cellStyle name="Millares 18 2 7 3 2" xfId="39707" xr:uid="{B15FDEB1-340D-47F0-9D66-4BDA024608C6}"/>
    <cellStyle name="Millares 18 2 7 4" xfId="24809" xr:uid="{2F0FC6B7-B77E-484A-992E-74B0E8A047F8}"/>
    <cellStyle name="Millares 18 2 7 5" xfId="46312" xr:uid="{3CC258D4-F5EA-4C69-8B3B-C61D49C24015}"/>
    <cellStyle name="Millares 18 2 8" xfId="4799" xr:uid="{FBBD985B-0857-409C-AA64-02A52929F329}"/>
    <cellStyle name="Millares 18 2 8 2" xfId="13065" xr:uid="{CB6DA14D-78EF-4A76-9B1D-8406DC2EC380}"/>
    <cellStyle name="Millares 18 2 8 2 2" xfId="34568" xr:uid="{3E55D005-24FD-46D2-B81C-A0749AC8EB92}"/>
    <cellStyle name="Millares 18 2 8 3" xfId="19700" xr:uid="{00F5A62C-31F1-4AD3-AB18-0D9BCE258E9B}"/>
    <cellStyle name="Millares 18 2 8 3 2" xfId="41203" xr:uid="{0E4352C8-9D07-47DF-A4A5-E7BD464CB5D1}"/>
    <cellStyle name="Millares 18 2 8 4" xfId="26305" xr:uid="{228394DB-C019-4601-9EB8-7A5EEC8032AD}"/>
    <cellStyle name="Millares 18 2 8 5" xfId="47808" xr:uid="{6942AA68-1BAA-435B-9277-481377D3ACD6}"/>
    <cellStyle name="Millares 18 2 9" xfId="5442" xr:uid="{BFEC4F0D-7DC7-4C95-8ADD-0F078B964AFF}"/>
    <cellStyle name="Millares 18 2 9 2" xfId="13708" xr:uid="{25CA8E19-0AC3-4655-9D82-0487919F4CB2}"/>
    <cellStyle name="Millares 18 2 9 2 2" xfId="35211" xr:uid="{657CCB6E-0018-43E2-982B-1B1FBDAF45C2}"/>
    <cellStyle name="Millares 18 2 9 3" xfId="20343" xr:uid="{3CDC22BD-407D-47A9-AB20-6316706D16C0}"/>
    <cellStyle name="Millares 18 2 9 3 2" xfId="41846" xr:uid="{B5287E52-C243-4392-8B97-6E281F5ED4ED}"/>
    <cellStyle name="Millares 18 2 9 4" xfId="26948" xr:uid="{72052AD6-C48B-4E8D-8FC8-87AD29C7279A}"/>
    <cellStyle name="Millares 18 2 9 5" xfId="48451" xr:uid="{8EDF8538-1EA5-484A-94C7-6243A99194CE}"/>
    <cellStyle name="Millares 18 3" xfId="345" xr:uid="{F9701AF5-FC54-4CD2-86CF-873C46E5E6F0}"/>
    <cellStyle name="Millares 18 3 10" xfId="15248" xr:uid="{F1F85400-BC02-4F38-85F2-E8A31CA45C41}"/>
    <cellStyle name="Millares 18 3 10 2" xfId="36751" xr:uid="{EEF7E5A5-B146-481B-8692-CDC95F94C8ED}"/>
    <cellStyle name="Millares 18 3 11" xfId="21853" xr:uid="{73C4A63F-1656-4790-A130-812693EC67A3}"/>
    <cellStyle name="Millares 18 3 12" xfId="43356" xr:uid="{4C6EEA76-599D-4F18-BBE6-E91C90C237AA}"/>
    <cellStyle name="Millares 18 3 2" xfId="1293" xr:uid="{9BDEB5E7-62C1-4A67-A8B7-E8FF66F5AE50}"/>
    <cellStyle name="Millares 18 3 2 2" xfId="4122" xr:uid="{4BAA233D-4997-4F61-9880-A5A81067B233}"/>
    <cellStyle name="Millares 18 3 2 2 2" xfId="12388" xr:uid="{23C52321-A9C0-4EA6-AE92-E24622D33D3B}"/>
    <cellStyle name="Millares 18 3 2 2 2 2" xfId="33891" xr:uid="{22DD55FA-1878-42D2-AA45-4556A58610B1}"/>
    <cellStyle name="Millares 18 3 2 2 3" xfId="19023" xr:uid="{B5070B2B-A96A-4BA5-AEC4-F883372F09C3}"/>
    <cellStyle name="Millares 18 3 2 2 3 2" xfId="40526" xr:uid="{F194C762-0AFA-42DD-9CEC-FD552CEA9E4F}"/>
    <cellStyle name="Millares 18 3 2 2 4" xfId="25628" xr:uid="{EF3EE3C0-A435-424C-97F2-D31E3B7816DE}"/>
    <cellStyle name="Millares 18 3 2 2 5" xfId="47131" xr:uid="{B2543062-D4C6-48C7-A295-B49BD8DE6AB6}"/>
    <cellStyle name="Millares 18 3 2 3" xfId="6261" xr:uid="{6FD994E4-4B49-4754-A61C-92878E1BBF96}"/>
    <cellStyle name="Millares 18 3 2 3 2" xfId="14527" xr:uid="{23713172-2B75-4B36-8566-3BFBC1FAFCA0}"/>
    <cellStyle name="Millares 18 3 2 3 2 2" xfId="36030" xr:uid="{71F70733-B090-4F52-8399-BD90BDEE22B8}"/>
    <cellStyle name="Millares 18 3 2 3 3" xfId="21162" xr:uid="{2ADD10D8-F40A-4081-B990-9672121A7B0B}"/>
    <cellStyle name="Millares 18 3 2 3 3 2" xfId="42665" xr:uid="{9CFB10CB-4129-4AB4-96D7-37DDE7902917}"/>
    <cellStyle name="Millares 18 3 2 3 4" xfId="27767" xr:uid="{27DADE8D-92B0-428B-B472-836A5C207522}"/>
    <cellStyle name="Millares 18 3 2 3 5" xfId="49270" xr:uid="{DE434EA7-C73F-4A44-8E9D-F03557266304}"/>
    <cellStyle name="Millares 18 3 2 4" xfId="7902" xr:uid="{E00E41E0-6983-489C-83F3-65CFAC85E5DF}"/>
    <cellStyle name="Millares 18 3 2 4 2" xfId="29405" xr:uid="{46218429-FF59-48DC-BDB1-30890112343F}"/>
    <cellStyle name="Millares 18 3 2 5" xfId="9559" xr:uid="{58AC4B9C-4A64-4B08-8795-F3F30506FF5B}"/>
    <cellStyle name="Millares 18 3 2 5 2" xfId="31062" xr:uid="{5E224426-0074-42D5-AB84-5A0AD47BC1D9}"/>
    <cellStyle name="Millares 18 3 2 6" xfId="16194" xr:uid="{8249BD56-2646-476D-AEC8-2DA66E53C2A3}"/>
    <cellStyle name="Millares 18 3 2 6 2" xfId="37697" xr:uid="{506AA926-7564-4148-BC9B-6A90EE23E769}"/>
    <cellStyle name="Millares 18 3 2 7" xfId="22799" xr:uid="{F8C0699E-329F-4709-94B7-413DCF2AB2C1}"/>
    <cellStyle name="Millares 18 3 2 8" xfId="44302" xr:uid="{F7A47A1D-36CB-43A0-977F-4D448B37DCE7}"/>
    <cellStyle name="Millares 18 3 3" xfId="1980" xr:uid="{626825E3-8361-485C-8D5D-818EE16B2376}"/>
    <cellStyle name="Millares 18 3 3 2" xfId="10246" xr:uid="{4836A304-F0D5-48FA-B230-85298F68CA37}"/>
    <cellStyle name="Millares 18 3 3 2 2" xfId="31749" xr:uid="{C5139566-BD77-447D-B346-7AFF3D306F7C}"/>
    <cellStyle name="Millares 18 3 3 3" xfId="16881" xr:uid="{A9CBEB92-B137-478E-88F5-1BBDEA40E74F}"/>
    <cellStyle name="Millares 18 3 3 3 2" xfId="38384" xr:uid="{11372F3B-39AE-4A2C-8A58-A13BD78DF5A3}"/>
    <cellStyle name="Millares 18 3 3 4" xfId="23486" xr:uid="{C9216E36-B96F-4DAC-9170-8350718FEFE6}"/>
    <cellStyle name="Millares 18 3 3 5" xfId="44989" xr:uid="{67C52E29-026F-425C-9A37-A363CF6551C8}"/>
    <cellStyle name="Millares 18 3 4" xfId="2779" xr:uid="{35EDEF05-3028-4370-B586-3ECCA0F8B01B}"/>
    <cellStyle name="Millares 18 3 4 2" xfId="11045" xr:uid="{1037C8DD-577A-4991-8AFB-79F6E9EC1A9B}"/>
    <cellStyle name="Millares 18 3 4 2 2" xfId="32548" xr:uid="{E9133BF4-48B9-4BFD-A772-C608919B73B6}"/>
    <cellStyle name="Millares 18 3 4 3" xfId="17680" xr:uid="{787E86C0-BD73-4E79-AFB3-4C934ED7B1C0}"/>
    <cellStyle name="Millares 18 3 4 3 2" xfId="39183" xr:uid="{E87D891E-5DDD-497D-B021-A14668B0CD77}"/>
    <cellStyle name="Millares 18 3 4 4" xfId="24285" xr:uid="{0F95EA6A-BF82-4F18-BF2C-ADBA774DE944}"/>
    <cellStyle name="Millares 18 3 4 5" xfId="45788" xr:uid="{09C5F5B6-359A-4F5B-88B5-B85E2AE6D37C}"/>
    <cellStyle name="Millares 18 3 5" xfId="3176" xr:uid="{D7C9A81E-DC97-41CD-A4D0-DA4A3A25AA2A}"/>
    <cellStyle name="Millares 18 3 5 2" xfId="11442" xr:uid="{8559A208-31CE-4E15-9BC3-F4AEAFEE10F7}"/>
    <cellStyle name="Millares 18 3 5 2 2" xfId="32945" xr:uid="{B6451034-47DD-4F14-BB67-15DCA2E9D555}"/>
    <cellStyle name="Millares 18 3 5 3" xfId="18077" xr:uid="{72CD9E85-69BD-40AA-A10B-7479EC76016A}"/>
    <cellStyle name="Millares 18 3 5 3 2" xfId="39580" xr:uid="{BB452C1B-1FFC-403C-8D0B-BF7732846D53}"/>
    <cellStyle name="Millares 18 3 5 4" xfId="24682" xr:uid="{90D645B1-682F-433E-AE86-7960479F3611}"/>
    <cellStyle name="Millares 18 3 5 5" xfId="46185" xr:uid="{92DE83F6-5E2C-4A93-9489-66287A1160ED}"/>
    <cellStyle name="Millares 18 3 6" xfId="4923" xr:uid="{7F98439C-8573-4D6C-B89B-8B2AD1BEC94E}"/>
    <cellStyle name="Millares 18 3 6 2" xfId="13189" xr:uid="{44928D1B-7F29-45CE-B29D-07CB79479906}"/>
    <cellStyle name="Millares 18 3 6 2 2" xfId="34692" xr:uid="{FAE52CF8-6620-49F3-9146-8A11DB36F8BE}"/>
    <cellStyle name="Millares 18 3 6 3" xfId="19824" xr:uid="{FDAEA563-610C-4831-A6BF-9D994FEA44C4}"/>
    <cellStyle name="Millares 18 3 6 3 2" xfId="41327" xr:uid="{19C4DE66-CAC1-426B-8129-C2A31531D453}"/>
    <cellStyle name="Millares 18 3 6 4" xfId="26429" xr:uid="{01240F69-0A21-44C4-80BD-2616C71D5CA6}"/>
    <cellStyle name="Millares 18 3 6 5" xfId="47932" xr:uid="{FF77BCD8-6082-4C9B-9721-3AC8570CF5D4}"/>
    <cellStyle name="Millares 18 3 7" xfId="5315" xr:uid="{A56162C1-9DE3-49C7-8DC4-98B834DE8B78}"/>
    <cellStyle name="Millares 18 3 7 2" xfId="13581" xr:uid="{4A834A36-28A0-465C-A183-A22633474759}"/>
    <cellStyle name="Millares 18 3 7 2 2" xfId="35084" xr:uid="{08C822D1-B890-4667-97B1-6CE79FBC8C8C}"/>
    <cellStyle name="Millares 18 3 7 3" xfId="20216" xr:uid="{A441A797-77A3-4BFE-9D10-609907FB1748}"/>
    <cellStyle name="Millares 18 3 7 3 2" xfId="41719" xr:uid="{25374E17-DA7D-4DCC-BFD6-2C319F39F2EC}"/>
    <cellStyle name="Millares 18 3 7 4" xfId="26821" xr:uid="{73439376-9181-451C-AA61-2119A0957C39}"/>
    <cellStyle name="Millares 18 3 7 5" xfId="48324" xr:uid="{BE917028-9EC4-48F8-8D85-DBFD3EA161A2}"/>
    <cellStyle name="Millares 18 3 8" xfId="6956" xr:uid="{84E23AF0-482E-4760-96EA-C778092A87C3}"/>
    <cellStyle name="Millares 18 3 8 2" xfId="28459" xr:uid="{559D0C2A-4B7C-4770-B89C-F5CEBC401384}"/>
    <cellStyle name="Millares 18 3 9" xfId="8612" xr:uid="{49F8751F-DF72-4A2F-8C1C-0B3FF7AE4A74}"/>
    <cellStyle name="Millares 18 3 9 2" xfId="30115" xr:uid="{5CEE789A-9471-4341-AA92-58A0A0A65753}"/>
    <cellStyle name="Millares 18 4" xfId="629" xr:uid="{6A3DFE14-FB57-4E5C-9E52-3D84E9F26B36}"/>
    <cellStyle name="Millares 18 4 10" xfId="43638" xr:uid="{EC00157B-BF6F-4BA6-95EA-86720F9E30DB}"/>
    <cellStyle name="Millares 18 4 2" xfId="1575" xr:uid="{E0FF5994-A551-4D98-8F4A-3C5816775EE2}"/>
    <cellStyle name="Millares 18 4 2 2" xfId="4404" xr:uid="{F9421957-552B-44BC-87AA-9EA0E43D9E8D}"/>
    <cellStyle name="Millares 18 4 2 2 2" xfId="12670" xr:uid="{08F91EB6-6EFC-4760-A247-362778B5F3E9}"/>
    <cellStyle name="Millares 18 4 2 2 2 2" xfId="34173" xr:uid="{2EE2A995-71FE-4EA3-B29A-02AB9196C28E}"/>
    <cellStyle name="Millares 18 4 2 2 3" xfId="19305" xr:uid="{796E9515-1627-447B-9D2C-DEEC17C1F124}"/>
    <cellStyle name="Millares 18 4 2 2 3 2" xfId="40808" xr:uid="{C2EF7912-2933-4817-806B-933E038A3602}"/>
    <cellStyle name="Millares 18 4 2 2 4" xfId="25910" xr:uid="{5760689C-52A8-43D2-9644-1D7DD848D630}"/>
    <cellStyle name="Millares 18 4 2 2 5" xfId="47413" xr:uid="{282B6DA7-458B-4C40-A575-8AA6B5C071DB}"/>
    <cellStyle name="Millares 18 4 2 3" xfId="6543" xr:uid="{7501DB54-E3B3-4AC6-ADF2-D0109CCA634F}"/>
    <cellStyle name="Millares 18 4 2 3 2" xfId="14809" xr:uid="{107D8C6E-AE0A-4A69-9C41-5B0D5488BF3F}"/>
    <cellStyle name="Millares 18 4 2 3 2 2" xfId="36312" xr:uid="{EB03AEA1-B010-43A3-8851-A34F04335B44}"/>
    <cellStyle name="Millares 18 4 2 3 3" xfId="21444" xr:uid="{0E9337CF-33B7-4701-9D2F-C12B4F6EA007}"/>
    <cellStyle name="Millares 18 4 2 3 3 2" xfId="42947" xr:uid="{0E05D6FB-A32A-48E8-B15C-76FF9829AF9E}"/>
    <cellStyle name="Millares 18 4 2 3 4" xfId="28049" xr:uid="{E2BA5939-D5B0-4BD8-9618-D7BA6A5659B5}"/>
    <cellStyle name="Millares 18 4 2 3 5" xfId="49552" xr:uid="{479EE997-CB40-4810-854F-EE86B0FF2284}"/>
    <cellStyle name="Millares 18 4 2 4" xfId="8184" xr:uid="{950C089F-52B2-40EB-8D78-5DD6367622A7}"/>
    <cellStyle name="Millares 18 4 2 4 2" xfId="29687" xr:uid="{F19F0BD8-5322-44FC-AA62-7B6450F718B1}"/>
    <cellStyle name="Millares 18 4 2 5" xfId="9841" xr:uid="{41E1704C-4EB2-4E48-8230-364DDEEEC3E6}"/>
    <cellStyle name="Millares 18 4 2 5 2" xfId="31344" xr:uid="{EED80ECB-FF19-4445-A481-57E1683D77B1}"/>
    <cellStyle name="Millares 18 4 2 6" xfId="16476" xr:uid="{BCE73888-6D4C-4583-8B12-472D68BAB97F}"/>
    <cellStyle name="Millares 18 4 2 6 2" xfId="37979" xr:uid="{D28FDEF1-07F9-4720-B8C9-9DFEAFE71383}"/>
    <cellStyle name="Millares 18 4 2 7" xfId="23081" xr:uid="{307F8789-72EA-482E-ACC3-8789DCAEE894}"/>
    <cellStyle name="Millares 18 4 2 8" xfId="44584" xr:uid="{40B701D4-0406-472D-8740-A86479201BEC}"/>
    <cellStyle name="Millares 18 4 3" xfId="2262" xr:uid="{8A4BFF0C-22CA-4594-87C0-930970DC5946}"/>
    <cellStyle name="Millares 18 4 3 2" xfId="10528" xr:uid="{BC422321-BF94-440F-BCDD-8D0AD5356B00}"/>
    <cellStyle name="Millares 18 4 3 2 2" xfId="32031" xr:uid="{D86B0C9C-99E2-49C2-8F8E-27ED216024FA}"/>
    <cellStyle name="Millares 18 4 3 3" xfId="17163" xr:uid="{39183633-9CD1-497D-B46B-F971F966C478}"/>
    <cellStyle name="Millares 18 4 3 3 2" xfId="38666" xr:uid="{A6C651B3-03BA-402C-A81E-F4C1253ECD36}"/>
    <cellStyle name="Millares 18 4 3 4" xfId="23768" xr:uid="{B36B404C-7B51-44B8-A898-1850A408C30A}"/>
    <cellStyle name="Millares 18 4 3 5" xfId="45271" xr:uid="{464E59A5-B5DE-44F3-8619-95C8B02BC913}"/>
    <cellStyle name="Millares 18 4 4" xfId="3458" xr:uid="{D675C4AF-7C05-4D7E-8DFF-6979FA4F8CC5}"/>
    <cellStyle name="Millares 18 4 4 2" xfId="11724" xr:uid="{00E73FA8-0AB4-4D26-9AA1-352D259CAB7F}"/>
    <cellStyle name="Millares 18 4 4 2 2" xfId="33227" xr:uid="{A9820FFF-7DA7-4417-AEE3-3F35B8D2D148}"/>
    <cellStyle name="Millares 18 4 4 3" xfId="18359" xr:uid="{145C62D6-32B1-4F45-ADD5-F5BCF5C1FA9B}"/>
    <cellStyle name="Millares 18 4 4 3 2" xfId="39862" xr:uid="{1D510FDF-EC38-4086-9C2B-644984F1FD4A}"/>
    <cellStyle name="Millares 18 4 4 4" xfId="24964" xr:uid="{80B25FC3-1189-4B98-9244-1ACD71BB9016}"/>
    <cellStyle name="Millares 18 4 4 5" xfId="46467" xr:uid="{844F7003-7611-4216-A0E6-33FDB267F9F2}"/>
    <cellStyle name="Millares 18 4 5" xfId="5597" xr:uid="{12902630-66FB-44A4-8371-57A1D9846AA2}"/>
    <cellStyle name="Millares 18 4 5 2" xfId="13863" xr:uid="{7F515949-658B-4C39-980E-B93EFF6978B3}"/>
    <cellStyle name="Millares 18 4 5 2 2" xfId="35366" xr:uid="{EC943F5E-D096-4406-84D7-FE2E04097C6E}"/>
    <cellStyle name="Millares 18 4 5 3" xfId="20498" xr:uid="{74458543-D015-4C1F-BFA0-7147497266D3}"/>
    <cellStyle name="Millares 18 4 5 3 2" xfId="42001" xr:uid="{AC9B105F-CB0E-46C0-9350-3DB3132B108F}"/>
    <cellStyle name="Millares 18 4 5 4" xfId="27103" xr:uid="{F9B0A143-40A5-4ED8-95B8-EE94E9E8C209}"/>
    <cellStyle name="Millares 18 4 5 5" xfId="48606" xr:uid="{092324F8-0640-46C7-9A41-275696678540}"/>
    <cellStyle name="Millares 18 4 6" xfId="7238" xr:uid="{31780BFD-9821-4FF8-B1B7-6C70FAB78063}"/>
    <cellStyle name="Millares 18 4 6 2" xfId="28741" xr:uid="{49DA4007-D908-4D21-A724-BBCCC35C5CCE}"/>
    <cellStyle name="Millares 18 4 7" xfId="8895" xr:uid="{F9A41056-1C28-4EC5-8A49-59B3B55C8895}"/>
    <cellStyle name="Millares 18 4 7 2" xfId="30398" xr:uid="{335450BD-91D3-487D-AF16-94C1A59F0736}"/>
    <cellStyle name="Millares 18 4 8" xfId="15530" xr:uid="{21EFA44D-CEB0-4EF7-80E4-D95AF9DFFD74}"/>
    <cellStyle name="Millares 18 4 8 2" xfId="37033" xr:uid="{D5FAE4DC-08D6-4D7F-93A9-98A75C801404}"/>
    <cellStyle name="Millares 18 4 9" xfId="22135" xr:uid="{4A84E7D0-81B6-44C8-9BFA-FE9DD2DDC703}"/>
    <cellStyle name="Millares 18 5" xfId="897" xr:uid="{3ABC04C3-FA7F-47B6-8A71-07E89C9619F7}"/>
    <cellStyle name="Millares 18 5 2" xfId="3726" xr:uid="{3A52DE24-4422-4530-A289-29A82C092607}"/>
    <cellStyle name="Millares 18 5 2 2" xfId="11992" xr:uid="{3351CCA7-4DBE-4CB1-8593-E497E898346D}"/>
    <cellStyle name="Millares 18 5 2 2 2" xfId="33495" xr:uid="{F436E50B-4119-4408-B5EF-A55F9DBFE012}"/>
    <cellStyle name="Millares 18 5 2 3" xfId="18627" xr:uid="{8C49790A-2827-4531-A11D-044B869B4E7C}"/>
    <cellStyle name="Millares 18 5 2 3 2" xfId="40130" xr:uid="{02B9B9B3-9B1D-43FA-88D9-9D7EB13AF976}"/>
    <cellStyle name="Millares 18 5 2 4" xfId="25232" xr:uid="{B379532D-6154-4791-9676-210C3D0CEA3A}"/>
    <cellStyle name="Millares 18 5 2 5" xfId="46735" xr:uid="{40327B59-1BED-40AE-B7FE-8E0F80F7AC12}"/>
    <cellStyle name="Millares 18 5 3" xfId="5865" xr:uid="{C3CE95EE-77BF-44D4-9A90-B0DAF0CF7256}"/>
    <cellStyle name="Millares 18 5 3 2" xfId="14131" xr:uid="{FB9836BA-90F6-47F6-8160-B6AE0098E171}"/>
    <cellStyle name="Millares 18 5 3 2 2" xfId="35634" xr:uid="{2D21446B-05A1-41EE-92C8-CCA18FC63D2D}"/>
    <cellStyle name="Millares 18 5 3 3" xfId="20766" xr:uid="{DEDF6EE7-C722-4350-988A-1FA98C1ABC5B}"/>
    <cellStyle name="Millares 18 5 3 3 2" xfId="42269" xr:uid="{2BB2083B-AC29-40EA-95BB-0BC59396115C}"/>
    <cellStyle name="Millares 18 5 3 4" xfId="27371" xr:uid="{DE73A243-298B-4C2F-BBC7-FF6C82F121B6}"/>
    <cellStyle name="Millares 18 5 3 5" xfId="48874" xr:uid="{35A1F048-BE91-4CA7-A5AA-B0121B567FA1}"/>
    <cellStyle name="Millares 18 5 4" xfId="7506" xr:uid="{6D66442C-EAF0-459D-9BAA-C93CBAF8714A}"/>
    <cellStyle name="Millares 18 5 4 2" xfId="29009" xr:uid="{C3D6B9C3-D012-4984-8E56-E6534481F301}"/>
    <cellStyle name="Millares 18 5 5" xfId="9163" xr:uid="{563E68C4-E73E-44B9-963E-C8F3035FF902}"/>
    <cellStyle name="Millares 18 5 5 2" xfId="30666" xr:uid="{357A8A74-77B2-4AAD-B3B6-431110159649}"/>
    <cellStyle name="Millares 18 5 6" xfId="15798" xr:uid="{649CBED9-7D9E-4E84-B741-303CCFCC7736}"/>
    <cellStyle name="Millares 18 5 6 2" xfId="37301" xr:uid="{DB370F29-B076-451C-B2C5-FDC8EE55AA69}"/>
    <cellStyle name="Millares 18 5 7" xfId="22403" xr:uid="{C261962E-09F6-406E-B3B2-DF017591ACCE}"/>
    <cellStyle name="Millares 18 5 8" xfId="43906" xr:uid="{375FFBE9-FFA5-43DA-A328-3D4F6EE53585}"/>
    <cellStyle name="Millares 18 6" xfId="1158" xr:uid="{F0EB430E-8A47-4413-AEC2-50EBC698FEE7}"/>
    <cellStyle name="Millares 18 6 2" xfId="3987" xr:uid="{86D815B6-C954-4C92-9A5F-9980992CA7C4}"/>
    <cellStyle name="Millares 18 6 2 2" xfId="12253" xr:uid="{F356A00D-A413-47DF-B534-0D11E93A7C81}"/>
    <cellStyle name="Millares 18 6 2 2 2" xfId="33756" xr:uid="{D58A1B9B-02E0-4B75-BA06-AB31F0953DC4}"/>
    <cellStyle name="Millares 18 6 2 3" xfId="18888" xr:uid="{B4210A0E-57FF-4ED0-815E-5CED63E034F9}"/>
    <cellStyle name="Millares 18 6 2 3 2" xfId="40391" xr:uid="{7916509E-0E1D-4028-B451-1E48B89C3316}"/>
    <cellStyle name="Millares 18 6 2 4" xfId="25493" xr:uid="{9EA4FC50-D895-4D5E-BAC1-AE2763AFA23E}"/>
    <cellStyle name="Millares 18 6 2 5" xfId="46996" xr:uid="{0FDFAD56-210D-418F-8E3E-DBDA5B146904}"/>
    <cellStyle name="Millares 18 6 3" xfId="6126" xr:uid="{55B9C5C8-844F-4649-8D4C-2840D0F1A796}"/>
    <cellStyle name="Millares 18 6 3 2" xfId="14392" xr:uid="{0CE05EBB-7C7C-4166-99DA-143D1D6532AF}"/>
    <cellStyle name="Millares 18 6 3 2 2" xfId="35895" xr:uid="{0CA82641-A82C-44C3-B967-A74ADF3F7271}"/>
    <cellStyle name="Millares 18 6 3 3" xfId="21027" xr:uid="{CA3FC123-13B8-4161-8186-2FFAE5E11FF5}"/>
    <cellStyle name="Millares 18 6 3 3 2" xfId="42530" xr:uid="{26FCE9B6-C01B-4896-9302-300DFE994600}"/>
    <cellStyle name="Millares 18 6 3 4" xfId="27632" xr:uid="{755A25C6-F0CD-42A0-B876-13DBA1C07FCE}"/>
    <cellStyle name="Millares 18 6 3 5" xfId="49135" xr:uid="{78E68934-96BE-4E10-AF6C-7C34C92F35A5}"/>
    <cellStyle name="Millares 18 6 4" xfId="7767" xr:uid="{F3B99700-6738-48B4-8323-9C7ACDBA044C}"/>
    <cellStyle name="Millares 18 6 4 2" xfId="29270" xr:uid="{15814E20-DE75-485F-A321-04ED26196082}"/>
    <cellStyle name="Millares 18 6 5" xfId="9424" xr:uid="{4E712B2B-D43D-4D5D-80A1-398CBB11CCFC}"/>
    <cellStyle name="Millares 18 6 5 2" xfId="30927" xr:uid="{FB7A6D87-326E-49BC-BD7F-8D74A3205E51}"/>
    <cellStyle name="Millares 18 6 6" xfId="16059" xr:uid="{0BE70E72-C299-4F59-B378-01F01C3F6F09}"/>
    <cellStyle name="Millares 18 6 6 2" xfId="37562" xr:uid="{D271A6D4-2B4C-4CF0-B1AF-33F108BA15BD}"/>
    <cellStyle name="Millares 18 6 7" xfId="22664" xr:uid="{0C2B3D7B-C56A-4A9C-AD9B-15F997BD00D6}"/>
    <cellStyle name="Millares 18 6 8" xfId="44167" xr:uid="{1734E13A-CDBD-4704-B6B0-078EC64E7A4B}"/>
    <cellStyle name="Millares 18 7" xfId="1846" xr:uid="{8E89E374-C7D1-4E6F-B5F6-CE0D5C85E4B4}"/>
    <cellStyle name="Millares 18 7 2" xfId="10112" xr:uid="{1FAAEFA9-F684-4B10-A58C-00E10A1EFB45}"/>
    <cellStyle name="Millares 18 7 2 2" xfId="31615" xr:uid="{8946044F-39D1-4306-BCB9-62288B2ECF0D}"/>
    <cellStyle name="Millares 18 7 3" xfId="16747" xr:uid="{8007C1C6-E475-4339-9583-6E7B61442F4A}"/>
    <cellStyle name="Millares 18 7 3 2" xfId="38250" xr:uid="{3A195904-8A72-42E4-922F-6A1D4645CAA8}"/>
    <cellStyle name="Millares 18 7 4" xfId="23352" xr:uid="{19A71931-971B-4E53-A6B5-E748BBDE3A63}"/>
    <cellStyle name="Millares 18 7 5" xfId="44855" xr:uid="{442469F9-A638-4006-B785-644ABC93847B}"/>
    <cellStyle name="Millares 18 8" xfId="2531" xr:uid="{B07F6204-F7CD-4252-90B2-E27FE6670555}"/>
    <cellStyle name="Millares 18 8 2" xfId="10797" xr:uid="{F7311CFB-B0A5-4807-AA32-F919FBAB1B81}"/>
    <cellStyle name="Millares 18 8 2 2" xfId="32300" xr:uid="{3CFFAFD2-0664-4D6E-B1FC-AD6C336DB190}"/>
    <cellStyle name="Millares 18 8 3" xfId="17432" xr:uid="{BF36C864-B593-4F4A-B9A1-DE1B0E450E15}"/>
    <cellStyle name="Millares 18 8 3 2" xfId="38935" xr:uid="{EBE8EB40-B590-4F21-AAB1-3E064E84A3AB}"/>
    <cellStyle name="Millares 18 8 4" xfId="24037" xr:uid="{DD4D4380-4981-4F93-96EF-55CE75CE89DB}"/>
    <cellStyle name="Millares 18 8 5" xfId="45540" xr:uid="{65AA482B-5F18-4D4A-93D1-0AE2DCEB4A90}"/>
    <cellStyle name="Millares 18 9" xfId="3042" xr:uid="{A9290547-AA0E-4D38-9D36-7525F26EFA05}"/>
    <cellStyle name="Millares 18 9 2" xfId="11308" xr:uid="{40E243A2-159F-478E-BCDF-0FE97FB25B30}"/>
    <cellStyle name="Millares 18 9 2 2" xfId="32811" xr:uid="{79A05BA6-B693-4450-AD38-FC102E02E99D}"/>
    <cellStyle name="Millares 18 9 3" xfId="17943" xr:uid="{B442A26C-D533-4A84-A4A3-C626E136C2D3}"/>
    <cellStyle name="Millares 18 9 3 2" xfId="39446" xr:uid="{3507260A-72B8-4549-BB64-D7EF57C47795}"/>
    <cellStyle name="Millares 18 9 4" xfId="24548" xr:uid="{2E208691-47FF-4EF9-A199-350C840F41E5}"/>
    <cellStyle name="Millares 18 9 5" xfId="46051" xr:uid="{9F766A4B-7A82-4426-96CF-65A4C6F89169}"/>
    <cellStyle name="Millares 19" xfId="175" xr:uid="{5B63DE28-EE28-40E8-BFA4-783453DB4FFE}"/>
    <cellStyle name="Millares 19 10" xfId="4712" xr:uid="{FF59BF26-D8C6-40D4-8BFC-96345E1DFA8A}"/>
    <cellStyle name="Millares 19 10 2" xfId="12978" xr:uid="{05F73919-AA02-40C7-BBF1-6AB4D3D1BB17}"/>
    <cellStyle name="Millares 19 10 2 2" xfId="34481" xr:uid="{EAF60300-F579-4A21-811D-EBAD7C6E8CC7}"/>
    <cellStyle name="Millares 19 10 3" xfId="19613" xr:uid="{0C7720CD-1CB8-4EF9-98DD-3405B391478F}"/>
    <cellStyle name="Millares 19 10 3 2" xfId="41116" xr:uid="{B7E140EB-1969-4CAE-8904-F453631B62CE}"/>
    <cellStyle name="Millares 19 10 4" xfId="26218" xr:uid="{340C031D-8CF5-495B-B8CC-1F4813D06E3E}"/>
    <cellStyle name="Millares 19 10 5" xfId="47721" xr:uid="{8831A50A-2171-4B30-84E1-4553509089DC}"/>
    <cellStyle name="Millares 19 11" xfId="5215" xr:uid="{45E10149-BB73-4D45-B507-539A4AD519DE}"/>
    <cellStyle name="Millares 19 11 2" xfId="13481" xr:uid="{DBF97166-0ACE-4565-9200-94FD7138B5E7}"/>
    <cellStyle name="Millares 19 11 2 2" xfId="34984" xr:uid="{C420F792-2D2C-4F23-A9EE-4493759FEA4D}"/>
    <cellStyle name="Millares 19 11 3" xfId="20116" xr:uid="{D689407C-5C10-49C6-8680-8E4E4E785567}"/>
    <cellStyle name="Millares 19 11 3 2" xfId="41619" xr:uid="{35F1501D-9943-47C6-8929-4D11F0FD08B6}"/>
    <cellStyle name="Millares 19 11 4" xfId="26721" xr:uid="{21F549A3-A026-4616-95AF-576C7CD3A29A}"/>
    <cellStyle name="Millares 19 11 5" xfId="48224" xr:uid="{A58831F5-7A90-41CC-94B6-D616057FFB1C}"/>
    <cellStyle name="Millares 19 12" xfId="6856" xr:uid="{3DBE7AFF-4167-449E-B186-8EE2B7DFAD8A}"/>
    <cellStyle name="Millares 19 12 2" xfId="28359" xr:uid="{46A43F6F-4E98-4FCD-91F9-E0F72BA070CE}"/>
    <cellStyle name="Millares 19 13" xfId="8510" xr:uid="{D502AEBE-FF47-48B1-8B9F-0989601CA8B5}"/>
    <cellStyle name="Millares 19 13 2" xfId="30013" xr:uid="{FA96C0AA-F7F9-487B-A943-4A66DD7F1BEF}"/>
    <cellStyle name="Millares 19 14" xfId="15149" xr:uid="{B68C2B7D-CC52-4A38-97F7-60F456502647}"/>
    <cellStyle name="Millares 19 14 2" xfId="36652" xr:uid="{44BA18A0-A8DE-429D-8041-C5E16AEAFE63}"/>
    <cellStyle name="Millares 19 15" xfId="21754" xr:uid="{D59874D8-BD50-45A6-AF46-B63CC871E5EB}"/>
    <cellStyle name="Millares 19 16" xfId="43257" xr:uid="{3E6788EC-AC3F-4043-9939-BCE80F04743C}"/>
    <cellStyle name="Millares 19 2" xfId="507" xr:uid="{663494DD-D561-4BA9-BB31-8D740ADE1218}"/>
    <cellStyle name="Millares 19 2 10" xfId="7118" xr:uid="{E3396DC3-CAC0-4C84-809D-BB5FE875D337}"/>
    <cellStyle name="Millares 19 2 10 2" xfId="28621" xr:uid="{CB382FBB-4F7E-4226-91A9-B56CA2352CF0}"/>
    <cellStyle name="Millares 19 2 11" xfId="8774" xr:uid="{1C231B56-867B-4373-963D-A7439D30C609}"/>
    <cellStyle name="Millares 19 2 11 2" xfId="30277" xr:uid="{0316BAE5-3F94-4A39-9FDC-74CB01BD1785}"/>
    <cellStyle name="Millares 19 2 12" xfId="15410" xr:uid="{37196B5A-5FF2-4D28-9EAF-F4C05847C621}"/>
    <cellStyle name="Millares 19 2 12 2" xfId="36913" xr:uid="{5DDA7ED6-5AC2-48EE-A729-0757224B2B45}"/>
    <cellStyle name="Millares 19 2 13" xfId="22015" xr:uid="{49B1F996-699F-4333-BCDA-7B85803E3B14}"/>
    <cellStyle name="Millares 19 2 14" xfId="43518" xr:uid="{2FECDDBB-CE00-4EA9-A136-724AB34FDA13}"/>
    <cellStyle name="Millares 19 2 2" xfId="789" xr:uid="{8BC982C6-9C4A-4C36-99CD-0006EBEBC1CE}"/>
    <cellStyle name="Millares 19 2 2 10" xfId="15690" xr:uid="{B3483227-C159-40D4-B515-326DAFFE63D7}"/>
    <cellStyle name="Millares 19 2 2 10 2" xfId="37193" xr:uid="{68B72703-6281-4C98-85AD-13114B047CF1}"/>
    <cellStyle name="Millares 19 2 2 11" xfId="22295" xr:uid="{DAB29D94-0A17-45D2-BE20-EB037186BB32}"/>
    <cellStyle name="Millares 19 2 2 12" xfId="43798" xr:uid="{263945C1-BF1D-42C7-AE8B-B52D7C150045}"/>
    <cellStyle name="Millares 19 2 2 2" xfId="1735" xr:uid="{DAC2B7EA-9947-427A-8F05-2FE857CD8BD6}"/>
    <cellStyle name="Millares 19 2 2 2 2" xfId="4564" xr:uid="{37630A70-8F26-4F41-8FDB-B2010882E97E}"/>
    <cellStyle name="Millares 19 2 2 2 2 2" xfId="12830" xr:uid="{8FE207F3-230E-466B-AFD3-7443FC4F2462}"/>
    <cellStyle name="Millares 19 2 2 2 2 2 2" xfId="34333" xr:uid="{29DE6814-8A79-493E-A18E-E2E780C6F49C}"/>
    <cellStyle name="Millares 19 2 2 2 2 3" xfId="19465" xr:uid="{4A4BB5B0-280C-4F93-8178-FEF7836F5A55}"/>
    <cellStyle name="Millares 19 2 2 2 2 3 2" xfId="40968" xr:uid="{D20C5EAE-CB88-4C74-A7A7-0E8C87786A7C}"/>
    <cellStyle name="Millares 19 2 2 2 2 4" xfId="26070" xr:uid="{F5664F5D-2F3A-454E-BDF3-2322C0EB8D30}"/>
    <cellStyle name="Millares 19 2 2 2 2 5" xfId="47573" xr:uid="{DFF4C1E5-A41A-408A-8F6E-1448AD7BDA0D}"/>
    <cellStyle name="Millares 19 2 2 2 3" xfId="6703" xr:uid="{74F21BC6-3272-4C25-BD31-45D4391603E4}"/>
    <cellStyle name="Millares 19 2 2 2 3 2" xfId="14969" xr:uid="{C76DAA3C-0E4F-4D7F-A0A0-F9CA5392EEC4}"/>
    <cellStyle name="Millares 19 2 2 2 3 2 2" xfId="36472" xr:uid="{26274B0C-733C-4334-B7A0-E926BDD9DAF0}"/>
    <cellStyle name="Millares 19 2 2 2 3 3" xfId="21604" xr:uid="{67968C72-77A0-4D0C-B467-8907E664F690}"/>
    <cellStyle name="Millares 19 2 2 2 3 3 2" xfId="43107" xr:uid="{B6FDE33D-07FC-4E92-9775-CF1C3D7F9C65}"/>
    <cellStyle name="Millares 19 2 2 2 3 4" xfId="28209" xr:uid="{EEDCC7BC-A9AD-4D88-B0D8-6F4A3B4B899E}"/>
    <cellStyle name="Millares 19 2 2 2 3 5" xfId="49712" xr:uid="{B3B6C330-85A0-4A44-9488-C35FDEDB42AA}"/>
    <cellStyle name="Millares 19 2 2 2 4" xfId="8344" xr:uid="{ED14B803-ECAC-4A6C-985D-5CC2E6E2FBE4}"/>
    <cellStyle name="Millares 19 2 2 2 4 2" xfId="29847" xr:uid="{BE52ED81-6BB1-4B3F-A1F5-0AFDC61A5EAF}"/>
    <cellStyle name="Millares 19 2 2 2 5" xfId="10001" xr:uid="{440188BF-D987-4408-9DE1-57C8B78D83E3}"/>
    <cellStyle name="Millares 19 2 2 2 5 2" xfId="31504" xr:uid="{26094627-5734-4640-9887-D63CA163F514}"/>
    <cellStyle name="Millares 19 2 2 2 6" xfId="16636" xr:uid="{16C231E4-C15C-4667-8606-782CB46BF526}"/>
    <cellStyle name="Millares 19 2 2 2 6 2" xfId="38139" xr:uid="{583A889E-3826-4821-AA9E-8A44C0CA1DF9}"/>
    <cellStyle name="Millares 19 2 2 2 7" xfId="23241" xr:uid="{24FB2CDB-73D8-402E-9543-604D70DAAAE0}"/>
    <cellStyle name="Millares 19 2 2 2 8" xfId="44744" xr:uid="{15EDE1F4-C78B-457B-84DD-5D2CB0A518C2}"/>
    <cellStyle name="Millares 19 2 2 3" xfId="2422" xr:uid="{195E4375-F203-4981-8BAC-DCAA891035EB}"/>
    <cellStyle name="Millares 19 2 2 3 2" xfId="10688" xr:uid="{9212552E-DE11-42B0-AAFE-0CE44AE43208}"/>
    <cellStyle name="Millares 19 2 2 3 2 2" xfId="32191" xr:uid="{8381F07F-B3F5-48BB-8EE8-1596DB2A5359}"/>
    <cellStyle name="Millares 19 2 2 3 3" xfId="17323" xr:uid="{4F92BB96-252E-4494-A131-04B42AE4B1F3}"/>
    <cellStyle name="Millares 19 2 2 3 3 2" xfId="38826" xr:uid="{EFE01561-AF96-40D5-83D0-7D09F5D57BD7}"/>
    <cellStyle name="Millares 19 2 2 3 4" xfId="23928" xr:uid="{A17186E3-1971-4E5A-AB8E-42CB129E70E1}"/>
    <cellStyle name="Millares 19 2 2 3 5" xfId="45431" xr:uid="{B385F761-F577-46C9-90D9-F2D66D8E9BD8}"/>
    <cellStyle name="Millares 19 2 2 4" xfId="2939" xr:uid="{7D7C8F05-947B-43AD-9C9F-3167BF8486A2}"/>
    <cellStyle name="Millares 19 2 2 4 2" xfId="11205" xr:uid="{C98D7522-0E57-4ACC-9866-92755846E023}"/>
    <cellStyle name="Millares 19 2 2 4 2 2" xfId="32708" xr:uid="{0ED4ACDE-506D-4144-A996-415C61CDC93A}"/>
    <cellStyle name="Millares 19 2 2 4 3" xfId="17840" xr:uid="{511C2BBC-CAB5-4B45-BA67-2540651E263A}"/>
    <cellStyle name="Millares 19 2 2 4 3 2" xfId="39343" xr:uid="{7856F594-7C5B-4CAC-B6E4-F1A4FEE29FA7}"/>
    <cellStyle name="Millares 19 2 2 4 4" xfId="24445" xr:uid="{D9A0F219-13A6-486B-BFBC-398A67C85E69}"/>
    <cellStyle name="Millares 19 2 2 4 5" xfId="45948" xr:uid="{51A4D35F-00EE-47EB-8AC8-511436347638}"/>
    <cellStyle name="Millares 19 2 2 5" xfId="3618" xr:uid="{CCACE456-A5DD-4909-BDFB-034436D1A757}"/>
    <cellStyle name="Millares 19 2 2 5 2" xfId="11884" xr:uid="{DC34E4C0-0E85-4417-ADDE-971F5AE0DCF6}"/>
    <cellStyle name="Millares 19 2 2 5 2 2" xfId="33387" xr:uid="{CAB6A9F9-4619-46C1-97A0-507005439955}"/>
    <cellStyle name="Millares 19 2 2 5 3" xfId="18519" xr:uid="{C2A3335B-F3E6-4C77-8E29-4901C89EF62C}"/>
    <cellStyle name="Millares 19 2 2 5 3 2" xfId="40022" xr:uid="{C2E7EA5E-B64E-43C6-AA39-52592AE4C883}"/>
    <cellStyle name="Millares 19 2 2 5 4" xfId="25124" xr:uid="{A4669801-A9F2-4570-81F0-D1768238EEE4}"/>
    <cellStyle name="Millares 19 2 2 5 5" xfId="46627" xr:uid="{DB8D782C-4D8F-4FAF-919D-173017D523E3}"/>
    <cellStyle name="Millares 19 2 2 6" xfId="5083" xr:uid="{15631ACE-4757-4515-99D1-8F3409A4D3DF}"/>
    <cellStyle name="Millares 19 2 2 6 2" xfId="13349" xr:uid="{994B47B4-4231-4780-B229-1B81609BBADB}"/>
    <cellStyle name="Millares 19 2 2 6 2 2" xfId="34852" xr:uid="{BEC3A546-4C12-49AE-9D72-ADFADE360C5D}"/>
    <cellStyle name="Millares 19 2 2 6 3" xfId="19984" xr:uid="{1516561F-A463-4B84-A7C9-140136664394}"/>
    <cellStyle name="Millares 19 2 2 6 3 2" xfId="41487" xr:uid="{14600D2D-E046-4EEE-929C-BEB5BDB7E7F8}"/>
    <cellStyle name="Millares 19 2 2 6 4" xfId="26589" xr:uid="{22B711A3-3372-4081-82ED-BD1F79FB03B9}"/>
    <cellStyle name="Millares 19 2 2 6 5" xfId="48092" xr:uid="{641709C3-C054-4DE2-BF32-B5442E60BA41}"/>
    <cellStyle name="Millares 19 2 2 7" xfId="5757" xr:uid="{2E1F4981-AED2-4885-B7BB-F711F85FEECD}"/>
    <cellStyle name="Millares 19 2 2 7 2" xfId="14023" xr:uid="{D27BE6A5-2513-4EC3-A75A-44921349FEAA}"/>
    <cellStyle name="Millares 19 2 2 7 2 2" xfId="35526" xr:uid="{C1A9448F-D31D-4A24-8834-1EC071A882A1}"/>
    <cellStyle name="Millares 19 2 2 7 3" xfId="20658" xr:uid="{E761DE29-D8C9-4BFB-A592-CDDBFFDF2736}"/>
    <cellStyle name="Millares 19 2 2 7 3 2" xfId="42161" xr:uid="{240DC77A-3D9D-4A9B-92D1-AD065A4970E4}"/>
    <cellStyle name="Millares 19 2 2 7 4" xfId="27263" xr:uid="{19A0C3F9-C335-4AC4-9693-B5D6316F4FB6}"/>
    <cellStyle name="Millares 19 2 2 7 5" xfId="48766" xr:uid="{7F3E9CC9-6B3D-49B0-AD33-62A4E7A06EE6}"/>
    <cellStyle name="Millares 19 2 2 8" xfId="7398" xr:uid="{838794E0-4B71-4824-B018-2C6A82EA6221}"/>
    <cellStyle name="Millares 19 2 2 8 2" xfId="28901" xr:uid="{087F880D-B0A4-4B26-8436-65F5CC048AEF}"/>
    <cellStyle name="Millares 19 2 2 9" xfId="9055" xr:uid="{0D8BA3E9-5CB4-4EB3-BB22-402831E83A34}"/>
    <cellStyle name="Millares 19 2 2 9 2" xfId="30558" xr:uid="{26302142-68A6-461C-838F-B41BF93965FA}"/>
    <cellStyle name="Millares 19 2 3" xfId="1059" xr:uid="{0F499F05-E3C7-4D59-89DD-E0BDBC8F70FF}"/>
    <cellStyle name="Millares 19 2 3 2" xfId="3888" xr:uid="{869D6B00-156E-4C00-8B04-03B6B700F166}"/>
    <cellStyle name="Millares 19 2 3 2 2" xfId="12154" xr:uid="{6B86AF3E-C4FD-43EC-A8F0-38B814D2E44D}"/>
    <cellStyle name="Millares 19 2 3 2 2 2" xfId="33657" xr:uid="{0440D31D-6D6E-442E-AEF6-8A9E092A3EE5}"/>
    <cellStyle name="Millares 19 2 3 2 3" xfId="18789" xr:uid="{9EFD32B8-F715-4D5D-9E81-DE7C67D6E67A}"/>
    <cellStyle name="Millares 19 2 3 2 3 2" xfId="40292" xr:uid="{29D39F7E-73D4-4516-8656-FC4E00C8C9D6}"/>
    <cellStyle name="Millares 19 2 3 2 4" xfId="25394" xr:uid="{78F4B556-4B97-40F7-9D3D-3CCF925CADD9}"/>
    <cellStyle name="Millares 19 2 3 2 5" xfId="46897" xr:uid="{C30B62FC-933E-4143-BEF5-8518E5AC7441}"/>
    <cellStyle name="Millares 19 2 3 3" xfId="6027" xr:uid="{97313725-23F6-48CA-B8EE-6C7A4B0DDE05}"/>
    <cellStyle name="Millares 19 2 3 3 2" xfId="14293" xr:uid="{0F36D719-43CD-4B28-9D84-06E38EB4ABD8}"/>
    <cellStyle name="Millares 19 2 3 3 2 2" xfId="35796" xr:uid="{5F46126D-7D91-4B93-ABDF-7F066075690A}"/>
    <cellStyle name="Millares 19 2 3 3 3" xfId="20928" xr:uid="{2FFC0884-F16E-48B1-9D64-16E43B375DEB}"/>
    <cellStyle name="Millares 19 2 3 3 3 2" xfId="42431" xr:uid="{529DBDC3-083D-4361-ACC8-F8684B30CD48}"/>
    <cellStyle name="Millares 19 2 3 3 4" xfId="27533" xr:uid="{F9A98438-6E73-40C8-8807-FA703E43A4BB}"/>
    <cellStyle name="Millares 19 2 3 3 5" xfId="49036" xr:uid="{9A865EF6-46A6-4B23-9188-28BBD1927A9B}"/>
    <cellStyle name="Millares 19 2 3 4" xfId="7668" xr:uid="{C6CDC534-E687-47D4-B2C8-544866EC290B}"/>
    <cellStyle name="Millares 19 2 3 4 2" xfId="29171" xr:uid="{8F50FB96-FC85-476D-8A13-0CD460F1D462}"/>
    <cellStyle name="Millares 19 2 3 5" xfId="9325" xr:uid="{5E167B63-7B76-4A97-BAC4-6E7E864EC7B5}"/>
    <cellStyle name="Millares 19 2 3 5 2" xfId="30828" xr:uid="{4DFD529C-1E01-4A13-A88F-B51379EB69FD}"/>
    <cellStyle name="Millares 19 2 3 6" xfId="15960" xr:uid="{DFF64E20-3661-41BC-949E-F76422E6E864}"/>
    <cellStyle name="Millares 19 2 3 6 2" xfId="37463" xr:uid="{E3627B60-639C-4F04-8089-CCC3216477CB}"/>
    <cellStyle name="Millares 19 2 3 7" xfId="22565" xr:uid="{325C71B8-94AD-424E-A32C-0896841DFA58}"/>
    <cellStyle name="Millares 19 2 3 8" xfId="44068" xr:uid="{A2FFA2FA-806B-40AE-9F05-B50CC5477052}"/>
    <cellStyle name="Millares 19 2 4" xfId="1455" xr:uid="{0697DFA2-24BB-4E10-BA2E-B6593B82078D}"/>
    <cellStyle name="Millares 19 2 4 2" xfId="4284" xr:uid="{2B957B71-EF2D-4727-BDB5-0E97EA9431F2}"/>
    <cellStyle name="Millares 19 2 4 2 2" xfId="12550" xr:uid="{EE5526D9-545E-4FF7-BF01-35C35E2F7937}"/>
    <cellStyle name="Millares 19 2 4 2 2 2" xfId="34053" xr:uid="{E2F2FA6E-DCB9-4E70-959E-E30CBE0A1828}"/>
    <cellStyle name="Millares 19 2 4 2 3" xfId="19185" xr:uid="{6D41EE21-C372-47BC-9B82-515DABA08827}"/>
    <cellStyle name="Millares 19 2 4 2 3 2" xfId="40688" xr:uid="{3E96F310-AC0A-49A4-A7DB-3CB079DC599C}"/>
    <cellStyle name="Millares 19 2 4 2 4" xfId="25790" xr:uid="{C9FE6072-F92F-40DA-9EB5-B0B1DC1CD418}"/>
    <cellStyle name="Millares 19 2 4 2 5" xfId="47293" xr:uid="{3E9149C2-C78D-46E9-9F9D-D669BA063E09}"/>
    <cellStyle name="Millares 19 2 4 3" xfId="6423" xr:uid="{9E9FED46-CBC1-487F-BC86-DA9E9E1DF5DC}"/>
    <cellStyle name="Millares 19 2 4 3 2" xfId="14689" xr:uid="{0CB20030-D4E5-4180-A7FE-E606C1D897C6}"/>
    <cellStyle name="Millares 19 2 4 3 2 2" xfId="36192" xr:uid="{57BD965D-12F4-4119-8BAD-3DB97DA259DB}"/>
    <cellStyle name="Millares 19 2 4 3 3" xfId="21324" xr:uid="{8F3C7546-8BE0-42E2-B419-21338B2F13B9}"/>
    <cellStyle name="Millares 19 2 4 3 3 2" xfId="42827" xr:uid="{FC40768D-C020-45CC-B7F1-BAA6D8B67EAE}"/>
    <cellStyle name="Millares 19 2 4 3 4" xfId="27929" xr:uid="{F42A9A84-AD8F-488A-8BDE-42F3A5DEA2E8}"/>
    <cellStyle name="Millares 19 2 4 3 5" xfId="49432" xr:uid="{E9051DA3-4B02-4D71-B9C3-6245CAB0D4B1}"/>
    <cellStyle name="Millares 19 2 4 4" xfId="8064" xr:uid="{0DA96E46-2CB4-408D-BAEB-D53E54941AB9}"/>
    <cellStyle name="Millares 19 2 4 4 2" xfId="29567" xr:uid="{0EBF969B-1930-4663-8FF0-2AE295FFD1AA}"/>
    <cellStyle name="Millares 19 2 4 5" xfId="9721" xr:uid="{194754A1-DC48-4995-9C01-E68D4886B69B}"/>
    <cellStyle name="Millares 19 2 4 5 2" xfId="31224" xr:uid="{70BFEDD8-6064-4868-9F26-144003DA6780}"/>
    <cellStyle name="Millares 19 2 4 6" xfId="16356" xr:uid="{F3752D5D-6767-4FA4-87B2-E61D1CA3B33E}"/>
    <cellStyle name="Millares 19 2 4 6 2" xfId="37859" xr:uid="{37EE48DF-214E-44B5-A652-8F847A26B5E2}"/>
    <cellStyle name="Millares 19 2 4 7" xfId="22961" xr:uid="{5F09B79F-4DDE-4BF5-B06F-82092A680F5E}"/>
    <cellStyle name="Millares 19 2 4 8" xfId="44464" xr:uid="{57B3022E-1525-4F1A-AC77-CA570701FFD7}"/>
    <cellStyle name="Millares 19 2 5" xfId="2142" xr:uid="{873B01F6-937D-45DD-90E9-F7812D90E6D8}"/>
    <cellStyle name="Millares 19 2 5 2" xfId="10408" xr:uid="{ED371136-5C40-478D-9622-361BC2548233}"/>
    <cellStyle name="Millares 19 2 5 2 2" xfId="31911" xr:uid="{4965D42D-1AAD-4C22-B8A5-8949C1089075}"/>
    <cellStyle name="Millares 19 2 5 3" xfId="17043" xr:uid="{EDB0C001-01D0-4A9E-A172-C3E4C42D96BE}"/>
    <cellStyle name="Millares 19 2 5 3 2" xfId="38546" xr:uid="{252A65C4-6C08-4850-BE53-1694892C61DE}"/>
    <cellStyle name="Millares 19 2 5 4" xfId="23648" xr:uid="{5938A80A-0464-401A-A17D-CDFD78541DA4}"/>
    <cellStyle name="Millares 19 2 5 5" xfId="45151" xr:uid="{14D6D6DD-9D8C-4894-A559-7AF91AEFF64A}"/>
    <cellStyle name="Millares 19 2 6" xfId="2690" xr:uid="{AFFD7B9B-94E5-4805-81BA-4B340605D1F8}"/>
    <cellStyle name="Millares 19 2 6 2" xfId="10956" xr:uid="{73B592FA-4DDB-4D34-835F-A945FF08CAF1}"/>
    <cellStyle name="Millares 19 2 6 2 2" xfId="32459" xr:uid="{B4FD277C-9F23-405E-828B-4D6C9F9EF475}"/>
    <cellStyle name="Millares 19 2 6 3" xfId="17591" xr:uid="{1CA9D61C-FEDC-4493-A8A3-E67C882F0260}"/>
    <cellStyle name="Millares 19 2 6 3 2" xfId="39094" xr:uid="{23120E7D-37F0-48DC-BCF5-2B541E0BFF61}"/>
    <cellStyle name="Millares 19 2 6 4" xfId="24196" xr:uid="{FC3E1109-ABC5-4F11-96F1-B6A1CC5E63BE}"/>
    <cellStyle name="Millares 19 2 6 5" xfId="45699" xr:uid="{CCE17DB7-62C5-4119-A914-CB68E2082EC0}"/>
    <cellStyle name="Millares 19 2 7" xfId="3338" xr:uid="{B343D8F5-8E2E-48B6-8456-D217D06353E7}"/>
    <cellStyle name="Millares 19 2 7 2" xfId="11604" xr:uid="{D1C50390-23B3-405F-98D5-C0B9EC928E9C}"/>
    <cellStyle name="Millares 19 2 7 2 2" xfId="33107" xr:uid="{475234D1-F26F-4820-BC04-681ED9EF3425}"/>
    <cellStyle name="Millares 19 2 7 3" xfId="18239" xr:uid="{A5166B35-9DDA-4491-A9C8-28320DCC21E6}"/>
    <cellStyle name="Millares 19 2 7 3 2" xfId="39742" xr:uid="{BC82A9E2-F397-4037-8E7B-0203037FAF41}"/>
    <cellStyle name="Millares 19 2 7 4" xfId="24844" xr:uid="{C5C94421-9769-4DA0-A75C-3C2A3B2A3D37}"/>
    <cellStyle name="Millares 19 2 7 5" xfId="46347" xr:uid="{FD9D50ED-AD49-4C09-883E-2719DEC51399}"/>
    <cellStyle name="Millares 19 2 8" xfId="4834" xr:uid="{67C2CAA2-9185-47BF-A481-C1D5974B10DF}"/>
    <cellStyle name="Millares 19 2 8 2" xfId="13100" xr:uid="{8CDAC1A8-A856-45B9-B442-A82F763D8179}"/>
    <cellStyle name="Millares 19 2 8 2 2" xfId="34603" xr:uid="{036BA16F-4766-45A0-9C54-0FFDCE27A711}"/>
    <cellStyle name="Millares 19 2 8 3" xfId="19735" xr:uid="{5F638A52-2ACF-4A25-BEFA-F398D6126659}"/>
    <cellStyle name="Millares 19 2 8 3 2" xfId="41238" xr:uid="{DF793BFF-409D-48FE-9CF8-4CB4058172B6}"/>
    <cellStyle name="Millares 19 2 8 4" xfId="26340" xr:uid="{157D7B98-2249-4807-84CA-139F93CF477C}"/>
    <cellStyle name="Millares 19 2 8 5" xfId="47843" xr:uid="{56F9C097-1FBD-48A4-BC3F-328DE41F9CFB}"/>
    <cellStyle name="Millares 19 2 9" xfId="5477" xr:uid="{56F902A5-35CA-4FB0-9FC7-3FA82F8D4D5C}"/>
    <cellStyle name="Millares 19 2 9 2" xfId="13743" xr:uid="{F0AD6063-F330-4056-AA0B-23C8C01FCF3F}"/>
    <cellStyle name="Millares 19 2 9 2 2" xfId="35246" xr:uid="{055C6A10-875D-4558-8BE0-E8C3717D5106}"/>
    <cellStyle name="Millares 19 2 9 3" xfId="20378" xr:uid="{59997C6E-20E9-4488-99DB-F3B821179331}"/>
    <cellStyle name="Millares 19 2 9 3 2" xfId="41881" xr:uid="{71CC7DC2-D811-45B9-B4C1-A6D0D3AABA87}"/>
    <cellStyle name="Millares 19 2 9 4" xfId="26983" xr:uid="{CF8D9CD4-DA48-415C-A3DA-387B1CC0BFE9}"/>
    <cellStyle name="Millares 19 2 9 5" xfId="48486" xr:uid="{B946E896-4454-410E-B4DC-C20792687EA5}"/>
    <cellStyle name="Millares 19 3" xfId="380" xr:uid="{2DEE1DA7-2EB2-4D23-AD0E-BB887A993B05}"/>
    <cellStyle name="Millares 19 3 10" xfId="15283" xr:uid="{7F331645-943D-4F42-A887-207695C0DD31}"/>
    <cellStyle name="Millares 19 3 10 2" xfId="36786" xr:uid="{3C8D0E99-69B6-48E7-8E3D-16BC426FF25F}"/>
    <cellStyle name="Millares 19 3 11" xfId="21888" xr:uid="{65606D5D-6817-4BDC-B433-F97D3115C601}"/>
    <cellStyle name="Millares 19 3 12" xfId="43391" xr:uid="{E0EBA225-7D57-4189-AC3D-F8DEABFDC786}"/>
    <cellStyle name="Millares 19 3 2" xfId="1328" xr:uid="{C1B069D1-1FE4-4874-B48B-13AD2810F668}"/>
    <cellStyle name="Millares 19 3 2 2" xfId="4157" xr:uid="{DA03B5C6-865E-48F9-9AB9-8EBCC9DFAAB7}"/>
    <cellStyle name="Millares 19 3 2 2 2" xfId="12423" xr:uid="{457F9027-D930-4547-9382-62C8F0835955}"/>
    <cellStyle name="Millares 19 3 2 2 2 2" xfId="33926" xr:uid="{A62EBAAB-A8AD-4CE2-8BE6-539CF3DE59CD}"/>
    <cellStyle name="Millares 19 3 2 2 3" xfId="19058" xr:uid="{463BD746-DEE1-450A-A283-A062E6BEAE86}"/>
    <cellStyle name="Millares 19 3 2 2 3 2" xfId="40561" xr:uid="{4C382AED-15D6-4409-89FA-E837B809F713}"/>
    <cellStyle name="Millares 19 3 2 2 4" xfId="25663" xr:uid="{0057B677-3FF7-433D-96ED-A7FED5145D91}"/>
    <cellStyle name="Millares 19 3 2 2 5" xfId="47166" xr:uid="{D16B820C-A5DF-4AC5-ADAC-C326513EE562}"/>
    <cellStyle name="Millares 19 3 2 3" xfId="6296" xr:uid="{722BE9DA-F8D5-41BC-A24E-84B5D1078625}"/>
    <cellStyle name="Millares 19 3 2 3 2" xfId="14562" xr:uid="{FAED2EEE-57C0-4B28-824C-8F67A938DB79}"/>
    <cellStyle name="Millares 19 3 2 3 2 2" xfId="36065" xr:uid="{E23CF376-0B6E-4FD1-8835-9BD088826547}"/>
    <cellStyle name="Millares 19 3 2 3 3" xfId="21197" xr:uid="{84DE0A8C-EB9F-421A-ADCA-AE20F3F8258D}"/>
    <cellStyle name="Millares 19 3 2 3 3 2" xfId="42700" xr:uid="{7BD6E5ED-D511-4E80-9076-F6DF8118E1ED}"/>
    <cellStyle name="Millares 19 3 2 3 4" xfId="27802" xr:uid="{631BB7B7-8478-496B-ADFF-F29F9969C5EB}"/>
    <cellStyle name="Millares 19 3 2 3 5" xfId="49305" xr:uid="{341DFCB8-BED4-4384-B0DB-80F97C2AC082}"/>
    <cellStyle name="Millares 19 3 2 4" xfId="7937" xr:uid="{AFD28D8D-96BF-458A-91DE-E59361216D3A}"/>
    <cellStyle name="Millares 19 3 2 4 2" xfId="29440" xr:uid="{0351246F-1A02-4009-8278-59CF85AF465C}"/>
    <cellStyle name="Millares 19 3 2 5" xfId="9594" xr:uid="{3F131193-5AB9-4E39-9EA8-A2BE70FFCCB0}"/>
    <cellStyle name="Millares 19 3 2 5 2" xfId="31097" xr:uid="{6A5AA06B-AC80-4864-B57A-4B82B0FEBD9A}"/>
    <cellStyle name="Millares 19 3 2 6" xfId="16229" xr:uid="{D78BD524-8FB0-4815-A167-B3CE403B1F72}"/>
    <cellStyle name="Millares 19 3 2 6 2" xfId="37732" xr:uid="{5E434C47-7A9D-4851-BDCE-42D6B063E688}"/>
    <cellStyle name="Millares 19 3 2 7" xfId="22834" xr:uid="{E78FC95E-35AD-414A-809E-BBA69802EE24}"/>
    <cellStyle name="Millares 19 3 2 8" xfId="44337" xr:uid="{027C5AAF-F180-44FF-8628-F0588B2C1187}"/>
    <cellStyle name="Millares 19 3 3" xfId="2015" xr:uid="{AF54FEEB-A911-4621-BFFC-5D7D1A4D2FF3}"/>
    <cellStyle name="Millares 19 3 3 2" xfId="10281" xr:uid="{FF30D3D5-BCF5-40C1-BE3D-C88BBD097F65}"/>
    <cellStyle name="Millares 19 3 3 2 2" xfId="31784" xr:uid="{87D0505C-8D50-4718-84CB-86E153B2FB0E}"/>
    <cellStyle name="Millares 19 3 3 3" xfId="16916" xr:uid="{2D75D053-8571-4618-93D1-8C70BB3B6532}"/>
    <cellStyle name="Millares 19 3 3 3 2" xfId="38419" xr:uid="{2FC4FD35-FD8A-494B-B383-B675C554B9E1}"/>
    <cellStyle name="Millares 19 3 3 4" xfId="23521" xr:uid="{74E3AF82-36FB-4B5A-A087-01F80900BBF9}"/>
    <cellStyle name="Millares 19 3 3 5" xfId="45024" xr:uid="{3B64BCCE-41F9-4D94-8C09-77DDA39FC5B5}"/>
    <cellStyle name="Millares 19 3 4" xfId="2814" xr:uid="{8179D3E4-B36E-48F7-99CE-2FBAE7D8E30A}"/>
    <cellStyle name="Millares 19 3 4 2" xfId="11080" xr:uid="{93EC7B22-0153-451F-B445-D8357F628DE0}"/>
    <cellStyle name="Millares 19 3 4 2 2" xfId="32583" xr:uid="{3E051A10-A7DC-4FF5-9F03-B0E3D9E2FA83}"/>
    <cellStyle name="Millares 19 3 4 3" xfId="17715" xr:uid="{7F0D101C-9E5F-4B46-8C0B-84251BDD60E9}"/>
    <cellStyle name="Millares 19 3 4 3 2" xfId="39218" xr:uid="{B5CA478E-CD14-4098-A984-CD908F930EB7}"/>
    <cellStyle name="Millares 19 3 4 4" xfId="24320" xr:uid="{085D52C6-83EE-4E7F-991B-E323CDCF5F36}"/>
    <cellStyle name="Millares 19 3 4 5" xfId="45823" xr:uid="{C7E912CF-414B-4047-9FB1-FFA141D87188}"/>
    <cellStyle name="Millares 19 3 5" xfId="3211" xr:uid="{1F0BC633-1FEF-4896-BA56-EC968935487F}"/>
    <cellStyle name="Millares 19 3 5 2" xfId="11477" xr:uid="{B2077DE0-9E6B-4747-A96F-35613931606F}"/>
    <cellStyle name="Millares 19 3 5 2 2" xfId="32980" xr:uid="{41D24845-7031-4EC8-8466-50BF9B33E5F1}"/>
    <cellStyle name="Millares 19 3 5 3" xfId="18112" xr:uid="{A91E322C-4043-4DCF-9A9E-C61E6CBC1DD9}"/>
    <cellStyle name="Millares 19 3 5 3 2" xfId="39615" xr:uid="{FD34B18C-736E-4639-B90E-26C1C2109354}"/>
    <cellStyle name="Millares 19 3 5 4" xfId="24717" xr:uid="{D0FEBEC2-9CDA-4B63-9467-EB473058ED79}"/>
    <cellStyle name="Millares 19 3 5 5" xfId="46220" xr:uid="{03B8BFA5-B028-4976-9C3D-572823E9803C}"/>
    <cellStyle name="Millares 19 3 6" xfId="4958" xr:uid="{50286A41-9EE9-4477-980E-651A6F70E206}"/>
    <cellStyle name="Millares 19 3 6 2" xfId="13224" xr:uid="{9738B26C-8EBA-4DE4-ADEB-C8F911219B21}"/>
    <cellStyle name="Millares 19 3 6 2 2" xfId="34727" xr:uid="{AEAB84DA-247A-4D9C-8BA4-50CB08CE9035}"/>
    <cellStyle name="Millares 19 3 6 3" xfId="19859" xr:uid="{DCB456A8-BE6C-4056-91C9-4FB5E7007EB5}"/>
    <cellStyle name="Millares 19 3 6 3 2" xfId="41362" xr:uid="{9E5B4426-5888-4D86-BAA2-7A22A47C7CD9}"/>
    <cellStyle name="Millares 19 3 6 4" xfId="26464" xr:uid="{46709D34-089E-4644-8E5C-A7B501BD93E3}"/>
    <cellStyle name="Millares 19 3 6 5" xfId="47967" xr:uid="{CFBABE95-503F-4A4B-A1BD-5327864322CD}"/>
    <cellStyle name="Millares 19 3 7" xfId="5350" xr:uid="{D30C9A21-1867-42A7-A29B-ED6B559C63EC}"/>
    <cellStyle name="Millares 19 3 7 2" xfId="13616" xr:uid="{A28F9BA3-947B-4FBB-9BD7-6BFDD2E37165}"/>
    <cellStyle name="Millares 19 3 7 2 2" xfId="35119" xr:uid="{E8884D29-C271-4AEC-9BAC-0A19844F607B}"/>
    <cellStyle name="Millares 19 3 7 3" xfId="20251" xr:uid="{4C0562AE-FCD7-4BA2-89F4-406CE83599E5}"/>
    <cellStyle name="Millares 19 3 7 3 2" xfId="41754" xr:uid="{F44DBBD4-1176-4744-B26E-3B8EA897798E}"/>
    <cellStyle name="Millares 19 3 7 4" xfId="26856" xr:uid="{BA7ADF63-FDFF-44AC-87D1-9F86D531B3B7}"/>
    <cellStyle name="Millares 19 3 7 5" xfId="48359" xr:uid="{4926E2F8-960B-4493-A25B-D15C7819C4DB}"/>
    <cellStyle name="Millares 19 3 8" xfId="6991" xr:uid="{1F3E9199-F8F8-44B1-AF7B-BE9686B36D4F}"/>
    <cellStyle name="Millares 19 3 8 2" xfId="28494" xr:uid="{8CC85692-FC87-4274-AD96-8BAB948F05DC}"/>
    <cellStyle name="Millares 19 3 9" xfId="8647" xr:uid="{0F5D5D13-9811-4B50-92CA-C181BE5398C2}"/>
    <cellStyle name="Millares 19 3 9 2" xfId="30150" xr:uid="{DEF87AE1-42A3-49B6-9B5E-4E2D6A345CC4}"/>
    <cellStyle name="Millares 19 4" xfId="664" xr:uid="{4A4CF0D2-1BCB-4D77-93B5-A24A13F92BDA}"/>
    <cellStyle name="Millares 19 4 10" xfId="43673" xr:uid="{0E93E7DB-0CF5-485B-B69D-8A095832AA42}"/>
    <cellStyle name="Millares 19 4 2" xfId="1610" xr:uid="{DC8BF687-4046-4582-A352-4A7441841A30}"/>
    <cellStyle name="Millares 19 4 2 2" xfId="4439" xr:uid="{8DA3017F-2EBD-4F64-846B-5875B59DC4BB}"/>
    <cellStyle name="Millares 19 4 2 2 2" xfId="12705" xr:uid="{A233A687-4DCB-46CE-B6F6-8177329AA51D}"/>
    <cellStyle name="Millares 19 4 2 2 2 2" xfId="34208" xr:uid="{C54896C8-5427-429A-A085-FB58BA564C9A}"/>
    <cellStyle name="Millares 19 4 2 2 3" xfId="19340" xr:uid="{9A979EAE-D8F3-4AB5-A6E9-99D209155509}"/>
    <cellStyle name="Millares 19 4 2 2 3 2" xfId="40843" xr:uid="{543E21AF-5570-41E7-96F2-A005254F9FA8}"/>
    <cellStyle name="Millares 19 4 2 2 4" xfId="25945" xr:uid="{4624B843-21A0-4F2A-A9A8-913D2DD184BE}"/>
    <cellStyle name="Millares 19 4 2 2 5" xfId="47448" xr:uid="{3B708900-51FD-41D8-AEB1-7DA0413E7EFD}"/>
    <cellStyle name="Millares 19 4 2 3" xfId="6578" xr:uid="{63156ED7-C01F-4B0B-BC02-4DECFE785D5D}"/>
    <cellStyle name="Millares 19 4 2 3 2" xfId="14844" xr:uid="{3C8CBDAF-3376-40E5-9F60-69876F537BF2}"/>
    <cellStyle name="Millares 19 4 2 3 2 2" xfId="36347" xr:uid="{8A2B5564-EFB2-446E-AFA3-D44024405AF4}"/>
    <cellStyle name="Millares 19 4 2 3 3" xfId="21479" xr:uid="{3515AEA1-E7EA-4992-9AAA-A1B7BA7285AD}"/>
    <cellStyle name="Millares 19 4 2 3 3 2" xfId="42982" xr:uid="{E7EC6C60-1745-4DAC-835D-C6024AAE0231}"/>
    <cellStyle name="Millares 19 4 2 3 4" xfId="28084" xr:uid="{6B05C65F-566A-43E1-8DC0-D6D2DCC3A218}"/>
    <cellStyle name="Millares 19 4 2 3 5" xfId="49587" xr:uid="{53C6CBFB-88E9-4F37-8F19-27FCB1F7BB9C}"/>
    <cellStyle name="Millares 19 4 2 4" xfId="8219" xr:uid="{F756CBC8-F2D0-4DFC-BEEA-7EBCF0F32995}"/>
    <cellStyle name="Millares 19 4 2 4 2" xfId="29722" xr:uid="{6DF99CC2-8025-4049-9718-F7E5BEFFC6B8}"/>
    <cellStyle name="Millares 19 4 2 5" xfId="9876" xr:uid="{AEF6162F-1254-451B-892C-08E68331D52A}"/>
    <cellStyle name="Millares 19 4 2 5 2" xfId="31379" xr:uid="{BE55E415-2854-436F-9D7E-5821D3E4C66D}"/>
    <cellStyle name="Millares 19 4 2 6" xfId="16511" xr:uid="{19A9744B-C80B-4373-A572-36678383DF87}"/>
    <cellStyle name="Millares 19 4 2 6 2" xfId="38014" xr:uid="{177EE4E0-5FAC-405D-81F0-14FE9736C863}"/>
    <cellStyle name="Millares 19 4 2 7" xfId="23116" xr:uid="{1BAA6802-A9A0-40D0-BDBF-2A4592D095B0}"/>
    <cellStyle name="Millares 19 4 2 8" xfId="44619" xr:uid="{E1CDDD68-2763-43E3-B87E-5E6CE529ED76}"/>
    <cellStyle name="Millares 19 4 3" xfId="2297" xr:uid="{C96C8570-F7D9-45DA-8B6E-B4DC6871D12B}"/>
    <cellStyle name="Millares 19 4 3 2" xfId="10563" xr:uid="{EA0A9A85-7CD9-473D-A90E-AE199FE32EBA}"/>
    <cellStyle name="Millares 19 4 3 2 2" xfId="32066" xr:uid="{61DCDE4F-CC89-4406-9965-E6757B61B151}"/>
    <cellStyle name="Millares 19 4 3 3" xfId="17198" xr:uid="{40BEF5CE-ACA1-4A59-9D0C-B27827AA2329}"/>
    <cellStyle name="Millares 19 4 3 3 2" xfId="38701" xr:uid="{038DB1D2-4AA2-4258-A77B-72638A1CE800}"/>
    <cellStyle name="Millares 19 4 3 4" xfId="23803" xr:uid="{45DB1C67-C17C-4312-8933-E33F9D3FB161}"/>
    <cellStyle name="Millares 19 4 3 5" xfId="45306" xr:uid="{7B17AE25-C642-4A2F-96E2-121AB1C66978}"/>
    <cellStyle name="Millares 19 4 4" xfId="3493" xr:uid="{E303D6C7-E71D-4D92-B6E4-8C5082DBEBE5}"/>
    <cellStyle name="Millares 19 4 4 2" xfId="11759" xr:uid="{25293BD1-486A-4199-855F-F45561F0D7AC}"/>
    <cellStyle name="Millares 19 4 4 2 2" xfId="33262" xr:uid="{1CBF3C67-D36F-4E9E-A2F3-7EB9A385CD2F}"/>
    <cellStyle name="Millares 19 4 4 3" xfId="18394" xr:uid="{DA5930CC-A7A3-4BC5-ADE3-88C2BE44EB31}"/>
    <cellStyle name="Millares 19 4 4 3 2" xfId="39897" xr:uid="{4DE878A1-ADE9-42AB-85CC-D349A321EEA7}"/>
    <cellStyle name="Millares 19 4 4 4" xfId="24999" xr:uid="{D25EC19B-20DE-438A-A6E3-1BF12CEF40BE}"/>
    <cellStyle name="Millares 19 4 4 5" xfId="46502" xr:uid="{39C65015-FDCB-46A0-963E-F521A0DA5512}"/>
    <cellStyle name="Millares 19 4 5" xfId="5632" xr:uid="{D94B7FF8-57E5-4545-8D64-007AC650A16C}"/>
    <cellStyle name="Millares 19 4 5 2" xfId="13898" xr:uid="{F23E35D3-7FD1-41AC-9F67-DC3DBCBEF9CF}"/>
    <cellStyle name="Millares 19 4 5 2 2" xfId="35401" xr:uid="{6E68B3AD-3850-4E73-A1A3-15DF7BACBE1F}"/>
    <cellStyle name="Millares 19 4 5 3" xfId="20533" xr:uid="{5DF200D0-FCDB-47DC-B6D5-1D511F7947D3}"/>
    <cellStyle name="Millares 19 4 5 3 2" xfId="42036" xr:uid="{2286EF4D-B01D-4E46-961C-4C60ADD0A71A}"/>
    <cellStyle name="Millares 19 4 5 4" xfId="27138" xr:uid="{EB21A4EC-417E-406D-AF15-83796E5A2D3E}"/>
    <cellStyle name="Millares 19 4 5 5" xfId="48641" xr:uid="{EC7BC067-4197-494B-B22C-4DEB7F83101B}"/>
    <cellStyle name="Millares 19 4 6" xfId="7273" xr:uid="{4B048646-091C-49CC-A269-52564160D14B}"/>
    <cellStyle name="Millares 19 4 6 2" xfId="28776" xr:uid="{84507531-9EB5-4443-8522-EB3A4BCE0DC4}"/>
    <cellStyle name="Millares 19 4 7" xfId="8930" xr:uid="{027DBAEC-3434-4990-BE02-A015E15AC760}"/>
    <cellStyle name="Millares 19 4 7 2" xfId="30433" xr:uid="{0CC9428B-26F8-4612-ACA7-AF2AA6753AEB}"/>
    <cellStyle name="Millares 19 4 8" xfId="15565" xr:uid="{424EB1F0-9FCC-4591-8FA9-DD5C866FA434}"/>
    <cellStyle name="Millares 19 4 8 2" xfId="37068" xr:uid="{9C9846BF-4FCA-41ED-A1ED-FDF5151478AA}"/>
    <cellStyle name="Millares 19 4 9" xfId="22170" xr:uid="{7F3DB97D-D046-4432-9E27-35BED2FED9E3}"/>
    <cellStyle name="Millares 19 5" xfId="932" xr:uid="{ED7AF5BC-96F6-4CA8-B785-21846487E07B}"/>
    <cellStyle name="Millares 19 5 2" xfId="3761" xr:uid="{9BAB4B05-0197-432C-AA72-AEC4E0E47AC1}"/>
    <cellStyle name="Millares 19 5 2 2" xfId="12027" xr:uid="{729159BF-48F9-4655-8DEE-9B5B949CC6E2}"/>
    <cellStyle name="Millares 19 5 2 2 2" xfId="33530" xr:uid="{A6B4B032-A12A-4B37-A30E-D733534DDD30}"/>
    <cellStyle name="Millares 19 5 2 3" xfId="18662" xr:uid="{A36840A3-77EE-4BC8-B964-3DC94D48930A}"/>
    <cellStyle name="Millares 19 5 2 3 2" xfId="40165" xr:uid="{93AE17CB-75C1-4210-BFA1-0505E95F71FA}"/>
    <cellStyle name="Millares 19 5 2 4" xfId="25267" xr:uid="{BCA3656A-E0AC-4B93-9AE2-176C8BAFDF70}"/>
    <cellStyle name="Millares 19 5 2 5" xfId="46770" xr:uid="{3D725571-6137-4E4F-8AD3-23B6514B4F70}"/>
    <cellStyle name="Millares 19 5 3" xfId="5900" xr:uid="{A6392BED-7DA5-423B-995E-3F789488468D}"/>
    <cellStyle name="Millares 19 5 3 2" xfId="14166" xr:uid="{DCD97FBD-CE88-429F-ACF7-7E571EF98CB5}"/>
    <cellStyle name="Millares 19 5 3 2 2" xfId="35669" xr:uid="{58972839-F508-48F0-B4A6-770FBA5A1AEB}"/>
    <cellStyle name="Millares 19 5 3 3" xfId="20801" xr:uid="{90B96230-5E56-4B3A-A586-9A47CC8E4329}"/>
    <cellStyle name="Millares 19 5 3 3 2" xfId="42304" xr:uid="{254F8C14-DFAF-438A-B2B4-422A10836946}"/>
    <cellStyle name="Millares 19 5 3 4" xfId="27406" xr:uid="{B008655A-3360-43A0-A043-04289942DCF0}"/>
    <cellStyle name="Millares 19 5 3 5" xfId="48909" xr:uid="{200AC406-59DB-4F86-A153-4DD9E54E19BF}"/>
    <cellStyle name="Millares 19 5 4" xfId="7541" xr:uid="{5AC9BEF0-A390-409F-8E11-D932399CF2BE}"/>
    <cellStyle name="Millares 19 5 4 2" xfId="29044" xr:uid="{FDC77FAF-1A2C-4D91-8789-CD5C592D40B8}"/>
    <cellStyle name="Millares 19 5 5" xfId="9198" xr:uid="{6B8FC341-A88D-420A-A90B-6A646211DEA2}"/>
    <cellStyle name="Millares 19 5 5 2" xfId="30701" xr:uid="{3E936CF6-6468-4E3B-8D0D-39650CEBC779}"/>
    <cellStyle name="Millares 19 5 6" xfId="15833" xr:uid="{F3FF82F6-5D83-4842-942C-B845BA54C6D2}"/>
    <cellStyle name="Millares 19 5 6 2" xfId="37336" xr:uid="{CBDA7FD4-AB32-4253-B882-20B70066FF5B}"/>
    <cellStyle name="Millares 19 5 7" xfId="22438" xr:uid="{9F006A42-749B-4E71-91B5-1E562D5FD1A8}"/>
    <cellStyle name="Millares 19 5 8" xfId="43941" xr:uid="{E769512C-5937-48C1-80EE-4619D1B9CA7B}"/>
    <cellStyle name="Millares 19 6" xfId="1193" xr:uid="{C0561FF1-6F4D-429A-96AB-503FD2079AAF}"/>
    <cellStyle name="Millares 19 6 2" xfId="4022" xr:uid="{4737AD98-FBEB-4BF9-9599-20845C49CE25}"/>
    <cellStyle name="Millares 19 6 2 2" xfId="12288" xr:uid="{AF718051-6BA1-41DC-902A-5D7C9FCFF543}"/>
    <cellStyle name="Millares 19 6 2 2 2" xfId="33791" xr:uid="{AECA7C72-58AC-4D67-88AB-F15148E0D444}"/>
    <cellStyle name="Millares 19 6 2 3" xfId="18923" xr:uid="{E0BC2ED3-EE6C-49B2-AAB3-469F73333AD1}"/>
    <cellStyle name="Millares 19 6 2 3 2" xfId="40426" xr:uid="{E5481292-CF38-4FAC-A6DC-BA7A8CE4DAA3}"/>
    <cellStyle name="Millares 19 6 2 4" xfId="25528" xr:uid="{05E0BCD7-16BD-4022-9336-2A4653B4BFF4}"/>
    <cellStyle name="Millares 19 6 2 5" xfId="47031" xr:uid="{4353A121-6464-49DE-896B-592269F052F4}"/>
    <cellStyle name="Millares 19 6 3" xfId="6161" xr:uid="{1419EB56-3307-44B8-BF1F-944130D0ADA5}"/>
    <cellStyle name="Millares 19 6 3 2" xfId="14427" xr:uid="{F2CB8544-6F40-4140-9ADB-285BE442F64F}"/>
    <cellStyle name="Millares 19 6 3 2 2" xfId="35930" xr:uid="{0D4FC781-F00B-4FCB-9B5D-B8C7106F178A}"/>
    <cellStyle name="Millares 19 6 3 3" xfId="21062" xr:uid="{650B5770-3616-4FB2-8016-A0A0B99485C9}"/>
    <cellStyle name="Millares 19 6 3 3 2" xfId="42565" xr:uid="{4D06E850-8447-41DE-A761-4C89F336497A}"/>
    <cellStyle name="Millares 19 6 3 4" xfId="27667" xr:uid="{24BA09E2-4F2C-4035-8DC6-F2FDB55A36C7}"/>
    <cellStyle name="Millares 19 6 3 5" xfId="49170" xr:uid="{A267A2F2-4F20-40EC-8344-F242BBD0A4DB}"/>
    <cellStyle name="Millares 19 6 4" xfId="7802" xr:uid="{92AD4FD6-1CBD-4167-A94D-AA007BCFF617}"/>
    <cellStyle name="Millares 19 6 4 2" xfId="29305" xr:uid="{8B96390F-80BF-4616-B97C-4916BF32C47F}"/>
    <cellStyle name="Millares 19 6 5" xfId="9459" xr:uid="{796A101B-2788-47CC-A6B1-921AAC4F67D8}"/>
    <cellStyle name="Millares 19 6 5 2" xfId="30962" xr:uid="{353EB94D-6E29-4CB8-92ED-E595CA193F87}"/>
    <cellStyle name="Millares 19 6 6" xfId="16094" xr:uid="{1E9C3EC8-2A3F-4FB7-8ADB-31404C8C5F64}"/>
    <cellStyle name="Millares 19 6 6 2" xfId="37597" xr:uid="{771EDBDF-856C-42EA-A997-A6FA1E9C0321}"/>
    <cellStyle name="Millares 19 6 7" xfId="22699" xr:uid="{0BB98DEC-6864-4225-991A-0777EDB2323C}"/>
    <cellStyle name="Millares 19 6 8" xfId="44202" xr:uid="{7A06EDCA-A6F6-4BBD-A525-31D9FD437F56}"/>
    <cellStyle name="Millares 19 7" xfId="1881" xr:uid="{6831DD94-32BA-4BBD-B0AB-7E4812F590F5}"/>
    <cellStyle name="Millares 19 7 2" xfId="10147" xr:uid="{FC8846C9-782F-4BC0-A853-5FBE5DC90A6A}"/>
    <cellStyle name="Millares 19 7 2 2" xfId="31650" xr:uid="{6592AA4D-82E2-4962-9C8A-34B757E948C4}"/>
    <cellStyle name="Millares 19 7 3" xfId="16782" xr:uid="{1377EBCA-8077-4A4F-9633-957F32835A09}"/>
    <cellStyle name="Millares 19 7 3 2" xfId="38285" xr:uid="{7D5A519D-9204-4CD8-B3A5-9AA81391D3D5}"/>
    <cellStyle name="Millares 19 7 4" xfId="23387" xr:uid="{D6E80038-2333-4402-9488-1A324821572A}"/>
    <cellStyle name="Millares 19 7 5" xfId="44890" xr:uid="{101AAF15-9116-4C53-B9CB-77865E2B7991}"/>
    <cellStyle name="Millares 19 8" xfId="2566" xr:uid="{4DA69A62-CD1F-4F89-B8FA-665590E8FB2B}"/>
    <cellStyle name="Millares 19 8 2" xfId="10832" xr:uid="{A5705B8E-0A45-4BD3-A033-42D521E4659F}"/>
    <cellStyle name="Millares 19 8 2 2" xfId="32335" xr:uid="{A17DDC41-A6B8-4D6E-9792-7C688B64ADCC}"/>
    <cellStyle name="Millares 19 8 3" xfId="17467" xr:uid="{A4C2DDFB-EA21-421C-BBCA-D40A502C825E}"/>
    <cellStyle name="Millares 19 8 3 2" xfId="38970" xr:uid="{5D5C92EA-7319-424D-95C5-4B677E8708AC}"/>
    <cellStyle name="Millares 19 8 4" xfId="24072" xr:uid="{FAF6FC95-CF58-4F97-8AE8-4B67C7EA8A64}"/>
    <cellStyle name="Millares 19 8 5" xfId="45575" xr:uid="{2E8C7413-2645-4845-9377-7D140B0E57E8}"/>
    <cellStyle name="Millares 19 9" xfId="3077" xr:uid="{CF7603E2-4361-43AD-A766-0BCCF6E42EA3}"/>
    <cellStyle name="Millares 19 9 2" xfId="11343" xr:uid="{14E57DE2-454D-419C-BE6E-DBDB2D899118}"/>
    <cellStyle name="Millares 19 9 2 2" xfId="32846" xr:uid="{028E08B0-9FD1-4862-9703-36C174E603FF}"/>
    <cellStyle name="Millares 19 9 3" xfId="17978" xr:uid="{A897B753-2605-4A8F-A2C6-F05FC893EF18}"/>
    <cellStyle name="Millares 19 9 3 2" xfId="39481" xr:uid="{317B1302-ECE2-4E45-BE23-496E994DFFF7}"/>
    <cellStyle name="Millares 19 9 4" xfId="24583" xr:uid="{6598AA4E-35C6-4916-BDC2-F01BB54B450F}"/>
    <cellStyle name="Millares 19 9 5" xfId="46086" xr:uid="{94024A4F-DAB5-4585-A9A9-4127608F72AA}"/>
    <cellStyle name="Millares 2" xfId="6" xr:uid="{00000000-0005-0000-0000-000007000000}"/>
    <cellStyle name="Millares 2 10" xfId="6792" xr:uid="{3A845345-8387-434D-9A37-9618C27A9506}"/>
    <cellStyle name="Millares 2 11" xfId="8438" xr:uid="{EC05136E-FCC5-4129-A813-5CA171CDEE3C}"/>
    <cellStyle name="Millares 2 11 2" xfId="29941" xr:uid="{3B29F000-3A34-466F-A9F7-876DE9A3EE6C}"/>
    <cellStyle name="Millares 2 2" xfId="85" xr:uid="{00000000-0005-0000-0000-000008000000}"/>
    <cellStyle name="Millares 2 2 2" xfId="128" xr:uid="{C6388F77-2CF2-4AE8-A977-94FF34044350}"/>
    <cellStyle name="Millares 2 2 2 10" xfId="3031" xr:uid="{159E260E-CB45-47C5-AC0F-17E58C0F4AE3}"/>
    <cellStyle name="Millares 2 2 2 10 2" xfId="11297" xr:uid="{DB1118FB-230B-4FFF-8BCF-64804BBAD6DB}"/>
    <cellStyle name="Millares 2 2 2 10 2 2" xfId="32800" xr:uid="{1A376735-4791-45CC-A274-3439561D8BB4}"/>
    <cellStyle name="Millares 2 2 2 10 3" xfId="17932" xr:uid="{DD8840E7-7C13-41F9-A7C6-DFDBB97C899E}"/>
    <cellStyle name="Millares 2 2 2 10 3 2" xfId="39435" xr:uid="{63818DE3-0B32-458E-89D9-6529F056ECBC}"/>
    <cellStyle name="Millares 2 2 2 10 4" xfId="24537" xr:uid="{9DEC0493-C456-47A6-BFAB-2891E80DBBE4}"/>
    <cellStyle name="Millares 2 2 2 10 5" xfId="46040" xr:uid="{B19C3E60-7D35-4B82-8832-B42E49542163}"/>
    <cellStyle name="Millares 2 2 2 11" xfId="4666" xr:uid="{C0E6B766-2FAA-4B53-9BDE-978AD7E2DC31}"/>
    <cellStyle name="Millares 2 2 2 11 2" xfId="12932" xr:uid="{6572E300-7B38-4B90-9402-B589F08A6476}"/>
    <cellStyle name="Millares 2 2 2 11 2 2" xfId="34435" xr:uid="{2200FEA3-C7D1-4AD8-AF95-E1296494A86F}"/>
    <cellStyle name="Millares 2 2 2 11 3" xfId="19567" xr:uid="{B884F029-1E12-4DE1-8A13-CA661B382222}"/>
    <cellStyle name="Millares 2 2 2 11 3 2" xfId="41070" xr:uid="{6C879DFA-6FA9-4FA7-AD47-36E461790760}"/>
    <cellStyle name="Millares 2 2 2 11 4" xfId="26172" xr:uid="{3DF7F4C4-0360-4679-BA4B-B3899E77D20A}"/>
    <cellStyle name="Millares 2 2 2 11 5" xfId="47675" xr:uid="{C7ACAE81-6851-4DA9-A13D-A87D0EDE3BF3}"/>
    <cellStyle name="Millares 2 2 2 12" xfId="5169" xr:uid="{7F3C6C3A-0638-4E68-9246-D9243A9EF8CB}"/>
    <cellStyle name="Millares 2 2 2 12 2" xfId="13435" xr:uid="{6E8D9FD8-A552-4B82-B48B-C43C481175D4}"/>
    <cellStyle name="Millares 2 2 2 12 2 2" xfId="34938" xr:uid="{10F9EBC9-7544-4C8A-8764-37D2CE99310A}"/>
    <cellStyle name="Millares 2 2 2 12 3" xfId="20070" xr:uid="{2C71D196-1332-4F3E-B583-8D29F0B005D7}"/>
    <cellStyle name="Millares 2 2 2 12 3 2" xfId="41573" xr:uid="{C5DFAF37-D8A4-4AF0-BC4E-D4B52FFFD4BF}"/>
    <cellStyle name="Millares 2 2 2 12 4" xfId="26675" xr:uid="{D45F3C7B-1FAF-448C-B85C-332E3B06FC46}"/>
    <cellStyle name="Millares 2 2 2 12 5" xfId="48178" xr:uid="{4CFE5C6D-646D-4680-B7D4-7C3E4D090F4F}"/>
    <cellStyle name="Millares 2 2 2 13" xfId="6810" xr:uid="{25F5265F-6364-4297-9FC4-6F7753E771CD}"/>
    <cellStyle name="Millares 2 2 2 13 2" xfId="28313" xr:uid="{BE560876-0772-457D-8017-5BA13BDCAF36}"/>
    <cellStyle name="Millares 2 2 2 14" xfId="8464" xr:uid="{0BEF5067-9D0A-4AB0-A71A-8E132931B8F9}"/>
    <cellStyle name="Millares 2 2 2 14 2" xfId="29967" xr:uid="{6D969B38-D908-4DC4-9D8F-30EB3934E618}"/>
    <cellStyle name="Millares 2 2 2 15" xfId="15103" xr:uid="{013DE08A-1E9E-415F-81F1-FED77E095940}"/>
    <cellStyle name="Millares 2 2 2 15 2" xfId="36606" xr:uid="{7683EEC6-C29C-425D-8E1A-2DB8FBE44386}"/>
    <cellStyle name="Millares 2 2 2 16" xfId="21708" xr:uid="{C80F1E5E-5563-47A0-BA52-4839EBCBB783}"/>
    <cellStyle name="Millares 2 2 2 17" xfId="43211" xr:uid="{7D931FDF-2895-4CCE-95E2-76CACA5BD852}"/>
    <cellStyle name="Millares 2 2 2 2" xfId="166" xr:uid="{42319885-F9FB-4226-A324-C334FDB6F830}"/>
    <cellStyle name="Millares 2 2 2 2 10" xfId="4703" xr:uid="{6FA51B87-7EEC-4359-8829-3C5BDA3038E3}"/>
    <cellStyle name="Millares 2 2 2 2 10 2" xfId="12969" xr:uid="{39501692-C906-44C2-BA42-66C0786ECB2A}"/>
    <cellStyle name="Millares 2 2 2 2 10 2 2" xfId="34472" xr:uid="{613DE99B-A22F-4ADE-9F87-5184A2EF1C37}"/>
    <cellStyle name="Millares 2 2 2 2 10 3" xfId="19604" xr:uid="{DE96EAA0-E8E5-4D1B-8BCD-F95F1456D638}"/>
    <cellStyle name="Millares 2 2 2 2 10 3 2" xfId="41107" xr:uid="{5CD7040F-8A15-4530-A9A0-322214781865}"/>
    <cellStyle name="Millares 2 2 2 2 10 4" xfId="26209" xr:uid="{40F4E542-BF10-4F45-927D-1B666F04D09A}"/>
    <cellStyle name="Millares 2 2 2 2 10 5" xfId="47712" xr:uid="{EF68459B-7529-4A8B-BB3C-09BFF6AB8800}"/>
    <cellStyle name="Millares 2 2 2 2 11" xfId="5206" xr:uid="{0C9F563F-D88F-4729-9F04-0AEB1F005EDE}"/>
    <cellStyle name="Millares 2 2 2 2 11 2" xfId="13472" xr:uid="{0CA0CF00-95E5-422F-A7AC-21F4330B7D2D}"/>
    <cellStyle name="Millares 2 2 2 2 11 2 2" xfId="34975" xr:uid="{73CB7148-BD68-4823-A341-3522537CAF6C}"/>
    <cellStyle name="Millares 2 2 2 2 11 3" xfId="20107" xr:uid="{7CF19CDC-E103-43D9-804D-E4B5FC9D3B16}"/>
    <cellStyle name="Millares 2 2 2 2 11 3 2" xfId="41610" xr:uid="{DD08E07D-BD94-457F-9B81-84719B2B44EC}"/>
    <cellStyle name="Millares 2 2 2 2 11 4" xfId="26712" xr:uid="{4095396D-F116-4596-905D-C03599E4D8C9}"/>
    <cellStyle name="Millares 2 2 2 2 11 5" xfId="48215" xr:uid="{30ED18BD-2072-44C6-BFE0-367BDA3B7E5D}"/>
    <cellStyle name="Millares 2 2 2 2 12" xfId="6847" xr:uid="{3EDA8E75-AD86-44FF-A798-44C3E1103207}"/>
    <cellStyle name="Millares 2 2 2 2 12 2" xfId="28350" xr:uid="{64023EF0-EFEC-4F2D-B78C-C385194EEEC9}"/>
    <cellStyle name="Millares 2 2 2 2 13" xfId="8501" xr:uid="{E45953B8-920C-4277-B4D4-51DA558D13F4}"/>
    <cellStyle name="Millares 2 2 2 2 13 2" xfId="30004" xr:uid="{BCEE3695-F625-4A9C-9561-638669E79698}"/>
    <cellStyle name="Millares 2 2 2 2 14" xfId="15140" xr:uid="{6E67A545-5DE5-4B47-8EF7-3F0EBDC59B55}"/>
    <cellStyle name="Millares 2 2 2 2 14 2" xfId="36643" xr:uid="{54E4CCD5-9078-47E6-A0F9-781453ADFE8B}"/>
    <cellStyle name="Millares 2 2 2 2 15" xfId="21745" xr:uid="{5F429B4C-3F3D-49B2-B437-24D072511080}"/>
    <cellStyle name="Millares 2 2 2 2 16" xfId="43248" xr:uid="{8FAE6103-3724-4459-964E-7AB7326DD072}"/>
    <cellStyle name="Millares 2 2 2 2 2" xfId="498" xr:uid="{4FC86031-8F34-448D-BB37-1C54A9DC48B0}"/>
    <cellStyle name="Millares 2 2 2 2 2 10" xfId="7109" xr:uid="{1FCD58CD-E46A-40AF-9986-E464FBC42CFB}"/>
    <cellStyle name="Millares 2 2 2 2 2 10 2" xfId="28612" xr:uid="{A906DD9C-9C40-4AD2-99EF-A42F94762469}"/>
    <cellStyle name="Millares 2 2 2 2 2 11" xfId="8765" xr:uid="{0103937F-1573-4580-B325-E6453860EFF3}"/>
    <cellStyle name="Millares 2 2 2 2 2 11 2" xfId="30268" xr:uid="{78600B5A-3022-4CCD-9F13-8CC11607CA98}"/>
    <cellStyle name="Millares 2 2 2 2 2 12" xfId="15401" xr:uid="{EE41E1D0-D8B1-4817-B6C0-67938E8D88C3}"/>
    <cellStyle name="Millares 2 2 2 2 2 12 2" xfId="36904" xr:uid="{F9B9D651-BB8A-415A-A77D-B6D054FB2BAF}"/>
    <cellStyle name="Millares 2 2 2 2 2 13" xfId="22006" xr:uid="{6E3F848D-8BF8-4515-AA54-25FBB58EE483}"/>
    <cellStyle name="Millares 2 2 2 2 2 14" xfId="43509" xr:uid="{CC771C66-3052-429D-9561-3E5B981CA026}"/>
    <cellStyle name="Millares 2 2 2 2 2 2" xfId="780" xr:uid="{73B9DF0E-F307-435B-B9AA-95308091EACF}"/>
    <cellStyle name="Millares 2 2 2 2 2 2 10" xfId="15681" xr:uid="{F0078CCF-5EBA-4E30-AA4B-B08E4FDD1146}"/>
    <cellStyle name="Millares 2 2 2 2 2 2 10 2" xfId="37184" xr:uid="{11D9FDDC-4BEC-44A4-B371-C3FAD143F40B}"/>
    <cellStyle name="Millares 2 2 2 2 2 2 11" xfId="22286" xr:uid="{45ACEB43-2246-48DC-AE10-28F392D954F8}"/>
    <cellStyle name="Millares 2 2 2 2 2 2 12" xfId="43789" xr:uid="{ADDCCB9F-997D-4CE6-87BA-DBE2DEBDD266}"/>
    <cellStyle name="Millares 2 2 2 2 2 2 2" xfId="1726" xr:uid="{914880E8-4C0F-4536-BF13-08A14EBD0235}"/>
    <cellStyle name="Millares 2 2 2 2 2 2 2 2" xfId="4555" xr:uid="{DE4514E2-AEFE-44DC-B21B-C8B8A6E9BDA8}"/>
    <cellStyle name="Millares 2 2 2 2 2 2 2 2 2" xfId="12821" xr:uid="{1F306A35-D08A-4AE4-B205-4E929000868E}"/>
    <cellStyle name="Millares 2 2 2 2 2 2 2 2 2 2" xfId="34324" xr:uid="{D7E6262D-6FA4-42AC-8B12-D1827DB04BB1}"/>
    <cellStyle name="Millares 2 2 2 2 2 2 2 2 3" xfId="19456" xr:uid="{E073E875-DA90-4D97-A8D2-DC61416F4A2A}"/>
    <cellStyle name="Millares 2 2 2 2 2 2 2 2 3 2" xfId="40959" xr:uid="{2C7B30DA-4FEF-4CD9-A513-293E1BCE5CAB}"/>
    <cellStyle name="Millares 2 2 2 2 2 2 2 2 4" xfId="26061" xr:uid="{61731C2C-EB57-49BB-9FE3-A8AA0CF0AC68}"/>
    <cellStyle name="Millares 2 2 2 2 2 2 2 2 5" xfId="47564" xr:uid="{06430892-AA1F-4719-9C5D-2FC05FB38FA5}"/>
    <cellStyle name="Millares 2 2 2 2 2 2 2 3" xfId="6694" xr:uid="{758178F6-671D-4014-9CE4-09057E0054E8}"/>
    <cellStyle name="Millares 2 2 2 2 2 2 2 3 2" xfId="14960" xr:uid="{26796496-0915-481D-B0E7-4B573A92845F}"/>
    <cellStyle name="Millares 2 2 2 2 2 2 2 3 2 2" xfId="36463" xr:uid="{18DCE163-F03C-4D4E-AC8D-6A0621EA19AB}"/>
    <cellStyle name="Millares 2 2 2 2 2 2 2 3 3" xfId="21595" xr:uid="{0E3C8C34-007F-4921-AAA1-7810A0CF04CE}"/>
    <cellStyle name="Millares 2 2 2 2 2 2 2 3 3 2" xfId="43098" xr:uid="{417331DA-8415-4158-8416-7EF89359B59D}"/>
    <cellStyle name="Millares 2 2 2 2 2 2 2 3 4" xfId="28200" xr:uid="{9FB42D22-12E5-4E40-A6AA-4F8C28FDF073}"/>
    <cellStyle name="Millares 2 2 2 2 2 2 2 3 5" xfId="49703" xr:uid="{9041254E-B29A-4BA5-9F69-77A3818A24B7}"/>
    <cellStyle name="Millares 2 2 2 2 2 2 2 4" xfId="8335" xr:uid="{2EC0853B-B036-4020-B368-50B5A3655702}"/>
    <cellStyle name="Millares 2 2 2 2 2 2 2 4 2" xfId="29838" xr:uid="{20334BE5-11B8-495D-8336-C86B09F80F9A}"/>
    <cellStyle name="Millares 2 2 2 2 2 2 2 5" xfId="9992" xr:uid="{10ADF9D7-FF20-43ED-8A4E-5D8B03245E91}"/>
    <cellStyle name="Millares 2 2 2 2 2 2 2 5 2" xfId="31495" xr:uid="{4CAD7307-29DF-441D-9D0C-FEA9809F9012}"/>
    <cellStyle name="Millares 2 2 2 2 2 2 2 6" xfId="16627" xr:uid="{21C63967-0D3F-4670-AE5C-3CE823A3B5A2}"/>
    <cellStyle name="Millares 2 2 2 2 2 2 2 6 2" xfId="38130" xr:uid="{60BC7248-80E1-449C-AE45-97A331E71096}"/>
    <cellStyle name="Millares 2 2 2 2 2 2 2 7" xfId="23232" xr:uid="{E9D6CA39-C4EE-4727-A6E6-EFE2C4C8BA99}"/>
    <cellStyle name="Millares 2 2 2 2 2 2 2 8" xfId="44735" xr:uid="{74A70907-4A46-4BE0-A45E-3E5874B7795D}"/>
    <cellStyle name="Millares 2 2 2 2 2 2 3" xfId="2413" xr:uid="{B4AF7AD5-26FA-4487-A00E-05BCB73895FA}"/>
    <cellStyle name="Millares 2 2 2 2 2 2 3 2" xfId="10679" xr:uid="{39EF0D80-DE65-436C-B668-32C0D4A445C2}"/>
    <cellStyle name="Millares 2 2 2 2 2 2 3 2 2" xfId="32182" xr:uid="{B52B375B-5753-481D-8875-527C37EE1BDF}"/>
    <cellStyle name="Millares 2 2 2 2 2 2 3 3" xfId="17314" xr:uid="{A544FAF5-0882-417C-80E4-3C6327E376EC}"/>
    <cellStyle name="Millares 2 2 2 2 2 2 3 3 2" xfId="38817" xr:uid="{F6C72B11-59F0-4658-A8F9-9A1AA2C73289}"/>
    <cellStyle name="Millares 2 2 2 2 2 2 3 4" xfId="23919" xr:uid="{36F5221E-2BEF-482E-A660-F75FD053B809}"/>
    <cellStyle name="Millares 2 2 2 2 2 2 3 5" xfId="45422" xr:uid="{311077E3-0C22-4DEF-8BEF-D4EA5612099A}"/>
    <cellStyle name="Millares 2 2 2 2 2 2 4" xfId="2930" xr:uid="{E523C43B-097A-4A44-AC0B-2929F03DBA71}"/>
    <cellStyle name="Millares 2 2 2 2 2 2 4 2" xfId="11196" xr:uid="{B724C219-394A-4D18-834F-5EF925D8C430}"/>
    <cellStyle name="Millares 2 2 2 2 2 2 4 2 2" xfId="32699" xr:uid="{5C542446-196C-4C76-9C2A-F573F407C34A}"/>
    <cellStyle name="Millares 2 2 2 2 2 2 4 3" xfId="17831" xr:uid="{10885666-235C-4028-8AA3-2DC1521AE09E}"/>
    <cellStyle name="Millares 2 2 2 2 2 2 4 3 2" xfId="39334" xr:uid="{5E97261D-27FB-4F7F-9837-452877944866}"/>
    <cellStyle name="Millares 2 2 2 2 2 2 4 4" xfId="24436" xr:uid="{34A4464D-480D-4607-A8D0-957FCA030A98}"/>
    <cellStyle name="Millares 2 2 2 2 2 2 4 5" xfId="45939" xr:uid="{DCB31489-B7B5-4A07-97FB-0655D957D458}"/>
    <cellStyle name="Millares 2 2 2 2 2 2 5" xfId="3609" xr:uid="{AF33D79B-0559-4C27-AF68-BCED8ABB6E77}"/>
    <cellStyle name="Millares 2 2 2 2 2 2 5 2" xfId="11875" xr:uid="{7D98FEFE-0B22-43E8-920A-C917A830D528}"/>
    <cellStyle name="Millares 2 2 2 2 2 2 5 2 2" xfId="33378" xr:uid="{BEA63C73-BB2D-4B50-8D48-D9996F050D79}"/>
    <cellStyle name="Millares 2 2 2 2 2 2 5 3" xfId="18510" xr:uid="{78423247-8E01-4303-9BB2-CF459A8A15BC}"/>
    <cellStyle name="Millares 2 2 2 2 2 2 5 3 2" xfId="40013" xr:uid="{C4701FF9-7B7A-438C-B5E4-995F2388747D}"/>
    <cellStyle name="Millares 2 2 2 2 2 2 5 4" xfId="25115" xr:uid="{9AAA65D3-B764-4C37-8C62-E625D194ED8A}"/>
    <cellStyle name="Millares 2 2 2 2 2 2 5 5" xfId="46618" xr:uid="{CF0864FA-0909-49B5-9C3A-EC3D38FB2578}"/>
    <cellStyle name="Millares 2 2 2 2 2 2 6" xfId="5074" xr:uid="{00A3B22E-B793-4D78-AA54-BE5F4F3D1455}"/>
    <cellStyle name="Millares 2 2 2 2 2 2 6 2" xfId="13340" xr:uid="{36622E7B-09C0-4FB1-88A8-DDE6B5F1AC98}"/>
    <cellStyle name="Millares 2 2 2 2 2 2 6 2 2" xfId="34843" xr:uid="{53F8EE82-2A38-4FE3-BB36-8077FB395C53}"/>
    <cellStyle name="Millares 2 2 2 2 2 2 6 3" xfId="19975" xr:uid="{4C4F2032-5CF0-445A-B397-9A0B48D03966}"/>
    <cellStyle name="Millares 2 2 2 2 2 2 6 3 2" xfId="41478" xr:uid="{69CDDF81-684B-4D0F-B4D2-5332089DA200}"/>
    <cellStyle name="Millares 2 2 2 2 2 2 6 4" xfId="26580" xr:uid="{791EA723-D2A2-4358-92EC-2409B41C291D}"/>
    <cellStyle name="Millares 2 2 2 2 2 2 6 5" xfId="48083" xr:uid="{40524649-3E9E-41CA-BC34-675C0FADDEA6}"/>
    <cellStyle name="Millares 2 2 2 2 2 2 7" xfId="5748" xr:uid="{A66AC25F-C816-4052-80A8-680D2D8D9615}"/>
    <cellStyle name="Millares 2 2 2 2 2 2 7 2" xfId="14014" xr:uid="{5C267583-4FA8-4C4D-9328-131780F088D0}"/>
    <cellStyle name="Millares 2 2 2 2 2 2 7 2 2" xfId="35517" xr:uid="{CCE5E3DB-5636-4739-AE40-E7CEDFE2CA77}"/>
    <cellStyle name="Millares 2 2 2 2 2 2 7 3" xfId="20649" xr:uid="{617BCB19-1967-42E1-A006-E1AD64059B53}"/>
    <cellStyle name="Millares 2 2 2 2 2 2 7 3 2" xfId="42152" xr:uid="{4224C6D5-E23D-4717-95B3-7DA968DA0A68}"/>
    <cellStyle name="Millares 2 2 2 2 2 2 7 4" xfId="27254" xr:uid="{65ADB75A-79BD-4B5C-B2CA-C7EF9355C4AE}"/>
    <cellStyle name="Millares 2 2 2 2 2 2 7 5" xfId="48757" xr:uid="{A0A7D27C-FA76-4041-897F-2BD3040D5BEE}"/>
    <cellStyle name="Millares 2 2 2 2 2 2 8" xfId="7389" xr:uid="{3476384D-DDFC-469C-88B3-FF53B62AE0B3}"/>
    <cellStyle name="Millares 2 2 2 2 2 2 8 2" xfId="28892" xr:uid="{39367C65-ADB4-435C-ABD5-50E40EB41E29}"/>
    <cellStyle name="Millares 2 2 2 2 2 2 9" xfId="9046" xr:uid="{0777255E-7C71-499B-BEB4-77DDE3F63320}"/>
    <cellStyle name="Millares 2 2 2 2 2 2 9 2" xfId="30549" xr:uid="{74C8BDD1-52EA-42AE-874B-17CC938505B6}"/>
    <cellStyle name="Millares 2 2 2 2 2 3" xfId="1050" xr:uid="{03A59684-B2BC-4B37-9C9C-067DF858F914}"/>
    <cellStyle name="Millares 2 2 2 2 2 3 2" xfId="3879" xr:uid="{A97A963B-C8C3-464B-BD05-841467B6F9CC}"/>
    <cellStyle name="Millares 2 2 2 2 2 3 2 2" xfId="12145" xr:uid="{D2139856-A892-46C4-9679-939B2BA436AB}"/>
    <cellStyle name="Millares 2 2 2 2 2 3 2 2 2" xfId="33648" xr:uid="{FCFD9BF1-C903-417F-A405-9EAD30FD6316}"/>
    <cellStyle name="Millares 2 2 2 2 2 3 2 3" xfId="18780" xr:uid="{0429D1FE-8EBA-4DA0-8CA3-F20E52B542CC}"/>
    <cellStyle name="Millares 2 2 2 2 2 3 2 3 2" xfId="40283" xr:uid="{76E23C05-231C-4879-95C7-6F780AE7DBCD}"/>
    <cellStyle name="Millares 2 2 2 2 2 3 2 4" xfId="25385" xr:uid="{8924E8D5-908E-4AF2-9687-16E4A2D8F6F2}"/>
    <cellStyle name="Millares 2 2 2 2 2 3 2 5" xfId="46888" xr:uid="{1FB3FE6F-8F31-4767-9480-B9F83F7EC743}"/>
    <cellStyle name="Millares 2 2 2 2 2 3 3" xfId="6018" xr:uid="{563504E8-2377-4CBE-A21B-A0A4E0A256D9}"/>
    <cellStyle name="Millares 2 2 2 2 2 3 3 2" xfId="14284" xr:uid="{DF9A65E3-A4A2-469F-B27D-29A483030CCC}"/>
    <cellStyle name="Millares 2 2 2 2 2 3 3 2 2" xfId="35787" xr:uid="{2991E25D-5477-4B50-94F1-D5F258147BB8}"/>
    <cellStyle name="Millares 2 2 2 2 2 3 3 3" xfId="20919" xr:uid="{994F45C8-73DD-4ED7-9598-48F061D3F29E}"/>
    <cellStyle name="Millares 2 2 2 2 2 3 3 3 2" xfId="42422" xr:uid="{2C6054E1-6AF4-426E-94F4-4C2ACDC8F038}"/>
    <cellStyle name="Millares 2 2 2 2 2 3 3 4" xfId="27524" xr:uid="{98FDA2A3-6D7C-476C-A292-F822AAB65DD2}"/>
    <cellStyle name="Millares 2 2 2 2 2 3 3 5" xfId="49027" xr:uid="{8919BB3E-7D03-460C-93DB-217DCBB505A1}"/>
    <cellStyle name="Millares 2 2 2 2 2 3 4" xfId="7659" xr:uid="{3511DBC2-2553-4425-96FF-2B532990E1D3}"/>
    <cellStyle name="Millares 2 2 2 2 2 3 4 2" xfId="29162" xr:uid="{1B7A941B-3614-49E8-88F9-D198D9964279}"/>
    <cellStyle name="Millares 2 2 2 2 2 3 5" xfId="9316" xr:uid="{16C6C4CD-8DF9-435F-B18D-EEC90FF203E8}"/>
    <cellStyle name="Millares 2 2 2 2 2 3 5 2" xfId="30819" xr:uid="{7EF8D274-3479-498C-B53A-9840856744C5}"/>
    <cellStyle name="Millares 2 2 2 2 2 3 6" xfId="15951" xr:uid="{71856022-3555-4ADC-9D8B-C519E42E4E0D}"/>
    <cellStyle name="Millares 2 2 2 2 2 3 6 2" xfId="37454" xr:uid="{6A7BF8C4-00FB-4271-BC1E-E10BF7BF3E4F}"/>
    <cellStyle name="Millares 2 2 2 2 2 3 7" xfId="22556" xr:uid="{C1EE7AD8-8FA2-4436-ABD6-459C1A1AAB06}"/>
    <cellStyle name="Millares 2 2 2 2 2 3 8" xfId="44059" xr:uid="{853CA1F6-2330-4E83-AFC3-F8F8CFDCF9FA}"/>
    <cellStyle name="Millares 2 2 2 2 2 4" xfId="1446" xr:uid="{313A34FA-4842-4DEB-8BAB-E794650ACD6C}"/>
    <cellStyle name="Millares 2 2 2 2 2 4 2" xfId="4275" xr:uid="{BF6A9762-2C49-4E73-987D-5C66E1B7266C}"/>
    <cellStyle name="Millares 2 2 2 2 2 4 2 2" xfId="12541" xr:uid="{DDE45BD6-5EAA-460A-9EA1-C398D903A97A}"/>
    <cellStyle name="Millares 2 2 2 2 2 4 2 2 2" xfId="34044" xr:uid="{8641A026-8E5B-4042-B34C-5E3FEBA1AECF}"/>
    <cellStyle name="Millares 2 2 2 2 2 4 2 3" xfId="19176" xr:uid="{724DE205-3E71-4165-A555-33CA1E2E721C}"/>
    <cellStyle name="Millares 2 2 2 2 2 4 2 3 2" xfId="40679" xr:uid="{0738E670-D75B-4F50-A5A0-8B1A62387B9D}"/>
    <cellStyle name="Millares 2 2 2 2 2 4 2 4" xfId="25781" xr:uid="{944EEDCC-345C-45C0-8D0B-4F75BEAC1FCF}"/>
    <cellStyle name="Millares 2 2 2 2 2 4 2 5" xfId="47284" xr:uid="{0CBE18FD-3D70-4328-BC79-96C82F575B71}"/>
    <cellStyle name="Millares 2 2 2 2 2 4 3" xfId="6414" xr:uid="{E2A25A5A-9365-456A-AC31-E61E4530647B}"/>
    <cellStyle name="Millares 2 2 2 2 2 4 3 2" xfId="14680" xr:uid="{173F75A7-A7CC-442E-A0B1-28987302C70E}"/>
    <cellStyle name="Millares 2 2 2 2 2 4 3 2 2" xfId="36183" xr:uid="{F0EC406E-030B-4023-9A4D-9086194BA04D}"/>
    <cellStyle name="Millares 2 2 2 2 2 4 3 3" xfId="21315" xr:uid="{64927C9D-6B55-498E-9616-766F41013977}"/>
    <cellStyle name="Millares 2 2 2 2 2 4 3 3 2" xfId="42818" xr:uid="{6091CCDE-BF3E-47D8-BC77-666C3C458F23}"/>
    <cellStyle name="Millares 2 2 2 2 2 4 3 4" xfId="27920" xr:uid="{A6292649-5FDE-4918-A961-00DC95C9B3BA}"/>
    <cellStyle name="Millares 2 2 2 2 2 4 3 5" xfId="49423" xr:uid="{C90943E1-3DB3-4869-993B-3E3A208DD9F7}"/>
    <cellStyle name="Millares 2 2 2 2 2 4 4" xfId="8055" xr:uid="{449A68DE-3008-4B4B-A5AF-7D98B64DA675}"/>
    <cellStyle name="Millares 2 2 2 2 2 4 4 2" xfId="29558" xr:uid="{5BB0674E-5D69-4CE2-A125-754BE9F33337}"/>
    <cellStyle name="Millares 2 2 2 2 2 4 5" xfId="9712" xr:uid="{8C1173F9-8A49-4ECA-83C5-01EA02B34C0C}"/>
    <cellStyle name="Millares 2 2 2 2 2 4 5 2" xfId="31215" xr:uid="{6631C509-BA60-49DD-844A-129A27A8C1AD}"/>
    <cellStyle name="Millares 2 2 2 2 2 4 6" xfId="16347" xr:uid="{2A01E85E-0AF5-4641-A9DD-9700ED9855E2}"/>
    <cellStyle name="Millares 2 2 2 2 2 4 6 2" xfId="37850" xr:uid="{DD6FB2C9-CAE4-4189-978A-932FD9E2386D}"/>
    <cellStyle name="Millares 2 2 2 2 2 4 7" xfId="22952" xr:uid="{BF7A5E1C-4004-4147-8744-A63EDA0AAEB2}"/>
    <cellStyle name="Millares 2 2 2 2 2 4 8" xfId="44455" xr:uid="{5CC4DAFC-F90B-4378-ABC3-03D02B97F997}"/>
    <cellStyle name="Millares 2 2 2 2 2 5" xfId="2133" xr:uid="{F25A1C3C-E89D-4FC6-9D6E-19304E1F86AC}"/>
    <cellStyle name="Millares 2 2 2 2 2 5 2" xfId="10399" xr:uid="{8FFD6629-9E6E-4030-AEDA-F8B3E27604C1}"/>
    <cellStyle name="Millares 2 2 2 2 2 5 2 2" xfId="31902" xr:uid="{10D04727-0637-412C-B2A8-E2AC82AD4931}"/>
    <cellStyle name="Millares 2 2 2 2 2 5 3" xfId="17034" xr:uid="{1F26CF33-9EE1-429B-8274-DF7621A8BF37}"/>
    <cellStyle name="Millares 2 2 2 2 2 5 3 2" xfId="38537" xr:uid="{03D796F0-C93C-4AB4-83CD-F8D5F1BB9E3B}"/>
    <cellStyle name="Millares 2 2 2 2 2 5 4" xfId="23639" xr:uid="{B58108C4-4D4A-4948-ABF2-2C91318CE43A}"/>
    <cellStyle name="Millares 2 2 2 2 2 5 5" xfId="45142" xr:uid="{8313D0E8-7083-4786-B67E-E7E2CA626A14}"/>
    <cellStyle name="Millares 2 2 2 2 2 6" xfId="2681" xr:uid="{3B03D8ED-492D-46AC-B401-C51E4BE4B291}"/>
    <cellStyle name="Millares 2 2 2 2 2 6 2" xfId="10947" xr:uid="{1D1D0421-708D-4BA0-B8CE-C60E25819500}"/>
    <cellStyle name="Millares 2 2 2 2 2 6 2 2" xfId="32450" xr:uid="{684719CA-D0CE-4498-92CC-36352B820B94}"/>
    <cellStyle name="Millares 2 2 2 2 2 6 3" xfId="17582" xr:uid="{464AC303-63F5-4131-8055-E7495323A5C3}"/>
    <cellStyle name="Millares 2 2 2 2 2 6 3 2" xfId="39085" xr:uid="{3F6BEA48-E3E6-4C23-ADD6-F357D37EE2F7}"/>
    <cellStyle name="Millares 2 2 2 2 2 6 4" xfId="24187" xr:uid="{65D03344-154F-4D80-A4B4-7D6E5C7A3533}"/>
    <cellStyle name="Millares 2 2 2 2 2 6 5" xfId="45690" xr:uid="{EB1471DF-4CC7-4223-9BFC-101C7E2E3A56}"/>
    <cellStyle name="Millares 2 2 2 2 2 7" xfId="3329" xr:uid="{64DFE668-0CD8-4D3E-B3EB-5CCEBA8ED34E}"/>
    <cellStyle name="Millares 2 2 2 2 2 7 2" xfId="11595" xr:uid="{4CC07D02-3579-4A8E-A361-EA2132C33C1F}"/>
    <cellStyle name="Millares 2 2 2 2 2 7 2 2" xfId="33098" xr:uid="{623BCB7D-3C2D-4424-9932-94BD0F4978C7}"/>
    <cellStyle name="Millares 2 2 2 2 2 7 3" xfId="18230" xr:uid="{D46D745C-110B-47DE-BC47-B4037E50E1EB}"/>
    <cellStyle name="Millares 2 2 2 2 2 7 3 2" xfId="39733" xr:uid="{B84B672D-5EF8-4886-8EDB-854774074AF6}"/>
    <cellStyle name="Millares 2 2 2 2 2 7 4" xfId="24835" xr:uid="{EDFC7BF0-29E4-425E-B16B-ACFF35A226DF}"/>
    <cellStyle name="Millares 2 2 2 2 2 7 5" xfId="46338" xr:uid="{57EECAF8-BF0A-44E1-AD2A-3A5BAB5C5BD9}"/>
    <cellStyle name="Millares 2 2 2 2 2 8" xfId="4825" xr:uid="{67C0446A-3092-499F-BC51-8A8099D555A9}"/>
    <cellStyle name="Millares 2 2 2 2 2 8 2" xfId="13091" xr:uid="{334577DD-91B8-4B19-B5AD-A42AAB1F4DA6}"/>
    <cellStyle name="Millares 2 2 2 2 2 8 2 2" xfId="34594" xr:uid="{B4F2E328-7E44-4F23-8269-1B7876D3A6FA}"/>
    <cellStyle name="Millares 2 2 2 2 2 8 3" xfId="19726" xr:uid="{F00809EC-037A-439C-A0C7-FFB3949AD642}"/>
    <cellStyle name="Millares 2 2 2 2 2 8 3 2" xfId="41229" xr:uid="{E689467B-346A-4CCE-9D59-E89C8E78A817}"/>
    <cellStyle name="Millares 2 2 2 2 2 8 4" xfId="26331" xr:uid="{F8B6A33F-8EB3-477C-B40D-5B03D7648F78}"/>
    <cellStyle name="Millares 2 2 2 2 2 8 5" xfId="47834" xr:uid="{4376A0C4-3893-4531-BF8B-5BE4E1487447}"/>
    <cellStyle name="Millares 2 2 2 2 2 9" xfId="5468" xr:uid="{5A66ABA8-CBE9-43C2-89AD-BFBA16E0F4A3}"/>
    <cellStyle name="Millares 2 2 2 2 2 9 2" xfId="13734" xr:uid="{79444E0F-699D-4F28-BEA4-D5C7EE8E6ACF}"/>
    <cellStyle name="Millares 2 2 2 2 2 9 2 2" xfId="35237" xr:uid="{AFFE9D52-19B2-400C-B776-CE0CB4A173BD}"/>
    <cellStyle name="Millares 2 2 2 2 2 9 3" xfId="20369" xr:uid="{01D8A4D7-6FF7-41E9-8FBB-171BD13D4813}"/>
    <cellStyle name="Millares 2 2 2 2 2 9 3 2" xfId="41872" xr:uid="{AF6F9448-F33D-4668-961E-218B5AAE379D}"/>
    <cellStyle name="Millares 2 2 2 2 2 9 4" xfId="26974" xr:uid="{C5E61860-4F67-40D1-AF10-349739D4886C}"/>
    <cellStyle name="Millares 2 2 2 2 2 9 5" xfId="48477" xr:uid="{D54387A9-05F0-470D-BE90-3D95A5235410}"/>
    <cellStyle name="Millares 2 2 2 2 3" xfId="371" xr:uid="{141B330B-CA96-41C4-B674-71204E7CA72D}"/>
    <cellStyle name="Millares 2 2 2 2 3 10" xfId="15274" xr:uid="{C4CF2262-C4C9-4783-BA0C-457640D38195}"/>
    <cellStyle name="Millares 2 2 2 2 3 10 2" xfId="36777" xr:uid="{7DB6176C-83F4-4237-8B81-774AB85852B3}"/>
    <cellStyle name="Millares 2 2 2 2 3 11" xfId="21879" xr:uid="{A46E738D-9601-4682-AF24-1792B4BADF16}"/>
    <cellStyle name="Millares 2 2 2 2 3 12" xfId="43382" xr:uid="{3ABB437B-1C6A-4DA3-8735-EB7207BDBC62}"/>
    <cellStyle name="Millares 2 2 2 2 3 2" xfId="1319" xr:uid="{D2C23BFA-A730-49B5-9CFC-CEE88A487F0E}"/>
    <cellStyle name="Millares 2 2 2 2 3 2 2" xfId="4148" xr:uid="{0B2C0B69-BDA3-4C15-8A92-FA2D0E761E8F}"/>
    <cellStyle name="Millares 2 2 2 2 3 2 2 2" xfId="12414" xr:uid="{256E175F-7815-43BD-B78B-B7F4E70BDA70}"/>
    <cellStyle name="Millares 2 2 2 2 3 2 2 2 2" xfId="33917" xr:uid="{C6774DF4-1384-4BF6-828B-E892618350A0}"/>
    <cellStyle name="Millares 2 2 2 2 3 2 2 3" xfId="19049" xr:uid="{52179C70-0C3C-4BCB-BE2D-EDA430672E70}"/>
    <cellStyle name="Millares 2 2 2 2 3 2 2 3 2" xfId="40552" xr:uid="{C26D3911-2223-4947-A5B5-A5A5F3CEA6D6}"/>
    <cellStyle name="Millares 2 2 2 2 3 2 2 4" xfId="25654" xr:uid="{714A6F9B-0E33-426A-AAEB-CCD33E19E207}"/>
    <cellStyle name="Millares 2 2 2 2 3 2 2 5" xfId="47157" xr:uid="{4DFF58D0-6209-4CC9-BBDA-00D979F809AE}"/>
    <cellStyle name="Millares 2 2 2 2 3 2 3" xfId="6287" xr:uid="{2ADAB160-4D89-480F-B805-C309A8C5D0E5}"/>
    <cellStyle name="Millares 2 2 2 2 3 2 3 2" xfId="14553" xr:uid="{130E3CDC-70CD-4F33-99A1-3DE8C2B974A3}"/>
    <cellStyle name="Millares 2 2 2 2 3 2 3 2 2" xfId="36056" xr:uid="{7C7DF06D-8021-4C15-83C6-0195D8ABA5E3}"/>
    <cellStyle name="Millares 2 2 2 2 3 2 3 3" xfId="21188" xr:uid="{3E9457C9-06C5-4DDC-86C0-9CD6E42A9F9C}"/>
    <cellStyle name="Millares 2 2 2 2 3 2 3 3 2" xfId="42691" xr:uid="{A55C483A-0BF5-4138-9CC6-BD3F56BA6274}"/>
    <cellStyle name="Millares 2 2 2 2 3 2 3 4" xfId="27793" xr:uid="{25596CF8-2F9C-49C5-901C-69E700CA6E4D}"/>
    <cellStyle name="Millares 2 2 2 2 3 2 3 5" xfId="49296" xr:uid="{DD5563F8-5655-4D07-99CE-7C1F99247F64}"/>
    <cellStyle name="Millares 2 2 2 2 3 2 4" xfId="7928" xr:uid="{037B3B79-50F6-49DB-A7AE-34D6A4D2CB39}"/>
    <cellStyle name="Millares 2 2 2 2 3 2 4 2" xfId="29431" xr:uid="{5645AC02-6160-4B21-A2F7-B3C55FF1AD4C}"/>
    <cellStyle name="Millares 2 2 2 2 3 2 5" xfId="9585" xr:uid="{00572A21-6188-4AF5-B018-63D9EE64E9D6}"/>
    <cellStyle name="Millares 2 2 2 2 3 2 5 2" xfId="31088" xr:uid="{C8A38FA0-F247-4DC5-B988-17E5BFA68019}"/>
    <cellStyle name="Millares 2 2 2 2 3 2 6" xfId="16220" xr:uid="{4FE92257-30BD-4ADD-90CB-FFF9526F6FE5}"/>
    <cellStyle name="Millares 2 2 2 2 3 2 6 2" xfId="37723" xr:uid="{A728C4ED-1C6B-4DDA-B22B-570C98505EE8}"/>
    <cellStyle name="Millares 2 2 2 2 3 2 7" xfId="22825" xr:uid="{AD869CCA-AA5D-4949-A921-16F7198FBFA6}"/>
    <cellStyle name="Millares 2 2 2 2 3 2 8" xfId="44328" xr:uid="{354F6A96-0010-4F66-8B92-385522283F85}"/>
    <cellStyle name="Millares 2 2 2 2 3 3" xfId="2006" xr:uid="{476CDECF-2167-47CA-8359-11B1137A0335}"/>
    <cellStyle name="Millares 2 2 2 2 3 3 2" xfId="10272" xr:uid="{7D46AE91-C2A9-4B1D-A55F-BA92D3C79360}"/>
    <cellStyle name="Millares 2 2 2 2 3 3 2 2" xfId="31775" xr:uid="{7E2C95B5-C4E6-4637-B6DE-A6FB8BBEB590}"/>
    <cellStyle name="Millares 2 2 2 2 3 3 3" xfId="16907" xr:uid="{BD863B53-B275-4102-987A-92F5C768FC30}"/>
    <cellStyle name="Millares 2 2 2 2 3 3 3 2" xfId="38410" xr:uid="{0E075198-9803-45AC-9EC6-8E468AD29A0A}"/>
    <cellStyle name="Millares 2 2 2 2 3 3 4" xfId="23512" xr:uid="{297DD46D-CDBB-4C63-A97A-D4DF984F9959}"/>
    <cellStyle name="Millares 2 2 2 2 3 3 5" xfId="45015" xr:uid="{6043018D-5D55-4A93-894E-A6415597A82A}"/>
    <cellStyle name="Millares 2 2 2 2 3 4" xfId="2805" xr:uid="{1AF045CD-75CC-4A0D-B5D5-3CB63F0CD318}"/>
    <cellStyle name="Millares 2 2 2 2 3 4 2" xfId="11071" xr:uid="{6B6A7431-3954-438A-9DCA-3B54D1202664}"/>
    <cellStyle name="Millares 2 2 2 2 3 4 2 2" xfId="32574" xr:uid="{56D5B323-5CC8-4551-A9F4-D2787134F8B5}"/>
    <cellStyle name="Millares 2 2 2 2 3 4 3" xfId="17706" xr:uid="{C0CC4A4B-8EAE-4226-9C8F-0599A39599EB}"/>
    <cellStyle name="Millares 2 2 2 2 3 4 3 2" xfId="39209" xr:uid="{12146BF5-788B-4852-B128-9DA46E4BCCC9}"/>
    <cellStyle name="Millares 2 2 2 2 3 4 4" xfId="24311" xr:uid="{340945FC-B7E9-4EE0-9442-0BBC9CC48D3E}"/>
    <cellStyle name="Millares 2 2 2 2 3 4 5" xfId="45814" xr:uid="{FCC10E5C-A942-43BC-B556-881D9BCA16B9}"/>
    <cellStyle name="Millares 2 2 2 2 3 5" xfId="3202" xr:uid="{40A80D01-0103-4702-9A86-A8FDCD60AC34}"/>
    <cellStyle name="Millares 2 2 2 2 3 5 2" xfId="11468" xr:uid="{026B6AFE-7297-4A6C-B74B-E1826E787CE1}"/>
    <cellStyle name="Millares 2 2 2 2 3 5 2 2" xfId="32971" xr:uid="{0BBD3044-EE6B-48A7-957B-8DEE71EF6957}"/>
    <cellStyle name="Millares 2 2 2 2 3 5 3" xfId="18103" xr:uid="{62F2F641-97FF-452A-AAA2-628FE1B91BD8}"/>
    <cellStyle name="Millares 2 2 2 2 3 5 3 2" xfId="39606" xr:uid="{CCF04514-3A07-4AD1-AC57-FE59ABFD335F}"/>
    <cellStyle name="Millares 2 2 2 2 3 5 4" xfId="24708" xr:uid="{C49ABAA8-E558-45AC-A163-89672E9533E9}"/>
    <cellStyle name="Millares 2 2 2 2 3 5 5" xfId="46211" xr:uid="{59751752-E8C7-4DCA-B0ED-80A0418941D8}"/>
    <cellStyle name="Millares 2 2 2 2 3 6" xfId="4949" xr:uid="{22B743EA-36F3-486C-90CF-3D28EB99BC56}"/>
    <cellStyle name="Millares 2 2 2 2 3 6 2" xfId="13215" xr:uid="{6CDC01D1-2078-4575-A36E-392A0ACDAF0E}"/>
    <cellStyle name="Millares 2 2 2 2 3 6 2 2" xfId="34718" xr:uid="{88DAB736-1F80-4AE8-B096-F49749430F3C}"/>
    <cellStyle name="Millares 2 2 2 2 3 6 3" xfId="19850" xr:uid="{B469297E-3ADC-4044-A5E9-5EECB2A591E4}"/>
    <cellStyle name="Millares 2 2 2 2 3 6 3 2" xfId="41353" xr:uid="{73B2EE4E-63EF-42C2-B633-9AA47BF1ED50}"/>
    <cellStyle name="Millares 2 2 2 2 3 6 4" xfId="26455" xr:uid="{4C6E0F6E-20E3-4371-8EBF-14BA51E922FB}"/>
    <cellStyle name="Millares 2 2 2 2 3 6 5" xfId="47958" xr:uid="{8CFB96AC-6490-49AE-AFEA-25A9FF951625}"/>
    <cellStyle name="Millares 2 2 2 2 3 7" xfId="5341" xr:uid="{990F69DF-24C7-42D1-9178-4E3077F456D9}"/>
    <cellStyle name="Millares 2 2 2 2 3 7 2" xfId="13607" xr:uid="{58E92915-BD7C-45E3-AC08-52ACFF109ECA}"/>
    <cellStyle name="Millares 2 2 2 2 3 7 2 2" xfId="35110" xr:uid="{CA009497-69FE-4E6F-9C7F-9A713F3A1EA7}"/>
    <cellStyle name="Millares 2 2 2 2 3 7 3" xfId="20242" xr:uid="{50A8B1B4-9BC0-4AC7-9AF8-D46E55102492}"/>
    <cellStyle name="Millares 2 2 2 2 3 7 3 2" xfId="41745" xr:uid="{03E08BD3-8D23-4780-8B9D-5E731F63D42C}"/>
    <cellStyle name="Millares 2 2 2 2 3 7 4" xfId="26847" xr:uid="{3646DB74-2F9E-47C7-A1AC-8B974208C7F6}"/>
    <cellStyle name="Millares 2 2 2 2 3 7 5" xfId="48350" xr:uid="{584CA097-E64C-46C0-8EED-9DE27613E75E}"/>
    <cellStyle name="Millares 2 2 2 2 3 8" xfId="6982" xr:uid="{4BA77B48-DD61-4FBA-8C0D-2B611CF33E6C}"/>
    <cellStyle name="Millares 2 2 2 2 3 8 2" xfId="28485" xr:uid="{6BDB3F4E-0ED2-47E2-B32B-080CDA93819E}"/>
    <cellStyle name="Millares 2 2 2 2 3 9" xfId="8638" xr:uid="{B86296D2-272D-47DE-B9D0-B0CDE964367B}"/>
    <cellStyle name="Millares 2 2 2 2 3 9 2" xfId="30141" xr:uid="{6786DD52-4CC0-46C1-BF3C-2CB0D42E1F60}"/>
    <cellStyle name="Millares 2 2 2 2 4" xfId="655" xr:uid="{E8363707-4802-465E-8691-2028854B6B5F}"/>
    <cellStyle name="Millares 2 2 2 2 4 10" xfId="43664" xr:uid="{F5BB54C6-EFE5-444A-B65B-1C85843C2F75}"/>
    <cellStyle name="Millares 2 2 2 2 4 2" xfId="1601" xr:uid="{932884D6-F615-4911-8FE7-8BEF407C7EB7}"/>
    <cellStyle name="Millares 2 2 2 2 4 2 2" xfId="4430" xr:uid="{E4710A6D-BDE4-4891-B553-B7F447D888E3}"/>
    <cellStyle name="Millares 2 2 2 2 4 2 2 2" xfId="12696" xr:uid="{DA5D8C9F-733D-453A-B250-42566D1CBD57}"/>
    <cellStyle name="Millares 2 2 2 2 4 2 2 2 2" xfId="34199" xr:uid="{1C4D83B3-09E3-4A6C-A7A1-C4BC101EC1B8}"/>
    <cellStyle name="Millares 2 2 2 2 4 2 2 3" xfId="19331" xr:uid="{448042D9-818B-4255-8E80-705AE5ABED11}"/>
    <cellStyle name="Millares 2 2 2 2 4 2 2 3 2" xfId="40834" xr:uid="{66ABF007-F596-4E4B-9D5B-5CA7680977A9}"/>
    <cellStyle name="Millares 2 2 2 2 4 2 2 4" xfId="25936" xr:uid="{2E30EA09-72E2-451F-8BCC-C75F9CD54F8C}"/>
    <cellStyle name="Millares 2 2 2 2 4 2 2 5" xfId="47439" xr:uid="{563AD4A3-297D-4AC8-A808-C19D5C3280A3}"/>
    <cellStyle name="Millares 2 2 2 2 4 2 3" xfId="6569" xr:uid="{4DE78102-08B9-4F3C-9821-A62375821962}"/>
    <cellStyle name="Millares 2 2 2 2 4 2 3 2" xfId="14835" xr:uid="{DD149A74-48C2-4592-A39F-7AFA490461E1}"/>
    <cellStyle name="Millares 2 2 2 2 4 2 3 2 2" xfId="36338" xr:uid="{5AE61E2C-F5DC-4F5C-81D1-2AD35E1290B2}"/>
    <cellStyle name="Millares 2 2 2 2 4 2 3 3" xfId="21470" xr:uid="{5F4F51FE-081E-47D4-BE4E-04E46F0E6F39}"/>
    <cellStyle name="Millares 2 2 2 2 4 2 3 3 2" xfId="42973" xr:uid="{F0C36681-709F-4D61-BEC8-B4154057CE0E}"/>
    <cellStyle name="Millares 2 2 2 2 4 2 3 4" xfId="28075" xr:uid="{47031DFD-D648-4877-AF32-6A95ED8A8814}"/>
    <cellStyle name="Millares 2 2 2 2 4 2 3 5" xfId="49578" xr:uid="{42A22F46-432B-4160-9E9F-9CF0D9053479}"/>
    <cellStyle name="Millares 2 2 2 2 4 2 4" xfId="8210" xr:uid="{53C8ACE9-1519-4FCC-9620-A6C719374817}"/>
    <cellStyle name="Millares 2 2 2 2 4 2 4 2" xfId="29713" xr:uid="{AF356410-D312-476F-9CA5-F1BAD3CF165F}"/>
    <cellStyle name="Millares 2 2 2 2 4 2 5" xfId="9867" xr:uid="{B888C334-5BA4-4099-BE08-F34C84564B25}"/>
    <cellStyle name="Millares 2 2 2 2 4 2 5 2" xfId="31370" xr:uid="{59AE9BF4-9F04-494F-BDF0-A2C04158F609}"/>
    <cellStyle name="Millares 2 2 2 2 4 2 6" xfId="16502" xr:uid="{614857C2-6EE8-4C1A-8C7C-5AE9A43F24B4}"/>
    <cellStyle name="Millares 2 2 2 2 4 2 6 2" xfId="38005" xr:uid="{B459BE4F-017C-4179-9005-DDFF3CE06D90}"/>
    <cellStyle name="Millares 2 2 2 2 4 2 7" xfId="23107" xr:uid="{0E6461B4-9B0C-418A-AE38-E5AD911BE0EB}"/>
    <cellStyle name="Millares 2 2 2 2 4 2 8" xfId="44610" xr:uid="{51BB1DF7-B208-4B5D-83DF-D67B17B441E7}"/>
    <cellStyle name="Millares 2 2 2 2 4 3" xfId="2288" xr:uid="{68723EA1-D407-49FC-B189-776C04F54108}"/>
    <cellStyle name="Millares 2 2 2 2 4 3 2" xfId="10554" xr:uid="{7E6F5DB2-EFCC-47C5-9639-25A209FEC87F}"/>
    <cellStyle name="Millares 2 2 2 2 4 3 2 2" xfId="32057" xr:uid="{C7F22A63-34D2-4076-96DF-811B086330B3}"/>
    <cellStyle name="Millares 2 2 2 2 4 3 3" xfId="17189" xr:uid="{37806015-E413-4F49-AEA5-3DF717FCCE65}"/>
    <cellStyle name="Millares 2 2 2 2 4 3 3 2" xfId="38692" xr:uid="{C58075BB-1E79-4101-AA9E-D3E3A2CDFBBA}"/>
    <cellStyle name="Millares 2 2 2 2 4 3 4" xfId="23794" xr:uid="{945E426B-1177-470B-8C09-65E1DA4914C1}"/>
    <cellStyle name="Millares 2 2 2 2 4 3 5" xfId="45297" xr:uid="{193E1AB9-CECF-4D78-9A5D-7BCC7FA2F91A}"/>
    <cellStyle name="Millares 2 2 2 2 4 4" xfId="3484" xr:uid="{19E345C2-DCDB-4A00-8486-4C39BD35D535}"/>
    <cellStyle name="Millares 2 2 2 2 4 4 2" xfId="11750" xr:uid="{9FB62ACE-E94E-4B94-B6E2-75F701EF6372}"/>
    <cellStyle name="Millares 2 2 2 2 4 4 2 2" xfId="33253" xr:uid="{F9F51BFD-B012-407B-A7BD-CDFB1DF6FD81}"/>
    <cellStyle name="Millares 2 2 2 2 4 4 3" xfId="18385" xr:uid="{D687AE01-AACE-43F7-96B7-7C49819EAC7D}"/>
    <cellStyle name="Millares 2 2 2 2 4 4 3 2" xfId="39888" xr:uid="{FF3A5131-63EC-48E4-9DA7-DED3720E64E3}"/>
    <cellStyle name="Millares 2 2 2 2 4 4 4" xfId="24990" xr:uid="{45EF125F-C935-480F-9C25-8DDB8631DE75}"/>
    <cellStyle name="Millares 2 2 2 2 4 4 5" xfId="46493" xr:uid="{6B10CEFD-D890-4A20-83FC-B9CFA7F1F443}"/>
    <cellStyle name="Millares 2 2 2 2 4 5" xfId="5623" xr:uid="{3C89D82E-411D-4C4A-94B5-D6A4BF1C1D92}"/>
    <cellStyle name="Millares 2 2 2 2 4 5 2" xfId="13889" xr:uid="{05D1ADA6-161D-46A4-9625-40778F4C9ABC}"/>
    <cellStyle name="Millares 2 2 2 2 4 5 2 2" xfId="35392" xr:uid="{50832572-066F-4C9A-933C-2B07ECA6D317}"/>
    <cellStyle name="Millares 2 2 2 2 4 5 3" xfId="20524" xr:uid="{908A8342-8603-48E3-9139-2BBC8AF8A5A0}"/>
    <cellStyle name="Millares 2 2 2 2 4 5 3 2" xfId="42027" xr:uid="{63FF4422-789C-429A-AD7F-154AD608FBB0}"/>
    <cellStyle name="Millares 2 2 2 2 4 5 4" xfId="27129" xr:uid="{CAE39D7B-42B6-49C0-88C6-24A97BED57DF}"/>
    <cellStyle name="Millares 2 2 2 2 4 5 5" xfId="48632" xr:uid="{4625F4E2-AD4C-471D-AA2F-1DB4AA662721}"/>
    <cellStyle name="Millares 2 2 2 2 4 6" xfId="7264" xr:uid="{012FED68-F37E-4725-BF16-A745FC1B9EEE}"/>
    <cellStyle name="Millares 2 2 2 2 4 6 2" xfId="28767" xr:uid="{5C2CCFC3-820E-450D-A321-5AC00F9BFF9A}"/>
    <cellStyle name="Millares 2 2 2 2 4 7" xfId="8921" xr:uid="{9D6BFAF2-6DD2-487D-BE95-AA4519EEA57E}"/>
    <cellStyle name="Millares 2 2 2 2 4 7 2" xfId="30424" xr:uid="{3C94B565-CD9B-42E3-A375-AD7D77FC0234}"/>
    <cellStyle name="Millares 2 2 2 2 4 8" xfId="15556" xr:uid="{14998D70-1914-443E-9B97-C5D9FE2F33F6}"/>
    <cellStyle name="Millares 2 2 2 2 4 8 2" xfId="37059" xr:uid="{02717637-73D0-472E-851C-BAE123EB0370}"/>
    <cellStyle name="Millares 2 2 2 2 4 9" xfId="22161" xr:uid="{A1C2B66A-C7B0-4283-ABFB-07FC7AEF397B}"/>
    <cellStyle name="Millares 2 2 2 2 5" xfId="923" xr:uid="{40AD650E-B3ED-472A-A755-31B3B1DEB9A8}"/>
    <cellStyle name="Millares 2 2 2 2 5 2" xfId="3752" xr:uid="{69D5B0AC-148E-4D36-8D7D-654D1160CD5D}"/>
    <cellStyle name="Millares 2 2 2 2 5 2 2" xfId="12018" xr:uid="{3AE90777-94B0-4DA4-BCC2-DF4D1260427D}"/>
    <cellStyle name="Millares 2 2 2 2 5 2 2 2" xfId="33521" xr:uid="{3F9B3F05-74DE-41AA-AFD0-746E34987C20}"/>
    <cellStyle name="Millares 2 2 2 2 5 2 3" xfId="18653" xr:uid="{8F21DFE1-FE4C-4F81-B8E6-038963EF65AE}"/>
    <cellStyle name="Millares 2 2 2 2 5 2 3 2" xfId="40156" xr:uid="{8AD397D4-ED9F-404B-8337-82A7AAB58180}"/>
    <cellStyle name="Millares 2 2 2 2 5 2 4" xfId="25258" xr:uid="{3AA06B27-8777-4210-BDC6-840B8DFB1D97}"/>
    <cellStyle name="Millares 2 2 2 2 5 2 5" xfId="46761" xr:uid="{C02E6E40-FC12-442E-8983-F6BB3C561AC0}"/>
    <cellStyle name="Millares 2 2 2 2 5 3" xfId="5891" xr:uid="{AC175544-BA06-426D-8E0C-62EF77ED13D0}"/>
    <cellStyle name="Millares 2 2 2 2 5 3 2" xfId="14157" xr:uid="{1B7448B3-27E2-4DDD-85EA-494B245A749D}"/>
    <cellStyle name="Millares 2 2 2 2 5 3 2 2" xfId="35660" xr:uid="{2E4B4D61-76F9-4CAE-9ADD-1975D21757DC}"/>
    <cellStyle name="Millares 2 2 2 2 5 3 3" xfId="20792" xr:uid="{744BB985-63B6-4316-A0A0-542F9DC8CC48}"/>
    <cellStyle name="Millares 2 2 2 2 5 3 3 2" xfId="42295" xr:uid="{0AFF91A6-2C04-4DCE-A953-B4823153C1F3}"/>
    <cellStyle name="Millares 2 2 2 2 5 3 4" xfId="27397" xr:uid="{34B08EBF-C8AE-4B7F-84D8-E6E3084A2ABD}"/>
    <cellStyle name="Millares 2 2 2 2 5 3 5" xfId="48900" xr:uid="{A2993D33-7E4E-46AD-9984-7AD24BFF6450}"/>
    <cellStyle name="Millares 2 2 2 2 5 4" xfId="7532" xr:uid="{7BEE829C-7BBB-498B-B4D8-A42E736E6D41}"/>
    <cellStyle name="Millares 2 2 2 2 5 4 2" xfId="29035" xr:uid="{D9F48D66-ECBD-4955-A2B8-F22D7B29CEC1}"/>
    <cellStyle name="Millares 2 2 2 2 5 5" xfId="9189" xr:uid="{F7C343E8-4EB7-49A9-B7CF-9EC344B2AF69}"/>
    <cellStyle name="Millares 2 2 2 2 5 5 2" xfId="30692" xr:uid="{3FBBF33F-5429-4DC1-BE63-529FB376B726}"/>
    <cellStyle name="Millares 2 2 2 2 5 6" xfId="15824" xr:uid="{15FB0F35-BAFD-4C62-BF9E-A7888AAC8F44}"/>
    <cellStyle name="Millares 2 2 2 2 5 6 2" xfId="37327" xr:uid="{4EDEBBFF-F2A1-48DB-A68F-624F622FC8D5}"/>
    <cellStyle name="Millares 2 2 2 2 5 7" xfId="22429" xr:uid="{53232065-D4AF-48EA-81F5-284A6127BC47}"/>
    <cellStyle name="Millares 2 2 2 2 5 8" xfId="43932" xr:uid="{4D7DC3DF-0F61-4AF4-A766-0DE760AE2AE9}"/>
    <cellStyle name="Millares 2 2 2 2 6" xfId="1184" xr:uid="{5B838975-1124-4635-8268-9C575DC2D081}"/>
    <cellStyle name="Millares 2 2 2 2 6 2" xfId="4013" xr:uid="{2BEE50B2-E125-4D52-A591-EE530FB2C9A4}"/>
    <cellStyle name="Millares 2 2 2 2 6 2 2" xfId="12279" xr:uid="{381403AA-9CD7-4625-B05D-B658090763BC}"/>
    <cellStyle name="Millares 2 2 2 2 6 2 2 2" xfId="33782" xr:uid="{8E6F5CE8-8670-4D5B-BB5D-0579CA58FA99}"/>
    <cellStyle name="Millares 2 2 2 2 6 2 3" xfId="18914" xr:uid="{D13EB4E0-67DF-4528-A689-C5DD8F103730}"/>
    <cellStyle name="Millares 2 2 2 2 6 2 3 2" xfId="40417" xr:uid="{139DC734-FE3D-4C2D-A0B1-CC18D9D00F34}"/>
    <cellStyle name="Millares 2 2 2 2 6 2 4" xfId="25519" xr:uid="{079D5EDE-6A2C-4E57-8823-3886F60C45E3}"/>
    <cellStyle name="Millares 2 2 2 2 6 2 5" xfId="47022" xr:uid="{A8AC6958-DD93-47C4-B53F-70F221992BCA}"/>
    <cellStyle name="Millares 2 2 2 2 6 3" xfId="6152" xr:uid="{D808A4E0-7C83-4BD2-B779-C112B397715E}"/>
    <cellStyle name="Millares 2 2 2 2 6 3 2" xfId="14418" xr:uid="{580FC6F0-BCE5-4F5B-9F3B-2837296F4413}"/>
    <cellStyle name="Millares 2 2 2 2 6 3 2 2" xfId="35921" xr:uid="{375C3CD9-57E7-4A18-AB9E-410BAAC7D79F}"/>
    <cellStyle name="Millares 2 2 2 2 6 3 3" xfId="21053" xr:uid="{338E9E2F-5577-4EC6-AE24-6556C2EAF0FC}"/>
    <cellStyle name="Millares 2 2 2 2 6 3 3 2" xfId="42556" xr:uid="{26F26794-B1FC-4DE7-B732-2629F83EF501}"/>
    <cellStyle name="Millares 2 2 2 2 6 3 4" xfId="27658" xr:uid="{2CC4663D-8214-413D-9717-CB86221271B8}"/>
    <cellStyle name="Millares 2 2 2 2 6 3 5" xfId="49161" xr:uid="{D0DF9C9E-23BC-4A73-B302-635CD8E03E93}"/>
    <cellStyle name="Millares 2 2 2 2 6 4" xfId="7793" xr:uid="{570C527B-7B30-4B96-AD90-B370D0DBA688}"/>
    <cellStyle name="Millares 2 2 2 2 6 4 2" xfId="29296" xr:uid="{B5B37E50-35DF-4DEB-9EE8-F9B1F087B7AC}"/>
    <cellStyle name="Millares 2 2 2 2 6 5" xfId="9450" xr:uid="{5751516F-F069-4071-B273-4D4795E08455}"/>
    <cellStyle name="Millares 2 2 2 2 6 5 2" xfId="30953" xr:uid="{E70EA0BA-73BB-4BFC-A31E-0D803B0D7B20}"/>
    <cellStyle name="Millares 2 2 2 2 6 6" xfId="16085" xr:uid="{BF59D92B-F327-422A-B579-EDF6A0DBFB90}"/>
    <cellStyle name="Millares 2 2 2 2 6 6 2" xfId="37588" xr:uid="{F8EB68FC-E891-4365-B477-6D82103C1B78}"/>
    <cellStyle name="Millares 2 2 2 2 6 7" xfId="22690" xr:uid="{247A653D-81C2-4BB8-88E5-C4597CDBC702}"/>
    <cellStyle name="Millares 2 2 2 2 6 8" xfId="44193" xr:uid="{25345A28-8B1C-4F4A-8637-524FBFD2A535}"/>
    <cellStyle name="Millares 2 2 2 2 7" xfId="1872" xr:uid="{8C7D99FA-EC06-4E48-8E7B-DC8A7FEC1A0A}"/>
    <cellStyle name="Millares 2 2 2 2 7 2" xfId="10138" xr:uid="{9B93D2A1-8281-4E26-BFB9-9CF045AF2ED1}"/>
    <cellStyle name="Millares 2 2 2 2 7 2 2" xfId="31641" xr:uid="{EACD8CE2-B0DC-4AC1-B366-34FC65E8AA6C}"/>
    <cellStyle name="Millares 2 2 2 2 7 3" xfId="16773" xr:uid="{3F565009-D578-4E79-905A-C14D52A2034A}"/>
    <cellStyle name="Millares 2 2 2 2 7 3 2" xfId="38276" xr:uid="{BF6BE1A3-4CE2-4C3B-B887-770938BEBB9E}"/>
    <cellStyle name="Millares 2 2 2 2 7 4" xfId="23378" xr:uid="{20AA0315-B318-4CB4-AA79-1C9334B745FF}"/>
    <cellStyle name="Millares 2 2 2 2 7 5" xfId="44881" xr:uid="{5B1A4CB1-64C9-491E-B3BC-B2C55594B82C}"/>
    <cellStyle name="Millares 2 2 2 2 8" xfId="2557" xr:uid="{A8D6952C-EF00-4220-A648-011010F9ECA1}"/>
    <cellStyle name="Millares 2 2 2 2 8 2" xfId="10823" xr:uid="{5933D506-B0C8-4B2F-ADFF-D4865BE6C89C}"/>
    <cellStyle name="Millares 2 2 2 2 8 2 2" xfId="32326" xr:uid="{6FA3549D-1BED-429B-9281-088502AFA433}"/>
    <cellStyle name="Millares 2 2 2 2 8 3" xfId="17458" xr:uid="{DB42F017-907C-48ED-9387-AFE4B15C5CD0}"/>
    <cellStyle name="Millares 2 2 2 2 8 3 2" xfId="38961" xr:uid="{2A2B1FAB-1E51-4D7F-AA35-ACED35EF039F}"/>
    <cellStyle name="Millares 2 2 2 2 8 4" xfId="24063" xr:uid="{C0DBB57A-C3CC-4555-B4B4-B85AE4B52CD7}"/>
    <cellStyle name="Millares 2 2 2 2 8 5" xfId="45566" xr:uid="{78BE90E7-9A34-4D4B-91B1-2DE605ABA8CB}"/>
    <cellStyle name="Millares 2 2 2 2 9" xfId="3068" xr:uid="{14574CF4-A43B-448A-8494-5127B0A61D24}"/>
    <cellStyle name="Millares 2 2 2 2 9 2" xfId="11334" xr:uid="{0B2FBBFC-ACB0-4236-9A5A-8455D6030B5B}"/>
    <cellStyle name="Millares 2 2 2 2 9 2 2" xfId="32837" xr:uid="{8D216C6E-07D8-445B-92EF-3B8966F5DD64}"/>
    <cellStyle name="Millares 2 2 2 2 9 3" xfId="17969" xr:uid="{6A78D570-F2B1-4F81-B6A1-862CCE7A2C9C}"/>
    <cellStyle name="Millares 2 2 2 2 9 3 2" xfId="39472" xr:uid="{B9BCE0CD-5B0A-4342-9608-BA5FB386767B}"/>
    <cellStyle name="Millares 2 2 2 2 9 4" xfId="24574" xr:uid="{40F3F922-197B-4764-A518-F8252BBD77AD}"/>
    <cellStyle name="Millares 2 2 2 2 9 5" xfId="46077" xr:uid="{09021AB8-96FA-478C-925D-6F549A357A23}"/>
    <cellStyle name="Millares 2 2 2 3" xfId="461" xr:uid="{59B71066-F58D-45A5-A190-CC7660D14848}"/>
    <cellStyle name="Millares 2 2 2 3 10" xfId="7072" xr:uid="{6C6F47CA-6276-4943-95EE-814098ED15B3}"/>
    <cellStyle name="Millares 2 2 2 3 10 2" xfId="28575" xr:uid="{4E6B6FD6-1F6C-45C5-8A50-09EA5B476AF8}"/>
    <cellStyle name="Millares 2 2 2 3 11" xfId="8728" xr:uid="{9557D003-F6BB-4008-AF60-DE34392CAAED}"/>
    <cellStyle name="Millares 2 2 2 3 11 2" xfId="30231" xr:uid="{BCF7C427-DEE3-4BD4-A89A-68014ED4AA0F}"/>
    <cellStyle name="Millares 2 2 2 3 12" xfId="15364" xr:uid="{FC901498-E899-474C-9133-C37F404D804B}"/>
    <cellStyle name="Millares 2 2 2 3 12 2" xfId="36867" xr:uid="{5EC4784A-DCA1-4456-9CA2-9E2EC0D699F2}"/>
    <cellStyle name="Millares 2 2 2 3 13" xfId="21969" xr:uid="{9D6BD09E-3E3C-4E7B-BDB1-2007022FF114}"/>
    <cellStyle name="Millares 2 2 2 3 14" xfId="43472" xr:uid="{3063708D-6C24-4383-A471-D02B828A9315}"/>
    <cellStyle name="Millares 2 2 2 3 2" xfId="743" xr:uid="{36252670-4A16-4D41-8806-4767F0EC0F4E}"/>
    <cellStyle name="Millares 2 2 2 3 2 10" xfId="15644" xr:uid="{15B76294-3611-4871-AFD3-46E24FA6F2C8}"/>
    <cellStyle name="Millares 2 2 2 3 2 10 2" xfId="37147" xr:uid="{920EB924-6BC1-478C-ADC9-72FF5AF0CDD6}"/>
    <cellStyle name="Millares 2 2 2 3 2 11" xfId="22249" xr:uid="{ECF06870-2784-4054-8426-724110E9142E}"/>
    <cellStyle name="Millares 2 2 2 3 2 12" xfId="43752" xr:uid="{8BE0C502-B7E0-460D-91DC-909E32C98840}"/>
    <cellStyle name="Millares 2 2 2 3 2 2" xfId="1689" xr:uid="{5621B881-1DCC-41F5-A879-8059526101E0}"/>
    <cellStyle name="Millares 2 2 2 3 2 2 2" xfId="4518" xr:uid="{0B18C0BA-DACB-4168-847C-3E5BC4572CBC}"/>
    <cellStyle name="Millares 2 2 2 3 2 2 2 2" xfId="12784" xr:uid="{C48B5500-5FAA-458F-84FB-8990C0E3305D}"/>
    <cellStyle name="Millares 2 2 2 3 2 2 2 2 2" xfId="34287" xr:uid="{EA6D8B47-B8F7-4C1C-9863-92F54EC9088D}"/>
    <cellStyle name="Millares 2 2 2 3 2 2 2 3" xfId="19419" xr:uid="{088CF3D4-BFD0-4E34-877C-711AB7A43B85}"/>
    <cellStyle name="Millares 2 2 2 3 2 2 2 3 2" xfId="40922" xr:uid="{E0022D4C-C2FD-4EB8-9D85-5DEF8E24E945}"/>
    <cellStyle name="Millares 2 2 2 3 2 2 2 4" xfId="26024" xr:uid="{614032AD-FE61-4DCF-84C0-D51D7DB44CE1}"/>
    <cellStyle name="Millares 2 2 2 3 2 2 2 5" xfId="47527" xr:uid="{2D867AF0-8BE1-41C2-B2A1-FE2E257A9733}"/>
    <cellStyle name="Millares 2 2 2 3 2 2 3" xfId="6657" xr:uid="{C4A5DCCA-E92D-4EFB-8AC4-118909499C10}"/>
    <cellStyle name="Millares 2 2 2 3 2 2 3 2" xfId="14923" xr:uid="{C1BDF9F3-ABE8-4B14-AB6E-614596178505}"/>
    <cellStyle name="Millares 2 2 2 3 2 2 3 2 2" xfId="36426" xr:uid="{9A2C2B9A-9288-44CD-94E3-12527B7AE17B}"/>
    <cellStyle name="Millares 2 2 2 3 2 2 3 3" xfId="21558" xr:uid="{842E2FE9-966E-4CFB-9A53-CE1F7F25A9DD}"/>
    <cellStyle name="Millares 2 2 2 3 2 2 3 3 2" xfId="43061" xr:uid="{678C752F-78B5-430F-9828-5652E4A0F6B2}"/>
    <cellStyle name="Millares 2 2 2 3 2 2 3 4" xfId="28163" xr:uid="{291DB639-3A5B-4F8E-A552-3BDAF545B7DE}"/>
    <cellStyle name="Millares 2 2 2 3 2 2 3 5" xfId="49666" xr:uid="{93DA1837-E059-4B16-ADC8-C9846F6E74F2}"/>
    <cellStyle name="Millares 2 2 2 3 2 2 4" xfId="8298" xr:uid="{001DCDE9-B2AE-4ED9-AA4E-EEC2A7A26B42}"/>
    <cellStyle name="Millares 2 2 2 3 2 2 4 2" xfId="29801" xr:uid="{C722DA78-0681-4635-BC7A-FC23637A1921}"/>
    <cellStyle name="Millares 2 2 2 3 2 2 5" xfId="9955" xr:uid="{7016A5AD-37C9-47C8-9E6C-BD904BE68558}"/>
    <cellStyle name="Millares 2 2 2 3 2 2 5 2" xfId="31458" xr:uid="{136688AA-5F26-4229-A895-3255B596386C}"/>
    <cellStyle name="Millares 2 2 2 3 2 2 6" xfId="16590" xr:uid="{DE7592D4-8531-4E0C-820E-B8FD5DCFDC56}"/>
    <cellStyle name="Millares 2 2 2 3 2 2 6 2" xfId="38093" xr:uid="{6BEDC7DB-E64E-4CF3-B024-400EE078516C}"/>
    <cellStyle name="Millares 2 2 2 3 2 2 7" xfId="23195" xr:uid="{76E54723-9351-4178-A3AA-EC1EFDAE6875}"/>
    <cellStyle name="Millares 2 2 2 3 2 2 8" xfId="44698" xr:uid="{5307B6C6-2475-4799-8297-661019B94551}"/>
    <cellStyle name="Millares 2 2 2 3 2 3" xfId="2376" xr:uid="{B39C71E0-F5B9-421F-9318-CC35FFD649A5}"/>
    <cellStyle name="Millares 2 2 2 3 2 3 2" xfId="10642" xr:uid="{BEE3EF89-6BED-4997-A0A6-3B3D02FF7D13}"/>
    <cellStyle name="Millares 2 2 2 3 2 3 2 2" xfId="32145" xr:uid="{017771C9-6CC1-4820-9F28-465DD0420B50}"/>
    <cellStyle name="Millares 2 2 2 3 2 3 3" xfId="17277" xr:uid="{6CE7206D-79F8-4B3E-898C-8A1B1301F938}"/>
    <cellStyle name="Millares 2 2 2 3 2 3 3 2" xfId="38780" xr:uid="{D637ADBC-8B90-4DA2-B034-9E6B8EDFAD35}"/>
    <cellStyle name="Millares 2 2 2 3 2 3 4" xfId="23882" xr:uid="{956C10D3-74B1-4FAB-B125-A262D946F984}"/>
    <cellStyle name="Millares 2 2 2 3 2 3 5" xfId="45385" xr:uid="{FB2AD753-7640-4A19-BD37-B22B66E9D0F5}"/>
    <cellStyle name="Millares 2 2 2 3 2 4" xfId="2893" xr:uid="{0520F82B-AA10-4F08-982F-F6B52EF524FC}"/>
    <cellStyle name="Millares 2 2 2 3 2 4 2" xfId="11159" xr:uid="{C346D715-E402-4F01-B4B0-BFA818186196}"/>
    <cellStyle name="Millares 2 2 2 3 2 4 2 2" xfId="32662" xr:uid="{D04164F5-612A-4FA8-B38A-37A61F381999}"/>
    <cellStyle name="Millares 2 2 2 3 2 4 3" xfId="17794" xr:uid="{FA9FBA3A-11FC-4448-B6E8-33238781ECD4}"/>
    <cellStyle name="Millares 2 2 2 3 2 4 3 2" xfId="39297" xr:uid="{97D6D4EE-D53D-4175-B4E3-4949BC4874A4}"/>
    <cellStyle name="Millares 2 2 2 3 2 4 4" xfId="24399" xr:uid="{6358E17A-9303-4B29-8100-E1214227849A}"/>
    <cellStyle name="Millares 2 2 2 3 2 4 5" xfId="45902" xr:uid="{178071A2-DD3D-4158-8A0E-5E7FDB48C0AB}"/>
    <cellStyle name="Millares 2 2 2 3 2 5" xfId="3572" xr:uid="{9B4594D4-CDD7-426D-8A4C-BB4E7A284FAD}"/>
    <cellStyle name="Millares 2 2 2 3 2 5 2" xfId="11838" xr:uid="{6CDBD90D-2DFD-4BA9-B0E7-DA65EC87EE99}"/>
    <cellStyle name="Millares 2 2 2 3 2 5 2 2" xfId="33341" xr:uid="{2C9C100E-7594-4974-A0B9-190652F71FDD}"/>
    <cellStyle name="Millares 2 2 2 3 2 5 3" xfId="18473" xr:uid="{E9B6336A-4ECE-4665-8332-688830644D7F}"/>
    <cellStyle name="Millares 2 2 2 3 2 5 3 2" xfId="39976" xr:uid="{002710AF-DE48-480A-87C5-9A6D26B01C68}"/>
    <cellStyle name="Millares 2 2 2 3 2 5 4" xfId="25078" xr:uid="{79B56520-C166-4A83-BB21-88D0F89C5521}"/>
    <cellStyle name="Millares 2 2 2 3 2 5 5" xfId="46581" xr:uid="{423C7E46-861B-45DD-9A7C-EF327C6DA416}"/>
    <cellStyle name="Millares 2 2 2 3 2 6" xfId="5037" xr:uid="{489066AC-14F5-42BD-833D-A5250191BE4F}"/>
    <cellStyle name="Millares 2 2 2 3 2 6 2" xfId="13303" xr:uid="{6C8331C5-F0CC-4BD9-8F75-EEB3344448BD}"/>
    <cellStyle name="Millares 2 2 2 3 2 6 2 2" xfId="34806" xr:uid="{96BDB0E0-6ADE-4C67-B720-F251848F6D3F}"/>
    <cellStyle name="Millares 2 2 2 3 2 6 3" xfId="19938" xr:uid="{46DA1FEC-8994-458F-9517-BE74E2F9EFB6}"/>
    <cellStyle name="Millares 2 2 2 3 2 6 3 2" xfId="41441" xr:uid="{8B3875F1-2E92-4A1A-9408-BD99BB437568}"/>
    <cellStyle name="Millares 2 2 2 3 2 6 4" xfId="26543" xr:uid="{042CFA42-0DB3-4EAF-B2A1-DA391042E85F}"/>
    <cellStyle name="Millares 2 2 2 3 2 6 5" xfId="48046" xr:uid="{93185E42-D4B0-4E0C-9DCB-23ECAACF8B0B}"/>
    <cellStyle name="Millares 2 2 2 3 2 7" xfId="5711" xr:uid="{514F2BF0-2ADE-48B4-AAB6-F2C4B2E2ADC0}"/>
    <cellStyle name="Millares 2 2 2 3 2 7 2" xfId="13977" xr:uid="{A7E664F2-7F7B-4949-A205-B077869D464C}"/>
    <cellStyle name="Millares 2 2 2 3 2 7 2 2" xfId="35480" xr:uid="{4765A808-7BA5-46EA-92C0-A8BAB1CF2FF4}"/>
    <cellStyle name="Millares 2 2 2 3 2 7 3" xfId="20612" xr:uid="{771B33F8-5248-4ED1-9291-D24E97D1CB4F}"/>
    <cellStyle name="Millares 2 2 2 3 2 7 3 2" xfId="42115" xr:uid="{1974C022-445C-4D4A-A92A-D686C12AC94E}"/>
    <cellStyle name="Millares 2 2 2 3 2 7 4" xfId="27217" xr:uid="{28DE326B-DAAD-4751-B801-461F09184385}"/>
    <cellStyle name="Millares 2 2 2 3 2 7 5" xfId="48720" xr:uid="{694C9F7F-E165-4566-89D3-B08A8A87EE3C}"/>
    <cellStyle name="Millares 2 2 2 3 2 8" xfId="7352" xr:uid="{808AF0EE-E87C-45A5-92C2-8D63C0069515}"/>
    <cellStyle name="Millares 2 2 2 3 2 8 2" xfId="28855" xr:uid="{1090BF28-019D-4F53-870B-1A6C8F6CA2C1}"/>
    <cellStyle name="Millares 2 2 2 3 2 9" xfId="9009" xr:uid="{C1B2E66D-5ED8-42EC-9FCD-418547A96BC7}"/>
    <cellStyle name="Millares 2 2 2 3 2 9 2" xfId="30512" xr:uid="{28C1FC9F-08F7-417D-BAF3-F4022F634B08}"/>
    <cellStyle name="Millares 2 2 2 3 3" xfId="1013" xr:uid="{784BD03D-5FE4-4AA5-AD9B-0814C630AB4D}"/>
    <cellStyle name="Millares 2 2 2 3 3 2" xfId="3842" xr:uid="{AE51653E-0278-432D-A201-37339A3D4D5D}"/>
    <cellStyle name="Millares 2 2 2 3 3 2 2" xfId="12108" xr:uid="{D17AC15D-D610-4B5B-86B0-D02595D5BDA8}"/>
    <cellStyle name="Millares 2 2 2 3 3 2 2 2" xfId="33611" xr:uid="{3469CAC2-42A1-4AD2-93FF-DABD118BC164}"/>
    <cellStyle name="Millares 2 2 2 3 3 2 3" xfId="18743" xr:uid="{9AD96EEB-48D9-4C4A-9B47-22951544DA16}"/>
    <cellStyle name="Millares 2 2 2 3 3 2 3 2" xfId="40246" xr:uid="{481F6776-A297-4F56-8164-1FCAA7DC2ED0}"/>
    <cellStyle name="Millares 2 2 2 3 3 2 4" xfId="25348" xr:uid="{8D4A4A28-5786-42C9-AF75-F778E4493EFC}"/>
    <cellStyle name="Millares 2 2 2 3 3 2 5" xfId="46851" xr:uid="{CB683ACE-906B-4DA8-9119-6D35F7A2A9BE}"/>
    <cellStyle name="Millares 2 2 2 3 3 3" xfId="5981" xr:uid="{01DD1FE0-C8A5-4220-8DDA-4AF05F1AE864}"/>
    <cellStyle name="Millares 2 2 2 3 3 3 2" xfId="14247" xr:uid="{2CDEDFA2-4C90-4813-8085-F2CAB948E458}"/>
    <cellStyle name="Millares 2 2 2 3 3 3 2 2" xfId="35750" xr:uid="{FB2AEADA-F481-4DAB-9D07-422F65FEEA9C}"/>
    <cellStyle name="Millares 2 2 2 3 3 3 3" xfId="20882" xr:uid="{26BDE650-0BC6-4B20-A811-DB075A9541B7}"/>
    <cellStyle name="Millares 2 2 2 3 3 3 3 2" xfId="42385" xr:uid="{2B34C961-2E1E-4D28-B835-123F3650DFEC}"/>
    <cellStyle name="Millares 2 2 2 3 3 3 4" xfId="27487" xr:uid="{B8859E8B-EC2B-47E9-8048-7702ACAED387}"/>
    <cellStyle name="Millares 2 2 2 3 3 3 5" xfId="48990" xr:uid="{333D93F2-0523-40B8-9974-7D54A8F196A6}"/>
    <cellStyle name="Millares 2 2 2 3 3 4" xfId="7622" xr:uid="{26DF520F-8E24-4785-9541-FE633046517B}"/>
    <cellStyle name="Millares 2 2 2 3 3 4 2" xfId="29125" xr:uid="{3DB25B45-45B8-42F0-8581-9EDEE330A91B}"/>
    <cellStyle name="Millares 2 2 2 3 3 5" xfId="9279" xr:uid="{904CC82A-CFF7-419C-AA3C-47DE347870E2}"/>
    <cellStyle name="Millares 2 2 2 3 3 5 2" xfId="30782" xr:uid="{84EFAF52-66D7-4798-855F-4A46CBF3DCE7}"/>
    <cellStyle name="Millares 2 2 2 3 3 6" xfId="15914" xr:uid="{92454DB3-404B-4654-A085-FA349D935FA1}"/>
    <cellStyle name="Millares 2 2 2 3 3 6 2" xfId="37417" xr:uid="{E519C844-3B84-49CF-8459-983C0D4B213E}"/>
    <cellStyle name="Millares 2 2 2 3 3 7" xfId="22519" xr:uid="{D5EFAB4F-D212-47CD-880A-473CC479A972}"/>
    <cellStyle name="Millares 2 2 2 3 3 8" xfId="44022" xr:uid="{643203E6-6A82-4095-B931-0C5BFA41595A}"/>
    <cellStyle name="Millares 2 2 2 3 4" xfId="1409" xr:uid="{F86FFFEF-353E-4E32-8358-7F385F631966}"/>
    <cellStyle name="Millares 2 2 2 3 4 2" xfId="4238" xr:uid="{BD51D465-E244-40FC-B620-C11656784E83}"/>
    <cellStyle name="Millares 2 2 2 3 4 2 2" xfId="12504" xr:uid="{A7482BA4-9D73-4E97-A020-D7407F911181}"/>
    <cellStyle name="Millares 2 2 2 3 4 2 2 2" xfId="34007" xr:uid="{3BFADF21-EA05-4E97-9D5E-C14D92BD1E8A}"/>
    <cellStyle name="Millares 2 2 2 3 4 2 3" xfId="19139" xr:uid="{8D5EBA16-92B1-4FDB-89CE-3876F02CA5CF}"/>
    <cellStyle name="Millares 2 2 2 3 4 2 3 2" xfId="40642" xr:uid="{9B7844B5-3850-439A-B06E-9987FE61D1AE}"/>
    <cellStyle name="Millares 2 2 2 3 4 2 4" xfId="25744" xr:uid="{6AB7E711-E095-4074-8353-A43E742045E9}"/>
    <cellStyle name="Millares 2 2 2 3 4 2 5" xfId="47247" xr:uid="{970D0819-9DA9-48AC-90EE-23AAD6E2E953}"/>
    <cellStyle name="Millares 2 2 2 3 4 3" xfId="6377" xr:uid="{00FE7E22-98CA-4295-9547-4A1F9A2DCEE3}"/>
    <cellStyle name="Millares 2 2 2 3 4 3 2" xfId="14643" xr:uid="{23CB240B-AE28-4D3B-9F9F-9BFB7B07B454}"/>
    <cellStyle name="Millares 2 2 2 3 4 3 2 2" xfId="36146" xr:uid="{1BD1D3F0-F7CA-4F87-AFB5-8E0FC439EB66}"/>
    <cellStyle name="Millares 2 2 2 3 4 3 3" xfId="21278" xr:uid="{50E7B15D-4953-4843-9BDB-B49C0777B3F9}"/>
    <cellStyle name="Millares 2 2 2 3 4 3 3 2" xfId="42781" xr:uid="{BE17BC8E-8829-4DB6-B442-5FB2BE50B77A}"/>
    <cellStyle name="Millares 2 2 2 3 4 3 4" xfId="27883" xr:uid="{5CAD1F34-D01C-40EF-B29D-54DBB30E19A0}"/>
    <cellStyle name="Millares 2 2 2 3 4 3 5" xfId="49386" xr:uid="{CC759253-999F-4300-B224-14D221246E0A}"/>
    <cellStyle name="Millares 2 2 2 3 4 4" xfId="8018" xr:uid="{79B4FBD4-94AA-491B-9ECE-E1608C225392}"/>
    <cellStyle name="Millares 2 2 2 3 4 4 2" xfId="29521" xr:uid="{7AB2777A-C612-4DFB-84F5-A07134A538F8}"/>
    <cellStyle name="Millares 2 2 2 3 4 5" xfId="9675" xr:uid="{39702451-0341-47F1-AD2F-C2A45F7A4EAD}"/>
    <cellStyle name="Millares 2 2 2 3 4 5 2" xfId="31178" xr:uid="{722E36A5-1DF6-49C4-B5C5-927A1D343DB2}"/>
    <cellStyle name="Millares 2 2 2 3 4 6" xfId="16310" xr:uid="{BAE95F3D-2ADC-4663-844C-DBAF3FA58681}"/>
    <cellStyle name="Millares 2 2 2 3 4 6 2" xfId="37813" xr:uid="{543FEBD2-DD5D-443B-80B6-800B8DDBEE72}"/>
    <cellStyle name="Millares 2 2 2 3 4 7" xfId="22915" xr:uid="{3CBC10D8-8714-47F0-98E2-B7A59A7E70C8}"/>
    <cellStyle name="Millares 2 2 2 3 4 8" xfId="44418" xr:uid="{D4220B83-344B-4F89-B8F6-046443F81647}"/>
    <cellStyle name="Millares 2 2 2 3 5" xfId="2096" xr:uid="{3CFCFB11-0FDA-4552-B8B5-84C22ACEC08D}"/>
    <cellStyle name="Millares 2 2 2 3 5 2" xfId="10362" xr:uid="{4B2EBA92-DB8F-4585-AD53-A72B02BCDDEC}"/>
    <cellStyle name="Millares 2 2 2 3 5 2 2" xfId="31865" xr:uid="{E4F2A805-4F94-4481-8823-5F125D728A4F}"/>
    <cellStyle name="Millares 2 2 2 3 5 3" xfId="16997" xr:uid="{FC05EB97-AA1B-4CAC-BD43-B0DA37D33EC3}"/>
    <cellStyle name="Millares 2 2 2 3 5 3 2" xfId="38500" xr:uid="{02D27C39-49C8-45BA-B216-1132106D071D}"/>
    <cellStyle name="Millares 2 2 2 3 5 4" xfId="23602" xr:uid="{8A412CE1-6E23-4685-8A91-18871B10457B}"/>
    <cellStyle name="Millares 2 2 2 3 5 5" xfId="45105" xr:uid="{1FFAF4C6-11E5-4D6C-A41C-938386332A18}"/>
    <cellStyle name="Millares 2 2 2 3 6" xfId="2644" xr:uid="{E5EA89A7-BC46-445B-8E4C-A0867AFADEE7}"/>
    <cellStyle name="Millares 2 2 2 3 6 2" xfId="10910" xr:uid="{D79AF22A-852B-4A41-BDE9-986BFE27144F}"/>
    <cellStyle name="Millares 2 2 2 3 6 2 2" xfId="32413" xr:uid="{C34B44CC-0108-47A5-AD41-8C2F6A9CB640}"/>
    <cellStyle name="Millares 2 2 2 3 6 3" xfId="17545" xr:uid="{BB0FA669-B22F-4F86-B89D-870E4C5CF360}"/>
    <cellStyle name="Millares 2 2 2 3 6 3 2" xfId="39048" xr:uid="{453ED00B-46FD-4FF8-B1D7-7CEB8211A175}"/>
    <cellStyle name="Millares 2 2 2 3 6 4" xfId="24150" xr:uid="{E0567AED-378D-4419-A671-0AE0E2C72FFF}"/>
    <cellStyle name="Millares 2 2 2 3 6 5" xfId="45653" xr:uid="{87F0B981-F2EE-444F-9099-D1D401FD2A62}"/>
    <cellStyle name="Millares 2 2 2 3 7" xfId="3292" xr:uid="{468C6390-A1D0-442E-B20D-506AD059F75E}"/>
    <cellStyle name="Millares 2 2 2 3 7 2" xfId="11558" xr:uid="{14667470-AD60-4017-9EAC-7ADD70D8255C}"/>
    <cellStyle name="Millares 2 2 2 3 7 2 2" xfId="33061" xr:uid="{522D6DFB-B10E-4D97-8F41-D9DB757FB49F}"/>
    <cellStyle name="Millares 2 2 2 3 7 3" xfId="18193" xr:uid="{28E34F10-0A29-46CA-8CC4-CAAC5301ED3F}"/>
    <cellStyle name="Millares 2 2 2 3 7 3 2" xfId="39696" xr:uid="{DB4FC7AD-781A-431D-9AE7-A46428372050}"/>
    <cellStyle name="Millares 2 2 2 3 7 4" xfId="24798" xr:uid="{95CDFC07-F63D-4A31-BCDB-722CD6D8E77C}"/>
    <cellStyle name="Millares 2 2 2 3 7 5" xfId="46301" xr:uid="{67A73FBA-7494-440F-B6C7-8A51B8A04E59}"/>
    <cellStyle name="Millares 2 2 2 3 8" xfId="4788" xr:uid="{9EFB4DBE-68AD-4771-8A20-4D0D1554B470}"/>
    <cellStyle name="Millares 2 2 2 3 8 2" xfId="13054" xr:uid="{EE4E4523-2864-4398-829D-BA3DFC542333}"/>
    <cellStyle name="Millares 2 2 2 3 8 2 2" xfId="34557" xr:uid="{6232CAFC-E090-41AC-9D7A-934D24E225F4}"/>
    <cellStyle name="Millares 2 2 2 3 8 3" xfId="19689" xr:uid="{A123590D-6CDA-48AB-B487-99DD54562CFC}"/>
    <cellStyle name="Millares 2 2 2 3 8 3 2" xfId="41192" xr:uid="{4B5D4E70-3508-4F99-A700-00B274CF7475}"/>
    <cellStyle name="Millares 2 2 2 3 8 4" xfId="26294" xr:uid="{D17ACA06-166E-4014-A278-EA3CCC698ADF}"/>
    <cellStyle name="Millares 2 2 2 3 8 5" xfId="47797" xr:uid="{15F565C7-8BEC-4DC8-A2FA-DAAE86022435}"/>
    <cellStyle name="Millares 2 2 2 3 9" xfId="5431" xr:uid="{4117C618-0D35-4043-8DDB-99304B006909}"/>
    <cellStyle name="Millares 2 2 2 3 9 2" xfId="13697" xr:uid="{716BF078-11E1-4315-9067-B0637A6EE986}"/>
    <cellStyle name="Millares 2 2 2 3 9 2 2" xfId="35200" xr:uid="{906DFF97-6B97-439D-A610-23DF5A5180DE}"/>
    <cellStyle name="Millares 2 2 2 3 9 3" xfId="20332" xr:uid="{E4963902-6600-468F-8623-317AC0BBFF41}"/>
    <cellStyle name="Millares 2 2 2 3 9 3 2" xfId="41835" xr:uid="{1770604E-B91E-48B3-B954-317C47316BF8}"/>
    <cellStyle name="Millares 2 2 2 3 9 4" xfId="26937" xr:uid="{CC6F6144-7126-4517-AA43-41E2B0D04363}"/>
    <cellStyle name="Millares 2 2 2 3 9 5" xfId="48440" xr:uid="{8F922B08-3ACD-4B8F-880A-CA12130E4729}"/>
    <cellStyle name="Millares 2 2 2 4" xfId="334" xr:uid="{EC4240B7-7340-436C-8826-A187919A3655}"/>
    <cellStyle name="Millares 2 2 2 4 10" xfId="15237" xr:uid="{35A0166F-56D4-426D-A2A7-B1CF3EF11412}"/>
    <cellStyle name="Millares 2 2 2 4 10 2" xfId="36740" xr:uid="{70FF700C-494C-491F-9CE6-1928E2BA8488}"/>
    <cellStyle name="Millares 2 2 2 4 11" xfId="21842" xr:uid="{FDDCA775-EFAF-4CBA-9290-560E7B0575F4}"/>
    <cellStyle name="Millares 2 2 2 4 12" xfId="43345" xr:uid="{518767AB-1DF1-45F6-ADF4-26BC8D4DEDCB}"/>
    <cellStyle name="Millares 2 2 2 4 2" xfId="1282" xr:uid="{ABE1B3B4-2256-4FE8-BDAA-6548FB1A3A2D}"/>
    <cellStyle name="Millares 2 2 2 4 2 2" xfId="4111" xr:uid="{8D19F453-D198-4D0E-8D08-274D86F2B28A}"/>
    <cellStyle name="Millares 2 2 2 4 2 2 2" xfId="12377" xr:uid="{9973DFA1-4FEA-4DD4-A8EC-B1DC7392866B}"/>
    <cellStyle name="Millares 2 2 2 4 2 2 2 2" xfId="33880" xr:uid="{E4011C37-B196-4D49-AC21-9E93D580AA0D}"/>
    <cellStyle name="Millares 2 2 2 4 2 2 3" xfId="19012" xr:uid="{68FB05CE-C42B-4620-A063-8A56F4BD95B0}"/>
    <cellStyle name="Millares 2 2 2 4 2 2 3 2" xfId="40515" xr:uid="{9A993996-1347-4FDB-8762-3407DC098116}"/>
    <cellStyle name="Millares 2 2 2 4 2 2 4" xfId="25617" xr:uid="{67209ED0-16CF-4CEC-ACB3-4DEB59037784}"/>
    <cellStyle name="Millares 2 2 2 4 2 2 5" xfId="47120" xr:uid="{D74E019A-662C-4445-9C8F-53E06E39C230}"/>
    <cellStyle name="Millares 2 2 2 4 2 3" xfId="6250" xr:uid="{91305134-6EE4-41A5-B3C7-4D208CF67D3A}"/>
    <cellStyle name="Millares 2 2 2 4 2 3 2" xfId="14516" xr:uid="{F5BB7DCD-06F2-42E3-9732-8B61F8CB066E}"/>
    <cellStyle name="Millares 2 2 2 4 2 3 2 2" xfId="36019" xr:uid="{0E910D5A-3714-498B-B8FC-C64B34CD4372}"/>
    <cellStyle name="Millares 2 2 2 4 2 3 3" xfId="21151" xr:uid="{28131919-0560-47E1-92B0-CCC5EE098ECF}"/>
    <cellStyle name="Millares 2 2 2 4 2 3 3 2" xfId="42654" xr:uid="{62502D41-4912-4608-9DE4-9F178A47A218}"/>
    <cellStyle name="Millares 2 2 2 4 2 3 4" xfId="27756" xr:uid="{AC401559-C11D-47C3-94C3-12096826A238}"/>
    <cellStyle name="Millares 2 2 2 4 2 3 5" xfId="49259" xr:uid="{F5B2DC57-794B-46D4-B1C4-8E7E2747A4A1}"/>
    <cellStyle name="Millares 2 2 2 4 2 4" xfId="7891" xr:uid="{FF42C9FA-2165-442F-A8B7-A1CD751DD5FD}"/>
    <cellStyle name="Millares 2 2 2 4 2 4 2" xfId="29394" xr:uid="{107EE183-1269-4362-A7ED-6C62AD7B7350}"/>
    <cellStyle name="Millares 2 2 2 4 2 5" xfId="9548" xr:uid="{72E7056A-5D8E-48B0-BE29-03890136AEDA}"/>
    <cellStyle name="Millares 2 2 2 4 2 5 2" xfId="31051" xr:uid="{599DE24D-D4F2-46D8-952C-5A745D31143F}"/>
    <cellStyle name="Millares 2 2 2 4 2 6" xfId="16183" xr:uid="{595BE599-2E3D-4761-93B4-080B88B79CEF}"/>
    <cellStyle name="Millares 2 2 2 4 2 6 2" xfId="37686" xr:uid="{D59CB9AC-68A3-409C-A236-4294658E7BD9}"/>
    <cellStyle name="Millares 2 2 2 4 2 7" xfId="22788" xr:uid="{112B4FC7-AB51-4D58-9802-2D0F70B32754}"/>
    <cellStyle name="Millares 2 2 2 4 2 8" xfId="44291" xr:uid="{5F97ADCF-DE8F-4FF6-A5D1-B6BADCB022AD}"/>
    <cellStyle name="Millares 2 2 2 4 3" xfId="1969" xr:uid="{F2835D4F-DA6D-4B21-BD4C-9873A4C2C453}"/>
    <cellStyle name="Millares 2 2 2 4 3 2" xfId="10235" xr:uid="{1BD06DD7-21EF-4C5E-9CAE-DBF828DA1216}"/>
    <cellStyle name="Millares 2 2 2 4 3 2 2" xfId="31738" xr:uid="{BABA1653-BF24-4F3A-9132-787BC6017E3B}"/>
    <cellStyle name="Millares 2 2 2 4 3 3" xfId="16870" xr:uid="{9305AC2C-0C68-4E80-A95A-1AB55D9A66F6}"/>
    <cellStyle name="Millares 2 2 2 4 3 3 2" xfId="38373" xr:uid="{E11AFAE4-B3CD-474C-987E-771E26031E13}"/>
    <cellStyle name="Millares 2 2 2 4 3 4" xfId="23475" xr:uid="{E276F1D3-FD3D-4C31-B124-57F986D46793}"/>
    <cellStyle name="Millares 2 2 2 4 3 5" xfId="44978" xr:uid="{51925DE0-697F-4AA4-A4BD-048701CD80BB}"/>
    <cellStyle name="Millares 2 2 2 4 4" xfId="2768" xr:uid="{B97B895C-8AE0-4DF2-A93C-4E4D588EF5E1}"/>
    <cellStyle name="Millares 2 2 2 4 4 2" xfId="11034" xr:uid="{15FA3088-58E6-4994-A531-ED7721048FA2}"/>
    <cellStyle name="Millares 2 2 2 4 4 2 2" xfId="32537" xr:uid="{02AFB685-C9D9-45CF-A453-ADB12054B64D}"/>
    <cellStyle name="Millares 2 2 2 4 4 3" xfId="17669" xr:uid="{B9DB11F1-F88C-4D40-9725-C9523666C2FB}"/>
    <cellStyle name="Millares 2 2 2 4 4 3 2" xfId="39172" xr:uid="{88A825EA-C9DF-4816-A2A8-6409CF15694D}"/>
    <cellStyle name="Millares 2 2 2 4 4 4" xfId="24274" xr:uid="{CEB7B005-AB7D-429F-A651-3B86C509A6B5}"/>
    <cellStyle name="Millares 2 2 2 4 4 5" xfId="45777" xr:uid="{6C493154-2D3C-4CBD-825A-0C9A7BD5646B}"/>
    <cellStyle name="Millares 2 2 2 4 5" xfId="3165" xr:uid="{4AA30B9B-E723-40A5-8095-1B91F8C9D6DE}"/>
    <cellStyle name="Millares 2 2 2 4 5 2" xfId="11431" xr:uid="{71AC9BF7-E387-4630-A066-77CA248EF52B}"/>
    <cellStyle name="Millares 2 2 2 4 5 2 2" xfId="32934" xr:uid="{BD8866D1-136B-4C14-A335-B6C946898787}"/>
    <cellStyle name="Millares 2 2 2 4 5 3" xfId="18066" xr:uid="{21FCE40C-E6EB-4F5D-98B2-E58D11808AEE}"/>
    <cellStyle name="Millares 2 2 2 4 5 3 2" xfId="39569" xr:uid="{99AA839B-8C87-490A-A8CF-43CDBD9A8562}"/>
    <cellStyle name="Millares 2 2 2 4 5 4" xfId="24671" xr:uid="{48053BF1-DA62-4775-A45E-BC39FDF0C5E2}"/>
    <cellStyle name="Millares 2 2 2 4 5 5" xfId="46174" xr:uid="{8FD3C07B-4FBE-4C32-B985-0F6D0323EBC2}"/>
    <cellStyle name="Millares 2 2 2 4 6" xfId="4912" xr:uid="{783BE1CD-C333-4EF6-AAE8-14EF0C14C885}"/>
    <cellStyle name="Millares 2 2 2 4 6 2" xfId="13178" xr:uid="{9F33EFDB-A1E4-41C6-B62F-B59D07A8FB56}"/>
    <cellStyle name="Millares 2 2 2 4 6 2 2" xfId="34681" xr:uid="{EAC96C2F-96EE-4A61-98BA-AD8AC7133748}"/>
    <cellStyle name="Millares 2 2 2 4 6 3" xfId="19813" xr:uid="{AB4BE37B-DF32-48B4-9AE1-E59060E522E2}"/>
    <cellStyle name="Millares 2 2 2 4 6 3 2" xfId="41316" xr:uid="{BDF902FE-E415-455F-9A79-0E9D59085C54}"/>
    <cellStyle name="Millares 2 2 2 4 6 4" xfId="26418" xr:uid="{5F69AADA-1696-4882-8CFE-FAFA05D0A589}"/>
    <cellStyle name="Millares 2 2 2 4 6 5" xfId="47921" xr:uid="{B34527B4-CA93-49E3-80A2-A9C8DD98834A}"/>
    <cellStyle name="Millares 2 2 2 4 7" xfId="5304" xr:uid="{E1598E2C-60B3-41D0-A494-7A543011ACEC}"/>
    <cellStyle name="Millares 2 2 2 4 7 2" xfId="13570" xr:uid="{F001702B-0B5C-48F8-8793-F338B05413B0}"/>
    <cellStyle name="Millares 2 2 2 4 7 2 2" xfId="35073" xr:uid="{D05580B0-A7A1-4D89-9A6A-A74A23D2D063}"/>
    <cellStyle name="Millares 2 2 2 4 7 3" xfId="20205" xr:uid="{C4C3810B-AF73-4623-9886-391352BC0978}"/>
    <cellStyle name="Millares 2 2 2 4 7 3 2" xfId="41708" xr:uid="{435C4FA1-2579-4041-90CB-870FE1A234C3}"/>
    <cellStyle name="Millares 2 2 2 4 7 4" xfId="26810" xr:uid="{15F78FB9-EBB9-402B-96F4-E6ECF0CFE980}"/>
    <cellStyle name="Millares 2 2 2 4 7 5" xfId="48313" xr:uid="{4FE94416-F3BB-4CE2-A6A4-ED28FE6705A0}"/>
    <cellStyle name="Millares 2 2 2 4 8" xfId="6945" xr:uid="{2A89002D-C574-4F7E-894D-307B64DE57C2}"/>
    <cellStyle name="Millares 2 2 2 4 8 2" xfId="28448" xr:uid="{2A7571B5-1990-4B82-A709-E30C6E89A373}"/>
    <cellStyle name="Millares 2 2 2 4 9" xfId="8601" xr:uid="{817AD0AA-24F3-47B4-839F-DC12F37022EC}"/>
    <cellStyle name="Millares 2 2 2 4 9 2" xfId="30104" xr:uid="{C6017285-1FB5-435E-A21B-9D9BD9CA866F}"/>
    <cellStyle name="Millares 2 2 2 5" xfId="618" xr:uid="{16C95289-22A4-4F08-91D2-52BCA6F856B8}"/>
    <cellStyle name="Millares 2 2 2 5 10" xfId="43627" xr:uid="{F94169EB-FC20-40C6-851D-56E35E886A09}"/>
    <cellStyle name="Millares 2 2 2 5 2" xfId="1564" xr:uid="{8F5F0B1A-41B3-4044-ABCE-7387C58BF4F7}"/>
    <cellStyle name="Millares 2 2 2 5 2 2" xfId="4393" xr:uid="{FAE8D135-066B-441E-B712-E4D30DAF4CC7}"/>
    <cellStyle name="Millares 2 2 2 5 2 2 2" xfId="12659" xr:uid="{D7775B4F-1A90-49E3-9E53-DB5CD032511D}"/>
    <cellStyle name="Millares 2 2 2 5 2 2 2 2" xfId="34162" xr:uid="{A3D3AD49-548C-4BEF-8303-AD2A4B48469D}"/>
    <cellStyle name="Millares 2 2 2 5 2 2 3" xfId="19294" xr:uid="{F27CAB3D-6E64-4D10-B37C-F1E75C25B58B}"/>
    <cellStyle name="Millares 2 2 2 5 2 2 3 2" xfId="40797" xr:uid="{0E8C43AB-A97A-4DC0-AAB7-69D5AA4D5ACD}"/>
    <cellStyle name="Millares 2 2 2 5 2 2 4" xfId="25899" xr:uid="{AEB7A565-5B9E-4BF9-8773-7D832D852087}"/>
    <cellStyle name="Millares 2 2 2 5 2 2 5" xfId="47402" xr:uid="{C79678A5-5885-43C0-9363-2494CFA563FC}"/>
    <cellStyle name="Millares 2 2 2 5 2 3" xfId="6532" xr:uid="{D0705B8A-4AFB-4456-986D-C0269DF29B03}"/>
    <cellStyle name="Millares 2 2 2 5 2 3 2" xfId="14798" xr:uid="{178AD988-EA13-4BA1-90B0-6437C6F6EB56}"/>
    <cellStyle name="Millares 2 2 2 5 2 3 2 2" xfId="36301" xr:uid="{8FA6476C-93A5-4822-9BAD-3519C7C316F1}"/>
    <cellStyle name="Millares 2 2 2 5 2 3 3" xfId="21433" xr:uid="{1E2E926E-DE15-42ED-AAB6-C1FB88C7020F}"/>
    <cellStyle name="Millares 2 2 2 5 2 3 3 2" xfId="42936" xr:uid="{773933AB-51C5-4355-8813-A090944D531A}"/>
    <cellStyle name="Millares 2 2 2 5 2 3 4" xfId="28038" xr:uid="{4C098D47-9C01-45F8-8842-7B9DD5275A7B}"/>
    <cellStyle name="Millares 2 2 2 5 2 3 5" xfId="49541" xr:uid="{CBBEE9C0-190B-4525-ABE0-626BEE772DA2}"/>
    <cellStyle name="Millares 2 2 2 5 2 4" xfId="8173" xr:uid="{C61C0864-B0B4-47AB-B187-2F7A6D9C28E6}"/>
    <cellStyle name="Millares 2 2 2 5 2 4 2" xfId="29676" xr:uid="{04041F61-B0C2-4DCC-9E5F-6F66910E5D99}"/>
    <cellStyle name="Millares 2 2 2 5 2 5" xfId="9830" xr:uid="{4B1D2607-39F9-41D0-A26F-E814DF321855}"/>
    <cellStyle name="Millares 2 2 2 5 2 5 2" xfId="31333" xr:uid="{2190612D-CFA5-4D6E-8B96-44A71769A048}"/>
    <cellStyle name="Millares 2 2 2 5 2 6" xfId="16465" xr:uid="{8591ED6D-9182-4235-A0B5-C272133765F5}"/>
    <cellStyle name="Millares 2 2 2 5 2 6 2" xfId="37968" xr:uid="{D95E6C0F-7E82-4A66-B59E-085A0DAEA4FA}"/>
    <cellStyle name="Millares 2 2 2 5 2 7" xfId="23070" xr:uid="{0E812297-4EE1-4709-B6AC-ED681A9297EB}"/>
    <cellStyle name="Millares 2 2 2 5 2 8" xfId="44573" xr:uid="{71B832CE-6838-4C7D-BF10-7F067948C9D3}"/>
    <cellStyle name="Millares 2 2 2 5 3" xfId="2251" xr:uid="{A7BF415B-BBE9-4375-B0A0-2A2A728270DE}"/>
    <cellStyle name="Millares 2 2 2 5 3 2" xfId="10517" xr:uid="{40551A3C-75FF-4115-A765-10DDEE056E11}"/>
    <cellStyle name="Millares 2 2 2 5 3 2 2" xfId="32020" xr:uid="{B66914B3-F0D3-439D-985D-29A5F26DBD3D}"/>
    <cellStyle name="Millares 2 2 2 5 3 3" xfId="17152" xr:uid="{B03F04EA-4BA5-467D-9DDD-C0BB60EDCD64}"/>
    <cellStyle name="Millares 2 2 2 5 3 3 2" xfId="38655" xr:uid="{12C68D5D-4ECE-4C88-993F-4F12B2064190}"/>
    <cellStyle name="Millares 2 2 2 5 3 4" xfId="23757" xr:uid="{CD365813-7569-41E3-9640-D7B253E0736A}"/>
    <cellStyle name="Millares 2 2 2 5 3 5" xfId="45260" xr:uid="{5A07A5A6-F1FC-4FFB-B72C-58CF2326B535}"/>
    <cellStyle name="Millares 2 2 2 5 4" xfId="3447" xr:uid="{B572AC3A-974F-48CB-86C2-5B45A5E1C3D3}"/>
    <cellStyle name="Millares 2 2 2 5 4 2" xfId="11713" xr:uid="{62DD139F-E9A2-4075-AFFA-EE684547AA29}"/>
    <cellStyle name="Millares 2 2 2 5 4 2 2" xfId="33216" xr:uid="{58552E70-6D03-4AAB-9BED-D34F0C51A9E0}"/>
    <cellStyle name="Millares 2 2 2 5 4 3" xfId="18348" xr:uid="{E541E4BA-DFB4-4F37-9705-C588A5F156A8}"/>
    <cellStyle name="Millares 2 2 2 5 4 3 2" xfId="39851" xr:uid="{B6AA462F-2EDE-47FB-9B99-34FC0960FFBE}"/>
    <cellStyle name="Millares 2 2 2 5 4 4" xfId="24953" xr:uid="{1A3C4ABD-6801-459F-A07A-DA239CE49AB8}"/>
    <cellStyle name="Millares 2 2 2 5 4 5" xfId="46456" xr:uid="{1C17CBFB-52E3-43DD-ACE8-A1FC3C845EE6}"/>
    <cellStyle name="Millares 2 2 2 5 5" xfId="5586" xr:uid="{405D1387-499C-432C-AFC9-9FD42A30A334}"/>
    <cellStyle name="Millares 2 2 2 5 5 2" xfId="13852" xr:uid="{2BAB1A02-AC68-4667-819F-7D37E09D716C}"/>
    <cellStyle name="Millares 2 2 2 5 5 2 2" xfId="35355" xr:uid="{9883CB5E-07CF-49EB-A539-8921453900C7}"/>
    <cellStyle name="Millares 2 2 2 5 5 3" xfId="20487" xr:uid="{7E622829-7BF4-462A-BFE6-0C3A1015D3EF}"/>
    <cellStyle name="Millares 2 2 2 5 5 3 2" xfId="41990" xr:uid="{69AE0F6D-5887-46CA-AD6D-4EA05FCA554B}"/>
    <cellStyle name="Millares 2 2 2 5 5 4" xfId="27092" xr:uid="{9FF5CDA7-0826-47E3-B892-0355089131C0}"/>
    <cellStyle name="Millares 2 2 2 5 5 5" xfId="48595" xr:uid="{2A35D47F-F7CB-4D41-982E-0525DAC3B929}"/>
    <cellStyle name="Millares 2 2 2 5 6" xfId="7227" xr:uid="{461B7294-9B42-4190-9B93-0260E0B87DB6}"/>
    <cellStyle name="Millares 2 2 2 5 6 2" xfId="28730" xr:uid="{C78D0F9D-C256-4ADB-9933-96913586A693}"/>
    <cellStyle name="Millares 2 2 2 5 7" xfId="8884" xr:uid="{31F15119-F514-4466-A7F8-559596F6F681}"/>
    <cellStyle name="Millares 2 2 2 5 7 2" xfId="30387" xr:uid="{20BD0775-8470-4B2C-ABE4-CFBAD9E74095}"/>
    <cellStyle name="Millares 2 2 2 5 8" xfId="15519" xr:uid="{F47990C2-9ABC-4A74-B8DE-E7D1E77B68AA}"/>
    <cellStyle name="Millares 2 2 2 5 8 2" xfId="37022" xr:uid="{27DCA553-46D6-4289-8B8D-D5644FEC0DFF}"/>
    <cellStyle name="Millares 2 2 2 5 9" xfId="22124" xr:uid="{5DA288D0-7DF0-4AD9-AA83-87AFD6031158}"/>
    <cellStyle name="Millares 2 2 2 6" xfId="886" xr:uid="{125127C8-5672-4E8F-B728-F87A0CF20EE4}"/>
    <cellStyle name="Millares 2 2 2 6 2" xfId="3715" xr:uid="{7ADC7829-E2F8-49A9-A9EC-9CAEC5F3D391}"/>
    <cellStyle name="Millares 2 2 2 6 2 2" xfId="11981" xr:uid="{4B59B520-6995-439E-BE1A-4BBF02FCE4BB}"/>
    <cellStyle name="Millares 2 2 2 6 2 2 2" xfId="33484" xr:uid="{00C001CE-6DAD-48DD-9901-8210B33B61F0}"/>
    <cellStyle name="Millares 2 2 2 6 2 3" xfId="18616" xr:uid="{4191BE2D-CD1F-4F7C-89AD-948201AEE5C4}"/>
    <cellStyle name="Millares 2 2 2 6 2 3 2" xfId="40119" xr:uid="{5644CDCE-54D5-4513-A577-8BE792D1F0BE}"/>
    <cellStyle name="Millares 2 2 2 6 2 4" xfId="25221" xr:uid="{26897E7B-E564-4FBE-B180-C310EBC3B2B9}"/>
    <cellStyle name="Millares 2 2 2 6 2 5" xfId="46724" xr:uid="{A9434E25-C371-49FC-B213-0CA99D743EBA}"/>
    <cellStyle name="Millares 2 2 2 6 3" xfId="5854" xr:uid="{F6F923A5-83EF-42DC-985F-C6F52FF03E80}"/>
    <cellStyle name="Millares 2 2 2 6 3 2" xfId="14120" xr:uid="{653B9F97-12F3-4BA5-B561-553D07F633A0}"/>
    <cellStyle name="Millares 2 2 2 6 3 2 2" xfId="35623" xr:uid="{45767872-81DE-44AB-B08B-C29E9CCF217D}"/>
    <cellStyle name="Millares 2 2 2 6 3 3" xfId="20755" xr:uid="{E80253F9-CCC0-48D2-9971-F72562ADA5BF}"/>
    <cellStyle name="Millares 2 2 2 6 3 3 2" xfId="42258" xr:uid="{D42EC04F-0B77-401B-AE9B-5EAF0AA784B7}"/>
    <cellStyle name="Millares 2 2 2 6 3 4" xfId="27360" xr:uid="{EDAF322C-C710-44BB-8428-2166AD6594A1}"/>
    <cellStyle name="Millares 2 2 2 6 3 5" xfId="48863" xr:uid="{869A6317-EE90-405E-9248-AA937208751B}"/>
    <cellStyle name="Millares 2 2 2 6 4" xfId="7495" xr:uid="{1D5F2DA1-388C-4862-8DFC-034ABD82D104}"/>
    <cellStyle name="Millares 2 2 2 6 4 2" xfId="28998" xr:uid="{E7884207-07A6-42C7-9C9F-C9C6398A5C16}"/>
    <cellStyle name="Millares 2 2 2 6 5" xfId="9152" xr:uid="{DBDC5152-FBB2-4A75-8EF6-F2F032209BF1}"/>
    <cellStyle name="Millares 2 2 2 6 5 2" xfId="30655" xr:uid="{8E764C02-6DEC-415D-BA7C-75A1EB280A22}"/>
    <cellStyle name="Millares 2 2 2 6 6" xfId="15787" xr:uid="{3DDF7032-FED2-45E8-AB3A-29F6CBFFF12D}"/>
    <cellStyle name="Millares 2 2 2 6 6 2" xfId="37290" xr:uid="{521AA03D-FB90-4B0D-A992-42784000C5B8}"/>
    <cellStyle name="Millares 2 2 2 6 7" xfId="22392" xr:uid="{4EF52274-9A64-4BDB-83B7-603C9CA49654}"/>
    <cellStyle name="Millares 2 2 2 6 8" xfId="43895" xr:uid="{80EA88AA-E4A7-444E-A8A7-48D8222680B9}"/>
    <cellStyle name="Millares 2 2 2 7" xfId="1147" xr:uid="{F088F68E-1E2E-4FC1-AFA1-896F3A0EB909}"/>
    <cellStyle name="Millares 2 2 2 7 2" xfId="3976" xr:uid="{999A1702-5713-4ED3-9426-D717480A5547}"/>
    <cellStyle name="Millares 2 2 2 7 2 2" xfId="12242" xr:uid="{32972551-64C8-4924-8BB9-1E74EE6F4CCA}"/>
    <cellStyle name="Millares 2 2 2 7 2 2 2" xfId="33745" xr:uid="{9939364F-6811-4E1D-BA6F-6FE67574CCDA}"/>
    <cellStyle name="Millares 2 2 2 7 2 3" xfId="18877" xr:uid="{3281ABC6-845F-4160-9437-E56F9AADF497}"/>
    <cellStyle name="Millares 2 2 2 7 2 3 2" xfId="40380" xr:uid="{2F04ECCA-1F51-4C57-AF97-A74437A226B0}"/>
    <cellStyle name="Millares 2 2 2 7 2 4" xfId="25482" xr:uid="{A8158C6D-46F2-40B2-B0AC-E6267DBC83D0}"/>
    <cellStyle name="Millares 2 2 2 7 2 5" xfId="46985" xr:uid="{FD89102D-7CA9-4872-B700-7CC23528B3AE}"/>
    <cellStyle name="Millares 2 2 2 7 3" xfId="6115" xr:uid="{8F6CCB18-1886-49A8-9E67-5344D5DB0FA8}"/>
    <cellStyle name="Millares 2 2 2 7 3 2" xfId="14381" xr:uid="{8CD28851-A984-45EB-B57C-975E8665E2C2}"/>
    <cellStyle name="Millares 2 2 2 7 3 2 2" xfId="35884" xr:uid="{1ABCDE37-CBDE-4120-8FA9-8399D957014F}"/>
    <cellStyle name="Millares 2 2 2 7 3 3" xfId="21016" xr:uid="{2D4C6944-B450-4BCB-BB1A-37FFF78218DE}"/>
    <cellStyle name="Millares 2 2 2 7 3 3 2" xfId="42519" xr:uid="{C661249F-14CA-4C36-856B-A10F46133CB7}"/>
    <cellStyle name="Millares 2 2 2 7 3 4" xfId="27621" xr:uid="{A98C6752-9143-4060-BD02-2C89D46A5A32}"/>
    <cellStyle name="Millares 2 2 2 7 3 5" xfId="49124" xr:uid="{B00EEC6B-C5FC-4154-83B5-B1F1A44D75B9}"/>
    <cellStyle name="Millares 2 2 2 7 4" xfId="7756" xr:uid="{15DE6BCB-AE7D-48D1-9EB7-CAA63FD92F7B}"/>
    <cellStyle name="Millares 2 2 2 7 4 2" xfId="29259" xr:uid="{2961A5EB-A12B-4FB8-B181-3249AB2BE944}"/>
    <cellStyle name="Millares 2 2 2 7 5" xfId="9413" xr:uid="{67892747-1917-4715-AC5F-F580A42A19D8}"/>
    <cellStyle name="Millares 2 2 2 7 5 2" xfId="30916" xr:uid="{CC13FC70-4C6E-4BF7-BA67-3F15F45B9312}"/>
    <cellStyle name="Millares 2 2 2 7 6" xfId="16048" xr:uid="{403EC357-E4E7-4987-8400-0A1EB464C606}"/>
    <cellStyle name="Millares 2 2 2 7 6 2" xfId="37551" xr:uid="{E41E8284-1D83-4F4F-9615-9359EC59B66A}"/>
    <cellStyle name="Millares 2 2 2 7 7" xfId="22653" xr:uid="{06F6654C-BA94-4798-8A1C-E3C311CB96F3}"/>
    <cellStyle name="Millares 2 2 2 7 8" xfId="44156" xr:uid="{84A3A416-568D-4223-88B8-A48E0C9B10E1}"/>
    <cellStyle name="Millares 2 2 2 8" xfId="1835" xr:uid="{ACEC4806-8E8D-481B-AF25-A6C610FF31AF}"/>
    <cellStyle name="Millares 2 2 2 8 2" xfId="10101" xr:uid="{6D525D39-BFE6-4F20-B9C8-50D2383BCD8A}"/>
    <cellStyle name="Millares 2 2 2 8 2 2" xfId="31604" xr:uid="{31A98354-B28E-493B-A17D-77321935C678}"/>
    <cellStyle name="Millares 2 2 2 8 3" xfId="16736" xr:uid="{BD7F14CC-9A6E-43A1-83B6-E83FD419774D}"/>
    <cellStyle name="Millares 2 2 2 8 3 2" xfId="38239" xr:uid="{8C0D3EFC-1107-44C4-9FCB-948A6180C050}"/>
    <cellStyle name="Millares 2 2 2 8 4" xfId="23341" xr:uid="{EA4DEFBB-6D1B-470A-A311-4C661440F9F6}"/>
    <cellStyle name="Millares 2 2 2 8 5" xfId="44844" xr:uid="{AD50FD03-1BF8-48AD-9E26-6638A0AAC19D}"/>
    <cellStyle name="Millares 2 2 2 9" xfId="2520" xr:uid="{64082DE0-9C60-4EAE-923E-C9A3920D5E16}"/>
    <cellStyle name="Millares 2 2 2 9 2" xfId="10786" xr:uid="{00F5EC02-67EC-424D-83C1-07A99B4828E0}"/>
    <cellStyle name="Millares 2 2 2 9 2 2" xfId="32289" xr:uid="{E7821EF9-E92E-48B9-82ED-2DB880B90E77}"/>
    <cellStyle name="Millares 2 2 2 9 3" xfId="17421" xr:uid="{3397DF1A-0FC7-45EC-A961-899FBD883188}"/>
    <cellStyle name="Millares 2 2 2 9 3 2" xfId="38924" xr:uid="{2BBDD335-3B85-4B1E-9B96-554753196376}"/>
    <cellStyle name="Millares 2 2 2 9 4" xfId="24026" xr:uid="{0AAFF57E-78EC-4906-BB3B-A015AB63B3A5}"/>
    <cellStyle name="Millares 2 2 2 9 5" xfId="45529" xr:uid="{CF9D907D-7247-49F1-BFF8-B2A3DBCD0F3C}"/>
    <cellStyle name="Millares 2 2 3" xfId="191" xr:uid="{F73536A4-5A3A-4AB4-8562-7EB206BD6525}"/>
    <cellStyle name="Millares 2 2 4" xfId="148" xr:uid="{EE0AD848-B3EF-43E1-BD09-93024E499BE1}"/>
    <cellStyle name="Millares 2 2 4 10" xfId="4685" xr:uid="{0A72A815-7665-4BA2-9381-1B5A0FBAE7FD}"/>
    <cellStyle name="Millares 2 2 4 10 2" xfId="12951" xr:uid="{425ECF59-198A-4745-8376-8CECA0DEA8E4}"/>
    <cellStyle name="Millares 2 2 4 10 2 2" xfId="34454" xr:uid="{1BED7500-2557-43BF-888D-F36A6D4F782D}"/>
    <cellStyle name="Millares 2 2 4 10 3" xfId="19586" xr:uid="{A92F4107-5811-4F4E-BBB1-C71FB7B69A1F}"/>
    <cellStyle name="Millares 2 2 4 10 3 2" xfId="41089" xr:uid="{19C351EB-818D-4078-B732-CC5F7696167D}"/>
    <cellStyle name="Millares 2 2 4 10 4" xfId="26191" xr:uid="{D0E1FF6A-266E-43D1-848C-8AFAAB4ADD12}"/>
    <cellStyle name="Millares 2 2 4 10 5" xfId="47694" xr:uid="{F1368E4D-FF33-46F3-AE78-62B907C8370C}"/>
    <cellStyle name="Millares 2 2 4 11" xfId="5188" xr:uid="{8110F0CB-C547-4FD9-A691-EEFCE2A5EE96}"/>
    <cellStyle name="Millares 2 2 4 11 2" xfId="13454" xr:uid="{61F929DF-D788-4D25-977D-A19E18870D24}"/>
    <cellStyle name="Millares 2 2 4 11 2 2" xfId="34957" xr:uid="{1F2565BA-3879-4B5D-BECD-190567772537}"/>
    <cellStyle name="Millares 2 2 4 11 3" xfId="20089" xr:uid="{61AB61CC-1B13-45CD-AC84-FD4DB7C36D34}"/>
    <cellStyle name="Millares 2 2 4 11 3 2" xfId="41592" xr:uid="{3EC7FE38-7623-4C76-870F-392A4E02A519}"/>
    <cellStyle name="Millares 2 2 4 11 4" xfId="26694" xr:uid="{4A47D1E1-F6E4-488A-BFF8-B7C81D5B3F2D}"/>
    <cellStyle name="Millares 2 2 4 11 5" xfId="48197" xr:uid="{8A737EA1-CDA3-4856-880F-8C0D0A2B5DF7}"/>
    <cellStyle name="Millares 2 2 4 12" xfId="6829" xr:uid="{0F9AEFD8-979F-4912-A785-BC82EFD0740A}"/>
    <cellStyle name="Millares 2 2 4 12 2" xfId="28332" xr:uid="{B53D9E1F-DF11-4925-8152-961C3DE56FAA}"/>
    <cellStyle name="Millares 2 2 4 13" xfId="8483" xr:uid="{AEBA7421-FF19-432D-8950-D8193291AF7C}"/>
    <cellStyle name="Millares 2 2 4 13 2" xfId="29986" xr:uid="{6AD0109B-35FD-4198-9519-07E99DB5D276}"/>
    <cellStyle name="Millares 2 2 4 14" xfId="15122" xr:uid="{8A7D0E01-7011-4AD6-A572-B16F290A048B}"/>
    <cellStyle name="Millares 2 2 4 14 2" xfId="36625" xr:uid="{34EB1F75-004C-484C-9909-A5ECF6739BF4}"/>
    <cellStyle name="Millares 2 2 4 15" xfId="21727" xr:uid="{7E91C600-4965-4024-AADF-47C860C9BB75}"/>
    <cellStyle name="Millares 2 2 4 16" xfId="43230" xr:uid="{A2CEAB37-48FE-4B9C-A81A-C3ECBE40291A}"/>
    <cellStyle name="Millares 2 2 4 2" xfId="480" xr:uid="{413F3352-37CF-4ACD-B495-575FF5916E85}"/>
    <cellStyle name="Millares 2 2 4 2 10" xfId="7091" xr:uid="{5863E891-3A4D-4EEB-8AA0-52EE8BC355F0}"/>
    <cellStyle name="Millares 2 2 4 2 10 2" xfId="28594" xr:uid="{0F6978C5-DD67-4600-8A6C-31F63725C14E}"/>
    <cellStyle name="Millares 2 2 4 2 11" xfId="8747" xr:uid="{5AED937D-6FE6-4EDC-B96F-7CF50B965636}"/>
    <cellStyle name="Millares 2 2 4 2 11 2" xfId="30250" xr:uid="{31CEE514-F685-4305-BD7E-19365814EC53}"/>
    <cellStyle name="Millares 2 2 4 2 12" xfId="15383" xr:uid="{CDBBEEEC-ACDD-4520-B484-3AE96566890A}"/>
    <cellStyle name="Millares 2 2 4 2 12 2" xfId="36886" xr:uid="{2DF516B7-489E-4B7C-9AC1-2D5A08FFCB6D}"/>
    <cellStyle name="Millares 2 2 4 2 13" xfId="21988" xr:uid="{DDABC66E-1A5C-4509-825B-E2244D8F25F3}"/>
    <cellStyle name="Millares 2 2 4 2 14" xfId="43491" xr:uid="{B3EF196F-5E83-4BDC-BA66-880FBF40AA32}"/>
    <cellStyle name="Millares 2 2 4 2 2" xfId="762" xr:uid="{B470519A-FE26-4436-A479-EB5D4A31FFEB}"/>
    <cellStyle name="Millares 2 2 4 2 2 10" xfId="15663" xr:uid="{4C558F43-B59C-4C12-84BD-FC5FE8E78E62}"/>
    <cellStyle name="Millares 2 2 4 2 2 10 2" xfId="37166" xr:uid="{9B842620-C092-4C2C-A701-663AD3BE0FF8}"/>
    <cellStyle name="Millares 2 2 4 2 2 11" xfId="22268" xr:uid="{170446E2-38E2-4F4F-ACF3-FFE9C8F33BB7}"/>
    <cellStyle name="Millares 2 2 4 2 2 12" xfId="43771" xr:uid="{674DB8E6-0722-4B50-8D52-BCCC85E8866E}"/>
    <cellStyle name="Millares 2 2 4 2 2 2" xfId="1708" xr:uid="{0F2B782F-237A-4847-BCCA-6D98367D03A4}"/>
    <cellStyle name="Millares 2 2 4 2 2 2 2" xfId="4537" xr:uid="{B0810881-3E71-4876-B862-799F6A079B29}"/>
    <cellStyle name="Millares 2 2 4 2 2 2 2 2" xfId="12803" xr:uid="{1EA2AAE6-A038-4F9A-B388-450D37B84DF7}"/>
    <cellStyle name="Millares 2 2 4 2 2 2 2 2 2" xfId="34306" xr:uid="{D291F585-927D-4544-98B0-5B6B1B50BBA6}"/>
    <cellStyle name="Millares 2 2 4 2 2 2 2 3" xfId="19438" xr:uid="{EB3E3DD3-5FAB-4CA5-BF45-43F4DD240A0F}"/>
    <cellStyle name="Millares 2 2 4 2 2 2 2 3 2" xfId="40941" xr:uid="{CB86BAC7-6EA6-4414-85AF-ABF7E46F6FC0}"/>
    <cellStyle name="Millares 2 2 4 2 2 2 2 4" xfId="26043" xr:uid="{F5A27C4F-1933-44F1-8FB4-6E591D040A73}"/>
    <cellStyle name="Millares 2 2 4 2 2 2 2 5" xfId="47546" xr:uid="{F2AB6310-2098-47EB-9DAA-265D12639E6D}"/>
    <cellStyle name="Millares 2 2 4 2 2 2 3" xfId="6676" xr:uid="{E284A890-D937-4E12-8977-2379948DE0F2}"/>
    <cellStyle name="Millares 2 2 4 2 2 2 3 2" xfId="14942" xr:uid="{9D05C7C7-8793-4C89-835D-00A9435471FB}"/>
    <cellStyle name="Millares 2 2 4 2 2 2 3 2 2" xfId="36445" xr:uid="{287E4D4F-E469-4994-BCEE-D52B25B886F1}"/>
    <cellStyle name="Millares 2 2 4 2 2 2 3 3" xfId="21577" xr:uid="{4A49CFBA-318C-4452-AE60-D0FC8469A843}"/>
    <cellStyle name="Millares 2 2 4 2 2 2 3 3 2" xfId="43080" xr:uid="{BE66322E-88D9-4E33-914B-07EBE80B39F2}"/>
    <cellStyle name="Millares 2 2 4 2 2 2 3 4" xfId="28182" xr:uid="{E7FD4FB4-1696-4832-BE00-83F4661C2701}"/>
    <cellStyle name="Millares 2 2 4 2 2 2 3 5" xfId="49685" xr:uid="{5FD95997-FB73-4366-BA62-1C273EB6F0C0}"/>
    <cellStyle name="Millares 2 2 4 2 2 2 4" xfId="8317" xr:uid="{B9439ABE-F16D-4CC8-8AD6-6139A40419E4}"/>
    <cellStyle name="Millares 2 2 4 2 2 2 4 2" xfId="29820" xr:uid="{7B0A5911-5FE8-449D-9886-2EDACEF2CAB6}"/>
    <cellStyle name="Millares 2 2 4 2 2 2 5" xfId="9974" xr:uid="{E9D257DC-7B85-4312-BE3A-20C93E204C3B}"/>
    <cellStyle name="Millares 2 2 4 2 2 2 5 2" xfId="31477" xr:uid="{3D9554EB-EAF8-4AAA-9CEE-EDDBB264092E}"/>
    <cellStyle name="Millares 2 2 4 2 2 2 6" xfId="16609" xr:uid="{CFAC0580-CEF9-48F2-A885-9ADD0102268C}"/>
    <cellStyle name="Millares 2 2 4 2 2 2 6 2" xfId="38112" xr:uid="{3F7FEE6C-44FE-4072-B313-7BA2469AC653}"/>
    <cellStyle name="Millares 2 2 4 2 2 2 7" xfId="23214" xr:uid="{C05D8A5D-D57E-4913-99CE-276976BD1B8D}"/>
    <cellStyle name="Millares 2 2 4 2 2 2 8" xfId="44717" xr:uid="{A1BA0351-F41A-47C0-BDDD-E951CBFBA5B8}"/>
    <cellStyle name="Millares 2 2 4 2 2 3" xfId="2395" xr:uid="{1E9ED9CD-CCE1-44EA-8AD5-4F35614C1C2C}"/>
    <cellStyle name="Millares 2 2 4 2 2 3 2" xfId="10661" xr:uid="{9D33B65F-BBE0-436A-B312-BAD81AB510E6}"/>
    <cellStyle name="Millares 2 2 4 2 2 3 2 2" xfId="32164" xr:uid="{FD552666-DAB7-4349-8D77-A16798D5B319}"/>
    <cellStyle name="Millares 2 2 4 2 2 3 3" xfId="17296" xr:uid="{448451DA-A2AE-48A3-A851-5C7F578599BE}"/>
    <cellStyle name="Millares 2 2 4 2 2 3 3 2" xfId="38799" xr:uid="{3A585EC8-C276-4207-89DF-791C9CE17DF7}"/>
    <cellStyle name="Millares 2 2 4 2 2 3 4" xfId="23901" xr:uid="{99D58E15-EBE5-452D-AF81-214E26CEAB92}"/>
    <cellStyle name="Millares 2 2 4 2 2 3 5" xfId="45404" xr:uid="{C9451D02-CF81-48EE-B9DB-EFE91466512B}"/>
    <cellStyle name="Millares 2 2 4 2 2 4" xfId="2912" xr:uid="{46199FAA-E604-4EB6-92D6-0F6B11C6B9E7}"/>
    <cellStyle name="Millares 2 2 4 2 2 4 2" xfId="11178" xr:uid="{42F20A0B-6585-4BA3-AC4B-4FC2EBE0C7EB}"/>
    <cellStyle name="Millares 2 2 4 2 2 4 2 2" xfId="32681" xr:uid="{C58FD05B-29FF-423A-89AE-97F26A3A947A}"/>
    <cellStyle name="Millares 2 2 4 2 2 4 3" xfId="17813" xr:uid="{73C2AA0F-485B-4006-B660-FE030AE32934}"/>
    <cellStyle name="Millares 2 2 4 2 2 4 3 2" xfId="39316" xr:uid="{1A7CB8C4-4352-4B31-89CF-7B2CB2936A7B}"/>
    <cellStyle name="Millares 2 2 4 2 2 4 4" xfId="24418" xr:uid="{6DFBC0BE-907A-4667-836D-28C2633F7E49}"/>
    <cellStyle name="Millares 2 2 4 2 2 4 5" xfId="45921" xr:uid="{C0ADD37C-6631-4B83-BD3D-F96F2791BE03}"/>
    <cellStyle name="Millares 2 2 4 2 2 5" xfId="3591" xr:uid="{BA9FE3C1-A1B5-4102-B144-430C1EB55459}"/>
    <cellStyle name="Millares 2 2 4 2 2 5 2" xfId="11857" xr:uid="{C4A38208-7FB6-4DA5-AF01-A866BB56ACE6}"/>
    <cellStyle name="Millares 2 2 4 2 2 5 2 2" xfId="33360" xr:uid="{C5FFCCDF-91D8-44E1-B894-EFD88A961BD9}"/>
    <cellStyle name="Millares 2 2 4 2 2 5 3" xfId="18492" xr:uid="{BA98B03D-4D75-4928-902B-8419ED379603}"/>
    <cellStyle name="Millares 2 2 4 2 2 5 3 2" xfId="39995" xr:uid="{A6ED12C5-5AB7-4A9E-AA09-C8B89F06BECC}"/>
    <cellStyle name="Millares 2 2 4 2 2 5 4" xfId="25097" xr:uid="{5F045290-EEC2-472A-BAF3-4EA93B454B3C}"/>
    <cellStyle name="Millares 2 2 4 2 2 5 5" xfId="46600" xr:uid="{2E7C9B9F-7041-41DD-9BA6-9FBDD62FEF57}"/>
    <cellStyle name="Millares 2 2 4 2 2 6" xfId="5056" xr:uid="{4DD9ED09-E49D-4D5F-81B2-757497E45B4E}"/>
    <cellStyle name="Millares 2 2 4 2 2 6 2" xfId="13322" xr:uid="{368CB985-1D4F-4E93-8F2B-E21FEF938784}"/>
    <cellStyle name="Millares 2 2 4 2 2 6 2 2" xfId="34825" xr:uid="{717A8D6A-6FEB-47FE-B174-A0DB6A2AEA2B}"/>
    <cellStyle name="Millares 2 2 4 2 2 6 3" xfId="19957" xr:uid="{39258D7C-385F-4047-998F-14D79A122F74}"/>
    <cellStyle name="Millares 2 2 4 2 2 6 3 2" xfId="41460" xr:uid="{10633B37-71D3-4F5D-A3DA-738EEC89CB89}"/>
    <cellStyle name="Millares 2 2 4 2 2 6 4" xfId="26562" xr:uid="{763B0CE3-8DA4-4229-BFEC-75F5E9504F16}"/>
    <cellStyle name="Millares 2 2 4 2 2 6 5" xfId="48065" xr:uid="{40CA4E7E-729C-4831-9F77-F603ADF08CB1}"/>
    <cellStyle name="Millares 2 2 4 2 2 7" xfId="5730" xr:uid="{C172BFBF-C9A7-4EAD-90F8-D154E05DF013}"/>
    <cellStyle name="Millares 2 2 4 2 2 7 2" xfId="13996" xr:uid="{1635C259-334B-48FC-B29B-74194DD80084}"/>
    <cellStyle name="Millares 2 2 4 2 2 7 2 2" xfId="35499" xr:uid="{6916EE19-934E-4ACB-AAC4-1ABEA9121ADA}"/>
    <cellStyle name="Millares 2 2 4 2 2 7 3" xfId="20631" xr:uid="{8801E0CE-DCA7-433C-B98E-F3F3DCD90195}"/>
    <cellStyle name="Millares 2 2 4 2 2 7 3 2" xfId="42134" xr:uid="{A8E93F6D-6F4F-4F8C-A560-951CA44E2841}"/>
    <cellStyle name="Millares 2 2 4 2 2 7 4" xfId="27236" xr:uid="{BC8B7A58-2D14-4D50-AAFF-3E4E3C96BA6E}"/>
    <cellStyle name="Millares 2 2 4 2 2 7 5" xfId="48739" xr:uid="{6C538FDD-0527-4777-B254-9B9C5373F082}"/>
    <cellStyle name="Millares 2 2 4 2 2 8" xfId="7371" xr:uid="{27A1C3D1-1AD1-4C00-9959-4EAA47F1DD89}"/>
    <cellStyle name="Millares 2 2 4 2 2 8 2" xfId="28874" xr:uid="{DCED20BE-9EEA-4146-BDEE-9102FE22E29D}"/>
    <cellStyle name="Millares 2 2 4 2 2 9" xfId="9028" xr:uid="{4F040A1B-45BA-4415-8F95-C6B6093F2110}"/>
    <cellStyle name="Millares 2 2 4 2 2 9 2" xfId="30531" xr:uid="{04D85F10-FCD4-45B3-B27D-3161DC0FBD40}"/>
    <cellStyle name="Millares 2 2 4 2 3" xfId="1032" xr:uid="{26AABF81-1465-4910-9572-B915AD6E92AE}"/>
    <cellStyle name="Millares 2 2 4 2 3 2" xfId="3861" xr:uid="{D8809606-B70E-451D-8FBF-BF096463A8DC}"/>
    <cellStyle name="Millares 2 2 4 2 3 2 2" xfId="12127" xr:uid="{06AE169C-C94F-4813-AAD2-DAA3CFEE3343}"/>
    <cellStyle name="Millares 2 2 4 2 3 2 2 2" xfId="33630" xr:uid="{7FD4EACA-5A52-45EF-8858-3CB35F757CB7}"/>
    <cellStyle name="Millares 2 2 4 2 3 2 3" xfId="18762" xr:uid="{49E13F9B-F47F-4ED7-9D63-8756B7FDB139}"/>
    <cellStyle name="Millares 2 2 4 2 3 2 3 2" xfId="40265" xr:uid="{0EB7466A-42F5-4323-BDD8-7E463B6F0403}"/>
    <cellStyle name="Millares 2 2 4 2 3 2 4" xfId="25367" xr:uid="{9D407926-38CF-4E2C-B282-CF4F34A936F2}"/>
    <cellStyle name="Millares 2 2 4 2 3 2 5" xfId="46870" xr:uid="{3B9676BC-7B65-4A19-93F0-E7DC6ECD57F2}"/>
    <cellStyle name="Millares 2 2 4 2 3 3" xfId="6000" xr:uid="{60C35C4D-1AAD-45B2-B501-D72DB4CAE733}"/>
    <cellStyle name="Millares 2 2 4 2 3 3 2" xfId="14266" xr:uid="{51617265-2FF8-40DF-8254-11D85DFA83EA}"/>
    <cellStyle name="Millares 2 2 4 2 3 3 2 2" xfId="35769" xr:uid="{883E0FB6-9F5A-489F-A1FE-DB35AD9EF05F}"/>
    <cellStyle name="Millares 2 2 4 2 3 3 3" xfId="20901" xr:uid="{F49EC031-03EC-42F0-BC18-08A7E06BA33A}"/>
    <cellStyle name="Millares 2 2 4 2 3 3 3 2" xfId="42404" xr:uid="{BEBAEAEF-7D06-4C6C-B7D4-D3183EBF289B}"/>
    <cellStyle name="Millares 2 2 4 2 3 3 4" xfId="27506" xr:uid="{78DF6245-240A-4555-BBAF-2E118F5CA581}"/>
    <cellStyle name="Millares 2 2 4 2 3 3 5" xfId="49009" xr:uid="{A9880537-0449-4499-A3A9-0F88CA8B4936}"/>
    <cellStyle name="Millares 2 2 4 2 3 4" xfId="7641" xr:uid="{D614DAE1-0165-46E1-BAEF-AEACFB2A7469}"/>
    <cellStyle name="Millares 2 2 4 2 3 4 2" xfId="29144" xr:uid="{5ED8A77C-DBDD-49BA-8902-12DF7EFF79CF}"/>
    <cellStyle name="Millares 2 2 4 2 3 5" xfId="9298" xr:uid="{1717E517-F36A-42DF-BD32-38159A7DDEE9}"/>
    <cellStyle name="Millares 2 2 4 2 3 5 2" xfId="30801" xr:uid="{AD85D408-B129-4E5A-8A67-F8A713C75351}"/>
    <cellStyle name="Millares 2 2 4 2 3 6" xfId="15933" xr:uid="{F75C8964-D9AA-457F-AB92-C6E19DF2F5B4}"/>
    <cellStyle name="Millares 2 2 4 2 3 6 2" xfId="37436" xr:uid="{3961F938-95A1-452B-B43C-88E891433351}"/>
    <cellStyle name="Millares 2 2 4 2 3 7" xfId="22538" xr:uid="{E83BD67C-7367-43FC-8460-D75A2FA59CD9}"/>
    <cellStyle name="Millares 2 2 4 2 3 8" xfId="44041" xr:uid="{E2F28BFE-476D-4B87-A52B-A4C4B80A88E7}"/>
    <cellStyle name="Millares 2 2 4 2 4" xfId="1428" xr:uid="{2663FBF1-B854-4564-B727-1085FA462D1E}"/>
    <cellStyle name="Millares 2 2 4 2 4 2" xfId="4257" xr:uid="{91839AED-E605-43E8-9F32-4FAE2CBA5C58}"/>
    <cellStyle name="Millares 2 2 4 2 4 2 2" xfId="12523" xr:uid="{C4E895F9-3352-4CD8-8179-CDB8247FD8E4}"/>
    <cellStyle name="Millares 2 2 4 2 4 2 2 2" xfId="34026" xr:uid="{90837D19-4AAE-458E-BFBB-5CE8882905E4}"/>
    <cellStyle name="Millares 2 2 4 2 4 2 3" xfId="19158" xr:uid="{3425A8AD-8BEF-4176-9A2B-32C814A22254}"/>
    <cellStyle name="Millares 2 2 4 2 4 2 3 2" xfId="40661" xr:uid="{808628B1-A01F-4E8A-8558-5DF57C32C120}"/>
    <cellStyle name="Millares 2 2 4 2 4 2 4" xfId="25763" xr:uid="{6E25DD3E-B953-4344-84F7-E738252A8353}"/>
    <cellStyle name="Millares 2 2 4 2 4 2 5" xfId="47266" xr:uid="{05954B79-C3A9-431B-9D45-B8387B92F883}"/>
    <cellStyle name="Millares 2 2 4 2 4 3" xfId="6396" xr:uid="{A61CE837-2B48-4EB2-B894-71F177B1807C}"/>
    <cellStyle name="Millares 2 2 4 2 4 3 2" xfId="14662" xr:uid="{A08A8EB4-FB6A-4B53-A247-45B6DBD546E1}"/>
    <cellStyle name="Millares 2 2 4 2 4 3 2 2" xfId="36165" xr:uid="{CC2949E0-937E-4DBE-82D0-2FB26E9A5282}"/>
    <cellStyle name="Millares 2 2 4 2 4 3 3" xfId="21297" xr:uid="{FFEB3B83-D289-4059-BBF6-9AA0EEF82CBA}"/>
    <cellStyle name="Millares 2 2 4 2 4 3 3 2" xfId="42800" xr:uid="{AEB081C8-2534-42DD-95B8-3D86E6B1F694}"/>
    <cellStyle name="Millares 2 2 4 2 4 3 4" xfId="27902" xr:uid="{FFC6DE45-B6DF-4ADD-896E-9408E5E9F714}"/>
    <cellStyle name="Millares 2 2 4 2 4 3 5" xfId="49405" xr:uid="{B87980E3-C376-4FDC-B78A-F1021A812886}"/>
    <cellStyle name="Millares 2 2 4 2 4 4" xfId="8037" xr:uid="{43830336-6195-4AF5-9450-3A3DB2B7C547}"/>
    <cellStyle name="Millares 2 2 4 2 4 4 2" xfId="29540" xr:uid="{14598CCE-392A-4F1C-A5D8-6AFC72BD4252}"/>
    <cellStyle name="Millares 2 2 4 2 4 5" xfId="9694" xr:uid="{F3FC3126-CC12-4D20-8490-9FDA374AAD85}"/>
    <cellStyle name="Millares 2 2 4 2 4 5 2" xfId="31197" xr:uid="{E23C0867-BD29-4CBD-9DAA-A5E92813CC3A}"/>
    <cellStyle name="Millares 2 2 4 2 4 6" xfId="16329" xr:uid="{3DB764A2-6A91-4BDE-8C61-AFA3971DA0EC}"/>
    <cellStyle name="Millares 2 2 4 2 4 6 2" xfId="37832" xr:uid="{D3AB7BB0-7370-4644-9E05-DBEC6DF25FB7}"/>
    <cellStyle name="Millares 2 2 4 2 4 7" xfId="22934" xr:uid="{EB48C34C-3F49-408B-8DB7-4F5DA21EFDA2}"/>
    <cellStyle name="Millares 2 2 4 2 4 8" xfId="44437" xr:uid="{C3D5C7D8-C993-43DB-8086-DA0D9481E44C}"/>
    <cellStyle name="Millares 2 2 4 2 5" xfId="2115" xr:uid="{085DE61E-7C70-4ED1-8D8D-34A9A47DAC3D}"/>
    <cellStyle name="Millares 2 2 4 2 5 2" xfId="10381" xr:uid="{A34CAE44-2A2D-403F-BCB0-12B4FB925A7E}"/>
    <cellStyle name="Millares 2 2 4 2 5 2 2" xfId="31884" xr:uid="{F2F7C6D6-415A-4143-99A3-AC60165D256F}"/>
    <cellStyle name="Millares 2 2 4 2 5 3" xfId="17016" xr:uid="{DB8C4A32-9143-4967-B172-F30F036BAF79}"/>
    <cellStyle name="Millares 2 2 4 2 5 3 2" xfId="38519" xr:uid="{9356BC5C-9CD3-4859-A142-928EC5543390}"/>
    <cellStyle name="Millares 2 2 4 2 5 4" xfId="23621" xr:uid="{BE2331E1-4414-4FB1-96AF-F35428C3455E}"/>
    <cellStyle name="Millares 2 2 4 2 5 5" xfId="45124" xr:uid="{44F7160A-5804-48E0-A0CA-4425891950E5}"/>
    <cellStyle name="Millares 2 2 4 2 6" xfId="2663" xr:uid="{C9F12720-4703-4C84-83F4-95E8874BC4ED}"/>
    <cellStyle name="Millares 2 2 4 2 6 2" xfId="10929" xr:uid="{359A10B9-5C80-49F3-8D3B-0BA679FC577A}"/>
    <cellStyle name="Millares 2 2 4 2 6 2 2" xfId="32432" xr:uid="{ECE66F75-E433-4BB2-866B-937F795FB568}"/>
    <cellStyle name="Millares 2 2 4 2 6 3" xfId="17564" xr:uid="{3D276F66-A1EE-422E-B377-EBA8FF0AD445}"/>
    <cellStyle name="Millares 2 2 4 2 6 3 2" xfId="39067" xr:uid="{1BA59C63-5D49-42DF-BA6D-DEE41922B5CC}"/>
    <cellStyle name="Millares 2 2 4 2 6 4" xfId="24169" xr:uid="{01E7B46A-3E37-4659-BA1A-1389EBD6023C}"/>
    <cellStyle name="Millares 2 2 4 2 6 5" xfId="45672" xr:uid="{CA33CAAC-1292-4356-828E-0069E55E3625}"/>
    <cellStyle name="Millares 2 2 4 2 7" xfId="3311" xr:uid="{4A9E0A66-6F18-45C0-A562-6850F60E40CA}"/>
    <cellStyle name="Millares 2 2 4 2 7 2" xfId="11577" xr:uid="{64EEAB3C-65E3-450A-B747-B9349BDA670A}"/>
    <cellStyle name="Millares 2 2 4 2 7 2 2" xfId="33080" xr:uid="{7007DF6C-B444-48C2-868F-FE348E47997F}"/>
    <cellStyle name="Millares 2 2 4 2 7 3" xfId="18212" xr:uid="{AD40233C-EF45-4A06-80A4-F1EE93A54901}"/>
    <cellStyle name="Millares 2 2 4 2 7 3 2" xfId="39715" xr:uid="{36EE08A8-B8F2-44D5-91E8-106D3AB04526}"/>
    <cellStyle name="Millares 2 2 4 2 7 4" xfId="24817" xr:uid="{FDAFBBF1-CCFA-448F-A26C-7FB547CAD175}"/>
    <cellStyle name="Millares 2 2 4 2 7 5" xfId="46320" xr:uid="{59A168DA-A750-40DB-B34E-083FE7AA3521}"/>
    <cellStyle name="Millares 2 2 4 2 8" xfId="4807" xr:uid="{FD971FD3-2E44-4C66-8F3B-9A7F7CEDC5D0}"/>
    <cellStyle name="Millares 2 2 4 2 8 2" xfId="13073" xr:uid="{D149B514-12C4-407B-B5AF-F98FB99B4714}"/>
    <cellStyle name="Millares 2 2 4 2 8 2 2" xfId="34576" xr:uid="{AF23DD4E-DAD2-47BC-9708-17EA8DAF74CB}"/>
    <cellStyle name="Millares 2 2 4 2 8 3" xfId="19708" xr:uid="{700A6927-1022-4B9F-88B5-AD2E88A0EBE0}"/>
    <cellStyle name="Millares 2 2 4 2 8 3 2" xfId="41211" xr:uid="{F218D99B-E706-44A6-BDC0-F9D0D70717C9}"/>
    <cellStyle name="Millares 2 2 4 2 8 4" xfId="26313" xr:uid="{E69B9498-F5C9-4D02-B575-BFD694391AC7}"/>
    <cellStyle name="Millares 2 2 4 2 8 5" xfId="47816" xr:uid="{E2C9F9AB-145D-4E61-984E-8D10B7F8714B}"/>
    <cellStyle name="Millares 2 2 4 2 9" xfId="5450" xr:uid="{4F3AE6A4-B2F3-4640-8F1F-C8C3FEEDBB30}"/>
    <cellStyle name="Millares 2 2 4 2 9 2" xfId="13716" xr:uid="{1CFD07F5-1E84-4BC2-8C6D-FBCE7E2A78C5}"/>
    <cellStyle name="Millares 2 2 4 2 9 2 2" xfId="35219" xr:uid="{FAD6F413-5393-4450-81ED-5C8FF22BF2CA}"/>
    <cellStyle name="Millares 2 2 4 2 9 3" xfId="20351" xr:uid="{30E1D47A-880C-4D22-BA1F-5BBFC0A97313}"/>
    <cellStyle name="Millares 2 2 4 2 9 3 2" xfId="41854" xr:uid="{50DA2050-5EC2-4C2E-A2F0-60445C5CB030}"/>
    <cellStyle name="Millares 2 2 4 2 9 4" xfId="26956" xr:uid="{FC0D26DF-2B38-4C18-9290-19B20C17C4B3}"/>
    <cellStyle name="Millares 2 2 4 2 9 5" xfId="48459" xr:uid="{F17C3954-B12B-4EE3-88B8-95FE47D2149B}"/>
    <cellStyle name="Millares 2 2 4 3" xfId="353" xr:uid="{0FCB8413-1B37-49C3-95E5-078F3779902A}"/>
    <cellStyle name="Millares 2 2 4 3 10" xfId="15256" xr:uid="{8AF99467-F671-472A-A182-D9FDE749E49D}"/>
    <cellStyle name="Millares 2 2 4 3 10 2" xfId="36759" xr:uid="{1BA2A08B-7C77-4828-9A4C-5EADC9A21F45}"/>
    <cellStyle name="Millares 2 2 4 3 11" xfId="21861" xr:uid="{E460B2D7-7069-49B4-9595-9E5BE58BE1F3}"/>
    <cellStyle name="Millares 2 2 4 3 12" xfId="43364" xr:uid="{07955924-A1C9-437E-BA33-F31CFA3F3947}"/>
    <cellStyle name="Millares 2 2 4 3 2" xfId="1301" xr:uid="{8C719CDD-B437-4CD5-84A6-34DD48B5B6DD}"/>
    <cellStyle name="Millares 2 2 4 3 2 2" xfId="4130" xr:uid="{BF6FB674-09DD-4A9C-AEC6-26EAE38054CC}"/>
    <cellStyle name="Millares 2 2 4 3 2 2 2" xfId="12396" xr:uid="{DBD9AB0A-8017-48DB-88D4-F8A08C5A1C53}"/>
    <cellStyle name="Millares 2 2 4 3 2 2 2 2" xfId="33899" xr:uid="{CA5114D0-6D34-47D4-884C-40C78A009555}"/>
    <cellStyle name="Millares 2 2 4 3 2 2 3" xfId="19031" xr:uid="{42E4AB00-03DC-432B-9041-C470302C14A2}"/>
    <cellStyle name="Millares 2 2 4 3 2 2 3 2" xfId="40534" xr:uid="{2CF6E867-DD58-454F-9635-B344D3CAA05F}"/>
    <cellStyle name="Millares 2 2 4 3 2 2 4" xfId="25636" xr:uid="{A949BC12-5CF4-4D79-9720-ED37B45F4B6E}"/>
    <cellStyle name="Millares 2 2 4 3 2 2 5" xfId="47139" xr:uid="{01A48E9A-E2A1-478C-B3EB-60FCC1AC8B90}"/>
    <cellStyle name="Millares 2 2 4 3 2 3" xfId="6269" xr:uid="{43556457-A8BD-4709-9878-6A73EC67F600}"/>
    <cellStyle name="Millares 2 2 4 3 2 3 2" xfId="14535" xr:uid="{63750B10-1EDC-48B0-BEB1-BC40C2AD2BC3}"/>
    <cellStyle name="Millares 2 2 4 3 2 3 2 2" xfId="36038" xr:uid="{06FE472A-F489-4C74-B9BD-5A1D7A31B8D4}"/>
    <cellStyle name="Millares 2 2 4 3 2 3 3" xfId="21170" xr:uid="{2D9C863C-7444-482E-AA7F-0A176EC4AC33}"/>
    <cellStyle name="Millares 2 2 4 3 2 3 3 2" xfId="42673" xr:uid="{61DFFD08-94FD-47C3-A9B1-803751F41A2C}"/>
    <cellStyle name="Millares 2 2 4 3 2 3 4" xfId="27775" xr:uid="{81519E5E-9AF6-409E-A00A-77C7C045463A}"/>
    <cellStyle name="Millares 2 2 4 3 2 3 5" xfId="49278" xr:uid="{A6B8F5DA-C40B-463E-8B60-C6834BEB3B12}"/>
    <cellStyle name="Millares 2 2 4 3 2 4" xfId="7910" xr:uid="{A5B85BD7-DAA4-4706-ADD7-C679E37B033C}"/>
    <cellStyle name="Millares 2 2 4 3 2 4 2" xfId="29413" xr:uid="{C7DA4B46-A0E2-40C1-A6F2-67C2CC1FC1F4}"/>
    <cellStyle name="Millares 2 2 4 3 2 5" xfId="9567" xr:uid="{C95DD120-2A20-4E69-BB54-EB4C500EE1B2}"/>
    <cellStyle name="Millares 2 2 4 3 2 5 2" xfId="31070" xr:uid="{38A4602F-1C4B-4263-A3AD-418C462F1862}"/>
    <cellStyle name="Millares 2 2 4 3 2 6" xfId="16202" xr:uid="{EDF07317-425B-4D0A-9655-FACFB66165EB}"/>
    <cellStyle name="Millares 2 2 4 3 2 6 2" xfId="37705" xr:uid="{9978A8A9-8CE0-491C-B662-71CEE100BAAA}"/>
    <cellStyle name="Millares 2 2 4 3 2 7" xfId="22807" xr:uid="{B8316AA8-0915-41E6-9567-982833FA4ECB}"/>
    <cellStyle name="Millares 2 2 4 3 2 8" xfId="44310" xr:uid="{CC54BA98-550B-456E-AB73-ED2BBD4DF0CB}"/>
    <cellStyle name="Millares 2 2 4 3 3" xfId="1988" xr:uid="{8B8893D5-D95C-40C8-8229-8795FAB64A44}"/>
    <cellStyle name="Millares 2 2 4 3 3 2" xfId="10254" xr:uid="{7DE0BB6E-568D-4199-8AC3-BCD8F730B935}"/>
    <cellStyle name="Millares 2 2 4 3 3 2 2" xfId="31757" xr:uid="{2DA9F467-2398-4359-9923-51DDE44F9960}"/>
    <cellStyle name="Millares 2 2 4 3 3 3" xfId="16889" xr:uid="{9693F576-4CFD-470E-991A-5E1F06753F7F}"/>
    <cellStyle name="Millares 2 2 4 3 3 3 2" xfId="38392" xr:uid="{EC69AE33-CF09-40D2-99C4-5C34A6B87D9A}"/>
    <cellStyle name="Millares 2 2 4 3 3 4" xfId="23494" xr:uid="{9712BC07-E4EF-4A18-AB5B-8601486304A6}"/>
    <cellStyle name="Millares 2 2 4 3 3 5" xfId="44997" xr:uid="{162193E0-82C9-4D4A-8759-25C799CC2132}"/>
    <cellStyle name="Millares 2 2 4 3 4" xfId="2787" xr:uid="{A04FF2CB-D489-4DF5-81DD-B42E61DBB89D}"/>
    <cellStyle name="Millares 2 2 4 3 4 2" xfId="11053" xr:uid="{E45F7F99-8CCA-41AA-89F0-4839C3FCE44C}"/>
    <cellStyle name="Millares 2 2 4 3 4 2 2" xfId="32556" xr:uid="{FA93BEEE-C9BA-4446-BAE7-DF73277A57AB}"/>
    <cellStyle name="Millares 2 2 4 3 4 3" xfId="17688" xr:uid="{BF023ED8-88FD-4C82-8626-8126F53F973E}"/>
    <cellStyle name="Millares 2 2 4 3 4 3 2" xfId="39191" xr:uid="{BBF20DFE-FD9F-4B7B-9149-FE08439A2E33}"/>
    <cellStyle name="Millares 2 2 4 3 4 4" xfId="24293" xr:uid="{2D5ACE2C-A354-4472-BA07-9CFBD739EDF5}"/>
    <cellStyle name="Millares 2 2 4 3 4 5" xfId="45796" xr:uid="{27EDA180-F309-4A1E-BDA3-1D12F188D316}"/>
    <cellStyle name="Millares 2 2 4 3 5" xfId="3184" xr:uid="{981C4DC2-8F10-40E2-A071-3FEFE2AF4228}"/>
    <cellStyle name="Millares 2 2 4 3 5 2" xfId="11450" xr:uid="{932DB367-D46C-4E71-BDAA-150D7639A3EF}"/>
    <cellStyle name="Millares 2 2 4 3 5 2 2" xfId="32953" xr:uid="{0BF555D3-FD82-492B-B57E-3011E798A614}"/>
    <cellStyle name="Millares 2 2 4 3 5 3" xfId="18085" xr:uid="{B48EA10F-2FAA-4826-A6E0-56E646C0AC25}"/>
    <cellStyle name="Millares 2 2 4 3 5 3 2" xfId="39588" xr:uid="{BCC4BC3D-9EC2-44F0-840D-C18C0C54AC55}"/>
    <cellStyle name="Millares 2 2 4 3 5 4" xfId="24690" xr:uid="{CA22FDB6-8C9B-41F0-BDF0-097CC8DB22F5}"/>
    <cellStyle name="Millares 2 2 4 3 5 5" xfId="46193" xr:uid="{7A9476D8-1957-49FD-9B22-96026EEA77D2}"/>
    <cellStyle name="Millares 2 2 4 3 6" xfId="4931" xr:uid="{6B3E2414-06D1-4661-8976-371D8A574FEA}"/>
    <cellStyle name="Millares 2 2 4 3 6 2" xfId="13197" xr:uid="{285A3E93-0C6B-465D-8D6F-EB4E08ADB242}"/>
    <cellStyle name="Millares 2 2 4 3 6 2 2" xfId="34700" xr:uid="{4319581A-6330-4E4B-B647-4DA502E761F0}"/>
    <cellStyle name="Millares 2 2 4 3 6 3" xfId="19832" xr:uid="{208B3675-43A5-40E5-AD6E-5CEAD14A747E}"/>
    <cellStyle name="Millares 2 2 4 3 6 3 2" xfId="41335" xr:uid="{15E822A0-3781-41AB-8CEF-C7610DE4FA82}"/>
    <cellStyle name="Millares 2 2 4 3 6 4" xfId="26437" xr:uid="{C0B4EAE7-6098-44FD-A00B-70EA70E9DAFE}"/>
    <cellStyle name="Millares 2 2 4 3 6 5" xfId="47940" xr:uid="{254F8647-8AE4-428C-84DD-4E0B413BF88B}"/>
    <cellStyle name="Millares 2 2 4 3 7" xfId="5323" xr:uid="{84B4354E-1CFF-4242-8DB5-0D9A3BE22AA4}"/>
    <cellStyle name="Millares 2 2 4 3 7 2" xfId="13589" xr:uid="{CC27202B-2EE3-4B37-8A74-042DCD0E6F35}"/>
    <cellStyle name="Millares 2 2 4 3 7 2 2" xfId="35092" xr:uid="{70DF6304-CAB3-4F47-A93C-55D8931BEEBC}"/>
    <cellStyle name="Millares 2 2 4 3 7 3" xfId="20224" xr:uid="{E1BD05AD-D703-4907-A90D-BF74B10270B0}"/>
    <cellStyle name="Millares 2 2 4 3 7 3 2" xfId="41727" xr:uid="{0AC9CB39-AB44-4A58-AFBF-84D71644EE2E}"/>
    <cellStyle name="Millares 2 2 4 3 7 4" xfId="26829" xr:uid="{9DD3C552-8B42-430B-801C-BEEF5DD291EF}"/>
    <cellStyle name="Millares 2 2 4 3 7 5" xfId="48332" xr:uid="{B2D765AE-D0EA-447C-89CC-E6DA7A99DBD1}"/>
    <cellStyle name="Millares 2 2 4 3 8" xfId="6964" xr:uid="{7CDA95A5-81C3-4AA7-8D16-3D28CBD58883}"/>
    <cellStyle name="Millares 2 2 4 3 8 2" xfId="28467" xr:uid="{928D291F-BF58-4B96-B753-7319F56E8C1B}"/>
    <cellStyle name="Millares 2 2 4 3 9" xfId="8620" xr:uid="{9FD19720-59E5-41EE-8733-B8B9C3858AEC}"/>
    <cellStyle name="Millares 2 2 4 3 9 2" xfId="30123" xr:uid="{01789954-D306-4ED0-8C0B-ED9CC404493C}"/>
    <cellStyle name="Millares 2 2 4 4" xfId="637" xr:uid="{F08C61D1-5585-4A8C-B424-2CFC96267A1E}"/>
    <cellStyle name="Millares 2 2 4 4 10" xfId="43646" xr:uid="{6D679AD0-1F73-46C5-BBF8-4E1248F86313}"/>
    <cellStyle name="Millares 2 2 4 4 2" xfId="1583" xr:uid="{5866861F-80E2-4D83-8590-A24E6E780D2C}"/>
    <cellStyle name="Millares 2 2 4 4 2 2" xfId="4412" xr:uid="{8D7A9B59-A8F7-483A-A5D0-BAF0909EC6DA}"/>
    <cellStyle name="Millares 2 2 4 4 2 2 2" xfId="12678" xr:uid="{4E814FE4-7A59-42A7-A64C-30530AD35553}"/>
    <cellStyle name="Millares 2 2 4 4 2 2 2 2" xfId="34181" xr:uid="{5BCDBB1D-A392-419A-AAA0-36FEB6AA1E29}"/>
    <cellStyle name="Millares 2 2 4 4 2 2 3" xfId="19313" xr:uid="{59020D77-E7D3-48DA-AD0A-E1A92D4D74C7}"/>
    <cellStyle name="Millares 2 2 4 4 2 2 3 2" xfId="40816" xr:uid="{254FF34B-E3B4-47F0-9B4D-36D1687F5650}"/>
    <cellStyle name="Millares 2 2 4 4 2 2 4" xfId="25918" xr:uid="{67253441-6B60-4D80-8940-F6AA04585C5E}"/>
    <cellStyle name="Millares 2 2 4 4 2 2 5" xfId="47421" xr:uid="{4D43F034-BAA1-4E00-BD31-26D004EE819A}"/>
    <cellStyle name="Millares 2 2 4 4 2 3" xfId="6551" xr:uid="{5ED1644F-C7F0-4D8F-A3C2-C06700B1491D}"/>
    <cellStyle name="Millares 2 2 4 4 2 3 2" xfId="14817" xr:uid="{605DC92D-8D5A-422A-B75B-106EC1050763}"/>
    <cellStyle name="Millares 2 2 4 4 2 3 2 2" xfId="36320" xr:uid="{78AE5E7A-566D-4EE0-A2A7-9FC6A87260CC}"/>
    <cellStyle name="Millares 2 2 4 4 2 3 3" xfId="21452" xr:uid="{AA9968D5-FB6A-4CE6-9CA5-30D079A5EDC3}"/>
    <cellStyle name="Millares 2 2 4 4 2 3 3 2" xfId="42955" xr:uid="{207AF837-8385-4B3E-ABA5-CAF37C744034}"/>
    <cellStyle name="Millares 2 2 4 4 2 3 4" xfId="28057" xr:uid="{FFCE8627-D7AA-44EC-A761-F7C1449295DF}"/>
    <cellStyle name="Millares 2 2 4 4 2 3 5" xfId="49560" xr:uid="{88A94964-7AEC-4DBF-B2B4-6BADE5FF8B5C}"/>
    <cellStyle name="Millares 2 2 4 4 2 4" xfId="8192" xr:uid="{3C867887-9CAD-4F29-B7DB-D35F07F5B34B}"/>
    <cellStyle name="Millares 2 2 4 4 2 4 2" xfId="29695" xr:uid="{6F8A93DE-E443-4C85-9E4F-FBC0409267FA}"/>
    <cellStyle name="Millares 2 2 4 4 2 5" xfId="9849" xr:uid="{3D536B03-E02B-4E82-9440-E218E12B1074}"/>
    <cellStyle name="Millares 2 2 4 4 2 5 2" xfId="31352" xr:uid="{098493F2-9855-43E0-90BA-7A0127B52672}"/>
    <cellStyle name="Millares 2 2 4 4 2 6" xfId="16484" xr:uid="{EB2DF37E-5169-4FC1-8FE4-C038C0113736}"/>
    <cellStyle name="Millares 2 2 4 4 2 6 2" xfId="37987" xr:uid="{2D00D16E-3373-4190-96E7-D7D831335488}"/>
    <cellStyle name="Millares 2 2 4 4 2 7" xfId="23089" xr:uid="{62661B0E-DEB0-49E3-A550-279732A09B1D}"/>
    <cellStyle name="Millares 2 2 4 4 2 8" xfId="44592" xr:uid="{0994894F-4A13-4E14-AB7D-8660B5A98A06}"/>
    <cellStyle name="Millares 2 2 4 4 3" xfId="2270" xr:uid="{5D640647-7A93-4E28-BBDC-0C49EB830F44}"/>
    <cellStyle name="Millares 2 2 4 4 3 2" xfId="10536" xr:uid="{28B16F82-9F10-47CA-8C61-F99414E9444C}"/>
    <cellStyle name="Millares 2 2 4 4 3 2 2" xfId="32039" xr:uid="{600C5C31-3F2C-4DB7-AD78-215C7D9D5DF2}"/>
    <cellStyle name="Millares 2 2 4 4 3 3" xfId="17171" xr:uid="{72F08F4A-7988-49C4-A6DC-713E609C9473}"/>
    <cellStyle name="Millares 2 2 4 4 3 3 2" xfId="38674" xr:uid="{FC75DE6D-06CC-44D4-B25F-F7EF889C96CE}"/>
    <cellStyle name="Millares 2 2 4 4 3 4" xfId="23776" xr:uid="{D02DD720-9091-4EC9-B9FC-C3175A54D53F}"/>
    <cellStyle name="Millares 2 2 4 4 3 5" xfId="45279" xr:uid="{38C09825-2671-46A9-A7D5-4D33956E07AF}"/>
    <cellStyle name="Millares 2 2 4 4 4" xfId="3466" xr:uid="{126CE251-4F29-4F56-B535-1588FE34C466}"/>
    <cellStyle name="Millares 2 2 4 4 4 2" xfId="11732" xr:uid="{40081616-349F-4F36-9CE0-D41F03F071E9}"/>
    <cellStyle name="Millares 2 2 4 4 4 2 2" xfId="33235" xr:uid="{8AEB218E-EB45-47E2-8998-83963F4A3F26}"/>
    <cellStyle name="Millares 2 2 4 4 4 3" xfId="18367" xr:uid="{FA04ACAD-C061-443C-A271-84D69159082C}"/>
    <cellStyle name="Millares 2 2 4 4 4 3 2" xfId="39870" xr:uid="{1260B078-0989-4408-B2F9-8044D1AD9F34}"/>
    <cellStyle name="Millares 2 2 4 4 4 4" xfId="24972" xr:uid="{D25A3FE8-6955-45A2-9303-384E13EBD96D}"/>
    <cellStyle name="Millares 2 2 4 4 4 5" xfId="46475" xr:uid="{C2BB3404-45A3-4187-8953-E54420E9C491}"/>
    <cellStyle name="Millares 2 2 4 4 5" xfId="5605" xr:uid="{1CC8DC57-48BB-4EB6-A4CC-231814C8F66D}"/>
    <cellStyle name="Millares 2 2 4 4 5 2" xfId="13871" xr:uid="{0092A582-3141-4CE9-8790-BCC386B518A0}"/>
    <cellStyle name="Millares 2 2 4 4 5 2 2" xfId="35374" xr:uid="{37BEA756-A52F-4A99-922A-1305EA16D190}"/>
    <cellStyle name="Millares 2 2 4 4 5 3" xfId="20506" xr:uid="{5CEDAA10-AE8D-403B-968C-6720E56528D0}"/>
    <cellStyle name="Millares 2 2 4 4 5 3 2" xfId="42009" xr:uid="{2558D934-92A9-4032-A3BE-06028A6157D1}"/>
    <cellStyle name="Millares 2 2 4 4 5 4" xfId="27111" xr:uid="{6234CFCE-0A1A-4462-B08A-E310406880C4}"/>
    <cellStyle name="Millares 2 2 4 4 5 5" xfId="48614" xr:uid="{BA2A87C5-08D2-44E6-A7A3-3F8ABB4CA55C}"/>
    <cellStyle name="Millares 2 2 4 4 6" xfId="7246" xr:uid="{CAB14499-9285-4ADF-A927-D4C7E74EC124}"/>
    <cellStyle name="Millares 2 2 4 4 6 2" xfId="28749" xr:uid="{3E3D7507-49F1-471D-8AC7-6DEDDC24B3C1}"/>
    <cellStyle name="Millares 2 2 4 4 7" xfId="8903" xr:uid="{FAD36891-B007-4C50-9533-42E3C150BC6E}"/>
    <cellStyle name="Millares 2 2 4 4 7 2" xfId="30406" xr:uid="{E28092DB-4226-40D3-90D9-F4E93B98C667}"/>
    <cellStyle name="Millares 2 2 4 4 8" xfId="15538" xr:uid="{EDE25932-05A9-43B0-B816-583C91E4D543}"/>
    <cellStyle name="Millares 2 2 4 4 8 2" xfId="37041" xr:uid="{355FE745-F2A2-47DF-AE18-B5A4EABF8162}"/>
    <cellStyle name="Millares 2 2 4 4 9" xfId="22143" xr:uid="{F85106A3-A569-4DAA-9EAE-003B62677307}"/>
    <cellStyle name="Millares 2 2 4 5" xfId="905" xr:uid="{458258D5-0328-4623-A248-226B23174208}"/>
    <cellStyle name="Millares 2 2 4 5 2" xfId="3734" xr:uid="{3C6F1A50-F4F7-4891-ABFA-2221F605BA20}"/>
    <cellStyle name="Millares 2 2 4 5 2 2" xfId="12000" xr:uid="{A2B9CEF6-CD2F-4531-910F-95A794EC807B}"/>
    <cellStyle name="Millares 2 2 4 5 2 2 2" xfId="33503" xr:uid="{CE13952B-E515-47FA-9DA7-D8CB4A66B91B}"/>
    <cellStyle name="Millares 2 2 4 5 2 3" xfId="18635" xr:uid="{0781558F-4050-40E8-B6A4-40B53FA5C9A6}"/>
    <cellStyle name="Millares 2 2 4 5 2 3 2" xfId="40138" xr:uid="{0BCD8208-7CE6-4BCD-9230-81BD2292E46C}"/>
    <cellStyle name="Millares 2 2 4 5 2 4" xfId="25240" xr:uid="{1F5B7296-CB42-4228-901A-E703F55EE900}"/>
    <cellStyle name="Millares 2 2 4 5 2 5" xfId="46743" xr:uid="{69CA5591-92BD-45DA-9F7E-8EC635A8D522}"/>
    <cellStyle name="Millares 2 2 4 5 3" xfId="5873" xr:uid="{FAB87E2E-32B6-40B9-9999-51690909B4F2}"/>
    <cellStyle name="Millares 2 2 4 5 3 2" xfId="14139" xr:uid="{9FFCC445-5222-419C-A795-9524410E7563}"/>
    <cellStyle name="Millares 2 2 4 5 3 2 2" xfId="35642" xr:uid="{38FCB3DB-AFCC-49B1-90E1-ED3C288505D3}"/>
    <cellStyle name="Millares 2 2 4 5 3 3" xfId="20774" xr:uid="{D8D5FB50-C4E6-476F-98A9-B875B97CF4BA}"/>
    <cellStyle name="Millares 2 2 4 5 3 3 2" xfId="42277" xr:uid="{61121D61-1672-4B0B-929F-4ADD29944265}"/>
    <cellStyle name="Millares 2 2 4 5 3 4" xfId="27379" xr:uid="{8AF5C7A4-6D9A-4562-98E1-7411F6B5E08C}"/>
    <cellStyle name="Millares 2 2 4 5 3 5" xfId="48882" xr:uid="{437509B7-FB74-4F2F-9C13-23CA6D94A81A}"/>
    <cellStyle name="Millares 2 2 4 5 4" xfId="7514" xr:uid="{A875F0FD-1CD6-4ABC-9B51-A6CFD5298866}"/>
    <cellStyle name="Millares 2 2 4 5 4 2" xfId="29017" xr:uid="{6B224EB6-FEAC-499F-B6FA-B8E8E1FD61DD}"/>
    <cellStyle name="Millares 2 2 4 5 5" xfId="9171" xr:uid="{0BA92AC8-518C-4BC1-BC25-07DB1E876121}"/>
    <cellStyle name="Millares 2 2 4 5 5 2" xfId="30674" xr:uid="{4607AA92-AAA6-4465-B1AF-A13E13BD8CCC}"/>
    <cellStyle name="Millares 2 2 4 5 6" xfId="15806" xr:uid="{C19B0B23-75FC-4940-B87F-597AA94B9F5D}"/>
    <cellStyle name="Millares 2 2 4 5 6 2" xfId="37309" xr:uid="{D8BF4766-8BEC-402C-8269-766B05BA849B}"/>
    <cellStyle name="Millares 2 2 4 5 7" xfId="22411" xr:uid="{9FE0F05A-E2AB-4FFB-900C-E54F57446BD8}"/>
    <cellStyle name="Millares 2 2 4 5 8" xfId="43914" xr:uid="{80C088DF-6E1E-4CA7-89CA-E40ED5C9DB90}"/>
    <cellStyle name="Millares 2 2 4 6" xfId="1166" xr:uid="{90941CA2-02FC-4992-8619-D87A03944D07}"/>
    <cellStyle name="Millares 2 2 4 6 2" xfId="3995" xr:uid="{C1F4FCA4-E440-454F-BEBF-CF72BD2FF87C}"/>
    <cellStyle name="Millares 2 2 4 6 2 2" xfId="12261" xr:uid="{2BB4FC9C-CA23-404E-982A-BB53865891A4}"/>
    <cellStyle name="Millares 2 2 4 6 2 2 2" xfId="33764" xr:uid="{9528DE12-2BC9-44DF-A395-4D26150CB4AB}"/>
    <cellStyle name="Millares 2 2 4 6 2 3" xfId="18896" xr:uid="{A543EA0B-BBDC-4A6F-BC3B-F1592A1A3CEC}"/>
    <cellStyle name="Millares 2 2 4 6 2 3 2" xfId="40399" xr:uid="{EDE2B80A-4E28-4728-97FC-3CE94CE1BDBC}"/>
    <cellStyle name="Millares 2 2 4 6 2 4" xfId="25501" xr:uid="{A9A2BAA9-5C9D-4B17-BA66-E8F4ABB7F0D7}"/>
    <cellStyle name="Millares 2 2 4 6 2 5" xfId="47004" xr:uid="{4DE530A4-22CB-4AE5-BA58-1DB42ADACF37}"/>
    <cellStyle name="Millares 2 2 4 6 3" xfId="6134" xr:uid="{575F4B5E-07E5-4A6D-8166-DC564482D882}"/>
    <cellStyle name="Millares 2 2 4 6 3 2" xfId="14400" xr:uid="{17EFB284-7291-4619-8AD7-DBB9E572E420}"/>
    <cellStyle name="Millares 2 2 4 6 3 2 2" xfId="35903" xr:uid="{5AB1CDC1-DAC0-470D-B106-0B86FE537CFD}"/>
    <cellStyle name="Millares 2 2 4 6 3 3" xfId="21035" xr:uid="{6C73E251-6D88-4C92-9B7C-4DFA0D99EF5E}"/>
    <cellStyle name="Millares 2 2 4 6 3 3 2" xfId="42538" xr:uid="{2004F0E9-8310-4F10-8775-8512F761E32D}"/>
    <cellStyle name="Millares 2 2 4 6 3 4" xfId="27640" xr:uid="{2A54F804-3494-4BBB-85E3-AB2BC6FB3908}"/>
    <cellStyle name="Millares 2 2 4 6 3 5" xfId="49143" xr:uid="{4E2F9D19-6CDD-4854-B8FF-E49612A2127C}"/>
    <cellStyle name="Millares 2 2 4 6 4" xfId="7775" xr:uid="{F70EA6D4-97A4-491E-AE2B-571708F15A29}"/>
    <cellStyle name="Millares 2 2 4 6 4 2" xfId="29278" xr:uid="{1E1073EC-B548-4BDF-841E-6350F5C828DE}"/>
    <cellStyle name="Millares 2 2 4 6 5" xfId="9432" xr:uid="{ADF864E5-75DB-4B35-8F1C-C24500FE60EA}"/>
    <cellStyle name="Millares 2 2 4 6 5 2" xfId="30935" xr:uid="{8B74E0F6-81A7-4267-90F2-DE3D4DE428AF}"/>
    <cellStyle name="Millares 2 2 4 6 6" xfId="16067" xr:uid="{8D5FC297-0F51-47DE-A7B0-82950AA8FDB1}"/>
    <cellStyle name="Millares 2 2 4 6 6 2" xfId="37570" xr:uid="{55D92D46-4730-48A8-8196-EA4E4C50D957}"/>
    <cellStyle name="Millares 2 2 4 6 7" xfId="22672" xr:uid="{A3B7A5B1-CEBA-4862-94DB-8093B4BA628F}"/>
    <cellStyle name="Millares 2 2 4 6 8" xfId="44175" xr:uid="{FFCBC503-C96B-466E-9FEB-36AE4743EE63}"/>
    <cellStyle name="Millares 2 2 4 7" xfId="1854" xr:uid="{3A16F8ED-9688-479D-A959-6C53510801B8}"/>
    <cellStyle name="Millares 2 2 4 7 2" xfId="10120" xr:uid="{17707503-2566-47EE-AC36-AE9E6C029125}"/>
    <cellStyle name="Millares 2 2 4 7 2 2" xfId="31623" xr:uid="{10245457-E826-446C-B69F-88EE00C98BC3}"/>
    <cellStyle name="Millares 2 2 4 7 3" xfId="16755" xr:uid="{F2D0EC46-ABAC-4D3C-BA75-FBBEC1074D24}"/>
    <cellStyle name="Millares 2 2 4 7 3 2" xfId="38258" xr:uid="{05102F65-A8CB-4584-9AEC-D7034394B43E}"/>
    <cellStyle name="Millares 2 2 4 7 4" xfId="23360" xr:uid="{8CEE520A-8811-4B0B-BF36-E06135C1600A}"/>
    <cellStyle name="Millares 2 2 4 7 5" xfId="44863" xr:uid="{0451E740-7BD4-44ED-B381-BF46A39803DF}"/>
    <cellStyle name="Millares 2 2 4 8" xfId="2539" xr:uid="{8471FDE2-778B-4199-A74A-BDBB61E25970}"/>
    <cellStyle name="Millares 2 2 4 8 2" xfId="10805" xr:uid="{A89E61A2-45E5-4F8D-B158-9A2F1DD8F525}"/>
    <cellStyle name="Millares 2 2 4 8 2 2" xfId="32308" xr:uid="{4E020369-49A9-4CC0-B6D1-909D1A32B148}"/>
    <cellStyle name="Millares 2 2 4 8 3" xfId="17440" xr:uid="{4E8C3B56-9EBF-42DE-934B-2200B9FAA003}"/>
    <cellStyle name="Millares 2 2 4 8 3 2" xfId="38943" xr:uid="{1DFEA2BF-C931-45EF-9DDC-DD9FD2333D68}"/>
    <cellStyle name="Millares 2 2 4 8 4" xfId="24045" xr:uid="{98791E92-DB2C-4DBE-960D-505A9AA94297}"/>
    <cellStyle name="Millares 2 2 4 8 5" xfId="45548" xr:uid="{2A35931D-3C06-44D5-A77F-AA1DB5E6CE10}"/>
    <cellStyle name="Millares 2 2 4 9" xfId="3050" xr:uid="{5A6AC7C7-D54B-4CCB-A2C0-131DC177E56B}"/>
    <cellStyle name="Millares 2 2 4 9 2" xfId="11316" xr:uid="{113B19DD-AE8E-496C-849D-D53106861475}"/>
    <cellStyle name="Millares 2 2 4 9 2 2" xfId="32819" xr:uid="{90D9BC68-A3E5-42CC-831C-5D88358122B1}"/>
    <cellStyle name="Millares 2 2 4 9 3" xfId="17951" xr:uid="{BF65EB7D-7AAC-480E-A17E-F708BDE9DCFB}"/>
    <cellStyle name="Millares 2 2 4 9 3 2" xfId="39454" xr:uid="{D7B41EA3-234E-44EA-ACA2-9C77E59F27C9}"/>
    <cellStyle name="Millares 2 2 4 9 4" xfId="24556" xr:uid="{11467FE1-A583-48D0-979E-6A2E7804E1ED}"/>
    <cellStyle name="Millares 2 2 4 9 5" xfId="46059" xr:uid="{EBEDEF17-919C-4945-AAAC-443694EF41A6}"/>
    <cellStyle name="Millares 2 2 5" xfId="207" xr:uid="{92D3B991-EC42-4167-A344-DDAC5ABC4930}"/>
    <cellStyle name="Millares 2 2 5 10" xfId="4726" xr:uid="{3CFD5E96-AD24-45EA-9DBC-87826877A51C}"/>
    <cellStyle name="Millares 2 2 5 10 2" xfId="12992" xr:uid="{E744631D-A364-4E13-A3D2-1E734CAE4342}"/>
    <cellStyle name="Millares 2 2 5 10 2 2" xfId="34495" xr:uid="{C5C347D7-7F60-46E3-B5CF-F934B24448EC}"/>
    <cellStyle name="Millares 2 2 5 10 3" xfId="19627" xr:uid="{D8459AF0-4110-4B1F-8793-5970FF006261}"/>
    <cellStyle name="Millares 2 2 5 10 3 2" xfId="41130" xr:uid="{4E420DB4-2392-4DB1-AA09-CFFD3997E567}"/>
    <cellStyle name="Millares 2 2 5 10 4" xfId="26232" xr:uid="{EF547031-BF53-4BC6-AFFA-841AB988526B}"/>
    <cellStyle name="Millares 2 2 5 10 5" xfId="47735" xr:uid="{FD3B2E68-CAAB-4E53-A4F9-C83F0BF1324E}"/>
    <cellStyle name="Millares 2 2 5 11" xfId="5229" xr:uid="{87FAC046-B632-432E-A418-5016563F0B10}"/>
    <cellStyle name="Millares 2 2 5 11 2" xfId="13495" xr:uid="{7191F67F-49C5-4796-AB2C-95D3CAA7BFBA}"/>
    <cellStyle name="Millares 2 2 5 11 2 2" xfId="34998" xr:uid="{7F7939C2-47EB-4B87-B600-F491A66BBE94}"/>
    <cellStyle name="Millares 2 2 5 11 3" xfId="20130" xr:uid="{A4777CB4-0756-407E-962A-31446F9186BE}"/>
    <cellStyle name="Millares 2 2 5 11 3 2" xfId="41633" xr:uid="{344AA2C5-BFCF-4E19-A4DF-047DD115F8DC}"/>
    <cellStyle name="Millares 2 2 5 11 4" xfId="26735" xr:uid="{AEFAD956-78AF-4A0A-93BB-D08CB2540DE4}"/>
    <cellStyle name="Millares 2 2 5 11 5" xfId="48238" xr:uid="{7925CCB5-C5C9-49FA-8D44-006E13B84AF2}"/>
    <cellStyle name="Millares 2 2 5 12" xfId="6870" xr:uid="{D67D2421-3C90-4075-8DE5-6E28AD794BD0}"/>
    <cellStyle name="Millares 2 2 5 12 2" xfId="28373" xr:uid="{9E479563-CB04-4F21-8693-64244CC1ABFA}"/>
    <cellStyle name="Millares 2 2 5 13" xfId="8524" xr:uid="{6DC200FF-F84F-4DD0-A1EA-E566656983B5}"/>
    <cellStyle name="Millares 2 2 5 13 2" xfId="30027" xr:uid="{663AB206-AD2A-4DDD-B959-2F0D7B04A1F3}"/>
    <cellStyle name="Millares 2 2 5 14" xfId="15163" xr:uid="{0C76B2E8-B056-4AEB-B0F1-DB906E338D0F}"/>
    <cellStyle name="Millares 2 2 5 14 2" xfId="36666" xr:uid="{260E6273-861B-4187-886F-EDAAA5B670C6}"/>
    <cellStyle name="Millares 2 2 5 15" xfId="21768" xr:uid="{0C650D45-8448-431D-AC72-32657F497C95}"/>
    <cellStyle name="Millares 2 2 5 16" xfId="43271" xr:uid="{BF57AF1E-1223-450F-A0EA-96D18D2FB090}"/>
    <cellStyle name="Millares 2 2 5 2" xfId="522" xr:uid="{FC77F852-675C-4630-83E3-845C9E0FA8F4}"/>
    <cellStyle name="Millares 2 2 5 2 10" xfId="7133" xr:uid="{C50FD473-C341-43BE-A220-80A2E02277C4}"/>
    <cellStyle name="Millares 2 2 5 2 10 2" xfId="28636" xr:uid="{DA3C0240-229C-4276-9ABD-CC33187CB133}"/>
    <cellStyle name="Millares 2 2 5 2 11" xfId="8789" xr:uid="{46B791BA-2626-48D0-B4F1-B3D73CFC2561}"/>
    <cellStyle name="Millares 2 2 5 2 11 2" xfId="30292" xr:uid="{8BA60503-6340-4C49-9ED4-9819ED81B89F}"/>
    <cellStyle name="Millares 2 2 5 2 12" xfId="15425" xr:uid="{2460E456-4B6D-4B09-8711-74E97ABF18EC}"/>
    <cellStyle name="Millares 2 2 5 2 12 2" xfId="36928" xr:uid="{1B1C5319-4748-4CE7-A1B7-82C725D61129}"/>
    <cellStyle name="Millares 2 2 5 2 13" xfId="22030" xr:uid="{8118D6DF-CEB7-4616-BB00-3FDC78A7A1DB}"/>
    <cellStyle name="Millares 2 2 5 2 14" xfId="43533" xr:uid="{FB57F746-E30A-4189-ADC9-82F33A04AC11}"/>
    <cellStyle name="Millares 2 2 5 2 2" xfId="804" xr:uid="{F5ED252F-0923-458A-B7F7-1507D36033E7}"/>
    <cellStyle name="Millares 2 2 5 2 2 10" xfId="15705" xr:uid="{8B148BB5-98BC-47CF-A818-F691BF46385A}"/>
    <cellStyle name="Millares 2 2 5 2 2 10 2" xfId="37208" xr:uid="{94405F23-522F-471C-B0F0-38CEE98EB9B6}"/>
    <cellStyle name="Millares 2 2 5 2 2 11" xfId="22310" xr:uid="{C88BE628-BF60-4720-ADAD-347ADB23DF4F}"/>
    <cellStyle name="Millares 2 2 5 2 2 12" xfId="43813" xr:uid="{EEA79476-13B2-4FFF-9681-C01E8FE92F06}"/>
    <cellStyle name="Millares 2 2 5 2 2 2" xfId="1750" xr:uid="{F0FAC41D-365D-4B4D-BF1F-99E737F9F3A8}"/>
    <cellStyle name="Millares 2 2 5 2 2 2 2" xfId="4579" xr:uid="{05601E2E-464A-4953-B884-735334D30401}"/>
    <cellStyle name="Millares 2 2 5 2 2 2 2 2" xfId="12845" xr:uid="{1444450A-8D92-4047-BF77-9D38AB345B21}"/>
    <cellStyle name="Millares 2 2 5 2 2 2 2 2 2" xfId="34348" xr:uid="{C946F024-AEA5-4C69-836E-489796E62F10}"/>
    <cellStyle name="Millares 2 2 5 2 2 2 2 3" xfId="19480" xr:uid="{E93217C6-20DA-40EC-8BF0-AAA42A2F4536}"/>
    <cellStyle name="Millares 2 2 5 2 2 2 2 3 2" xfId="40983" xr:uid="{B42BB549-4132-4A53-B68D-324D8C546F51}"/>
    <cellStyle name="Millares 2 2 5 2 2 2 2 4" xfId="26085" xr:uid="{95BE969E-F7CC-477A-BC38-386B3CD821B1}"/>
    <cellStyle name="Millares 2 2 5 2 2 2 2 5" xfId="47588" xr:uid="{88E27255-0E82-4286-B029-C768FF3C9658}"/>
    <cellStyle name="Millares 2 2 5 2 2 2 3" xfId="6718" xr:uid="{EE1A9EBE-A0C6-40E6-AFF8-0A6B8EC73A7F}"/>
    <cellStyle name="Millares 2 2 5 2 2 2 3 2" xfId="14984" xr:uid="{33554306-6588-436C-A18B-AFA6AA477F9F}"/>
    <cellStyle name="Millares 2 2 5 2 2 2 3 2 2" xfId="36487" xr:uid="{F90A844D-3385-4AB4-AD44-FC2BFD6BE51C}"/>
    <cellStyle name="Millares 2 2 5 2 2 2 3 3" xfId="21619" xr:uid="{0C53181E-6790-41B5-864B-CFB24B711B93}"/>
    <cellStyle name="Millares 2 2 5 2 2 2 3 3 2" xfId="43122" xr:uid="{29240E31-7134-464C-9974-0D57BF0C13C1}"/>
    <cellStyle name="Millares 2 2 5 2 2 2 3 4" xfId="28224" xr:uid="{95052E66-C0B9-4A0A-9916-195E8545326A}"/>
    <cellStyle name="Millares 2 2 5 2 2 2 3 5" xfId="49727" xr:uid="{E255A322-F2EE-4554-9E27-060BE013DBCE}"/>
    <cellStyle name="Millares 2 2 5 2 2 2 4" xfId="8359" xr:uid="{910AAA70-EEB8-4568-ACEF-78D92D6ED8CF}"/>
    <cellStyle name="Millares 2 2 5 2 2 2 4 2" xfId="29862" xr:uid="{90F4F412-529B-4373-977E-6A716413B2A5}"/>
    <cellStyle name="Millares 2 2 5 2 2 2 5" xfId="10016" xr:uid="{727FFCC2-4E78-4A04-BD2B-815A972E95CD}"/>
    <cellStyle name="Millares 2 2 5 2 2 2 5 2" xfId="31519" xr:uid="{8DC2C6A3-A42A-4574-A21B-75085B9B87DB}"/>
    <cellStyle name="Millares 2 2 5 2 2 2 6" xfId="16651" xr:uid="{4428D5C0-E1F3-481B-BC3C-396665156CB1}"/>
    <cellStyle name="Millares 2 2 5 2 2 2 6 2" xfId="38154" xr:uid="{9ED82C97-B2AE-4A7D-82CA-979A186E69CE}"/>
    <cellStyle name="Millares 2 2 5 2 2 2 7" xfId="23256" xr:uid="{B2242109-9346-4C11-8FBE-1DADF98C4923}"/>
    <cellStyle name="Millares 2 2 5 2 2 2 8" xfId="44759" xr:uid="{07D3ED13-C639-4DAD-9AE3-20B5DB368282}"/>
    <cellStyle name="Millares 2 2 5 2 2 3" xfId="2437" xr:uid="{B93D9F1E-A582-4EE4-90CC-2BF4BF7F116A}"/>
    <cellStyle name="Millares 2 2 5 2 2 3 2" xfId="10703" xr:uid="{B484F052-46AD-4ECA-8AD8-9272844324F0}"/>
    <cellStyle name="Millares 2 2 5 2 2 3 2 2" xfId="32206" xr:uid="{F0568BBA-7C05-4A2E-84B9-B93789F819E7}"/>
    <cellStyle name="Millares 2 2 5 2 2 3 3" xfId="17338" xr:uid="{D27ECA10-9FD6-4705-84EC-D7B8E82C119B}"/>
    <cellStyle name="Millares 2 2 5 2 2 3 3 2" xfId="38841" xr:uid="{CA37B492-0066-4DDE-BE22-2598FFA9F87D}"/>
    <cellStyle name="Millares 2 2 5 2 2 3 4" xfId="23943" xr:uid="{081D58B4-D84D-4A50-9BB6-D7C91733F18D}"/>
    <cellStyle name="Millares 2 2 5 2 2 3 5" xfId="45446" xr:uid="{E59C5F8C-5534-4FA9-8C73-353BFC59AAE1}"/>
    <cellStyle name="Millares 2 2 5 2 2 4" xfId="2954" xr:uid="{F57AA807-9863-4079-A938-0EEAC278A551}"/>
    <cellStyle name="Millares 2 2 5 2 2 4 2" xfId="11220" xr:uid="{0DA8469D-33D9-45F7-A8F7-2BB66738E9F1}"/>
    <cellStyle name="Millares 2 2 5 2 2 4 2 2" xfId="32723" xr:uid="{E45BEDC7-32F5-46C5-A6A2-3AB6D2AFF0D9}"/>
    <cellStyle name="Millares 2 2 5 2 2 4 3" xfId="17855" xr:uid="{3D10DBA8-04DE-4D74-915D-D29F7A15F190}"/>
    <cellStyle name="Millares 2 2 5 2 2 4 3 2" xfId="39358" xr:uid="{C0CE576D-AB6D-4BA8-9155-8C68CB329BB8}"/>
    <cellStyle name="Millares 2 2 5 2 2 4 4" xfId="24460" xr:uid="{74B6311F-2AE3-4F80-8F68-B4A711699F7F}"/>
    <cellStyle name="Millares 2 2 5 2 2 4 5" xfId="45963" xr:uid="{F5D57B69-39FA-4A61-A155-BF673F8480F3}"/>
    <cellStyle name="Millares 2 2 5 2 2 5" xfId="3633" xr:uid="{EBF3249A-ABCF-43A3-A01B-C4E1EF8CF68E}"/>
    <cellStyle name="Millares 2 2 5 2 2 5 2" xfId="11899" xr:uid="{38CDAA6E-82DC-4634-85A7-771FB6AFD79F}"/>
    <cellStyle name="Millares 2 2 5 2 2 5 2 2" xfId="33402" xr:uid="{E5C8E590-C4B5-4EA4-808E-6B6262A4CD01}"/>
    <cellStyle name="Millares 2 2 5 2 2 5 3" xfId="18534" xr:uid="{F202717B-87C9-4CFF-87AA-D7BF688A3974}"/>
    <cellStyle name="Millares 2 2 5 2 2 5 3 2" xfId="40037" xr:uid="{42A26F3C-4624-4E00-8127-4D42BCF29107}"/>
    <cellStyle name="Millares 2 2 5 2 2 5 4" xfId="25139" xr:uid="{BB43D4D3-9564-40B1-BB7A-5FAE7E15C97F}"/>
    <cellStyle name="Millares 2 2 5 2 2 5 5" xfId="46642" xr:uid="{3114B53C-D69B-4C88-8CF7-7463DD978BD1}"/>
    <cellStyle name="Millares 2 2 5 2 2 6" xfId="5098" xr:uid="{114EA3B1-00C5-4E16-A0FA-10229918B013}"/>
    <cellStyle name="Millares 2 2 5 2 2 6 2" xfId="13364" xr:uid="{4E095F8F-E9D6-4939-ADCB-E6CC46158E70}"/>
    <cellStyle name="Millares 2 2 5 2 2 6 2 2" xfId="34867" xr:uid="{ACC5207C-AE93-496A-9361-FBB36DF32FDA}"/>
    <cellStyle name="Millares 2 2 5 2 2 6 3" xfId="19999" xr:uid="{C96081BD-DBD6-4AA0-BF2F-9B28A6470F93}"/>
    <cellStyle name="Millares 2 2 5 2 2 6 3 2" xfId="41502" xr:uid="{A46AC554-22A2-4C23-AFCB-850CE8C84C20}"/>
    <cellStyle name="Millares 2 2 5 2 2 6 4" xfId="26604" xr:uid="{9DD19C04-89D4-4D09-B4AB-78DD44BD0323}"/>
    <cellStyle name="Millares 2 2 5 2 2 6 5" xfId="48107" xr:uid="{DC188E17-DD78-406F-9D7D-E4340C08E7A7}"/>
    <cellStyle name="Millares 2 2 5 2 2 7" xfId="5772" xr:uid="{C605E200-58E4-4FD4-AEB5-F78C5B625572}"/>
    <cellStyle name="Millares 2 2 5 2 2 7 2" xfId="14038" xr:uid="{1AAD0BF5-DB09-40C9-89DF-7F46D5833541}"/>
    <cellStyle name="Millares 2 2 5 2 2 7 2 2" xfId="35541" xr:uid="{A9906AF0-34A4-4B33-A9E7-18E871CF86E5}"/>
    <cellStyle name="Millares 2 2 5 2 2 7 3" xfId="20673" xr:uid="{1AEF7950-2030-4147-A518-3C44B83D30FE}"/>
    <cellStyle name="Millares 2 2 5 2 2 7 3 2" xfId="42176" xr:uid="{927ECB19-3807-4542-99CF-1D112541B593}"/>
    <cellStyle name="Millares 2 2 5 2 2 7 4" xfId="27278" xr:uid="{100C7261-3D87-4E31-A7C3-36878F7D3D5F}"/>
    <cellStyle name="Millares 2 2 5 2 2 7 5" xfId="48781" xr:uid="{0C1EEDBC-699F-48DA-BF00-ED21E964E9DF}"/>
    <cellStyle name="Millares 2 2 5 2 2 8" xfId="7413" xr:uid="{ADA7DC93-DD0E-41EC-8DBB-98FB9C99C365}"/>
    <cellStyle name="Millares 2 2 5 2 2 8 2" xfId="28916" xr:uid="{0BF36913-650F-4F69-B61D-F31380BC1303}"/>
    <cellStyle name="Millares 2 2 5 2 2 9" xfId="9070" xr:uid="{FC4951DA-0A0B-4DB3-A2B4-41A257B4F809}"/>
    <cellStyle name="Millares 2 2 5 2 2 9 2" xfId="30573" xr:uid="{9FB7E596-C86C-4438-A511-1D69F5746A68}"/>
    <cellStyle name="Millares 2 2 5 2 3" xfId="1074" xr:uid="{FC774B9F-7F69-4FAF-8D38-AF60A3D925CF}"/>
    <cellStyle name="Millares 2 2 5 2 3 2" xfId="3903" xr:uid="{595D6E5E-DC48-490F-93F8-94E812D4BED1}"/>
    <cellStyle name="Millares 2 2 5 2 3 2 2" xfId="12169" xr:uid="{23B3FCBB-96B6-4A6B-A7D3-81788AA5D4DA}"/>
    <cellStyle name="Millares 2 2 5 2 3 2 2 2" xfId="33672" xr:uid="{9C1176DA-3BEB-4525-818F-366FCCA6620D}"/>
    <cellStyle name="Millares 2 2 5 2 3 2 3" xfId="18804" xr:uid="{4B6591AD-57AF-4A8E-A5E6-35AF1FE6F48E}"/>
    <cellStyle name="Millares 2 2 5 2 3 2 3 2" xfId="40307" xr:uid="{F8FEF66D-277F-48DC-8061-FDAB86350B59}"/>
    <cellStyle name="Millares 2 2 5 2 3 2 4" xfId="25409" xr:uid="{6703BFF5-1843-412E-AFD8-B69E6CA653B2}"/>
    <cellStyle name="Millares 2 2 5 2 3 2 5" xfId="46912" xr:uid="{71913043-F387-44FF-A79A-62A32D024A3A}"/>
    <cellStyle name="Millares 2 2 5 2 3 3" xfId="6042" xr:uid="{4FB9245E-C36A-493D-9FA6-771D52211BA6}"/>
    <cellStyle name="Millares 2 2 5 2 3 3 2" xfId="14308" xr:uid="{A4B44E99-52D4-4F9E-907E-0326ABA85F1A}"/>
    <cellStyle name="Millares 2 2 5 2 3 3 2 2" xfId="35811" xr:uid="{E3CEDCAB-492C-4E10-9E6E-AD2D1E9FC40F}"/>
    <cellStyle name="Millares 2 2 5 2 3 3 3" xfId="20943" xr:uid="{3560938D-EE54-48E8-9F5A-0EDEE5555927}"/>
    <cellStyle name="Millares 2 2 5 2 3 3 3 2" xfId="42446" xr:uid="{A6CCDE6F-C6C0-409B-B532-85CF70E93FF9}"/>
    <cellStyle name="Millares 2 2 5 2 3 3 4" xfId="27548" xr:uid="{44898870-1CD6-4215-8CC4-1B8ECCACB8A0}"/>
    <cellStyle name="Millares 2 2 5 2 3 3 5" xfId="49051" xr:uid="{DD46374F-A1F5-4696-8B19-45D7A2EC7327}"/>
    <cellStyle name="Millares 2 2 5 2 3 4" xfId="7683" xr:uid="{9B4C08ED-5CB5-4E00-AC23-FACC038961EA}"/>
    <cellStyle name="Millares 2 2 5 2 3 4 2" xfId="29186" xr:uid="{80D03E86-6204-434B-AE21-E46084A53B26}"/>
    <cellStyle name="Millares 2 2 5 2 3 5" xfId="9340" xr:uid="{9C4DE3E6-800D-4902-8D10-6E4097341180}"/>
    <cellStyle name="Millares 2 2 5 2 3 5 2" xfId="30843" xr:uid="{A4414D39-B5B3-464B-ACBA-F861F798BBB8}"/>
    <cellStyle name="Millares 2 2 5 2 3 6" xfId="15975" xr:uid="{E9BA499C-CDAD-4FDC-BFF5-B3CE51D35E5D}"/>
    <cellStyle name="Millares 2 2 5 2 3 6 2" xfId="37478" xr:uid="{BC04C560-C62E-4DE4-9A6A-A0A441F2B6AF}"/>
    <cellStyle name="Millares 2 2 5 2 3 7" xfId="22580" xr:uid="{F7E99A55-44B9-4A12-A57A-8F1C71F0AB28}"/>
    <cellStyle name="Millares 2 2 5 2 3 8" xfId="44083" xr:uid="{E7C15196-F5FE-4BB6-A090-CBAD765BA3D5}"/>
    <cellStyle name="Millares 2 2 5 2 4" xfId="1470" xr:uid="{194392B2-3FE6-4133-869F-94EFBB3EAFD1}"/>
    <cellStyle name="Millares 2 2 5 2 4 2" xfId="4299" xr:uid="{CC29D711-5321-45FF-82CC-3D3A997322D3}"/>
    <cellStyle name="Millares 2 2 5 2 4 2 2" xfId="12565" xr:uid="{50E85068-3916-4A50-8CB6-8ECFDEE3D0EC}"/>
    <cellStyle name="Millares 2 2 5 2 4 2 2 2" xfId="34068" xr:uid="{B13D3340-F53C-4B01-BCCE-79C4F8CAE213}"/>
    <cellStyle name="Millares 2 2 5 2 4 2 3" xfId="19200" xr:uid="{9784820A-B20B-4857-B717-F47160D2F8E9}"/>
    <cellStyle name="Millares 2 2 5 2 4 2 3 2" xfId="40703" xr:uid="{8E745516-E2EC-42A5-B496-2C120728F29C}"/>
    <cellStyle name="Millares 2 2 5 2 4 2 4" xfId="25805" xr:uid="{042D96B9-43C8-4664-9EC4-5DAC44B424FB}"/>
    <cellStyle name="Millares 2 2 5 2 4 2 5" xfId="47308" xr:uid="{A5781529-D018-4B57-9556-B993DDEF0B0C}"/>
    <cellStyle name="Millares 2 2 5 2 4 3" xfId="6438" xr:uid="{8AC752E6-8F74-4255-8827-66C61B4CF790}"/>
    <cellStyle name="Millares 2 2 5 2 4 3 2" xfId="14704" xr:uid="{F3580F49-AAF4-48F1-86ED-BECE35C6AD58}"/>
    <cellStyle name="Millares 2 2 5 2 4 3 2 2" xfId="36207" xr:uid="{7CEF9EC2-E338-44BE-9EC7-5BF049D3B5F5}"/>
    <cellStyle name="Millares 2 2 5 2 4 3 3" xfId="21339" xr:uid="{11C62AA4-D021-44BB-9C69-7AB417BC5252}"/>
    <cellStyle name="Millares 2 2 5 2 4 3 3 2" xfId="42842" xr:uid="{280DE3B4-58D0-4C72-918C-0C9D4DB2BA9C}"/>
    <cellStyle name="Millares 2 2 5 2 4 3 4" xfId="27944" xr:uid="{FF1085A2-D0C6-4999-A1C0-185E76F892A0}"/>
    <cellStyle name="Millares 2 2 5 2 4 3 5" xfId="49447" xr:uid="{95C6253C-7FA2-4D80-B5ED-EA2E9CE1C2B9}"/>
    <cellStyle name="Millares 2 2 5 2 4 4" xfId="8079" xr:uid="{72C5325C-8849-4537-8D42-5E67769F0DA2}"/>
    <cellStyle name="Millares 2 2 5 2 4 4 2" xfId="29582" xr:uid="{B2418A7A-D011-48D5-9945-1A75AFC46FCB}"/>
    <cellStyle name="Millares 2 2 5 2 4 5" xfId="9736" xr:uid="{AA59C9F5-B3A6-4B85-B356-A21D15D44FA7}"/>
    <cellStyle name="Millares 2 2 5 2 4 5 2" xfId="31239" xr:uid="{5A5F00DE-7638-4BDA-8EC6-95130E15E3DF}"/>
    <cellStyle name="Millares 2 2 5 2 4 6" xfId="16371" xr:uid="{48BDEEEB-F558-44A3-8463-ED72A338C314}"/>
    <cellStyle name="Millares 2 2 5 2 4 6 2" xfId="37874" xr:uid="{A485A9C9-6828-4F6A-BA71-E47562E8DC69}"/>
    <cellStyle name="Millares 2 2 5 2 4 7" xfId="22976" xr:uid="{9D22DFDE-443D-4D05-AE2A-E812DDEABE47}"/>
    <cellStyle name="Millares 2 2 5 2 4 8" xfId="44479" xr:uid="{D4E70718-AFAB-41C9-B362-784BDBF385B0}"/>
    <cellStyle name="Millares 2 2 5 2 5" xfId="2157" xr:uid="{AE57DEAB-5F48-48D5-9414-BCE4022461DC}"/>
    <cellStyle name="Millares 2 2 5 2 5 2" xfId="10423" xr:uid="{8FA27F08-AC52-472C-8905-3A779D413D19}"/>
    <cellStyle name="Millares 2 2 5 2 5 2 2" xfId="31926" xr:uid="{19AAE279-4590-4F95-A197-73A039D65440}"/>
    <cellStyle name="Millares 2 2 5 2 5 3" xfId="17058" xr:uid="{53785F7B-FBE7-4B8E-82C8-3BCC6D9A119C}"/>
    <cellStyle name="Millares 2 2 5 2 5 3 2" xfId="38561" xr:uid="{C2120738-58A8-4F33-B9ED-291B26D3EFE4}"/>
    <cellStyle name="Millares 2 2 5 2 5 4" xfId="23663" xr:uid="{15FE54D4-1CA5-4B6D-B243-3C6ADF22AC64}"/>
    <cellStyle name="Millares 2 2 5 2 5 5" xfId="45166" xr:uid="{4971EAAD-1667-4FA3-A16E-E56CAE019DB7}"/>
    <cellStyle name="Millares 2 2 5 2 6" xfId="2704" xr:uid="{A72E41DA-3BEC-4B59-8EDB-EFB5B1B69440}"/>
    <cellStyle name="Millares 2 2 5 2 6 2" xfId="10970" xr:uid="{F72B9DB9-9CF4-45FE-B6CE-05AD9740BFB4}"/>
    <cellStyle name="Millares 2 2 5 2 6 2 2" xfId="32473" xr:uid="{E8929452-26FF-47C5-917C-E2BEEF2BC98D}"/>
    <cellStyle name="Millares 2 2 5 2 6 3" xfId="17605" xr:uid="{A4434821-25CF-4A4D-B7FB-CA146570BD49}"/>
    <cellStyle name="Millares 2 2 5 2 6 3 2" xfId="39108" xr:uid="{2EC13786-FCA8-443C-BC9A-AC8AC6410EFC}"/>
    <cellStyle name="Millares 2 2 5 2 6 4" xfId="24210" xr:uid="{03C60D9C-59E1-42F5-901F-E3AFA5BB05D2}"/>
    <cellStyle name="Millares 2 2 5 2 6 5" xfId="45713" xr:uid="{DF615A0A-367F-4674-8724-AAC30B134308}"/>
    <cellStyle name="Millares 2 2 5 2 7" xfId="3353" xr:uid="{BD3D8216-686B-4AC7-9073-07D9366F55C8}"/>
    <cellStyle name="Millares 2 2 5 2 7 2" xfId="11619" xr:uid="{C95DFBAA-5D02-481A-98D2-1B3D790C4D71}"/>
    <cellStyle name="Millares 2 2 5 2 7 2 2" xfId="33122" xr:uid="{E90C6A49-C77F-4309-8E9B-BC33F2C0FA74}"/>
    <cellStyle name="Millares 2 2 5 2 7 3" xfId="18254" xr:uid="{FA618322-3359-4C35-9D15-86B22FF1FAC6}"/>
    <cellStyle name="Millares 2 2 5 2 7 3 2" xfId="39757" xr:uid="{7F6C2BD3-9B58-4B3E-8498-9E8EE9668C84}"/>
    <cellStyle name="Millares 2 2 5 2 7 4" xfId="24859" xr:uid="{8AE3E961-DB63-4E6D-A8A1-249146B50EA5}"/>
    <cellStyle name="Millares 2 2 5 2 7 5" xfId="46362" xr:uid="{DFFC1E7A-2916-4FDB-9BE9-BE50439CA28E}"/>
    <cellStyle name="Millares 2 2 5 2 8" xfId="4848" xr:uid="{E6CA4AA6-F715-4383-BFDC-C1CB3FA1BBF1}"/>
    <cellStyle name="Millares 2 2 5 2 8 2" xfId="13114" xr:uid="{C54636EF-2C5F-4386-8DF2-5F830EB87455}"/>
    <cellStyle name="Millares 2 2 5 2 8 2 2" xfId="34617" xr:uid="{844AA712-B5A4-454E-92C9-5FC94C3E79ED}"/>
    <cellStyle name="Millares 2 2 5 2 8 3" xfId="19749" xr:uid="{CD65CEE6-8BB3-4F1D-9F5D-53B7E2E5EBFE}"/>
    <cellStyle name="Millares 2 2 5 2 8 3 2" xfId="41252" xr:uid="{56B104B3-C88C-4171-BB4F-698B1F5C1B58}"/>
    <cellStyle name="Millares 2 2 5 2 8 4" xfId="26354" xr:uid="{17A8804C-E69C-45E8-9B3E-A4416D50573C}"/>
    <cellStyle name="Millares 2 2 5 2 8 5" xfId="47857" xr:uid="{0C561F8E-D546-482F-BC89-DDEBAC14094A}"/>
    <cellStyle name="Millares 2 2 5 2 9" xfId="5492" xr:uid="{BE35E53A-5AC9-46A9-8273-7FA5C815D284}"/>
    <cellStyle name="Millares 2 2 5 2 9 2" xfId="13758" xr:uid="{63E7DD81-67E0-4564-B317-6B99574340FF}"/>
    <cellStyle name="Millares 2 2 5 2 9 2 2" xfId="35261" xr:uid="{072C8936-390E-4CD2-927A-3A13826F2140}"/>
    <cellStyle name="Millares 2 2 5 2 9 3" xfId="20393" xr:uid="{449350D4-1E16-4F9C-AE50-EEB4A35FDFB4}"/>
    <cellStyle name="Millares 2 2 5 2 9 3 2" xfId="41896" xr:uid="{4F2EEEB6-8701-4FC8-BF8C-835FC9ADB538}"/>
    <cellStyle name="Millares 2 2 5 2 9 4" xfId="26998" xr:uid="{8106C183-BFE1-4AF2-B090-12DA7B1FF759}"/>
    <cellStyle name="Millares 2 2 5 2 9 5" xfId="48501" xr:uid="{2196E884-CFB5-4FC5-A58F-8C7380DC5350}"/>
    <cellStyle name="Millares 2 2 5 3" xfId="394" xr:uid="{25683BA8-DEB0-4728-8ED2-FF689A8E6CF9}"/>
    <cellStyle name="Millares 2 2 5 3 10" xfId="15297" xr:uid="{58AF7602-9C84-4F44-80D7-3727989F3639}"/>
    <cellStyle name="Millares 2 2 5 3 10 2" xfId="36800" xr:uid="{9B9AE5B4-C0C2-4396-8B93-3EC6D18B306E}"/>
    <cellStyle name="Millares 2 2 5 3 11" xfId="21902" xr:uid="{5E384576-D42E-4E81-A519-00DE4E2954A9}"/>
    <cellStyle name="Millares 2 2 5 3 12" xfId="43405" xr:uid="{F9664C01-38D5-4888-AE4C-B3B3EAE78894}"/>
    <cellStyle name="Millares 2 2 5 3 2" xfId="1342" xr:uid="{B318B928-2B2E-45CB-AAA2-4B6056C23C91}"/>
    <cellStyle name="Millares 2 2 5 3 2 2" xfId="4171" xr:uid="{C9A59A6C-52CD-4325-8C00-4D2D084DD2AF}"/>
    <cellStyle name="Millares 2 2 5 3 2 2 2" xfId="12437" xr:uid="{34AB3F83-B77E-4488-874F-A617C7FDEA4E}"/>
    <cellStyle name="Millares 2 2 5 3 2 2 2 2" xfId="33940" xr:uid="{885755FB-3250-47F7-A2B0-FD6A7D5A5E27}"/>
    <cellStyle name="Millares 2 2 5 3 2 2 3" xfId="19072" xr:uid="{75D30214-6991-429F-AD51-1DE21B665D78}"/>
    <cellStyle name="Millares 2 2 5 3 2 2 3 2" xfId="40575" xr:uid="{D35FE866-8AFF-4A97-9A32-4D8EB5B4613C}"/>
    <cellStyle name="Millares 2 2 5 3 2 2 4" xfId="25677" xr:uid="{D587F1D8-BD44-4A7B-B597-AD5A866D446A}"/>
    <cellStyle name="Millares 2 2 5 3 2 2 5" xfId="47180" xr:uid="{E5E12388-AB4E-4782-87D8-68D530CB3C7E}"/>
    <cellStyle name="Millares 2 2 5 3 2 3" xfId="6310" xr:uid="{527E0BA7-E7CC-4E40-AF90-7F2E60E2E773}"/>
    <cellStyle name="Millares 2 2 5 3 2 3 2" xfId="14576" xr:uid="{0F67CDEB-5744-4906-AC07-8C1836AE5C04}"/>
    <cellStyle name="Millares 2 2 5 3 2 3 2 2" xfId="36079" xr:uid="{6757779C-9EEE-4CDB-9F19-10A621412811}"/>
    <cellStyle name="Millares 2 2 5 3 2 3 3" xfId="21211" xr:uid="{728C12FA-BCAA-42E6-BE11-3A56EA9A6B78}"/>
    <cellStyle name="Millares 2 2 5 3 2 3 3 2" xfId="42714" xr:uid="{893D55BC-1110-4A06-BEDE-9920AFB44ACC}"/>
    <cellStyle name="Millares 2 2 5 3 2 3 4" xfId="27816" xr:uid="{EB6ED791-F4EB-42AB-AACD-75726C7599C5}"/>
    <cellStyle name="Millares 2 2 5 3 2 3 5" xfId="49319" xr:uid="{DA8996EB-B9DE-4D46-AC6F-5A9C9D7D50B1}"/>
    <cellStyle name="Millares 2 2 5 3 2 4" xfId="7951" xr:uid="{FD5A45AF-1B4A-489C-9322-C18A3E39FA46}"/>
    <cellStyle name="Millares 2 2 5 3 2 4 2" xfId="29454" xr:uid="{D1AEAC2E-6FC0-40E9-A723-2D52ABAAF5A7}"/>
    <cellStyle name="Millares 2 2 5 3 2 5" xfId="9608" xr:uid="{C18E568B-E908-4EFE-8466-5C3544CE223F}"/>
    <cellStyle name="Millares 2 2 5 3 2 5 2" xfId="31111" xr:uid="{C1C98D65-8A8B-49BB-A210-156CADB112F0}"/>
    <cellStyle name="Millares 2 2 5 3 2 6" xfId="16243" xr:uid="{3C75DC2E-5157-42AE-B958-6E5884256D24}"/>
    <cellStyle name="Millares 2 2 5 3 2 6 2" xfId="37746" xr:uid="{CA4AD121-FE55-4E76-BC0C-FE26F871421C}"/>
    <cellStyle name="Millares 2 2 5 3 2 7" xfId="22848" xr:uid="{14CEC416-78AD-4AF8-86D4-AA75D2C2BD31}"/>
    <cellStyle name="Millares 2 2 5 3 2 8" xfId="44351" xr:uid="{66471EE8-623A-448B-BE1A-5DD4ED355057}"/>
    <cellStyle name="Millares 2 2 5 3 3" xfId="2029" xr:uid="{5F866A1F-F733-4C62-AA99-CBF8752966D5}"/>
    <cellStyle name="Millares 2 2 5 3 3 2" xfId="10295" xr:uid="{34974A32-F8FC-412E-9D97-B771D2E04144}"/>
    <cellStyle name="Millares 2 2 5 3 3 2 2" xfId="31798" xr:uid="{8E6D5590-9705-4D02-BB9B-AE165920E53B}"/>
    <cellStyle name="Millares 2 2 5 3 3 3" xfId="16930" xr:uid="{C4088387-A13F-4716-880E-AAF3498F08A5}"/>
    <cellStyle name="Millares 2 2 5 3 3 3 2" xfId="38433" xr:uid="{E120F7E8-1703-436C-9037-24B390DC5A98}"/>
    <cellStyle name="Millares 2 2 5 3 3 4" xfId="23535" xr:uid="{2D92704E-1912-4C88-A78F-8D4DE6591556}"/>
    <cellStyle name="Millares 2 2 5 3 3 5" xfId="45038" xr:uid="{8CE357DC-8F13-4247-97C5-EC608A23A8A9}"/>
    <cellStyle name="Millares 2 2 5 3 4" xfId="2828" xr:uid="{4DED769C-F049-4447-9E5A-EFAD311C21C6}"/>
    <cellStyle name="Millares 2 2 5 3 4 2" xfId="11094" xr:uid="{C1C7A0D3-C73D-41B7-901C-D1D6384D6AED}"/>
    <cellStyle name="Millares 2 2 5 3 4 2 2" xfId="32597" xr:uid="{133377C5-708F-4A89-A108-1F40C58EABE9}"/>
    <cellStyle name="Millares 2 2 5 3 4 3" xfId="17729" xr:uid="{A5A52FDC-7B0E-41A0-B8C3-EF13FDD94238}"/>
    <cellStyle name="Millares 2 2 5 3 4 3 2" xfId="39232" xr:uid="{9F0A4064-DD85-4737-8251-755C10EA3709}"/>
    <cellStyle name="Millares 2 2 5 3 4 4" xfId="24334" xr:uid="{28525D4A-A261-4D7A-A46A-89C63294FB05}"/>
    <cellStyle name="Millares 2 2 5 3 4 5" xfId="45837" xr:uid="{4606E1FF-FFAF-4579-8D5B-6065D243BCB6}"/>
    <cellStyle name="Millares 2 2 5 3 5" xfId="3225" xr:uid="{E9A9E0A0-2B6E-4E34-A518-3865DD5F23BC}"/>
    <cellStyle name="Millares 2 2 5 3 5 2" xfId="11491" xr:uid="{D8541D1D-FF71-4D7B-A7D2-3E2100B1A15D}"/>
    <cellStyle name="Millares 2 2 5 3 5 2 2" xfId="32994" xr:uid="{6CABC7DF-5DA8-435E-9CFF-39C2E149909C}"/>
    <cellStyle name="Millares 2 2 5 3 5 3" xfId="18126" xr:uid="{62FC40FF-D19C-437E-AC85-293C5978FD01}"/>
    <cellStyle name="Millares 2 2 5 3 5 3 2" xfId="39629" xr:uid="{2EB1CB10-EDE5-43EB-A6FE-210BE2F4E667}"/>
    <cellStyle name="Millares 2 2 5 3 5 4" xfId="24731" xr:uid="{570F6274-437B-41CF-9397-1AC971A9C5DE}"/>
    <cellStyle name="Millares 2 2 5 3 5 5" xfId="46234" xr:uid="{330604D6-F0CF-4D4A-80F8-FD49BC439BEB}"/>
    <cellStyle name="Millares 2 2 5 3 6" xfId="4972" xr:uid="{2EB160C5-F580-4E4A-8CE3-FC99A58B13DC}"/>
    <cellStyle name="Millares 2 2 5 3 6 2" xfId="13238" xr:uid="{D52BED64-4528-43A7-96E4-051F9F12EC52}"/>
    <cellStyle name="Millares 2 2 5 3 6 2 2" xfId="34741" xr:uid="{4A106541-2662-45BD-9F39-3EB495AD5818}"/>
    <cellStyle name="Millares 2 2 5 3 6 3" xfId="19873" xr:uid="{5EDDCCD5-0942-49F8-9EDC-027B77814E9E}"/>
    <cellStyle name="Millares 2 2 5 3 6 3 2" xfId="41376" xr:uid="{69561E89-AAFB-45A0-AFAF-EAA6D8800A59}"/>
    <cellStyle name="Millares 2 2 5 3 6 4" xfId="26478" xr:uid="{CF7B1A32-78A0-476F-8D65-517D4A3881BF}"/>
    <cellStyle name="Millares 2 2 5 3 6 5" xfId="47981" xr:uid="{62731DE4-6644-42D4-A592-432C4402CF33}"/>
    <cellStyle name="Millares 2 2 5 3 7" xfId="5364" xr:uid="{25578C34-B08F-445C-BC7E-678777665775}"/>
    <cellStyle name="Millares 2 2 5 3 7 2" xfId="13630" xr:uid="{47C64AE3-8713-497E-BADB-380F16082B61}"/>
    <cellStyle name="Millares 2 2 5 3 7 2 2" xfId="35133" xr:uid="{6D2812B8-BFEF-4AE4-B6BC-89C86A3653BD}"/>
    <cellStyle name="Millares 2 2 5 3 7 3" xfId="20265" xr:uid="{E205FB81-D760-45E7-9ADD-C95980126139}"/>
    <cellStyle name="Millares 2 2 5 3 7 3 2" xfId="41768" xr:uid="{3FD61DA2-36B3-4334-9664-047C8177CE12}"/>
    <cellStyle name="Millares 2 2 5 3 7 4" xfId="26870" xr:uid="{7832E51E-F9D2-4D97-B9E7-399CA5247B11}"/>
    <cellStyle name="Millares 2 2 5 3 7 5" xfId="48373" xr:uid="{8218231E-AC8C-42F5-B67A-0846BC13C3E9}"/>
    <cellStyle name="Millares 2 2 5 3 8" xfId="7005" xr:uid="{81BF98FC-B754-4E15-83EC-52C2E865ADE9}"/>
    <cellStyle name="Millares 2 2 5 3 8 2" xfId="28508" xr:uid="{F31EFD56-61A6-4D08-8F69-412F6763A420}"/>
    <cellStyle name="Millares 2 2 5 3 9" xfId="8661" xr:uid="{73A0E263-C11E-4722-AD84-1D3FA104F624}"/>
    <cellStyle name="Millares 2 2 5 3 9 2" xfId="30164" xr:uid="{749C983D-8D45-45C4-A1DA-D0E6ED08A193}"/>
    <cellStyle name="Millares 2 2 5 4" xfId="678" xr:uid="{27B23A9B-49D6-4B6A-8738-3BE7872DFE16}"/>
    <cellStyle name="Millares 2 2 5 4 10" xfId="43687" xr:uid="{E8982B9C-F6DE-4B61-9887-0DE65084EC77}"/>
    <cellStyle name="Millares 2 2 5 4 2" xfId="1624" xr:uid="{30D2CAAA-E1D8-4514-BB0C-E56A1BEFD566}"/>
    <cellStyle name="Millares 2 2 5 4 2 2" xfId="4453" xr:uid="{890121F9-1620-4A57-9089-F6D1C618E3AA}"/>
    <cellStyle name="Millares 2 2 5 4 2 2 2" xfId="12719" xr:uid="{6163A55D-870B-4B7F-AF4A-467D0B7AF0AB}"/>
    <cellStyle name="Millares 2 2 5 4 2 2 2 2" xfId="34222" xr:uid="{7410B986-6443-4E74-A5D0-70BCD5216D3B}"/>
    <cellStyle name="Millares 2 2 5 4 2 2 3" xfId="19354" xr:uid="{132F7CBC-5B26-4E44-9ACF-5084E5B74ED3}"/>
    <cellStyle name="Millares 2 2 5 4 2 2 3 2" xfId="40857" xr:uid="{E1CD92A7-270E-44CE-A5D4-A391D83246E0}"/>
    <cellStyle name="Millares 2 2 5 4 2 2 4" xfId="25959" xr:uid="{6DEB8623-57F4-4471-B408-9277EF1E8596}"/>
    <cellStyle name="Millares 2 2 5 4 2 2 5" xfId="47462" xr:uid="{2C90C161-9551-47EE-8DCF-3FB29707945A}"/>
    <cellStyle name="Millares 2 2 5 4 2 3" xfId="6592" xr:uid="{3474F0BB-B218-4492-B823-E0811CC5045A}"/>
    <cellStyle name="Millares 2 2 5 4 2 3 2" xfId="14858" xr:uid="{02799A5C-3228-40E2-9DF9-A998400BDA28}"/>
    <cellStyle name="Millares 2 2 5 4 2 3 2 2" xfId="36361" xr:uid="{1ABB75C6-9C2D-47DF-A858-DE2219BE5F56}"/>
    <cellStyle name="Millares 2 2 5 4 2 3 3" xfId="21493" xr:uid="{1D6ADD5E-A4CA-4A59-8BD6-47E5F43F6CB7}"/>
    <cellStyle name="Millares 2 2 5 4 2 3 3 2" xfId="42996" xr:uid="{0792BD5F-3CC6-4E3A-8456-23057FD35884}"/>
    <cellStyle name="Millares 2 2 5 4 2 3 4" xfId="28098" xr:uid="{98DF2A09-CB6A-4E16-B6C6-5C189D2768FF}"/>
    <cellStyle name="Millares 2 2 5 4 2 3 5" xfId="49601" xr:uid="{1833C5F9-A134-4BBC-AB1B-95F9AF91C828}"/>
    <cellStyle name="Millares 2 2 5 4 2 4" xfId="8233" xr:uid="{DF21A7CD-3F96-4288-B733-ED67A6114E67}"/>
    <cellStyle name="Millares 2 2 5 4 2 4 2" xfId="29736" xr:uid="{FBAD7740-D155-44D7-9F5D-7C1697FDF879}"/>
    <cellStyle name="Millares 2 2 5 4 2 5" xfId="9890" xr:uid="{1B30B740-3AAB-46A7-B883-C77D98B37160}"/>
    <cellStyle name="Millares 2 2 5 4 2 5 2" xfId="31393" xr:uid="{48E15653-D554-49D4-887A-EAFEC0DE06E5}"/>
    <cellStyle name="Millares 2 2 5 4 2 6" xfId="16525" xr:uid="{400A9EBB-2499-42F0-A51C-FAAA703CC5B5}"/>
    <cellStyle name="Millares 2 2 5 4 2 6 2" xfId="38028" xr:uid="{F5D7E95A-1DA7-4EA9-BE5D-1680AE03CA4D}"/>
    <cellStyle name="Millares 2 2 5 4 2 7" xfId="23130" xr:uid="{B24BEE3C-D41A-4D15-8762-B7BCAEB586A3}"/>
    <cellStyle name="Millares 2 2 5 4 2 8" xfId="44633" xr:uid="{65D70198-E582-4E59-97F1-3095C836F62A}"/>
    <cellStyle name="Millares 2 2 5 4 3" xfId="2311" xr:uid="{F9A4BB47-F900-4F17-A769-1AFE26A819D9}"/>
    <cellStyle name="Millares 2 2 5 4 3 2" xfId="10577" xr:uid="{B4231E21-842F-470E-BB18-8FA136882B50}"/>
    <cellStyle name="Millares 2 2 5 4 3 2 2" xfId="32080" xr:uid="{28CE5869-BE2E-4FAD-B916-5F75C0036D9D}"/>
    <cellStyle name="Millares 2 2 5 4 3 3" xfId="17212" xr:uid="{1C286602-18B5-42AE-B68F-6DF9C03817BD}"/>
    <cellStyle name="Millares 2 2 5 4 3 3 2" xfId="38715" xr:uid="{2F2D0FAD-F76D-4BB5-9F73-88E6FD57BE1C}"/>
    <cellStyle name="Millares 2 2 5 4 3 4" xfId="23817" xr:uid="{E47AC108-EB31-4C15-8C6B-006DB1E24415}"/>
    <cellStyle name="Millares 2 2 5 4 3 5" xfId="45320" xr:uid="{F16A2168-ECA4-4877-B3C5-104ABF356857}"/>
    <cellStyle name="Millares 2 2 5 4 4" xfId="3507" xr:uid="{C270CF87-5AF2-47EC-8C2D-A93D2681CEC1}"/>
    <cellStyle name="Millares 2 2 5 4 4 2" xfId="11773" xr:uid="{8FD853D1-4AB8-430F-A811-170CB247E81F}"/>
    <cellStyle name="Millares 2 2 5 4 4 2 2" xfId="33276" xr:uid="{E96B4A02-ABEC-413D-A398-FBA7C1ACF86A}"/>
    <cellStyle name="Millares 2 2 5 4 4 3" xfId="18408" xr:uid="{71C810C9-EBDA-4A3C-814E-D65649F02C0D}"/>
    <cellStyle name="Millares 2 2 5 4 4 3 2" xfId="39911" xr:uid="{74E69960-CF19-42F6-AA87-3A8557F4CC29}"/>
    <cellStyle name="Millares 2 2 5 4 4 4" xfId="25013" xr:uid="{6A95176D-897D-4F98-88A5-451D6DBEE301}"/>
    <cellStyle name="Millares 2 2 5 4 4 5" xfId="46516" xr:uid="{29BE695F-F574-4E89-8133-249555D312C5}"/>
    <cellStyle name="Millares 2 2 5 4 5" xfId="5646" xr:uid="{B9CFFA26-CC4E-4512-B5D1-939E1BE94C21}"/>
    <cellStyle name="Millares 2 2 5 4 5 2" xfId="13912" xr:uid="{AF65AE6C-1BFD-4CA5-9218-097907CBAD03}"/>
    <cellStyle name="Millares 2 2 5 4 5 2 2" xfId="35415" xr:uid="{7A46DD59-F643-4760-A0C8-5F446E4F7CA0}"/>
    <cellStyle name="Millares 2 2 5 4 5 3" xfId="20547" xr:uid="{51798FAE-9294-4D1B-8943-F3845072D120}"/>
    <cellStyle name="Millares 2 2 5 4 5 3 2" xfId="42050" xr:uid="{3125C31C-A6F4-467B-A79C-34EDDA34835F}"/>
    <cellStyle name="Millares 2 2 5 4 5 4" xfId="27152" xr:uid="{A3075CDC-9302-4891-A8DC-F020059CFFB4}"/>
    <cellStyle name="Millares 2 2 5 4 5 5" xfId="48655" xr:uid="{25AB319E-547E-4504-BD7A-DAC5C011AB2B}"/>
    <cellStyle name="Millares 2 2 5 4 6" xfId="7287" xr:uid="{53A00E7A-81CE-4C25-8E3A-4C4700F7D25D}"/>
    <cellStyle name="Millares 2 2 5 4 6 2" xfId="28790" xr:uid="{E0C12BE6-D2CD-4C46-A440-BAA3FBAE7166}"/>
    <cellStyle name="Millares 2 2 5 4 7" xfId="8944" xr:uid="{99241AD5-BD9D-478E-B643-106641E5368C}"/>
    <cellStyle name="Millares 2 2 5 4 7 2" xfId="30447" xr:uid="{E845F42F-78E6-417F-8266-A9FED8B248D7}"/>
    <cellStyle name="Millares 2 2 5 4 8" xfId="15579" xr:uid="{094FE600-0251-4C11-A653-D012E85ADB5E}"/>
    <cellStyle name="Millares 2 2 5 4 8 2" xfId="37082" xr:uid="{0D4F535B-A4A4-4E8F-A78D-1F30FDD98E64}"/>
    <cellStyle name="Millares 2 2 5 4 9" xfId="22184" xr:uid="{FFBE8974-4D39-41C8-9B5F-305D97579567}"/>
    <cellStyle name="Millares 2 2 5 5" xfId="946" xr:uid="{61F009D7-054B-4672-932C-F032085BD8DD}"/>
    <cellStyle name="Millares 2 2 5 5 2" xfId="3775" xr:uid="{D05D92A9-5CB6-4C24-8D5F-0AC2FC1354C4}"/>
    <cellStyle name="Millares 2 2 5 5 2 2" xfId="12041" xr:uid="{CACB64FA-B620-4983-ADB8-3CC1CEB0F1AC}"/>
    <cellStyle name="Millares 2 2 5 5 2 2 2" xfId="33544" xr:uid="{884FF264-7918-4293-A115-C9C57817A721}"/>
    <cellStyle name="Millares 2 2 5 5 2 3" xfId="18676" xr:uid="{49FDFDA3-A699-43CE-AD21-16F3603F2F81}"/>
    <cellStyle name="Millares 2 2 5 5 2 3 2" xfId="40179" xr:uid="{3B553862-06F1-4685-801D-EB7504D1F832}"/>
    <cellStyle name="Millares 2 2 5 5 2 4" xfId="25281" xr:uid="{DC5FD25D-B900-44CA-8AFA-7E8779B9CF17}"/>
    <cellStyle name="Millares 2 2 5 5 2 5" xfId="46784" xr:uid="{5EA4D929-C5E4-4FA7-8979-E96374C63F37}"/>
    <cellStyle name="Millares 2 2 5 5 3" xfId="5914" xr:uid="{90FBF5DD-906F-4EDE-831D-7593A8B74158}"/>
    <cellStyle name="Millares 2 2 5 5 3 2" xfId="14180" xr:uid="{648593CB-BDD8-4657-8B86-1CB9680CF4A4}"/>
    <cellStyle name="Millares 2 2 5 5 3 2 2" xfId="35683" xr:uid="{1B561960-EEC3-4D8C-9318-BC9B2A897002}"/>
    <cellStyle name="Millares 2 2 5 5 3 3" xfId="20815" xr:uid="{8CDFCE91-EFCB-43A8-990D-CEA967BC399F}"/>
    <cellStyle name="Millares 2 2 5 5 3 3 2" xfId="42318" xr:uid="{0B8C179D-0906-4C11-BF98-379DC36C03B9}"/>
    <cellStyle name="Millares 2 2 5 5 3 4" xfId="27420" xr:uid="{936950F1-C63F-4F0E-8420-277580B9B949}"/>
    <cellStyle name="Millares 2 2 5 5 3 5" xfId="48923" xr:uid="{9127517F-9B86-4C2A-A857-44EB098C6C6B}"/>
    <cellStyle name="Millares 2 2 5 5 4" xfId="7555" xr:uid="{68012FD6-C69B-4150-8445-37E16F326E28}"/>
    <cellStyle name="Millares 2 2 5 5 4 2" xfId="29058" xr:uid="{A152C5F0-7DEF-41AE-9E4A-89D74CD28A69}"/>
    <cellStyle name="Millares 2 2 5 5 5" xfId="9212" xr:uid="{97483DD0-0755-4584-BC6A-AFB92B4D6A9C}"/>
    <cellStyle name="Millares 2 2 5 5 5 2" xfId="30715" xr:uid="{823DA14A-AA31-4E3C-897C-6E15CEE8A0FB}"/>
    <cellStyle name="Millares 2 2 5 5 6" xfId="15847" xr:uid="{83C1EA92-6B09-4609-8A4B-84FA55CFAC9D}"/>
    <cellStyle name="Millares 2 2 5 5 6 2" xfId="37350" xr:uid="{AB949C39-360A-46CC-9D2E-9D1F0F47CBF8}"/>
    <cellStyle name="Millares 2 2 5 5 7" xfId="22452" xr:uid="{9274064A-0D0A-44C3-8E89-FF85B15FE809}"/>
    <cellStyle name="Millares 2 2 5 5 8" xfId="43955" xr:uid="{5A08B311-347E-494A-BEA6-5AD60F85A0BD}"/>
    <cellStyle name="Millares 2 2 5 6" xfId="1207" xr:uid="{7E92FE1C-501A-4D5C-92DB-A131476104AE}"/>
    <cellStyle name="Millares 2 2 5 6 2" xfId="4036" xr:uid="{D7CCC268-728A-44BB-B638-CBDAFFD35A9A}"/>
    <cellStyle name="Millares 2 2 5 6 2 2" xfId="12302" xr:uid="{61DCDD5E-3EC4-4325-8D1F-26F0F298EAF3}"/>
    <cellStyle name="Millares 2 2 5 6 2 2 2" xfId="33805" xr:uid="{71ACBC9A-2A4D-468D-BAE7-6678DCF7820D}"/>
    <cellStyle name="Millares 2 2 5 6 2 3" xfId="18937" xr:uid="{2D9C2549-730F-471A-8BDC-8B6A72A9EE34}"/>
    <cellStyle name="Millares 2 2 5 6 2 3 2" xfId="40440" xr:uid="{14133C3A-F9AE-4CCE-9FB3-51C9DBC41FBC}"/>
    <cellStyle name="Millares 2 2 5 6 2 4" xfId="25542" xr:uid="{C56137C4-4D64-4FB0-BBFD-BB8B456C3502}"/>
    <cellStyle name="Millares 2 2 5 6 2 5" xfId="47045" xr:uid="{0F213654-564B-402F-B632-C7D0C4D0FB28}"/>
    <cellStyle name="Millares 2 2 5 6 3" xfId="6175" xr:uid="{21627A55-44A7-4A99-AC23-60FD93DFCAC3}"/>
    <cellStyle name="Millares 2 2 5 6 3 2" xfId="14441" xr:uid="{1C0CCD02-689B-4110-9750-7357DCE3189D}"/>
    <cellStyle name="Millares 2 2 5 6 3 2 2" xfId="35944" xr:uid="{1BC566DC-82C1-4B9C-B7C0-45C61F1CC1A8}"/>
    <cellStyle name="Millares 2 2 5 6 3 3" xfId="21076" xr:uid="{48446E42-60EB-428F-8025-C95435B0DD3E}"/>
    <cellStyle name="Millares 2 2 5 6 3 3 2" xfId="42579" xr:uid="{49A32303-EED9-4BDF-AD99-58DF1DE63BE1}"/>
    <cellStyle name="Millares 2 2 5 6 3 4" xfId="27681" xr:uid="{278BEFFE-6889-47BB-8967-3ECB55D18077}"/>
    <cellStyle name="Millares 2 2 5 6 3 5" xfId="49184" xr:uid="{5FE57D5A-C048-4F53-8514-950CF09ABC8B}"/>
    <cellStyle name="Millares 2 2 5 6 4" xfId="7816" xr:uid="{89DF73DE-F80D-4FF9-8A93-B90B7D770EFE}"/>
    <cellStyle name="Millares 2 2 5 6 4 2" xfId="29319" xr:uid="{90FC76E8-2F8A-4613-BA9B-8B810F34DCF0}"/>
    <cellStyle name="Millares 2 2 5 6 5" xfId="9473" xr:uid="{E22FA567-9E5D-4A9C-AAA9-7DA778E41634}"/>
    <cellStyle name="Millares 2 2 5 6 5 2" xfId="30976" xr:uid="{99AF2B46-C0D3-44C2-9B0A-1AD78589C399}"/>
    <cellStyle name="Millares 2 2 5 6 6" xfId="16108" xr:uid="{0CEE5FDD-C7B5-4B4A-AA5B-AB258EB7CE9D}"/>
    <cellStyle name="Millares 2 2 5 6 6 2" xfId="37611" xr:uid="{64801036-1E18-4621-A096-6C1CA080B8E1}"/>
    <cellStyle name="Millares 2 2 5 6 7" xfId="22713" xr:uid="{E59B9F71-52D3-4857-8258-560C2D5B017D}"/>
    <cellStyle name="Millares 2 2 5 6 8" xfId="44216" xr:uid="{6F720F58-1A65-4089-B852-DB00BCF99F10}"/>
    <cellStyle name="Millares 2 2 5 7" xfId="1895" xr:uid="{4E7B96C3-2504-4063-9A1E-7C7823E16851}"/>
    <cellStyle name="Millares 2 2 5 7 2" xfId="10161" xr:uid="{7B3D8E2C-7C67-4DFE-833A-5F5F719D7C58}"/>
    <cellStyle name="Millares 2 2 5 7 2 2" xfId="31664" xr:uid="{44A71E7D-3750-419F-87CC-CE2517B3B9E6}"/>
    <cellStyle name="Millares 2 2 5 7 3" xfId="16796" xr:uid="{A3BF9FC1-6B6C-4FEA-B4D1-59599557497A}"/>
    <cellStyle name="Millares 2 2 5 7 3 2" xfId="38299" xr:uid="{2BE1716B-C32C-4860-B6B7-205089722D87}"/>
    <cellStyle name="Millares 2 2 5 7 4" xfId="23401" xr:uid="{14F0587C-1088-4B33-BF85-FB2601AB291B}"/>
    <cellStyle name="Millares 2 2 5 7 5" xfId="44904" xr:uid="{90A5BAA4-1E88-4F3F-97B4-9E9EBD8837EB}"/>
    <cellStyle name="Millares 2 2 5 8" xfId="2580" xr:uid="{7D184D8F-63B8-4DEF-B1A3-51D9C16172DE}"/>
    <cellStyle name="Millares 2 2 5 8 2" xfId="10846" xr:uid="{48A62CAF-5C4F-47FE-8D1E-A59C95504984}"/>
    <cellStyle name="Millares 2 2 5 8 2 2" xfId="32349" xr:uid="{A1C92BB2-96C5-40B1-8060-1B7EF299DE2D}"/>
    <cellStyle name="Millares 2 2 5 8 3" xfId="17481" xr:uid="{9D21FA38-F1E2-4189-8EB8-65006EE32B5A}"/>
    <cellStyle name="Millares 2 2 5 8 3 2" xfId="38984" xr:uid="{12D3294B-EB3A-44FD-BC91-CA2D46289CB7}"/>
    <cellStyle name="Millares 2 2 5 8 4" xfId="24086" xr:uid="{1BE34917-0FA6-4A86-BE05-21D62C475007}"/>
    <cellStyle name="Millares 2 2 5 8 5" xfId="45589" xr:uid="{A9AA2E93-F23C-46AB-998A-624883E4F77B}"/>
    <cellStyle name="Millares 2 2 5 9" xfId="3091" xr:uid="{A74C073F-FE8F-439C-B0E8-6607135051AD}"/>
    <cellStyle name="Millares 2 2 5 9 2" xfId="11357" xr:uid="{73B1E040-274B-4CC6-BA54-4ED80156EE7E}"/>
    <cellStyle name="Millares 2 2 5 9 2 2" xfId="32860" xr:uid="{38CF5466-D1B0-4105-9E6F-542C09BC3138}"/>
    <cellStyle name="Millares 2 2 5 9 3" xfId="17992" xr:uid="{AB050A19-954A-429F-972C-733AD8EB858F}"/>
    <cellStyle name="Millares 2 2 5 9 3 2" xfId="39495" xr:uid="{EC95585A-DB6C-4676-971E-A08B5D26E333}"/>
    <cellStyle name="Millares 2 2 5 9 4" xfId="24597" xr:uid="{0AD490E6-43A3-4074-A1E3-883ADDE55E6D}"/>
    <cellStyle name="Millares 2 2 5 9 5" xfId="46100" xr:uid="{3B4A51DC-92AD-4F26-BAE7-BC1870A79B99}"/>
    <cellStyle name="Millares 2 2 6" xfId="242" xr:uid="{F28A517A-063B-49D6-BA4B-EA1D0CBCDFF1}"/>
    <cellStyle name="Millares 2 2 6 10" xfId="4756" xr:uid="{BA01556A-52D7-402B-8DBA-F56D8DA4440C}"/>
    <cellStyle name="Millares 2 2 6 10 2" xfId="13022" xr:uid="{C8F2342E-76F2-4E89-8D42-251B1C271AA4}"/>
    <cellStyle name="Millares 2 2 6 10 2 2" xfId="34525" xr:uid="{6F576FE8-DD6C-4AD6-BEB6-135B62E7ED38}"/>
    <cellStyle name="Millares 2 2 6 10 3" xfId="19657" xr:uid="{7C24250E-E58F-45D7-B685-D6F4746A3E34}"/>
    <cellStyle name="Millares 2 2 6 10 3 2" xfId="41160" xr:uid="{1BC74FA1-4F8D-41E9-8773-B2D2DD3C8083}"/>
    <cellStyle name="Millares 2 2 6 10 4" xfId="26262" xr:uid="{3176BB6B-6E8E-4F71-9007-A9E8DE321CF7}"/>
    <cellStyle name="Millares 2 2 6 10 5" xfId="47765" xr:uid="{87B05A20-36A5-429A-87BF-5113F0C9AAC6}"/>
    <cellStyle name="Millares 2 2 6 11" xfId="5259" xr:uid="{3EC8BD7F-8BD8-4E65-AC7D-3CB8A67D61B2}"/>
    <cellStyle name="Millares 2 2 6 11 2" xfId="13525" xr:uid="{E68C0ADA-92E6-47F8-AFB9-12B50568B3E2}"/>
    <cellStyle name="Millares 2 2 6 11 2 2" xfId="35028" xr:uid="{2F58F9D5-A72E-455C-A908-151411A7D8B9}"/>
    <cellStyle name="Millares 2 2 6 11 3" xfId="20160" xr:uid="{F3809DC9-09C1-41DF-B69F-A1F85431D428}"/>
    <cellStyle name="Millares 2 2 6 11 3 2" xfId="41663" xr:uid="{920CF7B9-5DF3-4FC7-83A1-12A75877FED0}"/>
    <cellStyle name="Millares 2 2 6 11 4" xfId="26765" xr:uid="{D1E78D49-18FC-47C3-8798-AEB218EDEC00}"/>
    <cellStyle name="Millares 2 2 6 11 5" xfId="48268" xr:uid="{37DE4A6D-3B75-4B93-B06B-C9C8F9589093}"/>
    <cellStyle name="Millares 2 2 6 12" xfId="6900" xr:uid="{88ECADB7-A9E4-4D2A-81C8-F8EB00F13BF6}"/>
    <cellStyle name="Millares 2 2 6 12 2" xfId="28403" xr:uid="{B75A6EC4-4FEB-4854-B7DE-F82D1D809D06}"/>
    <cellStyle name="Millares 2 2 6 13" xfId="8555" xr:uid="{7D9A3E19-4844-472A-A227-F7A3B28D59AC}"/>
    <cellStyle name="Millares 2 2 6 13 2" xfId="30058" xr:uid="{89552EE0-5E60-4027-92EB-19233ADDD529}"/>
    <cellStyle name="Millares 2 2 6 14" xfId="15193" xr:uid="{60EA890B-D4B6-4230-A9BE-04EC32A43E2E}"/>
    <cellStyle name="Millares 2 2 6 14 2" xfId="36696" xr:uid="{82C19644-2295-4E90-ACC7-3AA24295800B}"/>
    <cellStyle name="Millares 2 2 6 15" xfId="21798" xr:uid="{7A41C28C-C5C9-4667-8A68-F23507CCC537}"/>
    <cellStyle name="Millares 2 2 6 16" xfId="43301" xr:uid="{E74F20E7-18B8-4EAF-8C4B-B7BFC2DD9403}"/>
    <cellStyle name="Millares 2 2 6 2" xfId="553" xr:uid="{DC06AAD5-8090-4518-8BF0-1CE198DC7FD7}"/>
    <cellStyle name="Millares 2 2 6 2 10" xfId="7164" xr:uid="{D82145FA-90BF-41EA-B53B-AF4ED34EDF81}"/>
    <cellStyle name="Millares 2 2 6 2 10 2" xfId="28667" xr:uid="{4925C8F1-A51E-4AC2-B081-8A0BA9CFCDDC}"/>
    <cellStyle name="Millares 2 2 6 2 11" xfId="8820" xr:uid="{9CE406A9-8579-4E0A-A4BC-C183B320FD62}"/>
    <cellStyle name="Millares 2 2 6 2 11 2" xfId="30323" xr:uid="{57C9B719-BD60-4E6D-AF85-F33F12727235}"/>
    <cellStyle name="Millares 2 2 6 2 12" xfId="15456" xr:uid="{4E7EB6BE-E200-4EF7-A4A8-581F43A043DE}"/>
    <cellStyle name="Millares 2 2 6 2 12 2" xfId="36959" xr:uid="{7F6ADF1F-788A-45C1-AA8B-831D7411BC01}"/>
    <cellStyle name="Millares 2 2 6 2 13" xfId="22061" xr:uid="{2E94E819-252E-47AC-BB10-A74B97755BD8}"/>
    <cellStyle name="Millares 2 2 6 2 14" xfId="43564" xr:uid="{FEB42C61-5FE2-4CAF-AAC3-490423F03ED0}"/>
    <cellStyle name="Millares 2 2 6 2 2" xfId="835" xr:uid="{7965BFA3-EEC2-4FF5-BB89-E008FFD5D83F}"/>
    <cellStyle name="Millares 2 2 6 2 2 10" xfId="15736" xr:uid="{4865307D-1C22-46AC-A958-A645C9360E99}"/>
    <cellStyle name="Millares 2 2 6 2 2 10 2" xfId="37239" xr:uid="{C15B2681-AEB7-4598-8F15-E6EB7685388B}"/>
    <cellStyle name="Millares 2 2 6 2 2 11" xfId="22341" xr:uid="{4A208CA8-FAE6-4201-807A-470EB4FED8BF}"/>
    <cellStyle name="Millares 2 2 6 2 2 12" xfId="43844" xr:uid="{A7FEABB2-F517-430D-AD6D-6F88A48EC6F2}"/>
    <cellStyle name="Millares 2 2 6 2 2 2" xfId="1781" xr:uid="{568B25EC-9BFD-4285-9755-C030676A3C0A}"/>
    <cellStyle name="Millares 2 2 6 2 2 2 2" xfId="4610" xr:uid="{4E90DD46-3664-436C-A7F1-0909A13948D2}"/>
    <cellStyle name="Millares 2 2 6 2 2 2 2 2" xfId="12876" xr:uid="{7E043803-17F5-4596-8B48-2A998FA13B32}"/>
    <cellStyle name="Millares 2 2 6 2 2 2 2 2 2" xfId="34379" xr:uid="{2D6EE299-EBB8-4BDC-B086-E8A118030495}"/>
    <cellStyle name="Millares 2 2 6 2 2 2 2 3" xfId="19511" xr:uid="{E9658B31-7097-4A97-B08E-9C487DEFDE24}"/>
    <cellStyle name="Millares 2 2 6 2 2 2 2 3 2" xfId="41014" xr:uid="{F117876D-16D8-4555-AD62-ADDA79453506}"/>
    <cellStyle name="Millares 2 2 6 2 2 2 2 4" xfId="26116" xr:uid="{709A93C7-863E-4C61-A077-68C6063425EB}"/>
    <cellStyle name="Millares 2 2 6 2 2 2 2 5" xfId="47619" xr:uid="{31B76E7D-5B04-4440-A86F-4AA640C50555}"/>
    <cellStyle name="Millares 2 2 6 2 2 2 3" xfId="6749" xr:uid="{E0855598-AAC9-4EF9-B4DD-F31C122703D9}"/>
    <cellStyle name="Millares 2 2 6 2 2 2 3 2" xfId="15015" xr:uid="{867ECD34-0E45-4FFB-87DC-C61D707DF840}"/>
    <cellStyle name="Millares 2 2 6 2 2 2 3 2 2" xfId="36518" xr:uid="{F01F3247-86FB-4D88-BD28-6170465615D7}"/>
    <cellStyle name="Millares 2 2 6 2 2 2 3 3" xfId="21650" xr:uid="{74C1B8A2-8E65-4CA2-AE79-3A06960E0405}"/>
    <cellStyle name="Millares 2 2 6 2 2 2 3 3 2" xfId="43153" xr:uid="{100DF270-5B9E-4CC8-BA7D-1A5790AF8F38}"/>
    <cellStyle name="Millares 2 2 6 2 2 2 3 4" xfId="28255" xr:uid="{A9EF1193-12FE-43E1-9EF9-D65C8521FB31}"/>
    <cellStyle name="Millares 2 2 6 2 2 2 3 5" xfId="49758" xr:uid="{C15FDB9C-2DF0-4B10-9CD9-5B2340FB362D}"/>
    <cellStyle name="Millares 2 2 6 2 2 2 4" xfId="8390" xr:uid="{AA48FB0D-DAB9-4D61-AB5A-5B585E68B086}"/>
    <cellStyle name="Millares 2 2 6 2 2 2 4 2" xfId="29893" xr:uid="{5D95AA14-0B38-4D99-A9C5-DBCBEBD61035}"/>
    <cellStyle name="Millares 2 2 6 2 2 2 5" xfId="10047" xr:uid="{F75ADA71-A509-4792-83DC-D3F51E3D90A1}"/>
    <cellStyle name="Millares 2 2 6 2 2 2 5 2" xfId="31550" xr:uid="{46F4BBC4-A9A7-4A8F-9FDD-21F374BEF562}"/>
    <cellStyle name="Millares 2 2 6 2 2 2 6" xfId="16682" xr:uid="{C622B866-62BA-4817-9A9C-DDB4F9C1F2C0}"/>
    <cellStyle name="Millares 2 2 6 2 2 2 6 2" xfId="38185" xr:uid="{75EB3EBA-B2EA-4EE5-B93E-D24A3EFAF3F9}"/>
    <cellStyle name="Millares 2 2 6 2 2 2 7" xfId="23287" xr:uid="{A73EDA8A-8E20-4DCA-A6BF-C239192FEE5C}"/>
    <cellStyle name="Millares 2 2 6 2 2 2 8" xfId="44790" xr:uid="{62748824-260B-46EE-B534-0BDAB87B9F1C}"/>
    <cellStyle name="Millares 2 2 6 2 2 3" xfId="2468" xr:uid="{8A5B7F42-25A4-419D-BC1B-DEF80ADE86E5}"/>
    <cellStyle name="Millares 2 2 6 2 2 3 2" xfId="10734" xr:uid="{346B6531-7E59-4B2D-A3FF-3DB9F91BE5AB}"/>
    <cellStyle name="Millares 2 2 6 2 2 3 2 2" xfId="32237" xr:uid="{0BEB6D21-B6AE-40F8-8E23-A0C1922EE0C1}"/>
    <cellStyle name="Millares 2 2 6 2 2 3 3" xfId="17369" xr:uid="{90EB8C8D-24F3-4FED-A4F2-4FB3F75FD7FC}"/>
    <cellStyle name="Millares 2 2 6 2 2 3 3 2" xfId="38872" xr:uid="{63439D81-5ECB-4055-BA73-4046766BA12D}"/>
    <cellStyle name="Millares 2 2 6 2 2 3 4" xfId="23974" xr:uid="{15DD7B58-EA00-4B23-AB17-A03C69FE4A97}"/>
    <cellStyle name="Millares 2 2 6 2 2 3 5" xfId="45477" xr:uid="{DC39D5B3-749E-4B2F-8565-4628C8E97BBE}"/>
    <cellStyle name="Millares 2 2 6 2 2 4" xfId="2985" xr:uid="{25DBF040-272B-47F7-9F61-EE78B9AE5B6C}"/>
    <cellStyle name="Millares 2 2 6 2 2 4 2" xfId="11251" xr:uid="{10D9575E-AEE2-4790-BB1D-B9C4386D9360}"/>
    <cellStyle name="Millares 2 2 6 2 2 4 2 2" xfId="32754" xr:uid="{133909BD-2D93-49C1-B7A6-295DD0EA03BD}"/>
    <cellStyle name="Millares 2 2 6 2 2 4 3" xfId="17886" xr:uid="{201334B6-BB74-41B0-9A6B-3AA1E1DAC0D5}"/>
    <cellStyle name="Millares 2 2 6 2 2 4 3 2" xfId="39389" xr:uid="{A7273503-E055-40FB-8AE3-3189468E3492}"/>
    <cellStyle name="Millares 2 2 6 2 2 4 4" xfId="24491" xr:uid="{D6F8BEE9-201D-47DA-8CDC-ADB51D1275B6}"/>
    <cellStyle name="Millares 2 2 6 2 2 4 5" xfId="45994" xr:uid="{34BB4629-2E8E-4DC4-BFEE-31C7B07FCD56}"/>
    <cellStyle name="Millares 2 2 6 2 2 5" xfId="3664" xr:uid="{C68C0D30-DF47-4425-AFBC-D7B96E8EB986}"/>
    <cellStyle name="Millares 2 2 6 2 2 5 2" xfId="11930" xr:uid="{0C8DCB0D-B4A7-41D3-AC30-D64EF625A0DF}"/>
    <cellStyle name="Millares 2 2 6 2 2 5 2 2" xfId="33433" xr:uid="{77A26E05-A3F1-4BDC-879E-83DB286290AE}"/>
    <cellStyle name="Millares 2 2 6 2 2 5 3" xfId="18565" xr:uid="{CA4BFE4A-4633-411A-B977-6EAB7F006D37}"/>
    <cellStyle name="Millares 2 2 6 2 2 5 3 2" xfId="40068" xr:uid="{CF8C76CA-6A1C-400C-8ACA-9D06D02DD912}"/>
    <cellStyle name="Millares 2 2 6 2 2 5 4" xfId="25170" xr:uid="{2ECD7528-6EF7-49CC-959B-B097CB4AD006}"/>
    <cellStyle name="Millares 2 2 6 2 2 5 5" xfId="46673" xr:uid="{94DFB656-1393-4877-B358-C403363C71E5}"/>
    <cellStyle name="Millares 2 2 6 2 2 6" xfId="5129" xr:uid="{7AD03A4C-B80D-4512-B544-0B2767B9F2A8}"/>
    <cellStyle name="Millares 2 2 6 2 2 6 2" xfId="13395" xr:uid="{761A82E3-E885-47A6-8E42-73B5686260DD}"/>
    <cellStyle name="Millares 2 2 6 2 2 6 2 2" xfId="34898" xr:uid="{4FEF78B9-F714-45A5-9667-27151CB46198}"/>
    <cellStyle name="Millares 2 2 6 2 2 6 3" xfId="20030" xr:uid="{9EDC28CF-1F08-42E3-8477-B6FC90DEF54F}"/>
    <cellStyle name="Millares 2 2 6 2 2 6 3 2" xfId="41533" xr:uid="{4FB22C48-3F79-49F7-93B4-FA27802A59CF}"/>
    <cellStyle name="Millares 2 2 6 2 2 6 4" xfId="26635" xr:uid="{6AFE77E5-9C01-4B5A-8121-18D0BDFA03B3}"/>
    <cellStyle name="Millares 2 2 6 2 2 6 5" xfId="48138" xr:uid="{B39C8B9D-8A80-48E9-9607-5C5DEA026D1C}"/>
    <cellStyle name="Millares 2 2 6 2 2 7" xfId="5803" xr:uid="{FFA2D2F6-5DC8-4DFE-8096-3D4AD42292D5}"/>
    <cellStyle name="Millares 2 2 6 2 2 7 2" xfId="14069" xr:uid="{1CA712DB-5FC1-47B4-8DA7-ECE4D62EFB15}"/>
    <cellStyle name="Millares 2 2 6 2 2 7 2 2" xfId="35572" xr:uid="{B190C540-5F95-4E23-8EE6-B53E34785964}"/>
    <cellStyle name="Millares 2 2 6 2 2 7 3" xfId="20704" xr:uid="{39EF69DB-A11A-4B72-937C-C1C1E89ED5CF}"/>
    <cellStyle name="Millares 2 2 6 2 2 7 3 2" xfId="42207" xr:uid="{711C9BDC-8305-4A40-9F5E-DF06573A884B}"/>
    <cellStyle name="Millares 2 2 6 2 2 7 4" xfId="27309" xr:uid="{14A5E271-B55F-42A9-9089-EF15671A3BE3}"/>
    <cellStyle name="Millares 2 2 6 2 2 7 5" xfId="48812" xr:uid="{13DFC77C-7E5A-47CE-8323-AE14C033EDB0}"/>
    <cellStyle name="Millares 2 2 6 2 2 8" xfId="7444" xr:uid="{D8FF60CC-A831-4979-B203-27B1D8B1BC50}"/>
    <cellStyle name="Millares 2 2 6 2 2 8 2" xfId="28947" xr:uid="{A7AB55C6-4FC6-4408-A436-9C040792B270}"/>
    <cellStyle name="Millares 2 2 6 2 2 9" xfId="9101" xr:uid="{A8F00EF7-0B08-44EF-A257-8DDF375CBAF9}"/>
    <cellStyle name="Millares 2 2 6 2 2 9 2" xfId="30604" xr:uid="{67DE3C36-B53E-4DD2-A08C-B9EAFA19D753}"/>
    <cellStyle name="Millares 2 2 6 2 3" xfId="1105" xr:uid="{E2897F89-CBF8-438F-974B-DB004EF0D92F}"/>
    <cellStyle name="Millares 2 2 6 2 3 2" xfId="3934" xr:uid="{AB760384-390E-402C-982A-24D6F63ED732}"/>
    <cellStyle name="Millares 2 2 6 2 3 2 2" xfId="12200" xr:uid="{D3C1FD0E-5866-481E-98D6-240B12B1BDA2}"/>
    <cellStyle name="Millares 2 2 6 2 3 2 2 2" xfId="33703" xr:uid="{26A3B126-7680-47E3-BC72-6CA0157E7AC9}"/>
    <cellStyle name="Millares 2 2 6 2 3 2 3" xfId="18835" xr:uid="{6721934B-95D5-48F8-8634-B74CD2116B45}"/>
    <cellStyle name="Millares 2 2 6 2 3 2 3 2" xfId="40338" xr:uid="{1A9A5612-F7DD-4767-9E59-48C69B702D73}"/>
    <cellStyle name="Millares 2 2 6 2 3 2 4" xfId="25440" xr:uid="{6BA9E0F4-59AA-447F-B963-CDB19FEFE4BB}"/>
    <cellStyle name="Millares 2 2 6 2 3 2 5" xfId="46943" xr:uid="{9D5906B0-8FAF-4BF3-9E40-908988FED184}"/>
    <cellStyle name="Millares 2 2 6 2 3 3" xfId="6073" xr:uid="{FF513795-847A-4523-8CA9-9D3FD1334410}"/>
    <cellStyle name="Millares 2 2 6 2 3 3 2" xfId="14339" xr:uid="{829195BF-9642-4021-8EEF-11F164A0958C}"/>
    <cellStyle name="Millares 2 2 6 2 3 3 2 2" xfId="35842" xr:uid="{2F5985C8-EB45-4854-8B6B-D64D44FEA2CC}"/>
    <cellStyle name="Millares 2 2 6 2 3 3 3" xfId="20974" xr:uid="{E0EA208F-11AF-4127-BBA1-88C518AF3C50}"/>
    <cellStyle name="Millares 2 2 6 2 3 3 3 2" xfId="42477" xr:uid="{97E4C93A-8AE9-4612-9824-4577CA334588}"/>
    <cellStyle name="Millares 2 2 6 2 3 3 4" xfId="27579" xr:uid="{9B617652-95E5-40BC-9D30-0DFA5B794D04}"/>
    <cellStyle name="Millares 2 2 6 2 3 3 5" xfId="49082" xr:uid="{CF53EA99-65BE-467A-95B2-07458C261089}"/>
    <cellStyle name="Millares 2 2 6 2 3 4" xfId="7714" xr:uid="{EC5AC65A-4501-413D-8DE0-B77D32F84DAA}"/>
    <cellStyle name="Millares 2 2 6 2 3 4 2" xfId="29217" xr:uid="{39CE2D62-D164-49E0-94E2-1BBF874C2C13}"/>
    <cellStyle name="Millares 2 2 6 2 3 5" xfId="9371" xr:uid="{2FB7A5F0-4BA4-4F75-87C3-3FD6867C48ED}"/>
    <cellStyle name="Millares 2 2 6 2 3 5 2" xfId="30874" xr:uid="{A9A80728-D187-4240-A4B0-8E772334418C}"/>
    <cellStyle name="Millares 2 2 6 2 3 6" xfId="16006" xr:uid="{2B955E07-2DD5-48E5-924D-9CDC3C41455D}"/>
    <cellStyle name="Millares 2 2 6 2 3 6 2" xfId="37509" xr:uid="{38812E85-7D42-48A1-B8AA-8B81EBA08B9C}"/>
    <cellStyle name="Millares 2 2 6 2 3 7" xfId="22611" xr:uid="{2560B9E1-F6EF-4E4A-A360-2E5C63D03D17}"/>
    <cellStyle name="Millares 2 2 6 2 3 8" xfId="44114" xr:uid="{D12807A4-434B-413C-AF5C-A28098523BF0}"/>
    <cellStyle name="Millares 2 2 6 2 4" xfId="1501" xr:uid="{E98513DD-F10E-4FAE-ACBC-003BE7DAF510}"/>
    <cellStyle name="Millares 2 2 6 2 4 2" xfId="4330" xr:uid="{5270423B-F4A0-47CB-9A56-4A6F6C2DA0A3}"/>
    <cellStyle name="Millares 2 2 6 2 4 2 2" xfId="12596" xr:uid="{61BA3F1E-D65C-4FFE-80CB-5395DCD57A44}"/>
    <cellStyle name="Millares 2 2 6 2 4 2 2 2" xfId="34099" xr:uid="{F01C5EC0-C37A-4AE8-B663-5DEC4AEFAC88}"/>
    <cellStyle name="Millares 2 2 6 2 4 2 3" xfId="19231" xr:uid="{9FC0DDB5-12BB-4D88-BCFF-7C4D244995B3}"/>
    <cellStyle name="Millares 2 2 6 2 4 2 3 2" xfId="40734" xr:uid="{79981940-A4AC-44A3-AC83-B40055A618E4}"/>
    <cellStyle name="Millares 2 2 6 2 4 2 4" xfId="25836" xr:uid="{0091C3ED-E2EC-4E74-A6AE-D5410B16EF12}"/>
    <cellStyle name="Millares 2 2 6 2 4 2 5" xfId="47339" xr:uid="{3DE4C422-F0A3-462C-B872-6F8AA316E8A5}"/>
    <cellStyle name="Millares 2 2 6 2 4 3" xfId="6469" xr:uid="{7427B92A-3620-445E-9DD5-9CCF95563495}"/>
    <cellStyle name="Millares 2 2 6 2 4 3 2" xfId="14735" xr:uid="{5E999F9C-33BA-45A6-ADC6-F677A872D5C2}"/>
    <cellStyle name="Millares 2 2 6 2 4 3 2 2" xfId="36238" xr:uid="{EC95166C-4854-4B6B-BACA-A6C6857DC986}"/>
    <cellStyle name="Millares 2 2 6 2 4 3 3" xfId="21370" xr:uid="{6295037F-3778-4A79-B2D1-16FB7CE3227C}"/>
    <cellStyle name="Millares 2 2 6 2 4 3 3 2" xfId="42873" xr:uid="{E21DA836-BFDF-4D1F-AA37-06CB30C84FD9}"/>
    <cellStyle name="Millares 2 2 6 2 4 3 4" xfId="27975" xr:uid="{8B8EE9E8-0FDF-4A2D-9865-E3723D09C207}"/>
    <cellStyle name="Millares 2 2 6 2 4 3 5" xfId="49478" xr:uid="{8EFC3A50-CA54-46BF-B16B-72497B1E2E3B}"/>
    <cellStyle name="Millares 2 2 6 2 4 4" xfId="8110" xr:uid="{0F7F912B-8ABA-4F26-8C29-550A814EEA6D}"/>
    <cellStyle name="Millares 2 2 6 2 4 4 2" xfId="29613" xr:uid="{B51332DF-9246-44E5-9534-564030EE6549}"/>
    <cellStyle name="Millares 2 2 6 2 4 5" xfId="9767" xr:uid="{85DBB86E-7064-496F-9568-BA7291D71CFE}"/>
    <cellStyle name="Millares 2 2 6 2 4 5 2" xfId="31270" xr:uid="{386482A2-2F9F-4BA1-A257-44CCC6A61EDB}"/>
    <cellStyle name="Millares 2 2 6 2 4 6" xfId="16402" xr:uid="{E10FC032-F636-4515-9B31-2E370F75DA82}"/>
    <cellStyle name="Millares 2 2 6 2 4 6 2" xfId="37905" xr:uid="{8324D09C-4D4B-4132-9949-A5B871EAE772}"/>
    <cellStyle name="Millares 2 2 6 2 4 7" xfId="23007" xr:uid="{8FA4A5A8-D99E-4A85-93B7-6CD369533A8F}"/>
    <cellStyle name="Millares 2 2 6 2 4 8" xfId="44510" xr:uid="{75E17654-6C56-4738-8337-94FDF8C57087}"/>
    <cellStyle name="Millares 2 2 6 2 5" xfId="2188" xr:uid="{CB82EE57-DEAB-42C9-876A-8455E5512227}"/>
    <cellStyle name="Millares 2 2 6 2 5 2" xfId="10454" xr:uid="{37734735-91D8-492F-908C-40545DB38E6F}"/>
    <cellStyle name="Millares 2 2 6 2 5 2 2" xfId="31957" xr:uid="{BE5757AE-6321-4700-907D-BD911E41F1DA}"/>
    <cellStyle name="Millares 2 2 6 2 5 3" xfId="17089" xr:uid="{1947264C-EAC7-458E-9BB8-9F8314DA7A79}"/>
    <cellStyle name="Millares 2 2 6 2 5 3 2" xfId="38592" xr:uid="{E5A5AAAF-0DE7-4B5C-918C-7414A2783779}"/>
    <cellStyle name="Millares 2 2 6 2 5 4" xfId="23694" xr:uid="{2F4F1FFF-4CEA-4B3C-AD97-A80E86880E8F}"/>
    <cellStyle name="Millares 2 2 6 2 5 5" xfId="45197" xr:uid="{889024E8-15D0-496D-99F4-42F72F98302D}"/>
    <cellStyle name="Millares 2 2 6 2 6" xfId="2734" xr:uid="{615ADB08-4E0C-4EA1-86C2-46D68F928450}"/>
    <cellStyle name="Millares 2 2 6 2 6 2" xfId="11000" xr:uid="{DC8F5D1A-5686-46E7-8079-942D421AB97D}"/>
    <cellStyle name="Millares 2 2 6 2 6 2 2" xfId="32503" xr:uid="{7CA57B25-8158-440D-BB26-6A1A85C0C774}"/>
    <cellStyle name="Millares 2 2 6 2 6 3" xfId="17635" xr:uid="{201ADD9F-1B37-48FF-812E-B74637501F96}"/>
    <cellStyle name="Millares 2 2 6 2 6 3 2" xfId="39138" xr:uid="{3E573413-7077-40A6-B5CC-CB9B7CEE89B3}"/>
    <cellStyle name="Millares 2 2 6 2 6 4" xfId="24240" xr:uid="{18D25F9B-4ED2-4467-BF5D-F46365EAD384}"/>
    <cellStyle name="Millares 2 2 6 2 6 5" xfId="45743" xr:uid="{464A03BA-CDA8-48F4-B0E3-F4FD810B8C11}"/>
    <cellStyle name="Millares 2 2 6 2 7" xfId="3384" xr:uid="{75E45AA5-7F3C-4830-9FB3-9FEED377B218}"/>
    <cellStyle name="Millares 2 2 6 2 7 2" xfId="11650" xr:uid="{94DDE9C0-F0B7-4F1C-A213-80C43B37EA22}"/>
    <cellStyle name="Millares 2 2 6 2 7 2 2" xfId="33153" xr:uid="{C3E8FAA7-A0C0-496F-B0D4-015A3DB8518C}"/>
    <cellStyle name="Millares 2 2 6 2 7 3" xfId="18285" xr:uid="{5876B4CC-222B-4B0B-A65D-50E8AB0C62C0}"/>
    <cellStyle name="Millares 2 2 6 2 7 3 2" xfId="39788" xr:uid="{88324716-1EF6-4050-AB75-937358B767C0}"/>
    <cellStyle name="Millares 2 2 6 2 7 4" xfId="24890" xr:uid="{4429F427-453F-4F8A-B2E4-49414CCFFF3E}"/>
    <cellStyle name="Millares 2 2 6 2 7 5" xfId="46393" xr:uid="{ECC32A64-AC4B-47FB-9599-61D83FCADA39}"/>
    <cellStyle name="Millares 2 2 6 2 8" xfId="4878" xr:uid="{9CD778C6-C105-4BFC-8A96-ADD8B20B1703}"/>
    <cellStyle name="Millares 2 2 6 2 8 2" xfId="13144" xr:uid="{42E9A687-EFF5-4F15-80A2-5C6EC758F473}"/>
    <cellStyle name="Millares 2 2 6 2 8 2 2" xfId="34647" xr:uid="{BE050751-1D30-4279-83DA-D27A8E9758C4}"/>
    <cellStyle name="Millares 2 2 6 2 8 3" xfId="19779" xr:uid="{69A74986-842B-4726-ACE9-AD3F30EC5FFB}"/>
    <cellStyle name="Millares 2 2 6 2 8 3 2" xfId="41282" xr:uid="{3FE15F68-105B-4DC2-AA24-65572CCBCF7C}"/>
    <cellStyle name="Millares 2 2 6 2 8 4" xfId="26384" xr:uid="{7E1F155A-C53C-4298-A293-BE8631BEBFBB}"/>
    <cellStyle name="Millares 2 2 6 2 8 5" xfId="47887" xr:uid="{080B4843-0FE4-41E8-9C26-EDDA7CF216F8}"/>
    <cellStyle name="Millares 2 2 6 2 9" xfId="5523" xr:uid="{01CC1BCE-BCC5-4D08-AF77-6F3FE5FBF2D1}"/>
    <cellStyle name="Millares 2 2 6 2 9 2" xfId="13789" xr:uid="{AF8420A7-877B-4732-8791-0DFCC51E7B68}"/>
    <cellStyle name="Millares 2 2 6 2 9 2 2" xfId="35292" xr:uid="{C1E85176-C5C6-4A68-A5EC-520D9AF1DD62}"/>
    <cellStyle name="Millares 2 2 6 2 9 3" xfId="20424" xr:uid="{AEF4FEAC-93BE-46A7-9DD7-74280832EDAF}"/>
    <cellStyle name="Millares 2 2 6 2 9 3 2" xfId="41927" xr:uid="{202E740D-F96C-4542-BD10-B248C340E1A7}"/>
    <cellStyle name="Millares 2 2 6 2 9 4" xfId="27029" xr:uid="{609787EE-EDBD-4E82-A4C1-E1B9681325B0}"/>
    <cellStyle name="Millares 2 2 6 2 9 5" xfId="48532" xr:uid="{AD82B2CF-60CA-4D63-9883-B248C4F88F42}"/>
    <cellStyle name="Millares 2 2 6 3" xfId="424" xr:uid="{ECCB7629-7839-44AA-B8A9-F245A0E770FC}"/>
    <cellStyle name="Millares 2 2 6 3 10" xfId="15327" xr:uid="{07D30582-9936-4591-9FEE-3C9BFE9111A5}"/>
    <cellStyle name="Millares 2 2 6 3 10 2" xfId="36830" xr:uid="{9F0C06A0-6103-416A-B1E7-3D4C653ACD84}"/>
    <cellStyle name="Millares 2 2 6 3 11" xfId="21932" xr:uid="{A91F9F66-71B1-42B5-90BD-F7F0515E837A}"/>
    <cellStyle name="Millares 2 2 6 3 12" xfId="43435" xr:uid="{FB42175D-088D-4A4B-A2EC-8207E146DBBC}"/>
    <cellStyle name="Millares 2 2 6 3 2" xfId="1372" xr:uid="{41C51E20-37A6-41B3-9A97-12D4FE4C9BBB}"/>
    <cellStyle name="Millares 2 2 6 3 2 2" xfId="4201" xr:uid="{52F47993-FF46-4A47-9367-E67BCAF15B3C}"/>
    <cellStyle name="Millares 2 2 6 3 2 2 2" xfId="12467" xr:uid="{8F0D69AC-1601-48FF-B6FB-7C0321B55418}"/>
    <cellStyle name="Millares 2 2 6 3 2 2 2 2" xfId="33970" xr:uid="{D83BCB2B-086B-4B53-96D2-A327BE92EFD2}"/>
    <cellStyle name="Millares 2 2 6 3 2 2 3" xfId="19102" xr:uid="{3C424701-317C-4843-BAC8-FEC1FD061AA2}"/>
    <cellStyle name="Millares 2 2 6 3 2 2 3 2" xfId="40605" xr:uid="{8121C84E-6D44-42E5-9D7D-3ED73E22E499}"/>
    <cellStyle name="Millares 2 2 6 3 2 2 4" xfId="25707" xr:uid="{53504138-FD8E-4C39-A7F4-A2D0ACF5086F}"/>
    <cellStyle name="Millares 2 2 6 3 2 2 5" xfId="47210" xr:uid="{91DE8D51-F6F4-4284-929D-C50C5F09F735}"/>
    <cellStyle name="Millares 2 2 6 3 2 3" xfId="6340" xr:uid="{B9909956-5AD9-4FA8-A09D-00EB8C8CDA07}"/>
    <cellStyle name="Millares 2 2 6 3 2 3 2" xfId="14606" xr:uid="{45BD3370-97E2-4ECF-BFD7-42944271B48B}"/>
    <cellStyle name="Millares 2 2 6 3 2 3 2 2" xfId="36109" xr:uid="{23B9FCBE-EF1C-4160-8D4F-890440586AE4}"/>
    <cellStyle name="Millares 2 2 6 3 2 3 3" xfId="21241" xr:uid="{5E41C713-30BB-4D27-AF2E-D3C6F6C044F0}"/>
    <cellStyle name="Millares 2 2 6 3 2 3 3 2" xfId="42744" xr:uid="{50CDFF35-3FE3-467A-9BA8-8178E794BE26}"/>
    <cellStyle name="Millares 2 2 6 3 2 3 4" xfId="27846" xr:uid="{6F4F34E2-654A-4B06-AEA5-8F8CCABF5AE8}"/>
    <cellStyle name="Millares 2 2 6 3 2 3 5" xfId="49349" xr:uid="{64A74D12-05CD-4237-95C7-7F1230DD6D17}"/>
    <cellStyle name="Millares 2 2 6 3 2 4" xfId="7981" xr:uid="{47ED8773-8A43-48C7-82F1-F159EF655A8B}"/>
    <cellStyle name="Millares 2 2 6 3 2 4 2" xfId="29484" xr:uid="{A05D186D-0781-4EF0-8638-BFAE41AABB43}"/>
    <cellStyle name="Millares 2 2 6 3 2 5" xfId="9638" xr:uid="{3E115B2B-B60E-4EB6-AE82-0FE764019416}"/>
    <cellStyle name="Millares 2 2 6 3 2 5 2" xfId="31141" xr:uid="{80CB9B86-3B23-4B98-A1DA-1958691EEE04}"/>
    <cellStyle name="Millares 2 2 6 3 2 6" xfId="16273" xr:uid="{0BB601E9-3EE6-4629-95A2-01DE584E0AAC}"/>
    <cellStyle name="Millares 2 2 6 3 2 6 2" xfId="37776" xr:uid="{4C022D72-A290-4C0C-9E31-ECB01835E0E8}"/>
    <cellStyle name="Millares 2 2 6 3 2 7" xfId="22878" xr:uid="{ADDCC173-1B19-4258-B8E1-D1F9EDC5784D}"/>
    <cellStyle name="Millares 2 2 6 3 2 8" xfId="44381" xr:uid="{F0B906B7-2629-46F8-9A41-6797A17DFF8E}"/>
    <cellStyle name="Millares 2 2 6 3 3" xfId="2059" xr:uid="{D2888FD0-0AFB-453B-B6E9-CD223962551B}"/>
    <cellStyle name="Millares 2 2 6 3 3 2" xfId="10325" xr:uid="{8E4AA018-C42F-4311-9341-C9AE044999E3}"/>
    <cellStyle name="Millares 2 2 6 3 3 2 2" xfId="31828" xr:uid="{55D00676-8828-42EE-84EF-53889B659985}"/>
    <cellStyle name="Millares 2 2 6 3 3 3" xfId="16960" xr:uid="{B12FEB57-17B9-4F89-9B89-C0E25DE26B0A}"/>
    <cellStyle name="Millares 2 2 6 3 3 3 2" xfId="38463" xr:uid="{D47C468D-A80D-4AAC-9442-C6C669908975}"/>
    <cellStyle name="Millares 2 2 6 3 3 4" xfId="23565" xr:uid="{38445E6E-691E-4CB1-9151-7477BB20DCF2}"/>
    <cellStyle name="Millares 2 2 6 3 3 5" xfId="45068" xr:uid="{09CC55BA-B367-438A-B379-69799ADA3751}"/>
    <cellStyle name="Millares 2 2 6 3 4" xfId="2858" xr:uid="{D62923B5-22CA-49D5-B926-90034B8C04B5}"/>
    <cellStyle name="Millares 2 2 6 3 4 2" xfId="11124" xr:uid="{2A77D424-B737-43D5-B423-650778DAC39F}"/>
    <cellStyle name="Millares 2 2 6 3 4 2 2" xfId="32627" xr:uid="{DD584F71-27C1-444E-9262-5CCB1919BF44}"/>
    <cellStyle name="Millares 2 2 6 3 4 3" xfId="17759" xr:uid="{BC929432-7E74-4E00-8BCE-BEB6FAB00D8D}"/>
    <cellStyle name="Millares 2 2 6 3 4 3 2" xfId="39262" xr:uid="{1069CEC7-0D5E-41DA-A765-3F58B66F3999}"/>
    <cellStyle name="Millares 2 2 6 3 4 4" xfId="24364" xr:uid="{5052EFF1-6472-494E-A0C8-B54A79062793}"/>
    <cellStyle name="Millares 2 2 6 3 4 5" xfId="45867" xr:uid="{2FA9B290-3A76-44AF-B47F-BB08F6632B57}"/>
    <cellStyle name="Millares 2 2 6 3 5" xfId="3255" xr:uid="{E387E335-0210-4F77-9138-8547E8F9141E}"/>
    <cellStyle name="Millares 2 2 6 3 5 2" xfId="11521" xr:uid="{2E062A4D-AA08-4745-807A-31858A97D915}"/>
    <cellStyle name="Millares 2 2 6 3 5 2 2" xfId="33024" xr:uid="{0E580446-39AB-48D3-B1E6-EC1F99783C8D}"/>
    <cellStyle name="Millares 2 2 6 3 5 3" xfId="18156" xr:uid="{566745E1-E013-4DE1-8D16-B240A24D2AFE}"/>
    <cellStyle name="Millares 2 2 6 3 5 3 2" xfId="39659" xr:uid="{00586F2B-C563-4A4F-B622-F35F46E5AC5A}"/>
    <cellStyle name="Millares 2 2 6 3 5 4" xfId="24761" xr:uid="{24C83E1F-50B1-4C35-A56D-F3FC94B25997}"/>
    <cellStyle name="Millares 2 2 6 3 5 5" xfId="46264" xr:uid="{F1AC050C-6A93-491E-8A01-1F65D1A0CFAF}"/>
    <cellStyle name="Millares 2 2 6 3 6" xfId="5002" xr:uid="{1D1595AD-B327-4411-9443-4AFA3BE93369}"/>
    <cellStyle name="Millares 2 2 6 3 6 2" xfId="13268" xr:uid="{DA6ACC5D-4DC9-4649-8B52-A339C1294DC7}"/>
    <cellStyle name="Millares 2 2 6 3 6 2 2" xfId="34771" xr:uid="{2F259A78-BBE9-4CE0-8F48-1C695E94A502}"/>
    <cellStyle name="Millares 2 2 6 3 6 3" xfId="19903" xr:uid="{F971AF70-F370-4CF9-9709-867951A31CCE}"/>
    <cellStyle name="Millares 2 2 6 3 6 3 2" xfId="41406" xr:uid="{D1CB5AEF-8AFB-451C-BA10-059929CDF5E6}"/>
    <cellStyle name="Millares 2 2 6 3 6 4" xfId="26508" xr:uid="{1A32BD51-607E-4853-AB4F-F9192B66699E}"/>
    <cellStyle name="Millares 2 2 6 3 6 5" xfId="48011" xr:uid="{8EAF352D-441A-4438-8170-56CBF30B5F60}"/>
    <cellStyle name="Millares 2 2 6 3 7" xfId="5394" xr:uid="{ED08E1D0-11C2-43B0-A6C9-784E548EB755}"/>
    <cellStyle name="Millares 2 2 6 3 7 2" xfId="13660" xr:uid="{17F73B24-3404-40B2-ABD5-24136A76663E}"/>
    <cellStyle name="Millares 2 2 6 3 7 2 2" xfId="35163" xr:uid="{347A037C-B364-451B-83CD-123383713CE2}"/>
    <cellStyle name="Millares 2 2 6 3 7 3" xfId="20295" xr:uid="{6FC95134-B6F9-4916-A9C1-1F1DEECFA7BD}"/>
    <cellStyle name="Millares 2 2 6 3 7 3 2" xfId="41798" xr:uid="{D04A0D8F-5D28-492F-A48B-1D24E5954AE6}"/>
    <cellStyle name="Millares 2 2 6 3 7 4" xfId="26900" xr:uid="{71145B76-7247-41BD-9FFC-CBF5590D8079}"/>
    <cellStyle name="Millares 2 2 6 3 7 5" xfId="48403" xr:uid="{D26F6EE9-DCBE-4074-9BD2-F2EAE32E2D49}"/>
    <cellStyle name="Millares 2 2 6 3 8" xfId="7035" xr:uid="{9214C113-A47A-4C95-881C-6ED0859EFBF8}"/>
    <cellStyle name="Millares 2 2 6 3 8 2" xfId="28538" xr:uid="{E833E63E-324B-4524-A33A-A4B46C997800}"/>
    <cellStyle name="Millares 2 2 6 3 9" xfId="8691" xr:uid="{D5DE3724-6D03-40D7-8985-05248A577571}"/>
    <cellStyle name="Millares 2 2 6 3 9 2" xfId="30194" xr:uid="{49301118-3832-47B5-91F9-B98465268822}"/>
    <cellStyle name="Millares 2 2 6 4" xfId="708" xr:uid="{29E0F047-D345-4EB4-A2D6-222992864928}"/>
    <cellStyle name="Millares 2 2 6 4 10" xfId="43717" xr:uid="{8ED1A444-ED67-4F5B-A8F6-D280A68A1AB0}"/>
    <cellStyle name="Millares 2 2 6 4 2" xfId="1654" xr:uid="{58671366-8118-409D-B348-7A67EFF2AF9D}"/>
    <cellStyle name="Millares 2 2 6 4 2 2" xfId="4483" xr:uid="{C5056719-1C85-4045-A12A-4E69E9C07C90}"/>
    <cellStyle name="Millares 2 2 6 4 2 2 2" xfId="12749" xr:uid="{B7E7C38E-30C1-4308-934E-E06D8C79074A}"/>
    <cellStyle name="Millares 2 2 6 4 2 2 2 2" xfId="34252" xr:uid="{61DE2C69-FB6E-4205-996B-CE9F0E286DAA}"/>
    <cellStyle name="Millares 2 2 6 4 2 2 3" xfId="19384" xr:uid="{0863A35E-136F-4661-9037-34893D6572CC}"/>
    <cellStyle name="Millares 2 2 6 4 2 2 3 2" xfId="40887" xr:uid="{A9DE5059-5B38-4177-B003-49424F9218A9}"/>
    <cellStyle name="Millares 2 2 6 4 2 2 4" xfId="25989" xr:uid="{83F6F146-E125-432F-A6B1-EEC7DDF85555}"/>
    <cellStyle name="Millares 2 2 6 4 2 2 5" xfId="47492" xr:uid="{EB1CFB2F-133C-42A7-802A-BD9575169E61}"/>
    <cellStyle name="Millares 2 2 6 4 2 3" xfId="6622" xr:uid="{BC629CF1-38F4-4206-9485-58E164206834}"/>
    <cellStyle name="Millares 2 2 6 4 2 3 2" xfId="14888" xr:uid="{60E44240-7B9D-4B5D-A6C9-E92CA7991170}"/>
    <cellStyle name="Millares 2 2 6 4 2 3 2 2" xfId="36391" xr:uid="{CCDE3946-95AD-4233-8679-723A538BA7E9}"/>
    <cellStyle name="Millares 2 2 6 4 2 3 3" xfId="21523" xr:uid="{CCEF6E64-2236-46D4-A47B-81A44FF04390}"/>
    <cellStyle name="Millares 2 2 6 4 2 3 3 2" xfId="43026" xr:uid="{CA6CECE2-A11C-4E68-BFF5-3FBD33910316}"/>
    <cellStyle name="Millares 2 2 6 4 2 3 4" xfId="28128" xr:uid="{CBE4DBA1-3786-44B9-A534-F81186D6118A}"/>
    <cellStyle name="Millares 2 2 6 4 2 3 5" xfId="49631" xr:uid="{1E79429F-F8F1-48FD-B963-BF438BBFC21B}"/>
    <cellStyle name="Millares 2 2 6 4 2 4" xfId="8263" xr:uid="{D9A98136-4226-471F-B2C2-D667631E6776}"/>
    <cellStyle name="Millares 2 2 6 4 2 4 2" xfId="29766" xr:uid="{BB714491-32D4-4A78-94D4-3DE951727F29}"/>
    <cellStyle name="Millares 2 2 6 4 2 5" xfId="9920" xr:uid="{AC6FD54F-0ADC-4934-8CAC-D8F11BA92A7E}"/>
    <cellStyle name="Millares 2 2 6 4 2 5 2" xfId="31423" xr:uid="{AB7B43B4-2FF2-417F-914E-DED94A5B441D}"/>
    <cellStyle name="Millares 2 2 6 4 2 6" xfId="16555" xr:uid="{16891604-B0DA-4804-98EA-108B675336BB}"/>
    <cellStyle name="Millares 2 2 6 4 2 6 2" xfId="38058" xr:uid="{EAE9A302-888C-4FEA-B38B-39D5901BE71C}"/>
    <cellStyle name="Millares 2 2 6 4 2 7" xfId="23160" xr:uid="{748D86BB-36AA-4510-A287-D85B75096B46}"/>
    <cellStyle name="Millares 2 2 6 4 2 8" xfId="44663" xr:uid="{ECD28D81-8854-4D7A-8F1A-3690CF39B013}"/>
    <cellStyle name="Millares 2 2 6 4 3" xfId="2341" xr:uid="{FEADC381-7EEE-4E8B-BFEE-4FC208B6B77F}"/>
    <cellStyle name="Millares 2 2 6 4 3 2" xfId="10607" xr:uid="{0ACC020C-B6C6-4B97-87A4-3DC78B3738CE}"/>
    <cellStyle name="Millares 2 2 6 4 3 2 2" xfId="32110" xr:uid="{A7DA0A5C-7FDE-4D56-8682-D881572372F6}"/>
    <cellStyle name="Millares 2 2 6 4 3 3" xfId="17242" xr:uid="{37D20763-1A24-40DD-B418-7B55323D7971}"/>
    <cellStyle name="Millares 2 2 6 4 3 3 2" xfId="38745" xr:uid="{C505EB50-EFF2-4FF9-A95C-9ABE7A7ABF71}"/>
    <cellStyle name="Millares 2 2 6 4 3 4" xfId="23847" xr:uid="{8E2BB6ED-C4DD-47FE-A4CB-7942FF855017}"/>
    <cellStyle name="Millares 2 2 6 4 3 5" xfId="45350" xr:uid="{CF3E7C60-3969-4D35-B409-67F5FAD06724}"/>
    <cellStyle name="Millares 2 2 6 4 4" xfId="3537" xr:uid="{5F675B7E-1898-4972-8EEF-7F76D044ECA7}"/>
    <cellStyle name="Millares 2 2 6 4 4 2" xfId="11803" xr:uid="{49AEE03B-F342-4FC6-94C3-F7CFEA555C3C}"/>
    <cellStyle name="Millares 2 2 6 4 4 2 2" xfId="33306" xr:uid="{1CC9AA38-318B-42A7-B527-5CCC89C7FA93}"/>
    <cellStyle name="Millares 2 2 6 4 4 3" xfId="18438" xr:uid="{05C27223-EA69-473D-9182-FD7B22EC695C}"/>
    <cellStyle name="Millares 2 2 6 4 4 3 2" xfId="39941" xr:uid="{456BA25D-477D-4BE5-B507-14E17C4BD5D6}"/>
    <cellStyle name="Millares 2 2 6 4 4 4" xfId="25043" xr:uid="{E151CD77-1C18-45F7-B184-DA4A7F14B119}"/>
    <cellStyle name="Millares 2 2 6 4 4 5" xfId="46546" xr:uid="{A19D868B-784C-4C8D-A272-A6DEE0EFF422}"/>
    <cellStyle name="Millares 2 2 6 4 5" xfId="5676" xr:uid="{DC4A887D-BD1F-4441-880B-EA05A312A3C6}"/>
    <cellStyle name="Millares 2 2 6 4 5 2" xfId="13942" xr:uid="{539F5EBA-44B8-4D38-A13F-1EFE6643AAA4}"/>
    <cellStyle name="Millares 2 2 6 4 5 2 2" xfId="35445" xr:uid="{8EFDFDB4-0363-4D11-8EAE-ACDAF0C01F81}"/>
    <cellStyle name="Millares 2 2 6 4 5 3" xfId="20577" xr:uid="{D07C4745-524D-4C80-92DD-8D6255CB9CCC}"/>
    <cellStyle name="Millares 2 2 6 4 5 3 2" xfId="42080" xr:uid="{E035C255-8797-43D1-B5DC-39734E4C9AEF}"/>
    <cellStyle name="Millares 2 2 6 4 5 4" xfId="27182" xr:uid="{428D32BA-09BC-4E2D-A4AC-94EAC17443E8}"/>
    <cellStyle name="Millares 2 2 6 4 5 5" xfId="48685" xr:uid="{5C9A5BE8-3FAF-4E5D-AE2A-5A7B11663745}"/>
    <cellStyle name="Millares 2 2 6 4 6" xfId="7317" xr:uid="{F0B03D93-6DAE-4744-AE5E-3752B345C885}"/>
    <cellStyle name="Millares 2 2 6 4 6 2" xfId="28820" xr:uid="{30474CB6-F38D-4224-9913-2C163320C3E1}"/>
    <cellStyle name="Millares 2 2 6 4 7" xfId="8974" xr:uid="{6006D554-1514-45BD-ACAD-9253767AAA56}"/>
    <cellStyle name="Millares 2 2 6 4 7 2" xfId="30477" xr:uid="{9770DDF0-0D6D-4B60-B687-7866642A68F0}"/>
    <cellStyle name="Millares 2 2 6 4 8" xfId="15609" xr:uid="{3AC18249-C0E2-451D-AC87-3740D8B7A23D}"/>
    <cellStyle name="Millares 2 2 6 4 8 2" xfId="37112" xr:uid="{6775961E-8279-4BA8-AC29-7605063703D7}"/>
    <cellStyle name="Millares 2 2 6 4 9" xfId="22214" xr:uid="{4181628D-2D36-4B1B-B515-4C1E438E021F}"/>
    <cellStyle name="Millares 2 2 6 5" xfId="977" xr:uid="{BA8E5EE0-504C-47B0-AF08-1037FECF0D43}"/>
    <cellStyle name="Millares 2 2 6 5 2" xfId="3806" xr:uid="{53EF4BFF-B88E-4479-947F-2CB0A3CE84D3}"/>
    <cellStyle name="Millares 2 2 6 5 2 2" xfId="12072" xr:uid="{0AE70B33-D348-4751-A430-408B7D0569DA}"/>
    <cellStyle name="Millares 2 2 6 5 2 2 2" xfId="33575" xr:uid="{A16BE951-AA35-43E2-BE97-80595298DEF3}"/>
    <cellStyle name="Millares 2 2 6 5 2 3" xfId="18707" xr:uid="{4566A864-4E4C-4396-A0FC-E625E8C268C0}"/>
    <cellStyle name="Millares 2 2 6 5 2 3 2" xfId="40210" xr:uid="{F8907E27-ED68-479F-AA65-5F188B901BC8}"/>
    <cellStyle name="Millares 2 2 6 5 2 4" xfId="25312" xr:uid="{3F31F75E-8ABA-48FA-B73C-20DD2421B28A}"/>
    <cellStyle name="Millares 2 2 6 5 2 5" xfId="46815" xr:uid="{C622062F-42CE-4880-9C52-9B751466E502}"/>
    <cellStyle name="Millares 2 2 6 5 3" xfId="5945" xr:uid="{046CA7F5-8791-420C-A80C-14EC0BA3495C}"/>
    <cellStyle name="Millares 2 2 6 5 3 2" xfId="14211" xr:uid="{C61616B1-D314-4757-92F4-630B071966A9}"/>
    <cellStyle name="Millares 2 2 6 5 3 2 2" xfId="35714" xr:uid="{DDB2FAF2-7A3D-4E6F-8D8A-6F4E7E342DDF}"/>
    <cellStyle name="Millares 2 2 6 5 3 3" xfId="20846" xr:uid="{59B6E346-AFD2-4928-A9AF-7552C6CA7F03}"/>
    <cellStyle name="Millares 2 2 6 5 3 3 2" xfId="42349" xr:uid="{62F15385-F9D4-470E-B6EA-D90DCE403231}"/>
    <cellStyle name="Millares 2 2 6 5 3 4" xfId="27451" xr:uid="{6444EAF7-1800-40CD-A853-8D35314FDC7D}"/>
    <cellStyle name="Millares 2 2 6 5 3 5" xfId="48954" xr:uid="{9D03F51C-6DEB-4C69-BD38-EEF7DE7C57D5}"/>
    <cellStyle name="Millares 2 2 6 5 4" xfId="7586" xr:uid="{619D4557-3E24-47D0-A0AF-8D93ED7EFB8E}"/>
    <cellStyle name="Millares 2 2 6 5 4 2" xfId="29089" xr:uid="{D5732CAC-63B5-483C-8FA3-68250F43C6FC}"/>
    <cellStyle name="Millares 2 2 6 5 5" xfId="9243" xr:uid="{16B184FE-3265-4495-97D6-774D824C3BBC}"/>
    <cellStyle name="Millares 2 2 6 5 5 2" xfId="30746" xr:uid="{18CE637B-ED28-4522-8479-82376643D7BE}"/>
    <cellStyle name="Millares 2 2 6 5 6" xfId="15878" xr:uid="{DDDF7903-114B-467F-AB36-114CE1CC6AF2}"/>
    <cellStyle name="Millares 2 2 6 5 6 2" xfId="37381" xr:uid="{3C9FC2EB-504E-4B26-B02F-0AF680D8CF21}"/>
    <cellStyle name="Millares 2 2 6 5 7" xfId="22483" xr:uid="{BCDD1FCB-A3A6-4A6E-B038-E2D2A9D4E71B}"/>
    <cellStyle name="Millares 2 2 6 5 8" xfId="43986" xr:uid="{A8F42FED-EA9B-41B3-8C6E-A77DEC1AB5F5}"/>
    <cellStyle name="Millares 2 2 6 6" xfId="1237" xr:uid="{FB941BC6-4586-4757-8050-930EDC823C45}"/>
    <cellStyle name="Millares 2 2 6 6 2" xfId="4066" xr:uid="{F603F075-F3E4-472C-A9F6-391FBE18789E}"/>
    <cellStyle name="Millares 2 2 6 6 2 2" xfId="12332" xr:uid="{1F34CC45-FF24-432E-B08B-63C0FA852C55}"/>
    <cellStyle name="Millares 2 2 6 6 2 2 2" xfId="33835" xr:uid="{A63BDEA1-E9D7-48AA-9D66-46B3BD81B98B}"/>
    <cellStyle name="Millares 2 2 6 6 2 3" xfId="18967" xr:uid="{2B1FAED5-5017-4924-A499-B32812EC65CB}"/>
    <cellStyle name="Millares 2 2 6 6 2 3 2" xfId="40470" xr:uid="{B1FBBB04-F002-42B7-B5A9-A01452FDB7E5}"/>
    <cellStyle name="Millares 2 2 6 6 2 4" xfId="25572" xr:uid="{0796428F-AC64-48DF-A2CF-87C4AE7D0771}"/>
    <cellStyle name="Millares 2 2 6 6 2 5" xfId="47075" xr:uid="{396F4E86-D5AF-48A6-B50A-F80D96C95C4C}"/>
    <cellStyle name="Millares 2 2 6 6 3" xfId="6205" xr:uid="{190A4AF9-754C-494F-952C-A6C07B0D470D}"/>
    <cellStyle name="Millares 2 2 6 6 3 2" xfId="14471" xr:uid="{150920C9-CD0C-43FF-9BDE-371632F7FDD6}"/>
    <cellStyle name="Millares 2 2 6 6 3 2 2" xfId="35974" xr:uid="{6520D8EF-936F-417F-AE0E-50E25C4F055B}"/>
    <cellStyle name="Millares 2 2 6 6 3 3" xfId="21106" xr:uid="{02195C6A-EB81-42D1-B38D-1379335DAC05}"/>
    <cellStyle name="Millares 2 2 6 6 3 3 2" xfId="42609" xr:uid="{9B925014-50A7-4B9E-8D75-77BA525A0FA3}"/>
    <cellStyle name="Millares 2 2 6 6 3 4" xfId="27711" xr:uid="{525BB39A-72A6-4041-9EF0-87D70B340264}"/>
    <cellStyle name="Millares 2 2 6 6 3 5" xfId="49214" xr:uid="{F91FF478-A782-4A02-8AC4-DECE6D41BF49}"/>
    <cellStyle name="Millares 2 2 6 6 4" xfId="7846" xr:uid="{52B812E5-917A-44B9-A52C-B709885B593A}"/>
    <cellStyle name="Millares 2 2 6 6 4 2" xfId="29349" xr:uid="{BB380B39-6302-45D3-9902-207A0CAB3F5E}"/>
    <cellStyle name="Millares 2 2 6 6 5" xfId="9503" xr:uid="{C1E49099-C0BA-4FDE-8B87-B97B111CCCD2}"/>
    <cellStyle name="Millares 2 2 6 6 5 2" xfId="31006" xr:uid="{61A021C4-9827-42E8-99F4-D3F946387B3C}"/>
    <cellStyle name="Millares 2 2 6 6 6" xfId="16138" xr:uid="{AA27B854-8A89-4A13-A386-D203F2F1B493}"/>
    <cellStyle name="Millares 2 2 6 6 6 2" xfId="37641" xr:uid="{154EE826-D439-459A-92D9-915D456E3108}"/>
    <cellStyle name="Millares 2 2 6 6 7" xfId="22743" xr:uid="{7236D58F-1B98-47C9-9263-632D897DAB35}"/>
    <cellStyle name="Millares 2 2 6 6 8" xfId="44246" xr:uid="{F071D672-010A-4104-B597-465897717C5D}"/>
    <cellStyle name="Millares 2 2 6 7" xfId="1925" xr:uid="{02570074-38C8-4B67-BA90-DB3D452AD4A1}"/>
    <cellStyle name="Millares 2 2 6 7 2" xfId="10191" xr:uid="{D662E2C1-4263-47A3-B718-1EDB2518D4A9}"/>
    <cellStyle name="Millares 2 2 6 7 2 2" xfId="31694" xr:uid="{C09B8E2F-6B18-4089-8171-C86981403C67}"/>
    <cellStyle name="Millares 2 2 6 7 3" xfId="16826" xr:uid="{2CAEC637-BE07-4FC0-845F-2A730C8A55DA}"/>
    <cellStyle name="Millares 2 2 6 7 3 2" xfId="38329" xr:uid="{3F4A56D4-48DF-4083-9D21-182DE5DDE4FA}"/>
    <cellStyle name="Millares 2 2 6 7 4" xfId="23431" xr:uid="{1972CC79-C82C-4B9D-B198-E9285C5C2EA5}"/>
    <cellStyle name="Millares 2 2 6 7 5" xfId="44934" xr:uid="{605F2451-8CD7-45F1-9B6A-6B52E054CECF}"/>
    <cellStyle name="Millares 2 2 6 8" xfId="2610" xr:uid="{8C0D7111-7405-4226-9AEF-5D26CAC473A6}"/>
    <cellStyle name="Millares 2 2 6 8 2" xfId="10876" xr:uid="{9B839843-CE71-4906-8870-51E2BE1A8410}"/>
    <cellStyle name="Millares 2 2 6 8 2 2" xfId="32379" xr:uid="{09511A1B-0D7A-413D-99E8-B074BC0E838D}"/>
    <cellStyle name="Millares 2 2 6 8 3" xfId="17511" xr:uid="{CBA118AD-99A6-4A4A-B0DA-6045A3248CF9}"/>
    <cellStyle name="Millares 2 2 6 8 3 2" xfId="39014" xr:uid="{0158B153-EDB7-4670-8219-BC3683B6368C}"/>
    <cellStyle name="Millares 2 2 6 8 4" xfId="24116" xr:uid="{B15BA34F-2611-45B2-AAA1-1AFF62456214}"/>
    <cellStyle name="Millares 2 2 6 8 5" xfId="45619" xr:uid="{B85DB00A-68B1-4664-BA7A-EB0EE24DEE9A}"/>
    <cellStyle name="Millares 2 2 6 9" xfId="3121" xr:uid="{0BD62984-24F3-4927-9DC7-D008DA1E5F16}"/>
    <cellStyle name="Millares 2 2 6 9 2" xfId="11387" xr:uid="{45DC9DE6-0A7C-4DDC-BB4D-3FF42F8D831E}"/>
    <cellStyle name="Millares 2 2 6 9 2 2" xfId="32890" xr:uid="{89AB88B1-9EF2-4844-9043-66FB17B0EC9D}"/>
    <cellStyle name="Millares 2 2 6 9 3" xfId="18022" xr:uid="{DA6F4150-A7C3-4739-A5B3-61E11A40C75C}"/>
    <cellStyle name="Millares 2 2 6 9 3 2" xfId="39525" xr:uid="{18A6F264-8DEA-4C53-960E-CB0E2A8143D9}"/>
    <cellStyle name="Millares 2 2 6 9 4" xfId="24627" xr:uid="{F10C528E-695D-43BE-AF74-5D56B23B385F}"/>
    <cellStyle name="Millares 2 2 6 9 5" xfId="46130" xr:uid="{EBF47957-4251-4A14-BE44-FEEA293A66AC}"/>
    <cellStyle name="Millares 2 2 7" xfId="294" xr:uid="{634A014B-042F-416D-A07B-8BEB6F44393F}"/>
    <cellStyle name="Millares 2 2 8" xfId="8446" xr:uid="{47D45839-D7E0-40B2-81DC-FF0E05B49471}"/>
    <cellStyle name="Millares 2 2 8 2" xfId="29949" xr:uid="{545F8A37-D655-4142-9EDF-773838DB0AAC}"/>
    <cellStyle name="Millares 2 3" xfId="100" xr:uid="{6FA65A70-4FBE-4A28-8E93-E1989C30E6DE}"/>
    <cellStyle name="Millares 2 3 2" xfId="295" xr:uid="{8FBBC805-6826-4D8D-8F02-5A32537373FE}"/>
    <cellStyle name="Millares 2 4" xfId="121" xr:uid="{5D6EB04D-3B14-4AF1-97E0-5135E2EAA22B}"/>
    <cellStyle name="Millares 2 4 10" xfId="2513" xr:uid="{AB3B59E6-4624-4428-B8CF-6965B53E9D90}"/>
    <cellStyle name="Millares 2 4 10 2" xfId="10779" xr:uid="{D66DED4C-65DF-4FDF-A47C-95A873A6D9AF}"/>
    <cellStyle name="Millares 2 4 10 2 2" xfId="32282" xr:uid="{FD429ADD-25A6-4135-80CA-2FADC6783496}"/>
    <cellStyle name="Millares 2 4 10 3" xfId="17414" xr:uid="{971E4FD0-813E-4926-AC6F-B0D7FE1103FA}"/>
    <cellStyle name="Millares 2 4 10 3 2" xfId="38917" xr:uid="{1E0F81C8-9EA5-43D6-A357-047825A692B4}"/>
    <cellStyle name="Millares 2 4 10 4" xfId="24019" xr:uid="{FA790BF8-9A87-4B33-93C3-F3F94D55FB9F}"/>
    <cellStyle name="Millares 2 4 10 5" xfId="45522" xr:uid="{78E190FC-979E-4AFA-929F-E293D95D53E0}"/>
    <cellStyle name="Millares 2 4 11" xfId="3024" xr:uid="{91961084-5D88-4132-A784-E4F115F4BBCC}"/>
    <cellStyle name="Millares 2 4 11 2" xfId="11290" xr:uid="{B2E02444-FD7A-4F4F-91AF-A3FF518EFBFA}"/>
    <cellStyle name="Millares 2 4 11 2 2" xfId="32793" xr:uid="{DBC3FD3A-174E-4D25-9CC7-017E776E9D5C}"/>
    <cellStyle name="Millares 2 4 11 3" xfId="17925" xr:uid="{C14C8C80-5EFE-414D-8112-EB39B36D1657}"/>
    <cellStyle name="Millares 2 4 11 3 2" xfId="39428" xr:uid="{2CD2A5D0-725B-48A2-8FA7-D3278D1747F7}"/>
    <cellStyle name="Millares 2 4 11 4" xfId="24530" xr:uid="{3A10557A-A6FF-45AF-972C-B5992ED445EC}"/>
    <cellStyle name="Millares 2 4 11 5" xfId="46033" xr:uid="{67A62FA8-0C8B-4F9D-9777-E644E261849C}"/>
    <cellStyle name="Millares 2 4 12" xfId="4659" xr:uid="{AAD008FE-3F68-41EB-9980-843144307F78}"/>
    <cellStyle name="Millares 2 4 12 2" xfId="12925" xr:uid="{47C3941E-99BD-44D0-8D80-83AD46604F9A}"/>
    <cellStyle name="Millares 2 4 12 2 2" xfId="34428" xr:uid="{A1F48754-7902-4FE7-8383-D3564CF3B78B}"/>
    <cellStyle name="Millares 2 4 12 3" xfId="19560" xr:uid="{354AD9DE-4D90-4D45-84E7-82F3C1F6AAAB}"/>
    <cellStyle name="Millares 2 4 12 3 2" xfId="41063" xr:uid="{8403D8F0-0D75-4298-88C8-70A52422C592}"/>
    <cellStyle name="Millares 2 4 12 4" xfId="26165" xr:uid="{7D6410E4-D291-411D-AA6D-F9E9DDB9A223}"/>
    <cellStyle name="Millares 2 4 12 5" xfId="47668" xr:uid="{7B374033-5CE1-4E06-BFB4-F9B686A93F49}"/>
    <cellStyle name="Millares 2 4 13" xfId="5162" xr:uid="{DDFAC4CE-0202-4ABE-8BD8-4485D198A62C}"/>
    <cellStyle name="Millares 2 4 13 2" xfId="13428" xr:uid="{83561098-5339-4657-BE11-74DA01B6340D}"/>
    <cellStyle name="Millares 2 4 13 2 2" xfId="34931" xr:uid="{9D34BA08-6FAA-4D25-A476-4F8720B3F900}"/>
    <cellStyle name="Millares 2 4 13 3" xfId="20063" xr:uid="{1860D74D-EA0D-4794-89C2-A92693310492}"/>
    <cellStyle name="Millares 2 4 13 3 2" xfId="41566" xr:uid="{3B579BE4-C7D6-4E0D-8535-AC452781F28F}"/>
    <cellStyle name="Millares 2 4 13 4" xfId="26668" xr:uid="{17121ACD-3798-4ADC-9E12-9419EF33A86D}"/>
    <cellStyle name="Millares 2 4 13 5" xfId="48171" xr:uid="{681137E3-779F-4FA2-A34D-A9E35FF9B357}"/>
    <cellStyle name="Millares 2 4 14" xfId="6803" xr:uid="{48B3CEF2-B88C-4E35-94CB-B05130E95388}"/>
    <cellStyle name="Millares 2 4 14 2" xfId="28306" xr:uid="{64DB6ACF-DC67-4710-BD16-3534B6BF503D}"/>
    <cellStyle name="Millares 2 4 15" xfId="8457" xr:uid="{6A434E54-4486-42FB-B857-74AEC3DF4DBE}"/>
    <cellStyle name="Millares 2 4 15 2" xfId="29960" xr:uid="{864AAB38-B154-4061-9981-0EAF219E67A9}"/>
    <cellStyle name="Millares 2 4 16" xfId="15096" xr:uid="{3C6FCA25-C206-4AAD-BE6F-E563C6771D59}"/>
    <cellStyle name="Millares 2 4 16 2" xfId="36599" xr:uid="{49FE0D44-BCA6-4976-B4C2-C9B803BACC6E}"/>
    <cellStyle name="Millares 2 4 17" xfId="21701" xr:uid="{E0DDADC0-87DE-4AF0-9C8F-17FB36574586}"/>
    <cellStyle name="Millares 2 4 18" xfId="43204" xr:uid="{6985AAF8-8FD6-4BD5-A399-5B1A43E4FDCD}"/>
    <cellStyle name="Millares 2 4 2" xfId="159" xr:uid="{E9B6EA12-FE19-47A2-8FEC-69F0854111DF}"/>
    <cellStyle name="Millares 2 4 2 10" xfId="4696" xr:uid="{041900FE-409E-45BA-A773-BB7DDB917D4B}"/>
    <cellStyle name="Millares 2 4 2 10 2" xfId="12962" xr:uid="{378E53AD-E3D0-444D-BC92-209297AAC1D3}"/>
    <cellStyle name="Millares 2 4 2 10 2 2" xfId="34465" xr:uid="{4C5A58BA-070D-45AA-9602-5FED8ECFADE7}"/>
    <cellStyle name="Millares 2 4 2 10 3" xfId="19597" xr:uid="{297E98D6-0709-469C-A4F5-B62A2AE77ACA}"/>
    <cellStyle name="Millares 2 4 2 10 3 2" xfId="41100" xr:uid="{2020D6EA-1E83-4BED-8AC5-AC80635D9A72}"/>
    <cellStyle name="Millares 2 4 2 10 4" xfId="26202" xr:uid="{4E8C4B1C-6F24-4999-86EB-115123DA47E5}"/>
    <cellStyle name="Millares 2 4 2 10 5" xfId="47705" xr:uid="{9CE4071B-02EB-4311-8FDC-6CCB7D437BC9}"/>
    <cellStyle name="Millares 2 4 2 11" xfId="5199" xr:uid="{FB6CA73E-B2D4-41C7-91C7-6795065FA07E}"/>
    <cellStyle name="Millares 2 4 2 11 2" xfId="13465" xr:uid="{D83499E7-4FD0-4858-A5FE-11A63AC927CA}"/>
    <cellStyle name="Millares 2 4 2 11 2 2" xfId="34968" xr:uid="{28D5E14A-FA7B-465C-B39A-5910C3ABAEDD}"/>
    <cellStyle name="Millares 2 4 2 11 3" xfId="20100" xr:uid="{E4D904E7-820C-4B26-BAEB-B9DAF641B1E9}"/>
    <cellStyle name="Millares 2 4 2 11 3 2" xfId="41603" xr:uid="{8EEEE257-B607-43EC-A6E3-6FA777A9BC32}"/>
    <cellStyle name="Millares 2 4 2 11 4" xfId="26705" xr:uid="{8FC996F4-303D-4B36-A8A0-31F37EDAB85D}"/>
    <cellStyle name="Millares 2 4 2 11 5" xfId="48208" xr:uid="{155BF4C3-BD4E-4505-89DF-CF072D4A4B07}"/>
    <cellStyle name="Millares 2 4 2 12" xfId="6840" xr:uid="{EE78CAF0-0622-455D-80B5-11788405E180}"/>
    <cellStyle name="Millares 2 4 2 12 2" xfId="28343" xr:uid="{B8DA9981-3C16-4576-A79D-0C55DFA5634A}"/>
    <cellStyle name="Millares 2 4 2 13" xfId="8494" xr:uid="{68812854-2852-49FE-8198-B4E794F51CD0}"/>
    <cellStyle name="Millares 2 4 2 13 2" xfId="29997" xr:uid="{19B2ECB2-30D1-4BB9-AE3F-901141AD2A4A}"/>
    <cellStyle name="Millares 2 4 2 14" xfId="15133" xr:uid="{720BAF5C-A5A1-42B0-8293-264927AE2C21}"/>
    <cellStyle name="Millares 2 4 2 14 2" xfId="36636" xr:uid="{6E9FDC3A-58CD-4A63-9530-72D080015AA6}"/>
    <cellStyle name="Millares 2 4 2 15" xfId="21738" xr:uid="{AF3D72CF-6351-42F9-B14C-130DFF4845FA}"/>
    <cellStyle name="Millares 2 4 2 16" xfId="43241" xr:uid="{80332D93-E194-4A5B-BA92-F635ED1B19A0}"/>
    <cellStyle name="Millares 2 4 2 2" xfId="491" xr:uid="{67523EFB-8AA8-43AA-B2AD-2D3823AAF6AD}"/>
    <cellStyle name="Millares 2 4 2 2 10" xfId="7102" xr:uid="{570AE9BC-936D-47CB-83CD-27729BECF8A0}"/>
    <cellStyle name="Millares 2 4 2 2 10 2" xfId="28605" xr:uid="{37EB0CCB-3FAB-472E-A8DF-CD7616A1E334}"/>
    <cellStyle name="Millares 2 4 2 2 11" xfId="8758" xr:uid="{96CBB9A2-9678-42E0-90F8-B7CE63E4CC83}"/>
    <cellStyle name="Millares 2 4 2 2 11 2" xfId="30261" xr:uid="{8AF50E9C-3EB9-4651-80C7-75B7794BA98D}"/>
    <cellStyle name="Millares 2 4 2 2 12" xfId="15394" xr:uid="{B53573C3-3DE0-4C1D-AB7A-222EB0BC0E5A}"/>
    <cellStyle name="Millares 2 4 2 2 12 2" xfId="36897" xr:uid="{06EC7A97-EC51-4C55-B910-4DDBCDA11BFF}"/>
    <cellStyle name="Millares 2 4 2 2 13" xfId="21999" xr:uid="{A475E39E-78D7-4183-AB53-880DD551079E}"/>
    <cellStyle name="Millares 2 4 2 2 14" xfId="43502" xr:uid="{5C3512D7-8D93-46D4-81F6-E6BF000980DA}"/>
    <cellStyle name="Millares 2 4 2 2 2" xfId="773" xr:uid="{361CE910-4308-4707-8FAC-DE31BC02FF8A}"/>
    <cellStyle name="Millares 2 4 2 2 2 10" xfId="15674" xr:uid="{F4D87D72-C0AD-4060-A1FC-A767B71FF76C}"/>
    <cellStyle name="Millares 2 4 2 2 2 10 2" xfId="37177" xr:uid="{755791E8-DBBA-40A0-BF43-2955BB602810}"/>
    <cellStyle name="Millares 2 4 2 2 2 11" xfId="22279" xr:uid="{616FB303-0F8E-4015-AD0A-DEB9C2777A08}"/>
    <cellStyle name="Millares 2 4 2 2 2 12" xfId="43782" xr:uid="{A1D64A65-42D7-41B7-8706-E774AC7BD489}"/>
    <cellStyle name="Millares 2 4 2 2 2 2" xfId="1719" xr:uid="{1DFFBE68-3C4F-438D-A4EE-9FB696A5D298}"/>
    <cellStyle name="Millares 2 4 2 2 2 2 2" xfId="4548" xr:uid="{DEAC86C0-5819-4CCE-AEBD-570F746FF1DE}"/>
    <cellStyle name="Millares 2 4 2 2 2 2 2 2" xfId="12814" xr:uid="{C7BD5AC6-62EA-404F-BC29-64C3636BBCBD}"/>
    <cellStyle name="Millares 2 4 2 2 2 2 2 2 2" xfId="34317" xr:uid="{0AD4D826-1A76-4CA2-A311-41D4A403BA51}"/>
    <cellStyle name="Millares 2 4 2 2 2 2 2 3" xfId="19449" xr:uid="{51F29941-21AA-4A43-A208-D2CC00F6A979}"/>
    <cellStyle name="Millares 2 4 2 2 2 2 2 3 2" xfId="40952" xr:uid="{D4939965-1EC5-43C1-95E8-A0DCD6939D6B}"/>
    <cellStyle name="Millares 2 4 2 2 2 2 2 4" xfId="26054" xr:uid="{A32664C2-2C46-468D-82C0-52222770109F}"/>
    <cellStyle name="Millares 2 4 2 2 2 2 2 5" xfId="47557" xr:uid="{686ADFCA-FDC1-4C95-BB03-5F4EE6E68D41}"/>
    <cellStyle name="Millares 2 4 2 2 2 2 3" xfId="6687" xr:uid="{A9D3CFBB-C5F6-49F8-AC41-17DCC2794476}"/>
    <cellStyle name="Millares 2 4 2 2 2 2 3 2" xfId="14953" xr:uid="{080908D9-FFC0-4C03-B239-BC1F82632D50}"/>
    <cellStyle name="Millares 2 4 2 2 2 2 3 2 2" xfId="36456" xr:uid="{3380F200-9080-4BE6-8E6B-65B7F5402EDE}"/>
    <cellStyle name="Millares 2 4 2 2 2 2 3 3" xfId="21588" xr:uid="{6D47D56E-F171-4506-AFF2-5F25ED788F13}"/>
    <cellStyle name="Millares 2 4 2 2 2 2 3 3 2" xfId="43091" xr:uid="{A1AA1EC4-8C4D-4939-998E-59B9105DBC7C}"/>
    <cellStyle name="Millares 2 4 2 2 2 2 3 4" xfId="28193" xr:uid="{C170A428-9E56-4D6E-8F2C-040EA0F3D137}"/>
    <cellStyle name="Millares 2 4 2 2 2 2 3 5" xfId="49696" xr:uid="{D802C441-D60A-4F86-9306-A381D0A98887}"/>
    <cellStyle name="Millares 2 4 2 2 2 2 4" xfId="8328" xr:uid="{3DAECCF2-B525-434A-869C-B050FC261836}"/>
    <cellStyle name="Millares 2 4 2 2 2 2 4 2" xfId="29831" xr:uid="{A66AA143-A014-488C-9777-21357CF786FB}"/>
    <cellStyle name="Millares 2 4 2 2 2 2 5" xfId="9985" xr:uid="{DD476A08-5AA5-49F7-B91B-DEE01BB15028}"/>
    <cellStyle name="Millares 2 4 2 2 2 2 5 2" xfId="31488" xr:uid="{4EEC6AF7-3618-414D-8520-D661F6E6C74D}"/>
    <cellStyle name="Millares 2 4 2 2 2 2 6" xfId="16620" xr:uid="{E578BC6D-DD6B-451D-89FC-BD8349C5105B}"/>
    <cellStyle name="Millares 2 4 2 2 2 2 6 2" xfId="38123" xr:uid="{4072DAA7-D792-4EB7-8FAB-91400A4DE55E}"/>
    <cellStyle name="Millares 2 4 2 2 2 2 7" xfId="23225" xr:uid="{ECB059FE-8B7C-4D68-899C-903F4CB48101}"/>
    <cellStyle name="Millares 2 4 2 2 2 2 8" xfId="44728" xr:uid="{7C17F303-3233-4915-9772-F71014F6C63F}"/>
    <cellStyle name="Millares 2 4 2 2 2 3" xfId="2406" xr:uid="{7F378356-25F1-4A54-A1C1-4F54A50470C5}"/>
    <cellStyle name="Millares 2 4 2 2 2 3 2" xfId="10672" xr:uid="{5B8E325D-E185-449E-94C5-236F93BCB183}"/>
    <cellStyle name="Millares 2 4 2 2 2 3 2 2" xfId="32175" xr:uid="{7509CF70-F5B5-45A2-8171-955D7745F576}"/>
    <cellStyle name="Millares 2 4 2 2 2 3 3" xfId="17307" xr:uid="{4C3E0291-7059-49E6-A34A-A4B4A11E8EC9}"/>
    <cellStyle name="Millares 2 4 2 2 2 3 3 2" xfId="38810" xr:uid="{DFDDE0A8-D334-4B2F-B627-4DF3F066019D}"/>
    <cellStyle name="Millares 2 4 2 2 2 3 4" xfId="23912" xr:uid="{3E93531A-41AA-42AF-B0E8-F3A83B660089}"/>
    <cellStyle name="Millares 2 4 2 2 2 3 5" xfId="45415" xr:uid="{7AADFD19-BBA7-4C75-B36D-36EB60C73581}"/>
    <cellStyle name="Millares 2 4 2 2 2 4" xfId="2923" xr:uid="{90DD982D-100B-494C-95C7-962A3B6558F5}"/>
    <cellStyle name="Millares 2 4 2 2 2 4 2" xfId="11189" xr:uid="{AF012BCA-7B06-459E-9C5D-8C1AE2E2F7FC}"/>
    <cellStyle name="Millares 2 4 2 2 2 4 2 2" xfId="32692" xr:uid="{5B5F396C-627C-4D3E-8010-588A0EF51E2D}"/>
    <cellStyle name="Millares 2 4 2 2 2 4 3" xfId="17824" xr:uid="{16CEEAE5-99FD-4A00-A15C-5A6818A09B7B}"/>
    <cellStyle name="Millares 2 4 2 2 2 4 3 2" xfId="39327" xr:uid="{6B713D56-F1DB-4231-9CE2-6674438CDD4D}"/>
    <cellStyle name="Millares 2 4 2 2 2 4 4" xfId="24429" xr:uid="{AD17A7FF-881C-4ECC-AF56-05FACD084F45}"/>
    <cellStyle name="Millares 2 4 2 2 2 4 5" xfId="45932" xr:uid="{2C3BF8F4-1731-4FAD-917D-816319DBE828}"/>
    <cellStyle name="Millares 2 4 2 2 2 5" xfId="3602" xr:uid="{805826EF-72A4-42A5-8D28-36C55BEBA582}"/>
    <cellStyle name="Millares 2 4 2 2 2 5 2" xfId="11868" xr:uid="{9941BB7D-EDB0-46A4-84A5-B3AF1307DA48}"/>
    <cellStyle name="Millares 2 4 2 2 2 5 2 2" xfId="33371" xr:uid="{4E252A27-8BCD-49FD-9B91-9C25D2CDD9B1}"/>
    <cellStyle name="Millares 2 4 2 2 2 5 3" xfId="18503" xr:uid="{51A3BF14-DB30-4333-A53F-7FFD6988767F}"/>
    <cellStyle name="Millares 2 4 2 2 2 5 3 2" xfId="40006" xr:uid="{1E0B1F7D-25B0-4A7E-838D-F98366F67CAD}"/>
    <cellStyle name="Millares 2 4 2 2 2 5 4" xfId="25108" xr:uid="{501190CF-6061-493B-8B71-6DE411A2605D}"/>
    <cellStyle name="Millares 2 4 2 2 2 5 5" xfId="46611" xr:uid="{4D9BDC46-F455-4BC4-9A73-3B3BF8F80D24}"/>
    <cellStyle name="Millares 2 4 2 2 2 6" xfId="5067" xr:uid="{9878607E-AAA5-467B-89D2-E31C1AFBC6E7}"/>
    <cellStyle name="Millares 2 4 2 2 2 6 2" xfId="13333" xr:uid="{C8409D9E-6873-421F-9BBD-B148FF370978}"/>
    <cellStyle name="Millares 2 4 2 2 2 6 2 2" xfId="34836" xr:uid="{EF63E514-BE98-4A16-9D36-ED95B15A8094}"/>
    <cellStyle name="Millares 2 4 2 2 2 6 3" xfId="19968" xr:uid="{3E527B9A-8D25-4CC2-8DFD-1D5435728C2A}"/>
    <cellStyle name="Millares 2 4 2 2 2 6 3 2" xfId="41471" xr:uid="{F9C188B6-C57B-410E-9A12-75C3A987F4C9}"/>
    <cellStyle name="Millares 2 4 2 2 2 6 4" xfId="26573" xr:uid="{0CCDAFEE-519D-4D98-A920-83886F99ED0E}"/>
    <cellStyle name="Millares 2 4 2 2 2 6 5" xfId="48076" xr:uid="{05A23181-C66C-4166-AA03-B7C993A8AB3C}"/>
    <cellStyle name="Millares 2 4 2 2 2 7" xfId="5741" xr:uid="{31723F9B-1572-47F9-A9B5-246C41BF8A84}"/>
    <cellStyle name="Millares 2 4 2 2 2 7 2" xfId="14007" xr:uid="{9AB484E8-1759-48A4-A5B6-243E272F4048}"/>
    <cellStyle name="Millares 2 4 2 2 2 7 2 2" xfId="35510" xr:uid="{17B1BCEC-83D8-4D14-8609-B61B7EC18919}"/>
    <cellStyle name="Millares 2 4 2 2 2 7 3" xfId="20642" xr:uid="{2AB70B76-6BCE-4ED6-8A19-69A9927FD23B}"/>
    <cellStyle name="Millares 2 4 2 2 2 7 3 2" xfId="42145" xr:uid="{5B969866-D0E2-41C4-A0B9-C23E4DCB2C5F}"/>
    <cellStyle name="Millares 2 4 2 2 2 7 4" xfId="27247" xr:uid="{819F09EE-8F1C-4E13-B73D-2D536827CCA3}"/>
    <cellStyle name="Millares 2 4 2 2 2 7 5" xfId="48750" xr:uid="{B72EDBFE-633D-4141-B313-412A6384BEC0}"/>
    <cellStyle name="Millares 2 4 2 2 2 8" xfId="7382" xr:uid="{6832D98F-D9B7-46C0-A00A-2FEDEF478B2B}"/>
    <cellStyle name="Millares 2 4 2 2 2 8 2" xfId="28885" xr:uid="{9C9DDFE7-1334-4552-A624-D8C533EE2F8B}"/>
    <cellStyle name="Millares 2 4 2 2 2 9" xfId="9039" xr:uid="{8B77275D-D17F-4ACB-BBD9-0EB961F14146}"/>
    <cellStyle name="Millares 2 4 2 2 2 9 2" xfId="30542" xr:uid="{1EA0FE57-3608-45B3-AB3E-71DFB20F5092}"/>
    <cellStyle name="Millares 2 4 2 2 3" xfId="1043" xr:uid="{4C015484-1A0E-4F16-B626-E410EA19CF9F}"/>
    <cellStyle name="Millares 2 4 2 2 3 2" xfId="3872" xr:uid="{8EB61C4A-EBD4-4977-838C-866FE14EB792}"/>
    <cellStyle name="Millares 2 4 2 2 3 2 2" xfId="12138" xr:uid="{F355D7BE-6F5B-4A73-889C-EE194CDFCF0B}"/>
    <cellStyle name="Millares 2 4 2 2 3 2 2 2" xfId="33641" xr:uid="{4C3304FA-02AD-4EF9-8EF2-F8B42F024904}"/>
    <cellStyle name="Millares 2 4 2 2 3 2 3" xfId="18773" xr:uid="{8F5E1626-6BE5-4975-9F19-64310A4D8D9A}"/>
    <cellStyle name="Millares 2 4 2 2 3 2 3 2" xfId="40276" xr:uid="{2D782905-948B-45A5-B6B8-A547EAE0FC53}"/>
    <cellStyle name="Millares 2 4 2 2 3 2 4" xfId="25378" xr:uid="{D651F2D2-8D0C-4695-885B-0C81FC569FDF}"/>
    <cellStyle name="Millares 2 4 2 2 3 2 5" xfId="46881" xr:uid="{4D47112D-FC4D-4416-BE73-7E24C9B277DC}"/>
    <cellStyle name="Millares 2 4 2 2 3 3" xfId="6011" xr:uid="{53A60AFE-FBF7-4BE1-8762-8370779B23BC}"/>
    <cellStyle name="Millares 2 4 2 2 3 3 2" xfId="14277" xr:uid="{406BE5DF-D8D1-49BB-905C-C78714B4BB7B}"/>
    <cellStyle name="Millares 2 4 2 2 3 3 2 2" xfId="35780" xr:uid="{3C552427-E0C5-4A71-9D01-698B851185F3}"/>
    <cellStyle name="Millares 2 4 2 2 3 3 3" xfId="20912" xr:uid="{0FE862FD-3334-4FED-9AF8-804417087CCB}"/>
    <cellStyle name="Millares 2 4 2 2 3 3 3 2" xfId="42415" xr:uid="{06B418EB-1717-40B3-9A1E-912969B2A663}"/>
    <cellStyle name="Millares 2 4 2 2 3 3 4" xfId="27517" xr:uid="{718339AE-166B-43E4-BF68-553585068742}"/>
    <cellStyle name="Millares 2 4 2 2 3 3 5" xfId="49020" xr:uid="{6445C952-B9A2-4DAB-90B1-24463C01E061}"/>
    <cellStyle name="Millares 2 4 2 2 3 4" xfId="7652" xr:uid="{9D7F010A-53D0-449A-BF2E-B35DA97D274D}"/>
    <cellStyle name="Millares 2 4 2 2 3 4 2" xfId="29155" xr:uid="{B1C5C78B-0B53-46B3-902D-693EDEF78792}"/>
    <cellStyle name="Millares 2 4 2 2 3 5" xfId="9309" xr:uid="{5BB090C4-1768-469F-AD1A-765C1485334D}"/>
    <cellStyle name="Millares 2 4 2 2 3 5 2" xfId="30812" xr:uid="{2F419E94-0619-4DC1-9778-79B16D3ADC95}"/>
    <cellStyle name="Millares 2 4 2 2 3 6" xfId="15944" xr:uid="{4D23327D-B13F-4C0C-8A87-731F7F7414AB}"/>
    <cellStyle name="Millares 2 4 2 2 3 6 2" xfId="37447" xr:uid="{B0345271-5314-4D5D-8897-FC2510BDEF83}"/>
    <cellStyle name="Millares 2 4 2 2 3 7" xfId="22549" xr:uid="{49FE5B8E-632E-4085-B323-8E42880511D0}"/>
    <cellStyle name="Millares 2 4 2 2 3 8" xfId="44052" xr:uid="{63B1D326-9249-4F1D-AACD-AD7B62E7D4B1}"/>
    <cellStyle name="Millares 2 4 2 2 4" xfId="1439" xr:uid="{084639CE-1BF3-4443-8F0D-667D30BC506A}"/>
    <cellStyle name="Millares 2 4 2 2 4 2" xfId="4268" xr:uid="{0860C7EE-FA7A-4D78-B800-B5775AED4E31}"/>
    <cellStyle name="Millares 2 4 2 2 4 2 2" xfId="12534" xr:uid="{B63F962A-36A9-4781-85EC-B555C4211938}"/>
    <cellStyle name="Millares 2 4 2 2 4 2 2 2" xfId="34037" xr:uid="{B6B827F9-334F-443F-BEED-055BB986EB5B}"/>
    <cellStyle name="Millares 2 4 2 2 4 2 3" xfId="19169" xr:uid="{CAD03F17-D365-410E-B986-6B344A36C789}"/>
    <cellStyle name="Millares 2 4 2 2 4 2 3 2" xfId="40672" xr:uid="{1B8DE3A5-0825-4300-8AAF-A37F10550F96}"/>
    <cellStyle name="Millares 2 4 2 2 4 2 4" xfId="25774" xr:uid="{C31C3505-F5B5-4E2E-AD5E-9D58FE2ABD3F}"/>
    <cellStyle name="Millares 2 4 2 2 4 2 5" xfId="47277" xr:uid="{71B1629F-4328-4957-8E7F-1EF7E7EF1333}"/>
    <cellStyle name="Millares 2 4 2 2 4 3" xfId="6407" xr:uid="{07F45E67-92B7-4F40-A6DD-4BFF445994FE}"/>
    <cellStyle name="Millares 2 4 2 2 4 3 2" xfId="14673" xr:uid="{7DFE54F5-468E-4E7B-9E83-96FE114944A7}"/>
    <cellStyle name="Millares 2 4 2 2 4 3 2 2" xfId="36176" xr:uid="{D5B5DD57-6C8A-46C9-A019-A162D61194B1}"/>
    <cellStyle name="Millares 2 4 2 2 4 3 3" xfId="21308" xr:uid="{0035B86E-ECCA-4A2C-9452-7225BEC4E025}"/>
    <cellStyle name="Millares 2 4 2 2 4 3 3 2" xfId="42811" xr:uid="{DC33BF94-5711-47F2-8023-1C2760082CF1}"/>
    <cellStyle name="Millares 2 4 2 2 4 3 4" xfId="27913" xr:uid="{EAF9DE7D-0AEB-40B2-9129-8FEC4E37C493}"/>
    <cellStyle name="Millares 2 4 2 2 4 3 5" xfId="49416" xr:uid="{57B420A0-9195-4721-BB86-885FC63C3E7A}"/>
    <cellStyle name="Millares 2 4 2 2 4 4" xfId="8048" xr:uid="{57D3865B-6420-4FB4-90C0-C49BD8108106}"/>
    <cellStyle name="Millares 2 4 2 2 4 4 2" xfId="29551" xr:uid="{B95F5770-B64A-4B87-BF8C-EB247D8CB8E5}"/>
    <cellStyle name="Millares 2 4 2 2 4 5" xfId="9705" xr:uid="{4B23ACF5-7F46-49D3-878C-0480A21B06D9}"/>
    <cellStyle name="Millares 2 4 2 2 4 5 2" xfId="31208" xr:uid="{8C0A70F7-7021-455D-A1E8-C119D645C7A6}"/>
    <cellStyle name="Millares 2 4 2 2 4 6" xfId="16340" xr:uid="{6DF0CB0B-4AFD-4A1D-8E58-4FA664BF4FF5}"/>
    <cellStyle name="Millares 2 4 2 2 4 6 2" xfId="37843" xr:uid="{A40E7226-370C-46AA-B32B-C8B50E0003E8}"/>
    <cellStyle name="Millares 2 4 2 2 4 7" xfId="22945" xr:uid="{AF2B2624-7FCC-4255-A01C-DAE357214ABB}"/>
    <cellStyle name="Millares 2 4 2 2 4 8" xfId="44448" xr:uid="{07417245-A22B-4DDC-91DC-121CFC36BE0A}"/>
    <cellStyle name="Millares 2 4 2 2 5" xfId="2126" xr:uid="{7FEDD7A9-B135-4B54-AED9-4A2D11E99AA1}"/>
    <cellStyle name="Millares 2 4 2 2 5 2" xfId="10392" xr:uid="{F5E4F536-FDB8-4CDF-B53D-1D030D9AC19C}"/>
    <cellStyle name="Millares 2 4 2 2 5 2 2" xfId="31895" xr:uid="{896F02C9-CED5-47F2-8AAA-3CE16FB95033}"/>
    <cellStyle name="Millares 2 4 2 2 5 3" xfId="17027" xr:uid="{D3A03544-0F3B-457F-AA98-757DB93D0DF7}"/>
    <cellStyle name="Millares 2 4 2 2 5 3 2" xfId="38530" xr:uid="{B8802F38-3F16-42DA-B60C-313107BC7A0C}"/>
    <cellStyle name="Millares 2 4 2 2 5 4" xfId="23632" xr:uid="{B192804F-1019-4C26-89E3-E4AD47C4A558}"/>
    <cellStyle name="Millares 2 4 2 2 5 5" xfId="45135" xr:uid="{F285BDBA-156C-4BEC-B65E-8506F6A425A1}"/>
    <cellStyle name="Millares 2 4 2 2 6" xfId="2674" xr:uid="{9A0B6047-7353-44AE-9F74-8E7CDB44DE73}"/>
    <cellStyle name="Millares 2 4 2 2 6 2" xfId="10940" xr:uid="{6C21D084-DEF8-4162-97D7-232BD057CE97}"/>
    <cellStyle name="Millares 2 4 2 2 6 2 2" xfId="32443" xr:uid="{7137B1C8-B18C-47D2-9880-8675E84564F3}"/>
    <cellStyle name="Millares 2 4 2 2 6 3" xfId="17575" xr:uid="{32597466-4460-4AA6-A4E7-A3A9D64DC880}"/>
    <cellStyle name="Millares 2 4 2 2 6 3 2" xfId="39078" xr:uid="{9B4CBEB1-1AAC-4DEC-9907-99F49C53B4C1}"/>
    <cellStyle name="Millares 2 4 2 2 6 4" xfId="24180" xr:uid="{B2484783-9CA3-4D70-8408-939FCEE2E539}"/>
    <cellStyle name="Millares 2 4 2 2 6 5" xfId="45683" xr:uid="{C58D1A19-4489-44AC-A755-5531756F755D}"/>
    <cellStyle name="Millares 2 4 2 2 7" xfId="3322" xr:uid="{C6A25716-396D-4FF0-8FAA-05503A19A76F}"/>
    <cellStyle name="Millares 2 4 2 2 7 2" xfId="11588" xr:uid="{0BBF5526-2C51-4CD2-BEE1-806C48282036}"/>
    <cellStyle name="Millares 2 4 2 2 7 2 2" xfId="33091" xr:uid="{784A88F8-80AE-470B-822F-9AF06EC39FD7}"/>
    <cellStyle name="Millares 2 4 2 2 7 3" xfId="18223" xr:uid="{BF717541-3D25-4B34-AF85-F9BF38E23785}"/>
    <cellStyle name="Millares 2 4 2 2 7 3 2" xfId="39726" xr:uid="{50B89400-9E3F-43A6-8DB3-60FE5F8BEDB8}"/>
    <cellStyle name="Millares 2 4 2 2 7 4" xfId="24828" xr:uid="{F38DCE66-5BD2-4BA3-BDB3-5615E082DB35}"/>
    <cellStyle name="Millares 2 4 2 2 7 5" xfId="46331" xr:uid="{8FF50561-BF65-40EA-B6AA-4C4DC70C139A}"/>
    <cellStyle name="Millares 2 4 2 2 8" xfId="4818" xr:uid="{56467E0D-02E2-4076-8F2D-872105D5E3E0}"/>
    <cellStyle name="Millares 2 4 2 2 8 2" xfId="13084" xr:uid="{D1033287-32BE-445E-9977-66B60EA1E1B3}"/>
    <cellStyle name="Millares 2 4 2 2 8 2 2" xfId="34587" xr:uid="{2157F4D3-ECD9-4A63-8AE1-E5E73DE11B1E}"/>
    <cellStyle name="Millares 2 4 2 2 8 3" xfId="19719" xr:uid="{77044595-D8D5-4631-AC70-FEB5C2D11B1D}"/>
    <cellStyle name="Millares 2 4 2 2 8 3 2" xfId="41222" xr:uid="{789C017E-9EF5-4D6D-BED6-C9FA5637AD31}"/>
    <cellStyle name="Millares 2 4 2 2 8 4" xfId="26324" xr:uid="{A9E52EC1-0EE8-4BA1-A487-AD5BF2730313}"/>
    <cellStyle name="Millares 2 4 2 2 8 5" xfId="47827" xr:uid="{EEC84CFC-A13F-49C1-88D9-BADA9F7B5166}"/>
    <cellStyle name="Millares 2 4 2 2 9" xfId="5461" xr:uid="{C5DBE676-0651-4C9E-921C-ED8F6891AF0D}"/>
    <cellStyle name="Millares 2 4 2 2 9 2" xfId="13727" xr:uid="{CA6E9B82-8526-4EEE-808D-49A51C094D25}"/>
    <cellStyle name="Millares 2 4 2 2 9 2 2" xfId="35230" xr:uid="{09610A54-1826-485E-87D3-3D078BF17B20}"/>
    <cellStyle name="Millares 2 4 2 2 9 3" xfId="20362" xr:uid="{721F549B-610D-48D9-B78B-570F74316656}"/>
    <cellStyle name="Millares 2 4 2 2 9 3 2" xfId="41865" xr:uid="{D1D051BF-84D3-455B-A8B9-1FA423DD6D4D}"/>
    <cellStyle name="Millares 2 4 2 2 9 4" xfId="26967" xr:uid="{51355A7A-0B7C-4F33-8910-9727F03DA509}"/>
    <cellStyle name="Millares 2 4 2 2 9 5" xfId="48470" xr:uid="{93E471D1-F127-4D4C-937A-FCA639D824F8}"/>
    <cellStyle name="Millares 2 4 2 3" xfId="364" xr:uid="{2510BFCC-105F-465A-AC64-EA889B56FA15}"/>
    <cellStyle name="Millares 2 4 2 3 10" xfId="15267" xr:uid="{723F0248-8497-44E2-B201-3667AC1E902D}"/>
    <cellStyle name="Millares 2 4 2 3 10 2" xfId="36770" xr:uid="{A77A6C98-3F8C-42B4-B808-04DE4B344F30}"/>
    <cellStyle name="Millares 2 4 2 3 11" xfId="21872" xr:uid="{B806DFA2-75ED-4014-880E-ED179600E591}"/>
    <cellStyle name="Millares 2 4 2 3 12" xfId="43375" xr:uid="{0653C9A8-AE1A-49DA-96A3-F19B975D763E}"/>
    <cellStyle name="Millares 2 4 2 3 2" xfId="1312" xr:uid="{603B8D53-5221-4284-BB9A-8902CDCE3F89}"/>
    <cellStyle name="Millares 2 4 2 3 2 2" xfId="4141" xr:uid="{BEA445B4-00B6-418E-951F-DDEFDABE4884}"/>
    <cellStyle name="Millares 2 4 2 3 2 2 2" xfId="12407" xr:uid="{D68C5508-1F13-430E-892B-1604E6641800}"/>
    <cellStyle name="Millares 2 4 2 3 2 2 2 2" xfId="33910" xr:uid="{50400783-642D-4564-A6DD-8232F5C27B7E}"/>
    <cellStyle name="Millares 2 4 2 3 2 2 3" xfId="19042" xr:uid="{44E4E3DA-E1B4-4CA2-966D-2A0D17DFE82E}"/>
    <cellStyle name="Millares 2 4 2 3 2 2 3 2" xfId="40545" xr:uid="{86D474C1-D561-4EDF-91C2-1F5A1D156A27}"/>
    <cellStyle name="Millares 2 4 2 3 2 2 4" xfId="25647" xr:uid="{B1BE5A50-A687-4920-8656-3F956D471796}"/>
    <cellStyle name="Millares 2 4 2 3 2 2 5" xfId="47150" xr:uid="{0F4C2A8A-1086-40D8-B7E9-B83DAD6E1F1E}"/>
    <cellStyle name="Millares 2 4 2 3 2 3" xfId="6280" xr:uid="{0B63FFDD-5ECF-42B1-8101-49483C3F7001}"/>
    <cellStyle name="Millares 2 4 2 3 2 3 2" xfId="14546" xr:uid="{F301A732-5761-477C-8B6F-4B150E0F767C}"/>
    <cellStyle name="Millares 2 4 2 3 2 3 2 2" xfId="36049" xr:uid="{4D4A768C-815D-4653-A01A-FAE181A98919}"/>
    <cellStyle name="Millares 2 4 2 3 2 3 3" xfId="21181" xr:uid="{65D8789B-3D78-4F30-94AE-4F8C5CAC070D}"/>
    <cellStyle name="Millares 2 4 2 3 2 3 3 2" xfId="42684" xr:uid="{76811E79-46AE-4D4F-B88A-8325DD544537}"/>
    <cellStyle name="Millares 2 4 2 3 2 3 4" xfId="27786" xr:uid="{F2126D56-6D27-4CAF-B00C-B00DB559385A}"/>
    <cellStyle name="Millares 2 4 2 3 2 3 5" xfId="49289" xr:uid="{9A22912E-EB59-4B58-9756-67A6781698E9}"/>
    <cellStyle name="Millares 2 4 2 3 2 4" xfId="7921" xr:uid="{2B7CF6E3-B444-466C-8DEF-7D4E87685E99}"/>
    <cellStyle name="Millares 2 4 2 3 2 4 2" xfId="29424" xr:uid="{5F0BE039-423A-411C-8C6F-B3B407DD6C08}"/>
    <cellStyle name="Millares 2 4 2 3 2 5" xfId="9578" xr:uid="{2B85BD90-BD6E-49D3-B111-5265F6A14EA6}"/>
    <cellStyle name="Millares 2 4 2 3 2 5 2" xfId="31081" xr:uid="{1278B58E-F21C-4CC8-BA03-1E1B9E19FF8B}"/>
    <cellStyle name="Millares 2 4 2 3 2 6" xfId="16213" xr:uid="{7B7B257D-A405-4981-9617-B91DDEA0A819}"/>
    <cellStyle name="Millares 2 4 2 3 2 6 2" xfId="37716" xr:uid="{9112B392-2CBC-47B3-A640-C1FCB3D1A46E}"/>
    <cellStyle name="Millares 2 4 2 3 2 7" xfId="22818" xr:uid="{426C319D-594A-4A92-92DB-1319B8EC2A18}"/>
    <cellStyle name="Millares 2 4 2 3 2 8" xfId="44321" xr:uid="{88197EBF-0251-4131-B25B-F4319994034D}"/>
    <cellStyle name="Millares 2 4 2 3 3" xfId="1999" xr:uid="{DF0570A1-3B56-47E6-A926-DEBCCE954F24}"/>
    <cellStyle name="Millares 2 4 2 3 3 2" xfId="10265" xr:uid="{88E0FE14-F6EE-446C-B5CC-D8C8CF8320C0}"/>
    <cellStyle name="Millares 2 4 2 3 3 2 2" xfId="31768" xr:uid="{6576C375-B6D8-4F1D-8F1C-AF1D23C05820}"/>
    <cellStyle name="Millares 2 4 2 3 3 3" xfId="16900" xr:uid="{922F5C6C-0149-4747-9BA3-825E47DA3302}"/>
    <cellStyle name="Millares 2 4 2 3 3 3 2" xfId="38403" xr:uid="{2CAE639D-10E0-4F47-80D2-53B99E37D025}"/>
    <cellStyle name="Millares 2 4 2 3 3 4" xfId="23505" xr:uid="{64EEC1B6-A188-4263-B2CE-E8EF52C407AD}"/>
    <cellStyle name="Millares 2 4 2 3 3 5" xfId="45008" xr:uid="{9063DA2E-8A7C-4918-B782-7E68338A2DAD}"/>
    <cellStyle name="Millares 2 4 2 3 4" xfId="2798" xr:uid="{9958BCDE-717C-4F77-8AA6-783BC59D0204}"/>
    <cellStyle name="Millares 2 4 2 3 4 2" xfId="11064" xr:uid="{000EEC1A-BC2A-4723-9570-DEF506A523ED}"/>
    <cellStyle name="Millares 2 4 2 3 4 2 2" xfId="32567" xr:uid="{11ED65B5-6B0D-425E-AF8E-07D316CCF1D7}"/>
    <cellStyle name="Millares 2 4 2 3 4 3" xfId="17699" xr:uid="{D586E414-593E-42E4-B2A4-ECD3DA1DC9D4}"/>
    <cellStyle name="Millares 2 4 2 3 4 3 2" xfId="39202" xr:uid="{3115619A-98C9-4850-8ED8-6436CC664A52}"/>
    <cellStyle name="Millares 2 4 2 3 4 4" xfId="24304" xr:uid="{4BC15011-A180-43ED-902E-FEBD12B390B1}"/>
    <cellStyle name="Millares 2 4 2 3 4 5" xfId="45807" xr:uid="{2B9E0C44-EA9B-4A55-801D-378026216899}"/>
    <cellStyle name="Millares 2 4 2 3 5" xfId="3195" xr:uid="{48B526C5-1C72-4318-9752-F50DB36ABD80}"/>
    <cellStyle name="Millares 2 4 2 3 5 2" xfId="11461" xr:uid="{0282B1BD-A0EA-4ED8-A802-A9AE9B12044F}"/>
    <cellStyle name="Millares 2 4 2 3 5 2 2" xfId="32964" xr:uid="{24CBE21C-30D1-480A-A6EC-F02E52EC11F9}"/>
    <cellStyle name="Millares 2 4 2 3 5 3" xfId="18096" xr:uid="{94EC8D72-64B4-4FB3-B479-3285D5151D39}"/>
    <cellStyle name="Millares 2 4 2 3 5 3 2" xfId="39599" xr:uid="{387FA145-2941-42AB-9501-59CFB03FFCC8}"/>
    <cellStyle name="Millares 2 4 2 3 5 4" xfId="24701" xr:uid="{D6806BC7-1A46-475D-9415-3D912FC28D6E}"/>
    <cellStyle name="Millares 2 4 2 3 5 5" xfId="46204" xr:uid="{A30E8C1F-ED5A-4271-828B-E26BF2FA056F}"/>
    <cellStyle name="Millares 2 4 2 3 6" xfId="4942" xr:uid="{B10D892E-5340-478D-AF48-C9FDF01486BF}"/>
    <cellStyle name="Millares 2 4 2 3 6 2" xfId="13208" xr:uid="{5DA54DE1-11E1-467B-BE06-7EDDB58398D3}"/>
    <cellStyle name="Millares 2 4 2 3 6 2 2" xfId="34711" xr:uid="{C6DF3E84-3562-4E8D-970A-7058C6BBABDA}"/>
    <cellStyle name="Millares 2 4 2 3 6 3" xfId="19843" xr:uid="{080C955A-C82C-4166-AA9A-1E2213550DAD}"/>
    <cellStyle name="Millares 2 4 2 3 6 3 2" xfId="41346" xr:uid="{0718070E-CEB5-4C23-8687-CBC8EF0D0DE6}"/>
    <cellStyle name="Millares 2 4 2 3 6 4" xfId="26448" xr:uid="{86CA658F-8DB8-4F86-A614-42DCF255DFF6}"/>
    <cellStyle name="Millares 2 4 2 3 6 5" xfId="47951" xr:uid="{2ABCC744-FECF-4A79-93DA-F9E19F9E8AA1}"/>
    <cellStyle name="Millares 2 4 2 3 7" xfId="5334" xr:uid="{81CCD52F-4833-43CF-ACAA-D467B2930699}"/>
    <cellStyle name="Millares 2 4 2 3 7 2" xfId="13600" xr:uid="{4A82C920-177A-45D8-BBA8-5445F9181D31}"/>
    <cellStyle name="Millares 2 4 2 3 7 2 2" xfId="35103" xr:uid="{5A67E9B5-80FE-4D2A-B207-3C8C8DA3823D}"/>
    <cellStyle name="Millares 2 4 2 3 7 3" xfId="20235" xr:uid="{323FED01-5530-4434-8C57-9202A71AF0EA}"/>
    <cellStyle name="Millares 2 4 2 3 7 3 2" xfId="41738" xr:uid="{1E02F5EA-72A8-4AED-B0CA-3C28FF03E836}"/>
    <cellStyle name="Millares 2 4 2 3 7 4" xfId="26840" xr:uid="{09EC0FDE-043F-4CCF-B079-AEC01CEBDB85}"/>
    <cellStyle name="Millares 2 4 2 3 7 5" xfId="48343" xr:uid="{DE9DB8E4-452A-40A5-A0DA-C9893AAF39A5}"/>
    <cellStyle name="Millares 2 4 2 3 8" xfId="6975" xr:uid="{5BB16E78-DCCC-4485-89B0-3B6059C3FCE4}"/>
    <cellStyle name="Millares 2 4 2 3 8 2" xfId="28478" xr:uid="{9740BE2C-06B7-48E9-859F-963AC49C1448}"/>
    <cellStyle name="Millares 2 4 2 3 9" xfId="8631" xr:uid="{20C06324-94D3-4306-BE54-7987EA2AE4B5}"/>
    <cellStyle name="Millares 2 4 2 3 9 2" xfId="30134" xr:uid="{6EEC1C00-88AB-42D3-894D-A3CC2B5E5AAC}"/>
    <cellStyle name="Millares 2 4 2 4" xfId="648" xr:uid="{1F4A84B1-DC4D-4A25-96FC-2B9F769AABBC}"/>
    <cellStyle name="Millares 2 4 2 4 10" xfId="43657" xr:uid="{F8FA263A-011C-4E3B-B58D-D137CB5184CF}"/>
    <cellStyle name="Millares 2 4 2 4 2" xfId="1594" xr:uid="{84988900-5102-48AD-9141-489ACACDBA69}"/>
    <cellStyle name="Millares 2 4 2 4 2 2" xfId="4423" xr:uid="{7661474E-0D38-498D-BA62-0692956156D1}"/>
    <cellStyle name="Millares 2 4 2 4 2 2 2" xfId="12689" xr:uid="{B067B09D-B8F7-45EA-888E-3090772A669A}"/>
    <cellStyle name="Millares 2 4 2 4 2 2 2 2" xfId="34192" xr:uid="{5E5073AF-96F4-4A42-A8E5-438309F732FF}"/>
    <cellStyle name="Millares 2 4 2 4 2 2 3" xfId="19324" xr:uid="{CAF94F93-F5ED-41A3-9E33-2F22426A8A6F}"/>
    <cellStyle name="Millares 2 4 2 4 2 2 3 2" xfId="40827" xr:uid="{D29E67C3-33F6-471D-BF22-B28A0DE9FA4C}"/>
    <cellStyle name="Millares 2 4 2 4 2 2 4" xfId="25929" xr:uid="{AD98CC27-3A29-4E7F-9214-920F38769FFF}"/>
    <cellStyle name="Millares 2 4 2 4 2 2 5" xfId="47432" xr:uid="{135EBBE1-B70F-4B62-A745-AE4CE5B16DB7}"/>
    <cellStyle name="Millares 2 4 2 4 2 3" xfId="6562" xr:uid="{3707D2E8-601D-4192-BED1-2AB3AD3EB507}"/>
    <cellStyle name="Millares 2 4 2 4 2 3 2" xfId="14828" xr:uid="{449F89D4-7BDC-4789-9DCA-BE5E28641012}"/>
    <cellStyle name="Millares 2 4 2 4 2 3 2 2" xfId="36331" xr:uid="{5CAA137B-83A8-4249-979E-6E72FC2771C2}"/>
    <cellStyle name="Millares 2 4 2 4 2 3 3" xfId="21463" xr:uid="{EA8C6CFF-AA40-4024-967A-B5642821D206}"/>
    <cellStyle name="Millares 2 4 2 4 2 3 3 2" xfId="42966" xr:uid="{0D8B5FAA-59C2-412E-BEF2-E08FDEB5A432}"/>
    <cellStyle name="Millares 2 4 2 4 2 3 4" xfId="28068" xr:uid="{79E38359-9B9E-4B59-B011-32CDFAB2EFEE}"/>
    <cellStyle name="Millares 2 4 2 4 2 3 5" xfId="49571" xr:uid="{EF1B95A3-3A9A-45ED-9DD2-80A544CF4D0E}"/>
    <cellStyle name="Millares 2 4 2 4 2 4" xfId="8203" xr:uid="{70B6425F-27C8-416F-929A-3D365DC72707}"/>
    <cellStyle name="Millares 2 4 2 4 2 4 2" xfId="29706" xr:uid="{EFEAC4C3-C820-4889-B6C5-F7B8BA776F1C}"/>
    <cellStyle name="Millares 2 4 2 4 2 5" xfId="9860" xr:uid="{598347B5-D2A3-4078-BDB3-A31A19BACE0E}"/>
    <cellStyle name="Millares 2 4 2 4 2 5 2" xfId="31363" xr:uid="{BD41C65D-1C60-4414-859C-94A621F14D28}"/>
    <cellStyle name="Millares 2 4 2 4 2 6" xfId="16495" xr:uid="{0872CAFB-A78C-46B0-B8EC-58AB9951CCB0}"/>
    <cellStyle name="Millares 2 4 2 4 2 6 2" xfId="37998" xr:uid="{51DEBB94-AB36-4FA8-A3E3-BDF5732AEA2A}"/>
    <cellStyle name="Millares 2 4 2 4 2 7" xfId="23100" xr:uid="{F67D8988-01D3-4B12-B426-93BB318E267E}"/>
    <cellStyle name="Millares 2 4 2 4 2 8" xfId="44603" xr:uid="{2BFAE320-EFC0-49BD-A066-52953059DE5E}"/>
    <cellStyle name="Millares 2 4 2 4 3" xfId="2281" xr:uid="{7EEA7651-0B2D-4FC3-A388-4D893DC26413}"/>
    <cellStyle name="Millares 2 4 2 4 3 2" xfId="10547" xr:uid="{8EA444F6-7F35-42BA-AE65-3CADBE38655D}"/>
    <cellStyle name="Millares 2 4 2 4 3 2 2" xfId="32050" xr:uid="{BBAD573A-B15B-4DF6-8C37-22106002D9E7}"/>
    <cellStyle name="Millares 2 4 2 4 3 3" xfId="17182" xr:uid="{161D4987-C383-4E29-82FD-5D1A459A560C}"/>
    <cellStyle name="Millares 2 4 2 4 3 3 2" xfId="38685" xr:uid="{45138539-F5B8-48AA-9321-154A7EBAE7FE}"/>
    <cellStyle name="Millares 2 4 2 4 3 4" xfId="23787" xr:uid="{68F07140-4DE2-4C54-9B69-70EC565A2B24}"/>
    <cellStyle name="Millares 2 4 2 4 3 5" xfId="45290" xr:uid="{8CE5E727-553E-42E2-BBB1-822226DB67FC}"/>
    <cellStyle name="Millares 2 4 2 4 4" xfId="3477" xr:uid="{0648674F-9770-49AB-B3B2-90C051610085}"/>
    <cellStyle name="Millares 2 4 2 4 4 2" xfId="11743" xr:uid="{E6BDC12A-1EE3-4B3F-ABE1-0B6026E5C51B}"/>
    <cellStyle name="Millares 2 4 2 4 4 2 2" xfId="33246" xr:uid="{10D01EB8-24D9-4253-B39D-3F7B4AFAB099}"/>
    <cellStyle name="Millares 2 4 2 4 4 3" xfId="18378" xr:uid="{FD2BC91B-70E2-47AE-8A28-12C81FEB46EB}"/>
    <cellStyle name="Millares 2 4 2 4 4 3 2" xfId="39881" xr:uid="{6C4F9865-8A2C-4CEA-94B9-DD25124D0833}"/>
    <cellStyle name="Millares 2 4 2 4 4 4" xfId="24983" xr:uid="{FA0831D4-BE70-415F-A85E-20A7D5606997}"/>
    <cellStyle name="Millares 2 4 2 4 4 5" xfId="46486" xr:uid="{2700F8A7-7908-4851-84E3-624642C4B91E}"/>
    <cellStyle name="Millares 2 4 2 4 5" xfId="5616" xr:uid="{857FC592-1A5E-4342-8C58-E6E4B91A2104}"/>
    <cellStyle name="Millares 2 4 2 4 5 2" xfId="13882" xr:uid="{D2377DED-9411-4B34-80EC-079EFEF357B8}"/>
    <cellStyle name="Millares 2 4 2 4 5 2 2" xfId="35385" xr:uid="{3286B39F-EC55-4611-8E65-AC06CEA00252}"/>
    <cellStyle name="Millares 2 4 2 4 5 3" xfId="20517" xr:uid="{5C7C460B-ECB0-4D13-B8A5-24B6EF476377}"/>
    <cellStyle name="Millares 2 4 2 4 5 3 2" xfId="42020" xr:uid="{06A32452-41BE-4568-AAD7-8FDFF0FFFC98}"/>
    <cellStyle name="Millares 2 4 2 4 5 4" xfId="27122" xr:uid="{1DDE5A62-5D00-4EB8-8D7D-CDEE7275AEC2}"/>
    <cellStyle name="Millares 2 4 2 4 5 5" xfId="48625" xr:uid="{D30D5581-A9FC-4978-BC63-54000DB584B9}"/>
    <cellStyle name="Millares 2 4 2 4 6" xfId="7257" xr:uid="{5CD919CC-035D-4E81-9CB4-E6AC1E6F3935}"/>
    <cellStyle name="Millares 2 4 2 4 6 2" xfId="28760" xr:uid="{7F6FBFF0-C129-4E4F-BD8A-AAC3EF3B9D3F}"/>
    <cellStyle name="Millares 2 4 2 4 7" xfId="8914" xr:uid="{920C2373-463C-493F-A760-5A0993FBFFE3}"/>
    <cellStyle name="Millares 2 4 2 4 7 2" xfId="30417" xr:uid="{15F178F8-8F65-456C-B61D-98A4F9D67026}"/>
    <cellStyle name="Millares 2 4 2 4 8" xfId="15549" xr:uid="{C7EC4651-CAA8-412B-91E7-D1886DA4FEEB}"/>
    <cellStyle name="Millares 2 4 2 4 8 2" xfId="37052" xr:uid="{BFD9B460-EDD1-4BE7-B0B6-33AF58DA4AFA}"/>
    <cellStyle name="Millares 2 4 2 4 9" xfId="22154" xr:uid="{C1CA5B11-CBD5-4B8A-ADA7-368604F740D0}"/>
    <cellStyle name="Millares 2 4 2 5" xfId="916" xr:uid="{7A224095-EF14-492A-9D05-E70C302FD392}"/>
    <cellStyle name="Millares 2 4 2 5 2" xfId="3745" xr:uid="{3EF45D38-65A2-4CAC-A8F1-3F10DA846009}"/>
    <cellStyle name="Millares 2 4 2 5 2 2" xfId="12011" xr:uid="{218FDECF-F844-406E-9422-EC183EC9D206}"/>
    <cellStyle name="Millares 2 4 2 5 2 2 2" xfId="33514" xr:uid="{D0B0E929-342B-4EDF-A74C-33DA7869F336}"/>
    <cellStyle name="Millares 2 4 2 5 2 3" xfId="18646" xr:uid="{6C11CD51-7D72-4420-9AE5-22CED03D7A5A}"/>
    <cellStyle name="Millares 2 4 2 5 2 3 2" xfId="40149" xr:uid="{6BA0C937-F7F3-492A-9739-ECFBBDFF8894}"/>
    <cellStyle name="Millares 2 4 2 5 2 4" xfId="25251" xr:uid="{FE2E98CF-2874-4D9C-960D-00C6FEE601DB}"/>
    <cellStyle name="Millares 2 4 2 5 2 5" xfId="46754" xr:uid="{A0BD545C-6900-4DC2-AF50-95B7D730B965}"/>
    <cellStyle name="Millares 2 4 2 5 3" xfId="5884" xr:uid="{EDCA385A-D189-4FC3-AA9D-E8DB42D9D1DC}"/>
    <cellStyle name="Millares 2 4 2 5 3 2" xfId="14150" xr:uid="{DBCB7FAE-25EF-410A-B2BA-7F38B0F74A85}"/>
    <cellStyle name="Millares 2 4 2 5 3 2 2" xfId="35653" xr:uid="{1C302CBF-9D32-40A4-8562-4A7FE4D9CD8D}"/>
    <cellStyle name="Millares 2 4 2 5 3 3" xfId="20785" xr:uid="{0CD61234-AF6A-416B-8180-AD65E3CB6F33}"/>
    <cellStyle name="Millares 2 4 2 5 3 3 2" xfId="42288" xr:uid="{640A564A-CD44-4918-A9AD-3DBDF24F3A1E}"/>
    <cellStyle name="Millares 2 4 2 5 3 4" xfId="27390" xr:uid="{D52FA3BE-2855-4FF2-9F82-924D5FBD6C5C}"/>
    <cellStyle name="Millares 2 4 2 5 3 5" xfId="48893" xr:uid="{F0D3010A-F614-41D4-9781-24409D910768}"/>
    <cellStyle name="Millares 2 4 2 5 4" xfId="7525" xr:uid="{1D226AAB-6FC5-4789-9FD9-F7F8E0D31CC1}"/>
    <cellStyle name="Millares 2 4 2 5 4 2" xfId="29028" xr:uid="{FF555155-7370-4CF2-BDE9-83F99507D523}"/>
    <cellStyle name="Millares 2 4 2 5 5" xfId="9182" xr:uid="{E8370935-6A0A-4C87-B37F-38D4FEA434B1}"/>
    <cellStyle name="Millares 2 4 2 5 5 2" xfId="30685" xr:uid="{9678EED6-03F8-46EB-B1F8-99F0EA7BD5D2}"/>
    <cellStyle name="Millares 2 4 2 5 6" xfId="15817" xr:uid="{1A2FB188-CD98-46A1-A9CD-AC44E2048A3C}"/>
    <cellStyle name="Millares 2 4 2 5 6 2" xfId="37320" xr:uid="{58373E68-ABB4-49B7-B079-D99E57BFA62D}"/>
    <cellStyle name="Millares 2 4 2 5 7" xfId="22422" xr:uid="{3CADCC2C-FF6D-440C-ABD7-546EA083BD88}"/>
    <cellStyle name="Millares 2 4 2 5 8" xfId="43925" xr:uid="{853CB795-E73B-487C-8A1B-3DA54A21A0FF}"/>
    <cellStyle name="Millares 2 4 2 6" xfId="1177" xr:uid="{E640CB33-9A62-473C-BDD4-806FF291B8EA}"/>
    <cellStyle name="Millares 2 4 2 6 2" xfId="4006" xr:uid="{60F6AEE0-32D6-403A-95CB-8085FC844C15}"/>
    <cellStyle name="Millares 2 4 2 6 2 2" xfId="12272" xr:uid="{12979E06-4C2C-480B-A882-51820EE20963}"/>
    <cellStyle name="Millares 2 4 2 6 2 2 2" xfId="33775" xr:uid="{C4153891-6A12-4AAB-8EDD-C94E0D2F1F1A}"/>
    <cellStyle name="Millares 2 4 2 6 2 3" xfId="18907" xr:uid="{CD07BB3C-C5A5-46BA-A043-A97C0E47F6E2}"/>
    <cellStyle name="Millares 2 4 2 6 2 3 2" xfId="40410" xr:uid="{F9E059E7-6C5C-4C79-902D-A1ED3F04BC44}"/>
    <cellStyle name="Millares 2 4 2 6 2 4" xfId="25512" xr:uid="{3B6B4E58-68FE-4D91-A5D9-3DC7B6189D96}"/>
    <cellStyle name="Millares 2 4 2 6 2 5" xfId="47015" xr:uid="{AAA73E04-E18E-4591-8EB9-0B73461F571D}"/>
    <cellStyle name="Millares 2 4 2 6 3" xfId="6145" xr:uid="{D3552A27-30F8-4EA8-9B13-33CA1A79DD2C}"/>
    <cellStyle name="Millares 2 4 2 6 3 2" xfId="14411" xr:uid="{1DB6916D-6655-4C7E-AE0C-60DF89709CFB}"/>
    <cellStyle name="Millares 2 4 2 6 3 2 2" xfId="35914" xr:uid="{22F9FBCC-29AE-481A-A72A-C2478F507D35}"/>
    <cellStyle name="Millares 2 4 2 6 3 3" xfId="21046" xr:uid="{BED9B0FC-A060-40C2-BE57-223ACC442A5D}"/>
    <cellStyle name="Millares 2 4 2 6 3 3 2" xfId="42549" xr:uid="{AD6DB255-EC54-4AE3-B95F-8E742F7CC69C}"/>
    <cellStyle name="Millares 2 4 2 6 3 4" xfId="27651" xr:uid="{CEE35F2C-6F4A-4677-A295-45F3800D82D4}"/>
    <cellStyle name="Millares 2 4 2 6 3 5" xfId="49154" xr:uid="{19476921-2D1B-4B6A-8428-3CE3563436C5}"/>
    <cellStyle name="Millares 2 4 2 6 4" xfId="7786" xr:uid="{A96EBBE6-5980-4270-9EF6-E5132104DB66}"/>
    <cellStyle name="Millares 2 4 2 6 4 2" xfId="29289" xr:uid="{B2E201A8-683C-44A9-A671-D8B107C4471A}"/>
    <cellStyle name="Millares 2 4 2 6 5" xfId="9443" xr:uid="{899D53B7-9E86-4737-ADE7-2CA16A7FC9DC}"/>
    <cellStyle name="Millares 2 4 2 6 5 2" xfId="30946" xr:uid="{D4620323-767A-49BC-BE66-C1169C896924}"/>
    <cellStyle name="Millares 2 4 2 6 6" xfId="16078" xr:uid="{D4633968-0E3C-405E-B790-849907711D34}"/>
    <cellStyle name="Millares 2 4 2 6 6 2" xfId="37581" xr:uid="{6422F8C5-9099-4219-8B53-1D7B6CFC623B}"/>
    <cellStyle name="Millares 2 4 2 6 7" xfId="22683" xr:uid="{132E10FB-D964-4D80-8F1A-08E34CF4649C}"/>
    <cellStyle name="Millares 2 4 2 6 8" xfId="44186" xr:uid="{BD61DEE4-F158-4BFD-BFE6-3EE96F7ACD61}"/>
    <cellStyle name="Millares 2 4 2 7" xfId="1865" xr:uid="{C81CCDBE-DF1A-43DE-BE36-280E3C790BAB}"/>
    <cellStyle name="Millares 2 4 2 7 2" xfId="10131" xr:uid="{3A93DCB5-8842-4853-9187-F9B6FFB14A85}"/>
    <cellStyle name="Millares 2 4 2 7 2 2" xfId="31634" xr:uid="{80ECD154-383B-4D67-B0A4-4C5AFE965356}"/>
    <cellStyle name="Millares 2 4 2 7 3" xfId="16766" xr:uid="{D21C33A1-4748-4D16-96E9-E3F26E0BC1C2}"/>
    <cellStyle name="Millares 2 4 2 7 3 2" xfId="38269" xr:uid="{369F0B49-DCB3-493F-87A3-4C8E3A0C7C47}"/>
    <cellStyle name="Millares 2 4 2 7 4" xfId="23371" xr:uid="{4B106030-C977-4661-B85E-7EFD248303C4}"/>
    <cellStyle name="Millares 2 4 2 7 5" xfId="44874" xr:uid="{835677DA-CC29-4E5E-A3B4-61CC3BF78FBE}"/>
    <cellStyle name="Millares 2 4 2 8" xfId="2550" xr:uid="{7813AE19-A70F-4A5E-847B-B73AEAAF9FB7}"/>
    <cellStyle name="Millares 2 4 2 8 2" xfId="10816" xr:uid="{791E695C-3504-4E7A-A319-D5C41841E659}"/>
    <cellStyle name="Millares 2 4 2 8 2 2" xfId="32319" xr:uid="{3207C6BD-410A-4510-97C9-51A726ECF908}"/>
    <cellStyle name="Millares 2 4 2 8 3" xfId="17451" xr:uid="{FB173A40-ED47-4A18-9D34-3B11D90C8D46}"/>
    <cellStyle name="Millares 2 4 2 8 3 2" xfId="38954" xr:uid="{A06E17B7-2D97-4D2F-A535-F957A04EBE77}"/>
    <cellStyle name="Millares 2 4 2 8 4" xfId="24056" xr:uid="{547B63B8-E861-4748-9432-835AADD08ADE}"/>
    <cellStyle name="Millares 2 4 2 8 5" xfId="45559" xr:uid="{7616D189-FB15-43A0-B4B2-89708F284002}"/>
    <cellStyle name="Millares 2 4 2 9" xfId="3061" xr:uid="{1D0E3131-082D-42F7-8076-38B0E1B957A3}"/>
    <cellStyle name="Millares 2 4 2 9 2" xfId="11327" xr:uid="{55D436C6-E619-45AE-8563-C32636205B52}"/>
    <cellStyle name="Millares 2 4 2 9 2 2" xfId="32830" xr:uid="{26F19DCA-8E16-49FE-9C3F-309D6CB4E920}"/>
    <cellStyle name="Millares 2 4 2 9 3" xfId="17962" xr:uid="{6B64BAEC-096A-46A1-9DAC-B893C05F2C50}"/>
    <cellStyle name="Millares 2 4 2 9 3 2" xfId="39465" xr:uid="{96802E76-DCB9-4709-8CC8-B753E9C37630}"/>
    <cellStyle name="Millares 2 4 2 9 4" xfId="24567" xr:uid="{D6248A90-444C-4C8A-8496-768F53638E0A}"/>
    <cellStyle name="Millares 2 4 2 9 5" xfId="46070" xr:uid="{F39FE36B-7EE3-4ABD-836E-E43112CBDEB4}"/>
    <cellStyle name="Millares 2 4 3" xfId="298" xr:uid="{50C59D78-AAC9-4660-B06B-8030BF74A960}"/>
    <cellStyle name="Millares 2 4 3 10" xfId="4767" xr:uid="{77D5DCCF-F184-4323-A29C-AD146AC0305C}"/>
    <cellStyle name="Millares 2 4 3 10 2" xfId="13033" xr:uid="{F96CC675-6E0B-46BB-AE9A-B79F18B419F7}"/>
    <cellStyle name="Millares 2 4 3 10 2 2" xfId="34536" xr:uid="{FAEA9536-CF5C-4FDC-A6EA-B2865471DD2A}"/>
    <cellStyle name="Millares 2 4 3 10 3" xfId="19668" xr:uid="{B2160624-CEC9-4B5F-82E5-3DFAA73EFE61}"/>
    <cellStyle name="Millares 2 4 3 10 3 2" xfId="41171" xr:uid="{0C83AA8E-95E7-4847-ABD8-22DD9B25EFD3}"/>
    <cellStyle name="Millares 2 4 3 10 4" xfId="26273" xr:uid="{75A83607-43B3-4D6D-9541-52C1BE3F9DE7}"/>
    <cellStyle name="Millares 2 4 3 10 5" xfId="47776" xr:uid="{5AE8A01D-C8B1-49D8-84CC-7FF2350AA62F}"/>
    <cellStyle name="Millares 2 4 3 11" xfId="5271" xr:uid="{AC43A6E1-6376-4B86-8737-F9588429DC74}"/>
    <cellStyle name="Millares 2 4 3 11 2" xfId="13537" xr:uid="{B85F47E7-4D63-4C1A-B81D-0B9FDF5DA0CB}"/>
    <cellStyle name="Millares 2 4 3 11 2 2" xfId="35040" xr:uid="{9D65B53B-15D7-4040-88D2-4BFA2842B238}"/>
    <cellStyle name="Millares 2 4 3 11 3" xfId="20172" xr:uid="{51740616-06B0-4676-828C-76A614AB39DB}"/>
    <cellStyle name="Millares 2 4 3 11 3 2" xfId="41675" xr:uid="{87FB3CC8-62D4-4EDD-8D46-68A6A20D7159}"/>
    <cellStyle name="Millares 2 4 3 11 4" xfId="26777" xr:uid="{35ABC69C-CA22-4990-8D21-3EC55EC026B8}"/>
    <cellStyle name="Millares 2 4 3 11 5" xfId="48280" xr:uid="{DC022DC4-DB32-47A4-B5C1-ECC6491D9354}"/>
    <cellStyle name="Millares 2 4 3 12" xfId="6912" xr:uid="{5F1C3FD7-D51B-44E2-836C-7AB23C96F98B}"/>
    <cellStyle name="Millares 2 4 3 12 2" xfId="28415" xr:uid="{9F246CD1-4D6E-409C-93F5-766750D19B6A}"/>
    <cellStyle name="Millares 2 4 3 13" xfId="8568" xr:uid="{EDBFF7A3-568F-4407-8079-6138C2B54A64}"/>
    <cellStyle name="Millares 2 4 3 13 2" xfId="30071" xr:uid="{FA6A1C13-5C33-40A6-BD8C-AE5D41DE4403}"/>
    <cellStyle name="Millares 2 4 3 14" xfId="15204" xr:uid="{90EEB31F-A7AA-438D-8C6C-0FBBA3E7CC52}"/>
    <cellStyle name="Millares 2 4 3 14 2" xfId="36707" xr:uid="{BFF3C90E-C180-45F8-B956-A6C8CF92BB2A}"/>
    <cellStyle name="Millares 2 4 3 15" xfId="21809" xr:uid="{AAA0130B-3CBE-4FE1-898A-F7B19929D1A4}"/>
    <cellStyle name="Millares 2 4 3 16" xfId="43312" xr:uid="{A494B11B-3ACE-4C10-AE63-6FEC03D96FE2}"/>
    <cellStyle name="Millares 2 4 3 2" xfId="565" xr:uid="{B2CCBC28-8090-447C-AE49-D8827C2E4937}"/>
    <cellStyle name="Millares 2 4 3 2 10" xfId="7176" xr:uid="{58BF91A4-88D7-4C2D-9208-3450476FB271}"/>
    <cellStyle name="Millares 2 4 3 2 10 2" xfId="28679" xr:uid="{5DC5AEFD-0883-4C03-91E4-AADDCC845B58}"/>
    <cellStyle name="Millares 2 4 3 2 11" xfId="8832" xr:uid="{5F749CE0-556E-4E3B-8DC8-363A837FA775}"/>
    <cellStyle name="Millares 2 4 3 2 11 2" xfId="30335" xr:uid="{50C5DA99-F161-477C-8AE0-D9ACA78980E5}"/>
    <cellStyle name="Millares 2 4 3 2 12" xfId="15468" xr:uid="{E19C9D2B-4039-4962-B3C8-8CA5D52FA9E7}"/>
    <cellStyle name="Millares 2 4 3 2 12 2" xfId="36971" xr:uid="{8DE76388-0245-4B7A-91A8-A33F287AD7C7}"/>
    <cellStyle name="Millares 2 4 3 2 13" xfId="22073" xr:uid="{BAA0146E-8A4E-4269-9B1C-52273945DAE8}"/>
    <cellStyle name="Millares 2 4 3 2 14" xfId="43576" xr:uid="{F213E6F5-840D-4877-AA8F-AF9DED736E19}"/>
    <cellStyle name="Millares 2 4 3 2 2" xfId="847" xr:uid="{1B252C7C-EF6C-4B0C-A5AB-2D0FC1BE967F}"/>
    <cellStyle name="Millares 2 4 3 2 2 10" xfId="15748" xr:uid="{224E029D-B4BD-447A-A6FB-0A7C29754F4A}"/>
    <cellStyle name="Millares 2 4 3 2 2 10 2" xfId="37251" xr:uid="{78817156-7F11-458A-BD30-4F904AE887BD}"/>
    <cellStyle name="Millares 2 4 3 2 2 11" xfId="22353" xr:uid="{1EF4F124-1803-4E51-95CF-A70C1BEBB0CB}"/>
    <cellStyle name="Millares 2 4 3 2 2 12" xfId="43856" xr:uid="{367DED43-B405-4965-87D3-B3B76B848220}"/>
    <cellStyle name="Millares 2 4 3 2 2 2" xfId="1793" xr:uid="{F8E5AE8D-4100-49E7-BCDA-6E7A74273C29}"/>
    <cellStyle name="Millares 2 4 3 2 2 2 2" xfId="4622" xr:uid="{2243533C-F2BD-40CF-B894-6D0E57E7D2C6}"/>
    <cellStyle name="Millares 2 4 3 2 2 2 2 2" xfId="12888" xr:uid="{F4583283-0E65-4198-804C-61B1C8C87B8C}"/>
    <cellStyle name="Millares 2 4 3 2 2 2 2 2 2" xfId="34391" xr:uid="{A02C55AF-C269-4740-873C-3409AD89A9B6}"/>
    <cellStyle name="Millares 2 4 3 2 2 2 2 3" xfId="19523" xr:uid="{8FF62EFA-2BD7-4D4D-90E6-E0DE88789EEE}"/>
    <cellStyle name="Millares 2 4 3 2 2 2 2 3 2" xfId="41026" xr:uid="{45835F7D-C5AF-4535-9587-11C79F52C4D2}"/>
    <cellStyle name="Millares 2 4 3 2 2 2 2 4" xfId="26128" xr:uid="{2331158A-29A8-41DF-94EE-38092E4EAC9A}"/>
    <cellStyle name="Millares 2 4 3 2 2 2 2 5" xfId="47631" xr:uid="{249D82DC-8358-4B82-A1B5-CE43DF4FD974}"/>
    <cellStyle name="Millares 2 4 3 2 2 2 3" xfId="6761" xr:uid="{B8DB2017-1636-4CE6-AC7A-8F50FF41EEC1}"/>
    <cellStyle name="Millares 2 4 3 2 2 2 3 2" xfId="15027" xr:uid="{91F8840C-B399-4F58-AB5D-4A2E8BC12C37}"/>
    <cellStyle name="Millares 2 4 3 2 2 2 3 2 2" xfId="36530" xr:uid="{5CC56653-B536-4D3B-BDA1-46D913139433}"/>
    <cellStyle name="Millares 2 4 3 2 2 2 3 3" xfId="21662" xr:uid="{BAAE70FA-7960-40B6-9D84-E82072D7E60C}"/>
    <cellStyle name="Millares 2 4 3 2 2 2 3 3 2" xfId="43165" xr:uid="{03C4C3BE-3F4D-4813-B1EC-63584C9AE981}"/>
    <cellStyle name="Millares 2 4 3 2 2 2 3 4" xfId="28267" xr:uid="{A9D9197A-2372-4814-A5BD-26E71D54A48C}"/>
    <cellStyle name="Millares 2 4 3 2 2 2 3 5" xfId="49770" xr:uid="{3FDDC456-FD0A-4E7D-B047-2E9A0529435E}"/>
    <cellStyle name="Millares 2 4 3 2 2 2 4" xfId="8402" xr:uid="{E9383C5E-8052-4083-B935-E64CE8CF6001}"/>
    <cellStyle name="Millares 2 4 3 2 2 2 4 2" xfId="29905" xr:uid="{4ED29E84-F305-4F0F-9973-417541186A3B}"/>
    <cellStyle name="Millares 2 4 3 2 2 2 5" xfId="10059" xr:uid="{7E4F0A4B-D6D3-4D43-AA75-6A4A720FF40D}"/>
    <cellStyle name="Millares 2 4 3 2 2 2 5 2" xfId="31562" xr:uid="{CC13E285-834E-470C-8C1A-C747687562E6}"/>
    <cellStyle name="Millares 2 4 3 2 2 2 6" xfId="16694" xr:uid="{B03AD0A6-12DC-4BAD-B9F9-65E4FDB7FCD0}"/>
    <cellStyle name="Millares 2 4 3 2 2 2 6 2" xfId="38197" xr:uid="{C347ABC6-0306-47EE-801F-40FB8C3E3E67}"/>
    <cellStyle name="Millares 2 4 3 2 2 2 7" xfId="23299" xr:uid="{4129FF46-C549-4C51-BF38-504867634B2F}"/>
    <cellStyle name="Millares 2 4 3 2 2 2 8" xfId="44802" xr:uid="{E8CD840C-6257-419F-B357-86CAEB70012F}"/>
    <cellStyle name="Millares 2 4 3 2 2 3" xfId="2480" xr:uid="{D5DA8FBB-585A-4759-A3F6-9C4688498934}"/>
    <cellStyle name="Millares 2 4 3 2 2 3 2" xfId="10746" xr:uid="{30A5B9AC-4664-4871-A926-7AF62C3F326E}"/>
    <cellStyle name="Millares 2 4 3 2 2 3 2 2" xfId="32249" xr:uid="{25F33EF3-6CAF-442B-8634-AFA5BAB82C63}"/>
    <cellStyle name="Millares 2 4 3 2 2 3 3" xfId="17381" xr:uid="{6808CDF2-E190-430F-AC4C-3B4264DAEE63}"/>
    <cellStyle name="Millares 2 4 3 2 2 3 3 2" xfId="38884" xr:uid="{4F966389-8A18-4B98-8B2A-436BC80840AA}"/>
    <cellStyle name="Millares 2 4 3 2 2 3 4" xfId="23986" xr:uid="{F94F19D5-5D40-4467-BF88-ECE3A5212713}"/>
    <cellStyle name="Millares 2 4 3 2 2 3 5" xfId="45489" xr:uid="{FEDDE99E-765B-47D1-81FC-7EA9971A7537}"/>
    <cellStyle name="Millares 2 4 3 2 2 4" xfId="2997" xr:uid="{4F910C11-7531-4BCE-83B2-A978D16198BB}"/>
    <cellStyle name="Millares 2 4 3 2 2 4 2" xfId="11263" xr:uid="{E6F94987-C4DB-496C-A69D-B07DFA88EC7E}"/>
    <cellStyle name="Millares 2 4 3 2 2 4 2 2" xfId="32766" xr:uid="{508A4AEF-A6AF-4FBF-A9A9-08B6C104D5F0}"/>
    <cellStyle name="Millares 2 4 3 2 2 4 3" xfId="17898" xr:uid="{CF6C915A-88EB-4663-AE40-920BEEBC5929}"/>
    <cellStyle name="Millares 2 4 3 2 2 4 3 2" xfId="39401" xr:uid="{0960AD06-D5BC-4ABC-B93C-C2C462E1BEAC}"/>
    <cellStyle name="Millares 2 4 3 2 2 4 4" xfId="24503" xr:uid="{416D3F1E-5C1E-46FF-AFA7-1E0B1556181F}"/>
    <cellStyle name="Millares 2 4 3 2 2 4 5" xfId="46006" xr:uid="{83A856FB-D066-41EE-BCC7-0B842EC93F9C}"/>
    <cellStyle name="Millares 2 4 3 2 2 5" xfId="3676" xr:uid="{614826AE-9AF0-4AB1-BA64-B8A550D441E6}"/>
    <cellStyle name="Millares 2 4 3 2 2 5 2" xfId="11942" xr:uid="{681B0C39-D2E7-41BC-AB82-3A21AEC1F206}"/>
    <cellStyle name="Millares 2 4 3 2 2 5 2 2" xfId="33445" xr:uid="{88B9D770-82EF-4802-B78A-703FF9C31B17}"/>
    <cellStyle name="Millares 2 4 3 2 2 5 3" xfId="18577" xr:uid="{9ED87711-376F-4CF5-9A5E-04C7882A5678}"/>
    <cellStyle name="Millares 2 4 3 2 2 5 3 2" xfId="40080" xr:uid="{9E61742C-5F1D-4D98-AE94-4BB18FF9027C}"/>
    <cellStyle name="Millares 2 4 3 2 2 5 4" xfId="25182" xr:uid="{4675F7BC-4283-4901-8908-29AA5C0E7E1C}"/>
    <cellStyle name="Millares 2 4 3 2 2 5 5" xfId="46685" xr:uid="{96CB57DF-32BD-4B0D-8FC3-8111D0D163B0}"/>
    <cellStyle name="Millares 2 4 3 2 2 6" xfId="5141" xr:uid="{72D4A71B-0371-47CB-B7CF-31C1EE124CE6}"/>
    <cellStyle name="Millares 2 4 3 2 2 6 2" xfId="13407" xr:uid="{C0DC97BA-1D08-4FD4-8CC7-95B6A0368B76}"/>
    <cellStyle name="Millares 2 4 3 2 2 6 2 2" xfId="34910" xr:uid="{69BB73B2-BDC2-4526-BF22-6F6D97DEFB14}"/>
    <cellStyle name="Millares 2 4 3 2 2 6 3" xfId="20042" xr:uid="{0EE6F126-60B5-41DA-8090-3F6EE57345F2}"/>
    <cellStyle name="Millares 2 4 3 2 2 6 3 2" xfId="41545" xr:uid="{2E28F9AE-D419-4AAD-BEC8-504926390034}"/>
    <cellStyle name="Millares 2 4 3 2 2 6 4" xfId="26647" xr:uid="{F9D4817A-6BEB-49AB-8762-127FCF3F7215}"/>
    <cellStyle name="Millares 2 4 3 2 2 6 5" xfId="48150" xr:uid="{AD1E0384-2130-4255-BAB9-ECF811D7A1D2}"/>
    <cellStyle name="Millares 2 4 3 2 2 7" xfId="5815" xr:uid="{4FE485C0-31A4-4DAF-ACA6-2A4EA62F0E99}"/>
    <cellStyle name="Millares 2 4 3 2 2 7 2" xfId="14081" xr:uid="{8874B469-266B-4D29-9FCF-AFCDE3AA6196}"/>
    <cellStyle name="Millares 2 4 3 2 2 7 2 2" xfId="35584" xr:uid="{902AC4C0-F1EB-4ED2-816D-67DEF92BB137}"/>
    <cellStyle name="Millares 2 4 3 2 2 7 3" xfId="20716" xr:uid="{E1FA582F-6B11-4111-988C-38BD1CCCB592}"/>
    <cellStyle name="Millares 2 4 3 2 2 7 3 2" xfId="42219" xr:uid="{5396C29A-E16E-454F-A959-A221D767FA6B}"/>
    <cellStyle name="Millares 2 4 3 2 2 7 4" xfId="27321" xr:uid="{D68D0E62-520D-4BB8-9347-C42DEC1B05A5}"/>
    <cellStyle name="Millares 2 4 3 2 2 7 5" xfId="48824" xr:uid="{24124959-05A3-421E-BB4B-5DF00CD778D2}"/>
    <cellStyle name="Millares 2 4 3 2 2 8" xfId="7456" xr:uid="{1B3CCD6A-7CBE-4003-85C1-7F7038C8BAC3}"/>
    <cellStyle name="Millares 2 4 3 2 2 8 2" xfId="28959" xr:uid="{107E18E6-1645-443B-B196-63882352C6E3}"/>
    <cellStyle name="Millares 2 4 3 2 2 9" xfId="9113" xr:uid="{555E335C-8CEC-4D78-B8FA-EFD5EC7BD7B4}"/>
    <cellStyle name="Millares 2 4 3 2 2 9 2" xfId="30616" xr:uid="{37A071FD-DA28-42FC-BEE7-CB7D134CAD4C}"/>
    <cellStyle name="Millares 2 4 3 2 3" xfId="1117" xr:uid="{4885345A-B29E-4721-BF56-D2A75FBF9064}"/>
    <cellStyle name="Millares 2 4 3 2 3 2" xfId="3946" xr:uid="{EC0F1D38-2276-4C08-96D4-9D63DF526751}"/>
    <cellStyle name="Millares 2 4 3 2 3 2 2" xfId="12212" xr:uid="{E9D463CF-2210-4B87-8802-EA3ED458EC94}"/>
    <cellStyle name="Millares 2 4 3 2 3 2 2 2" xfId="33715" xr:uid="{5A2EEF6C-8F28-4152-AC5D-1171404D1E94}"/>
    <cellStyle name="Millares 2 4 3 2 3 2 3" xfId="18847" xr:uid="{39915DB4-8A56-48B1-A6A0-8FAFCB2821C3}"/>
    <cellStyle name="Millares 2 4 3 2 3 2 3 2" xfId="40350" xr:uid="{B2078CED-FA8B-4816-AA3A-9A068177B57F}"/>
    <cellStyle name="Millares 2 4 3 2 3 2 4" xfId="25452" xr:uid="{3C68AAC2-8B39-4EA5-8BAE-2A4321024670}"/>
    <cellStyle name="Millares 2 4 3 2 3 2 5" xfId="46955" xr:uid="{53236A97-7DA1-4C5B-AFD6-1D26F8209537}"/>
    <cellStyle name="Millares 2 4 3 2 3 3" xfId="6085" xr:uid="{336DDADD-0C4B-4719-A89A-358971B1DF9A}"/>
    <cellStyle name="Millares 2 4 3 2 3 3 2" xfId="14351" xr:uid="{09E2D242-2B9B-400D-964F-905AFB029B66}"/>
    <cellStyle name="Millares 2 4 3 2 3 3 2 2" xfId="35854" xr:uid="{97B4740C-21EF-48FA-AB54-72CB0AF2DD8C}"/>
    <cellStyle name="Millares 2 4 3 2 3 3 3" xfId="20986" xr:uid="{94DD3BA7-7128-438F-A1DC-B4D8048E323C}"/>
    <cellStyle name="Millares 2 4 3 2 3 3 3 2" xfId="42489" xr:uid="{ACAD8B15-F109-4F2D-AB79-9E56B952AA3B}"/>
    <cellStyle name="Millares 2 4 3 2 3 3 4" xfId="27591" xr:uid="{9C1661B4-AC27-4B27-B5E1-FD7AC4A02DBB}"/>
    <cellStyle name="Millares 2 4 3 2 3 3 5" xfId="49094" xr:uid="{1FD774FC-FFD6-44FE-981E-B57BFD6E3B10}"/>
    <cellStyle name="Millares 2 4 3 2 3 4" xfId="7726" xr:uid="{D0899F7E-156E-423F-8582-42F16B32F772}"/>
    <cellStyle name="Millares 2 4 3 2 3 4 2" xfId="29229" xr:uid="{65D4C83F-A833-4430-B547-8EE41168B93C}"/>
    <cellStyle name="Millares 2 4 3 2 3 5" xfId="9383" xr:uid="{A7E26A0F-9F9B-4E54-A969-1A6E28A345C2}"/>
    <cellStyle name="Millares 2 4 3 2 3 5 2" xfId="30886" xr:uid="{2BEF6141-F9C6-4BFE-8C81-21388FAC3E84}"/>
    <cellStyle name="Millares 2 4 3 2 3 6" xfId="16018" xr:uid="{3F4A2676-B338-49B4-B817-E58476020E50}"/>
    <cellStyle name="Millares 2 4 3 2 3 6 2" xfId="37521" xr:uid="{247D5D34-15ED-42C1-92D9-ACED4E846ABE}"/>
    <cellStyle name="Millares 2 4 3 2 3 7" xfId="22623" xr:uid="{CDF7F4D4-184E-4F2F-9D5E-617E8AE15ABA}"/>
    <cellStyle name="Millares 2 4 3 2 3 8" xfId="44126" xr:uid="{446C2B81-6247-4FE9-9ACF-FA350D170501}"/>
    <cellStyle name="Millares 2 4 3 2 4" xfId="1513" xr:uid="{247BBE4E-FADA-44F5-A918-925E7795F210}"/>
    <cellStyle name="Millares 2 4 3 2 4 2" xfId="4342" xr:uid="{DCFDEB95-47EA-477D-8DCA-D90A32455D0A}"/>
    <cellStyle name="Millares 2 4 3 2 4 2 2" xfId="12608" xr:uid="{C8C9F45F-1386-4EB4-9121-3A5F44F51DCF}"/>
    <cellStyle name="Millares 2 4 3 2 4 2 2 2" xfId="34111" xr:uid="{75A0C94E-4159-4EFF-836A-782147326CE3}"/>
    <cellStyle name="Millares 2 4 3 2 4 2 3" xfId="19243" xr:uid="{56D0BA7D-6F93-4139-BAD9-3372F764C1E9}"/>
    <cellStyle name="Millares 2 4 3 2 4 2 3 2" xfId="40746" xr:uid="{58F2828D-FD48-4E17-8759-FEEFD9F3A7F5}"/>
    <cellStyle name="Millares 2 4 3 2 4 2 4" xfId="25848" xr:uid="{3679F256-05DF-48ED-BD77-565FC777DF8C}"/>
    <cellStyle name="Millares 2 4 3 2 4 2 5" xfId="47351" xr:uid="{58BE7BF0-0856-4689-9D80-2BE9F2E95689}"/>
    <cellStyle name="Millares 2 4 3 2 4 3" xfId="6481" xr:uid="{7E49F572-102A-43E8-95DF-120A499D596F}"/>
    <cellStyle name="Millares 2 4 3 2 4 3 2" xfId="14747" xr:uid="{FB10EAD0-0D90-4ECE-910D-D735249B2579}"/>
    <cellStyle name="Millares 2 4 3 2 4 3 2 2" xfId="36250" xr:uid="{D455B2F5-C1CB-47FE-8BC9-F4B5D0AFEA6E}"/>
    <cellStyle name="Millares 2 4 3 2 4 3 3" xfId="21382" xr:uid="{CB63F8EF-1DA9-41C6-8856-931652B7392D}"/>
    <cellStyle name="Millares 2 4 3 2 4 3 3 2" xfId="42885" xr:uid="{2839B3ED-36E7-498F-8FBA-196A24C89B2E}"/>
    <cellStyle name="Millares 2 4 3 2 4 3 4" xfId="27987" xr:uid="{3E2990B7-2E20-4DEF-B7AC-613CD9C0BEE5}"/>
    <cellStyle name="Millares 2 4 3 2 4 3 5" xfId="49490" xr:uid="{3C0F9F42-ED74-45E5-8FBF-EEA836EC6BCC}"/>
    <cellStyle name="Millares 2 4 3 2 4 4" xfId="8122" xr:uid="{7AAC27B1-6CB8-4A2F-8496-2D8D0D49BC48}"/>
    <cellStyle name="Millares 2 4 3 2 4 4 2" xfId="29625" xr:uid="{69A1325D-95BC-41C7-BD1E-24EAAFAFBC79}"/>
    <cellStyle name="Millares 2 4 3 2 4 5" xfId="9779" xr:uid="{45324E16-6C92-417E-990D-24FB6735A475}"/>
    <cellStyle name="Millares 2 4 3 2 4 5 2" xfId="31282" xr:uid="{A46FC35C-175C-4E70-B115-62F9DA0129AF}"/>
    <cellStyle name="Millares 2 4 3 2 4 6" xfId="16414" xr:uid="{E42E736B-A122-4259-9D33-974AA8E94DEA}"/>
    <cellStyle name="Millares 2 4 3 2 4 6 2" xfId="37917" xr:uid="{D70CC055-4258-4DFD-AE91-174B91D5E512}"/>
    <cellStyle name="Millares 2 4 3 2 4 7" xfId="23019" xr:uid="{9516475E-1782-41D2-A031-6BFCDC6272F4}"/>
    <cellStyle name="Millares 2 4 3 2 4 8" xfId="44522" xr:uid="{CDB1C65E-E09F-4CB5-AA4B-4EB52A1674F0}"/>
    <cellStyle name="Millares 2 4 3 2 5" xfId="2200" xr:uid="{CCCD1A73-F537-40CA-99CE-7F628A9233C0}"/>
    <cellStyle name="Millares 2 4 3 2 5 2" xfId="10466" xr:uid="{3FACF5D5-E302-4E25-AB6A-B99A10A02B1F}"/>
    <cellStyle name="Millares 2 4 3 2 5 2 2" xfId="31969" xr:uid="{5C86AEAF-42DA-427D-855B-57D7069AE9A3}"/>
    <cellStyle name="Millares 2 4 3 2 5 3" xfId="17101" xr:uid="{E052CEDA-AE3F-4317-93A7-F3C2AF23B130}"/>
    <cellStyle name="Millares 2 4 3 2 5 3 2" xfId="38604" xr:uid="{A1B1EEDA-BF47-4470-9074-22B87609756F}"/>
    <cellStyle name="Millares 2 4 3 2 5 4" xfId="23706" xr:uid="{DB4F2D5E-B691-41B1-92E7-2A9D2AA12C22}"/>
    <cellStyle name="Millares 2 4 3 2 5 5" xfId="45209" xr:uid="{0E1BE57F-4E6F-4E75-B631-49DCDE78EC4B}"/>
    <cellStyle name="Millares 2 4 3 2 6" xfId="2745" xr:uid="{963819EA-2B8B-4796-A1B2-58C6BDF8478F}"/>
    <cellStyle name="Millares 2 4 3 2 6 2" xfId="11011" xr:uid="{6835969A-C128-417C-945C-1B5970AC5120}"/>
    <cellStyle name="Millares 2 4 3 2 6 2 2" xfId="32514" xr:uid="{3DBF2B8B-18B7-48D0-96F3-5EAD9AC61242}"/>
    <cellStyle name="Millares 2 4 3 2 6 3" xfId="17646" xr:uid="{EE208796-73B7-46FA-A1EB-48400DEF94A8}"/>
    <cellStyle name="Millares 2 4 3 2 6 3 2" xfId="39149" xr:uid="{F49CD30E-F577-4E99-9A56-904A5F1420CF}"/>
    <cellStyle name="Millares 2 4 3 2 6 4" xfId="24251" xr:uid="{FE0B6578-5491-4DAC-AFDF-2743DDFAA2C3}"/>
    <cellStyle name="Millares 2 4 3 2 6 5" xfId="45754" xr:uid="{665F26D2-4594-4DDA-84A4-E8E9284B11E8}"/>
    <cellStyle name="Millares 2 4 3 2 7" xfId="3396" xr:uid="{BB5CB0D3-EA1B-46C7-85D9-5998745CAC27}"/>
    <cellStyle name="Millares 2 4 3 2 7 2" xfId="11662" xr:uid="{7457A002-CDEE-4442-92C2-6E55EF3FBF42}"/>
    <cellStyle name="Millares 2 4 3 2 7 2 2" xfId="33165" xr:uid="{AD3ABC31-6C61-4DD8-A366-1AE7E7732DCB}"/>
    <cellStyle name="Millares 2 4 3 2 7 3" xfId="18297" xr:uid="{2C496BF4-2E96-496D-9DEC-54EE3355896B}"/>
    <cellStyle name="Millares 2 4 3 2 7 3 2" xfId="39800" xr:uid="{65AA4870-E31C-466A-8CEC-84D4AC174487}"/>
    <cellStyle name="Millares 2 4 3 2 7 4" xfId="24902" xr:uid="{9E1D45C3-0F16-423F-9EB8-82C5CF466F0C}"/>
    <cellStyle name="Millares 2 4 3 2 7 5" xfId="46405" xr:uid="{DD37EBDF-BBAD-4E79-A912-21104E4DE760}"/>
    <cellStyle name="Millares 2 4 3 2 8" xfId="4889" xr:uid="{AB11ABD9-6025-413A-840F-9B48E2349234}"/>
    <cellStyle name="Millares 2 4 3 2 8 2" xfId="13155" xr:uid="{C448AD5C-15F6-414B-8528-5C8975956C6F}"/>
    <cellStyle name="Millares 2 4 3 2 8 2 2" xfId="34658" xr:uid="{53AC1EE5-C2A2-48FE-B199-8DEA9898C467}"/>
    <cellStyle name="Millares 2 4 3 2 8 3" xfId="19790" xr:uid="{F8715429-B343-42E4-BCCD-0234A14A8582}"/>
    <cellStyle name="Millares 2 4 3 2 8 3 2" xfId="41293" xr:uid="{A37BC9AA-949E-4EBD-8E25-4F6DDF6037B0}"/>
    <cellStyle name="Millares 2 4 3 2 8 4" xfId="26395" xr:uid="{DF44B1F4-36DE-43D0-AA7F-B5AA3E71A30F}"/>
    <cellStyle name="Millares 2 4 3 2 8 5" xfId="47898" xr:uid="{39A99641-DF7B-44D8-B2EF-CFC06ACD2B04}"/>
    <cellStyle name="Millares 2 4 3 2 9" xfId="5535" xr:uid="{9C43489E-0723-46AC-9DEC-7115E725218B}"/>
    <cellStyle name="Millares 2 4 3 2 9 2" xfId="13801" xr:uid="{82B3F7A6-E226-45D2-AA92-B8FA343AEC19}"/>
    <cellStyle name="Millares 2 4 3 2 9 2 2" xfId="35304" xr:uid="{C65056EE-9D3E-413D-BB57-70E5D0059C9C}"/>
    <cellStyle name="Millares 2 4 3 2 9 3" xfId="20436" xr:uid="{1B17922E-3F66-48C0-99FC-AD4A362B195D}"/>
    <cellStyle name="Millares 2 4 3 2 9 3 2" xfId="41939" xr:uid="{BE371227-5048-4208-9F4B-D0A4573D599E}"/>
    <cellStyle name="Millares 2 4 3 2 9 4" xfId="27041" xr:uid="{8530F385-D16E-4AE2-8D60-BD66771DE2E8}"/>
    <cellStyle name="Millares 2 4 3 2 9 5" xfId="48544" xr:uid="{1AA2D846-C21F-4792-8845-246263BBF5D0}"/>
    <cellStyle name="Millares 2 4 3 3" xfId="437" xr:uid="{9608AA91-FB44-4069-80C4-7A96F4C38227}"/>
    <cellStyle name="Millares 2 4 3 3 10" xfId="15340" xr:uid="{9B85556B-A40B-465E-AF02-DB5AEBA7BCFD}"/>
    <cellStyle name="Millares 2 4 3 3 10 2" xfId="36843" xr:uid="{B0FB0943-AAB5-4967-9CAA-48A140D45021}"/>
    <cellStyle name="Millares 2 4 3 3 11" xfId="21945" xr:uid="{B34BF5B0-F1CF-4571-86BE-5A2FB91D50B2}"/>
    <cellStyle name="Millares 2 4 3 3 12" xfId="43448" xr:uid="{92428480-EE4D-4EA1-843E-86068C1E36BD}"/>
    <cellStyle name="Millares 2 4 3 3 2" xfId="1385" xr:uid="{B05C94D8-B092-478F-930A-6C330E0355B0}"/>
    <cellStyle name="Millares 2 4 3 3 2 2" xfId="4214" xr:uid="{2E6084E0-B86E-424D-9640-34D972090053}"/>
    <cellStyle name="Millares 2 4 3 3 2 2 2" xfId="12480" xr:uid="{7D8EFD18-B907-431E-8E3B-4EB1BE675B4E}"/>
    <cellStyle name="Millares 2 4 3 3 2 2 2 2" xfId="33983" xr:uid="{5B690510-07EC-4A99-8B31-F9B7564EBC6C}"/>
    <cellStyle name="Millares 2 4 3 3 2 2 3" xfId="19115" xr:uid="{8DD1D385-A2B5-414F-A9AA-143A9D0D199C}"/>
    <cellStyle name="Millares 2 4 3 3 2 2 3 2" xfId="40618" xr:uid="{08DDFDE7-F3D8-414C-BEB8-DD0EA0F0E425}"/>
    <cellStyle name="Millares 2 4 3 3 2 2 4" xfId="25720" xr:uid="{187D339F-E2D8-4DA0-B5F4-C152F3D300D7}"/>
    <cellStyle name="Millares 2 4 3 3 2 2 5" xfId="47223" xr:uid="{AA16DBF9-7F44-4324-AC14-E235E67FB88D}"/>
    <cellStyle name="Millares 2 4 3 3 2 3" xfId="6353" xr:uid="{77F3218A-56B9-405B-B941-D00DB1FDC4E4}"/>
    <cellStyle name="Millares 2 4 3 3 2 3 2" xfId="14619" xr:uid="{CCA08F4D-C2F4-438B-A3D0-EEBDC7BD4B6D}"/>
    <cellStyle name="Millares 2 4 3 3 2 3 2 2" xfId="36122" xr:uid="{048AD8AC-2423-44C0-BEEF-7D38CE662BB2}"/>
    <cellStyle name="Millares 2 4 3 3 2 3 3" xfId="21254" xr:uid="{639F279C-4F59-4F39-96EE-62A0D7ADF6AF}"/>
    <cellStyle name="Millares 2 4 3 3 2 3 3 2" xfId="42757" xr:uid="{69B676DE-7C66-4B2F-9E5D-7B1C20F8B272}"/>
    <cellStyle name="Millares 2 4 3 3 2 3 4" xfId="27859" xr:uid="{34FC5EAB-5A9B-432B-87FC-FC9BC5FB8229}"/>
    <cellStyle name="Millares 2 4 3 3 2 3 5" xfId="49362" xr:uid="{13DE39C5-0F81-4FE6-9925-3DB5018C8F80}"/>
    <cellStyle name="Millares 2 4 3 3 2 4" xfId="7994" xr:uid="{D8339664-1C3A-4A7B-9A59-264BA9BD8E2F}"/>
    <cellStyle name="Millares 2 4 3 3 2 4 2" xfId="29497" xr:uid="{53B01508-1B9D-4B11-A167-0E45961C3595}"/>
    <cellStyle name="Millares 2 4 3 3 2 5" xfId="9651" xr:uid="{303463CA-73E5-4851-B779-8FECD7AA2EC2}"/>
    <cellStyle name="Millares 2 4 3 3 2 5 2" xfId="31154" xr:uid="{A39A76DB-46B8-40B7-8BE6-CE9C459B8F38}"/>
    <cellStyle name="Millares 2 4 3 3 2 6" xfId="16286" xr:uid="{CFC311E5-B6F0-4D24-9D86-1470E0628072}"/>
    <cellStyle name="Millares 2 4 3 3 2 6 2" xfId="37789" xr:uid="{AB9FF6EB-7C85-483D-BAA2-A250F6D98527}"/>
    <cellStyle name="Millares 2 4 3 3 2 7" xfId="22891" xr:uid="{41322C25-95A2-4E82-ABA5-431C618B5623}"/>
    <cellStyle name="Millares 2 4 3 3 2 8" xfId="44394" xr:uid="{0BEBAA45-4FB1-4B65-A8B8-452EDB20D434}"/>
    <cellStyle name="Millares 2 4 3 3 3" xfId="2072" xr:uid="{6159E23F-A3DB-42E9-8B14-D0E046A7C4BF}"/>
    <cellStyle name="Millares 2 4 3 3 3 2" xfId="10338" xr:uid="{8EAE82E0-781F-4D32-B6F7-28C6423131B7}"/>
    <cellStyle name="Millares 2 4 3 3 3 2 2" xfId="31841" xr:uid="{1F2BD7DD-C92F-4A4A-914C-734D7A21B361}"/>
    <cellStyle name="Millares 2 4 3 3 3 3" xfId="16973" xr:uid="{5E5D9143-68D9-40B3-8E8D-CFE1930312C1}"/>
    <cellStyle name="Millares 2 4 3 3 3 3 2" xfId="38476" xr:uid="{0D79CC2D-CEC2-4AA8-B478-2C570FE1B3B2}"/>
    <cellStyle name="Millares 2 4 3 3 3 4" xfId="23578" xr:uid="{A63E97F4-5ECC-4603-9F15-AE1547F871D0}"/>
    <cellStyle name="Millares 2 4 3 3 3 5" xfId="45081" xr:uid="{E32466FF-BB82-4469-B553-2ECA947015E2}"/>
    <cellStyle name="Millares 2 4 3 3 4" xfId="2869" xr:uid="{DE3165E8-5326-42D1-B96F-C0F412BA2BEA}"/>
    <cellStyle name="Millares 2 4 3 3 4 2" xfId="11135" xr:uid="{8C3FC3A3-BEC3-4130-B254-0E8EB749D7B3}"/>
    <cellStyle name="Millares 2 4 3 3 4 2 2" xfId="32638" xr:uid="{4A54E79E-9F39-414D-9CF2-9D823B7034B9}"/>
    <cellStyle name="Millares 2 4 3 3 4 3" xfId="17770" xr:uid="{EA7AC5E2-49B0-4A95-BAAA-F3986487F235}"/>
    <cellStyle name="Millares 2 4 3 3 4 3 2" xfId="39273" xr:uid="{A100D523-C44C-43C3-8475-D4DD757A948B}"/>
    <cellStyle name="Millares 2 4 3 3 4 4" xfId="24375" xr:uid="{2F463344-D00A-4F47-8B63-61485282394F}"/>
    <cellStyle name="Millares 2 4 3 3 4 5" xfId="45878" xr:uid="{9F341701-5AEF-46C7-8915-15516AA92D8A}"/>
    <cellStyle name="Millares 2 4 3 3 5" xfId="3268" xr:uid="{9769E447-B548-411A-BF0F-6B177E5C3428}"/>
    <cellStyle name="Millares 2 4 3 3 5 2" xfId="11534" xr:uid="{C5E0D23E-EE92-4F56-BCFC-287D8B26E8B9}"/>
    <cellStyle name="Millares 2 4 3 3 5 2 2" xfId="33037" xr:uid="{32557BD7-BA82-482D-B396-56094FD008F7}"/>
    <cellStyle name="Millares 2 4 3 3 5 3" xfId="18169" xr:uid="{46D123EC-740E-4140-B45D-8E781DFF4EA1}"/>
    <cellStyle name="Millares 2 4 3 3 5 3 2" xfId="39672" xr:uid="{F4A67FFB-6C3E-4B55-BF76-64FA17914745}"/>
    <cellStyle name="Millares 2 4 3 3 5 4" xfId="24774" xr:uid="{C89EC0C5-EDC3-4FF1-9006-9612077A8E86}"/>
    <cellStyle name="Millares 2 4 3 3 5 5" xfId="46277" xr:uid="{8CA6220D-A168-4A91-9763-2C7FF0E2F648}"/>
    <cellStyle name="Millares 2 4 3 3 6" xfId="5013" xr:uid="{F807D3AE-4480-4465-B8E7-261234965A42}"/>
    <cellStyle name="Millares 2 4 3 3 6 2" xfId="13279" xr:uid="{F39A48FD-DFCE-4C43-8073-C1FDF3C165EF}"/>
    <cellStyle name="Millares 2 4 3 3 6 2 2" xfId="34782" xr:uid="{15F06EB0-A4BB-427F-9D36-0AD595EABCBE}"/>
    <cellStyle name="Millares 2 4 3 3 6 3" xfId="19914" xr:uid="{17A9AAC5-CCB6-4C42-B78D-AFF4B197CF69}"/>
    <cellStyle name="Millares 2 4 3 3 6 3 2" xfId="41417" xr:uid="{F4E4BBF4-6D80-466B-8818-AA180FA7C23A}"/>
    <cellStyle name="Millares 2 4 3 3 6 4" xfId="26519" xr:uid="{15B96664-CA3A-4572-98F4-1234F2F80AAD}"/>
    <cellStyle name="Millares 2 4 3 3 6 5" xfId="48022" xr:uid="{0618B46C-06AA-4E47-9E1D-3B829A174D27}"/>
    <cellStyle name="Millares 2 4 3 3 7" xfId="5407" xr:uid="{79CC65C8-09F5-4DF4-9A30-5D64165FBF56}"/>
    <cellStyle name="Millares 2 4 3 3 7 2" xfId="13673" xr:uid="{75519819-E52C-4842-98B5-7AEB79F18412}"/>
    <cellStyle name="Millares 2 4 3 3 7 2 2" xfId="35176" xr:uid="{547C3803-EA3E-46EA-BD11-3F52231EDDFD}"/>
    <cellStyle name="Millares 2 4 3 3 7 3" xfId="20308" xr:uid="{7648E5ED-9BD4-493D-885D-228003087B0B}"/>
    <cellStyle name="Millares 2 4 3 3 7 3 2" xfId="41811" xr:uid="{9FF7D081-AB18-46C1-89CA-1B76F4353589}"/>
    <cellStyle name="Millares 2 4 3 3 7 4" xfId="26913" xr:uid="{69AD5B15-00C3-4AA9-9390-0C44F087E846}"/>
    <cellStyle name="Millares 2 4 3 3 7 5" xfId="48416" xr:uid="{F2AFB8A8-21B2-4E96-A533-3AAAF35BB4B1}"/>
    <cellStyle name="Millares 2 4 3 3 8" xfId="7048" xr:uid="{F9D7CC15-0488-4C13-B7F1-0B8481054FCC}"/>
    <cellStyle name="Millares 2 4 3 3 8 2" xfId="28551" xr:uid="{6DC65803-5178-44D7-A376-16A12E9D4857}"/>
    <cellStyle name="Millares 2 4 3 3 9" xfId="8704" xr:uid="{C2323A2A-A2AB-4C6C-8600-EBB58B9390F3}"/>
    <cellStyle name="Millares 2 4 3 3 9 2" xfId="30207" xr:uid="{DFCD0B12-9364-42EB-BE26-6465010E9F8C}"/>
    <cellStyle name="Millares 2 4 3 4" xfId="719" xr:uid="{DA99AE83-C19D-487D-A60A-11CBD54AACAE}"/>
    <cellStyle name="Millares 2 4 3 4 10" xfId="43728" xr:uid="{BF4FC241-7DF3-4859-BD44-3DE8119201D3}"/>
    <cellStyle name="Millares 2 4 3 4 2" xfId="1665" xr:uid="{6B8ACB87-54FE-4322-BA6A-9ED188F84654}"/>
    <cellStyle name="Millares 2 4 3 4 2 2" xfId="4494" xr:uid="{605DF6D4-E3D9-47CC-82DA-E7C492591DD9}"/>
    <cellStyle name="Millares 2 4 3 4 2 2 2" xfId="12760" xr:uid="{0E576566-4465-4678-8437-B09DE03F1FBB}"/>
    <cellStyle name="Millares 2 4 3 4 2 2 2 2" xfId="34263" xr:uid="{7752FDF9-0E5D-40CD-B07E-6E2F7AC83C69}"/>
    <cellStyle name="Millares 2 4 3 4 2 2 3" xfId="19395" xr:uid="{CBDBCF27-0B48-411E-AA1D-C5A2BC50F000}"/>
    <cellStyle name="Millares 2 4 3 4 2 2 3 2" xfId="40898" xr:uid="{D8D9820B-D192-4D93-94D4-804D0D084562}"/>
    <cellStyle name="Millares 2 4 3 4 2 2 4" xfId="26000" xr:uid="{7807A722-4DEF-4A8D-8617-A6F32498E825}"/>
    <cellStyle name="Millares 2 4 3 4 2 2 5" xfId="47503" xr:uid="{BB063F30-5CBD-4E97-9D98-532F24D7F79F}"/>
    <cellStyle name="Millares 2 4 3 4 2 3" xfId="6633" xr:uid="{5E824FC3-CEF8-4BFB-A67A-9860519EA459}"/>
    <cellStyle name="Millares 2 4 3 4 2 3 2" xfId="14899" xr:uid="{5E2072CA-C6AE-459E-8CD5-3D3ED8A9B984}"/>
    <cellStyle name="Millares 2 4 3 4 2 3 2 2" xfId="36402" xr:uid="{1183D426-31AF-4F2C-8AA4-3114957675E0}"/>
    <cellStyle name="Millares 2 4 3 4 2 3 3" xfId="21534" xr:uid="{68CA3E9C-F9BA-435E-BDCE-3E813702495F}"/>
    <cellStyle name="Millares 2 4 3 4 2 3 3 2" xfId="43037" xr:uid="{4A22F70C-F9C7-41BC-91CD-BAB1A95F33F7}"/>
    <cellStyle name="Millares 2 4 3 4 2 3 4" xfId="28139" xr:uid="{EFFD875B-D6D0-4E8A-9861-8946A9255180}"/>
    <cellStyle name="Millares 2 4 3 4 2 3 5" xfId="49642" xr:uid="{8A3A0C5C-5E22-499B-A3DA-2405F8B1836D}"/>
    <cellStyle name="Millares 2 4 3 4 2 4" xfId="8274" xr:uid="{BBCDB16E-14DF-46B3-8ED8-1762E8BAD237}"/>
    <cellStyle name="Millares 2 4 3 4 2 4 2" xfId="29777" xr:uid="{70A60F25-8ECF-45DF-B5CB-14A29998A849}"/>
    <cellStyle name="Millares 2 4 3 4 2 5" xfId="9931" xr:uid="{8FC5E201-9678-4081-BC43-95184ACA9226}"/>
    <cellStyle name="Millares 2 4 3 4 2 5 2" xfId="31434" xr:uid="{C5141FA4-F482-4C81-B317-8DDB008C73FF}"/>
    <cellStyle name="Millares 2 4 3 4 2 6" xfId="16566" xr:uid="{D81D3A4D-96F2-48F4-8CB5-C4651D5C56D9}"/>
    <cellStyle name="Millares 2 4 3 4 2 6 2" xfId="38069" xr:uid="{77637EE6-8E1C-49F3-AB2D-5E21AABC5A13}"/>
    <cellStyle name="Millares 2 4 3 4 2 7" xfId="23171" xr:uid="{150A25D7-43F0-4521-942C-926703599A15}"/>
    <cellStyle name="Millares 2 4 3 4 2 8" xfId="44674" xr:uid="{23653728-CE7C-44BF-B35D-5A57DDF97D0C}"/>
    <cellStyle name="Millares 2 4 3 4 3" xfId="2352" xr:uid="{07CC71DB-9515-4CEB-A196-F83551BCA170}"/>
    <cellStyle name="Millares 2 4 3 4 3 2" xfId="10618" xr:uid="{665C41D4-26FA-40BB-B5E9-EE13B50D4623}"/>
    <cellStyle name="Millares 2 4 3 4 3 2 2" xfId="32121" xr:uid="{53D15897-E552-418E-82A4-20927173AA8C}"/>
    <cellStyle name="Millares 2 4 3 4 3 3" xfId="17253" xr:uid="{9D9795D1-E258-4569-B171-0FF37A0D0DF6}"/>
    <cellStyle name="Millares 2 4 3 4 3 3 2" xfId="38756" xr:uid="{B409FAF5-304B-40B0-A5E0-AF306623BE21}"/>
    <cellStyle name="Millares 2 4 3 4 3 4" xfId="23858" xr:uid="{D653D81E-DAAC-4BAA-9081-1F420900CB90}"/>
    <cellStyle name="Millares 2 4 3 4 3 5" xfId="45361" xr:uid="{C53708E3-D678-4E16-91E6-EA626680BD9B}"/>
    <cellStyle name="Millares 2 4 3 4 4" xfId="3548" xr:uid="{002BFC5D-5F71-4A30-BB65-98F416054B5A}"/>
    <cellStyle name="Millares 2 4 3 4 4 2" xfId="11814" xr:uid="{AC712AFD-0D81-4DF9-9881-1D0D7784BC37}"/>
    <cellStyle name="Millares 2 4 3 4 4 2 2" xfId="33317" xr:uid="{4E1A5EA9-8BF3-411F-AC7F-C4331E529A38}"/>
    <cellStyle name="Millares 2 4 3 4 4 3" xfId="18449" xr:uid="{D0EE9A94-8F26-4C0A-B3DE-516BE607ABD0}"/>
    <cellStyle name="Millares 2 4 3 4 4 3 2" xfId="39952" xr:uid="{F7D1F4DC-84B1-4C28-B049-090CF060871D}"/>
    <cellStyle name="Millares 2 4 3 4 4 4" xfId="25054" xr:uid="{84579AFD-6D60-4951-AF31-A63F0459546E}"/>
    <cellStyle name="Millares 2 4 3 4 4 5" xfId="46557" xr:uid="{2041D754-CD0E-4995-BF28-E440EF0CF423}"/>
    <cellStyle name="Millares 2 4 3 4 5" xfId="5687" xr:uid="{4CBD07E5-5E96-44FC-9E1A-B894B9A7697F}"/>
    <cellStyle name="Millares 2 4 3 4 5 2" xfId="13953" xr:uid="{BF5BF3AC-0B7F-4F45-82B1-B845E1F833DD}"/>
    <cellStyle name="Millares 2 4 3 4 5 2 2" xfId="35456" xr:uid="{C5FED79A-45F8-4727-983D-B63385461DFC}"/>
    <cellStyle name="Millares 2 4 3 4 5 3" xfId="20588" xr:uid="{0F15CFDD-A4F1-47B1-AAB4-0108F372C19F}"/>
    <cellStyle name="Millares 2 4 3 4 5 3 2" xfId="42091" xr:uid="{EEC731FA-547A-405E-AD61-6244560FA1D3}"/>
    <cellStyle name="Millares 2 4 3 4 5 4" xfId="27193" xr:uid="{BD4381C0-3FDC-49BB-87CF-30348AE34D6A}"/>
    <cellStyle name="Millares 2 4 3 4 5 5" xfId="48696" xr:uid="{D09BADC8-EAE7-4594-91C8-CBD819443B33}"/>
    <cellStyle name="Millares 2 4 3 4 6" xfId="7328" xr:uid="{DFEBF0CC-C4E5-4232-9063-A403A2489960}"/>
    <cellStyle name="Millares 2 4 3 4 6 2" xfId="28831" xr:uid="{B7C937F8-8C27-49BD-A13C-657EB74413F9}"/>
    <cellStyle name="Millares 2 4 3 4 7" xfId="8985" xr:uid="{C291D976-CF94-46BF-9675-2C551E53C304}"/>
    <cellStyle name="Millares 2 4 3 4 7 2" xfId="30488" xr:uid="{FA4B496D-C46F-4119-8734-B445E8B45632}"/>
    <cellStyle name="Millares 2 4 3 4 8" xfId="15620" xr:uid="{9FDD6AF4-F1D6-49B0-B16C-6C0A9453F2D3}"/>
    <cellStyle name="Millares 2 4 3 4 8 2" xfId="37123" xr:uid="{407D8788-88FA-464B-B9E6-A19966453D26}"/>
    <cellStyle name="Millares 2 4 3 4 9" xfId="22225" xr:uid="{08C619ED-C673-411B-9505-8EEA192F9C06}"/>
    <cellStyle name="Millares 2 4 3 5" xfId="989" xr:uid="{9EC86AC7-AC27-4F84-90E3-BB62BA4704B3}"/>
    <cellStyle name="Millares 2 4 3 5 2" xfId="3818" xr:uid="{8146C546-2EE6-4CA7-A3C9-F2683DC08B68}"/>
    <cellStyle name="Millares 2 4 3 5 2 2" xfId="12084" xr:uid="{4A62C53A-3988-4EB0-939B-146C9DAAEC23}"/>
    <cellStyle name="Millares 2 4 3 5 2 2 2" xfId="33587" xr:uid="{DD6D8A6A-790D-40C5-B311-100DF782459F}"/>
    <cellStyle name="Millares 2 4 3 5 2 3" xfId="18719" xr:uid="{12804E8A-757B-4B9A-820F-FC61FA3BDCCF}"/>
    <cellStyle name="Millares 2 4 3 5 2 3 2" xfId="40222" xr:uid="{08FFB3F2-B761-43A9-B27B-924D7B27510F}"/>
    <cellStyle name="Millares 2 4 3 5 2 4" xfId="25324" xr:uid="{D0132DA5-574D-4333-AF20-30F199B4F7AF}"/>
    <cellStyle name="Millares 2 4 3 5 2 5" xfId="46827" xr:uid="{FEB05C1F-CB28-4999-81DC-D38CE27D33ED}"/>
    <cellStyle name="Millares 2 4 3 5 3" xfId="5957" xr:uid="{EF23BB7E-11B5-409D-982F-174DADB0A420}"/>
    <cellStyle name="Millares 2 4 3 5 3 2" xfId="14223" xr:uid="{FF87938C-DB4A-4072-9AFB-E5E1C287590C}"/>
    <cellStyle name="Millares 2 4 3 5 3 2 2" xfId="35726" xr:uid="{6CD0B94E-C4C6-4046-9C60-EA0620F84245}"/>
    <cellStyle name="Millares 2 4 3 5 3 3" xfId="20858" xr:uid="{4D5E8893-7782-4896-973D-418572FC6884}"/>
    <cellStyle name="Millares 2 4 3 5 3 3 2" xfId="42361" xr:uid="{BE7C945C-9359-473F-8433-81D2B8545E45}"/>
    <cellStyle name="Millares 2 4 3 5 3 4" xfId="27463" xr:uid="{6D3FA225-EBE3-4625-843C-6538C21E4796}"/>
    <cellStyle name="Millares 2 4 3 5 3 5" xfId="48966" xr:uid="{A2F9BA71-04E5-471D-AC18-C69CA5DB69CB}"/>
    <cellStyle name="Millares 2 4 3 5 4" xfId="7598" xr:uid="{BD8B6C40-F871-4341-BF0A-016C4BAF9B78}"/>
    <cellStyle name="Millares 2 4 3 5 4 2" xfId="29101" xr:uid="{65B70DAD-658F-4572-B209-620CEA2433F1}"/>
    <cellStyle name="Millares 2 4 3 5 5" xfId="9255" xr:uid="{F36650F3-3EB9-4794-A1B1-74A8AD473906}"/>
    <cellStyle name="Millares 2 4 3 5 5 2" xfId="30758" xr:uid="{485D8071-5A4E-4BB5-AB37-FC6750BABED9}"/>
    <cellStyle name="Millares 2 4 3 5 6" xfId="15890" xr:uid="{826BA4D2-1586-42E3-AD3D-265F2AEF1215}"/>
    <cellStyle name="Millares 2 4 3 5 6 2" xfId="37393" xr:uid="{C97D5CA7-92C8-4181-91C3-4BB5FB43D478}"/>
    <cellStyle name="Millares 2 4 3 5 7" xfId="22495" xr:uid="{30FD36D3-EF9A-478F-9239-46F2B5C34321}"/>
    <cellStyle name="Millares 2 4 3 5 8" xfId="43998" xr:uid="{DFCE2515-48EC-4A19-86DA-B15B94E1D806}"/>
    <cellStyle name="Millares 2 4 3 6" xfId="1249" xr:uid="{3DE84988-948E-4B7D-8DAE-38D0D317ADFB}"/>
    <cellStyle name="Millares 2 4 3 6 2" xfId="4078" xr:uid="{544A87A5-BF3A-4740-A10C-415CD3E069B4}"/>
    <cellStyle name="Millares 2 4 3 6 2 2" xfId="12344" xr:uid="{5C9A4560-CD00-47BE-90D9-B1EE981B3B03}"/>
    <cellStyle name="Millares 2 4 3 6 2 2 2" xfId="33847" xr:uid="{BE22D999-1E31-429A-80C6-AE7009EF06C7}"/>
    <cellStyle name="Millares 2 4 3 6 2 3" xfId="18979" xr:uid="{610BD2D1-52F6-46F6-BD87-322E651F4AF8}"/>
    <cellStyle name="Millares 2 4 3 6 2 3 2" xfId="40482" xr:uid="{32B38A71-FE8B-4088-A814-EE4F168D9028}"/>
    <cellStyle name="Millares 2 4 3 6 2 4" xfId="25584" xr:uid="{50B6E45A-8724-4DD6-BB33-F715DB84890A}"/>
    <cellStyle name="Millares 2 4 3 6 2 5" xfId="47087" xr:uid="{B9396A33-258D-4886-BEE6-937592926C1A}"/>
    <cellStyle name="Millares 2 4 3 6 3" xfId="6217" xr:uid="{A4582F40-FFFC-44A2-98A0-96E6EA919E6E}"/>
    <cellStyle name="Millares 2 4 3 6 3 2" xfId="14483" xr:uid="{1953F477-B414-4E2B-8B13-8E73D05F6444}"/>
    <cellStyle name="Millares 2 4 3 6 3 2 2" xfId="35986" xr:uid="{69EDB16B-CF6D-4FB4-9EF1-84E29A677CBF}"/>
    <cellStyle name="Millares 2 4 3 6 3 3" xfId="21118" xr:uid="{0EB548FA-13EA-48ED-BB16-F6DC1CF753AE}"/>
    <cellStyle name="Millares 2 4 3 6 3 3 2" xfId="42621" xr:uid="{D06639D1-20F3-441A-9643-C94BBCB45485}"/>
    <cellStyle name="Millares 2 4 3 6 3 4" xfId="27723" xr:uid="{B1AEEE0D-EFCD-4C62-B8F7-3F6DB5D08E0D}"/>
    <cellStyle name="Millares 2 4 3 6 3 5" xfId="49226" xr:uid="{1DA6B68E-63E8-4EB9-89B5-5F9A2358ABBF}"/>
    <cellStyle name="Millares 2 4 3 6 4" xfId="7858" xr:uid="{A83C2361-B0A3-4DAB-8815-8482A2747FE9}"/>
    <cellStyle name="Millares 2 4 3 6 4 2" xfId="29361" xr:uid="{7B528B4E-5A9D-457A-A406-C745E24F1C7F}"/>
    <cellStyle name="Millares 2 4 3 6 5" xfId="9515" xr:uid="{FAFFCCB5-C446-41C1-BCB9-06EC881436CB}"/>
    <cellStyle name="Millares 2 4 3 6 5 2" xfId="31018" xr:uid="{DC889E02-494B-4331-BFDE-66866EDCF65D}"/>
    <cellStyle name="Millares 2 4 3 6 6" xfId="16150" xr:uid="{49086C18-E0C0-4AEC-8EB6-F8BA872DD0AC}"/>
    <cellStyle name="Millares 2 4 3 6 6 2" xfId="37653" xr:uid="{234B7384-0B7D-42CB-BD41-F65DE3441F9B}"/>
    <cellStyle name="Millares 2 4 3 6 7" xfId="22755" xr:uid="{BA52632F-D2D2-4700-A5BF-18E93355EA47}"/>
    <cellStyle name="Millares 2 4 3 6 8" xfId="44258" xr:uid="{EF17B362-09AF-4E47-88BA-509C1BC02B66}"/>
    <cellStyle name="Millares 2 4 3 7" xfId="1936" xr:uid="{35216551-6C2D-492C-BE31-EB07EE00860E}"/>
    <cellStyle name="Millares 2 4 3 7 2" xfId="10202" xr:uid="{D5FF10E3-3DEB-4678-B52A-AA91C721CE11}"/>
    <cellStyle name="Millares 2 4 3 7 2 2" xfId="31705" xr:uid="{2D080439-B488-4D80-877E-7F7A137762E4}"/>
    <cellStyle name="Millares 2 4 3 7 3" xfId="16837" xr:uid="{48D5AB1F-025D-4DC4-A1D1-FF096ECCBCE3}"/>
    <cellStyle name="Millares 2 4 3 7 3 2" xfId="38340" xr:uid="{86BBC20D-39DC-41AA-A9CA-F42A56B3627F}"/>
    <cellStyle name="Millares 2 4 3 7 4" xfId="23442" xr:uid="{692C302B-A5D3-4912-9585-3CCFED56CE80}"/>
    <cellStyle name="Millares 2 4 3 7 5" xfId="44945" xr:uid="{C11088B3-7403-45AA-8671-45EC63982A76}"/>
    <cellStyle name="Millares 2 4 3 8" xfId="2623" xr:uid="{7A13F21A-B367-4808-B19D-9A4ADAD42400}"/>
    <cellStyle name="Millares 2 4 3 8 2" xfId="10889" xr:uid="{621E8741-E222-4A7F-88F4-036054A28F26}"/>
    <cellStyle name="Millares 2 4 3 8 2 2" xfId="32392" xr:uid="{A68F8735-2B67-461D-936B-5B0D32DB0BB0}"/>
    <cellStyle name="Millares 2 4 3 8 3" xfId="17524" xr:uid="{B129180A-E1D7-48A6-A7CD-8DF894339FE1}"/>
    <cellStyle name="Millares 2 4 3 8 3 2" xfId="39027" xr:uid="{1CCC1292-B903-44A6-A59D-A184A0C976EC}"/>
    <cellStyle name="Millares 2 4 3 8 4" xfId="24129" xr:uid="{E9D55C69-1193-4DB0-BD36-DDAD03A6F89D}"/>
    <cellStyle name="Millares 2 4 3 8 5" xfId="45632" xr:uid="{2BC22CA6-16DE-436D-A44E-E087BAC38DEB}"/>
    <cellStyle name="Millares 2 4 3 9" xfId="3132" xr:uid="{4580E5E1-4404-4833-A44C-08496EF17C68}"/>
    <cellStyle name="Millares 2 4 3 9 2" xfId="11398" xr:uid="{42AE0073-53E6-47DA-A36A-45432E67A2FC}"/>
    <cellStyle name="Millares 2 4 3 9 2 2" xfId="32901" xr:uid="{60F3BEA4-9332-4391-BFC5-08B366A2F061}"/>
    <cellStyle name="Millares 2 4 3 9 3" xfId="18033" xr:uid="{F8B088AC-5B70-469E-B8B9-7CD655578CDE}"/>
    <cellStyle name="Millares 2 4 3 9 3 2" xfId="39536" xr:uid="{879541EE-E4AA-41AF-B9BA-A63CACF01171}"/>
    <cellStyle name="Millares 2 4 3 9 4" xfId="24638" xr:uid="{F657C4C2-B198-4948-9A29-785C6EAAF924}"/>
    <cellStyle name="Millares 2 4 3 9 5" xfId="46141" xr:uid="{4B69A7D6-1881-4D5F-AF05-9CDC827F4B16}"/>
    <cellStyle name="Millares 2 4 4" xfId="454" xr:uid="{03536B4F-C4BF-4BC2-A421-C533636218D4}"/>
    <cellStyle name="Millares 2 4 4 10" xfId="7065" xr:uid="{510AE5CF-5468-49B5-9EA2-61ECD0462BF0}"/>
    <cellStyle name="Millares 2 4 4 10 2" xfId="28568" xr:uid="{B47ED0BC-7D6F-4DD9-9C84-65537EC11375}"/>
    <cellStyle name="Millares 2 4 4 11" xfId="8721" xr:uid="{1487FA5E-3A47-4A45-B6BF-D95983F09D07}"/>
    <cellStyle name="Millares 2 4 4 11 2" xfId="30224" xr:uid="{25C02E94-290B-433B-BBA3-793DFD36E61D}"/>
    <cellStyle name="Millares 2 4 4 12" xfId="15357" xr:uid="{8CA819A2-0145-48F4-B1CD-870E5619342A}"/>
    <cellStyle name="Millares 2 4 4 12 2" xfId="36860" xr:uid="{7AA72588-AC1D-4440-8DBF-EC6B1E9FBC68}"/>
    <cellStyle name="Millares 2 4 4 13" xfId="21962" xr:uid="{4C0C07C3-1D6F-4625-8A9C-083235CB4288}"/>
    <cellStyle name="Millares 2 4 4 14" xfId="43465" xr:uid="{C450892D-5FB0-4D2C-A876-A754FCC6BD9E}"/>
    <cellStyle name="Millares 2 4 4 2" xfId="736" xr:uid="{05B48F49-DF70-402F-A486-FE8A7113CCFC}"/>
    <cellStyle name="Millares 2 4 4 2 10" xfId="15637" xr:uid="{8246BA5C-BEC8-47C5-BD64-C03D1EC24871}"/>
    <cellStyle name="Millares 2 4 4 2 10 2" xfId="37140" xr:uid="{4D96B8D5-650B-4EAA-B255-ED7492252C48}"/>
    <cellStyle name="Millares 2 4 4 2 11" xfId="22242" xr:uid="{12883106-5B89-44BC-82B9-D99BD227DEC6}"/>
    <cellStyle name="Millares 2 4 4 2 12" xfId="43745" xr:uid="{DDBCAC36-EDD4-4ADA-97C3-0322C78A1071}"/>
    <cellStyle name="Millares 2 4 4 2 2" xfId="1682" xr:uid="{3AEE97A3-8886-470E-B8D3-480AC22E82EF}"/>
    <cellStyle name="Millares 2 4 4 2 2 2" xfId="4511" xr:uid="{0FCD52DE-83CA-4A11-BB58-E20AE9681949}"/>
    <cellStyle name="Millares 2 4 4 2 2 2 2" xfId="12777" xr:uid="{415012DC-1492-4C15-BB1B-8F048EE2F89D}"/>
    <cellStyle name="Millares 2 4 4 2 2 2 2 2" xfId="34280" xr:uid="{063845B7-E1F4-4A46-8B3B-08C283771C92}"/>
    <cellStyle name="Millares 2 4 4 2 2 2 3" xfId="19412" xr:uid="{2DA14036-089E-42FC-9D09-7CBE4F05E35D}"/>
    <cellStyle name="Millares 2 4 4 2 2 2 3 2" xfId="40915" xr:uid="{CC1B2DCB-B41C-4C3C-82DB-84A5B614A942}"/>
    <cellStyle name="Millares 2 4 4 2 2 2 4" xfId="26017" xr:uid="{D0D5AAE5-4594-47B5-9888-5307F78C7804}"/>
    <cellStyle name="Millares 2 4 4 2 2 2 5" xfId="47520" xr:uid="{B7D7A62D-F592-4E21-A242-A778EF0804D3}"/>
    <cellStyle name="Millares 2 4 4 2 2 3" xfId="6650" xr:uid="{14E1C8C8-828A-43A0-8D23-4F42EA9730F8}"/>
    <cellStyle name="Millares 2 4 4 2 2 3 2" xfId="14916" xr:uid="{5E5153CE-E4E7-494F-8CD0-9695E6787DDD}"/>
    <cellStyle name="Millares 2 4 4 2 2 3 2 2" xfId="36419" xr:uid="{CBDBE77B-3EBC-4FDF-986C-C6CD7C7BB9EA}"/>
    <cellStyle name="Millares 2 4 4 2 2 3 3" xfId="21551" xr:uid="{7F9A7009-34BA-45C1-A8D6-5B140CD52FEE}"/>
    <cellStyle name="Millares 2 4 4 2 2 3 3 2" xfId="43054" xr:uid="{C6C3A0D8-F820-421C-A9FD-A8A99513E91B}"/>
    <cellStyle name="Millares 2 4 4 2 2 3 4" xfId="28156" xr:uid="{47F4D655-CAF0-4613-8140-7A2C8DB692C8}"/>
    <cellStyle name="Millares 2 4 4 2 2 3 5" xfId="49659" xr:uid="{D7F1E73B-48D6-4C73-BAFF-7672B8CCB227}"/>
    <cellStyle name="Millares 2 4 4 2 2 4" xfId="8291" xr:uid="{43CDFC83-F90F-4270-82E7-EF590BA2E7E3}"/>
    <cellStyle name="Millares 2 4 4 2 2 4 2" xfId="29794" xr:uid="{D42E8D23-4464-4E82-9ED0-685ADC2BEBBC}"/>
    <cellStyle name="Millares 2 4 4 2 2 5" xfId="9948" xr:uid="{8B857700-D870-4953-A337-CCDAAD880CDE}"/>
    <cellStyle name="Millares 2 4 4 2 2 5 2" xfId="31451" xr:uid="{BA775E0C-F35B-4A88-AB19-4E94432246B3}"/>
    <cellStyle name="Millares 2 4 4 2 2 6" xfId="16583" xr:uid="{3AA37DAA-B2B0-48FC-A4CD-499CC689C51B}"/>
    <cellStyle name="Millares 2 4 4 2 2 6 2" xfId="38086" xr:uid="{AAE6F7F1-C2C9-4A92-8B16-847779288454}"/>
    <cellStyle name="Millares 2 4 4 2 2 7" xfId="23188" xr:uid="{22FFE3A7-D24C-489F-8123-3DBD165BE5ED}"/>
    <cellStyle name="Millares 2 4 4 2 2 8" xfId="44691" xr:uid="{767A28BF-E015-4BCE-8917-830DCDE1CAF2}"/>
    <cellStyle name="Millares 2 4 4 2 3" xfId="2369" xr:uid="{4F413143-49A2-4B64-ABC6-F5ACA3280387}"/>
    <cellStyle name="Millares 2 4 4 2 3 2" xfId="10635" xr:uid="{B47D0737-CA60-4383-B892-1C454CFDCA8F}"/>
    <cellStyle name="Millares 2 4 4 2 3 2 2" xfId="32138" xr:uid="{844CE01C-EC7B-4A54-AC01-A2CB1F8887B6}"/>
    <cellStyle name="Millares 2 4 4 2 3 3" xfId="17270" xr:uid="{9B2D94B5-063B-416E-B28B-092BD90EA98B}"/>
    <cellStyle name="Millares 2 4 4 2 3 3 2" xfId="38773" xr:uid="{470155F2-2F73-4096-BB50-74FDED64D940}"/>
    <cellStyle name="Millares 2 4 4 2 3 4" xfId="23875" xr:uid="{ABC1A320-1478-4E02-BEFB-21131B2992BE}"/>
    <cellStyle name="Millares 2 4 4 2 3 5" xfId="45378" xr:uid="{5D81AEA3-ED3E-4BD2-9A60-557782C5CF26}"/>
    <cellStyle name="Millares 2 4 4 2 4" xfId="2886" xr:uid="{E6A80C67-104A-4D2E-9DB2-2029F19F29F4}"/>
    <cellStyle name="Millares 2 4 4 2 4 2" xfId="11152" xr:uid="{9EBE9A4D-17BE-4F7A-82E7-C04BDD72A6A0}"/>
    <cellStyle name="Millares 2 4 4 2 4 2 2" xfId="32655" xr:uid="{C2F9C78D-9F5C-466B-9AE9-1E0FDCDCC514}"/>
    <cellStyle name="Millares 2 4 4 2 4 3" xfId="17787" xr:uid="{4747B500-7110-49A9-875A-C4D6B24207C3}"/>
    <cellStyle name="Millares 2 4 4 2 4 3 2" xfId="39290" xr:uid="{5F188E9B-3374-46E5-A246-219B5914FF68}"/>
    <cellStyle name="Millares 2 4 4 2 4 4" xfId="24392" xr:uid="{C65A49DA-6D30-43E0-B63A-4D497EC59672}"/>
    <cellStyle name="Millares 2 4 4 2 4 5" xfId="45895" xr:uid="{5AB13999-1DC9-4F7C-8F06-0B33600E0604}"/>
    <cellStyle name="Millares 2 4 4 2 5" xfId="3565" xr:uid="{58792B7E-25C9-4764-9625-871F23D4072E}"/>
    <cellStyle name="Millares 2 4 4 2 5 2" xfId="11831" xr:uid="{DD065A21-B5FA-4DBD-8ABF-36A5FE5A9C63}"/>
    <cellStyle name="Millares 2 4 4 2 5 2 2" xfId="33334" xr:uid="{07EFE718-D08D-40D6-AF3B-DDE5BB473362}"/>
    <cellStyle name="Millares 2 4 4 2 5 3" xfId="18466" xr:uid="{F4AA218A-A4BC-4B4F-873C-AC4A4C8201CD}"/>
    <cellStyle name="Millares 2 4 4 2 5 3 2" xfId="39969" xr:uid="{1677BEFD-4777-412D-B275-778CABF94586}"/>
    <cellStyle name="Millares 2 4 4 2 5 4" xfId="25071" xr:uid="{B37D0BC0-4841-4CB0-9320-9223188E18AA}"/>
    <cellStyle name="Millares 2 4 4 2 5 5" xfId="46574" xr:uid="{2B5A6AB1-6719-4456-B33C-75DE5A900F47}"/>
    <cellStyle name="Millares 2 4 4 2 6" xfId="5030" xr:uid="{014383D9-C6FB-4CDE-8339-845FCA56E2BC}"/>
    <cellStyle name="Millares 2 4 4 2 6 2" xfId="13296" xr:uid="{C3ACA0CA-CDE1-4C4C-B09C-473DB066F2AB}"/>
    <cellStyle name="Millares 2 4 4 2 6 2 2" xfId="34799" xr:uid="{1E49058B-285A-4FD1-B74D-DFC5C184502F}"/>
    <cellStyle name="Millares 2 4 4 2 6 3" xfId="19931" xr:uid="{44DD1FF5-DD41-4CCD-8287-41419FA89348}"/>
    <cellStyle name="Millares 2 4 4 2 6 3 2" xfId="41434" xr:uid="{2FFAE32A-25D3-44D3-85CF-20F3A011EF55}"/>
    <cellStyle name="Millares 2 4 4 2 6 4" xfId="26536" xr:uid="{3AE86718-851A-41BE-8612-3345AE2E2437}"/>
    <cellStyle name="Millares 2 4 4 2 6 5" xfId="48039" xr:uid="{8FE63936-D97D-464D-9E22-1706504B06C2}"/>
    <cellStyle name="Millares 2 4 4 2 7" xfId="5704" xr:uid="{7B20EE04-CA19-4A9D-B747-1F4C55F64B98}"/>
    <cellStyle name="Millares 2 4 4 2 7 2" xfId="13970" xr:uid="{42264AC3-CBDE-42A2-BE18-AF7DD2514705}"/>
    <cellStyle name="Millares 2 4 4 2 7 2 2" xfId="35473" xr:uid="{9168A6A1-C876-43D7-A291-2AFCB92057E7}"/>
    <cellStyle name="Millares 2 4 4 2 7 3" xfId="20605" xr:uid="{386ABC30-9247-4196-8FA4-3489EC391967}"/>
    <cellStyle name="Millares 2 4 4 2 7 3 2" xfId="42108" xr:uid="{79444CAF-2E39-47C0-8CB4-19A4FAF1125A}"/>
    <cellStyle name="Millares 2 4 4 2 7 4" xfId="27210" xr:uid="{51FE662D-B402-45B9-B492-9876F3876F8A}"/>
    <cellStyle name="Millares 2 4 4 2 7 5" xfId="48713" xr:uid="{D5139881-5F27-4A2E-94D5-D26FF3C374E2}"/>
    <cellStyle name="Millares 2 4 4 2 8" xfId="7345" xr:uid="{A7EA1D94-07EC-48A9-9461-86A480E14FDE}"/>
    <cellStyle name="Millares 2 4 4 2 8 2" xfId="28848" xr:uid="{58F2157A-A9BE-4D46-9716-605FCD4602E3}"/>
    <cellStyle name="Millares 2 4 4 2 9" xfId="9002" xr:uid="{477A2D07-A096-4E11-8DED-7F40AF09A5D7}"/>
    <cellStyle name="Millares 2 4 4 2 9 2" xfId="30505" xr:uid="{D24158A2-B81C-45B2-87F1-B52279CE84E8}"/>
    <cellStyle name="Millares 2 4 4 3" xfId="1006" xr:uid="{BB6053D2-0282-4E0A-B69D-84D4BF10D681}"/>
    <cellStyle name="Millares 2 4 4 3 2" xfId="3835" xr:uid="{A181BBF6-05D6-4A1E-8454-CC04BA88D095}"/>
    <cellStyle name="Millares 2 4 4 3 2 2" xfId="12101" xr:uid="{BAD7BF11-E4C4-4E1D-A161-BC54E5636873}"/>
    <cellStyle name="Millares 2 4 4 3 2 2 2" xfId="33604" xr:uid="{83EF338B-ADC4-4F74-A509-658A112DCDBC}"/>
    <cellStyle name="Millares 2 4 4 3 2 3" xfId="18736" xr:uid="{54870B4A-42BC-4C71-8D95-1E9FEFDFF4C4}"/>
    <cellStyle name="Millares 2 4 4 3 2 3 2" xfId="40239" xr:uid="{45585EF4-788F-47CC-AB37-4521BDC14F82}"/>
    <cellStyle name="Millares 2 4 4 3 2 4" xfId="25341" xr:uid="{208B865F-7F3A-42A4-ADA7-34FCD83D0EF6}"/>
    <cellStyle name="Millares 2 4 4 3 2 5" xfId="46844" xr:uid="{4DF33498-BEC9-4D1C-9216-3394086ED1E1}"/>
    <cellStyle name="Millares 2 4 4 3 3" xfId="5974" xr:uid="{CC1DD06D-1C1F-4AB0-BFCD-8CAA3F319225}"/>
    <cellStyle name="Millares 2 4 4 3 3 2" xfId="14240" xr:uid="{7B4CF720-205A-44E4-A1E1-6F362DA60595}"/>
    <cellStyle name="Millares 2 4 4 3 3 2 2" xfId="35743" xr:uid="{10A3A235-7876-4898-877E-565FA7777F68}"/>
    <cellStyle name="Millares 2 4 4 3 3 3" xfId="20875" xr:uid="{BBECD805-2D0B-4921-8ED1-6DFAFF63785B}"/>
    <cellStyle name="Millares 2 4 4 3 3 3 2" xfId="42378" xr:uid="{CA883829-7F37-436D-9EEE-A0B6A1F5946F}"/>
    <cellStyle name="Millares 2 4 4 3 3 4" xfId="27480" xr:uid="{531C9F8D-4C23-4205-8510-B5A16ED9D0B3}"/>
    <cellStyle name="Millares 2 4 4 3 3 5" xfId="48983" xr:uid="{ADDC195C-2FCB-4349-90B3-50CEC725B3BD}"/>
    <cellStyle name="Millares 2 4 4 3 4" xfId="7615" xr:uid="{FD9FD069-F1DE-4B1E-BC1A-C44914331C99}"/>
    <cellStyle name="Millares 2 4 4 3 4 2" xfId="29118" xr:uid="{F6E77257-BF6C-474C-8379-112C9425A9ED}"/>
    <cellStyle name="Millares 2 4 4 3 5" xfId="9272" xr:uid="{65C6BB79-B6E7-468C-8780-04F79F5D8597}"/>
    <cellStyle name="Millares 2 4 4 3 5 2" xfId="30775" xr:uid="{9A7C3E05-C7F0-4CA3-924C-D1D87BF02B2F}"/>
    <cellStyle name="Millares 2 4 4 3 6" xfId="15907" xr:uid="{D18D412D-088A-4EC5-82B9-FA1B39625BEE}"/>
    <cellStyle name="Millares 2 4 4 3 6 2" xfId="37410" xr:uid="{1D9D4768-BD0D-45D1-969C-53632A8BD7A3}"/>
    <cellStyle name="Millares 2 4 4 3 7" xfId="22512" xr:uid="{D6C0CD39-D557-4EAD-BFA5-75CF45C93FD0}"/>
    <cellStyle name="Millares 2 4 4 3 8" xfId="44015" xr:uid="{0192E1FA-519C-4EF3-9BF0-729B12106EBA}"/>
    <cellStyle name="Millares 2 4 4 4" xfId="1402" xr:uid="{154286B5-F3D0-482A-A7C1-59EE4CF97F88}"/>
    <cellStyle name="Millares 2 4 4 4 2" xfId="4231" xr:uid="{66A65CB5-A3DC-4852-8886-CCE9B92F07BA}"/>
    <cellStyle name="Millares 2 4 4 4 2 2" xfId="12497" xr:uid="{C61F15C0-64D0-427B-9A92-8BB244DE3AF0}"/>
    <cellStyle name="Millares 2 4 4 4 2 2 2" xfId="34000" xr:uid="{37B42E73-0BF5-4786-ACDB-32DDC7180F0B}"/>
    <cellStyle name="Millares 2 4 4 4 2 3" xfId="19132" xr:uid="{9731CD93-3831-4AC6-BB78-2B70C2CF1B8E}"/>
    <cellStyle name="Millares 2 4 4 4 2 3 2" xfId="40635" xr:uid="{F6086371-F49B-4793-9408-5A12724911C1}"/>
    <cellStyle name="Millares 2 4 4 4 2 4" xfId="25737" xr:uid="{131B0309-E71D-499A-9CD4-962074EDE9CC}"/>
    <cellStyle name="Millares 2 4 4 4 2 5" xfId="47240" xr:uid="{D5C303D6-093A-4BE8-8FAF-3415935B730C}"/>
    <cellStyle name="Millares 2 4 4 4 3" xfId="6370" xr:uid="{C799FC87-B622-4FF7-BC35-B0A7E8BD7112}"/>
    <cellStyle name="Millares 2 4 4 4 3 2" xfId="14636" xr:uid="{45A22D54-71AF-4635-ABBA-CCEBAF7A1DB4}"/>
    <cellStyle name="Millares 2 4 4 4 3 2 2" xfId="36139" xr:uid="{B408BA49-939F-401B-B3BE-F44B833EE33D}"/>
    <cellStyle name="Millares 2 4 4 4 3 3" xfId="21271" xr:uid="{BDD3DEC1-6368-4E64-8A4D-B0576BE7C3D6}"/>
    <cellStyle name="Millares 2 4 4 4 3 3 2" xfId="42774" xr:uid="{7BB86917-A077-4420-AEBF-E795605DA923}"/>
    <cellStyle name="Millares 2 4 4 4 3 4" xfId="27876" xr:uid="{CE16A297-580D-4FF5-A25E-313B69435535}"/>
    <cellStyle name="Millares 2 4 4 4 3 5" xfId="49379" xr:uid="{4CDDB289-EB0C-43A2-BC7C-6E2624976610}"/>
    <cellStyle name="Millares 2 4 4 4 4" xfId="8011" xr:uid="{722DC2E2-2EAD-4878-8FD3-305D333E0B40}"/>
    <cellStyle name="Millares 2 4 4 4 4 2" xfId="29514" xr:uid="{20165C9D-D1D2-4C64-8ABB-1EFE6478C47F}"/>
    <cellStyle name="Millares 2 4 4 4 5" xfId="9668" xr:uid="{B2003EE6-C31F-4477-A7BA-E877C0499859}"/>
    <cellStyle name="Millares 2 4 4 4 5 2" xfId="31171" xr:uid="{139DE1B1-50C9-40A5-A441-4C80F19DA045}"/>
    <cellStyle name="Millares 2 4 4 4 6" xfId="16303" xr:uid="{5C6277EF-2E31-4F0F-B5BF-50F0BB7BACDD}"/>
    <cellStyle name="Millares 2 4 4 4 6 2" xfId="37806" xr:uid="{BF6486D2-DFF0-43F0-A572-477B9CD911D5}"/>
    <cellStyle name="Millares 2 4 4 4 7" xfId="22908" xr:uid="{B588878F-0882-45ED-BBE6-1AD7E7C48AE9}"/>
    <cellStyle name="Millares 2 4 4 4 8" xfId="44411" xr:uid="{7D2B32FC-4A84-4EE7-B93F-84A910E3046F}"/>
    <cellStyle name="Millares 2 4 4 5" xfId="2089" xr:uid="{95BECCD9-185E-4A75-B56C-CCC4EA10C8E3}"/>
    <cellStyle name="Millares 2 4 4 5 2" xfId="10355" xr:uid="{F286E03C-E0F8-4574-93D6-EA367525D611}"/>
    <cellStyle name="Millares 2 4 4 5 2 2" xfId="31858" xr:uid="{8A5A66A0-F719-4E2B-AE47-F926F5547743}"/>
    <cellStyle name="Millares 2 4 4 5 3" xfId="16990" xr:uid="{226E9F1C-D41B-4EE3-8281-AA1F19041EBD}"/>
    <cellStyle name="Millares 2 4 4 5 3 2" xfId="38493" xr:uid="{17A93CB1-AABF-489D-BCA2-A330655121FF}"/>
    <cellStyle name="Millares 2 4 4 5 4" xfId="23595" xr:uid="{41858B5B-89A0-46AB-AFA1-266DB5F874D6}"/>
    <cellStyle name="Millares 2 4 4 5 5" xfId="45098" xr:uid="{F6351E8F-85A8-4455-A40A-75C12B42A0DF}"/>
    <cellStyle name="Millares 2 4 4 6" xfId="2637" xr:uid="{8F016CA6-CEF6-4B66-A7FC-FECED8288A9A}"/>
    <cellStyle name="Millares 2 4 4 6 2" xfId="10903" xr:uid="{F3118A3E-6114-4607-A2D8-9D2737581F82}"/>
    <cellStyle name="Millares 2 4 4 6 2 2" xfId="32406" xr:uid="{0A1F5660-20A7-4435-B2C6-7CA22F5F2C5D}"/>
    <cellStyle name="Millares 2 4 4 6 3" xfId="17538" xr:uid="{5F5448C9-A1AC-464E-B25E-E5C19FA014A4}"/>
    <cellStyle name="Millares 2 4 4 6 3 2" xfId="39041" xr:uid="{67D3C99C-CF67-4FF2-91A8-8D4A37156282}"/>
    <cellStyle name="Millares 2 4 4 6 4" xfId="24143" xr:uid="{CC116547-100D-4196-BFC8-0BFA09B909AB}"/>
    <cellStyle name="Millares 2 4 4 6 5" xfId="45646" xr:uid="{CC79AA16-57D8-4875-A551-88A504814E0E}"/>
    <cellStyle name="Millares 2 4 4 7" xfId="3285" xr:uid="{51383610-8631-4469-A027-05B47AA7CEDF}"/>
    <cellStyle name="Millares 2 4 4 7 2" xfId="11551" xr:uid="{DC377D03-8CEE-4199-972C-E756B5DC2419}"/>
    <cellStyle name="Millares 2 4 4 7 2 2" xfId="33054" xr:uid="{75A2DA24-E0D4-4EB1-A80D-A463C23A78A0}"/>
    <cellStyle name="Millares 2 4 4 7 3" xfId="18186" xr:uid="{405BAE1A-7D93-4000-B5CA-59D0A702B327}"/>
    <cellStyle name="Millares 2 4 4 7 3 2" xfId="39689" xr:uid="{6C4F1A43-35EE-4557-B461-78BB304F063E}"/>
    <cellStyle name="Millares 2 4 4 7 4" xfId="24791" xr:uid="{771D5F03-6556-4D98-9DAC-CA2883C52FD2}"/>
    <cellStyle name="Millares 2 4 4 7 5" xfId="46294" xr:uid="{5DC790A4-796D-494E-8A72-182AA1C4D850}"/>
    <cellStyle name="Millares 2 4 4 8" xfId="4781" xr:uid="{D40246F5-C7D5-464A-A748-CAAA60390459}"/>
    <cellStyle name="Millares 2 4 4 8 2" xfId="13047" xr:uid="{C4E1BC0B-5C5C-4E88-9733-5D6202F1544B}"/>
    <cellStyle name="Millares 2 4 4 8 2 2" xfId="34550" xr:uid="{9E5D7292-AB01-42E1-8543-AFBC97D55766}"/>
    <cellStyle name="Millares 2 4 4 8 3" xfId="19682" xr:uid="{7B180D0C-C3FF-4C56-80C2-AE7FE2583055}"/>
    <cellStyle name="Millares 2 4 4 8 3 2" xfId="41185" xr:uid="{C45F6468-B6EA-4D28-834C-6CA3DA049C03}"/>
    <cellStyle name="Millares 2 4 4 8 4" xfId="26287" xr:uid="{FC0ED4DB-0F51-40DC-A88A-339269C2C973}"/>
    <cellStyle name="Millares 2 4 4 8 5" xfId="47790" xr:uid="{272B4D4E-9C80-48EC-B60A-65EAA5208266}"/>
    <cellStyle name="Millares 2 4 4 9" xfId="5424" xr:uid="{08F9BB95-FE0E-4FBB-83B9-7C4027173F86}"/>
    <cellStyle name="Millares 2 4 4 9 2" xfId="13690" xr:uid="{0EE3B6FF-06CF-4DE5-A6B0-153A6435B13E}"/>
    <cellStyle name="Millares 2 4 4 9 2 2" xfId="35193" xr:uid="{294477A1-EE32-4861-8605-527BCCCDF4AC}"/>
    <cellStyle name="Millares 2 4 4 9 3" xfId="20325" xr:uid="{10F04EC2-5040-4401-A41F-55B58F32FE44}"/>
    <cellStyle name="Millares 2 4 4 9 3 2" xfId="41828" xr:uid="{02748EB2-7C12-41AA-A695-2DC5247E47FE}"/>
    <cellStyle name="Millares 2 4 4 9 4" xfId="26930" xr:uid="{35ECD2DA-B251-43B3-AC02-167B5DDB1792}"/>
    <cellStyle name="Millares 2 4 4 9 5" xfId="48433" xr:uid="{E3491BAD-4F4D-4918-986E-587B23EA3733}"/>
    <cellStyle name="Millares 2 4 5" xfId="327" xr:uid="{7C1D3BC3-F371-4A54-BF78-639D7C410FD3}"/>
    <cellStyle name="Millares 2 4 5 10" xfId="15230" xr:uid="{CDAB10C4-4EE8-43ED-8048-7ADE65FD4152}"/>
    <cellStyle name="Millares 2 4 5 10 2" xfId="36733" xr:uid="{1A29EAD4-5505-4D4C-8B19-C0395A0D861B}"/>
    <cellStyle name="Millares 2 4 5 11" xfId="21835" xr:uid="{27112DCA-5C72-4466-8AA2-48C5F34ED62B}"/>
    <cellStyle name="Millares 2 4 5 12" xfId="43338" xr:uid="{84430F19-1B28-43C2-BA4E-E08CA629AAC1}"/>
    <cellStyle name="Millares 2 4 5 2" xfId="1275" xr:uid="{F298C1EC-E645-433B-8943-5F61179DDD05}"/>
    <cellStyle name="Millares 2 4 5 2 2" xfId="4104" xr:uid="{2BBE3E98-597B-42AB-9F45-FB7B2D5D5A5D}"/>
    <cellStyle name="Millares 2 4 5 2 2 2" xfId="12370" xr:uid="{FE2E8998-B697-4B92-849C-C12053DBEBE7}"/>
    <cellStyle name="Millares 2 4 5 2 2 2 2" xfId="33873" xr:uid="{FA26ED8E-7A94-4123-9287-D39523E2B2FC}"/>
    <cellStyle name="Millares 2 4 5 2 2 3" xfId="19005" xr:uid="{894FB50F-1823-43D9-80FC-14C23C9E45EA}"/>
    <cellStyle name="Millares 2 4 5 2 2 3 2" xfId="40508" xr:uid="{FEA16C86-D227-4812-B184-324A5C6C83B4}"/>
    <cellStyle name="Millares 2 4 5 2 2 4" xfId="25610" xr:uid="{2602DBCB-E58E-4BBC-8C20-16F0C984F8F5}"/>
    <cellStyle name="Millares 2 4 5 2 2 5" xfId="47113" xr:uid="{3D7CEAF6-C6BA-45E2-B5C1-6B784B698E19}"/>
    <cellStyle name="Millares 2 4 5 2 3" xfId="6243" xr:uid="{E99E3E15-951A-4843-84F9-022C324A1D14}"/>
    <cellStyle name="Millares 2 4 5 2 3 2" xfId="14509" xr:uid="{1B495706-8891-4B74-827C-35069AA87028}"/>
    <cellStyle name="Millares 2 4 5 2 3 2 2" xfId="36012" xr:uid="{3E09D951-0BE2-434F-99D9-6ECBDB3944D0}"/>
    <cellStyle name="Millares 2 4 5 2 3 3" xfId="21144" xr:uid="{2616CC3D-1CE6-4C44-99F4-55B6459F99DE}"/>
    <cellStyle name="Millares 2 4 5 2 3 3 2" xfId="42647" xr:uid="{3D40FA48-8554-4E0B-B2B6-ED020A33D2AF}"/>
    <cellStyle name="Millares 2 4 5 2 3 4" xfId="27749" xr:uid="{1D13718C-0846-45EE-B960-5167C3A52617}"/>
    <cellStyle name="Millares 2 4 5 2 3 5" xfId="49252" xr:uid="{A1AD1561-3664-4AD2-8217-A798D50B07F3}"/>
    <cellStyle name="Millares 2 4 5 2 4" xfId="7884" xr:uid="{62D0FDD0-0993-4D96-9239-EBB06F723EB1}"/>
    <cellStyle name="Millares 2 4 5 2 4 2" xfId="29387" xr:uid="{73A211A2-B3E6-41B9-ABD6-8417ADA42EB3}"/>
    <cellStyle name="Millares 2 4 5 2 5" xfId="9541" xr:uid="{81A61A51-4255-4D3F-AB13-2453171A9C32}"/>
    <cellStyle name="Millares 2 4 5 2 5 2" xfId="31044" xr:uid="{4DA35BC2-F389-4A96-9EFB-33FDF3FA3AD9}"/>
    <cellStyle name="Millares 2 4 5 2 6" xfId="16176" xr:uid="{63AE75DB-0D03-487A-A807-308025507372}"/>
    <cellStyle name="Millares 2 4 5 2 6 2" xfId="37679" xr:uid="{93585C74-23A5-4264-9373-DA460EE59695}"/>
    <cellStyle name="Millares 2 4 5 2 7" xfId="22781" xr:uid="{B1A6845D-B80F-449D-A555-76C6BAC8D31E}"/>
    <cellStyle name="Millares 2 4 5 2 8" xfId="44284" xr:uid="{A5E93B1C-9073-45BA-A5CC-D7709CB2F665}"/>
    <cellStyle name="Millares 2 4 5 3" xfId="1962" xr:uid="{F5FDE930-9CBC-4B52-905F-9C78D666F52E}"/>
    <cellStyle name="Millares 2 4 5 3 2" xfId="10228" xr:uid="{845216E1-D002-42CD-97DA-EAD5C2F38C0F}"/>
    <cellStyle name="Millares 2 4 5 3 2 2" xfId="31731" xr:uid="{54C9E7A9-8BCF-46D5-9C1D-3BC8BA9EDD27}"/>
    <cellStyle name="Millares 2 4 5 3 3" xfId="16863" xr:uid="{A3725BDB-3386-460C-8760-A06C7B493620}"/>
    <cellStyle name="Millares 2 4 5 3 3 2" xfId="38366" xr:uid="{DC2A3691-1CA4-4738-9968-5CDD9BE14275}"/>
    <cellStyle name="Millares 2 4 5 3 4" xfId="23468" xr:uid="{DA45E1C5-C7FD-4522-AF6E-ED470D183752}"/>
    <cellStyle name="Millares 2 4 5 3 5" xfId="44971" xr:uid="{B8F180A5-6804-4CDB-91E2-9E4A7A450F7C}"/>
    <cellStyle name="Millares 2 4 5 4" xfId="2761" xr:uid="{E9116DF1-487E-4446-BCE1-E92A60A84335}"/>
    <cellStyle name="Millares 2 4 5 4 2" xfId="11027" xr:uid="{36FA560E-D2DD-4882-992F-37E275981936}"/>
    <cellStyle name="Millares 2 4 5 4 2 2" xfId="32530" xr:uid="{6601AB1A-1FAF-4506-A5A0-BB9659A7D36D}"/>
    <cellStyle name="Millares 2 4 5 4 3" xfId="17662" xr:uid="{4EDEA3AB-D7E9-4B9C-A399-BF139B681374}"/>
    <cellStyle name="Millares 2 4 5 4 3 2" xfId="39165" xr:uid="{2649133A-734E-4BD3-9A8C-BD17BC57DCA3}"/>
    <cellStyle name="Millares 2 4 5 4 4" xfId="24267" xr:uid="{B0BE9B63-0C78-45FF-9089-F9D5862767B3}"/>
    <cellStyle name="Millares 2 4 5 4 5" xfId="45770" xr:uid="{53BD29E4-C0AB-4EAC-A447-0AA1A9C6CDE2}"/>
    <cellStyle name="Millares 2 4 5 5" xfId="3158" xr:uid="{927007AE-0BA3-43E2-B89E-1E0ACDB3379B}"/>
    <cellStyle name="Millares 2 4 5 5 2" xfId="11424" xr:uid="{D3827D06-65B6-41E6-AA3E-DDF851315A33}"/>
    <cellStyle name="Millares 2 4 5 5 2 2" xfId="32927" xr:uid="{FB3CB8EC-E8ED-469C-A49A-52756E00BD0F}"/>
    <cellStyle name="Millares 2 4 5 5 3" xfId="18059" xr:uid="{3803ADD6-AFF4-429D-BD45-DA509B4DD6AD}"/>
    <cellStyle name="Millares 2 4 5 5 3 2" xfId="39562" xr:uid="{CD73F74F-602F-4AC3-9D35-B4AC840C9EA8}"/>
    <cellStyle name="Millares 2 4 5 5 4" xfId="24664" xr:uid="{89BBF880-852D-404C-BA2D-55771F435C00}"/>
    <cellStyle name="Millares 2 4 5 5 5" xfId="46167" xr:uid="{8A52B25B-DB77-484E-A67F-1DFBABBEB38B}"/>
    <cellStyle name="Millares 2 4 5 6" xfId="4905" xr:uid="{C8D7C58C-2ACC-46A6-86EC-CA6E699ED23C}"/>
    <cellStyle name="Millares 2 4 5 6 2" xfId="13171" xr:uid="{047F50B1-D948-4C9E-834F-D9723D15C3F5}"/>
    <cellStyle name="Millares 2 4 5 6 2 2" xfId="34674" xr:uid="{F8D2C232-49D7-4765-9858-C2169061290B}"/>
    <cellStyle name="Millares 2 4 5 6 3" xfId="19806" xr:uid="{2073DE68-BEC1-4FD7-AA19-1C53FC0D8CC8}"/>
    <cellStyle name="Millares 2 4 5 6 3 2" xfId="41309" xr:uid="{DC8F9052-C1A9-4912-9F9E-300D96E8FE44}"/>
    <cellStyle name="Millares 2 4 5 6 4" xfId="26411" xr:uid="{A541F58E-23B2-4296-B484-083FE99DC137}"/>
    <cellStyle name="Millares 2 4 5 6 5" xfId="47914" xr:uid="{66E56699-E2C8-495B-8948-46A69BB9D19A}"/>
    <cellStyle name="Millares 2 4 5 7" xfId="5297" xr:uid="{469E14ED-2B4C-44C8-8EE0-59D7E464D4E0}"/>
    <cellStyle name="Millares 2 4 5 7 2" xfId="13563" xr:uid="{36F02FB7-3206-47E3-BFB2-16D41B04AE9D}"/>
    <cellStyle name="Millares 2 4 5 7 2 2" xfId="35066" xr:uid="{B024CDEE-A8D9-4E35-8BC8-B0AEAD125C5F}"/>
    <cellStyle name="Millares 2 4 5 7 3" xfId="20198" xr:uid="{00C240E2-56FD-4488-B90A-CE990DB4305A}"/>
    <cellStyle name="Millares 2 4 5 7 3 2" xfId="41701" xr:uid="{90C3E02C-4C90-4F6D-98AF-21FDD6F8CD4B}"/>
    <cellStyle name="Millares 2 4 5 7 4" xfId="26803" xr:uid="{17B2C740-9F30-4DCC-AAD5-822D3935CA66}"/>
    <cellStyle name="Millares 2 4 5 7 5" xfId="48306" xr:uid="{F1AC25B2-CF83-44E8-910A-0DE596EFA7C7}"/>
    <cellStyle name="Millares 2 4 5 8" xfId="6938" xr:uid="{26926CEA-DF20-4663-94DC-8F793673E51A}"/>
    <cellStyle name="Millares 2 4 5 8 2" xfId="28441" xr:uid="{9CC9893A-C619-4A61-8C8E-FF7C4CA0E084}"/>
    <cellStyle name="Millares 2 4 5 9" xfId="8594" xr:uid="{5AC9A21B-D24A-43CB-B43D-A49ABAB4DF7F}"/>
    <cellStyle name="Millares 2 4 5 9 2" xfId="30097" xr:uid="{5C0F5510-DCD8-48B7-9085-32B29870F8B8}"/>
    <cellStyle name="Millares 2 4 6" xfId="611" xr:uid="{5023A0A8-A6EA-478D-9505-A7DBCC486AF7}"/>
    <cellStyle name="Millares 2 4 6 10" xfId="43620" xr:uid="{869F0DA4-3B0B-4C55-92C1-3875E232B535}"/>
    <cellStyle name="Millares 2 4 6 2" xfId="1557" xr:uid="{26713539-DE85-4FA8-9ED1-6829A03844A5}"/>
    <cellStyle name="Millares 2 4 6 2 2" xfId="4386" xr:uid="{5026D5E1-8E97-4CC2-B3A9-2CA7FA9A427E}"/>
    <cellStyle name="Millares 2 4 6 2 2 2" xfId="12652" xr:uid="{6BAD440C-CF03-4D4D-9FF3-93AD8F482353}"/>
    <cellStyle name="Millares 2 4 6 2 2 2 2" xfId="34155" xr:uid="{3C0DD14B-A528-46E8-8DFB-C6A995E8937C}"/>
    <cellStyle name="Millares 2 4 6 2 2 3" xfId="19287" xr:uid="{23F436EC-3319-47BB-A281-122C88A874B2}"/>
    <cellStyle name="Millares 2 4 6 2 2 3 2" xfId="40790" xr:uid="{CF8A482E-83EC-4B69-98F9-46D07B309F21}"/>
    <cellStyle name="Millares 2 4 6 2 2 4" xfId="25892" xr:uid="{DD2A8833-ECEE-4F6D-AA20-BDF07D4BEB76}"/>
    <cellStyle name="Millares 2 4 6 2 2 5" xfId="47395" xr:uid="{A5BD59D1-5F01-4ED5-90B4-B7DB82685DD1}"/>
    <cellStyle name="Millares 2 4 6 2 3" xfId="6525" xr:uid="{90EFA10F-6C8A-415A-B788-F20C2E2B5379}"/>
    <cellStyle name="Millares 2 4 6 2 3 2" xfId="14791" xr:uid="{B53F73AE-9A31-4D94-9FEA-53CEFBA12B67}"/>
    <cellStyle name="Millares 2 4 6 2 3 2 2" xfId="36294" xr:uid="{882FD0AB-8429-45A7-BBD6-E2885539B51D}"/>
    <cellStyle name="Millares 2 4 6 2 3 3" xfId="21426" xr:uid="{24DC271D-A6B1-4908-988E-0ADC4507C23E}"/>
    <cellStyle name="Millares 2 4 6 2 3 3 2" xfId="42929" xr:uid="{DD52C30B-4273-4B56-B215-A7A5C7C580C7}"/>
    <cellStyle name="Millares 2 4 6 2 3 4" xfId="28031" xr:uid="{94AD124F-291C-4CD5-868E-CB796C790058}"/>
    <cellStyle name="Millares 2 4 6 2 3 5" xfId="49534" xr:uid="{21C0EFCC-D805-4F8C-83A6-29E25D743307}"/>
    <cellStyle name="Millares 2 4 6 2 4" xfId="8166" xr:uid="{7AF01EF1-A6DE-4359-A37D-DD93A43DAAAB}"/>
    <cellStyle name="Millares 2 4 6 2 4 2" xfId="29669" xr:uid="{9CB9CD39-CB53-4108-B052-008D7F6204EB}"/>
    <cellStyle name="Millares 2 4 6 2 5" xfId="9823" xr:uid="{A80EF008-343A-4C2F-94AC-785A84FA5509}"/>
    <cellStyle name="Millares 2 4 6 2 5 2" xfId="31326" xr:uid="{C839023C-216D-410C-AFD6-08D7A9B75529}"/>
    <cellStyle name="Millares 2 4 6 2 6" xfId="16458" xr:uid="{7D5DCE45-4DD7-4EC5-A7E1-61F23CCFC033}"/>
    <cellStyle name="Millares 2 4 6 2 6 2" xfId="37961" xr:uid="{6589A88F-813D-4BF5-93A1-BCDAC642C128}"/>
    <cellStyle name="Millares 2 4 6 2 7" xfId="23063" xr:uid="{726B4C9B-A38A-4E7D-85F1-D2C24DE3C294}"/>
    <cellStyle name="Millares 2 4 6 2 8" xfId="44566" xr:uid="{05A51EC5-E8D4-4D90-80CA-4C3BAF4D5CDC}"/>
    <cellStyle name="Millares 2 4 6 3" xfId="2244" xr:uid="{74BEDC37-6823-4453-805E-872B86CC736C}"/>
    <cellStyle name="Millares 2 4 6 3 2" xfId="10510" xr:uid="{022F4445-1B43-41E8-9F91-420C2B0A0FAF}"/>
    <cellStyle name="Millares 2 4 6 3 2 2" xfId="32013" xr:uid="{C46D0E4A-8D6C-4E83-A20D-31300F29DE39}"/>
    <cellStyle name="Millares 2 4 6 3 3" xfId="17145" xr:uid="{A8ECD0EA-60EB-45EA-8208-A63C42F8664A}"/>
    <cellStyle name="Millares 2 4 6 3 3 2" xfId="38648" xr:uid="{6D3B5F83-A634-47B0-8486-C0D877099603}"/>
    <cellStyle name="Millares 2 4 6 3 4" xfId="23750" xr:uid="{06190B60-4B6F-4DAB-AA0E-3B1E5FAF9736}"/>
    <cellStyle name="Millares 2 4 6 3 5" xfId="45253" xr:uid="{B7282326-38AB-4E0E-8FD2-3131E6C98B99}"/>
    <cellStyle name="Millares 2 4 6 4" xfId="3440" xr:uid="{4B2B3764-3B69-4A22-AA5F-1571E22F467F}"/>
    <cellStyle name="Millares 2 4 6 4 2" xfId="11706" xr:uid="{CC1EF46F-265E-44E6-9FFC-6F86FC4460FB}"/>
    <cellStyle name="Millares 2 4 6 4 2 2" xfId="33209" xr:uid="{70425A15-AA18-4F5C-B22B-504EAB3380AC}"/>
    <cellStyle name="Millares 2 4 6 4 3" xfId="18341" xr:uid="{3CB6910E-F455-4DD7-91ED-2B424C83F412}"/>
    <cellStyle name="Millares 2 4 6 4 3 2" xfId="39844" xr:uid="{57E5DA35-0743-42FD-B4A4-AE3034EC2CAA}"/>
    <cellStyle name="Millares 2 4 6 4 4" xfId="24946" xr:uid="{A7606B2A-239A-4C04-BFCE-357716E36979}"/>
    <cellStyle name="Millares 2 4 6 4 5" xfId="46449" xr:uid="{97252CEB-B36E-4115-9822-178FD0050E62}"/>
    <cellStyle name="Millares 2 4 6 5" xfId="5579" xr:uid="{49F13B6A-E45F-4CED-B79E-51FEABB588D3}"/>
    <cellStyle name="Millares 2 4 6 5 2" xfId="13845" xr:uid="{C67FF696-BCC3-4F4F-A9CE-F335F7C237D3}"/>
    <cellStyle name="Millares 2 4 6 5 2 2" xfId="35348" xr:uid="{79B2D782-6162-4444-A21D-018BF18C0206}"/>
    <cellStyle name="Millares 2 4 6 5 3" xfId="20480" xr:uid="{1441A1F2-18DB-4392-A497-AFF300152E59}"/>
    <cellStyle name="Millares 2 4 6 5 3 2" xfId="41983" xr:uid="{1FA4C5B0-57D7-4420-AF44-ABC615158C98}"/>
    <cellStyle name="Millares 2 4 6 5 4" xfId="27085" xr:uid="{85FB761E-EC2C-4AAA-8A86-DB6E6F6B9597}"/>
    <cellStyle name="Millares 2 4 6 5 5" xfId="48588" xr:uid="{236C42EA-D8AC-4409-87A5-67820278084F}"/>
    <cellStyle name="Millares 2 4 6 6" xfId="7220" xr:uid="{30C5BBEF-654C-4B32-A4FC-72A801868963}"/>
    <cellStyle name="Millares 2 4 6 6 2" xfId="28723" xr:uid="{260B73C5-5326-49D4-B9F8-05B9ADB007E5}"/>
    <cellStyle name="Millares 2 4 6 7" xfId="8877" xr:uid="{9B0BA3EF-DFF3-447C-B2AB-19BECB8F98D1}"/>
    <cellStyle name="Millares 2 4 6 7 2" xfId="30380" xr:uid="{84ADC181-3D68-433E-A601-5C0990309325}"/>
    <cellStyle name="Millares 2 4 6 8" xfId="15512" xr:uid="{CC77D5FB-6087-44EC-BEED-AB78D3399D2E}"/>
    <cellStyle name="Millares 2 4 6 8 2" xfId="37015" xr:uid="{9D0493D2-6BE1-439F-A2F0-1E1B5B6D61A6}"/>
    <cellStyle name="Millares 2 4 6 9" xfId="22117" xr:uid="{746C13C5-D23C-4382-9200-CFF9E6410B41}"/>
    <cellStyle name="Millares 2 4 7" xfId="879" xr:uid="{13E045DD-D584-4595-8BE6-771F4C39FE80}"/>
    <cellStyle name="Millares 2 4 7 2" xfId="3708" xr:uid="{5D529BDC-8A82-4583-8238-665798606DBF}"/>
    <cellStyle name="Millares 2 4 7 2 2" xfId="11974" xr:uid="{E17FDC89-F5EB-4843-9902-DD3C74D20D22}"/>
    <cellStyle name="Millares 2 4 7 2 2 2" xfId="33477" xr:uid="{B42D72AE-4DD1-4725-BE2B-53DE208E53B4}"/>
    <cellStyle name="Millares 2 4 7 2 3" xfId="18609" xr:uid="{EDE63DD8-CA67-44A6-ACD4-032F5F5A93E6}"/>
    <cellStyle name="Millares 2 4 7 2 3 2" xfId="40112" xr:uid="{0AB853BE-83F6-467E-9755-4A0885FF0A83}"/>
    <cellStyle name="Millares 2 4 7 2 4" xfId="25214" xr:uid="{DE2835A7-C324-44D5-8DA6-480C360FFF76}"/>
    <cellStyle name="Millares 2 4 7 2 5" xfId="46717" xr:uid="{0607A026-8669-4ED0-926C-1DB2E754D9F6}"/>
    <cellStyle name="Millares 2 4 7 3" xfId="5847" xr:uid="{347144F2-54C6-4BD2-8D38-C471C297292F}"/>
    <cellStyle name="Millares 2 4 7 3 2" xfId="14113" xr:uid="{1C657DF4-580D-4531-8767-8E9C3542D116}"/>
    <cellStyle name="Millares 2 4 7 3 2 2" xfId="35616" xr:uid="{BABAB588-FA6A-4559-9A95-DF731E3467BC}"/>
    <cellStyle name="Millares 2 4 7 3 3" xfId="20748" xr:uid="{F4C2E0EA-7833-44C6-8BEA-C0BC05301185}"/>
    <cellStyle name="Millares 2 4 7 3 3 2" xfId="42251" xr:uid="{178B6C0A-8CA9-4569-B469-F9C5B84AE4AD}"/>
    <cellStyle name="Millares 2 4 7 3 4" xfId="27353" xr:uid="{037CBD92-3631-4B6C-832C-380F6AE6DC09}"/>
    <cellStyle name="Millares 2 4 7 3 5" xfId="48856" xr:uid="{0392234A-DD3E-41C2-B0A2-E29C8E5D6D17}"/>
    <cellStyle name="Millares 2 4 7 4" xfId="7488" xr:uid="{64466891-FE06-4412-9FE3-F31E7D1E2A92}"/>
    <cellStyle name="Millares 2 4 7 4 2" xfId="28991" xr:uid="{974F537B-A1EB-427B-ABC4-52DA543BDF6D}"/>
    <cellStyle name="Millares 2 4 7 5" xfId="9145" xr:uid="{AA5EEAAE-EE3D-4F55-8014-3C84C4FEB207}"/>
    <cellStyle name="Millares 2 4 7 5 2" xfId="30648" xr:uid="{DD6896F1-C33B-4816-AC07-EF2763A981FE}"/>
    <cellStyle name="Millares 2 4 7 6" xfId="15780" xr:uid="{C3D44E93-B0D3-4A4B-91F5-46686AA94956}"/>
    <cellStyle name="Millares 2 4 7 6 2" xfId="37283" xr:uid="{4F14EDAE-F23B-4E16-9664-16EA05E489A7}"/>
    <cellStyle name="Millares 2 4 7 7" xfId="22385" xr:uid="{8CA3BB4F-548A-4DC9-958D-D08FAA8853AE}"/>
    <cellStyle name="Millares 2 4 7 8" xfId="43888" xr:uid="{14AB0EB7-AC6D-4E60-A408-B92A0A4B4969}"/>
    <cellStyle name="Millares 2 4 8" xfId="1140" xr:uid="{2255955B-20BB-4E59-998E-F76B421E3472}"/>
    <cellStyle name="Millares 2 4 8 2" xfId="3969" xr:uid="{F53DE971-7B94-4E7D-A33B-FF6FAB7EF35E}"/>
    <cellStyle name="Millares 2 4 8 2 2" xfId="12235" xr:uid="{31492414-CCCE-4DF4-A895-775FB8F99430}"/>
    <cellStyle name="Millares 2 4 8 2 2 2" xfId="33738" xr:uid="{2865EA14-F15D-4BF0-AC84-0AFD342B939F}"/>
    <cellStyle name="Millares 2 4 8 2 3" xfId="18870" xr:uid="{62CC581A-37AD-436C-8199-C243609F2D44}"/>
    <cellStyle name="Millares 2 4 8 2 3 2" xfId="40373" xr:uid="{11E543F9-913D-46AD-86CF-7B96ACBA842E}"/>
    <cellStyle name="Millares 2 4 8 2 4" xfId="25475" xr:uid="{07C15E14-133D-45AB-B297-15F02C89C8E6}"/>
    <cellStyle name="Millares 2 4 8 2 5" xfId="46978" xr:uid="{E5DF6B3A-5455-4341-934C-604FB534C945}"/>
    <cellStyle name="Millares 2 4 8 3" xfId="6108" xr:uid="{4B3DC746-5730-4832-A38D-25D4EA6BDBA7}"/>
    <cellStyle name="Millares 2 4 8 3 2" xfId="14374" xr:uid="{13A8D512-C2D8-4B0A-99D7-A8197469E63B}"/>
    <cellStyle name="Millares 2 4 8 3 2 2" xfId="35877" xr:uid="{10AD6AE3-6633-4B4C-A23A-2C8EB50DC8FD}"/>
    <cellStyle name="Millares 2 4 8 3 3" xfId="21009" xr:uid="{F62F1556-7BDF-4CF4-AA28-BE661033FB04}"/>
    <cellStyle name="Millares 2 4 8 3 3 2" xfId="42512" xr:uid="{A3D585FA-7E8A-4182-A0E1-331B3E3407EB}"/>
    <cellStyle name="Millares 2 4 8 3 4" xfId="27614" xr:uid="{C48A543B-8182-445D-8B66-448FF08A0068}"/>
    <cellStyle name="Millares 2 4 8 3 5" xfId="49117" xr:uid="{DA484D2B-6D1F-489C-BA96-D72404D7085E}"/>
    <cellStyle name="Millares 2 4 8 4" xfId="7749" xr:uid="{A8952A81-D287-4391-A59E-BA01090CD684}"/>
    <cellStyle name="Millares 2 4 8 4 2" xfId="29252" xr:uid="{8F16074A-857D-45A9-9F34-32C162C3F331}"/>
    <cellStyle name="Millares 2 4 8 5" xfId="9406" xr:uid="{E41E35C3-417E-4115-84B5-40CBF141E8BF}"/>
    <cellStyle name="Millares 2 4 8 5 2" xfId="30909" xr:uid="{486E6F77-CA4D-4A28-8040-C068353A174A}"/>
    <cellStyle name="Millares 2 4 8 6" xfId="16041" xr:uid="{6233612E-3EE6-4DAC-8BD0-EE499B5B61E0}"/>
    <cellStyle name="Millares 2 4 8 6 2" xfId="37544" xr:uid="{1CE2513B-8424-4E5F-9573-80F428E793A7}"/>
    <cellStyle name="Millares 2 4 8 7" xfId="22646" xr:uid="{F6EF3B64-0B0A-4BF7-86A1-DC4A30B1AF93}"/>
    <cellStyle name="Millares 2 4 8 8" xfId="44149" xr:uid="{497FC3FC-DCE6-4B88-A7EF-CC1AF12076F9}"/>
    <cellStyle name="Millares 2 4 9" xfId="1828" xr:uid="{948A5C12-F398-4558-9361-8C4D0D4A4942}"/>
    <cellStyle name="Millares 2 4 9 2" xfId="10094" xr:uid="{2F829A20-A75B-4DDF-8663-02580A79127F}"/>
    <cellStyle name="Millares 2 4 9 2 2" xfId="31597" xr:uid="{0554B389-4C01-485D-845B-5DC866F3C2FE}"/>
    <cellStyle name="Millares 2 4 9 3" xfId="16729" xr:uid="{9488F24A-2456-40C2-8C9C-96051527239B}"/>
    <cellStyle name="Millares 2 4 9 3 2" xfId="38232" xr:uid="{D790A515-6BF5-4690-9D4C-A82E7C0BE1F3}"/>
    <cellStyle name="Millares 2 4 9 4" xfId="23334" xr:uid="{CC4E1373-9E14-4B69-8335-4C20C97299C1}"/>
    <cellStyle name="Millares 2 4 9 5" xfId="44837" xr:uid="{4DE2C729-AE21-455A-BB85-721C863802B7}"/>
    <cellStyle name="Millares 2 5" xfId="178" xr:uid="{E824E76D-4A4A-476E-BDE1-98343DC40F41}"/>
    <cellStyle name="Millares 2 5 10" xfId="4714" xr:uid="{50C1D7D2-21CE-4D3A-9A6F-D3E62A32778D}"/>
    <cellStyle name="Millares 2 5 10 2" xfId="12980" xr:uid="{598848F8-8A18-42B9-99FB-1F1B9B74FCF7}"/>
    <cellStyle name="Millares 2 5 10 2 2" xfId="34483" xr:uid="{C073066D-8C80-42A5-8A99-EE5C9BFEAC2C}"/>
    <cellStyle name="Millares 2 5 10 3" xfId="19615" xr:uid="{5C2BA4E1-D71A-4D15-88CF-5C85ACF33806}"/>
    <cellStyle name="Millares 2 5 10 3 2" xfId="41118" xr:uid="{916A7D98-E5C8-4968-8307-86D26930D8D6}"/>
    <cellStyle name="Millares 2 5 10 4" xfId="26220" xr:uid="{5CA970BC-5162-42AA-8E97-F554038B2D66}"/>
    <cellStyle name="Millares 2 5 10 5" xfId="47723" xr:uid="{F21C1EFE-7C3D-4259-94E5-955F0CA823DF}"/>
    <cellStyle name="Millares 2 5 11" xfId="5217" xr:uid="{D5A9CE07-E143-4E7D-A42A-353E77E9BC3D}"/>
    <cellStyle name="Millares 2 5 11 2" xfId="13483" xr:uid="{2B183E89-1907-4668-9492-2D406D7DA83B}"/>
    <cellStyle name="Millares 2 5 11 2 2" xfId="34986" xr:uid="{1C8E55A9-7264-499F-AA0B-324655718B03}"/>
    <cellStyle name="Millares 2 5 11 3" xfId="20118" xr:uid="{872FD0DA-CFBA-485A-81A4-028667DD4562}"/>
    <cellStyle name="Millares 2 5 11 3 2" xfId="41621" xr:uid="{5FA7A6CE-9FC1-4A48-B1D3-0221694C4791}"/>
    <cellStyle name="Millares 2 5 11 4" xfId="26723" xr:uid="{6D764DD9-8DD4-413A-8731-15CB4F55A519}"/>
    <cellStyle name="Millares 2 5 11 5" xfId="48226" xr:uid="{29DF1940-2379-4E4F-8F22-6C131CBD4D9E}"/>
    <cellStyle name="Millares 2 5 12" xfId="6858" xr:uid="{7DD4E26F-5F2E-45EC-A971-3CA5ADAC95ED}"/>
    <cellStyle name="Millares 2 5 12 2" xfId="28361" xr:uid="{AE87D588-F351-42D1-9F28-50ABB81941E3}"/>
    <cellStyle name="Millares 2 5 13" xfId="8512" xr:uid="{40DBF2D9-B29E-46F0-A18D-066D6D543CA7}"/>
    <cellStyle name="Millares 2 5 13 2" xfId="30015" xr:uid="{CA7AA30F-253F-4C44-A7EA-F8197717C388}"/>
    <cellStyle name="Millares 2 5 14" xfId="15151" xr:uid="{1F3D7ED8-A50A-49F6-AF9A-DB05053660B7}"/>
    <cellStyle name="Millares 2 5 14 2" xfId="36654" xr:uid="{431514F1-7466-48FF-BF28-A4B4DC511AFF}"/>
    <cellStyle name="Millares 2 5 15" xfId="21756" xr:uid="{7F62B3BA-0B31-4E8E-A6BF-A77E516D592D}"/>
    <cellStyle name="Millares 2 5 16" xfId="43259" xr:uid="{FC1ABFAC-AA12-4EE2-BDA0-44B7F59CC778}"/>
    <cellStyle name="Millares 2 5 2" xfId="509" xr:uid="{7C2AB363-CC8C-4842-83F2-3B30275FCDBF}"/>
    <cellStyle name="Millares 2 5 2 10" xfId="7120" xr:uid="{A11D20BE-3156-4137-B398-78D5DAD39C0C}"/>
    <cellStyle name="Millares 2 5 2 10 2" xfId="28623" xr:uid="{B5B185F8-2530-4E31-94CA-980DE4800E89}"/>
    <cellStyle name="Millares 2 5 2 11" xfId="8776" xr:uid="{3C6FDDAA-6C14-4792-8D54-08918025CACB}"/>
    <cellStyle name="Millares 2 5 2 11 2" xfId="30279" xr:uid="{6494B0F2-3132-4551-B423-0CC1582E6A25}"/>
    <cellStyle name="Millares 2 5 2 12" xfId="15412" xr:uid="{722752E7-591F-4213-B508-9CB88CABA607}"/>
    <cellStyle name="Millares 2 5 2 12 2" xfId="36915" xr:uid="{E4BC6EB1-78D4-4F84-8722-A29894811A73}"/>
    <cellStyle name="Millares 2 5 2 13" xfId="22017" xr:uid="{5A38DB8F-9731-4572-8A27-443740E71FF5}"/>
    <cellStyle name="Millares 2 5 2 14" xfId="43520" xr:uid="{53374353-DDA3-4CCC-8074-08F86519E03E}"/>
    <cellStyle name="Millares 2 5 2 2" xfId="791" xr:uid="{BF89ED15-9B91-4FD2-A95F-898A130103E9}"/>
    <cellStyle name="Millares 2 5 2 2 10" xfId="15692" xr:uid="{99DB7066-D418-43EF-97AE-3173591C0196}"/>
    <cellStyle name="Millares 2 5 2 2 10 2" xfId="37195" xr:uid="{C3570F29-AC16-4EF6-8C0A-F0BDA623A872}"/>
    <cellStyle name="Millares 2 5 2 2 11" xfId="22297" xr:uid="{E1A5756C-D218-498E-8D5F-03F9E1D9B5CD}"/>
    <cellStyle name="Millares 2 5 2 2 12" xfId="43800" xr:uid="{04CEE91D-D81E-4D4F-B3A4-6429DE8D538B}"/>
    <cellStyle name="Millares 2 5 2 2 2" xfId="1737" xr:uid="{C8D4C12C-B6D3-43AE-B455-78E1529C2558}"/>
    <cellStyle name="Millares 2 5 2 2 2 2" xfId="4566" xr:uid="{C0DD38B8-FA87-467E-8772-075266DCDD43}"/>
    <cellStyle name="Millares 2 5 2 2 2 2 2" xfId="12832" xr:uid="{3F77CDAA-B335-4A1B-B287-F19709D7EF45}"/>
    <cellStyle name="Millares 2 5 2 2 2 2 2 2" xfId="34335" xr:uid="{42B586E3-B193-4EA6-8F12-5882838E0238}"/>
    <cellStyle name="Millares 2 5 2 2 2 2 3" xfId="19467" xr:uid="{262ACC6B-2EF0-4EB2-8292-F4AFF98B2AEC}"/>
    <cellStyle name="Millares 2 5 2 2 2 2 3 2" xfId="40970" xr:uid="{7D80E8D4-ADBD-40F8-B6F1-2F20F074D2F4}"/>
    <cellStyle name="Millares 2 5 2 2 2 2 4" xfId="26072" xr:uid="{F07DE71F-25D8-491E-B770-B2AE402B6AF9}"/>
    <cellStyle name="Millares 2 5 2 2 2 2 5" xfId="47575" xr:uid="{FECA8C01-B0EE-4B84-A3CE-FF69762FEDE6}"/>
    <cellStyle name="Millares 2 5 2 2 2 3" xfId="6705" xr:uid="{9615341C-EA8E-40F7-A19D-EA7CA8079C06}"/>
    <cellStyle name="Millares 2 5 2 2 2 3 2" xfId="14971" xr:uid="{A49A2FD8-D83C-4A8A-BE17-79F03B68172E}"/>
    <cellStyle name="Millares 2 5 2 2 2 3 2 2" xfId="36474" xr:uid="{BEFF2CBF-BC4A-44EA-A252-CA74E8449F8C}"/>
    <cellStyle name="Millares 2 5 2 2 2 3 3" xfId="21606" xr:uid="{4A9D9614-4351-461B-A6C0-0BB8CA8E1A2C}"/>
    <cellStyle name="Millares 2 5 2 2 2 3 3 2" xfId="43109" xr:uid="{55146488-EB4F-46ED-961D-C1C3F98158D5}"/>
    <cellStyle name="Millares 2 5 2 2 2 3 4" xfId="28211" xr:uid="{68A76A42-DCBB-41DD-B2BF-32DD8C981BF8}"/>
    <cellStyle name="Millares 2 5 2 2 2 3 5" xfId="49714" xr:uid="{F874479C-B1C7-4984-9126-50A8A108123D}"/>
    <cellStyle name="Millares 2 5 2 2 2 4" xfId="8346" xr:uid="{365707AB-7210-4BBB-A2E0-E8759FB4BD97}"/>
    <cellStyle name="Millares 2 5 2 2 2 4 2" xfId="29849" xr:uid="{B40183F1-164D-4E7C-AE22-877C64E28CFC}"/>
    <cellStyle name="Millares 2 5 2 2 2 5" xfId="10003" xr:uid="{66259638-19DC-46CB-A0BB-4E3E12C92634}"/>
    <cellStyle name="Millares 2 5 2 2 2 5 2" xfId="31506" xr:uid="{5D7721CF-6E85-480F-A4DA-3A0373505371}"/>
    <cellStyle name="Millares 2 5 2 2 2 6" xfId="16638" xr:uid="{D2C0A3AB-3D22-4B3F-AB96-6F5759E90D84}"/>
    <cellStyle name="Millares 2 5 2 2 2 6 2" xfId="38141" xr:uid="{4039D800-26F5-4108-96CD-40C9BEAFBB93}"/>
    <cellStyle name="Millares 2 5 2 2 2 7" xfId="23243" xr:uid="{72BCBC26-288F-4A57-AA2B-1D97E4A28E81}"/>
    <cellStyle name="Millares 2 5 2 2 2 8" xfId="44746" xr:uid="{BC340E08-8CB3-4373-82EE-E1246A847135}"/>
    <cellStyle name="Millares 2 5 2 2 3" xfId="2424" xr:uid="{61ACAAFB-2BFF-4BCC-A453-1CA2D0D49EA2}"/>
    <cellStyle name="Millares 2 5 2 2 3 2" xfId="10690" xr:uid="{28791BF5-6745-4B0E-8E43-0C5EA128F173}"/>
    <cellStyle name="Millares 2 5 2 2 3 2 2" xfId="32193" xr:uid="{A6DAE063-CB42-432E-9506-CC13745E8DEB}"/>
    <cellStyle name="Millares 2 5 2 2 3 3" xfId="17325" xr:uid="{FCEBF966-ADF5-436C-BC61-B5BD840D6F09}"/>
    <cellStyle name="Millares 2 5 2 2 3 3 2" xfId="38828" xr:uid="{7535DD80-F947-4895-AC43-B925A50409AB}"/>
    <cellStyle name="Millares 2 5 2 2 3 4" xfId="23930" xr:uid="{8C2F8025-253A-419F-BA1D-351EBB9C734C}"/>
    <cellStyle name="Millares 2 5 2 2 3 5" xfId="45433" xr:uid="{5D92801B-BEB3-4179-AD75-165501A74D91}"/>
    <cellStyle name="Millares 2 5 2 2 4" xfId="2941" xr:uid="{27AC1516-9C2A-41D5-89CC-D86A4CC5BAE8}"/>
    <cellStyle name="Millares 2 5 2 2 4 2" xfId="11207" xr:uid="{49B3ED2A-DCA2-43B1-A9B0-94FC62E84D3C}"/>
    <cellStyle name="Millares 2 5 2 2 4 2 2" xfId="32710" xr:uid="{3383A778-4F07-4DBE-9DAD-4D470A40347A}"/>
    <cellStyle name="Millares 2 5 2 2 4 3" xfId="17842" xr:uid="{C4BEFB77-1E9E-4221-AA68-40A4C8E2A0B5}"/>
    <cellStyle name="Millares 2 5 2 2 4 3 2" xfId="39345" xr:uid="{F9D8D52A-8605-4677-ABD9-5CC8317DA06E}"/>
    <cellStyle name="Millares 2 5 2 2 4 4" xfId="24447" xr:uid="{0E05FFD7-3C8F-41A9-BA75-4536A827331C}"/>
    <cellStyle name="Millares 2 5 2 2 4 5" xfId="45950" xr:uid="{E2EA1DD7-93DE-44D1-BEF6-AE90B0ADA294}"/>
    <cellStyle name="Millares 2 5 2 2 5" xfId="3620" xr:uid="{7680DFF6-D14A-46DA-A4F3-B1D81A062B37}"/>
    <cellStyle name="Millares 2 5 2 2 5 2" xfId="11886" xr:uid="{BDC2E0B7-4739-4C89-AF72-3CA33083C710}"/>
    <cellStyle name="Millares 2 5 2 2 5 2 2" xfId="33389" xr:uid="{3B0C92A0-0DAC-432A-B847-DC594EBFD94B}"/>
    <cellStyle name="Millares 2 5 2 2 5 3" xfId="18521" xr:uid="{3B4504BE-12B8-4367-B1BA-83B53CA8924E}"/>
    <cellStyle name="Millares 2 5 2 2 5 3 2" xfId="40024" xr:uid="{E5003311-6FC7-4B2C-BD43-B163C8A60B19}"/>
    <cellStyle name="Millares 2 5 2 2 5 4" xfId="25126" xr:uid="{D736A213-1633-46F7-B2BA-91DCF2FED547}"/>
    <cellStyle name="Millares 2 5 2 2 5 5" xfId="46629" xr:uid="{2F3F3000-C710-4CC6-9104-55F464135DE6}"/>
    <cellStyle name="Millares 2 5 2 2 6" xfId="5085" xr:uid="{C270C0B8-2EFE-468B-9BC6-72DD36CCDCFE}"/>
    <cellStyle name="Millares 2 5 2 2 6 2" xfId="13351" xr:uid="{48C4086D-CFA5-45A8-A016-57FE8CFDCDB9}"/>
    <cellStyle name="Millares 2 5 2 2 6 2 2" xfId="34854" xr:uid="{F0661D50-6612-4394-A2C4-2AFE595BC870}"/>
    <cellStyle name="Millares 2 5 2 2 6 3" xfId="19986" xr:uid="{DB66642B-F564-46D3-9335-69AFAF780F26}"/>
    <cellStyle name="Millares 2 5 2 2 6 3 2" xfId="41489" xr:uid="{C4EF4FB9-ECF5-47C1-B0FE-E7AFCF831A2D}"/>
    <cellStyle name="Millares 2 5 2 2 6 4" xfId="26591" xr:uid="{FE661D13-6342-4094-8734-F6BA26422F3E}"/>
    <cellStyle name="Millares 2 5 2 2 6 5" xfId="48094" xr:uid="{ED726EA2-D4C8-42B8-AC09-A83F1F79F467}"/>
    <cellStyle name="Millares 2 5 2 2 7" xfId="5759" xr:uid="{116944C2-3E4F-46B1-8940-C32EA8B7F817}"/>
    <cellStyle name="Millares 2 5 2 2 7 2" xfId="14025" xr:uid="{E74EB802-30E1-4029-A98A-DEDB6D3CE525}"/>
    <cellStyle name="Millares 2 5 2 2 7 2 2" xfId="35528" xr:uid="{829DADFE-6FA0-4F55-842D-A52FCDDD2E25}"/>
    <cellStyle name="Millares 2 5 2 2 7 3" xfId="20660" xr:uid="{8F6DF12F-57C4-4F44-B6E4-65F2E9DB3D39}"/>
    <cellStyle name="Millares 2 5 2 2 7 3 2" xfId="42163" xr:uid="{70805DDD-0EC9-49D4-BFF0-1967D007270B}"/>
    <cellStyle name="Millares 2 5 2 2 7 4" xfId="27265" xr:uid="{8E7B73C8-2070-4079-8BB6-CECD0ACCD6D1}"/>
    <cellStyle name="Millares 2 5 2 2 7 5" xfId="48768" xr:uid="{AD1E973B-E13C-496F-B4B8-F8FCF5B8F7B8}"/>
    <cellStyle name="Millares 2 5 2 2 8" xfId="7400" xr:uid="{64E6D1C7-953A-4FE8-8C2C-DCE4616ACC6E}"/>
    <cellStyle name="Millares 2 5 2 2 8 2" xfId="28903" xr:uid="{B941EDF2-05AD-4CF7-8800-9C38760857B7}"/>
    <cellStyle name="Millares 2 5 2 2 9" xfId="9057" xr:uid="{38C2E0D7-D724-4FD5-996F-6F6EA1370D86}"/>
    <cellStyle name="Millares 2 5 2 2 9 2" xfId="30560" xr:uid="{93F034FF-F14B-44CC-BC7D-97413DF7F864}"/>
    <cellStyle name="Millares 2 5 2 3" xfId="1061" xr:uid="{B8D8CD0E-C22B-4A68-B6C3-3F32A97C83CD}"/>
    <cellStyle name="Millares 2 5 2 3 2" xfId="3890" xr:uid="{BDE5058B-7BAF-440D-A32A-6A6C5E5538E0}"/>
    <cellStyle name="Millares 2 5 2 3 2 2" xfId="12156" xr:uid="{F9571FC0-C392-4561-8298-A20ECC8A8011}"/>
    <cellStyle name="Millares 2 5 2 3 2 2 2" xfId="33659" xr:uid="{3E302606-F0AD-440D-9906-CF33AD4FE2BD}"/>
    <cellStyle name="Millares 2 5 2 3 2 3" xfId="18791" xr:uid="{EE428BC6-6BD5-471A-9F10-B38671C8ECB6}"/>
    <cellStyle name="Millares 2 5 2 3 2 3 2" xfId="40294" xr:uid="{2A623943-C66A-4221-8350-B5F97F03054E}"/>
    <cellStyle name="Millares 2 5 2 3 2 4" xfId="25396" xr:uid="{BE280801-6A40-4AA0-9CBE-32B18A08AF38}"/>
    <cellStyle name="Millares 2 5 2 3 2 5" xfId="46899" xr:uid="{E2999B48-89C7-43DA-B36C-066BC1B9C487}"/>
    <cellStyle name="Millares 2 5 2 3 3" xfId="6029" xr:uid="{1F590667-F727-4DAE-9BA2-9CA26042FD7F}"/>
    <cellStyle name="Millares 2 5 2 3 3 2" xfId="14295" xr:uid="{5CBA9B1B-5FA5-4718-BBA4-17EDFFD7E7B9}"/>
    <cellStyle name="Millares 2 5 2 3 3 2 2" xfId="35798" xr:uid="{145D7ADA-83DE-4C0C-AC05-C121F3D09C95}"/>
    <cellStyle name="Millares 2 5 2 3 3 3" xfId="20930" xr:uid="{48F63AEC-F83B-4393-8E54-59FAC66EF145}"/>
    <cellStyle name="Millares 2 5 2 3 3 3 2" xfId="42433" xr:uid="{4084F063-47D4-48F5-BAFC-736E6AEFC55A}"/>
    <cellStyle name="Millares 2 5 2 3 3 4" xfId="27535" xr:uid="{B269316C-6F21-4C77-863D-C3E809CE77B0}"/>
    <cellStyle name="Millares 2 5 2 3 3 5" xfId="49038" xr:uid="{6494F028-B758-436E-9D6D-ABD6795E7441}"/>
    <cellStyle name="Millares 2 5 2 3 4" xfId="7670" xr:uid="{BE5154E5-133E-4017-AF56-014569F68990}"/>
    <cellStyle name="Millares 2 5 2 3 4 2" xfId="29173" xr:uid="{1332116C-FEDF-4944-B03B-43039B49C93F}"/>
    <cellStyle name="Millares 2 5 2 3 5" xfId="9327" xr:uid="{927F2A45-4396-457A-B114-66F2224E9623}"/>
    <cellStyle name="Millares 2 5 2 3 5 2" xfId="30830" xr:uid="{894E7B47-3CAE-41D6-9FF5-B05B1477497F}"/>
    <cellStyle name="Millares 2 5 2 3 6" xfId="15962" xr:uid="{B1947D9E-3ED4-409A-BA77-BF96D1BCE4F3}"/>
    <cellStyle name="Millares 2 5 2 3 6 2" xfId="37465" xr:uid="{3FDB254F-BE57-49B2-9C62-43FFDD62F42F}"/>
    <cellStyle name="Millares 2 5 2 3 7" xfId="22567" xr:uid="{283E7A5D-CCED-466B-B1CF-73617AD0D7EB}"/>
    <cellStyle name="Millares 2 5 2 3 8" xfId="44070" xr:uid="{4D62F3F4-A124-49F7-9A34-5DED179D651F}"/>
    <cellStyle name="Millares 2 5 2 4" xfId="1457" xr:uid="{EEF6DC18-1127-4C02-B987-6020A29143BE}"/>
    <cellStyle name="Millares 2 5 2 4 2" xfId="4286" xr:uid="{F0A2A42A-916F-4666-8990-8C6FD06AB7CB}"/>
    <cellStyle name="Millares 2 5 2 4 2 2" xfId="12552" xr:uid="{F4461FE7-6CC1-4C62-A983-96355ACC5A04}"/>
    <cellStyle name="Millares 2 5 2 4 2 2 2" xfId="34055" xr:uid="{C41DDCAF-5D73-4BB0-9C92-8D1B870DD0DA}"/>
    <cellStyle name="Millares 2 5 2 4 2 3" xfId="19187" xr:uid="{29D9B0DE-137D-4450-A97F-0A7A235FE3BC}"/>
    <cellStyle name="Millares 2 5 2 4 2 3 2" xfId="40690" xr:uid="{AA90C263-07D3-47E4-A0A1-662764A10FA6}"/>
    <cellStyle name="Millares 2 5 2 4 2 4" xfId="25792" xr:uid="{74A8D78D-E39C-4287-A65C-A80A7C8DAD3B}"/>
    <cellStyle name="Millares 2 5 2 4 2 5" xfId="47295" xr:uid="{98DCD7B7-6663-4AFC-AA39-4AB13483B920}"/>
    <cellStyle name="Millares 2 5 2 4 3" xfId="6425" xr:uid="{606D5DC1-AE4B-4E9D-836E-7784FC812B28}"/>
    <cellStyle name="Millares 2 5 2 4 3 2" xfId="14691" xr:uid="{A8C08851-D284-4100-A563-55C598394756}"/>
    <cellStyle name="Millares 2 5 2 4 3 2 2" xfId="36194" xr:uid="{2A0D5ACE-51D3-4A0E-B8C8-8A203522A076}"/>
    <cellStyle name="Millares 2 5 2 4 3 3" xfId="21326" xr:uid="{F573735A-938D-480E-82AB-552E297230C7}"/>
    <cellStyle name="Millares 2 5 2 4 3 3 2" xfId="42829" xr:uid="{576291D6-2644-4632-9797-0C865F75D359}"/>
    <cellStyle name="Millares 2 5 2 4 3 4" xfId="27931" xr:uid="{C81B6E20-2301-4707-9773-7A2C09299E82}"/>
    <cellStyle name="Millares 2 5 2 4 3 5" xfId="49434" xr:uid="{F1FBA0E0-CAB8-4FA8-811F-0CC3F5FD859A}"/>
    <cellStyle name="Millares 2 5 2 4 4" xfId="8066" xr:uid="{781AC911-20A8-4C40-99C9-D8D87E2E22AD}"/>
    <cellStyle name="Millares 2 5 2 4 4 2" xfId="29569" xr:uid="{179D2761-E47E-457E-A137-8010917B7CC3}"/>
    <cellStyle name="Millares 2 5 2 4 5" xfId="9723" xr:uid="{E9FEF7B0-DD98-4750-9EE6-39B2B7552A7F}"/>
    <cellStyle name="Millares 2 5 2 4 5 2" xfId="31226" xr:uid="{E52EBD1E-7C2D-4526-9BEB-242337D25760}"/>
    <cellStyle name="Millares 2 5 2 4 6" xfId="16358" xr:uid="{CE0E113D-6FDE-4AC1-A041-CBF5D3859294}"/>
    <cellStyle name="Millares 2 5 2 4 6 2" xfId="37861" xr:uid="{438D3990-DF6B-4CB1-B72C-A59E528D54D8}"/>
    <cellStyle name="Millares 2 5 2 4 7" xfId="22963" xr:uid="{C9B16CD6-4D40-4096-B2E5-912FFB0A350B}"/>
    <cellStyle name="Millares 2 5 2 4 8" xfId="44466" xr:uid="{73BBA024-8641-4AA2-BABB-7A178A9A7456}"/>
    <cellStyle name="Millares 2 5 2 5" xfId="2144" xr:uid="{9FE9E7C1-040F-4639-9C29-756518C351C0}"/>
    <cellStyle name="Millares 2 5 2 5 2" xfId="10410" xr:uid="{101AA13C-58DB-4543-994E-CF45C43E361C}"/>
    <cellStyle name="Millares 2 5 2 5 2 2" xfId="31913" xr:uid="{FE921765-169A-4033-ACCB-52AC6A3210A3}"/>
    <cellStyle name="Millares 2 5 2 5 3" xfId="17045" xr:uid="{E5DE1899-FFA9-4697-B1F5-3542427656EC}"/>
    <cellStyle name="Millares 2 5 2 5 3 2" xfId="38548" xr:uid="{D43674FD-EF9C-42C1-BA97-4B3EB53D1061}"/>
    <cellStyle name="Millares 2 5 2 5 4" xfId="23650" xr:uid="{B8DEBA83-1418-4EF9-B5A4-FAAEC3112494}"/>
    <cellStyle name="Millares 2 5 2 5 5" xfId="45153" xr:uid="{B22E8157-B103-46CA-9858-D3DA7AACC1A4}"/>
    <cellStyle name="Millares 2 5 2 6" xfId="2692" xr:uid="{7EC645A7-32A3-43EC-94D8-2BB8A0368A8D}"/>
    <cellStyle name="Millares 2 5 2 6 2" xfId="10958" xr:uid="{0C7EE9A7-4AC9-4933-9EFD-32240B554423}"/>
    <cellStyle name="Millares 2 5 2 6 2 2" xfId="32461" xr:uid="{D3E8F262-B69D-4284-AC81-CC960353B24B}"/>
    <cellStyle name="Millares 2 5 2 6 3" xfId="17593" xr:uid="{2F6E9B42-410E-4F6D-A031-EBF59612F7E5}"/>
    <cellStyle name="Millares 2 5 2 6 3 2" xfId="39096" xr:uid="{45C159C2-4F86-4D7D-A11C-FA06EC3CBCBB}"/>
    <cellStyle name="Millares 2 5 2 6 4" xfId="24198" xr:uid="{90BD1BED-2B4F-4006-893E-5A4EE25EA219}"/>
    <cellStyle name="Millares 2 5 2 6 5" xfId="45701" xr:uid="{0D99FCB7-22E0-4F09-B29F-47D6E70E1FCE}"/>
    <cellStyle name="Millares 2 5 2 7" xfId="3340" xr:uid="{D52BCFEF-5DFA-41E5-87B3-9A738046FA94}"/>
    <cellStyle name="Millares 2 5 2 7 2" xfId="11606" xr:uid="{7FB9C8D2-7B40-4054-A126-92EEDB2C2167}"/>
    <cellStyle name="Millares 2 5 2 7 2 2" xfId="33109" xr:uid="{AD09B63A-20FF-486A-8272-D25EE924C159}"/>
    <cellStyle name="Millares 2 5 2 7 3" xfId="18241" xr:uid="{4F8125A3-1EDC-43C0-A5EB-B09D4FF0A05E}"/>
    <cellStyle name="Millares 2 5 2 7 3 2" xfId="39744" xr:uid="{C00AF8E3-B905-49A8-8541-6EC2875E1539}"/>
    <cellStyle name="Millares 2 5 2 7 4" xfId="24846" xr:uid="{4E18D49A-9FE7-40C2-BC87-9AE1C4A3A436}"/>
    <cellStyle name="Millares 2 5 2 7 5" xfId="46349" xr:uid="{D1A91A86-D23F-438A-81A5-82B82B7351C5}"/>
    <cellStyle name="Millares 2 5 2 8" xfId="4836" xr:uid="{85AAD458-49E4-46C7-A8D2-B9E5B0A5BC93}"/>
    <cellStyle name="Millares 2 5 2 8 2" xfId="13102" xr:uid="{D463FFBC-423C-48B6-9C33-9FF6DF665F01}"/>
    <cellStyle name="Millares 2 5 2 8 2 2" xfId="34605" xr:uid="{F76ABD97-25EA-41D3-8FF3-CCFBD4BD250C}"/>
    <cellStyle name="Millares 2 5 2 8 3" xfId="19737" xr:uid="{4441DA72-6037-46EE-92C5-8E09D54FC4F0}"/>
    <cellStyle name="Millares 2 5 2 8 3 2" xfId="41240" xr:uid="{C6AEB154-9ABC-4477-8B54-13A673FEF44B}"/>
    <cellStyle name="Millares 2 5 2 8 4" xfId="26342" xr:uid="{EF0E260D-F36D-4CBD-B968-84EB83A8D470}"/>
    <cellStyle name="Millares 2 5 2 8 5" xfId="47845" xr:uid="{9E6B5D94-0508-49FA-B5FB-410DC8F08C2E}"/>
    <cellStyle name="Millares 2 5 2 9" xfId="5479" xr:uid="{934B9036-CF50-4267-8C6E-4081ADF31BF5}"/>
    <cellStyle name="Millares 2 5 2 9 2" xfId="13745" xr:uid="{8AAF47CC-8D18-4D38-BCBD-7A0F8A4CB8EB}"/>
    <cellStyle name="Millares 2 5 2 9 2 2" xfId="35248" xr:uid="{0C2A2E75-2BF7-46C6-BC1B-4CF5C6749472}"/>
    <cellStyle name="Millares 2 5 2 9 3" xfId="20380" xr:uid="{2265ECC7-CC13-4B34-8D83-91A6F5800822}"/>
    <cellStyle name="Millares 2 5 2 9 3 2" xfId="41883" xr:uid="{8BC39307-C3FF-48F3-ACF4-D2CCE9D80DCE}"/>
    <cellStyle name="Millares 2 5 2 9 4" xfId="26985" xr:uid="{68DB4E95-4CB2-4755-BC03-B9889C7FE803}"/>
    <cellStyle name="Millares 2 5 2 9 5" xfId="48488" xr:uid="{BAD25C02-66BC-408C-A165-6C941EFDAE1E}"/>
    <cellStyle name="Millares 2 5 3" xfId="382" xr:uid="{A72CD79D-6E9E-4CEC-874B-7B0B9E2619C6}"/>
    <cellStyle name="Millares 2 5 3 10" xfId="15285" xr:uid="{F55F32D8-1B24-4044-A7F6-84E241BD635F}"/>
    <cellStyle name="Millares 2 5 3 10 2" xfId="36788" xr:uid="{797F459F-C73A-43D6-BDC2-F0ED5CCC9470}"/>
    <cellStyle name="Millares 2 5 3 11" xfId="21890" xr:uid="{513E50F4-07B7-4911-B5E7-369B2B6922A0}"/>
    <cellStyle name="Millares 2 5 3 12" xfId="43393" xr:uid="{8C4C0F61-9FB1-40F3-BA73-A024F86E015E}"/>
    <cellStyle name="Millares 2 5 3 2" xfId="1330" xr:uid="{D312FE70-15C7-422F-9686-8DDFF0D75188}"/>
    <cellStyle name="Millares 2 5 3 2 2" xfId="4159" xr:uid="{255B0048-20CE-4F68-B573-988FA4768D1A}"/>
    <cellStyle name="Millares 2 5 3 2 2 2" xfId="12425" xr:uid="{1322378E-16FA-490B-A52B-E151618F4595}"/>
    <cellStyle name="Millares 2 5 3 2 2 2 2" xfId="33928" xr:uid="{1EA0D998-FAAB-4BA4-B4BE-6FF894707FBA}"/>
    <cellStyle name="Millares 2 5 3 2 2 3" xfId="19060" xr:uid="{37408502-2983-486B-A6C9-1AEB2C55FE2A}"/>
    <cellStyle name="Millares 2 5 3 2 2 3 2" xfId="40563" xr:uid="{67CCB360-1C98-46D1-8780-B35E67CA3322}"/>
    <cellStyle name="Millares 2 5 3 2 2 4" xfId="25665" xr:uid="{F2E86467-0053-416F-B596-D44ABE3BC987}"/>
    <cellStyle name="Millares 2 5 3 2 2 5" xfId="47168" xr:uid="{CA86C29F-5CCC-4485-A387-256542F34E9E}"/>
    <cellStyle name="Millares 2 5 3 2 3" xfId="6298" xr:uid="{2CD4E022-89C5-495E-8212-B53281110B29}"/>
    <cellStyle name="Millares 2 5 3 2 3 2" xfId="14564" xr:uid="{B208BDA1-614F-4E53-8473-E5CD4F21C616}"/>
    <cellStyle name="Millares 2 5 3 2 3 2 2" xfId="36067" xr:uid="{7F0EDE79-0B21-4D7F-B442-4C8919379A97}"/>
    <cellStyle name="Millares 2 5 3 2 3 3" xfId="21199" xr:uid="{983BBFB6-60DF-407F-A3D4-DA9EEB056D4C}"/>
    <cellStyle name="Millares 2 5 3 2 3 3 2" xfId="42702" xr:uid="{758822D4-0A9F-43A1-9B12-B1CD9E686DDF}"/>
    <cellStyle name="Millares 2 5 3 2 3 4" xfId="27804" xr:uid="{1A6D6379-4DE6-4345-AB39-813BE1253297}"/>
    <cellStyle name="Millares 2 5 3 2 3 5" xfId="49307" xr:uid="{14F2C442-FA0C-4EF2-97AE-3FBC8C88B88C}"/>
    <cellStyle name="Millares 2 5 3 2 4" xfId="7939" xr:uid="{CCF8436D-6C03-4F5F-869F-54A94919CE87}"/>
    <cellStyle name="Millares 2 5 3 2 4 2" xfId="29442" xr:uid="{09352D41-F51F-4A3E-B70D-ABCF9A6D866D}"/>
    <cellStyle name="Millares 2 5 3 2 5" xfId="9596" xr:uid="{B6CDF14A-285A-4EDA-A675-65811E903451}"/>
    <cellStyle name="Millares 2 5 3 2 5 2" xfId="31099" xr:uid="{965E3C45-AEDD-4E47-85EA-B9A634AF8A7A}"/>
    <cellStyle name="Millares 2 5 3 2 6" xfId="16231" xr:uid="{495751B3-14F6-4BF1-A97B-FC5595E7DB3B}"/>
    <cellStyle name="Millares 2 5 3 2 6 2" xfId="37734" xr:uid="{F8A76BE1-1843-48FE-8B26-BF22B9C51A42}"/>
    <cellStyle name="Millares 2 5 3 2 7" xfId="22836" xr:uid="{4169055A-511E-4575-B3BC-BF7E1FAAF1CC}"/>
    <cellStyle name="Millares 2 5 3 2 8" xfId="44339" xr:uid="{FD08EA55-8203-49C9-8237-FEFCDA453986}"/>
    <cellStyle name="Millares 2 5 3 3" xfId="2017" xr:uid="{48CD99DF-8E35-487F-B965-CFF776C39BE5}"/>
    <cellStyle name="Millares 2 5 3 3 2" xfId="10283" xr:uid="{BDF0C8FD-C084-4BA8-9520-4B8B4C785E5B}"/>
    <cellStyle name="Millares 2 5 3 3 2 2" xfId="31786" xr:uid="{D3C0E1E2-0EC4-4CD2-9E03-77CBA1ED3162}"/>
    <cellStyle name="Millares 2 5 3 3 3" xfId="16918" xr:uid="{870F0501-5561-42CB-81EC-C26D4A94BA4F}"/>
    <cellStyle name="Millares 2 5 3 3 3 2" xfId="38421" xr:uid="{2B406282-4644-4211-A526-68D3C083CBBA}"/>
    <cellStyle name="Millares 2 5 3 3 4" xfId="23523" xr:uid="{ED442901-9DC7-4270-88A6-B6DF2B734166}"/>
    <cellStyle name="Millares 2 5 3 3 5" xfId="45026" xr:uid="{CE4A0160-3DDF-4429-A0AA-4DF91BFC9A3B}"/>
    <cellStyle name="Millares 2 5 3 4" xfId="2816" xr:uid="{687FB7EF-6384-4052-ABBC-4408B25501B7}"/>
    <cellStyle name="Millares 2 5 3 4 2" xfId="11082" xr:uid="{96B2040D-4489-472C-A7F9-BE237FC9DB54}"/>
    <cellStyle name="Millares 2 5 3 4 2 2" xfId="32585" xr:uid="{67000B1D-01D9-483F-BDEA-E07FAE13B3D1}"/>
    <cellStyle name="Millares 2 5 3 4 3" xfId="17717" xr:uid="{4C5AB99A-37A8-4603-8CFA-C87C635AB851}"/>
    <cellStyle name="Millares 2 5 3 4 3 2" xfId="39220" xr:uid="{FA1FFC1B-6EC8-4E3B-A31F-5E56EA9AED74}"/>
    <cellStyle name="Millares 2 5 3 4 4" xfId="24322" xr:uid="{C6C02C14-67AF-4E62-877A-7CD8AC82F6F3}"/>
    <cellStyle name="Millares 2 5 3 4 5" xfId="45825" xr:uid="{FCB57CE8-BEA0-41AD-9649-03C1C16DF7B9}"/>
    <cellStyle name="Millares 2 5 3 5" xfId="3213" xr:uid="{25CB1D50-6833-481E-8658-5B690B97CE35}"/>
    <cellStyle name="Millares 2 5 3 5 2" xfId="11479" xr:uid="{FECCAA07-0420-4F07-B18B-BA259C5BD001}"/>
    <cellStyle name="Millares 2 5 3 5 2 2" xfId="32982" xr:uid="{2D1D06D3-76D9-447D-9B0E-0551C360E545}"/>
    <cellStyle name="Millares 2 5 3 5 3" xfId="18114" xr:uid="{A2D97B0C-5845-43E5-A9B2-35DAA47D52B8}"/>
    <cellStyle name="Millares 2 5 3 5 3 2" xfId="39617" xr:uid="{374E266D-91D1-4AF7-8C85-4069818EB1DB}"/>
    <cellStyle name="Millares 2 5 3 5 4" xfId="24719" xr:uid="{161A8F4D-F8E2-44DA-8618-079A37235113}"/>
    <cellStyle name="Millares 2 5 3 5 5" xfId="46222" xr:uid="{8492E467-D7FF-40DC-8459-2CD0494880DE}"/>
    <cellStyle name="Millares 2 5 3 6" xfId="4960" xr:uid="{9FC3D67D-78F8-4723-8088-020303CD6C2D}"/>
    <cellStyle name="Millares 2 5 3 6 2" xfId="13226" xr:uid="{C2882E5E-C987-410F-80FB-58BFC136A7E2}"/>
    <cellStyle name="Millares 2 5 3 6 2 2" xfId="34729" xr:uid="{52A8B6DE-3E8C-4A14-B883-F484E1D527B5}"/>
    <cellStyle name="Millares 2 5 3 6 3" xfId="19861" xr:uid="{56EED60E-132A-4228-892E-47F85910BA68}"/>
    <cellStyle name="Millares 2 5 3 6 3 2" xfId="41364" xr:uid="{F1D00792-3E19-40F8-9244-647B9A887A8D}"/>
    <cellStyle name="Millares 2 5 3 6 4" xfId="26466" xr:uid="{58D2C0C6-399A-49A8-9187-EE723518DEC7}"/>
    <cellStyle name="Millares 2 5 3 6 5" xfId="47969" xr:uid="{0A844191-EBF2-43DA-950A-1A65A7B524DF}"/>
    <cellStyle name="Millares 2 5 3 7" xfId="5352" xr:uid="{4BBCA8F5-31DE-4DFF-BBD7-2EE4A53F49AD}"/>
    <cellStyle name="Millares 2 5 3 7 2" xfId="13618" xr:uid="{D6864F3A-A50D-46D8-AF44-7762D991194A}"/>
    <cellStyle name="Millares 2 5 3 7 2 2" xfId="35121" xr:uid="{414AD9A0-01A1-4968-A25C-AEE72AAF6825}"/>
    <cellStyle name="Millares 2 5 3 7 3" xfId="20253" xr:uid="{F8B57FEA-E2D1-4EFB-A4CF-6FBFC2D36D51}"/>
    <cellStyle name="Millares 2 5 3 7 3 2" xfId="41756" xr:uid="{BCE9047A-5ADF-4D69-9347-10AAF1531190}"/>
    <cellStyle name="Millares 2 5 3 7 4" xfId="26858" xr:uid="{55129818-7B9B-4EB1-81D4-2A81B83B9CCF}"/>
    <cellStyle name="Millares 2 5 3 7 5" xfId="48361" xr:uid="{377CF19B-90DC-4044-B470-B89B15B917D9}"/>
    <cellStyle name="Millares 2 5 3 8" xfId="6993" xr:uid="{10F3E6C0-A7FF-4C57-B968-6C00AF400060}"/>
    <cellStyle name="Millares 2 5 3 8 2" xfId="28496" xr:uid="{3BB7D664-7D41-4C10-9AC1-8F107EC9422B}"/>
    <cellStyle name="Millares 2 5 3 9" xfId="8649" xr:uid="{6E05B975-51D5-4109-A02E-EF51F954DECC}"/>
    <cellStyle name="Millares 2 5 3 9 2" xfId="30152" xr:uid="{7B4A8DA5-39B4-4AFB-8DE7-3B6440AA701B}"/>
    <cellStyle name="Millares 2 5 4" xfId="666" xr:uid="{E376ACED-8D6B-4C02-BB89-5469269AEEAE}"/>
    <cellStyle name="Millares 2 5 4 10" xfId="43675" xr:uid="{5D6FCCA8-3FB5-420B-9D2D-6329E6500738}"/>
    <cellStyle name="Millares 2 5 4 2" xfId="1612" xr:uid="{89933DCF-8CBF-433B-AEB2-6B6C1C2DD8F3}"/>
    <cellStyle name="Millares 2 5 4 2 2" xfId="4441" xr:uid="{0790FD80-DC89-409B-B30B-692A2EAE53D1}"/>
    <cellStyle name="Millares 2 5 4 2 2 2" xfId="12707" xr:uid="{4E0D4105-97ED-4A6D-9A88-25121BED2789}"/>
    <cellStyle name="Millares 2 5 4 2 2 2 2" xfId="34210" xr:uid="{FFDE8383-BCA6-4A96-9B4D-AA673190E2EF}"/>
    <cellStyle name="Millares 2 5 4 2 2 3" xfId="19342" xr:uid="{87EE5C92-CB24-4F6F-8142-94DCE627C1BF}"/>
    <cellStyle name="Millares 2 5 4 2 2 3 2" xfId="40845" xr:uid="{BDF19453-6241-48EA-8E2A-510DA43E5F59}"/>
    <cellStyle name="Millares 2 5 4 2 2 4" xfId="25947" xr:uid="{8118DDC2-6CBD-42D9-9D1A-543C763E22D6}"/>
    <cellStyle name="Millares 2 5 4 2 2 5" xfId="47450" xr:uid="{42AECC04-97E4-4D1A-B406-C450B11553A6}"/>
    <cellStyle name="Millares 2 5 4 2 3" xfId="6580" xr:uid="{4B2E3903-097C-48E3-BE2D-E612FE575CE4}"/>
    <cellStyle name="Millares 2 5 4 2 3 2" xfId="14846" xr:uid="{45704600-98FA-4C5B-85A8-66271925A7C0}"/>
    <cellStyle name="Millares 2 5 4 2 3 2 2" xfId="36349" xr:uid="{FB017913-0BB6-415F-B376-9FE7A8C42E1A}"/>
    <cellStyle name="Millares 2 5 4 2 3 3" xfId="21481" xr:uid="{893D2CB2-C62E-4DBB-92E9-A9EAC534F013}"/>
    <cellStyle name="Millares 2 5 4 2 3 3 2" xfId="42984" xr:uid="{5A671A5A-47BA-4493-BBB4-0A2C24DFEE89}"/>
    <cellStyle name="Millares 2 5 4 2 3 4" xfId="28086" xr:uid="{8F73DA25-2795-444F-A8AA-203C9639EFBE}"/>
    <cellStyle name="Millares 2 5 4 2 3 5" xfId="49589" xr:uid="{29E4226A-098B-42B7-91DE-3837AE59C019}"/>
    <cellStyle name="Millares 2 5 4 2 4" xfId="8221" xr:uid="{32EE7BB2-8371-4881-86A2-7BB52B7BDC0A}"/>
    <cellStyle name="Millares 2 5 4 2 4 2" xfId="29724" xr:uid="{A390D37C-7367-4411-9ED8-E5E35CB66C1E}"/>
    <cellStyle name="Millares 2 5 4 2 5" xfId="9878" xr:uid="{3F33A72F-7A2F-41B5-AE58-3D801A9B1203}"/>
    <cellStyle name="Millares 2 5 4 2 5 2" xfId="31381" xr:uid="{B7C612E9-CB3A-4F13-861E-F106A44456A4}"/>
    <cellStyle name="Millares 2 5 4 2 6" xfId="16513" xr:uid="{B114D726-1040-457F-AB9B-80B73D5A09E4}"/>
    <cellStyle name="Millares 2 5 4 2 6 2" xfId="38016" xr:uid="{963BB3EA-9E25-41A2-AECB-452B92651B87}"/>
    <cellStyle name="Millares 2 5 4 2 7" xfId="23118" xr:uid="{408965F9-C223-46F9-BEDE-F02FF7497245}"/>
    <cellStyle name="Millares 2 5 4 2 8" xfId="44621" xr:uid="{F3CBDBED-562F-43F8-9B2D-5682BDE833A8}"/>
    <cellStyle name="Millares 2 5 4 3" xfId="2299" xr:uid="{AB8C850D-95A7-47C0-AB4A-AC789CB60444}"/>
    <cellStyle name="Millares 2 5 4 3 2" xfId="10565" xr:uid="{A3D7A3C9-B7D3-4A34-AE82-1846E5B7A01B}"/>
    <cellStyle name="Millares 2 5 4 3 2 2" xfId="32068" xr:uid="{14DDEE61-7082-4436-AB4E-C66DADC350F9}"/>
    <cellStyle name="Millares 2 5 4 3 3" xfId="17200" xr:uid="{1BECE157-B44B-4FEB-937F-89038F51970C}"/>
    <cellStyle name="Millares 2 5 4 3 3 2" xfId="38703" xr:uid="{F1C3E4CB-3BB7-466A-91CE-FE3C4F62BF19}"/>
    <cellStyle name="Millares 2 5 4 3 4" xfId="23805" xr:uid="{4004DB79-5C64-4AEB-AC82-35BA42621F18}"/>
    <cellStyle name="Millares 2 5 4 3 5" xfId="45308" xr:uid="{1A56C526-5433-414E-ADED-E53F1FD90033}"/>
    <cellStyle name="Millares 2 5 4 4" xfId="3495" xr:uid="{911A7F3F-00B3-448B-8FCA-3D8B84F2232F}"/>
    <cellStyle name="Millares 2 5 4 4 2" xfId="11761" xr:uid="{5297A29B-362B-4339-ADCA-68B63C8374FF}"/>
    <cellStyle name="Millares 2 5 4 4 2 2" xfId="33264" xr:uid="{CED80CC0-5FB0-4168-AF4F-DF6DA9A853BF}"/>
    <cellStyle name="Millares 2 5 4 4 3" xfId="18396" xr:uid="{5E49617E-FCCF-4AB1-B3F2-6591CAE7F167}"/>
    <cellStyle name="Millares 2 5 4 4 3 2" xfId="39899" xr:uid="{1F2B6B14-F2DE-412C-9828-27C9EFA012A3}"/>
    <cellStyle name="Millares 2 5 4 4 4" xfId="25001" xr:uid="{2797AAD7-E1C7-4B1E-B359-C6BC8D0A0F32}"/>
    <cellStyle name="Millares 2 5 4 4 5" xfId="46504" xr:uid="{BC95CD90-497C-4ECB-8A1D-ECEB286C2A46}"/>
    <cellStyle name="Millares 2 5 4 5" xfId="5634" xr:uid="{F1557349-09D6-4DBB-A2ED-A58AC8FA77A4}"/>
    <cellStyle name="Millares 2 5 4 5 2" xfId="13900" xr:uid="{DAA37CA8-9A78-4823-BBB0-B5AC649F7EF9}"/>
    <cellStyle name="Millares 2 5 4 5 2 2" xfId="35403" xr:uid="{FD984B51-F074-4766-9E03-1FA6D2A12877}"/>
    <cellStyle name="Millares 2 5 4 5 3" xfId="20535" xr:uid="{9CBA6561-F890-4A27-AE66-9B992A99F28D}"/>
    <cellStyle name="Millares 2 5 4 5 3 2" xfId="42038" xr:uid="{62853828-6242-4CCD-9038-3C0106E9FA49}"/>
    <cellStyle name="Millares 2 5 4 5 4" xfId="27140" xr:uid="{0A75FF9C-2246-4402-A1CF-F07FF1F90CD4}"/>
    <cellStyle name="Millares 2 5 4 5 5" xfId="48643" xr:uid="{A3C2A6FE-36FA-4EDA-97FA-F8E496F72845}"/>
    <cellStyle name="Millares 2 5 4 6" xfId="7275" xr:uid="{2D53CAA7-5F1D-4ABD-AFF8-03F55DCC3071}"/>
    <cellStyle name="Millares 2 5 4 6 2" xfId="28778" xr:uid="{ACD9BEA5-7FE1-4A1E-B2ED-66BE2B805D5F}"/>
    <cellStyle name="Millares 2 5 4 7" xfId="8932" xr:uid="{785C07D2-2E8B-462C-A6B2-D44BAEF46BF1}"/>
    <cellStyle name="Millares 2 5 4 7 2" xfId="30435" xr:uid="{3439B92C-9BAF-4FBA-84F3-F04D550A092F}"/>
    <cellStyle name="Millares 2 5 4 8" xfId="15567" xr:uid="{F50A144E-5D38-4FC1-97CD-23E018FE7020}"/>
    <cellStyle name="Millares 2 5 4 8 2" xfId="37070" xr:uid="{3E0348C7-99A7-428B-8359-B62897C3EC81}"/>
    <cellStyle name="Millares 2 5 4 9" xfId="22172" xr:uid="{59A67DF0-A966-4BAF-8255-F5420C5DDD33}"/>
    <cellStyle name="Millares 2 5 5" xfId="934" xr:uid="{D70BD151-A2B7-4A4B-BF8E-C8AEE2864420}"/>
    <cellStyle name="Millares 2 5 5 2" xfId="3763" xr:uid="{E841CC0A-7C4B-4048-8848-102BF7306155}"/>
    <cellStyle name="Millares 2 5 5 2 2" xfId="12029" xr:uid="{A4C12107-CA34-4884-8E40-B04CFCEC4F57}"/>
    <cellStyle name="Millares 2 5 5 2 2 2" xfId="33532" xr:uid="{8978C144-5FD8-44E1-BEEC-E580F63DBDAB}"/>
    <cellStyle name="Millares 2 5 5 2 3" xfId="18664" xr:uid="{C4EFED67-1570-4FFA-A84B-8422F37A02D9}"/>
    <cellStyle name="Millares 2 5 5 2 3 2" xfId="40167" xr:uid="{2BD81D00-924D-43D5-9AA8-70638702D5B2}"/>
    <cellStyle name="Millares 2 5 5 2 4" xfId="25269" xr:uid="{F7BF1484-FE30-45EF-9044-D3EDE0445947}"/>
    <cellStyle name="Millares 2 5 5 2 5" xfId="46772" xr:uid="{50469141-FC94-4EDF-9A2E-02C533826516}"/>
    <cellStyle name="Millares 2 5 5 3" xfId="5902" xr:uid="{BE1BA2FC-92AC-4A52-A0AA-70975D86E7EF}"/>
    <cellStyle name="Millares 2 5 5 3 2" xfId="14168" xr:uid="{7132E679-0D8C-4DAD-81F7-7DFAA22599B8}"/>
    <cellStyle name="Millares 2 5 5 3 2 2" xfId="35671" xr:uid="{ABED51E0-0AC9-4EEE-8271-18635892B449}"/>
    <cellStyle name="Millares 2 5 5 3 3" xfId="20803" xr:uid="{AACB037D-BD02-457C-82ED-16B8511A53C6}"/>
    <cellStyle name="Millares 2 5 5 3 3 2" xfId="42306" xr:uid="{E885E12A-6308-41D6-B728-A8D70FCE1C62}"/>
    <cellStyle name="Millares 2 5 5 3 4" xfId="27408" xr:uid="{D6F3B415-71BD-48CF-8015-C0FDCF9E7E0D}"/>
    <cellStyle name="Millares 2 5 5 3 5" xfId="48911" xr:uid="{775FB7EB-387E-4562-9845-C6652472CBC5}"/>
    <cellStyle name="Millares 2 5 5 4" xfId="7543" xr:uid="{7FBAC6B9-D991-48D2-8798-85D4850F0E08}"/>
    <cellStyle name="Millares 2 5 5 4 2" xfId="29046" xr:uid="{11094195-AD83-4E8C-8A14-8AD4128DE687}"/>
    <cellStyle name="Millares 2 5 5 5" xfId="9200" xr:uid="{F2AC7F08-39F7-4447-B5AD-65B2F6EA172A}"/>
    <cellStyle name="Millares 2 5 5 5 2" xfId="30703" xr:uid="{83273829-FA28-4963-94F0-4A491059DC48}"/>
    <cellStyle name="Millares 2 5 5 6" xfId="15835" xr:uid="{1CE3DA91-89FA-47EE-93ED-3A25B583EE8E}"/>
    <cellStyle name="Millares 2 5 5 6 2" xfId="37338" xr:uid="{F633A272-18D9-4310-99FB-E2647C9F02E5}"/>
    <cellStyle name="Millares 2 5 5 7" xfId="22440" xr:uid="{AB97DB7D-40D2-41A4-8E46-9E6F30E04E28}"/>
    <cellStyle name="Millares 2 5 5 8" xfId="43943" xr:uid="{3B6E566E-5E2E-43A4-952F-3B94C53773D8}"/>
    <cellStyle name="Millares 2 5 6" xfId="1195" xr:uid="{B93F9AE8-A6C3-4096-BE0A-12B3E29D8CFB}"/>
    <cellStyle name="Millares 2 5 6 2" xfId="4024" xr:uid="{E7C4F904-53BE-437A-A1F0-7584F61A5BC4}"/>
    <cellStyle name="Millares 2 5 6 2 2" xfId="12290" xr:uid="{A40047C8-208C-4721-A4C6-41A43D074F0F}"/>
    <cellStyle name="Millares 2 5 6 2 2 2" xfId="33793" xr:uid="{9EE1EEFB-00D1-40F3-8C3A-196D16CCF5A7}"/>
    <cellStyle name="Millares 2 5 6 2 3" xfId="18925" xr:uid="{17B37ABE-6F92-4FFD-A389-32A29079E2BF}"/>
    <cellStyle name="Millares 2 5 6 2 3 2" xfId="40428" xr:uid="{675E1861-C3DB-4928-94D8-4BD6AE261EF5}"/>
    <cellStyle name="Millares 2 5 6 2 4" xfId="25530" xr:uid="{B7D93546-FB36-4C73-BECA-4A7BD5007A80}"/>
    <cellStyle name="Millares 2 5 6 2 5" xfId="47033" xr:uid="{5EEE4F1A-F7B3-4922-ADA7-AA42123C181B}"/>
    <cellStyle name="Millares 2 5 6 3" xfId="6163" xr:uid="{2D123577-D350-43EA-A766-FE70BAB0581E}"/>
    <cellStyle name="Millares 2 5 6 3 2" xfId="14429" xr:uid="{9A201AF2-40DE-4853-BC85-4595149DF22E}"/>
    <cellStyle name="Millares 2 5 6 3 2 2" xfId="35932" xr:uid="{8ACB4D80-5F01-4061-BDAD-3AB69C0B43EB}"/>
    <cellStyle name="Millares 2 5 6 3 3" xfId="21064" xr:uid="{F67C5826-9E21-447F-B079-8F951F9A8059}"/>
    <cellStyle name="Millares 2 5 6 3 3 2" xfId="42567" xr:uid="{61887DA3-1E49-451A-86EA-4B2250C6CD1C}"/>
    <cellStyle name="Millares 2 5 6 3 4" xfId="27669" xr:uid="{D102DDBB-7E35-4671-82C0-93AC07F45EAE}"/>
    <cellStyle name="Millares 2 5 6 3 5" xfId="49172" xr:uid="{4F6491DF-34FD-4F8A-9594-01A2C86F3CE0}"/>
    <cellStyle name="Millares 2 5 6 4" xfId="7804" xr:uid="{2A128D37-4ABE-408E-B130-B9C38540C5FF}"/>
    <cellStyle name="Millares 2 5 6 4 2" xfId="29307" xr:uid="{DD19882E-006B-4D1E-89C2-F2030EE91A20}"/>
    <cellStyle name="Millares 2 5 6 5" xfId="9461" xr:uid="{3EE3405F-C413-40AD-8C86-2A608D55776A}"/>
    <cellStyle name="Millares 2 5 6 5 2" xfId="30964" xr:uid="{8AFC8E35-F70B-4857-949D-B0A18A1042DE}"/>
    <cellStyle name="Millares 2 5 6 6" xfId="16096" xr:uid="{FF4FB4A1-2A29-4B47-B4D9-0DADB3BBF62E}"/>
    <cellStyle name="Millares 2 5 6 6 2" xfId="37599" xr:uid="{57209C47-399D-41BA-AEF7-1F9E01BB3545}"/>
    <cellStyle name="Millares 2 5 6 7" xfId="22701" xr:uid="{9B316230-CDD0-42D1-A5FD-1A199CD65421}"/>
    <cellStyle name="Millares 2 5 6 8" xfId="44204" xr:uid="{FBFEBD81-BD52-4FC6-98F8-746D28C29452}"/>
    <cellStyle name="Millares 2 5 7" xfId="1883" xr:uid="{F0729FF5-63C9-49A2-B381-294701472B38}"/>
    <cellStyle name="Millares 2 5 7 2" xfId="10149" xr:uid="{28B7B21B-BD91-41E6-8C4F-30CE3641C7BC}"/>
    <cellStyle name="Millares 2 5 7 2 2" xfId="31652" xr:uid="{34206294-B7BB-4C51-986A-97378AED01C7}"/>
    <cellStyle name="Millares 2 5 7 3" xfId="16784" xr:uid="{380883CD-2DBB-4739-AB9D-8D07D357C1E6}"/>
    <cellStyle name="Millares 2 5 7 3 2" xfId="38287" xr:uid="{94550F09-7ABF-46ED-BB76-B8F44AA89214}"/>
    <cellStyle name="Millares 2 5 7 4" xfId="23389" xr:uid="{68B1A58B-C7A6-4370-9EB0-EB4367A7C508}"/>
    <cellStyle name="Millares 2 5 7 5" xfId="44892" xr:uid="{980A6BD6-B4E6-472C-836B-BE8B21602779}"/>
    <cellStyle name="Millares 2 5 8" xfId="2568" xr:uid="{E09A8C8D-1782-474E-9FB6-F5986BA86E25}"/>
    <cellStyle name="Millares 2 5 8 2" xfId="10834" xr:uid="{6AFED92E-5D14-4E16-B536-5E24DD60784C}"/>
    <cellStyle name="Millares 2 5 8 2 2" xfId="32337" xr:uid="{C406541B-85D4-4E9C-92D5-55C571CFFD67}"/>
    <cellStyle name="Millares 2 5 8 3" xfId="17469" xr:uid="{7D43E170-898E-47ED-9634-40D5CD166904}"/>
    <cellStyle name="Millares 2 5 8 3 2" xfId="38972" xr:uid="{CC7C34AB-35B8-4E80-BCAF-B6F3EF3571FF}"/>
    <cellStyle name="Millares 2 5 8 4" xfId="24074" xr:uid="{98693F8B-41B3-4860-8DC6-77B1DCFB35EB}"/>
    <cellStyle name="Millares 2 5 8 5" xfId="45577" xr:uid="{8D09C13C-9736-44BC-90D3-2D39080AD4B9}"/>
    <cellStyle name="Millares 2 5 9" xfId="3079" xr:uid="{E96F1616-1CA2-4E0F-9981-7044D8765642}"/>
    <cellStyle name="Millares 2 5 9 2" xfId="11345" xr:uid="{3C104A90-E64D-4042-9BAB-F8534BA7CA9A}"/>
    <cellStyle name="Millares 2 5 9 2 2" xfId="32848" xr:uid="{43AE37B6-A28C-4119-AAE0-3F0DFF35CD67}"/>
    <cellStyle name="Millares 2 5 9 3" xfId="17980" xr:uid="{9B6F7FD2-849E-43E9-8DA9-C5F67E3A109D}"/>
    <cellStyle name="Millares 2 5 9 3 2" xfId="39483" xr:uid="{B75A55E8-BA40-4C20-B44E-328E43D58C86}"/>
    <cellStyle name="Millares 2 5 9 4" xfId="24585" xr:uid="{2CC41386-635B-486E-9FAC-CDF5746E2639}"/>
    <cellStyle name="Millares 2 5 9 5" xfId="46088" xr:uid="{CD95F47C-673C-4BB0-A341-F4D9B6C609D7}"/>
    <cellStyle name="Millares 2 6" xfId="142" xr:uid="{2096DE2A-0D05-4A7B-8AA7-9F46F9B430FB}"/>
    <cellStyle name="Millares 2 6 10" xfId="4679" xr:uid="{6D262BFF-2AC4-4CD6-B4F9-B494D88AB016}"/>
    <cellStyle name="Millares 2 6 10 2" xfId="12945" xr:uid="{048C880E-DC67-4E2A-9A65-ED92561C808D}"/>
    <cellStyle name="Millares 2 6 10 2 2" xfId="34448" xr:uid="{BACDCAFA-5E3C-4C6C-AAD4-4BAEF3B30EBD}"/>
    <cellStyle name="Millares 2 6 10 3" xfId="19580" xr:uid="{15253F6C-685B-4B86-8F48-7B7EF695F1A8}"/>
    <cellStyle name="Millares 2 6 10 3 2" xfId="41083" xr:uid="{FC8D9FC9-7209-425C-BDAF-6E7CDD34CB70}"/>
    <cellStyle name="Millares 2 6 10 4" xfId="26185" xr:uid="{008F2A63-59D0-4F19-925C-C91288DA1858}"/>
    <cellStyle name="Millares 2 6 10 5" xfId="47688" xr:uid="{C8D0FCF7-817E-46C3-8182-3BAD744D5EB1}"/>
    <cellStyle name="Millares 2 6 11" xfId="5182" xr:uid="{9EB5A866-7710-49B8-8907-71A0681115C3}"/>
    <cellStyle name="Millares 2 6 11 2" xfId="13448" xr:uid="{5D185FE4-F29E-45E7-820F-662638E2421E}"/>
    <cellStyle name="Millares 2 6 11 2 2" xfId="34951" xr:uid="{1BBC6817-2679-403B-A908-199ED3C1BC8B}"/>
    <cellStyle name="Millares 2 6 11 3" xfId="20083" xr:uid="{47C99D3C-BE40-44FF-A0DD-6FF38602BEEE}"/>
    <cellStyle name="Millares 2 6 11 3 2" xfId="41586" xr:uid="{E24173AD-CD3D-4EF1-AC06-2CA355836B74}"/>
    <cellStyle name="Millares 2 6 11 4" xfId="26688" xr:uid="{69640061-45F9-4B5B-A25E-D2E14C814E18}"/>
    <cellStyle name="Millares 2 6 11 5" xfId="48191" xr:uid="{24AE2E8A-C6D9-45BF-8CD0-97C554774A34}"/>
    <cellStyle name="Millares 2 6 12" xfId="6823" xr:uid="{4F0647BC-A1AC-4371-8753-63BB7B87F6E1}"/>
    <cellStyle name="Millares 2 6 12 2" xfId="28326" xr:uid="{56460814-9726-482B-9C29-3ACFB9ACC60A}"/>
    <cellStyle name="Millares 2 6 13" xfId="8477" xr:uid="{CE7A3FB3-03C1-4B05-BF7A-BCBE5B9FC969}"/>
    <cellStyle name="Millares 2 6 13 2" xfId="29980" xr:uid="{F0B38310-41FB-498B-BD0C-78FBC2936E8C}"/>
    <cellStyle name="Millares 2 6 14" xfId="15116" xr:uid="{F3DBD793-20F6-49FE-B39D-9164BCE44F84}"/>
    <cellStyle name="Millares 2 6 14 2" xfId="36619" xr:uid="{7E1AE115-B333-403A-91DD-5283B91ADFB5}"/>
    <cellStyle name="Millares 2 6 15" xfId="21721" xr:uid="{9D8C07DB-6091-496A-A94A-805670DD12AA}"/>
    <cellStyle name="Millares 2 6 16" xfId="43224" xr:uid="{49AA6082-758F-4211-9352-B0AC7563F118}"/>
    <cellStyle name="Millares 2 6 2" xfId="474" xr:uid="{2846E16A-567E-482D-9DB3-0373C24ACB8D}"/>
    <cellStyle name="Millares 2 6 2 10" xfId="7085" xr:uid="{C6AA0B8B-301F-4DF6-9192-E139F7367029}"/>
    <cellStyle name="Millares 2 6 2 10 2" xfId="28588" xr:uid="{A2B4E9B0-DFF0-4581-9A50-D7AE3FF8E75C}"/>
    <cellStyle name="Millares 2 6 2 11" xfId="8741" xr:uid="{0567B5D0-47C0-41C8-86A9-57EAB856D5FD}"/>
    <cellStyle name="Millares 2 6 2 11 2" xfId="30244" xr:uid="{D7860FF0-ED87-4B15-89E9-AD14D13AEECE}"/>
    <cellStyle name="Millares 2 6 2 12" xfId="15377" xr:uid="{185DEAB4-C04B-4582-96D6-952CE862DF3A}"/>
    <cellStyle name="Millares 2 6 2 12 2" xfId="36880" xr:uid="{6F8DAE13-9479-42F7-9D77-5E81953862D5}"/>
    <cellStyle name="Millares 2 6 2 13" xfId="21982" xr:uid="{AE726BB2-B49C-497A-ACFF-F507A610BA0D}"/>
    <cellStyle name="Millares 2 6 2 14" xfId="43485" xr:uid="{71B64BD6-69EE-4591-865F-6D2F2C071C3B}"/>
    <cellStyle name="Millares 2 6 2 2" xfId="756" xr:uid="{9C830757-6FE0-473F-883E-542CA54D50F0}"/>
    <cellStyle name="Millares 2 6 2 2 10" xfId="15657" xr:uid="{6E2A8629-9860-4E64-99E0-44CD76F65CAD}"/>
    <cellStyle name="Millares 2 6 2 2 10 2" xfId="37160" xr:uid="{24B4973F-19C6-48A3-8002-51CD4AA1A7FB}"/>
    <cellStyle name="Millares 2 6 2 2 11" xfId="22262" xr:uid="{3D95D5BE-4D08-4A53-AD33-0A43F4B80076}"/>
    <cellStyle name="Millares 2 6 2 2 12" xfId="43765" xr:uid="{2FD01619-D841-466A-BFA0-B5EB013681AB}"/>
    <cellStyle name="Millares 2 6 2 2 2" xfId="1702" xr:uid="{A0E7931A-E6EB-4DCE-A5D2-BDB779612D33}"/>
    <cellStyle name="Millares 2 6 2 2 2 2" xfId="4531" xr:uid="{E3343132-7133-4123-909E-D9FAF9867544}"/>
    <cellStyle name="Millares 2 6 2 2 2 2 2" xfId="12797" xr:uid="{82FE6CE0-86C6-4EFE-B904-EA3A642A3EE4}"/>
    <cellStyle name="Millares 2 6 2 2 2 2 2 2" xfId="34300" xr:uid="{837115DE-6A0D-4472-BD59-C0DD7F76EC30}"/>
    <cellStyle name="Millares 2 6 2 2 2 2 3" xfId="19432" xr:uid="{B513E1D1-C260-49E9-996A-39CFFAE27F1F}"/>
    <cellStyle name="Millares 2 6 2 2 2 2 3 2" xfId="40935" xr:uid="{285550B3-BDC9-4674-9638-ECC90DE0A7C6}"/>
    <cellStyle name="Millares 2 6 2 2 2 2 4" xfId="26037" xr:uid="{71347882-8BD0-4ADA-9925-21C7AD4EFCF6}"/>
    <cellStyle name="Millares 2 6 2 2 2 2 5" xfId="47540" xr:uid="{F3CD3487-98CE-46FA-82FE-E2D87C494C94}"/>
    <cellStyle name="Millares 2 6 2 2 2 3" xfId="6670" xr:uid="{7FF29E4A-783C-474C-BAC5-D73490F7B21D}"/>
    <cellStyle name="Millares 2 6 2 2 2 3 2" xfId="14936" xr:uid="{377963FA-14C5-419A-B2A4-50FCE2EBC81A}"/>
    <cellStyle name="Millares 2 6 2 2 2 3 2 2" xfId="36439" xr:uid="{C31F6939-D271-403C-A4B4-29E2D0410E96}"/>
    <cellStyle name="Millares 2 6 2 2 2 3 3" xfId="21571" xr:uid="{48F48B20-638C-4AC0-8242-D0AC58DAEA9B}"/>
    <cellStyle name="Millares 2 6 2 2 2 3 3 2" xfId="43074" xr:uid="{BE0564E3-A7C7-4E70-BA1D-1F4DE445BE17}"/>
    <cellStyle name="Millares 2 6 2 2 2 3 4" xfId="28176" xr:uid="{A1A8F2F1-150D-4405-94B3-3A48D7E129AB}"/>
    <cellStyle name="Millares 2 6 2 2 2 3 5" xfId="49679" xr:uid="{8DF2B626-2493-4086-B16B-CBAEA9A9E536}"/>
    <cellStyle name="Millares 2 6 2 2 2 4" xfId="8311" xr:uid="{89D2537B-962F-4194-88B5-A70DE4FF8F48}"/>
    <cellStyle name="Millares 2 6 2 2 2 4 2" xfId="29814" xr:uid="{0165452B-847C-4B3B-B770-7868B116ECC4}"/>
    <cellStyle name="Millares 2 6 2 2 2 5" xfId="9968" xr:uid="{F73C32B2-2A15-484E-B68F-5FD43569A49C}"/>
    <cellStyle name="Millares 2 6 2 2 2 5 2" xfId="31471" xr:uid="{068A604C-0059-4F59-97F2-B6E9DE326B1D}"/>
    <cellStyle name="Millares 2 6 2 2 2 6" xfId="16603" xr:uid="{480BEA14-C780-4309-BE3B-D61DD948B9EF}"/>
    <cellStyle name="Millares 2 6 2 2 2 6 2" xfId="38106" xr:uid="{ABCF1E07-75C3-4A4A-A462-1998E73405F4}"/>
    <cellStyle name="Millares 2 6 2 2 2 7" xfId="23208" xr:uid="{E8B65061-9096-4A29-BC36-F28F96271E4A}"/>
    <cellStyle name="Millares 2 6 2 2 2 8" xfId="44711" xr:uid="{9C9BDB8E-1487-4D6D-8C23-C600FB9E3DB0}"/>
    <cellStyle name="Millares 2 6 2 2 3" xfId="2389" xr:uid="{939B418F-4AE0-41CF-9523-7835EFB03399}"/>
    <cellStyle name="Millares 2 6 2 2 3 2" xfId="10655" xr:uid="{485E4948-6E46-4B08-B50D-431F54264CAC}"/>
    <cellStyle name="Millares 2 6 2 2 3 2 2" xfId="32158" xr:uid="{DFE00380-95A3-4958-AD10-2476FC04212B}"/>
    <cellStyle name="Millares 2 6 2 2 3 3" xfId="17290" xr:uid="{89957F96-3913-4C88-8FB9-3D18D552EAB0}"/>
    <cellStyle name="Millares 2 6 2 2 3 3 2" xfId="38793" xr:uid="{1A0A4342-7457-4E1D-B8DB-2C0CDD13B45E}"/>
    <cellStyle name="Millares 2 6 2 2 3 4" xfId="23895" xr:uid="{B247F985-7139-43B6-A0C4-BF5072E43403}"/>
    <cellStyle name="Millares 2 6 2 2 3 5" xfId="45398" xr:uid="{336FE14D-5F20-4B20-93DC-2E1A3858B3D8}"/>
    <cellStyle name="Millares 2 6 2 2 4" xfId="2906" xr:uid="{FDA976F7-4B29-4DD8-B3B8-81EDA550FEAB}"/>
    <cellStyle name="Millares 2 6 2 2 4 2" xfId="11172" xr:uid="{061EFDD1-C217-47FB-A8C7-0BB4996B4C6B}"/>
    <cellStyle name="Millares 2 6 2 2 4 2 2" xfId="32675" xr:uid="{DD0335BA-01B8-4829-A861-9486CFC2F127}"/>
    <cellStyle name="Millares 2 6 2 2 4 3" xfId="17807" xr:uid="{9A11BAA7-3430-42C5-ABE9-B1C9BE354D3B}"/>
    <cellStyle name="Millares 2 6 2 2 4 3 2" xfId="39310" xr:uid="{5C329C9E-34A1-4E91-874D-125A29DFC07B}"/>
    <cellStyle name="Millares 2 6 2 2 4 4" xfId="24412" xr:uid="{93419076-F151-499F-91F6-D4441A920F51}"/>
    <cellStyle name="Millares 2 6 2 2 4 5" xfId="45915" xr:uid="{AF840CA8-85F4-4A66-B6FF-873CD02F0FF4}"/>
    <cellStyle name="Millares 2 6 2 2 5" xfId="3585" xr:uid="{543D1729-04C0-4CD9-835D-996420FCB1AD}"/>
    <cellStyle name="Millares 2 6 2 2 5 2" xfId="11851" xr:uid="{7944B344-68ED-47A0-909D-A569F9BE98E5}"/>
    <cellStyle name="Millares 2 6 2 2 5 2 2" xfId="33354" xr:uid="{E9C96D3A-4201-4DBF-B2DC-64ADF91AB197}"/>
    <cellStyle name="Millares 2 6 2 2 5 3" xfId="18486" xr:uid="{7ED9DF39-8F7B-419F-B8BA-3E5753E3AF8C}"/>
    <cellStyle name="Millares 2 6 2 2 5 3 2" xfId="39989" xr:uid="{7610B446-8CA1-4A6E-B403-AD030155ABEE}"/>
    <cellStyle name="Millares 2 6 2 2 5 4" xfId="25091" xr:uid="{1E20D0DC-94B8-45C6-80CA-E4C00CF4306D}"/>
    <cellStyle name="Millares 2 6 2 2 5 5" xfId="46594" xr:uid="{C97D4D24-C8AA-4491-907D-B20DAE5156DD}"/>
    <cellStyle name="Millares 2 6 2 2 6" xfId="5050" xr:uid="{AF7A8BBB-E7EC-442E-948B-A9CAAAEB28FA}"/>
    <cellStyle name="Millares 2 6 2 2 6 2" xfId="13316" xr:uid="{EB5EB2C7-E2CE-4A87-839A-C704AC95F429}"/>
    <cellStyle name="Millares 2 6 2 2 6 2 2" xfId="34819" xr:uid="{D1D39105-C411-4FC4-B2F1-1B6DD196D420}"/>
    <cellStyle name="Millares 2 6 2 2 6 3" xfId="19951" xr:uid="{55743111-9F6C-4020-942F-7C3769281838}"/>
    <cellStyle name="Millares 2 6 2 2 6 3 2" xfId="41454" xr:uid="{9248A47D-076B-41BC-ACDA-8A38573A16E7}"/>
    <cellStyle name="Millares 2 6 2 2 6 4" xfId="26556" xr:uid="{30B7CDC1-70B6-4CBD-9E89-651F671C31A4}"/>
    <cellStyle name="Millares 2 6 2 2 6 5" xfId="48059" xr:uid="{CD65FA1A-8CF9-45BB-A5CF-B8C9E9502613}"/>
    <cellStyle name="Millares 2 6 2 2 7" xfId="5724" xr:uid="{84E75B26-316A-4978-A4D8-804E6B0DBB90}"/>
    <cellStyle name="Millares 2 6 2 2 7 2" xfId="13990" xr:uid="{4611C6E0-62DD-4B5C-8E58-F42A31B180AC}"/>
    <cellStyle name="Millares 2 6 2 2 7 2 2" xfId="35493" xr:uid="{9C7D0D5B-1C1B-40CB-8921-F9043C30F746}"/>
    <cellStyle name="Millares 2 6 2 2 7 3" xfId="20625" xr:uid="{B2BA72D6-1DAF-45A4-8841-D663175EE7D6}"/>
    <cellStyle name="Millares 2 6 2 2 7 3 2" xfId="42128" xr:uid="{F13852EC-BF2A-45C9-AAD5-C12AE168538F}"/>
    <cellStyle name="Millares 2 6 2 2 7 4" xfId="27230" xr:uid="{2736AFE5-0C5B-4F69-A2D6-2C2A87558EB8}"/>
    <cellStyle name="Millares 2 6 2 2 7 5" xfId="48733" xr:uid="{A5D81C5A-2283-4F8A-A218-8B0A6A8E5A2B}"/>
    <cellStyle name="Millares 2 6 2 2 8" xfId="7365" xr:uid="{7B3D3610-709D-4E6A-9F61-0187AEA4AE6B}"/>
    <cellStyle name="Millares 2 6 2 2 8 2" xfId="28868" xr:uid="{B13C2002-ED81-4709-BB19-86635164F0DD}"/>
    <cellStyle name="Millares 2 6 2 2 9" xfId="9022" xr:uid="{F4E5273C-70E4-4BCE-832B-6F4C00390BF0}"/>
    <cellStyle name="Millares 2 6 2 2 9 2" xfId="30525" xr:uid="{CD93F1CE-B84E-4ACE-ADFA-127DC106D1B0}"/>
    <cellStyle name="Millares 2 6 2 3" xfId="1026" xr:uid="{DF644641-8AE5-4EA7-840C-1BFE9540A73A}"/>
    <cellStyle name="Millares 2 6 2 3 2" xfId="3855" xr:uid="{DE24691C-4A5B-498E-82D4-D0E61D9AE7D8}"/>
    <cellStyle name="Millares 2 6 2 3 2 2" xfId="12121" xr:uid="{9E3571E8-6CA1-4F40-9E51-5D38BDB166C8}"/>
    <cellStyle name="Millares 2 6 2 3 2 2 2" xfId="33624" xr:uid="{9D277101-444B-40D7-9953-C0CD7C1D7F1C}"/>
    <cellStyle name="Millares 2 6 2 3 2 3" xfId="18756" xr:uid="{CC46A81E-D5CD-4AC2-A1F8-AF4E56E8239E}"/>
    <cellStyle name="Millares 2 6 2 3 2 3 2" xfId="40259" xr:uid="{FB6C86DE-07EF-4085-BB9E-C2F6E0377202}"/>
    <cellStyle name="Millares 2 6 2 3 2 4" xfId="25361" xr:uid="{C76DDF3E-F10B-4072-9FC9-EA14229140A5}"/>
    <cellStyle name="Millares 2 6 2 3 2 5" xfId="46864" xr:uid="{4EF96554-2217-45D6-A6E7-E8F033AA2E29}"/>
    <cellStyle name="Millares 2 6 2 3 3" xfId="5994" xr:uid="{5D795C4D-4E42-4D4A-8C80-2D4F5DF22D0A}"/>
    <cellStyle name="Millares 2 6 2 3 3 2" xfId="14260" xr:uid="{8CEFFAA2-C6BC-4BF7-AF0A-1BAFAE924F0F}"/>
    <cellStyle name="Millares 2 6 2 3 3 2 2" xfId="35763" xr:uid="{6856DDC0-A19B-46ED-92B7-438D48C19C80}"/>
    <cellStyle name="Millares 2 6 2 3 3 3" xfId="20895" xr:uid="{46410AD8-CBA8-4597-8BF2-64E0B411E2CB}"/>
    <cellStyle name="Millares 2 6 2 3 3 3 2" xfId="42398" xr:uid="{A53F15C8-BDD2-4E48-BA41-2D129BFDE7C3}"/>
    <cellStyle name="Millares 2 6 2 3 3 4" xfId="27500" xr:uid="{CC4D96C1-5BE1-42BB-98D3-8B8B645A3D17}"/>
    <cellStyle name="Millares 2 6 2 3 3 5" xfId="49003" xr:uid="{DB71BBB5-2E12-441E-A65F-8DA2BE2174F5}"/>
    <cellStyle name="Millares 2 6 2 3 4" xfId="7635" xr:uid="{7BFC03EB-D7CB-46F0-8176-EA91FDE1C7FE}"/>
    <cellStyle name="Millares 2 6 2 3 4 2" xfId="29138" xr:uid="{AF8134D9-A107-4BE4-90C6-9186FDB6CFC1}"/>
    <cellStyle name="Millares 2 6 2 3 5" xfId="9292" xr:uid="{A173EAD0-440B-4FC9-9A28-AF9753FA0C79}"/>
    <cellStyle name="Millares 2 6 2 3 5 2" xfId="30795" xr:uid="{E86386F3-6F5E-4FE6-B66E-727EF25C822C}"/>
    <cellStyle name="Millares 2 6 2 3 6" xfId="15927" xr:uid="{CF1A03A5-EA24-4913-8A18-080827A0C682}"/>
    <cellStyle name="Millares 2 6 2 3 6 2" xfId="37430" xr:uid="{2E56BE7A-0714-4A07-9944-5EFB7804B5CB}"/>
    <cellStyle name="Millares 2 6 2 3 7" xfId="22532" xr:uid="{C0773F35-E348-472B-ABC5-7F6B90F33F89}"/>
    <cellStyle name="Millares 2 6 2 3 8" xfId="44035" xr:uid="{F8ADAE4C-DFBF-496A-B4CC-981118ED4168}"/>
    <cellStyle name="Millares 2 6 2 4" xfId="1422" xr:uid="{A84F2258-423E-4C7B-B5DD-7BED13E2DC15}"/>
    <cellStyle name="Millares 2 6 2 4 2" xfId="4251" xr:uid="{62249680-E359-4DC3-BC23-4782F4015E68}"/>
    <cellStyle name="Millares 2 6 2 4 2 2" xfId="12517" xr:uid="{D97C3CB8-30A2-4C4D-956D-3946E8D51D13}"/>
    <cellStyle name="Millares 2 6 2 4 2 2 2" xfId="34020" xr:uid="{F4F323FB-09D7-49F1-A9DF-87465F45F50B}"/>
    <cellStyle name="Millares 2 6 2 4 2 3" xfId="19152" xr:uid="{9A82F6FC-06E4-4DF1-BB81-C38B08C1B158}"/>
    <cellStyle name="Millares 2 6 2 4 2 3 2" xfId="40655" xr:uid="{25221C46-0397-498A-8D18-D3F01761586E}"/>
    <cellStyle name="Millares 2 6 2 4 2 4" xfId="25757" xr:uid="{7A32885C-C8F4-4DF5-BF8D-BEA5E275F415}"/>
    <cellStyle name="Millares 2 6 2 4 2 5" xfId="47260" xr:uid="{CBF37A0C-A680-4BBF-9ED4-1622624D06D2}"/>
    <cellStyle name="Millares 2 6 2 4 3" xfId="6390" xr:uid="{F2069B4E-5256-47F1-A6FA-2064A957A836}"/>
    <cellStyle name="Millares 2 6 2 4 3 2" xfId="14656" xr:uid="{D2EB3206-B55C-4675-B778-EA0131D44C78}"/>
    <cellStyle name="Millares 2 6 2 4 3 2 2" xfId="36159" xr:uid="{FC7C4B1C-BCA2-456C-93C1-D0BC34E6ADF6}"/>
    <cellStyle name="Millares 2 6 2 4 3 3" xfId="21291" xr:uid="{ECD62AD0-1505-4DF8-88E4-A01329C1D687}"/>
    <cellStyle name="Millares 2 6 2 4 3 3 2" xfId="42794" xr:uid="{F68F8120-EDF2-480B-B0F2-1BD137816523}"/>
    <cellStyle name="Millares 2 6 2 4 3 4" xfId="27896" xr:uid="{83042461-514E-4981-9B6E-E2707A7889DF}"/>
    <cellStyle name="Millares 2 6 2 4 3 5" xfId="49399" xr:uid="{26A28DAD-CAE9-4F32-B9B5-21F0201F3035}"/>
    <cellStyle name="Millares 2 6 2 4 4" xfId="8031" xr:uid="{BC8205DC-9AFB-473D-AFEB-E5E0E5AA78D1}"/>
    <cellStyle name="Millares 2 6 2 4 4 2" xfId="29534" xr:uid="{9F710A7C-D31F-431C-89EE-C976C40872EE}"/>
    <cellStyle name="Millares 2 6 2 4 5" xfId="9688" xr:uid="{41D5740B-9FB8-4B00-8D10-D96C7D8BCA5A}"/>
    <cellStyle name="Millares 2 6 2 4 5 2" xfId="31191" xr:uid="{3E862951-01E0-4A0E-AA26-978DCED901FD}"/>
    <cellStyle name="Millares 2 6 2 4 6" xfId="16323" xr:uid="{0993451F-DBC3-40E0-9468-B3C24CA83D4B}"/>
    <cellStyle name="Millares 2 6 2 4 6 2" xfId="37826" xr:uid="{41BD66E0-1767-45D1-818A-713A8AB155A7}"/>
    <cellStyle name="Millares 2 6 2 4 7" xfId="22928" xr:uid="{AC57CA74-0E6B-4D73-86B5-5A437AADBC4A}"/>
    <cellStyle name="Millares 2 6 2 4 8" xfId="44431" xr:uid="{BFDF0DB3-5E36-4C6F-8CDF-BD91539B0058}"/>
    <cellStyle name="Millares 2 6 2 5" xfId="2109" xr:uid="{4051E29B-B874-435A-AC21-FA6B24172DD2}"/>
    <cellStyle name="Millares 2 6 2 5 2" xfId="10375" xr:uid="{73132265-D8BA-492C-B98D-3482C3E43A9C}"/>
    <cellStyle name="Millares 2 6 2 5 2 2" xfId="31878" xr:uid="{1A63FFA7-2564-4E6F-8CCE-952E9FB7F365}"/>
    <cellStyle name="Millares 2 6 2 5 3" xfId="17010" xr:uid="{A1138C12-E5AC-41EE-A182-304D30284404}"/>
    <cellStyle name="Millares 2 6 2 5 3 2" xfId="38513" xr:uid="{56B03731-8C1B-49B7-B08E-FBF0107D2F6B}"/>
    <cellStyle name="Millares 2 6 2 5 4" xfId="23615" xr:uid="{59D9CA52-815D-4F93-80B2-9CF74CE046A3}"/>
    <cellStyle name="Millares 2 6 2 5 5" xfId="45118" xr:uid="{B4DF3F74-5C3D-4607-A04B-16FD648874AB}"/>
    <cellStyle name="Millares 2 6 2 6" xfId="2657" xr:uid="{A9F8CFBF-19B6-477C-AED8-D550C64783B3}"/>
    <cellStyle name="Millares 2 6 2 6 2" xfId="10923" xr:uid="{EBA64D8B-7F94-4A91-8A3A-37CAA2F7DD0C}"/>
    <cellStyle name="Millares 2 6 2 6 2 2" xfId="32426" xr:uid="{554690B3-5525-4D39-A344-7AC349594AC5}"/>
    <cellStyle name="Millares 2 6 2 6 3" xfId="17558" xr:uid="{B9DBA383-F491-4B94-9269-6897B487F9CD}"/>
    <cellStyle name="Millares 2 6 2 6 3 2" xfId="39061" xr:uid="{75925B1E-BDD3-4A03-A50B-B9E61FE0C781}"/>
    <cellStyle name="Millares 2 6 2 6 4" xfId="24163" xr:uid="{AB36C277-F510-4093-A8FF-ADD6E9F9A6C3}"/>
    <cellStyle name="Millares 2 6 2 6 5" xfId="45666" xr:uid="{EBC4D6BF-CFF3-4406-9E3E-C73CF819D803}"/>
    <cellStyle name="Millares 2 6 2 7" xfId="3305" xr:uid="{F29F3DE6-3E94-49A7-86FC-391AF74133E6}"/>
    <cellStyle name="Millares 2 6 2 7 2" xfId="11571" xr:uid="{630C9C39-FCF0-40AB-85B1-2F8B6F6BB2C4}"/>
    <cellStyle name="Millares 2 6 2 7 2 2" xfId="33074" xr:uid="{47A55373-71AC-4886-A80D-C0E3BF7707F6}"/>
    <cellStyle name="Millares 2 6 2 7 3" xfId="18206" xr:uid="{7B751568-80F7-45C4-92AB-BF41F16A2D17}"/>
    <cellStyle name="Millares 2 6 2 7 3 2" xfId="39709" xr:uid="{FBE7D401-91DE-403A-AD8F-CD94BDB2532D}"/>
    <cellStyle name="Millares 2 6 2 7 4" xfId="24811" xr:uid="{EFAEE392-6D7F-45FD-A9DE-91911E2FCD3B}"/>
    <cellStyle name="Millares 2 6 2 7 5" xfId="46314" xr:uid="{831B2260-5FAE-4005-B414-40229D04DC28}"/>
    <cellStyle name="Millares 2 6 2 8" xfId="4801" xr:uid="{E14B3A38-7D5A-43B8-97A7-EA2EF04C34BB}"/>
    <cellStyle name="Millares 2 6 2 8 2" xfId="13067" xr:uid="{FF563BC6-86D0-4F33-AC84-2EC9EC46494D}"/>
    <cellStyle name="Millares 2 6 2 8 2 2" xfId="34570" xr:uid="{C8C807AE-0863-49A9-94C5-033241EED822}"/>
    <cellStyle name="Millares 2 6 2 8 3" xfId="19702" xr:uid="{FB1DD3DE-81E6-46BE-BB82-4F70AD340D3E}"/>
    <cellStyle name="Millares 2 6 2 8 3 2" xfId="41205" xr:uid="{02B9AB78-A6A8-4096-9C6B-9F04D783C3D7}"/>
    <cellStyle name="Millares 2 6 2 8 4" xfId="26307" xr:uid="{C6B7ABA5-5A3A-413C-8001-2FCEBB8E6492}"/>
    <cellStyle name="Millares 2 6 2 8 5" xfId="47810" xr:uid="{89C2C517-4F0E-4CB2-8C37-8E21DB64F267}"/>
    <cellStyle name="Millares 2 6 2 9" xfId="5444" xr:uid="{431E0474-F749-4C94-A8E5-78E6A61C2005}"/>
    <cellStyle name="Millares 2 6 2 9 2" xfId="13710" xr:uid="{6AD1BF2C-1DD0-4F26-BA96-3F1E2023CA9F}"/>
    <cellStyle name="Millares 2 6 2 9 2 2" xfId="35213" xr:uid="{9B689A9D-BD0A-4DAD-8328-0A178D467466}"/>
    <cellStyle name="Millares 2 6 2 9 3" xfId="20345" xr:uid="{D60B5F12-8454-40DA-B752-C713F7A5D051}"/>
    <cellStyle name="Millares 2 6 2 9 3 2" xfId="41848" xr:uid="{69F22004-3EFB-45AD-9BC0-7105E5AC4999}"/>
    <cellStyle name="Millares 2 6 2 9 4" xfId="26950" xr:uid="{0BE8EA79-826A-430A-BE15-B917C73D8304}"/>
    <cellStyle name="Millares 2 6 2 9 5" xfId="48453" xr:uid="{16CAAE09-7DAF-4A22-927C-226CF4EAD586}"/>
    <cellStyle name="Millares 2 6 3" xfId="347" xr:uid="{11478005-DFF3-447D-9C24-A099C191D8ED}"/>
    <cellStyle name="Millares 2 6 3 10" xfId="15250" xr:uid="{AA340528-9D3E-4A94-B96F-A371C939F82D}"/>
    <cellStyle name="Millares 2 6 3 10 2" xfId="36753" xr:uid="{CD7825EB-C030-43DF-A5FA-6CB683C5DC10}"/>
    <cellStyle name="Millares 2 6 3 11" xfId="21855" xr:uid="{499E5096-DC9D-4230-8468-CFD2FDE8A150}"/>
    <cellStyle name="Millares 2 6 3 12" xfId="43358" xr:uid="{1DE97F1F-F834-46BF-9352-303338D8CAA6}"/>
    <cellStyle name="Millares 2 6 3 2" xfId="1295" xr:uid="{E3A9953B-2309-4FE0-9865-05119ECA60C5}"/>
    <cellStyle name="Millares 2 6 3 2 2" xfId="4124" xr:uid="{18070786-02C0-47F4-9A35-F45052CF0B4E}"/>
    <cellStyle name="Millares 2 6 3 2 2 2" xfId="12390" xr:uid="{CD7DA3BB-966C-46B6-A625-97EB5D1C2CF2}"/>
    <cellStyle name="Millares 2 6 3 2 2 2 2" xfId="33893" xr:uid="{DA22B8A2-F6A1-4934-89ED-4774090A655B}"/>
    <cellStyle name="Millares 2 6 3 2 2 3" xfId="19025" xr:uid="{0602B307-373D-48FA-BA93-DA046F50380F}"/>
    <cellStyle name="Millares 2 6 3 2 2 3 2" xfId="40528" xr:uid="{C82C6E11-B541-4ED1-B629-2DB0B9D86DD1}"/>
    <cellStyle name="Millares 2 6 3 2 2 4" xfId="25630" xr:uid="{4899488E-A4D3-4A47-B982-81D21552F3C4}"/>
    <cellStyle name="Millares 2 6 3 2 2 5" xfId="47133" xr:uid="{B5CA6DB9-0F36-4922-8122-77C39E00E8E3}"/>
    <cellStyle name="Millares 2 6 3 2 3" xfId="6263" xr:uid="{746E0D56-194E-4968-BFA4-C4C9B14B2132}"/>
    <cellStyle name="Millares 2 6 3 2 3 2" xfId="14529" xr:uid="{59F88B69-DDC0-4373-969A-1E582D87343E}"/>
    <cellStyle name="Millares 2 6 3 2 3 2 2" xfId="36032" xr:uid="{F06AC139-391D-4DE5-8C21-A624BC328688}"/>
    <cellStyle name="Millares 2 6 3 2 3 3" xfId="21164" xr:uid="{8369C17A-D26F-4B63-BE4D-AEDF466D7766}"/>
    <cellStyle name="Millares 2 6 3 2 3 3 2" xfId="42667" xr:uid="{6FC14431-8CD1-4A32-9F91-39AA9EFDFBDD}"/>
    <cellStyle name="Millares 2 6 3 2 3 4" xfId="27769" xr:uid="{3078774A-A9BF-4F84-9133-AC2E8A35B949}"/>
    <cellStyle name="Millares 2 6 3 2 3 5" xfId="49272" xr:uid="{DF3CF25A-8D49-4888-9CFF-480A5407F6C8}"/>
    <cellStyle name="Millares 2 6 3 2 4" xfId="7904" xr:uid="{6918B735-936A-464B-9287-FC4C674E0EB4}"/>
    <cellStyle name="Millares 2 6 3 2 4 2" xfId="29407" xr:uid="{5E3CDEE9-B7A6-4E1E-986B-E6BFE08A99F4}"/>
    <cellStyle name="Millares 2 6 3 2 5" xfId="9561" xr:uid="{EEDC4867-0E97-4C83-AF47-8A31A4D4EF61}"/>
    <cellStyle name="Millares 2 6 3 2 5 2" xfId="31064" xr:uid="{6CEFD3C4-6708-4F07-9786-9DF730D54FA4}"/>
    <cellStyle name="Millares 2 6 3 2 6" xfId="16196" xr:uid="{23AF2277-3BA7-4374-A8C5-EF2A984ADA9A}"/>
    <cellStyle name="Millares 2 6 3 2 6 2" xfId="37699" xr:uid="{2CFC8B71-5C6D-4F8E-8FB1-2218298B8498}"/>
    <cellStyle name="Millares 2 6 3 2 7" xfId="22801" xr:uid="{7D9BAAD0-A57E-4CEB-9045-DEEE399A84DD}"/>
    <cellStyle name="Millares 2 6 3 2 8" xfId="44304" xr:uid="{15ADB307-CA80-49B1-AFDC-01D7C2C49D38}"/>
    <cellStyle name="Millares 2 6 3 3" xfId="1982" xr:uid="{B3BA9166-5BA5-474C-8BA4-D0D042183AB0}"/>
    <cellStyle name="Millares 2 6 3 3 2" xfId="10248" xr:uid="{027508D1-5932-4B8F-AD54-087733F07CF2}"/>
    <cellStyle name="Millares 2 6 3 3 2 2" xfId="31751" xr:uid="{29728501-D065-41F4-B50A-7B74C83204D3}"/>
    <cellStyle name="Millares 2 6 3 3 3" xfId="16883" xr:uid="{6826502F-6D03-4CAD-A2EF-6EDDAFB9CBD7}"/>
    <cellStyle name="Millares 2 6 3 3 3 2" xfId="38386" xr:uid="{9EF936FB-6794-43FA-AD35-2840E2E55ECE}"/>
    <cellStyle name="Millares 2 6 3 3 4" xfId="23488" xr:uid="{E1D7C5E1-0404-4CF2-9B3B-B0D10BB464B0}"/>
    <cellStyle name="Millares 2 6 3 3 5" xfId="44991" xr:uid="{8897E07F-7C59-4BAD-B65E-6ADE13804A14}"/>
    <cellStyle name="Millares 2 6 3 4" xfId="2781" xr:uid="{A8ED090C-66F6-4BF2-89CA-A22CBE6EA0D8}"/>
    <cellStyle name="Millares 2 6 3 4 2" xfId="11047" xr:uid="{BE6FF9A9-366F-4C3F-965A-29F2562F6BF0}"/>
    <cellStyle name="Millares 2 6 3 4 2 2" xfId="32550" xr:uid="{B56759C4-9B0D-49F0-8F9E-521303E5AC76}"/>
    <cellStyle name="Millares 2 6 3 4 3" xfId="17682" xr:uid="{357818C8-7C00-4717-A3C6-98363D3B82B5}"/>
    <cellStyle name="Millares 2 6 3 4 3 2" xfId="39185" xr:uid="{89C5A6BB-4E0F-4A18-AD1B-19127D9D12BE}"/>
    <cellStyle name="Millares 2 6 3 4 4" xfId="24287" xr:uid="{E50FBFE2-C518-4B3A-BE36-BBA3E50A9EAC}"/>
    <cellStyle name="Millares 2 6 3 4 5" xfId="45790" xr:uid="{5B79D96A-073E-47CD-A674-2A951496B4F0}"/>
    <cellStyle name="Millares 2 6 3 5" xfId="3178" xr:uid="{119BAEAA-3E61-45D0-A8DD-C85491ABAE35}"/>
    <cellStyle name="Millares 2 6 3 5 2" xfId="11444" xr:uid="{9D1256C2-E029-4110-9A7D-D6109957538E}"/>
    <cellStyle name="Millares 2 6 3 5 2 2" xfId="32947" xr:uid="{4AAD095E-F17E-4837-9012-C4D8F1E043CD}"/>
    <cellStyle name="Millares 2 6 3 5 3" xfId="18079" xr:uid="{E212C974-F4DB-48F4-A166-0069B9CE9B05}"/>
    <cellStyle name="Millares 2 6 3 5 3 2" xfId="39582" xr:uid="{3D298E04-C727-4B26-AD7A-6F366ECA6650}"/>
    <cellStyle name="Millares 2 6 3 5 4" xfId="24684" xr:uid="{9B61CFF1-8175-48C2-A81E-D2400A11B9F7}"/>
    <cellStyle name="Millares 2 6 3 5 5" xfId="46187" xr:uid="{88212891-A83D-4248-8AA7-0C32C4138097}"/>
    <cellStyle name="Millares 2 6 3 6" xfId="4925" xr:uid="{4812414A-C4C0-40E6-80F9-B390B5B5DFD7}"/>
    <cellStyle name="Millares 2 6 3 6 2" xfId="13191" xr:uid="{61765055-BAAD-439F-8054-C438828F140D}"/>
    <cellStyle name="Millares 2 6 3 6 2 2" xfId="34694" xr:uid="{B5F8E551-383C-407C-B176-8C730827AE02}"/>
    <cellStyle name="Millares 2 6 3 6 3" xfId="19826" xr:uid="{D392C894-0FD5-4347-9EDE-876B9027FDB0}"/>
    <cellStyle name="Millares 2 6 3 6 3 2" xfId="41329" xr:uid="{4A799DD5-D2EA-434A-AA1B-A82B6060B460}"/>
    <cellStyle name="Millares 2 6 3 6 4" xfId="26431" xr:uid="{49E3FD6F-0A67-4F41-AB9A-8732056695B2}"/>
    <cellStyle name="Millares 2 6 3 6 5" xfId="47934" xr:uid="{F0D506D9-66FA-4D80-92CB-ACB68C83271A}"/>
    <cellStyle name="Millares 2 6 3 7" xfId="5317" xr:uid="{94ADB0DF-F436-4E6D-8494-0E8E5419300B}"/>
    <cellStyle name="Millares 2 6 3 7 2" xfId="13583" xr:uid="{9E7773FD-831D-4BCB-AB39-1ED934B1C82D}"/>
    <cellStyle name="Millares 2 6 3 7 2 2" xfId="35086" xr:uid="{5208B66D-31E3-4F91-BC6E-747CA13CD1FB}"/>
    <cellStyle name="Millares 2 6 3 7 3" xfId="20218" xr:uid="{4E5D699E-3965-4565-AE71-ED4E581EF420}"/>
    <cellStyle name="Millares 2 6 3 7 3 2" xfId="41721" xr:uid="{26F2420A-4513-47E3-B7F0-F86318A557B7}"/>
    <cellStyle name="Millares 2 6 3 7 4" xfId="26823" xr:uid="{71468A9C-C679-4215-9C86-7EF82F51F62A}"/>
    <cellStyle name="Millares 2 6 3 7 5" xfId="48326" xr:uid="{CB1347D8-A8C3-41F2-A131-03B5201A0E77}"/>
    <cellStyle name="Millares 2 6 3 8" xfId="6958" xr:uid="{6A4D252E-59A8-4CD9-AB63-E8D374CB085C}"/>
    <cellStyle name="Millares 2 6 3 8 2" xfId="28461" xr:uid="{CF318A2B-DD7F-41EE-B39B-B83D7CA6E91D}"/>
    <cellStyle name="Millares 2 6 3 9" xfId="8614" xr:uid="{BC3D7128-1B93-44E4-9F35-7119F2954771}"/>
    <cellStyle name="Millares 2 6 3 9 2" xfId="30117" xr:uid="{7A6393A8-8D37-4703-A3A5-ECB3A6EA8DBD}"/>
    <cellStyle name="Millares 2 6 4" xfId="631" xr:uid="{358CC718-AB8A-4F91-ACE8-09C3A1F8328B}"/>
    <cellStyle name="Millares 2 6 4 10" xfId="43640" xr:uid="{36A0DA72-E90A-4217-953E-03057EA3F1BF}"/>
    <cellStyle name="Millares 2 6 4 2" xfId="1577" xr:uid="{E73F25BA-1453-456C-AC15-C840E6BD00CE}"/>
    <cellStyle name="Millares 2 6 4 2 2" xfId="4406" xr:uid="{9784FED4-BCFC-45FD-9F52-10BA111E18EC}"/>
    <cellStyle name="Millares 2 6 4 2 2 2" xfId="12672" xr:uid="{7F64DEF6-AF8F-4F12-8D92-AA50065ABBA1}"/>
    <cellStyle name="Millares 2 6 4 2 2 2 2" xfId="34175" xr:uid="{A69E7E5A-7759-45A5-A484-DCBC859B46B4}"/>
    <cellStyle name="Millares 2 6 4 2 2 3" xfId="19307" xr:uid="{EA498E43-0005-47CF-8BF7-B9AB2A2639AA}"/>
    <cellStyle name="Millares 2 6 4 2 2 3 2" xfId="40810" xr:uid="{972B9FFA-3963-4A65-8C8D-E9624319A6A4}"/>
    <cellStyle name="Millares 2 6 4 2 2 4" xfId="25912" xr:uid="{B0E08ED0-FEE3-4FA0-9CAB-79E5DEF0DAF0}"/>
    <cellStyle name="Millares 2 6 4 2 2 5" xfId="47415" xr:uid="{6069AA48-B6B1-4A0B-BEC3-4273CBD4A947}"/>
    <cellStyle name="Millares 2 6 4 2 3" xfId="6545" xr:uid="{38C81B1B-CD3C-47BB-8E0A-F9100BF2AA37}"/>
    <cellStyle name="Millares 2 6 4 2 3 2" xfId="14811" xr:uid="{79E60EBD-0EFC-4121-B466-A20517D688FB}"/>
    <cellStyle name="Millares 2 6 4 2 3 2 2" xfId="36314" xr:uid="{03434B31-BCEB-4BAD-91EE-8A794231B462}"/>
    <cellStyle name="Millares 2 6 4 2 3 3" xfId="21446" xr:uid="{E6808C1F-CB48-4670-93E0-241C03EEB4B6}"/>
    <cellStyle name="Millares 2 6 4 2 3 3 2" xfId="42949" xr:uid="{98EFA31F-2A54-4F25-A389-7F1405FAC354}"/>
    <cellStyle name="Millares 2 6 4 2 3 4" xfId="28051" xr:uid="{70886150-9C3A-4B46-9935-8CBB37042BFE}"/>
    <cellStyle name="Millares 2 6 4 2 3 5" xfId="49554" xr:uid="{C68E03F1-CAF5-4BCF-AFE0-8A5A251A0F17}"/>
    <cellStyle name="Millares 2 6 4 2 4" xfId="8186" xr:uid="{4ADBDECA-B3A6-4714-A8E7-0232E0F687EC}"/>
    <cellStyle name="Millares 2 6 4 2 4 2" xfId="29689" xr:uid="{572684D5-8D81-476C-ABB8-5446CFC7F2C4}"/>
    <cellStyle name="Millares 2 6 4 2 5" xfId="9843" xr:uid="{AF70329C-359F-4B98-8B1F-713F06B1CB5A}"/>
    <cellStyle name="Millares 2 6 4 2 5 2" xfId="31346" xr:uid="{C6674651-8314-4019-877C-BA4AF5203AE0}"/>
    <cellStyle name="Millares 2 6 4 2 6" xfId="16478" xr:uid="{F7D2B6F2-3E88-48E1-A276-654853B09E0F}"/>
    <cellStyle name="Millares 2 6 4 2 6 2" xfId="37981" xr:uid="{E36CA8C4-212D-4085-B895-E1C50C4E62F0}"/>
    <cellStyle name="Millares 2 6 4 2 7" xfId="23083" xr:uid="{3B184756-5FB3-4C78-B7F5-6EA598275EED}"/>
    <cellStyle name="Millares 2 6 4 2 8" xfId="44586" xr:uid="{4BBE786A-1407-4881-BC2D-8AB55785A6D6}"/>
    <cellStyle name="Millares 2 6 4 3" xfId="2264" xr:uid="{07B28268-99A0-4D4C-88D6-BDEC7DF9DDB8}"/>
    <cellStyle name="Millares 2 6 4 3 2" xfId="10530" xr:uid="{D6354968-A115-40ED-8215-870308C079C0}"/>
    <cellStyle name="Millares 2 6 4 3 2 2" xfId="32033" xr:uid="{44CE60C0-DD72-4047-B261-3732D92B1511}"/>
    <cellStyle name="Millares 2 6 4 3 3" xfId="17165" xr:uid="{A0E4B339-92CD-41D3-B0B6-5E0452651B8F}"/>
    <cellStyle name="Millares 2 6 4 3 3 2" xfId="38668" xr:uid="{BA13F423-2488-4C27-9D0F-DF6ECB1BC335}"/>
    <cellStyle name="Millares 2 6 4 3 4" xfId="23770" xr:uid="{584CBA65-3260-4C28-9CEB-FBDEBDABC6C7}"/>
    <cellStyle name="Millares 2 6 4 3 5" xfId="45273" xr:uid="{13777B47-7ABE-4A93-A9CF-2D3B0B710110}"/>
    <cellStyle name="Millares 2 6 4 4" xfId="3460" xr:uid="{AF381D87-7AB6-40A5-8225-FBF483CFE8A5}"/>
    <cellStyle name="Millares 2 6 4 4 2" xfId="11726" xr:uid="{808A6977-8C63-467A-BAA9-02F2D9C9EDDD}"/>
    <cellStyle name="Millares 2 6 4 4 2 2" xfId="33229" xr:uid="{E7B9498F-5D26-499D-B93D-C81CCDC5A36C}"/>
    <cellStyle name="Millares 2 6 4 4 3" xfId="18361" xr:uid="{62F13AD2-8680-401C-BC1F-48EF2BF19156}"/>
    <cellStyle name="Millares 2 6 4 4 3 2" xfId="39864" xr:uid="{963BC44D-33CA-408E-8902-787656A81F1A}"/>
    <cellStyle name="Millares 2 6 4 4 4" xfId="24966" xr:uid="{5E23CA5B-6FA2-4C87-8C83-1073B3C5188F}"/>
    <cellStyle name="Millares 2 6 4 4 5" xfId="46469" xr:uid="{72731894-4344-49E3-9B12-24A520A04EF1}"/>
    <cellStyle name="Millares 2 6 4 5" xfId="5599" xr:uid="{9F446CBB-F2C5-4BF0-B6DD-FAA710F4FD4C}"/>
    <cellStyle name="Millares 2 6 4 5 2" xfId="13865" xr:uid="{CD773CA1-A1C7-471B-B480-D1E33A6E2693}"/>
    <cellStyle name="Millares 2 6 4 5 2 2" xfId="35368" xr:uid="{F0CBF328-0714-4DB9-910E-C5BBAF5C3617}"/>
    <cellStyle name="Millares 2 6 4 5 3" xfId="20500" xr:uid="{954171E3-7DDC-423E-B4D6-932624037205}"/>
    <cellStyle name="Millares 2 6 4 5 3 2" xfId="42003" xr:uid="{E6680FC9-492D-41EF-B654-C3174FCDA71F}"/>
    <cellStyle name="Millares 2 6 4 5 4" xfId="27105" xr:uid="{B9DCDC7A-7CD6-4CBD-91D6-FA17D67EB7FF}"/>
    <cellStyle name="Millares 2 6 4 5 5" xfId="48608" xr:uid="{5159713B-5358-4AB2-BAC3-A46B18FA347A}"/>
    <cellStyle name="Millares 2 6 4 6" xfId="7240" xr:uid="{CD2C07EF-0F47-48B2-B9A6-E5299C46160E}"/>
    <cellStyle name="Millares 2 6 4 6 2" xfId="28743" xr:uid="{2C8B9C8A-D749-4119-8334-A076FE183750}"/>
    <cellStyle name="Millares 2 6 4 7" xfId="8897" xr:uid="{779BD426-9334-4BDD-8F37-EAAFF7E5447C}"/>
    <cellStyle name="Millares 2 6 4 7 2" xfId="30400" xr:uid="{105811D3-D19D-4E19-99A9-3349AB4E2C97}"/>
    <cellStyle name="Millares 2 6 4 8" xfId="15532" xr:uid="{451FD54B-9956-40A6-9F3F-0772D2B39720}"/>
    <cellStyle name="Millares 2 6 4 8 2" xfId="37035" xr:uid="{7DF8A314-0035-4E5F-AEDC-BA0A8A794820}"/>
    <cellStyle name="Millares 2 6 4 9" xfId="22137" xr:uid="{3A8D49AC-4F50-4B8A-AFB9-4AD42FBE88AA}"/>
    <cellStyle name="Millares 2 6 5" xfId="899" xr:uid="{945C0727-2C7A-455B-9B03-88CEDC9F164F}"/>
    <cellStyle name="Millares 2 6 5 2" xfId="3728" xr:uid="{7421BF82-FF18-46B8-8841-BCDE1CC9EE44}"/>
    <cellStyle name="Millares 2 6 5 2 2" xfId="11994" xr:uid="{1355078A-2CF1-406F-B187-3DBCC1EE0836}"/>
    <cellStyle name="Millares 2 6 5 2 2 2" xfId="33497" xr:uid="{56785C9A-51EF-4503-A826-5FA9BE20C3A1}"/>
    <cellStyle name="Millares 2 6 5 2 3" xfId="18629" xr:uid="{358E340B-1E29-4359-9953-0D63066DEA6B}"/>
    <cellStyle name="Millares 2 6 5 2 3 2" xfId="40132" xr:uid="{3B122C58-34BF-4953-B61E-E9458E984D46}"/>
    <cellStyle name="Millares 2 6 5 2 4" xfId="25234" xr:uid="{204A8A7A-D063-4424-ACE7-1BB3BB2DE500}"/>
    <cellStyle name="Millares 2 6 5 2 5" xfId="46737" xr:uid="{7838CC6D-ADDA-4DF2-B81C-51809879D4A6}"/>
    <cellStyle name="Millares 2 6 5 3" xfId="5867" xr:uid="{E13F1D07-F850-41CC-9FBC-A2CF95190C6A}"/>
    <cellStyle name="Millares 2 6 5 3 2" xfId="14133" xr:uid="{779690F8-8BF1-4E2B-81B9-4E76255BD3E0}"/>
    <cellStyle name="Millares 2 6 5 3 2 2" xfId="35636" xr:uid="{6F48C182-8A78-44AB-BD62-132F3A5652A3}"/>
    <cellStyle name="Millares 2 6 5 3 3" xfId="20768" xr:uid="{6C14A861-9A2A-4EFE-B5F9-630853F01FFE}"/>
    <cellStyle name="Millares 2 6 5 3 3 2" xfId="42271" xr:uid="{447FEB5E-5F58-4AF9-9C88-266EFE5C1263}"/>
    <cellStyle name="Millares 2 6 5 3 4" xfId="27373" xr:uid="{78F1FD92-66D9-4B9E-8CC1-E27034312E8F}"/>
    <cellStyle name="Millares 2 6 5 3 5" xfId="48876" xr:uid="{9A3574FC-A718-4034-9DF7-2A8BEE9A8C39}"/>
    <cellStyle name="Millares 2 6 5 4" xfId="7508" xr:uid="{7F4A8BED-62BE-4C11-83C0-3174E42EE6D8}"/>
    <cellStyle name="Millares 2 6 5 4 2" xfId="29011" xr:uid="{DC874F8F-4A9D-49A9-9A9D-8FCD589A4662}"/>
    <cellStyle name="Millares 2 6 5 5" xfId="9165" xr:uid="{D3F27CF1-3E9E-4646-BF69-EFDBDA8A6750}"/>
    <cellStyle name="Millares 2 6 5 5 2" xfId="30668" xr:uid="{6306BAF0-6718-440D-8A16-4B68A3194A38}"/>
    <cellStyle name="Millares 2 6 5 6" xfId="15800" xr:uid="{43E0D223-1484-406F-9E71-58C9DDD34CC8}"/>
    <cellStyle name="Millares 2 6 5 6 2" xfId="37303" xr:uid="{6A332153-0A7E-4EA9-AC8A-DEBE569468DC}"/>
    <cellStyle name="Millares 2 6 5 7" xfId="22405" xr:uid="{0CD7EE94-EB96-43B8-BE8D-EB651C73965A}"/>
    <cellStyle name="Millares 2 6 5 8" xfId="43908" xr:uid="{7BE6ABEF-9642-44EB-BD73-BD606FC11312}"/>
    <cellStyle name="Millares 2 6 6" xfId="1160" xr:uid="{8B6E9B3D-AADE-41BA-89D4-E88036710409}"/>
    <cellStyle name="Millares 2 6 6 2" xfId="3989" xr:uid="{482DD735-547A-4EC3-8EB4-84040E30729D}"/>
    <cellStyle name="Millares 2 6 6 2 2" xfId="12255" xr:uid="{63B1B27E-AFE2-4C6F-B414-B3C9C886DE9D}"/>
    <cellStyle name="Millares 2 6 6 2 2 2" xfId="33758" xr:uid="{8AFD0DBF-09BD-475A-9A18-40901BAEF7F6}"/>
    <cellStyle name="Millares 2 6 6 2 3" xfId="18890" xr:uid="{C567FD91-0A82-44DA-9552-C4C17918B37A}"/>
    <cellStyle name="Millares 2 6 6 2 3 2" xfId="40393" xr:uid="{DB2BE35B-D27E-4FCA-8914-C12C91734D91}"/>
    <cellStyle name="Millares 2 6 6 2 4" xfId="25495" xr:uid="{1B32C603-3EE5-4174-9CB2-2653A53C3FC5}"/>
    <cellStyle name="Millares 2 6 6 2 5" xfId="46998" xr:uid="{9C050EB2-F101-407E-B17A-9518EE2F64EC}"/>
    <cellStyle name="Millares 2 6 6 3" xfId="6128" xr:uid="{290CDC69-AE9C-426A-85F4-4C37FBD89E26}"/>
    <cellStyle name="Millares 2 6 6 3 2" xfId="14394" xr:uid="{7AF56280-A154-4892-880B-220534422AA3}"/>
    <cellStyle name="Millares 2 6 6 3 2 2" xfId="35897" xr:uid="{697443D2-1713-4F8C-B078-8D9DDE555AE5}"/>
    <cellStyle name="Millares 2 6 6 3 3" xfId="21029" xr:uid="{2B7569AC-F0A7-4747-9E92-ACE900D5E516}"/>
    <cellStyle name="Millares 2 6 6 3 3 2" xfId="42532" xr:uid="{FE783D63-2B54-47E9-B75D-300DEE41D104}"/>
    <cellStyle name="Millares 2 6 6 3 4" xfId="27634" xr:uid="{56F9D4C3-0021-470C-A045-45FEF682A3BF}"/>
    <cellStyle name="Millares 2 6 6 3 5" xfId="49137" xr:uid="{2D4BA0F8-50DF-4E1D-B0BE-95DEB8BBE9A9}"/>
    <cellStyle name="Millares 2 6 6 4" xfId="7769" xr:uid="{D3B9279B-B9F7-437C-95C4-2FFA899DFAC4}"/>
    <cellStyle name="Millares 2 6 6 4 2" xfId="29272" xr:uid="{B31BDDFC-C647-4F47-A7D1-AC5406D04989}"/>
    <cellStyle name="Millares 2 6 6 5" xfId="9426" xr:uid="{857101D6-C669-4772-985E-9B88C43AEA15}"/>
    <cellStyle name="Millares 2 6 6 5 2" xfId="30929" xr:uid="{4A0D62AE-C417-4CD9-9C1B-8C09ACB05952}"/>
    <cellStyle name="Millares 2 6 6 6" xfId="16061" xr:uid="{8B973CB7-EBC0-4A9C-BDEC-0E01C7856D5A}"/>
    <cellStyle name="Millares 2 6 6 6 2" xfId="37564" xr:uid="{84C3EC06-3FDC-4D4A-8279-979A3BCB16C3}"/>
    <cellStyle name="Millares 2 6 6 7" xfId="22666" xr:uid="{5E29BBAD-30F3-4D10-AF59-90D645955B25}"/>
    <cellStyle name="Millares 2 6 6 8" xfId="44169" xr:uid="{5240D3E5-1FDF-43FC-A2CC-19A981AFB94B}"/>
    <cellStyle name="Millares 2 6 7" xfId="1848" xr:uid="{5FC9EED5-9E31-428B-884C-0B91E672EA8B}"/>
    <cellStyle name="Millares 2 6 7 2" xfId="10114" xr:uid="{2663A1D4-01C6-4296-9074-4B51468D936A}"/>
    <cellStyle name="Millares 2 6 7 2 2" xfId="31617" xr:uid="{0BDCE20B-3061-4A6F-9874-D4D80873D815}"/>
    <cellStyle name="Millares 2 6 7 3" xfId="16749" xr:uid="{A9E7F8EB-4699-42A9-A5B8-70E2FD9E018E}"/>
    <cellStyle name="Millares 2 6 7 3 2" xfId="38252" xr:uid="{EA5D557E-77E6-4430-8A42-BB7AF5446787}"/>
    <cellStyle name="Millares 2 6 7 4" xfId="23354" xr:uid="{8D432244-A6FD-4B5D-9C30-10B1FEDE60E5}"/>
    <cellStyle name="Millares 2 6 7 5" xfId="44857" xr:uid="{408F8420-6637-4FF2-8CB3-F609B53B4325}"/>
    <cellStyle name="Millares 2 6 8" xfId="2533" xr:uid="{021AD7B0-4FBF-4C24-8ACA-663FD428A6C3}"/>
    <cellStyle name="Millares 2 6 8 2" xfId="10799" xr:uid="{6F66C117-641B-4302-B15D-E227A589BB78}"/>
    <cellStyle name="Millares 2 6 8 2 2" xfId="32302" xr:uid="{2A9EB11B-0262-455D-A08C-A0DC70120DB4}"/>
    <cellStyle name="Millares 2 6 8 3" xfId="17434" xr:uid="{CE2D1B40-298A-4FC9-936C-00F2460611F9}"/>
    <cellStyle name="Millares 2 6 8 3 2" xfId="38937" xr:uid="{8B49B89F-954A-4F82-B290-FC4A0D237A5F}"/>
    <cellStyle name="Millares 2 6 8 4" xfId="24039" xr:uid="{9615CE52-76AC-49E6-842C-4BF52528D744}"/>
    <cellStyle name="Millares 2 6 8 5" xfId="45542" xr:uid="{BE45F963-B341-45DA-B6C5-2845B10371FE}"/>
    <cellStyle name="Millares 2 6 9" xfId="3044" xr:uid="{B0731DC2-7E81-42DD-8559-C5BC986AC204}"/>
    <cellStyle name="Millares 2 6 9 2" xfId="11310" xr:uid="{F02739C4-D58A-4A01-8BDA-7A52B63589AB}"/>
    <cellStyle name="Millares 2 6 9 2 2" xfId="32813" xr:uid="{FFDE9F12-2720-4F21-A85F-6D46BEDAEB5E}"/>
    <cellStyle name="Millares 2 6 9 3" xfId="17945" xr:uid="{7D158E59-2787-439E-B2F4-40B9FE223B9E}"/>
    <cellStyle name="Millares 2 6 9 3 2" xfId="39448" xr:uid="{7F6E060E-7053-4120-9924-6A1F57279674}"/>
    <cellStyle name="Millares 2 6 9 4" xfId="24550" xr:uid="{15913B0C-02A8-478E-BC40-FFA344570492}"/>
    <cellStyle name="Millares 2 6 9 5" xfId="46053" xr:uid="{6DD9FFB0-E2AB-4F7C-860B-198EC05915FE}"/>
    <cellStyle name="Millares 2 7" xfId="200" xr:uid="{C2A821D4-903D-4673-A687-B67643A021F1}"/>
    <cellStyle name="Millares 2 7 10" xfId="4719" xr:uid="{CB23EDC8-CEB3-4694-B160-FDDF7BC45ECC}"/>
    <cellStyle name="Millares 2 7 10 2" xfId="12985" xr:uid="{83E7E208-F0D4-4371-969F-050CE0862159}"/>
    <cellStyle name="Millares 2 7 10 2 2" xfId="34488" xr:uid="{ACD93ED0-3E63-499D-8CE0-69E8F4897212}"/>
    <cellStyle name="Millares 2 7 10 3" xfId="19620" xr:uid="{8A769E3B-979B-4EC5-B2D6-DF7D6861DA3D}"/>
    <cellStyle name="Millares 2 7 10 3 2" xfId="41123" xr:uid="{7EF5F9BA-40D1-4F1E-919F-1D4F3EE8C939}"/>
    <cellStyle name="Millares 2 7 10 4" xfId="26225" xr:uid="{EA97DDF8-B03C-4208-B448-A69FD7DCFDD2}"/>
    <cellStyle name="Millares 2 7 10 5" xfId="47728" xr:uid="{CE00CD52-9D7E-4E35-A9F7-EA1DC6476540}"/>
    <cellStyle name="Millares 2 7 11" xfId="5222" xr:uid="{5593C8F1-48DC-4F7C-8AFA-742225AD4BDC}"/>
    <cellStyle name="Millares 2 7 11 2" xfId="13488" xr:uid="{5E750A41-C659-4773-8CA5-096A13DFFF31}"/>
    <cellStyle name="Millares 2 7 11 2 2" xfId="34991" xr:uid="{56C4022C-52CF-46F7-9292-EBD592878206}"/>
    <cellStyle name="Millares 2 7 11 3" xfId="20123" xr:uid="{E284CE1D-785F-4C6D-BD23-5E95D534EF8E}"/>
    <cellStyle name="Millares 2 7 11 3 2" xfId="41626" xr:uid="{C1040C0D-6FC8-4308-968E-D5A7977AB151}"/>
    <cellStyle name="Millares 2 7 11 4" xfId="26728" xr:uid="{5FB3FF95-FFAF-4445-B1E4-857BF30102AF}"/>
    <cellStyle name="Millares 2 7 11 5" xfId="48231" xr:uid="{19869277-7AE3-4D97-9E3D-64C2190CE7C2}"/>
    <cellStyle name="Millares 2 7 12" xfId="6863" xr:uid="{F61678B9-5062-4064-8CD2-1824E49E4845}"/>
    <cellStyle name="Millares 2 7 12 2" xfId="28366" xr:uid="{60B83719-5E68-4B8E-91C7-2CE0D6378101}"/>
    <cellStyle name="Millares 2 7 13" xfId="8517" xr:uid="{AF6B5A84-EB75-487E-9F20-720F3EE05A8D}"/>
    <cellStyle name="Millares 2 7 13 2" xfId="30020" xr:uid="{93AE613B-BB1E-4198-B161-BA3E25816964}"/>
    <cellStyle name="Millares 2 7 14" xfId="15156" xr:uid="{18A6C4C7-2974-4AA9-A852-DCFC93895CF4}"/>
    <cellStyle name="Millares 2 7 14 2" xfId="36659" xr:uid="{73AAD2B7-CA6B-4E88-8D79-3A5B75EB8C74}"/>
    <cellStyle name="Millares 2 7 15" xfId="21761" xr:uid="{CA8D34B3-75DE-40C0-AE15-7BA003FD12AC}"/>
    <cellStyle name="Millares 2 7 16" xfId="43264" xr:uid="{9892A3A8-55A7-4B27-A20C-A9C99F1BBE12}"/>
    <cellStyle name="Millares 2 7 2" xfId="515" xr:uid="{79CAC32B-2D37-4E7A-AFA8-B8E2A0BFFE48}"/>
    <cellStyle name="Millares 2 7 2 10" xfId="7126" xr:uid="{B2A5F41A-D52D-40FD-B601-492739D16695}"/>
    <cellStyle name="Millares 2 7 2 10 2" xfId="28629" xr:uid="{F1900C97-60F2-4126-8925-0C750BA2D07B}"/>
    <cellStyle name="Millares 2 7 2 11" xfId="8782" xr:uid="{6B3F6B38-8151-4216-8C61-FA0A38410D5F}"/>
    <cellStyle name="Millares 2 7 2 11 2" xfId="30285" xr:uid="{8DD146C7-FA1C-4F49-B903-70EC758798C8}"/>
    <cellStyle name="Millares 2 7 2 12" xfId="15418" xr:uid="{219D9B9F-22E8-4184-BB61-E516002D76CB}"/>
    <cellStyle name="Millares 2 7 2 12 2" xfId="36921" xr:uid="{7337CABE-347C-4A24-A9AE-7EEC04369BBC}"/>
    <cellStyle name="Millares 2 7 2 13" xfId="22023" xr:uid="{061C08E4-ECA2-4E67-AFF7-E8035A69BC45}"/>
    <cellStyle name="Millares 2 7 2 14" xfId="43526" xr:uid="{12866378-84D5-40EE-B96D-668A4AA040FD}"/>
    <cellStyle name="Millares 2 7 2 2" xfId="797" xr:uid="{C158BA58-09F7-48AD-A5FD-D4A934FCCA22}"/>
    <cellStyle name="Millares 2 7 2 2 10" xfId="15698" xr:uid="{61E74961-3345-45D2-BD09-A536F0E07556}"/>
    <cellStyle name="Millares 2 7 2 2 10 2" xfId="37201" xr:uid="{D8EED127-E775-4230-89CA-A5E4ECD86F54}"/>
    <cellStyle name="Millares 2 7 2 2 11" xfId="22303" xr:uid="{5DDFCEF4-F4A0-4A9D-A096-A72BDB95A16C}"/>
    <cellStyle name="Millares 2 7 2 2 12" xfId="43806" xr:uid="{3769E75E-720B-48B1-8419-EEBF4A964582}"/>
    <cellStyle name="Millares 2 7 2 2 2" xfId="1743" xr:uid="{E6C0D72B-3641-49C4-B2C7-82B7EAC39718}"/>
    <cellStyle name="Millares 2 7 2 2 2 2" xfId="4572" xr:uid="{0046BA14-C96D-4451-A394-AE0FE85DE3CC}"/>
    <cellStyle name="Millares 2 7 2 2 2 2 2" xfId="12838" xr:uid="{7FCE24E4-D221-423B-A3B4-316B3D1FC49E}"/>
    <cellStyle name="Millares 2 7 2 2 2 2 2 2" xfId="34341" xr:uid="{5F1A5F87-6945-4EFB-8CB2-CD9EAECE10EA}"/>
    <cellStyle name="Millares 2 7 2 2 2 2 3" xfId="19473" xr:uid="{362AE869-8238-4EEF-A043-484448F472E2}"/>
    <cellStyle name="Millares 2 7 2 2 2 2 3 2" xfId="40976" xr:uid="{44E76248-D4DE-44A9-954B-C546868A8AD7}"/>
    <cellStyle name="Millares 2 7 2 2 2 2 4" xfId="26078" xr:uid="{EE93C121-F977-4293-8490-80C3447FBD2D}"/>
    <cellStyle name="Millares 2 7 2 2 2 2 5" xfId="47581" xr:uid="{5919C636-9904-4FDD-8194-A1F390C40072}"/>
    <cellStyle name="Millares 2 7 2 2 2 3" xfId="6711" xr:uid="{65D4E4B6-9EF0-42A3-9EF3-C27A3F7181D4}"/>
    <cellStyle name="Millares 2 7 2 2 2 3 2" xfId="14977" xr:uid="{EF51D594-C21F-4A01-BCF5-BECDB6671314}"/>
    <cellStyle name="Millares 2 7 2 2 2 3 2 2" xfId="36480" xr:uid="{DDCA33E4-94E6-4BAB-B9D2-D35A89668239}"/>
    <cellStyle name="Millares 2 7 2 2 2 3 3" xfId="21612" xr:uid="{8D5CE3DA-EE9D-47E5-B5BF-6026C63A26BF}"/>
    <cellStyle name="Millares 2 7 2 2 2 3 3 2" xfId="43115" xr:uid="{DDA9D7A9-647F-4009-B76B-44B97650A3CE}"/>
    <cellStyle name="Millares 2 7 2 2 2 3 4" xfId="28217" xr:uid="{C51BA32E-55C0-493C-B60E-70047FA4AAEE}"/>
    <cellStyle name="Millares 2 7 2 2 2 3 5" xfId="49720" xr:uid="{7B6BD0A7-8F44-46B8-AC39-DBF1EC4E77DA}"/>
    <cellStyle name="Millares 2 7 2 2 2 4" xfId="8352" xr:uid="{B816EA35-E611-4A9E-8093-E0F1786B0C8D}"/>
    <cellStyle name="Millares 2 7 2 2 2 4 2" xfId="29855" xr:uid="{0352219B-6218-4276-92B0-C9D92F5F9CFE}"/>
    <cellStyle name="Millares 2 7 2 2 2 5" xfId="10009" xr:uid="{71E7C87E-15D2-497A-8161-ECC7211EFCCC}"/>
    <cellStyle name="Millares 2 7 2 2 2 5 2" xfId="31512" xr:uid="{0A060EDF-4F2B-4182-9ACA-5626561E8927}"/>
    <cellStyle name="Millares 2 7 2 2 2 6" xfId="16644" xr:uid="{AFB05FCB-F826-4960-B162-47AA92719B5B}"/>
    <cellStyle name="Millares 2 7 2 2 2 6 2" xfId="38147" xr:uid="{E629E83B-622C-4769-9FC1-0FC02757623F}"/>
    <cellStyle name="Millares 2 7 2 2 2 7" xfId="23249" xr:uid="{C855F62B-D77A-47F1-A3A2-DF161DB5A362}"/>
    <cellStyle name="Millares 2 7 2 2 2 8" xfId="44752" xr:uid="{695A51B5-BB57-4D26-95DC-FB15B268D508}"/>
    <cellStyle name="Millares 2 7 2 2 3" xfId="2430" xr:uid="{713A2F9A-664B-4127-8DA7-215C7B5D0A13}"/>
    <cellStyle name="Millares 2 7 2 2 3 2" xfId="10696" xr:uid="{7977E260-BA7C-42F4-9A34-EB47ED2F989B}"/>
    <cellStyle name="Millares 2 7 2 2 3 2 2" xfId="32199" xr:uid="{A0E13782-BA9F-4EB3-9C92-FA3EA1FAC10D}"/>
    <cellStyle name="Millares 2 7 2 2 3 3" xfId="17331" xr:uid="{7CF51252-1754-4F02-98F4-41178C353A01}"/>
    <cellStyle name="Millares 2 7 2 2 3 3 2" xfId="38834" xr:uid="{053A9976-D444-4D69-ADB6-2EB9243FB9CC}"/>
    <cellStyle name="Millares 2 7 2 2 3 4" xfId="23936" xr:uid="{E1262011-A026-4C1F-823A-1F18A40D5187}"/>
    <cellStyle name="Millares 2 7 2 2 3 5" xfId="45439" xr:uid="{374FED75-84A4-4D85-8041-1EC8CE15DD20}"/>
    <cellStyle name="Millares 2 7 2 2 4" xfId="2947" xr:uid="{757C36EF-B8EE-4E85-AFAB-A464377984B1}"/>
    <cellStyle name="Millares 2 7 2 2 4 2" xfId="11213" xr:uid="{E4A5536E-BF4C-4897-9910-B9CF4EA6F18D}"/>
    <cellStyle name="Millares 2 7 2 2 4 2 2" xfId="32716" xr:uid="{170EEB85-A962-4171-B877-4C6D657184DE}"/>
    <cellStyle name="Millares 2 7 2 2 4 3" xfId="17848" xr:uid="{886DE35E-5FB3-4972-919B-9326A4612C9A}"/>
    <cellStyle name="Millares 2 7 2 2 4 3 2" xfId="39351" xr:uid="{193AD99B-126B-4CD8-9ECF-E46ACC879E89}"/>
    <cellStyle name="Millares 2 7 2 2 4 4" xfId="24453" xr:uid="{32D378BD-CA47-4F1D-B676-F1EC26524F30}"/>
    <cellStyle name="Millares 2 7 2 2 4 5" xfId="45956" xr:uid="{11B19063-E348-4C00-BDE4-9669995E2CBE}"/>
    <cellStyle name="Millares 2 7 2 2 5" xfId="3626" xr:uid="{3A9966EA-75B1-4093-AAD3-99E139F0B1E5}"/>
    <cellStyle name="Millares 2 7 2 2 5 2" xfId="11892" xr:uid="{7F52A0D6-3AAB-4280-A7A7-9721FDFD1F41}"/>
    <cellStyle name="Millares 2 7 2 2 5 2 2" xfId="33395" xr:uid="{FA836762-D700-4321-B7A1-CE3E5BC94D07}"/>
    <cellStyle name="Millares 2 7 2 2 5 3" xfId="18527" xr:uid="{6834617B-475A-414C-8E00-401F902F1F21}"/>
    <cellStyle name="Millares 2 7 2 2 5 3 2" xfId="40030" xr:uid="{CC0A8B77-742D-4975-A883-C87997A6FF03}"/>
    <cellStyle name="Millares 2 7 2 2 5 4" xfId="25132" xr:uid="{E85F7A15-CCBE-4C53-8F27-47F869FE5025}"/>
    <cellStyle name="Millares 2 7 2 2 5 5" xfId="46635" xr:uid="{8CB0631F-C59D-444A-BC55-799D09DFE0E1}"/>
    <cellStyle name="Millares 2 7 2 2 6" xfId="5091" xr:uid="{EC275509-E844-41C5-B25B-1A649A74CDF4}"/>
    <cellStyle name="Millares 2 7 2 2 6 2" xfId="13357" xr:uid="{47533F6A-F618-4A75-9281-1D445CDC415F}"/>
    <cellStyle name="Millares 2 7 2 2 6 2 2" xfId="34860" xr:uid="{3D595EC2-8400-49E5-9124-E4BC9296E428}"/>
    <cellStyle name="Millares 2 7 2 2 6 3" xfId="19992" xr:uid="{20BDED0C-9A7E-4061-A721-3BF8037C85CB}"/>
    <cellStyle name="Millares 2 7 2 2 6 3 2" xfId="41495" xr:uid="{1EFA36BC-2402-4F1F-907C-5A79A819B316}"/>
    <cellStyle name="Millares 2 7 2 2 6 4" xfId="26597" xr:uid="{E2173DD3-27E8-4C0A-95DC-90522874343B}"/>
    <cellStyle name="Millares 2 7 2 2 6 5" xfId="48100" xr:uid="{6CF539A6-7A5C-4515-B78B-882104E92C4F}"/>
    <cellStyle name="Millares 2 7 2 2 7" xfId="5765" xr:uid="{27297734-B992-4F1F-AA6F-5F09C7526BEF}"/>
    <cellStyle name="Millares 2 7 2 2 7 2" xfId="14031" xr:uid="{CCD0A98F-79D8-4DD5-BE73-228878DD8A01}"/>
    <cellStyle name="Millares 2 7 2 2 7 2 2" xfId="35534" xr:uid="{C3A9AF15-049D-419C-8C58-702C37F0B1F1}"/>
    <cellStyle name="Millares 2 7 2 2 7 3" xfId="20666" xr:uid="{2581BA7C-C25F-4AB9-B787-3838FCC73179}"/>
    <cellStyle name="Millares 2 7 2 2 7 3 2" xfId="42169" xr:uid="{0AA2B283-DC9A-49D1-A7C4-4463493FE57B}"/>
    <cellStyle name="Millares 2 7 2 2 7 4" xfId="27271" xr:uid="{05427178-E44A-4A66-9180-0C4B7934CB14}"/>
    <cellStyle name="Millares 2 7 2 2 7 5" xfId="48774" xr:uid="{E50404F3-06BF-4ACA-BCB9-1F83C0C6D5C4}"/>
    <cellStyle name="Millares 2 7 2 2 8" xfId="7406" xr:uid="{EE630356-9160-41AD-B2DD-B8FBC8E09404}"/>
    <cellStyle name="Millares 2 7 2 2 8 2" xfId="28909" xr:uid="{94554E9D-9A7E-4C1F-B76A-CC09875084FA}"/>
    <cellStyle name="Millares 2 7 2 2 9" xfId="9063" xr:uid="{8C7901B5-5935-4636-A3FF-5DD90FFBFBF2}"/>
    <cellStyle name="Millares 2 7 2 2 9 2" xfId="30566" xr:uid="{5EEE8AA6-8BFB-4934-8D1E-978042E4D464}"/>
    <cellStyle name="Millares 2 7 2 3" xfId="1067" xr:uid="{AF0DA44D-5E00-4D71-A8D0-44494A1E1AF0}"/>
    <cellStyle name="Millares 2 7 2 3 2" xfId="3896" xr:uid="{4992E1DD-98C6-4C1B-A876-F46F6F1F27DD}"/>
    <cellStyle name="Millares 2 7 2 3 2 2" xfId="12162" xr:uid="{58D9AEA1-93F5-455F-A562-E35C0A134D21}"/>
    <cellStyle name="Millares 2 7 2 3 2 2 2" xfId="33665" xr:uid="{A45C924A-328C-4741-BF0F-CF2FF744740C}"/>
    <cellStyle name="Millares 2 7 2 3 2 3" xfId="18797" xr:uid="{E2FA6F87-D78C-44F1-8F4B-2AA051ABE0D3}"/>
    <cellStyle name="Millares 2 7 2 3 2 3 2" xfId="40300" xr:uid="{43D17180-FF09-4900-966E-98E906B0B94B}"/>
    <cellStyle name="Millares 2 7 2 3 2 4" xfId="25402" xr:uid="{2F2869CE-E57B-46D0-BC4B-11F12617F022}"/>
    <cellStyle name="Millares 2 7 2 3 2 5" xfId="46905" xr:uid="{79A4143F-A2FD-474C-AF0B-F9FB1396ACE0}"/>
    <cellStyle name="Millares 2 7 2 3 3" xfId="6035" xr:uid="{3D4B62CF-C9A7-4662-86BE-88C072101298}"/>
    <cellStyle name="Millares 2 7 2 3 3 2" xfId="14301" xr:uid="{E2203A89-18A8-4A73-B753-BB4D81785804}"/>
    <cellStyle name="Millares 2 7 2 3 3 2 2" xfId="35804" xr:uid="{851865E1-D7FE-4FAA-8EFC-AA5613D3EF0B}"/>
    <cellStyle name="Millares 2 7 2 3 3 3" xfId="20936" xr:uid="{E6DD43A0-95C8-414C-97C3-6302FBC574AE}"/>
    <cellStyle name="Millares 2 7 2 3 3 3 2" xfId="42439" xr:uid="{F48DA934-9ED3-4A60-9FC4-03F91411729C}"/>
    <cellStyle name="Millares 2 7 2 3 3 4" xfId="27541" xr:uid="{936B97C3-F2E0-4B90-809D-D65507E955A3}"/>
    <cellStyle name="Millares 2 7 2 3 3 5" xfId="49044" xr:uid="{2EF2ED5F-CA7A-4972-83FD-50BD63268E5E}"/>
    <cellStyle name="Millares 2 7 2 3 4" xfId="7676" xr:uid="{88964B44-CEE2-40D3-B1BB-907F7F7AAB42}"/>
    <cellStyle name="Millares 2 7 2 3 4 2" xfId="29179" xr:uid="{69983BDF-C8D0-476C-B01C-297419CB8019}"/>
    <cellStyle name="Millares 2 7 2 3 5" xfId="9333" xr:uid="{292B9841-943A-4F53-89EE-9C482B2B9A8B}"/>
    <cellStyle name="Millares 2 7 2 3 5 2" xfId="30836" xr:uid="{DC03209C-7179-45C8-962B-B10E760BBA67}"/>
    <cellStyle name="Millares 2 7 2 3 6" xfId="15968" xr:uid="{841F8B97-F2DF-4ADB-9638-6E130C83B76C}"/>
    <cellStyle name="Millares 2 7 2 3 6 2" xfId="37471" xr:uid="{FBD3675C-0E9F-43F2-B696-39F0BB1F808E}"/>
    <cellStyle name="Millares 2 7 2 3 7" xfId="22573" xr:uid="{6C20231C-57F4-4A39-9E9A-5A594017E83A}"/>
    <cellStyle name="Millares 2 7 2 3 8" xfId="44076" xr:uid="{1F7DEFA5-878B-4444-99D1-D7BBE2326224}"/>
    <cellStyle name="Millares 2 7 2 4" xfId="1463" xr:uid="{38273926-757C-4675-9782-DD7E4FFE4896}"/>
    <cellStyle name="Millares 2 7 2 4 2" xfId="4292" xr:uid="{52FFDED4-4F53-4F9A-8395-34E9462FCB7A}"/>
    <cellStyle name="Millares 2 7 2 4 2 2" xfId="12558" xr:uid="{F10EF31B-2C14-4D90-8F0F-064DB4D70516}"/>
    <cellStyle name="Millares 2 7 2 4 2 2 2" xfId="34061" xr:uid="{EEE380AD-3499-4398-B694-94E0A4C3F989}"/>
    <cellStyle name="Millares 2 7 2 4 2 3" xfId="19193" xr:uid="{79D5C100-8636-4583-9827-17D82CA31F58}"/>
    <cellStyle name="Millares 2 7 2 4 2 3 2" xfId="40696" xr:uid="{C7385A3C-8604-45A7-AB71-ED0C9F1DC07F}"/>
    <cellStyle name="Millares 2 7 2 4 2 4" xfId="25798" xr:uid="{3CD8E656-C173-4FD0-BC64-A9D7F60E06E4}"/>
    <cellStyle name="Millares 2 7 2 4 2 5" xfId="47301" xr:uid="{F54A9E97-6202-48A3-AAC7-3C7279C1177C}"/>
    <cellStyle name="Millares 2 7 2 4 3" xfId="6431" xr:uid="{21FEB918-0F46-4D0F-90D7-A41259C5F37A}"/>
    <cellStyle name="Millares 2 7 2 4 3 2" xfId="14697" xr:uid="{63A4EE7D-59D5-4ECE-BB0D-D21A98424C60}"/>
    <cellStyle name="Millares 2 7 2 4 3 2 2" xfId="36200" xr:uid="{499EC130-8929-4000-9C9C-367CC2B11E7B}"/>
    <cellStyle name="Millares 2 7 2 4 3 3" xfId="21332" xr:uid="{256966C0-C259-4FE9-B78A-F17636F35463}"/>
    <cellStyle name="Millares 2 7 2 4 3 3 2" xfId="42835" xr:uid="{3838EC58-D60D-4CDC-84E0-87AFE952A21F}"/>
    <cellStyle name="Millares 2 7 2 4 3 4" xfId="27937" xr:uid="{FA1F9A97-66EC-4F4F-9579-2B9B81FBBF2C}"/>
    <cellStyle name="Millares 2 7 2 4 3 5" xfId="49440" xr:uid="{A15AD62C-175B-47C3-8775-BFAE995AF333}"/>
    <cellStyle name="Millares 2 7 2 4 4" xfId="8072" xr:uid="{FCB15EFC-2BBA-4076-B1C5-CC4F5C95FC0B}"/>
    <cellStyle name="Millares 2 7 2 4 4 2" xfId="29575" xr:uid="{E2AA4470-4FD2-43E8-AADF-7F8CF36B3704}"/>
    <cellStyle name="Millares 2 7 2 4 5" xfId="9729" xr:uid="{F9D9B025-F823-4395-9D78-AF4F8F04B9B2}"/>
    <cellStyle name="Millares 2 7 2 4 5 2" xfId="31232" xr:uid="{64F2BCC3-EE31-43BB-A9C9-631746A15B53}"/>
    <cellStyle name="Millares 2 7 2 4 6" xfId="16364" xr:uid="{D14ACCA9-0F86-4773-BE41-F27EC022465F}"/>
    <cellStyle name="Millares 2 7 2 4 6 2" xfId="37867" xr:uid="{B2554005-D304-4371-9109-AE111EE4FCCE}"/>
    <cellStyle name="Millares 2 7 2 4 7" xfId="22969" xr:uid="{11BFC21A-FCDD-4F56-AC17-CA665040B230}"/>
    <cellStyle name="Millares 2 7 2 4 8" xfId="44472" xr:uid="{1517758C-29B5-44AE-A639-755AF723631B}"/>
    <cellStyle name="Millares 2 7 2 5" xfId="2150" xr:uid="{9E65D82A-0EFC-4430-AF10-4B9860E05CC3}"/>
    <cellStyle name="Millares 2 7 2 5 2" xfId="10416" xr:uid="{B5EFCDE2-92C9-4966-B161-31E55B24D4D7}"/>
    <cellStyle name="Millares 2 7 2 5 2 2" xfId="31919" xr:uid="{9BF45AA1-A01A-48A5-8C87-ECEDBE579F5D}"/>
    <cellStyle name="Millares 2 7 2 5 3" xfId="17051" xr:uid="{A3107D4C-4D09-499F-8956-990B582D0B02}"/>
    <cellStyle name="Millares 2 7 2 5 3 2" xfId="38554" xr:uid="{B78612E4-53A5-4949-AFDD-5C00073AD2EB}"/>
    <cellStyle name="Millares 2 7 2 5 4" xfId="23656" xr:uid="{E15E4F74-4040-4874-AC37-27AEB8D2FAB1}"/>
    <cellStyle name="Millares 2 7 2 5 5" xfId="45159" xr:uid="{E2970713-968B-41DF-93DE-0C369EFD27B1}"/>
    <cellStyle name="Millares 2 7 2 6" xfId="2697" xr:uid="{86E9522F-22D2-42E9-A70E-421209C96800}"/>
    <cellStyle name="Millares 2 7 2 6 2" xfId="10963" xr:uid="{283F11BA-354A-4905-BDDE-DFAE0C715327}"/>
    <cellStyle name="Millares 2 7 2 6 2 2" xfId="32466" xr:uid="{4E921910-1E83-4398-95F9-473044BB6D0B}"/>
    <cellStyle name="Millares 2 7 2 6 3" xfId="17598" xr:uid="{E968DDD3-3A7B-4B22-84A2-481A01298025}"/>
    <cellStyle name="Millares 2 7 2 6 3 2" xfId="39101" xr:uid="{AB1FA38A-EB2D-4C1F-BE86-6387D7EADB16}"/>
    <cellStyle name="Millares 2 7 2 6 4" xfId="24203" xr:uid="{AF43F7EA-A1E9-4C05-A7D3-E2E36FEEA418}"/>
    <cellStyle name="Millares 2 7 2 6 5" xfId="45706" xr:uid="{496713F8-1839-4C22-8754-BC46472960ED}"/>
    <cellStyle name="Millares 2 7 2 7" xfId="3346" xr:uid="{5B8BE023-78F4-4B57-A358-E9DF98889B24}"/>
    <cellStyle name="Millares 2 7 2 7 2" xfId="11612" xr:uid="{7714DA42-39CF-4DFB-BE76-05E4324EDABD}"/>
    <cellStyle name="Millares 2 7 2 7 2 2" xfId="33115" xr:uid="{1672C3E6-6BD8-471A-B169-7D265C3795BD}"/>
    <cellStyle name="Millares 2 7 2 7 3" xfId="18247" xr:uid="{BFEDF7D9-76AB-494F-9F69-CD342C7786CB}"/>
    <cellStyle name="Millares 2 7 2 7 3 2" xfId="39750" xr:uid="{E677B474-56B0-43EB-9371-C7D1EEC9738B}"/>
    <cellStyle name="Millares 2 7 2 7 4" xfId="24852" xr:uid="{26859727-27DF-4FEE-8D94-0F015505F773}"/>
    <cellStyle name="Millares 2 7 2 7 5" xfId="46355" xr:uid="{0EE44BC4-F3E4-46BF-8467-0194E58C361D}"/>
    <cellStyle name="Millares 2 7 2 8" xfId="4841" xr:uid="{4CB1903B-90EB-438B-88C4-A5CA2C71D5AF}"/>
    <cellStyle name="Millares 2 7 2 8 2" xfId="13107" xr:uid="{356EDE48-A08B-42D2-8E11-F6220B91B232}"/>
    <cellStyle name="Millares 2 7 2 8 2 2" xfId="34610" xr:uid="{AA0E4331-8416-4DC5-A7D0-C88C4596EBB8}"/>
    <cellStyle name="Millares 2 7 2 8 3" xfId="19742" xr:uid="{CFCB5D87-A036-4EE8-B2D3-2425F3567BE5}"/>
    <cellStyle name="Millares 2 7 2 8 3 2" xfId="41245" xr:uid="{F190DE1E-5A21-495F-A043-C394BE03DFE6}"/>
    <cellStyle name="Millares 2 7 2 8 4" xfId="26347" xr:uid="{B5972A66-C38D-430E-99B9-868066E54AA1}"/>
    <cellStyle name="Millares 2 7 2 8 5" xfId="47850" xr:uid="{3E607CCF-0A97-438D-A330-EFBB94426DD5}"/>
    <cellStyle name="Millares 2 7 2 9" xfId="5485" xr:uid="{7E3FB476-2DD6-4861-BB90-E0D77F7B9339}"/>
    <cellStyle name="Millares 2 7 2 9 2" xfId="13751" xr:uid="{C1A39B87-ED3F-4505-B0FD-EB58A1638E8E}"/>
    <cellStyle name="Millares 2 7 2 9 2 2" xfId="35254" xr:uid="{5B0B6124-B89F-44D9-AB9D-D1B91A5A5790}"/>
    <cellStyle name="Millares 2 7 2 9 3" xfId="20386" xr:uid="{516A49B7-34BA-4616-B091-A5034DBFFA1A}"/>
    <cellStyle name="Millares 2 7 2 9 3 2" xfId="41889" xr:uid="{0201ED41-FD6D-4A22-A306-AB1C65C2C026}"/>
    <cellStyle name="Millares 2 7 2 9 4" xfId="26991" xr:uid="{EADFDB1F-C7BD-4A25-8A12-FCB72F172101}"/>
    <cellStyle name="Millares 2 7 2 9 5" xfId="48494" xr:uid="{6A78A3B2-D61B-4311-9498-25B817A3B565}"/>
    <cellStyle name="Millares 2 7 3" xfId="387" xr:uid="{77346182-C493-4D03-B006-3F819903AFB9}"/>
    <cellStyle name="Millares 2 7 3 10" xfId="15290" xr:uid="{8563B0D3-C839-4CD4-BD09-07DB530B5EF8}"/>
    <cellStyle name="Millares 2 7 3 10 2" xfId="36793" xr:uid="{6040B7A1-328A-42D2-BB06-3CB535AC7A7B}"/>
    <cellStyle name="Millares 2 7 3 11" xfId="21895" xr:uid="{F60E85C6-D78F-4459-82FE-6A206C18358E}"/>
    <cellStyle name="Millares 2 7 3 12" xfId="43398" xr:uid="{D5F7C290-447B-463F-9F80-A8517BCB981D}"/>
    <cellStyle name="Millares 2 7 3 2" xfId="1335" xr:uid="{168A1464-F531-4529-B331-225583CBF9A6}"/>
    <cellStyle name="Millares 2 7 3 2 2" xfId="4164" xr:uid="{D16E9D66-3404-4CB6-A164-61A3D5F6CDD6}"/>
    <cellStyle name="Millares 2 7 3 2 2 2" xfId="12430" xr:uid="{5D24A163-69F9-475A-82D8-894853432599}"/>
    <cellStyle name="Millares 2 7 3 2 2 2 2" xfId="33933" xr:uid="{AD6EF149-0AB2-4D47-BCAA-0FFF1FC177D4}"/>
    <cellStyle name="Millares 2 7 3 2 2 3" xfId="19065" xr:uid="{19123DF9-48E7-4980-AE6B-68BD1A759344}"/>
    <cellStyle name="Millares 2 7 3 2 2 3 2" xfId="40568" xr:uid="{9FEEC05C-5E3D-4A5B-B9B9-8E40E7B93F21}"/>
    <cellStyle name="Millares 2 7 3 2 2 4" xfId="25670" xr:uid="{5D74FB6A-3D9B-4C7C-A2AC-26C9592260F8}"/>
    <cellStyle name="Millares 2 7 3 2 2 5" xfId="47173" xr:uid="{589CAF58-12CF-4710-A64F-1F83BF650EB0}"/>
    <cellStyle name="Millares 2 7 3 2 3" xfId="6303" xr:uid="{5BF1613F-F203-4BBA-B298-6D284E954723}"/>
    <cellStyle name="Millares 2 7 3 2 3 2" xfId="14569" xr:uid="{88B9B0D0-EE87-4ED9-90DA-043FC2131CE6}"/>
    <cellStyle name="Millares 2 7 3 2 3 2 2" xfId="36072" xr:uid="{52FAA088-9BE6-43E6-AB37-902D7349F8F8}"/>
    <cellStyle name="Millares 2 7 3 2 3 3" xfId="21204" xr:uid="{F78B071F-EDA2-42B3-95CD-3FA0718FFF0E}"/>
    <cellStyle name="Millares 2 7 3 2 3 3 2" xfId="42707" xr:uid="{5C7654AB-6D64-40EA-A3F3-9D29C691DCBB}"/>
    <cellStyle name="Millares 2 7 3 2 3 4" xfId="27809" xr:uid="{EB3EE6D3-4849-4A78-8348-1CB896D0768A}"/>
    <cellStyle name="Millares 2 7 3 2 3 5" xfId="49312" xr:uid="{CD545F94-D649-4EF5-95BE-8D6337C95721}"/>
    <cellStyle name="Millares 2 7 3 2 4" xfId="7944" xr:uid="{E28802AA-9BF2-492D-AD22-FF41EFBDFF5F}"/>
    <cellStyle name="Millares 2 7 3 2 4 2" xfId="29447" xr:uid="{B85650F9-4E3B-4CC6-8F86-AD6B53653AE2}"/>
    <cellStyle name="Millares 2 7 3 2 5" xfId="9601" xr:uid="{4E1208C4-6938-4AD2-95E7-B1183E770C69}"/>
    <cellStyle name="Millares 2 7 3 2 5 2" xfId="31104" xr:uid="{096C9FCA-B60B-4D5B-8122-36194B8A094B}"/>
    <cellStyle name="Millares 2 7 3 2 6" xfId="16236" xr:uid="{E34F8C8C-3C9E-408E-BD34-3F7E13633021}"/>
    <cellStyle name="Millares 2 7 3 2 6 2" xfId="37739" xr:uid="{5A3B3897-68DB-47A9-90DD-685100555B97}"/>
    <cellStyle name="Millares 2 7 3 2 7" xfId="22841" xr:uid="{C26EA64C-B732-47B3-846E-AB49514BFEE5}"/>
    <cellStyle name="Millares 2 7 3 2 8" xfId="44344" xr:uid="{3465070F-95FA-477D-9C85-E5AA4E70FA02}"/>
    <cellStyle name="Millares 2 7 3 3" xfId="2022" xr:uid="{33C8134F-16C5-4282-9ECA-FCBE82FE542C}"/>
    <cellStyle name="Millares 2 7 3 3 2" xfId="10288" xr:uid="{D8EB6CCA-A60D-41A6-913E-554CBEFEB163}"/>
    <cellStyle name="Millares 2 7 3 3 2 2" xfId="31791" xr:uid="{B38AAD7B-4BED-4807-85FD-ACB012956DBB}"/>
    <cellStyle name="Millares 2 7 3 3 3" xfId="16923" xr:uid="{EEE87DB9-112C-4C1E-8916-C8CB5C54A579}"/>
    <cellStyle name="Millares 2 7 3 3 3 2" xfId="38426" xr:uid="{BAEFB41A-1283-429E-AD77-D1BCF610C996}"/>
    <cellStyle name="Millares 2 7 3 3 4" xfId="23528" xr:uid="{1CB33ACE-CCED-4198-9889-343EAC29016D}"/>
    <cellStyle name="Millares 2 7 3 3 5" xfId="45031" xr:uid="{7B93823A-531C-4A4F-9491-CB72DCD9B141}"/>
    <cellStyle name="Millares 2 7 3 4" xfId="2821" xr:uid="{69F2B951-B0BB-4B7A-B536-D3CAEE77846F}"/>
    <cellStyle name="Millares 2 7 3 4 2" xfId="11087" xr:uid="{E36B7487-C052-4AA5-9754-1BA50B2291A5}"/>
    <cellStyle name="Millares 2 7 3 4 2 2" xfId="32590" xr:uid="{E96C8E7C-0A30-4E92-88F8-A4B33A23EE05}"/>
    <cellStyle name="Millares 2 7 3 4 3" xfId="17722" xr:uid="{AE231AFA-9A8E-4C07-A9B8-1B4E1EFA986E}"/>
    <cellStyle name="Millares 2 7 3 4 3 2" xfId="39225" xr:uid="{808B0EF5-C584-41CD-9147-7BC9FE507663}"/>
    <cellStyle name="Millares 2 7 3 4 4" xfId="24327" xr:uid="{4F0F2C72-FA43-444E-84B7-FD5EE1BBD9DD}"/>
    <cellStyle name="Millares 2 7 3 4 5" xfId="45830" xr:uid="{3957D5B1-7071-4E02-97BC-BDB1B336A279}"/>
    <cellStyle name="Millares 2 7 3 5" xfId="3218" xr:uid="{924CC4E0-2AAA-4C71-A41B-BD015363D621}"/>
    <cellStyle name="Millares 2 7 3 5 2" xfId="11484" xr:uid="{73B1C17A-F788-4636-8283-479AD90D3B38}"/>
    <cellStyle name="Millares 2 7 3 5 2 2" xfId="32987" xr:uid="{C73A987F-E91E-4095-AF2D-B505D486584D}"/>
    <cellStyle name="Millares 2 7 3 5 3" xfId="18119" xr:uid="{769FD91E-6846-48C4-9469-0CA0771D96D3}"/>
    <cellStyle name="Millares 2 7 3 5 3 2" xfId="39622" xr:uid="{73B0A599-FCBD-4742-9BCE-0D84D691BB18}"/>
    <cellStyle name="Millares 2 7 3 5 4" xfId="24724" xr:uid="{44B97B09-52E5-4524-84DD-0375D412291E}"/>
    <cellStyle name="Millares 2 7 3 5 5" xfId="46227" xr:uid="{B646E856-082D-485F-9354-22FABA366426}"/>
    <cellStyle name="Millares 2 7 3 6" xfId="4965" xr:uid="{FC6A8DCB-C756-49C3-AC59-D4C7271F7987}"/>
    <cellStyle name="Millares 2 7 3 6 2" xfId="13231" xr:uid="{939C2C02-D00B-4A1E-A4E3-12CC52A6A765}"/>
    <cellStyle name="Millares 2 7 3 6 2 2" xfId="34734" xr:uid="{7FE080B0-722D-4F74-B39D-9D2095921D4B}"/>
    <cellStyle name="Millares 2 7 3 6 3" xfId="19866" xr:uid="{D96AE4C4-223A-4397-8C27-7CA20FBE6711}"/>
    <cellStyle name="Millares 2 7 3 6 3 2" xfId="41369" xr:uid="{C1470395-1A11-4002-A599-51DFCE0C4099}"/>
    <cellStyle name="Millares 2 7 3 6 4" xfId="26471" xr:uid="{E57E6D29-E343-4229-9277-FDB619B5BB33}"/>
    <cellStyle name="Millares 2 7 3 6 5" xfId="47974" xr:uid="{F9A6111C-B54B-4B4D-9B04-1292205E9FD7}"/>
    <cellStyle name="Millares 2 7 3 7" xfId="5357" xr:uid="{4DD465B5-C442-42FE-AACD-B8273E15E6A3}"/>
    <cellStyle name="Millares 2 7 3 7 2" xfId="13623" xr:uid="{7B8E5ADD-710A-4BD5-AF6C-08AF6B41DB7B}"/>
    <cellStyle name="Millares 2 7 3 7 2 2" xfId="35126" xr:uid="{AE66EEA7-59A4-4158-966C-F3A0FC9EE118}"/>
    <cellStyle name="Millares 2 7 3 7 3" xfId="20258" xr:uid="{B981DE2F-49AD-492B-B9C5-4B09E55CB9C5}"/>
    <cellStyle name="Millares 2 7 3 7 3 2" xfId="41761" xr:uid="{2BF7E26D-BE10-4B32-9FBE-98524BC8529B}"/>
    <cellStyle name="Millares 2 7 3 7 4" xfId="26863" xr:uid="{46CB65BF-0F78-443F-9752-1A4F152CE487}"/>
    <cellStyle name="Millares 2 7 3 7 5" xfId="48366" xr:uid="{7A99188B-03BD-455B-BDDD-A25B99D9205A}"/>
    <cellStyle name="Millares 2 7 3 8" xfId="6998" xr:uid="{FB925FBA-65A0-46DC-8453-C88DAB4A10B1}"/>
    <cellStyle name="Millares 2 7 3 8 2" xfId="28501" xr:uid="{72641C8F-01FD-409D-ACB2-C34D6C1922BA}"/>
    <cellStyle name="Millares 2 7 3 9" xfId="8654" xr:uid="{2976F657-9371-40E8-B12B-EF0E98F0502C}"/>
    <cellStyle name="Millares 2 7 3 9 2" xfId="30157" xr:uid="{2C5FF6BA-28E3-4981-8FF3-E15E3E91DACF}"/>
    <cellStyle name="Millares 2 7 4" xfId="671" xr:uid="{94EB70D9-4606-4537-978D-E67916EB08DA}"/>
    <cellStyle name="Millares 2 7 4 10" xfId="43680" xr:uid="{74A84C0B-49E2-422F-9FD6-5D86D98B76AF}"/>
    <cellStyle name="Millares 2 7 4 2" xfId="1617" xr:uid="{12A69A44-EE08-488E-B234-9DCD0CCB5D05}"/>
    <cellStyle name="Millares 2 7 4 2 2" xfId="4446" xr:uid="{E23069DD-691D-4D24-8662-C8B2F455F24D}"/>
    <cellStyle name="Millares 2 7 4 2 2 2" xfId="12712" xr:uid="{98C3089D-8471-4D43-970F-27837D7E5656}"/>
    <cellStyle name="Millares 2 7 4 2 2 2 2" xfId="34215" xr:uid="{7DB944FF-84DA-4287-9180-824B056CA0A2}"/>
    <cellStyle name="Millares 2 7 4 2 2 3" xfId="19347" xr:uid="{8B5B9881-C426-42B6-92E4-956FB8B310D8}"/>
    <cellStyle name="Millares 2 7 4 2 2 3 2" xfId="40850" xr:uid="{A7E41721-E24F-4BE7-8BF7-038E94066EE7}"/>
    <cellStyle name="Millares 2 7 4 2 2 4" xfId="25952" xr:uid="{72401A55-DF16-4696-82A5-40E86B7C0AD7}"/>
    <cellStyle name="Millares 2 7 4 2 2 5" xfId="47455" xr:uid="{84180802-39FF-4979-AF3A-1C068A7DE102}"/>
    <cellStyle name="Millares 2 7 4 2 3" xfId="6585" xr:uid="{8ACE2A75-6D76-4212-9655-ED96093AAAFB}"/>
    <cellStyle name="Millares 2 7 4 2 3 2" xfId="14851" xr:uid="{CE9D5B6A-6F25-442E-AEF8-1E676F9BECAF}"/>
    <cellStyle name="Millares 2 7 4 2 3 2 2" xfId="36354" xr:uid="{951E3480-837F-42F7-A6B0-C8B07025BB70}"/>
    <cellStyle name="Millares 2 7 4 2 3 3" xfId="21486" xr:uid="{0085C0A2-310A-4E69-8585-E57779E5C4D5}"/>
    <cellStyle name="Millares 2 7 4 2 3 3 2" xfId="42989" xr:uid="{6AA5F038-EC28-45E9-A453-06B18C9ED505}"/>
    <cellStyle name="Millares 2 7 4 2 3 4" xfId="28091" xr:uid="{1C0887EE-E5C5-4688-A9B1-2BB786E01096}"/>
    <cellStyle name="Millares 2 7 4 2 3 5" xfId="49594" xr:uid="{09EA6E2B-6136-4613-AF9A-385CCECE15CD}"/>
    <cellStyle name="Millares 2 7 4 2 4" xfId="8226" xr:uid="{16B47ADC-A526-40FA-9EFB-3801CDFF4178}"/>
    <cellStyle name="Millares 2 7 4 2 4 2" xfId="29729" xr:uid="{2505B0F1-2FC7-4B3C-9F62-0AB424361D13}"/>
    <cellStyle name="Millares 2 7 4 2 5" xfId="9883" xr:uid="{E1D0EDE6-8174-476D-9E2A-27D8DE415650}"/>
    <cellStyle name="Millares 2 7 4 2 5 2" xfId="31386" xr:uid="{E8FBCB38-5C78-4A09-AB4F-BF5366328225}"/>
    <cellStyle name="Millares 2 7 4 2 6" xfId="16518" xr:uid="{8B5AE44F-C949-43B0-B41A-CA4271D153F8}"/>
    <cellStyle name="Millares 2 7 4 2 6 2" xfId="38021" xr:uid="{EF9D97B8-4BB6-46D3-8752-A3AAEE686E4D}"/>
    <cellStyle name="Millares 2 7 4 2 7" xfId="23123" xr:uid="{FAF49A4F-D513-4253-B10F-A7387B3B95E4}"/>
    <cellStyle name="Millares 2 7 4 2 8" xfId="44626" xr:uid="{7BA1FFFC-E97E-4F86-8D61-6DC347579815}"/>
    <cellStyle name="Millares 2 7 4 3" xfId="2304" xr:uid="{4F9996CB-8597-4569-ABEC-8059B5F92611}"/>
    <cellStyle name="Millares 2 7 4 3 2" xfId="10570" xr:uid="{00AA991D-4AC2-46B0-ABB4-145D6626527D}"/>
    <cellStyle name="Millares 2 7 4 3 2 2" xfId="32073" xr:uid="{9CE84E54-D705-4E86-A12C-5D8C0AA3A3D2}"/>
    <cellStyle name="Millares 2 7 4 3 3" xfId="17205" xr:uid="{FF4A47E6-127F-49FE-9A63-CD4EBD8B6EAC}"/>
    <cellStyle name="Millares 2 7 4 3 3 2" xfId="38708" xr:uid="{5ABA412E-6055-4962-8AB8-412A3108BBCF}"/>
    <cellStyle name="Millares 2 7 4 3 4" xfId="23810" xr:uid="{F9FA4A10-EFD8-4646-A577-ECD74EA68F7F}"/>
    <cellStyle name="Millares 2 7 4 3 5" xfId="45313" xr:uid="{D27F5E89-3B3D-4DD8-B134-BCAE1153277D}"/>
    <cellStyle name="Millares 2 7 4 4" xfId="3500" xr:uid="{091AE8D3-3500-4263-A145-1D864CEC3EAB}"/>
    <cellStyle name="Millares 2 7 4 4 2" xfId="11766" xr:uid="{FDDC876D-75C3-4DA7-88AA-513C3E52100D}"/>
    <cellStyle name="Millares 2 7 4 4 2 2" xfId="33269" xr:uid="{44232F75-54A5-4AB6-BAA7-00155D963A5B}"/>
    <cellStyle name="Millares 2 7 4 4 3" xfId="18401" xr:uid="{88FA271E-623A-4A53-A61F-C73B65BA3626}"/>
    <cellStyle name="Millares 2 7 4 4 3 2" xfId="39904" xr:uid="{EC060A1F-F92F-4267-BAA7-80D2BD367A45}"/>
    <cellStyle name="Millares 2 7 4 4 4" xfId="25006" xr:uid="{EA0EFF2B-CCE3-4AAF-B10E-651C0B7FF5AC}"/>
    <cellStyle name="Millares 2 7 4 4 5" xfId="46509" xr:uid="{EC1C4BF3-073B-4C37-B7F1-7B7611319796}"/>
    <cellStyle name="Millares 2 7 4 5" xfId="5639" xr:uid="{5BFA6F68-CBD3-4635-83C3-31FA4A451283}"/>
    <cellStyle name="Millares 2 7 4 5 2" xfId="13905" xr:uid="{55309C56-21E4-4BD2-A107-8AB29EEC1FB7}"/>
    <cellStyle name="Millares 2 7 4 5 2 2" xfId="35408" xr:uid="{DA7FAFC6-A9EF-4377-8E9B-A841756313E2}"/>
    <cellStyle name="Millares 2 7 4 5 3" xfId="20540" xr:uid="{9F7E4143-01AD-452F-B791-FB12B9D233C5}"/>
    <cellStyle name="Millares 2 7 4 5 3 2" xfId="42043" xr:uid="{669C702C-0693-4784-AB72-3AB01D207CCA}"/>
    <cellStyle name="Millares 2 7 4 5 4" xfId="27145" xr:uid="{9B387DB9-866A-4E40-BAED-A13D50EE29AD}"/>
    <cellStyle name="Millares 2 7 4 5 5" xfId="48648" xr:uid="{AEE5133E-C33D-4C10-A4A6-70862F8112FD}"/>
    <cellStyle name="Millares 2 7 4 6" xfId="7280" xr:uid="{6FEF4925-B71D-4A23-AA0E-55F51F58FB0E}"/>
    <cellStyle name="Millares 2 7 4 6 2" xfId="28783" xr:uid="{DA2BC062-7F4F-401A-93C3-6FCD5F1DEA42}"/>
    <cellStyle name="Millares 2 7 4 7" xfId="8937" xr:uid="{CA4AF0FF-D47A-4776-944C-47521E7007D5}"/>
    <cellStyle name="Millares 2 7 4 7 2" xfId="30440" xr:uid="{DAEA2509-8B49-4ED0-AED3-2EA76DF61D87}"/>
    <cellStyle name="Millares 2 7 4 8" xfId="15572" xr:uid="{F673626E-0D5D-4DED-9C4F-815CE2705187}"/>
    <cellStyle name="Millares 2 7 4 8 2" xfId="37075" xr:uid="{062A5CE5-018A-4702-9374-65BBE9658195}"/>
    <cellStyle name="Millares 2 7 4 9" xfId="22177" xr:uid="{BC08931E-343B-4180-9639-50C0F6071E94}"/>
    <cellStyle name="Millares 2 7 5" xfId="939" xr:uid="{86644D2B-8ABC-4966-9770-77ABF5B0E852}"/>
    <cellStyle name="Millares 2 7 5 2" xfId="3768" xr:uid="{48299BD1-D39F-49BC-97C9-1BE4B4B12C28}"/>
    <cellStyle name="Millares 2 7 5 2 2" xfId="12034" xr:uid="{8FF60CC0-E15C-46B6-ADAF-543A1DB02AE5}"/>
    <cellStyle name="Millares 2 7 5 2 2 2" xfId="33537" xr:uid="{07A1BF13-A373-4409-9F26-E6BBF6DD88F9}"/>
    <cellStyle name="Millares 2 7 5 2 3" xfId="18669" xr:uid="{D1E0AB25-5E1D-47E6-B28B-840C8C4E08C7}"/>
    <cellStyle name="Millares 2 7 5 2 3 2" xfId="40172" xr:uid="{F689E39C-B322-4C18-B84A-196D781577C0}"/>
    <cellStyle name="Millares 2 7 5 2 4" xfId="25274" xr:uid="{58611FEE-FA50-4FB7-8911-8AB14E9438F3}"/>
    <cellStyle name="Millares 2 7 5 2 5" xfId="46777" xr:uid="{7AD04238-A22B-40D0-8119-7E1F6DE953A1}"/>
    <cellStyle name="Millares 2 7 5 3" xfId="5907" xr:uid="{5B4FCFFC-021F-441E-8CA4-417502214A7B}"/>
    <cellStyle name="Millares 2 7 5 3 2" xfId="14173" xr:uid="{458BC64D-1AD1-431B-BC1C-1058B79062EA}"/>
    <cellStyle name="Millares 2 7 5 3 2 2" xfId="35676" xr:uid="{25C07D60-209C-4AB1-8D47-0F51A5CE61AE}"/>
    <cellStyle name="Millares 2 7 5 3 3" xfId="20808" xr:uid="{6B83BDD6-86B2-4ABD-B132-8668C462E990}"/>
    <cellStyle name="Millares 2 7 5 3 3 2" xfId="42311" xr:uid="{C7F96AB1-F04B-48F7-B874-02FB236FBA86}"/>
    <cellStyle name="Millares 2 7 5 3 4" xfId="27413" xr:uid="{417C8D94-2B9E-460C-BD65-205C4D09B065}"/>
    <cellStyle name="Millares 2 7 5 3 5" xfId="48916" xr:uid="{3DF4D355-A9B1-4DAA-ADC4-BB4F8A474DD5}"/>
    <cellStyle name="Millares 2 7 5 4" xfId="7548" xr:uid="{84D2371F-DF82-4628-A222-6CDC7F7C8336}"/>
    <cellStyle name="Millares 2 7 5 4 2" xfId="29051" xr:uid="{A8CC82A4-C29B-4FCA-ADE4-614CC286449F}"/>
    <cellStyle name="Millares 2 7 5 5" xfId="9205" xr:uid="{762A1102-AD36-42FA-A41F-4E93296C8442}"/>
    <cellStyle name="Millares 2 7 5 5 2" xfId="30708" xr:uid="{611B968C-7CE1-4826-BB8C-E68A3FCF1E60}"/>
    <cellStyle name="Millares 2 7 5 6" xfId="15840" xr:uid="{3CBDEC5C-86CC-4E64-BDAA-4450DB4BB715}"/>
    <cellStyle name="Millares 2 7 5 6 2" xfId="37343" xr:uid="{6590B220-096F-49DF-9B8F-CDF04B60B2C3}"/>
    <cellStyle name="Millares 2 7 5 7" xfId="22445" xr:uid="{3E5D8603-48E9-4809-9508-117833AE5588}"/>
    <cellStyle name="Millares 2 7 5 8" xfId="43948" xr:uid="{6A349F86-07FE-4E10-961A-E29A685D3B34}"/>
    <cellStyle name="Millares 2 7 6" xfId="1200" xr:uid="{CC04EFCA-68C1-46F5-AA51-16EC5BC99EF5}"/>
    <cellStyle name="Millares 2 7 6 2" xfId="4029" xr:uid="{07C923BC-7CDC-4BAD-B419-EA825E7ADCDB}"/>
    <cellStyle name="Millares 2 7 6 2 2" xfId="12295" xr:uid="{2C01E4E2-9244-46F2-88EA-7D774DF6563F}"/>
    <cellStyle name="Millares 2 7 6 2 2 2" xfId="33798" xr:uid="{1D41669F-0BC8-4C57-A27D-0411EF7037FB}"/>
    <cellStyle name="Millares 2 7 6 2 3" xfId="18930" xr:uid="{5D15002E-8436-44FF-97CD-7219462CE0AF}"/>
    <cellStyle name="Millares 2 7 6 2 3 2" xfId="40433" xr:uid="{EB614748-64D9-4034-8E4B-E2E635C5CA84}"/>
    <cellStyle name="Millares 2 7 6 2 4" xfId="25535" xr:uid="{BD42B478-AF30-4B82-BEF1-1C930DE63BB9}"/>
    <cellStyle name="Millares 2 7 6 2 5" xfId="47038" xr:uid="{E0B9B5B3-4C58-4D39-86DC-CD03ACD78F74}"/>
    <cellStyle name="Millares 2 7 6 3" xfId="6168" xr:uid="{88541859-ED0D-4939-B9A8-F283ACBE42F6}"/>
    <cellStyle name="Millares 2 7 6 3 2" xfId="14434" xr:uid="{89D9B413-A98C-4852-BC80-0CD286EE218C}"/>
    <cellStyle name="Millares 2 7 6 3 2 2" xfId="35937" xr:uid="{4B83D817-55C7-4001-B576-81DE4BC2591A}"/>
    <cellStyle name="Millares 2 7 6 3 3" xfId="21069" xr:uid="{58FBA7AD-0BD1-4E4C-B39B-C3DD1995F8E4}"/>
    <cellStyle name="Millares 2 7 6 3 3 2" xfId="42572" xr:uid="{F774F71F-EE9A-4E8E-BAA8-5D69AFEF4351}"/>
    <cellStyle name="Millares 2 7 6 3 4" xfId="27674" xr:uid="{3C141290-3176-4738-ADB5-1B4B239D5586}"/>
    <cellStyle name="Millares 2 7 6 3 5" xfId="49177" xr:uid="{0FD023DC-CD09-40C8-B0BC-B979641A0021}"/>
    <cellStyle name="Millares 2 7 6 4" xfId="7809" xr:uid="{5FE37BAC-E714-4483-9C97-996CAF129244}"/>
    <cellStyle name="Millares 2 7 6 4 2" xfId="29312" xr:uid="{9D5EE9A3-8E19-4A20-A65F-0515C41BA988}"/>
    <cellStyle name="Millares 2 7 6 5" xfId="9466" xr:uid="{44088C6E-42A1-4398-B9DF-C42E202C485E}"/>
    <cellStyle name="Millares 2 7 6 5 2" xfId="30969" xr:uid="{3F833C3C-3F00-457E-BE35-7AC0626116D1}"/>
    <cellStyle name="Millares 2 7 6 6" xfId="16101" xr:uid="{E7C7F0A7-0F80-41FC-994A-F2A44B446D61}"/>
    <cellStyle name="Millares 2 7 6 6 2" xfId="37604" xr:uid="{F4F48471-5D98-4E6A-88AE-7F50C0FE34EF}"/>
    <cellStyle name="Millares 2 7 6 7" xfId="22706" xr:uid="{D55A13DA-823A-4773-81B2-7F0A99C993D8}"/>
    <cellStyle name="Millares 2 7 6 8" xfId="44209" xr:uid="{BB5444D3-236C-447A-8E0C-83868D4D4AF8}"/>
    <cellStyle name="Millares 2 7 7" xfId="1888" xr:uid="{3BD0658D-3269-4001-AEDC-AC7599E57619}"/>
    <cellStyle name="Millares 2 7 7 2" xfId="10154" xr:uid="{C85D423A-083D-4628-B339-33F4EF54765B}"/>
    <cellStyle name="Millares 2 7 7 2 2" xfId="31657" xr:uid="{5C01C933-26E0-4144-BE51-A057B3B10EC2}"/>
    <cellStyle name="Millares 2 7 7 3" xfId="16789" xr:uid="{05D38A4B-143E-439D-8EFA-468C304C0061}"/>
    <cellStyle name="Millares 2 7 7 3 2" xfId="38292" xr:uid="{B5671AA8-6CE9-45A2-A4E4-002177D2C4DD}"/>
    <cellStyle name="Millares 2 7 7 4" xfId="23394" xr:uid="{1B801F47-1D64-4CD8-BE71-2C34D520A439}"/>
    <cellStyle name="Millares 2 7 7 5" xfId="44897" xr:uid="{9B9E3FA1-71F7-4C0A-8DF2-002B7A6ACD3B}"/>
    <cellStyle name="Millares 2 7 8" xfId="2573" xr:uid="{60D9EC94-DFF9-4104-93EB-75408CA65112}"/>
    <cellStyle name="Millares 2 7 8 2" xfId="10839" xr:uid="{B68F855B-1FF6-4F31-B2A3-992534C91F01}"/>
    <cellStyle name="Millares 2 7 8 2 2" xfId="32342" xr:uid="{C72FEA53-F85F-4B03-82FB-717DACDAFF29}"/>
    <cellStyle name="Millares 2 7 8 3" xfId="17474" xr:uid="{D0E9DA8C-4189-4E52-AFE2-1AECE2B191A5}"/>
    <cellStyle name="Millares 2 7 8 3 2" xfId="38977" xr:uid="{411AAA5A-DC74-4D4D-88F3-6FCB59042FCA}"/>
    <cellStyle name="Millares 2 7 8 4" xfId="24079" xr:uid="{5350760A-6434-4F1B-A20D-36FDE62E87A5}"/>
    <cellStyle name="Millares 2 7 8 5" xfId="45582" xr:uid="{1474E5F9-DDF3-41A8-9224-21C6E4DE5007}"/>
    <cellStyle name="Millares 2 7 9" xfId="3084" xr:uid="{AEFDA046-25AC-4117-BE96-0ACEA3AA8EB2}"/>
    <cellStyle name="Millares 2 7 9 2" xfId="11350" xr:uid="{C5E22A33-058C-4614-831C-80EF0303C1FB}"/>
    <cellStyle name="Millares 2 7 9 2 2" xfId="32853" xr:uid="{C0BC0B4D-3094-4679-815D-03C2F63F8ED4}"/>
    <cellStyle name="Millares 2 7 9 3" xfId="17985" xr:uid="{148AFB69-D15B-4177-84C6-ACB2DC6D1543}"/>
    <cellStyle name="Millares 2 7 9 3 2" xfId="39488" xr:uid="{0672FF41-F78A-4425-A470-0C7990F706FD}"/>
    <cellStyle name="Millares 2 7 9 4" xfId="24590" xr:uid="{9D4E7128-9652-4D62-9636-501EF5D96637}"/>
    <cellStyle name="Millares 2 7 9 5" xfId="46093" xr:uid="{C5C60EF3-E1AC-4325-AE83-B73C5BA26BE6}"/>
    <cellStyle name="Millares 2 8" xfId="235" xr:uid="{D80FEE34-3B98-4C2F-957E-9592685A0176}"/>
    <cellStyle name="Millares 2 8 10" xfId="4749" xr:uid="{5B8A7B83-3484-4049-B9F7-4FB19D6C1AA6}"/>
    <cellStyle name="Millares 2 8 10 2" xfId="13015" xr:uid="{5D45A45C-C035-4A70-9829-B3F768CC68F8}"/>
    <cellStyle name="Millares 2 8 10 2 2" xfId="34518" xr:uid="{EDEEF38F-A516-4F7D-907B-9F16F65CE515}"/>
    <cellStyle name="Millares 2 8 10 3" xfId="19650" xr:uid="{98D8AE48-E5E7-4DDE-ABFF-EBF99DA02FF6}"/>
    <cellStyle name="Millares 2 8 10 3 2" xfId="41153" xr:uid="{F7ADDBF4-C4E3-4E0F-8B28-FDF25C1565C1}"/>
    <cellStyle name="Millares 2 8 10 4" xfId="26255" xr:uid="{E6626C53-FDA2-4103-A271-D7458402FD4E}"/>
    <cellStyle name="Millares 2 8 10 5" xfId="47758" xr:uid="{D883FB52-9940-4A60-B3C6-8905EEF7E5C9}"/>
    <cellStyle name="Millares 2 8 11" xfId="5252" xr:uid="{5B0BE236-73DA-40CD-8703-912D3F2E7E3D}"/>
    <cellStyle name="Millares 2 8 11 2" xfId="13518" xr:uid="{31BD2F89-3A97-499C-874B-3B21FAD309D4}"/>
    <cellStyle name="Millares 2 8 11 2 2" xfId="35021" xr:uid="{9AA8A35F-2E01-4E06-B2EA-EB4B8FB2AC78}"/>
    <cellStyle name="Millares 2 8 11 3" xfId="20153" xr:uid="{9DE6A117-422E-4FD8-8D35-F30D4218111F}"/>
    <cellStyle name="Millares 2 8 11 3 2" xfId="41656" xr:uid="{EA8885EF-3174-4E84-8044-740F70619000}"/>
    <cellStyle name="Millares 2 8 11 4" xfId="26758" xr:uid="{7CEE8831-2189-43D5-B631-9722834F8AD2}"/>
    <cellStyle name="Millares 2 8 11 5" xfId="48261" xr:uid="{EFC79E0D-7C4B-440A-B19F-A15210183A6C}"/>
    <cellStyle name="Millares 2 8 12" xfId="6893" xr:uid="{3AE78ABA-EB29-49D6-A516-C202A3A8C242}"/>
    <cellStyle name="Millares 2 8 12 2" xfId="28396" xr:uid="{8739EA83-622C-456C-9E8B-EE38F92EB08F}"/>
    <cellStyle name="Millares 2 8 13" xfId="8548" xr:uid="{135EB151-D053-45F5-98DE-3514B0E16412}"/>
    <cellStyle name="Millares 2 8 13 2" xfId="30051" xr:uid="{13F59681-7CB0-4A13-9C88-4BE0057A71D1}"/>
    <cellStyle name="Millares 2 8 14" xfId="15186" xr:uid="{18E9FFD0-C674-4EB2-AA15-3CFF986BF44E}"/>
    <cellStyle name="Millares 2 8 14 2" xfId="36689" xr:uid="{497069F5-C31B-4CA5-935F-E2547B348E1C}"/>
    <cellStyle name="Millares 2 8 15" xfId="21791" xr:uid="{38B9DCC5-08D4-4EDF-B93C-67B8EF0DEA1E}"/>
    <cellStyle name="Millares 2 8 16" xfId="43294" xr:uid="{4BA34DBD-B229-4492-BED8-ABDCCB1C2880}"/>
    <cellStyle name="Millares 2 8 2" xfId="546" xr:uid="{91303E85-6FE0-4C30-94DC-D1D34F7B6AA8}"/>
    <cellStyle name="Millares 2 8 2 10" xfId="7157" xr:uid="{C98EEF71-05D7-499F-9B5A-B6705BC22C75}"/>
    <cellStyle name="Millares 2 8 2 10 2" xfId="28660" xr:uid="{CB7C3266-6649-4C53-8CF4-AF12C246F4C4}"/>
    <cellStyle name="Millares 2 8 2 11" xfId="8813" xr:uid="{2FE3E568-8208-430D-93BA-B1947B5A380D}"/>
    <cellStyle name="Millares 2 8 2 11 2" xfId="30316" xr:uid="{3A9277E8-97F4-428A-AA89-7D7F5332DB9F}"/>
    <cellStyle name="Millares 2 8 2 12" xfId="15449" xr:uid="{86882F02-30FB-4A5E-83EB-A33CA11530C4}"/>
    <cellStyle name="Millares 2 8 2 12 2" xfId="36952" xr:uid="{08084037-A819-4BBB-AB38-828B3838455B}"/>
    <cellStyle name="Millares 2 8 2 13" xfId="22054" xr:uid="{84263B97-FC99-42DE-B6B2-68B805BD4A1C}"/>
    <cellStyle name="Millares 2 8 2 14" xfId="43557" xr:uid="{D6459EB7-2264-41E9-9609-A8B6777C5537}"/>
    <cellStyle name="Millares 2 8 2 2" xfId="828" xr:uid="{0E7DBC7B-013C-4CC0-9ABF-2A57EECF790B}"/>
    <cellStyle name="Millares 2 8 2 2 10" xfId="15729" xr:uid="{806B82AC-879B-4690-8619-0C7CE6550505}"/>
    <cellStyle name="Millares 2 8 2 2 10 2" xfId="37232" xr:uid="{2E99C1A0-9A6C-41C2-A58A-3B5E8F2BAB73}"/>
    <cellStyle name="Millares 2 8 2 2 11" xfId="22334" xr:uid="{E5FE1A1D-2500-4960-B89A-94DCF5C90D14}"/>
    <cellStyle name="Millares 2 8 2 2 12" xfId="43837" xr:uid="{D4BE0F3D-2A88-4912-BE5C-B1B5C6E09801}"/>
    <cellStyle name="Millares 2 8 2 2 2" xfId="1774" xr:uid="{D575BAEE-C5FF-4F55-882E-2CC4507051E8}"/>
    <cellStyle name="Millares 2 8 2 2 2 2" xfId="4603" xr:uid="{42784516-01A3-4C58-83AD-346BB0E48877}"/>
    <cellStyle name="Millares 2 8 2 2 2 2 2" xfId="12869" xr:uid="{81E23524-10BD-44D3-AE42-DAB36937A634}"/>
    <cellStyle name="Millares 2 8 2 2 2 2 2 2" xfId="34372" xr:uid="{C9ACFD67-FF87-438E-B679-546ABADC3832}"/>
    <cellStyle name="Millares 2 8 2 2 2 2 3" xfId="19504" xr:uid="{A6DF7699-ACC9-4B36-B49F-7305B3396F9D}"/>
    <cellStyle name="Millares 2 8 2 2 2 2 3 2" xfId="41007" xr:uid="{FF904944-748D-48FF-8E86-7A3986BA3EDF}"/>
    <cellStyle name="Millares 2 8 2 2 2 2 4" xfId="26109" xr:uid="{6E1C5D58-1DD6-42B1-99C2-B8D7B2259B70}"/>
    <cellStyle name="Millares 2 8 2 2 2 2 5" xfId="47612" xr:uid="{437F8945-4A1B-4591-94F9-AD0DD910B85C}"/>
    <cellStyle name="Millares 2 8 2 2 2 3" xfId="6742" xr:uid="{B6CEAB98-A200-4BC9-90CF-9BB8A0E08C39}"/>
    <cellStyle name="Millares 2 8 2 2 2 3 2" xfId="15008" xr:uid="{D2AF2603-01AD-458C-8D6B-67FAE1B4514F}"/>
    <cellStyle name="Millares 2 8 2 2 2 3 2 2" xfId="36511" xr:uid="{0922A7EE-0202-45FB-B678-A6ECC813D697}"/>
    <cellStyle name="Millares 2 8 2 2 2 3 3" xfId="21643" xr:uid="{3E220F35-4924-4D34-A716-5B4EADCD5D94}"/>
    <cellStyle name="Millares 2 8 2 2 2 3 3 2" xfId="43146" xr:uid="{DF27AB36-5EA1-4EA4-BC6B-C8FC63A24804}"/>
    <cellStyle name="Millares 2 8 2 2 2 3 4" xfId="28248" xr:uid="{D4952AF9-2028-484D-A1CA-5CFA8262686D}"/>
    <cellStyle name="Millares 2 8 2 2 2 3 5" xfId="49751" xr:uid="{4190396E-3261-4C2D-BA66-D8848EC4F018}"/>
    <cellStyle name="Millares 2 8 2 2 2 4" xfId="8383" xr:uid="{43EA8407-E56E-4052-AB2E-6494545523D1}"/>
    <cellStyle name="Millares 2 8 2 2 2 4 2" xfId="29886" xr:uid="{F1F93EAF-7C3F-40FD-B738-9DA94AF15FB7}"/>
    <cellStyle name="Millares 2 8 2 2 2 5" xfId="10040" xr:uid="{E83ED3B1-E8D1-42D4-B3FA-A079E6068D2E}"/>
    <cellStyle name="Millares 2 8 2 2 2 5 2" xfId="31543" xr:uid="{902EFA9B-56AD-4B9C-9A13-4383A1551823}"/>
    <cellStyle name="Millares 2 8 2 2 2 6" xfId="16675" xr:uid="{4130B68E-726C-4E87-B71D-2A53C0F82B8D}"/>
    <cellStyle name="Millares 2 8 2 2 2 6 2" xfId="38178" xr:uid="{67443819-757E-45C2-A7FE-4B8AA4873800}"/>
    <cellStyle name="Millares 2 8 2 2 2 7" xfId="23280" xr:uid="{6A91A848-EC89-47E7-AB50-2B2FAACB43C8}"/>
    <cellStyle name="Millares 2 8 2 2 2 8" xfId="44783" xr:uid="{DC247D77-62B8-42C8-911B-9049D8CA0A4F}"/>
    <cellStyle name="Millares 2 8 2 2 3" xfId="2461" xr:uid="{011DBF6C-5404-4112-8B7A-E3D5A6C1E53B}"/>
    <cellStyle name="Millares 2 8 2 2 3 2" xfId="10727" xr:uid="{64BBD212-8DE4-4F2F-9F5F-582B3915D65A}"/>
    <cellStyle name="Millares 2 8 2 2 3 2 2" xfId="32230" xr:uid="{CD6884A3-1520-48C3-955B-3E3031BEE11B}"/>
    <cellStyle name="Millares 2 8 2 2 3 3" xfId="17362" xr:uid="{85A05C7F-C4F4-43DF-9516-31410E5C8602}"/>
    <cellStyle name="Millares 2 8 2 2 3 3 2" xfId="38865" xr:uid="{8842C3A8-697B-47F6-BE6D-711ED905339A}"/>
    <cellStyle name="Millares 2 8 2 2 3 4" xfId="23967" xr:uid="{1EE6DF59-A484-456A-8143-35BA858B34F0}"/>
    <cellStyle name="Millares 2 8 2 2 3 5" xfId="45470" xr:uid="{1D900161-E14E-4DAA-A60B-3DA925E51DFE}"/>
    <cellStyle name="Millares 2 8 2 2 4" xfId="2978" xr:uid="{4AC90AF4-4565-4D98-AD88-E2864C362F86}"/>
    <cellStyle name="Millares 2 8 2 2 4 2" xfId="11244" xr:uid="{36511AE1-A41E-4AA4-8A2E-6DB4E7FEE38F}"/>
    <cellStyle name="Millares 2 8 2 2 4 2 2" xfId="32747" xr:uid="{2AFD1C72-50B8-4464-9C23-10501366C738}"/>
    <cellStyle name="Millares 2 8 2 2 4 3" xfId="17879" xr:uid="{D452E5A8-8241-4CAF-BFAA-E9A63A3E3465}"/>
    <cellStyle name="Millares 2 8 2 2 4 3 2" xfId="39382" xr:uid="{A02A9906-F1E9-47BB-8E54-79F1166BFFA4}"/>
    <cellStyle name="Millares 2 8 2 2 4 4" xfId="24484" xr:uid="{31FEB957-FCF4-43F4-9DC3-6E64770174D6}"/>
    <cellStyle name="Millares 2 8 2 2 4 5" xfId="45987" xr:uid="{EE51D111-8793-41D7-8981-61F04EB33EB4}"/>
    <cellStyle name="Millares 2 8 2 2 5" xfId="3657" xr:uid="{B1B96576-E1A6-4467-9C3F-4A562DAC0F97}"/>
    <cellStyle name="Millares 2 8 2 2 5 2" xfId="11923" xr:uid="{A6628B3B-EA15-4D07-880D-787BEA49E424}"/>
    <cellStyle name="Millares 2 8 2 2 5 2 2" xfId="33426" xr:uid="{B248C01F-0B39-4ECC-AA92-63C7C84E9A80}"/>
    <cellStyle name="Millares 2 8 2 2 5 3" xfId="18558" xr:uid="{1CE457E2-1F12-40B1-9E0E-5FE95050615B}"/>
    <cellStyle name="Millares 2 8 2 2 5 3 2" xfId="40061" xr:uid="{C49822C6-E986-4C3E-A600-A345AB18E565}"/>
    <cellStyle name="Millares 2 8 2 2 5 4" xfId="25163" xr:uid="{2601ADF8-D1D5-4748-B578-C42050A3E489}"/>
    <cellStyle name="Millares 2 8 2 2 5 5" xfId="46666" xr:uid="{1B8363E5-DFD8-4191-AB5D-66F12AC3884D}"/>
    <cellStyle name="Millares 2 8 2 2 6" xfId="5122" xr:uid="{BD5E1559-8156-477B-886E-2D73CDB59B70}"/>
    <cellStyle name="Millares 2 8 2 2 6 2" xfId="13388" xr:uid="{5D4FA539-FECE-4AA2-9945-AA5C43836D92}"/>
    <cellStyle name="Millares 2 8 2 2 6 2 2" xfId="34891" xr:uid="{729ADABF-AD91-41CC-9B78-CC79E1D4834A}"/>
    <cellStyle name="Millares 2 8 2 2 6 3" xfId="20023" xr:uid="{BC72920C-AE08-444C-BB40-B0CC38C18198}"/>
    <cellStyle name="Millares 2 8 2 2 6 3 2" xfId="41526" xr:uid="{DB7F5A0A-2726-41D1-95BB-61E20A89C8AE}"/>
    <cellStyle name="Millares 2 8 2 2 6 4" xfId="26628" xr:uid="{392649F8-7CE5-4508-96E7-A2249BD15997}"/>
    <cellStyle name="Millares 2 8 2 2 6 5" xfId="48131" xr:uid="{483B8D9C-6394-4BC6-BC30-0DEA09311906}"/>
    <cellStyle name="Millares 2 8 2 2 7" xfId="5796" xr:uid="{A9340072-3568-4916-8F7B-527568FCBFE3}"/>
    <cellStyle name="Millares 2 8 2 2 7 2" xfId="14062" xr:uid="{A6424F0B-947F-4F96-9469-6B24D7F18103}"/>
    <cellStyle name="Millares 2 8 2 2 7 2 2" xfId="35565" xr:uid="{31F7DF72-BCE7-4F2D-9C78-3AECDF8C2D44}"/>
    <cellStyle name="Millares 2 8 2 2 7 3" xfId="20697" xr:uid="{EEE329D5-CBA3-44F8-BB95-738BF34FAF5B}"/>
    <cellStyle name="Millares 2 8 2 2 7 3 2" xfId="42200" xr:uid="{280DEAFF-1B67-452D-9341-3A92E7382528}"/>
    <cellStyle name="Millares 2 8 2 2 7 4" xfId="27302" xr:uid="{E829DE5C-D595-45FF-A567-B3A25649F7C5}"/>
    <cellStyle name="Millares 2 8 2 2 7 5" xfId="48805" xr:uid="{D1CADD52-04FC-4041-9F84-D6925FE5A306}"/>
    <cellStyle name="Millares 2 8 2 2 8" xfId="7437" xr:uid="{0E6B1FDD-DD99-4B68-BDEF-0BBE57C1C6FE}"/>
    <cellStyle name="Millares 2 8 2 2 8 2" xfId="28940" xr:uid="{0427ABB3-116F-4325-B192-9938A6298EF7}"/>
    <cellStyle name="Millares 2 8 2 2 9" xfId="9094" xr:uid="{21EAA210-853D-4368-9FBE-272DB1975568}"/>
    <cellStyle name="Millares 2 8 2 2 9 2" xfId="30597" xr:uid="{A475A7DC-99C6-423D-A6E7-2DC6E05CD051}"/>
    <cellStyle name="Millares 2 8 2 3" xfId="1098" xr:uid="{AF393EBE-781C-4D46-8C04-DE098B4A3221}"/>
    <cellStyle name="Millares 2 8 2 3 2" xfId="3927" xr:uid="{A6942B78-482C-45AA-94AF-9201D639A77C}"/>
    <cellStyle name="Millares 2 8 2 3 2 2" xfId="12193" xr:uid="{1FE30BC2-9910-448C-B983-4517BED60B0B}"/>
    <cellStyle name="Millares 2 8 2 3 2 2 2" xfId="33696" xr:uid="{0AC0D5D3-AA28-47E8-8BEC-7BF5FA426C6B}"/>
    <cellStyle name="Millares 2 8 2 3 2 3" xfId="18828" xr:uid="{39CB315E-AFC4-43BB-B8FD-74953E985E99}"/>
    <cellStyle name="Millares 2 8 2 3 2 3 2" xfId="40331" xr:uid="{6B56D971-5835-467E-AD42-D08F66B522F4}"/>
    <cellStyle name="Millares 2 8 2 3 2 4" xfId="25433" xr:uid="{69843D90-038A-4765-BE9F-032C76BCF2B7}"/>
    <cellStyle name="Millares 2 8 2 3 2 5" xfId="46936" xr:uid="{967943DC-1F3B-4515-84DD-842D05E4B623}"/>
    <cellStyle name="Millares 2 8 2 3 3" xfId="6066" xr:uid="{22F5C9C2-DA87-4709-88FB-7A4111392CB2}"/>
    <cellStyle name="Millares 2 8 2 3 3 2" xfId="14332" xr:uid="{EADE821C-CCCF-49E5-B2A3-6C7B641CD39C}"/>
    <cellStyle name="Millares 2 8 2 3 3 2 2" xfId="35835" xr:uid="{92BD8534-9BB0-4D8C-84F0-65C0CBEE0FD3}"/>
    <cellStyle name="Millares 2 8 2 3 3 3" xfId="20967" xr:uid="{1F18D151-5487-4789-8D5E-8BECFDC0B1A5}"/>
    <cellStyle name="Millares 2 8 2 3 3 3 2" xfId="42470" xr:uid="{7A85F73C-92D1-4033-AD01-44DC7F0DA457}"/>
    <cellStyle name="Millares 2 8 2 3 3 4" xfId="27572" xr:uid="{51C45579-2560-45D9-9F1F-B64E12FEAA7D}"/>
    <cellStyle name="Millares 2 8 2 3 3 5" xfId="49075" xr:uid="{E4650A79-2824-4998-B1EF-DC995D05A0CE}"/>
    <cellStyle name="Millares 2 8 2 3 4" xfId="7707" xr:uid="{01821B71-EF2F-4A20-8269-E6C63CAB68FF}"/>
    <cellStyle name="Millares 2 8 2 3 4 2" xfId="29210" xr:uid="{03636ED5-20C6-41A1-B662-BB87EC9346BE}"/>
    <cellStyle name="Millares 2 8 2 3 5" xfId="9364" xr:uid="{4C9286FB-3274-4854-8E23-BF7B574E935F}"/>
    <cellStyle name="Millares 2 8 2 3 5 2" xfId="30867" xr:uid="{7D8A5C42-5113-4EF9-9EFD-0CAC230EFF69}"/>
    <cellStyle name="Millares 2 8 2 3 6" xfId="15999" xr:uid="{32649087-054B-427B-A17F-3F5534C8F62B}"/>
    <cellStyle name="Millares 2 8 2 3 6 2" xfId="37502" xr:uid="{CEC02AAA-1276-4A1D-AC55-E377D05F8583}"/>
    <cellStyle name="Millares 2 8 2 3 7" xfId="22604" xr:uid="{17BDBF0B-0DDB-4A1D-A4F2-9D131ECD9AB2}"/>
    <cellStyle name="Millares 2 8 2 3 8" xfId="44107" xr:uid="{8818099A-F34F-42C0-8691-5E310D1D881D}"/>
    <cellStyle name="Millares 2 8 2 4" xfId="1494" xr:uid="{87684C38-65CD-471E-877C-FE5D4B0A236A}"/>
    <cellStyle name="Millares 2 8 2 4 2" xfId="4323" xr:uid="{CFA1BBF1-3952-4B2D-B5DA-F3CDA49F038A}"/>
    <cellStyle name="Millares 2 8 2 4 2 2" xfId="12589" xr:uid="{4BED5C24-865E-4CDC-B8A6-3ABE67191E43}"/>
    <cellStyle name="Millares 2 8 2 4 2 2 2" xfId="34092" xr:uid="{28CCB746-F502-498E-8835-F8C6A9331C1C}"/>
    <cellStyle name="Millares 2 8 2 4 2 3" xfId="19224" xr:uid="{E965B367-732D-4834-A13E-96007A7C61BE}"/>
    <cellStyle name="Millares 2 8 2 4 2 3 2" xfId="40727" xr:uid="{4EA33FA4-28E3-4653-8A68-94936DCCF107}"/>
    <cellStyle name="Millares 2 8 2 4 2 4" xfId="25829" xr:uid="{56BB6CF3-9F80-41FF-B870-A54C75993594}"/>
    <cellStyle name="Millares 2 8 2 4 2 5" xfId="47332" xr:uid="{9665F097-88DD-4D7B-BABD-1B50B4288356}"/>
    <cellStyle name="Millares 2 8 2 4 3" xfId="6462" xr:uid="{C6243B1D-029B-44DB-91D4-C777A1208F51}"/>
    <cellStyle name="Millares 2 8 2 4 3 2" xfId="14728" xr:uid="{3427D3E6-D8DC-4794-B17F-13D82581FE93}"/>
    <cellStyle name="Millares 2 8 2 4 3 2 2" xfId="36231" xr:uid="{DDE65D94-1485-4CEB-AADE-FE671BB3C1BF}"/>
    <cellStyle name="Millares 2 8 2 4 3 3" xfId="21363" xr:uid="{8FC434FE-FCF8-422F-80BA-1E62302CA467}"/>
    <cellStyle name="Millares 2 8 2 4 3 3 2" xfId="42866" xr:uid="{7B4E7E44-FA86-4EDE-9BB8-180AE0119037}"/>
    <cellStyle name="Millares 2 8 2 4 3 4" xfId="27968" xr:uid="{3B71B800-F7BC-471A-AA90-AF15655A561F}"/>
    <cellStyle name="Millares 2 8 2 4 3 5" xfId="49471" xr:uid="{C2637DDD-F3BB-497D-81FC-F508EEDAF25F}"/>
    <cellStyle name="Millares 2 8 2 4 4" xfId="8103" xr:uid="{D5810D4C-E195-4709-A1DA-D3147ED43176}"/>
    <cellStyle name="Millares 2 8 2 4 4 2" xfId="29606" xr:uid="{F7D65D63-22EC-4CE2-95B4-E3D6BA220FF1}"/>
    <cellStyle name="Millares 2 8 2 4 5" xfId="9760" xr:uid="{80B2EE86-7C85-4537-8CC5-409C94450529}"/>
    <cellStyle name="Millares 2 8 2 4 5 2" xfId="31263" xr:uid="{E887666B-FFEE-4170-92BC-DFCC09B55E45}"/>
    <cellStyle name="Millares 2 8 2 4 6" xfId="16395" xr:uid="{1184C6BF-7F1C-4ACF-A663-86FBDC5B6DA6}"/>
    <cellStyle name="Millares 2 8 2 4 6 2" xfId="37898" xr:uid="{C3EA2E1A-35FD-42A3-9626-DE69B9C93D2E}"/>
    <cellStyle name="Millares 2 8 2 4 7" xfId="23000" xr:uid="{01AA9F61-5623-404E-9AC6-04FA7C817878}"/>
    <cellStyle name="Millares 2 8 2 4 8" xfId="44503" xr:uid="{FC470A62-D8CD-4FED-BFC1-37F58A7B561E}"/>
    <cellStyle name="Millares 2 8 2 5" xfId="2181" xr:uid="{E5E05B39-E7A9-4AEE-945B-899DF1132E49}"/>
    <cellStyle name="Millares 2 8 2 5 2" xfId="10447" xr:uid="{771BFEA6-2F03-48BF-9FCC-DCBA91177F01}"/>
    <cellStyle name="Millares 2 8 2 5 2 2" xfId="31950" xr:uid="{CFD24139-7EEB-4183-B322-621729D33DC3}"/>
    <cellStyle name="Millares 2 8 2 5 3" xfId="17082" xr:uid="{CB06359C-0CE7-464E-8CE9-8CDBD6B49BA0}"/>
    <cellStyle name="Millares 2 8 2 5 3 2" xfId="38585" xr:uid="{0CFA390B-082A-4086-AD5F-B6F34D7E681E}"/>
    <cellStyle name="Millares 2 8 2 5 4" xfId="23687" xr:uid="{906C8241-1DFD-45D2-A2AB-1894CEF184BE}"/>
    <cellStyle name="Millares 2 8 2 5 5" xfId="45190" xr:uid="{A70195BD-2D1E-4516-8C88-22B1C882EFAB}"/>
    <cellStyle name="Millares 2 8 2 6" xfId="2727" xr:uid="{BF706B06-7AA6-4F95-B7CE-D986315AD0C4}"/>
    <cellStyle name="Millares 2 8 2 6 2" xfId="10993" xr:uid="{8E0E296A-E9A7-499D-B949-4FE7025C63A4}"/>
    <cellStyle name="Millares 2 8 2 6 2 2" xfId="32496" xr:uid="{7FEAD77B-DA41-4982-A716-1B21E5912FE3}"/>
    <cellStyle name="Millares 2 8 2 6 3" xfId="17628" xr:uid="{52D97EBB-56B7-42DC-AA06-9FFBF057E848}"/>
    <cellStyle name="Millares 2 8 2 6 3 2" xfId="39131" xr:uid="{C073B953-CBB4-4FD8-962A-F9DCEEB97BB7}"/>
    <cellStyle name="Millares 2 8 2 6 4" xfId="24233" xr:uid="{51791161-0DCC-4D02-977B-B1ABC96B0612}"/>
    <cellStyle name="Millares 2 8 2 6 5" xfId="45736" xr:uid="{57170A47-D2E3-4637-9022-FA14BA69A4BA}"/>
    <cellStyle name="Millares 2 8 2 7" xfId="3377" xr:uid="{ABE731E5-2CD6-430B-9AFA-4FCFFCCE521F}"/>
    <cellStyle name="Millares 2 8 2 7 2" xfId="11643" xr:uid="{1F1E0EE3-BE46-4524-A74E-2C7BB7E26A2F}"/>
    <cellStyle name="Millares 2 8 2 7 2 2" xfId="33146" xr:uid="{867CBFAB-5C46-49C9-BD01-5656B44A374B}"/>
    <cellStyle name="Millares 2 8 2 7 3" xfId="18278" xr:uid="{90245AC5-5613-4A29-BA82-6EF6BBB17A02}"/>
    <cellStyle name="Millares 2 8 2 7 3 2" xfId="39781" xr:uid="{2443539B-E988-448A-BB75-4FD0EBA32222}"/>
    <cellStyle name="Millares 2 8 2 7 4" xfId="24883" xr:uid="{D57DF041-BF91-48D2-B7A1-4CA76E548F1A}"/>
    <cellStyle name="Millares 2 8 2 7 5" xfId="46386" xr:uid="{9564EDCB-D70B-4070-BB28-85848B4C8F65}"/>
    <cellStyle name="Millares 2 8 2 8" xfId="4871" xr:uid="{F64080A0-E74C-4898-B704-2F2A1FB7D8A1}"/>
    <cellStyle name="Millares 2 8 2 8 2" xfId="13137" xr:uid="{7BD1789C-6A6D-4C3A-84F8-56E669DC7101}"/>
    <cellStyle name="Millares 2 8 2 8 2 2" xfId="34640" xr:uid="{AD588F43-60B7-4081-A512-4963717608B7}"/>
    <cellStyle name="Millares 2 8 2 8 3" xfId="19772" xr:uid="{29C42B78-10AE-4ACC-A287-19B4A3949459}"/>
    <cellStyle name="Millares 2 8 2 8 3 2" xfId="41275" xr:uid="{7E0A9E12-2EE8-4725-8414-8D426F0666DD}"/>
    <cellStyle name="Millares 2 8 2 8 4" xfId="26377" xr:uid="{7C51EAA0-1B71-414E-96DC-3AA2BDFF266B}"/>
    <cellStyle name="Millares 2 8 2 8 5" xfId="47880" xr:uid="{2AA11D95-1889-4FD7-9C5D-17E1201CBD56}"/>
    <cellStyle name="Millares 2 8 2 9" xfId="5516" xr:uid="{58EBE973-9E54-49F4-AE11-334ECBB8BAD0}"/>
    <cellStyle name="Millares 2 8 2 9 2" xfId="13782" xr:uid="{91AA3F6F-A901-4B41-B9A7-E0476EE6CEB4}"/>
    <cellStyle name="Millares 2 8 2 9 2 2" xfId="35285" xr:uid="{2A9FB08D-9AFF-420D-ACFA-3F07CF417036}"/>
    <cellStyle name="Millares 2 8 2 9 3" xfId="20417" xr:uid="{DB35533E-D680-4E93-9534-D4D32F91909E}"/>
    <cellStyle name="Millares 2 8 2 9 3 2" xfId="41920" xr:uid="{2BD41CD1-4D0A-498A-857A-4E825A62A48A}"/>
    <cellStyle name="Millares 2 8 2 9 4" xfId="27022" xr:uid="{18C296BF-8EDB-4438-BBF2-15400582081A}"/>
    <cellStyle name="Millares 2 8 2 9 5" xfId="48525" xr:uid="{9C3BDD12-68A7-4392-A230-5D33A64E053C}"/>
    <cellStyle name="Millares 2 8 3" xfId="417" xr:uid="{D7642888-3A92-49CE-89F4-9C2A21A980FD}"/>
    <cellStyle name="Millares 2 8 3 10" xfId="15320" xr:uid="{75534542-18C4-43B0-BD4A-912B20A63620}"/>
    <cellStyle name="Millares 2 8 3 10 2" xfId="36823" xr:uid="{4872A6C4-A5CA-4DCC-B0AB-27AB2B10E2A2}"/>
    <cellStyle name="Millares 2 8 3 11" xfId="21925" xr:uid="{938B7C59-B224-4FD4-B829-043F01B0B1BD}"/>
    <cellStyle name="Millares 2 8 3 12" xfId="43428" xr:uid="{106200D1-F7AE-4733-8BA1-472A36127F49}"/>
    <cellStyle name="Millares 2 8 3 2" xfId="1365" xr:uid="{5EE07AFE-D927-44A9-B934-5509A2A61C57}"/>
    <cellStyle name="Millares 2 8 3 2 2" xfId="4194" xr:uid="{89A68461-BC2C-4712-A9E0-2C087E3DA40C}"/>
    <cellStyle name="Millares 2 8 3 2 2 2" xfId="12460" xr:uid="{1E2721BA-ED44-456D-BE84-BAECA664E040}"/>
    <cellStyle name="Millares 2 8 3 2 2 2 2" xfId="33963" xr:uid="{83E11BA2-6069-49A6-B1FA-2FA18976C7B5}"/>
    <cellStyle name="Millares 2 8 3 2 2 3" xfId="19095" xr:uid="{D91848A1-3BA4-4714-A3AE-77328A6998AF}"/>
    <cellStyle name="Millares 2 8 3 2 2 3 2" xfId="40598" xr:uid="{6B8B0214-A326-445E-8396-768590D14933}"/>
    <cellStyle name="Millares 2 8 3 2 2 4" xfId="25700" xr:uid="{EA54984D-8089-40D7-B60F-F53F2F12C4BC}"/>
    <cellStyle name="Millares 2 8 3 2 2 5" xfId="47203" xr:uid="{6F746E33-E1A3-4AF8-89A2-9E98DA37FF09}"/>
    <cellStyle name="Millares 2 8 3 2 3" xfId="6333" xr:uid="{1554ECBA-8A68-4837-B8CD-0A2227CD89E5}"/>
    <cellStyle name="Millares 2 8 3 2 3 2" xfId="14599" xr:uid="{163A7258-0FE7-4ACF-AB46-4F8BAED5BA99}"/>
    <cellStyle name="Millares 2 8 3 2 3 2 2" xfId="36102" xr:uid="{C7BAF9C1-9C6D-4B4F-9AFC-5E1060F9CAC5}"/>
    <cellStyle name="Millares 2 8 3 2 3 3" xfId="21234" xr:uid="{484CB43A-FCB8-4447-AD91-7E5DAA59CE79}"/>
    <cellStyle name="Millares 2 8 3 2 3 3 2" xfId="42737" xr:uid="{EE0009EF-EF60-4AA8-8CDF-A0C52E5B1369}"/>
    <cellStyle name="Millares 2 8 3 2 3 4" xfId="27839" xr:uid="{03C8F3B7-A115-4D4D-8296-E275B5F24B4E}"/>
    <cellStyle name="Millares 2 8 3 2 3 5" xfId="49342" xr:uid="{D9D2F41C-1264-49AB-8E0D-F849496D4868}"/>
    <cellStyle name="Millares 2 8 3 2 4" xfId="7974" xr:uid="{387C21BE-0235-4C79-89DC-51C1C4110326}"/>
    <cellStyle name="Millares 2 8 3 2 4 2" xfId="29477" xr:uid="{B50F55B7-12F3-4367-991F-D1DC3CA53208}"/>
    <cellStyle name="Millares 2 8 3 2 5" xfId="9631" xr:uid="{F788955A-48B9-418C-83CA-488A7FBB084F}"/>
    <cellStyle name="Millares 2 8 3 2 5 2" xfId="31134" xr:uid="{B0C08181-A829-4F73-A837-6EB2CB6D49C6}"/>
    <cellStyle name="Millares 2 8 3 2 6" xfId="16266" xr:uid="{D3430A1D-7107-4984-8CB5-E06ACF613DD0}"/>
    <cellStyle name="Millares 2 8 3 2 6 2" xfId="37769" xr:uid="{7CF7DD4C-0B88-44B7-8BE6-56A947636E54}"/>
    <cellStyle name="Millares 2 8 3 2 7" xfId="22871" xr:uid="{726C25B5-37E5-4C68-8AE3-C3B0DA60C2B8}"/>
    <cellStyle name="Millares 2 8 3 2 8" xfId="44374" xr:uid="{BF3749CC-7497-4253-942C-D35A0332019F}"/>
    <cellStyle name="Millares 2 8 3 3" xfId="2052" xr:uid="{377DF3AE-5253-425C-9D74-DEFB59608229}"/>
    <cellStyle name="Millares 2 8 3 3 2" xfId="10318" xr:uid="{C43D06BF-3C50-4B5F-B2C7-89C5D09EAE7D}"/>
    <cellStyle name="Millares 2 8 3 3 2 2" xfId="31821" xr:uid="{3A485AF3-A27B-422C-AD5A-0B208CADE0FA}"/>
    <cellStyle name="Millares 2 8 3 3 3" xfId="16953" xr:uid="{5C16F447-8415-4562-9DDF-3AB14D59974C}"/>
    <cellStyle name="Millares 2 8 3 3 3 2" xfId="38456" xr:uid="{4DF2E72F-2DF7-471E-A261-ED21D10ACC34}"/>
    <cellStyle name="Millares 2 8 3 3 4" xfId="23558" xr:uid="{45984C2E-3F10-4A0C-8F82-B4339CA3C182}"/>
    <cellStyle name="Millares 2 8 3 3 5" xfId="45061" xr:uid="{D10572E0-9FDA-43C0-8A28-0EF7152E118D}"/>
    <cellStyle name="Millares 2 8 3 4" xfId="2851" xr:uid="{AD223928-B04A-4526-9A24-72CEA502F756}"/>
    <cellStyle name="Millares 2 8 3 4 2" xfId="11117" xr:uid="{EA5A7A27-0336-4B25-8AD7-CF173007DED3}"/>
    <cellStyle name="Millares 2 8 3 4 2 2" xfId="32620" xr:uid="{FE0B69B0-6EA0-4D9D-A69F-C92D3A6150F9}"/>
    <cellStyle name="Millares 2 8 3 4 3" xfId="17752" xr:uid="{ED0B642A-D56D-4DC2-AB0A-45D752BD83BA}"/>
    <cellStyle name="Millares 2 8 3 4 3 2" xfId="39255" xr:uid="{568AD0E4-0A10-465F-97ED-A1983088532C}"/>
    <cellStyle name="Millares 2 8 3 4 4" xfId="24357" xr:uid="{125548B8-E4C1-42A4-BD56-7A0CFABEE9C6}"/>
    <cellStyle name="Millares 2 8 3 4 5" xfId="45860" xr:uid="{F2ECF942-51B4-4A27-8070-D4A8A5753DE3}"/>
    <cellStyle name="Millares 2 8 3 5" xfId="3248" xr:uid="{11B725C8-05EE-4880-A7B1-35C75F4B3CED}"/>
    <cellStyle name="Millares 2 8 3 5 2" xfId="11514" xr:uid="{812622C3-B00B-4EFC-8353-4A1AE9426707}"/>
    <cellStyle name="Millares 2 8 3 5 2 2" xfId="33017" xr:uid="{41860BD3-CCE1-4256-8F59-4F7E264A3BD0}"/>
    <cellStyle name="Millares 2 8 3 5 3" xfId="18149" xr:uid="{36C195A4-313F-4809-BFD7-F867EA38062A}"/>
    <cellStyle name="Millares 2 8 3 5 3 2" xfId="39652" xr:uid="{5E6DEF1E-2D5A-487C-A652-3E528DA67F2D}"/>
    <cellStyle name="Millares 2 8 3 5 4" xfId="24754" xr:uid="{8C028986-8D44-4C8D-A489-4FB7E025C242}"/>
    <cellStyle name="Millares 2 8 3 5 5" xfId="46257" xr:uid="{B512CEAA-716F-458F-8209-55D103C73D1E}"/>
    <cellStyle name="Millares 2 8 3 6" xfId="4995" xr:uid="{727430D1-D82A-4A49-95E7-7DE07A70B3A7}"/>
    <cellStyle name="Millares 2 8 3 6 2" xfId="13261" xr:uid="{BE2A14C1-75E8-4CE6-BFFF-33734B0BD17A}"/>
    <cellStyle name="Millares 2 8 3 6 2 2" xfId="34764" xr:uid="{72AA23EF-CDA8-43E0-A26B-CA2FC8BE8EF1}"/>
    <cellStyle name="Millares 2 8 3 6 3" xfId="19896" xr:uid="{9CEAF133-655D-4200-91A1-80D3F93FA1AD}"/>
    <cellStyle name="Millares 2 8 3 6 3 2" xfId="41399" xr:uid="{166D66B7-5F18-40CE-8E5C-7CD4BC9AA378}"/>
    <cellStyle name="Millares 2 8 3 6 4" xfId="26501" xr:uid="{471B929E-2090-41B3-9475-FEC86A0FF4EF}"/>
    <cellStyle name="Millares 2 8 3 6 5" xfId="48004" xr:uid="{B612D467-A462-4052-9062-ABB8634EC23E}"/>
    <cellStyle name="Millares 2 8 3 7" xfId="5387" xr:uid="{115A15E2-57EE-47AB-B716-1558EAABD354}"/>
    <cellStyle name="Millares 2 8 3 7 2" xfId="13653" xr:uid="{28729645-7368-43A2-914B-2EDF5790AED7}"/>
    <cellStyle name="Millares 2 8 3 7 2 2" xfId="35156" xr:uid="{81469346-AA84-4F0F-9C3F-B904E4E80E20}"/>
    <cellStyle name="Millares 2 8 3 7 3" xfId="20288" xr:uid="{E417AAEE-41CD-48C0-9296-91BDE5CAECC4}"/>
    <cellStyle name="Millares 2 8 3 7 3 2" xfId="41791" xr:uid="{36E90364-D5D5-4150-BFBB-72886924DA4C}"/>
    <cellStyle name="Millares 2 8 3 7 4" xfId="26893" xr:uid="{8530F58F-C446-4880-B50C-9FB6C05EA670}"/>
    <cellStyle name="Millares 2 8 3 7 5" xfId="48396" xr:uid="{40DF0AD4-0FE1-4683-B634-60138DCE9E8C}"/>
    <cellStyle name="Millares 2 8 3 8" xfId="7028" xr:uid="{D699368C-E04F-4CC5-8C5D-CDCF47E0AB7B}"/>
    <cellStyle name="Millares 2 8 3 8 2" xfId="28531" xr:uid="{1D8750DE-C68A-459E-959E-90E7C1749422}"/>
    <cellStyle name="Millares 2 8 3 9" xfId="8684" xr:uid="{A56ECE88-0547-4468-9CAE-2CA91BB3B3F2}"/>
    <cellStyle name="Millares 2 8 3 9 2" xfId="30187" xr:uid="{DE177ED1-ED65-4B00-B933-A27786F98167}"/>
    <cellStyle name="Millares 2 8 4" xfId="701" xr:uid="{2B99000E-54BE-404B-B166-6E619A972E07}"/>
    <cellStyle name="Millares 2 8 4 10" xfId="43710" xr:uid="{58C6B861-5191-4739-8B85-D64E8DC1D2A7}"/>
    <cellStyle name="Millares 2 8 4 2" xfId="1647" xr:uid="{23CC3403-E974-4835-BA13-F570FBC67D78}"/>
    <cellStyle name="Millares 2 8 4 2 2" xfId="4476" xr:uid="{98697550-87C4-446B-9330-8E98486A8C2C}"/>
    <cellStyle name="Millares 2 8 4 2 2 2" xfId="12742" xr:uid="{D6427636-BFD8-4A65-8A0D-3542C63E0E6E}"/>
    <cellStyle name="Millares 2 8 4 2 2 2 2" xfId="34245" xr:uid="{BC7D7BEE-2062-469C-93CE-9E3807F1B22D}"/>
    <cellStyle name="Millares 2 8 4 2 2 3" xfId="19377" xr:uid="{475BAA29-0C31-4CFE-A001-70708536F0FC}"/>
    <cellStyle name="Millares 2 8 4 2 2 3 2" xfId="40880" xr:uid="{DA4A3C96-9A9C-4395-98A4-AC6484ED2DF2}"/>
    <cellStyle name="Millares 2 8 4 2 2 4" xfId="25982" xr:uid="{351F2CA5-7A29-40A4-9434-E86E05A7A85E}"/>
    <cellStyle name="Millares 2 8 4 2 2 5" xfId="47485" xr:uid="{2CC87230-23B8-46E9-9BB8-A6669478773D}"/>
    <cellStyle name="Millares 2 8 4 2 3" xfId="6615" xr:uid="{D477BBCC-B1DE-4045-AFD7-A2D825FCD309}"/>
    <cellStyle name="Millares 2 8 4 2 3 2" xfId="14881" xr:uid="{0438BE8E-4CB2-4598-8FF9-91E08BCC5C1C}"/>
    <cellStyle name="Millares 2 8 4 2 3 2 2" xfId="36384" xr:uid="{8194F1F1-BEEC-4C0E-9D9F-E8B85FA9EC2C}"/>
    <cellStyle name="Millares 2 8 4 2 3 3" xfId="21516" xr:uid="{38AF4A16-E3FE-4C8D-B9A2-26F722D4FC3F}"/>
    <cellStyle name="Millares 2 8 4 2 3 3 2" xfId="43019" xr:uid="{903FBDDD-E39B-4B9A-A21B-65AE04C39141}"/>
    <cellStyle name="Millares 2 8 4 2 3 4" xfId="28121" xr:uid="{FDC7311A-A13C-433D-A23A-13C08C8B338F}"/>
    <cellStyle name="Millares 2 8 4 2 3 5" xfId="49624" xr:uid="{AAA6B1AA-2026-47C9-A417-CF5434CBED56}"/>
    <cellStyle name="Millares 2 8 4 2 4" xfId="8256" xr:uid="{F2614251-19A2-4A16-97A7-9B7AFB7D1A11}"/>
    <cellStyle name="Millares 2 8 4 2 4 2" xfId="29759" xr:uid="{EC96E325-D5C3-4633-9229-D27AF69B49E0}"/>
    <cellStyle name="Millares 2 8 4 2 5" xfId="9913" xr:uid="{63A581AD-A681-49B5-BF17-8EFFCE74DE66}"/>
    <cellStyle name="Millares 2 8 4 2 5 2" xfId="31416" xr:uid="{9D16DA75-C75D-4E01-A372-6CA01FDAE5C9}"/>
    <cellStyle name="Millares 2 8 4 2 6" xfId="16548" xr:uid="{F63A3B08-C760-47A7-85AF-F7F24C3E40A3}"/>
    <cellStyle name="Millares 2 8 4 2 6 2" xfId="38051" xr:uid="{5200DA9A-06F5-461F-B960-51F615E1E993}"/>
    <cellStyle name="Millares 2 8 4 2 7" xfId="23153" xr:uid="{7BC860B3-E05C-459A-987A-4D5C454A79AC}"/>
    <cellStyle name="Millares 2 8 4 2 8" xfId="44656" xr:uid="{B92E24D5-0E08-4468-A3B2-1D46930F07C6}"/>
    <cellStyle name="Millares 2 8 4 3" xfId="2334" xr:uid="{8631CD39-2142-4769-8561-291C7AA3D9E3}"/>
    <cellStyle name="Millares 2 8 4 3 2" xfId="10600" xr:uid="{2172D96B-22AF-49FD-AF41-E9EB1FC74968}"/>
    <cellStyle name="Millares 2 8 4 3 2 2" xfId="32103" xr:uid="{265F6CA9-54C6-45D4-AEC3-43F097BD6FFD}"/>
    <cellStyle name="Millares 2 8 4 3 3" xfId="17235" xr:uid="{A3019922-867E-4EC2-BCEC-6E2094B26932}"/>
    <cellStyle name="Millares 2 8 4 3 3 2" xfId="38738" xr:uid="{DD51B53B-3382-4984-9408-4C9DA15573B2}"/>
    <cellStyle name="Millares 2 8 4 3 4" xfId="23840" xr:uid="{2325FECD-90AF-4216-8D57-4834F8270DFB}"/>
    <cellStyle name="Millares 2 8 4 3 5" xfId="45343" xr:uid="{2B069A2B-57D6-4334-A6F9-F587ADBB5F64}"/>
    <cellStyle name="Millares 2 8 4 4" xfId="3530" xr:uid="{236176F2-7CA3-451A-BFDC-A8AE979F6A13}"/>
    <cellStyle name="Millares 2 8 4 4 2" xfId="11796" xr:uid="{3CF3017C-A7D7-4995-80A7-9D3A74DF4BA7}"/>
    <cellStyle name="Millares 2 8 4 4 2 2" xfId="33299" xr:uid="{80F8D1B7-926B-46FC-A4F9-4D7FC0339F6B}"/>
    <cellStyle name="Millares 2 8 4 4 3" xfId="18431" xr:uid="{B2310E27-4F47-4E6F-A2BF-9461FCC32869}"/>
    <cellStyle name="Millares 2 8 4 4 3 2" xfId="39934" xr:uid="{CE1FCFAE-C12F-4744-A319-966D5D84B9AC}"/>
    <cellStyle name="Millares 2 8 4 4 4" xfId="25036" xr:uid="{17667077-F46A-4F53-8D97-4110E3BFABD1}"/>
    <cellStyle name="Millares 2 8 4 4 5" xfId="46539" xr:uid="{CACB2A4F-8466-4F1F-874A-6715F82A54AC}"/>
    <cellStyle name="Millares 2 8 4 5" xfId="5669" xr:uid="{CF4F3F03-516F-494C-A0E9-9F0FE884BFB6}"/>
    <cellStyle name="Millares 2 8 4 5 2" xfId="13935" xr:uid="{341F898F-7744-4322-B02B-D56AC04E15F5}"/>
    <cellStyle name="Millares 2 8 4 5 2 2" xfId="35438" xr:uid="{E578046C-7C4F-431A-A96F-CC0F272CFD95}"/>
    <cellStyle name="Millares 2 8 4 5 3" xfId="20570" xr:uid="{6654741A-F134-4D33-AFF4-8BDE33645158}"/>
    <cellStyle name="Millares 2 8 4 5 3 2" xfId="42073" xr:uid="{99252FA5-BE40-41DB-A45A-B8EB283585F1}"/>
    <cellStyle name="Millares 2 8 4 5 4" xfId="27175" xr:uid="{13209134-FFFE-4ABC-B8F6-028031C5DDC2}"/>
    <cellStyle name="Millares 2 8 4 5 5" xfId="48678" xr:uid="{DB0FA235-418A-4097-81CD-EDEACF5D2C73}"/>
    <cellStyle name="Millares 2 8 4 6" xfId="7310" xr:uid="{BB9EE97D-4602-4C79-99A1-D54705AE9EAB}"/>
    <cellStyle name="Millares 2 8 4 6 2" xfId="28813" xr:uid="{7FAAB44F-FE85-4F8C-B76D-62617121D9FB}"/>
    <cellStyle name="Millares 2 8 4 7" xfId="8967" xr:uid="{B160D8F6-4473-4ADC-BE52-A0D3C4D2968B}"/>
    <cellStyle name="Millares 2 8 4 7 2" xfId="30470" xr:uid="{AEB55807-7793-4DCE-8B22-DE0CA9A01AFC}"/>
    <cellStyle name="Millares 2 8 4 8" xfId="15602" xr:uid="{E0BD35FE-3DBA-4690-A7A2-C0ECBC9ADA7D}"/>
    <cellStyle name="Millares 2 8 4 8 2" xfId="37105" xr:uid="{D7D792BA-BC21-4CFB-9817-E5E592487BB4}"/>
    <cellStyle name="Millares 2 8 4 9" xfId="22207" xr:uid="{9651783D-64A9-4919-BC1D-CD3FD249D108}"/>
    <cellStyle name="Millares 2 8 5" xfId="970" xr:uid="{17EA5D1A-75A4-4802-A64E-57A0B3F5EA85}"/>
    <cellStyle name="Millares 2 8 5 2" xfId="3799" xr:uid="{1049B0A3-CD7A-4441-AFDD-92562D432443}"/>
    <cellStyle name="Millares 2 8 5 2 2" xfId="12065" xr:uid="{A2BEECC2-23B6-4927-9A15-6A5FD7B53BD7}"/>
    <cellStyle name="Millares 2 8 5 2 2 2" xfId="33568" xr:uid="{48CD8EAE-0E71-4D78-9B5E-F55DD0E2CB5A}"/>
    <cellStyle name="Millares 2 8 5 2 3" xfId="18700" xr:uid="{1F94F9A2-708F-42FE-8B27-CB4F8D968E4E}"/>
    <cellStyle name="Millares 2 8 5 2 3 2" xfId="40203" xr:uid="{29AFCF0D-8673-43B5-9471-460576AFFAF3}"/>
    <cellStyle name="Millares 2 8 5 2 4" xfId="25305" xr:uid="{CEA5B0FA-95A6-4B28-98B4-79435D515168}"/>
    <cellStyle name="Millares 2 8 5 2 5" xfId="46808" xr:uid="{AA4BF5F6-6A31-4349-9586-1B45BC4106A7}"/>
    <cellStyle name="Millares 2 8 5 3" xfId="5938" xr:uid="{87AA7314-B964-40AC-8206-15C94C22F1E5}"/>
    <cellStyle name="Millares 2 8 5 3 2" xfId="14204" xr:uid="{B3AFAD47-BC13-43CA-AA18-437B92836E99}"/>
    <cellStyle name="Millares 2 8 5 3 2 2" xfId="35707" xr:uid="{C6AC6B67-D1F1-45DD-8BE9-7902C24DE0C8}"/>
    <cellStyle name="Millares 2 8 5 3 3" xfId="20839" xr:uid="{2A3A03B1-6FE5-473D-BA7F-22DB4DAD4305}"/>
    <cellStyle name="Millares 2 8 5 3 3 2" xfId="42342" xr:uid="{7D9CA511-F9C2-4336-A57F-9EB5ADEFEC45}"/>
    <cellStyle name="Millares 2 8 5 3 4" xfId="27444" xr:uid="{E318D3C9-B3A2-4B10-A638-CEE1E824E7FA}"/>
    <cellStyle name="Millares 2 8 5 3 5" xfId="48947" xr:uid="{3E7948AF-8DBD-4D54-95EB-FDBBC6BC87D0}"/>
    <cellStyle name="Millares 2 8 5 4" xfId="7579" xr:uid="{15B0833D-1D24-4530-9257-90F51E81BB55}"/>
    <cellStyle name="Millares 2 8 5 4 2" xfId="29082" xr:uid="{55CB8B57-07D7-4975-AE1D-275546F5289E}"/>
    <cellStyle name="Millares 2 8 5 5" xfId="9236" xr:uid="{17578B0F-697F-44B9-830A-75FE06F5FD32}"/>
    <cellStyle name="Millares 2 8 5 5 2" xfId="30739" xr:uid="{389AD57F-31C2-44D3-BC35-EE0E53D7DCCB}"/>
    <cellStyle name="Millares 2 8 5 6" xfId="15871" xr:uid="{E14492DE-6D64-4ABD-A600-A5774844E77B}"/>
    <cellStyle name="Millares 2 8 5 6 2" xfId="37374" xr:uid="{74C200D3-AFDC-4DA3-935C-87CC162293A6}"/>
    <cellStyle name="Millares 2 8 5 7" xfId="22476" xr:uid="{D8FA2139-BE18-4513-B33D-70453BB34164}"/>
    <cellStyle name="Millares 2 8 5 8" xfId="43979" xr:uid="{36A4E929-7F55-4CAD-B98C-C4E19451DDE3}"/>
    <cellStyle name="Millares 2 8 6" xfId="1230" xr:uid="{353348E2-66F7-4B81-AB56-A37DE494F9C3}"/>
    <cellStyle name="Millares 2 8 6 2" xfId="4059" xr:uid="{00220861-ED50-4734-8806-CC56C6FE8452}"/>
    <cellStyle name="Millares 2 8 6 2 2" xfId="12325" xr:uid="{1118DFD2-0E03-44A5-BA02-B0C5FF1EF938}"/>
    <cellStyle name="Millares 2 8 6 2 2 2" xfId="33828" xr:uid="{02B5580E-8338-47F7-B5B7-08F416233A57}"/>
    <cellStyle name="Millares 2 8 6 2 3" xfId="18960" xr:uid="{98801A85-1D72-4418-9082-28CED873B9B4}"/>
    <cellStyle name="Millares 2 8 6 2 3 2" xfId="40463" xr:uid="{6A5E44D7-EB7F-49CD-8FA5-81182CA203C2}"/>
    <cellStyle name="Millares 2 8 6 2 4" xfId="25565" xr:uid="{B04B3F63-57D5-4F78-A8A8-0E32C614D78D}"/>
    <cellStyle name="Millares 2 8 6 2 5" xfId="47068" xr:uid="{B319B04B-0E64-4798-B6B9-DE39666E64FD}"/>
    <cellStyle name="Millares 2 8 6 3" xfId="6198" xr:uid="{4601564A-BE8F-4A95-B18A-5BA31607F9B8}"/>
    <cellStyle name="Millares 2 8 6 3 2" xfId="14464" xr:uid="{4082BCD1-E663-4B62-91C0-C26046A69ED9}"/>
    <cellStyle name="Millares 2 8 6 3 2 2" xfId="35967" xr:uid="{F4FFC4D2-8A5C-4A1B-8B3D-48FF6045E8BC}"/>
    <cellStyle name="Millares 2 8 6 3 3" xfId="21099" xr:uid="{6240DDEC-D299-45A4-8E6A-0E6B66AC0D3A}"/>
    <cellStyle name="Millares 2 8 6 3 3 2" xfId="42602" xr:uid="{7ECDABA9-1F72-45C9-B5FC-2F2DFF4EB3E5}"/>
    <cellStyle name="Millares 2 8 6 3 4" xfId="27704" xr:uid="{2F1FFA68-EA16-416E-9ED0-9BEC3D4BF786}"/>
    <cellStyle name="Millares 2 8 6 3 5" xfId="49207" xr:uid="{E075244E-A63D-4399-B1DE-4927B08E1714}"/>
    <cellStyle name="Millares 2 8 6 4" xfId="7839" xr:uid="{877D81AF-AB54-4F8C-BA8F-FA6DC5FE6E7B}"/>
    <cellStyle name="Millares 2 8 6 4 2" xfId="29342" xr:uid="{DD41E946-F557-4A06-97E8-A75F0977E4A3}"/>
    <cellStyle name="Millares 2 8 6 5" xfId="9496" xr:uid="{B7B2853A-D754-4CF2-87EA-A0D9239D7F32}"/>
    <cellStyle name="Millares 2 8 6 5 2" xfId="30999" xr:uid="{D150EB6E-06B6-4D5F-A58F-A8726E8FE85B}"/>
    <cellStyle name="Millares 2 8 6 6" xfId="16131" xr:uid="{5AC8390F-CADC-4E8B-B2D3-CCA9BD467C76}"/>
    <cellStyle name="Millares 2 8 6 6 2" xfId="37634" xr:uid="{B823F409-AE3F-4D03-80C2-ADF19047D59F}"/>
    <cellStyle name="Millares 2 8 6 7" xfId="22736" xr:uid="{B2AD2C92-3D72-44CF-8B78-DBE0EBEF73FE}"/>
    <cellStyle name="Millares 2 8 6 8" xfId="44239" xr:uid="{72FF1201-2207-4B17-B32A-52690807108A}"/>
    <cellStyle name="Millares 2 8 7" xfId="1918" xr:uid="{B5878A3B-4C3C-4447-9CEA-21F769907A4B}"/>
    <cellStyle name="Millares 2 8 7 2" xfId="10184" xr:uid="{11B8C813-1A46-4A15-AD36-EF17F2745EA5}"/>
    <cellStyle name="Millares 2 8 7 2 2" xfId="31687" xr:uid="{2F47F221-39F6-4307-8F2B-6A4E4294487A}"/>
    <cellStyle name="Millares 2 8 7 3" xfId="16819" xr:uid="{0739B080-1B0B-4FC5-8FD0-5F02C5DB15D5}"/>
    <cellStyle name="Millares 2 8 7 3 2" xfId="38322" xr:uid="{321ED2BF-E1EB-4C99-B0DF-7C68DB6E54A3}"/>
    <cellStyle name="Millares 2 8 7 4" xfId="23424" xr:uid="{79EFDBFF-A6B0-4C74-946F-85516E3A4679}"/>
    <cellStyle name="Millares 2 8 7 5" xfId="44927" xr:uid="{B28B7810-9A97-4AFD-B11B-AE636D109C92}"/>
    <cellStyle name="Millares 2 8 8" xfId="2603" xr:uid="{78ABD97D-1FD1-490E-95D9-57B29C00EAB8}"/>
    <cellStyle name="Millares 2 8 8 2" xfId="10869" xr:uid="{ADC51C9A-2CEF-474C-ABA4-6A00DDF220DF}"/>
    <cellStyle name="Millares 2 8 8 2 2" xfId="32372" xr:uid="{4A15F536-C2F9-44C3-BE6C-7113E0F4AF95}"/>
    <cellStyle name="Millares 2 8 8 3" xfId="17504" xr:uid="{8754A369-EA4E-4497-B9D4-10B4F22111FF}"/>
    <cellStyle name="Millares 2 8 8 3 2" xfId="39007" xr:uid="{D7E5284C-D39F-4AC0-9066-F06A45F149AA}"/>
    <cellStyle name="Millares 2 8 8 4" xfId="24109" xr:uid="{1DA283E5-6541-49AE-8611-8895A22DCE9F}"/>
    <cellStyle name="Millares 2 8 8 5" xfId="45612" xr:uid="{95F870DE-665E-415B-B252-D940D0CF51FB}"/>
    <cellStyle name="Millares 2 8 9" xfId="3114" xr:uid="{C3B7606B-142B-4E8D-B765-9D4B77099AEB}"/>
    <cellStyle name="Millares 2 8 9 2" xfId="11380" xr:uid="{862053F0-E0CA-4E5B-BAF2-87ED67FAA691}"/>
    <cellStyle name="Millares 2 8 9 2 2" xfId="32883" xr:uid="{56A81E9F-9338-4E26-BC8A-8D358A0DAE2B}"/>
    <cellStyle name="Millares 2 8 9 3" xfId="18015" xr:uid="{52AC38A5-274C-4D7E-A0A9-FC5DD5E38730}"/>
    <cellStyle name="Millares 2 8 9 3 2" xfId="39518" xr:uid="{7B543E50-5B1A-4E26-B39E-BD412D347488}"/>
    <cellStyle name="Millares 2 8 9 4" xfId="24620" xr:uid="{0A89CC89-E026-4594-A2B4-46A3E1F19D75}"/>
    <cellStyle name="Millares 2 8 9 5" xfId="46123" xr:uid="{11C65990-026D-4361-8783-5A09EA54E116}"/>
    <cellStyle name="Millares 2 9" xfId="864" xr:uid="{8B23238F-3DE7-4FBE-A170-5DAECCA636A6}"/>
    <cellStyle name="Millares 2 9 10" xfId="43873" xr:uid="{AF5737A9-2507-44B2-A7C1-FF60B0CA92F5}"/>
    <cellStyle name="Millares 2 9 2" xfId="1810" xr:uid="{2457D478-BE74-4BEE-931A-083D4E6CDEC3}"/>
    <cellStyle name="Millares 2 9 2 2" xfId="4639" xr:uid="{E7942196-10AE-4385-8F08-FB2FD4BE1A71}"/>
    <cellStyle name="Millares 2 9 2 2 2" xfId="12905" xr:uid="{1896ADB4-EA62-4AA6-A6C8-8BD515D85E88}"/>
    <cellStyle name="Millares 2 9 2 2 2 2" xfId="34408" xr:uid="{341EE840-74D2-43E4-9756-5BF5261A0FC7}"/>
    <cellStyle name="Millares 2 9 2 2 3" xfId="19540" xr:uid="{822DD0FC-7D9E-4BD3-BF20-09205061A03D}"/>
    <cellStyle name="Millares 2 9 2 2 3 2" xfId="41043" xr:uid="{D1501D1F-7187-4171-B7B1-929F206BDEA5}"/>
    <cellStyle name="Millares 2 9 2 2 4" xfId="26145" xr:uid="{652C470B-5029-47A1-89E8-3CEAB219EC0F}"/>
    <cellStyle name="Millares 2 9 2 2 5" xfId="47648" xr:uid="{479FBDF7-0953-4434-B711-9AA10089DAA9}"/>
    <cellStyle name="Millares 2 9 2 3" xfId="6778" xr:uid="{F52FBFCC-0336-429B-AC95-C235E104A435}"/>
    <cellStyle name="Millares 2 9 2 3 2" xfId="15044" xr:uid="{C551DDB5-A3E1-4387-9D2E-5E371515DE58}"/>
    <cellStyle name="Millares 2 9 2 3 2 2" xfId="36547" xr:uid="{E61037AE-A1DF-4720-B853-4F6906006A7C}"/>
    <cellStyle name="Millares 2 9 2 3 3" xfId="21679" xr:uid="{257912BF-D531-4D4A-BCB5-CBD900E064AC}"/>
    <cellStyle name="Millares 2 9 2 3 3 2" xfId="43182" xr:uid="{03808238-6889-49EB-927F-662B5675EF59}"/>
    <cellStyle name="Millares 2 9 2 3 4" xfId="28284" xr:uid="{F884B4C9-4F01-4CFE-A650-D73D0214562E}"/>
    <cellStyle name="Millares 2 9 2 3 5" xfId="49787" xr:uid="{D2C08CFC-00CD-4B5A-8892-B4911EB54C71}"/>
    <cellStyle name="Millares 2 9 2 4" xfId="8419" xr:uid="{57D176AF-DC0C-4978-8CAD-B4F4760AF3FF}"/>
    <cellStyle name="Millares 2 9 2 4 2" xfId="29922" xr:uid="{37B2E008-89AE-40A5-8A3F-61B6DA3525B0}"/>
    <cellStyle name="Millares 2 9 2 5" xfId="10076" xr:uid="{A96EF69A-3477-4140-8C7B-380799F563F1}"/>
    <cellStyle name="Millares 2 9 2 5 2" xfId="31579" xr:uid="{5E49DE10-42BC-4168-AC06-EAE56F4A1635}"/>
    <cellStyle name="Millares 2 9 2 6" xfId="16711" xr:uid="{D2AA53D3-EF35-4319-A02C-C18CC23627D6}"/>
    <cellStyle name="Millares 2 9 2 6 2" xfId="38214" xr:uid="{1BFDA31B-5C05-4DF5-9CDA-62D6EF0411C0}"/>
    <cellStyle name="Millares 2 9 2 7" xfId="23316" xr:uid="{A89A10EC-65B0-4B68-B702-C5D60D54983F}"/>
    <cellStyle name="Millares 2 9 2 8" xfId="44819" xr:uid="{3B4B6370-E89D-48C6-BE52-C3BC3705E723}"/>
    <cellStyle name="Millares 2 9 3" xfId="2497" xr:uid="{273CB822-A361-4E9F-A7F3-71E4F88DA6E3}"/>
    <cellStyle name="Millares 2 9 3 2" xfId="10763" xr:uid="{C6F91BA8-329A-42B5-B876-F42AA251E1BF}"/>
    <cellStyle name="Millares 2 9 3 2 2" xfId="32266" xr:uid="{F131705E-17EB-4D7E-AEB6-CE6566FF796D}"/>
    <cellStyle name="Millares 2 9 3 3" xfId="17398" xr:uid="{C52C3FA9-712A-4D68-A874-79CB20B294CC}"/>
    <cellStyle name="Millares 2 9 3 3 2" xfId="38901" xr:uid="{AAC0FA97-8E4D-443B-8CCF-9E7DC2126316}"/>
    <cellStyle name="Millares 2 9 3 4" xfId="24003" xr:uid="{B5571156-BB3F-4FA9-8D17-08B75379744A}"/>
    <cellStyle name="Millares 2 9 3 5" xfId="45506" xr:uid="{8B389395-20DE-405F-ADDF-AC70A0FA46F6}"/>
    <cellStyle name="Millares 2 9 4" xfId="3693" xr:uid="{1E5A8031-B90B-4B16-9550-E5B63A7EA3A5}"/>
    <cellStyle name="Millares 2 9 4 2" xfId="11959" xr:uid="{2E35FB1E-D0C0-472A-B5C4-C4CFBF4604BE}"/>
    <cellStyle name="Millares 2 9 4 2 2" xfId="33462" xr:uid="{1558633F-ABE7-40CC-8B87-0CAB6EC42962}"/>
    <cellStyle name="Millares 2 9 4 3" xfId="18594" xr:uid="{D8EA1F8C-8FE9-4497-BBA0-A59D097D0120}"/>
    <cellStyle name="Millares 2 9 4 3 2" xfId="40097" xr:uid="{58786D97-520A-4167-A4A1-1EC76096125C}"/>
    <cellStyle name="Millares 2 9 4 4" xfId="25199" xr:uid="{FC8B3CDF-906B-4B9C-B244-01931EBA9FFE}"/>
    <cellStyle name="Millares 2 9 4 5" xfId="46702" xr:uid="{CAF6780C-DF1E-4E1B-BEBF-048568B8C68C}"/>
    <cellStyle name="Millares 2 9 5" xfId="5832" xr:uid="{5522E813-EB70-4999-8B3C-FBB06FC11205}"/>
    <cellStyle name="Millares 2 9 5 2" xfId="14098" xr:uid="{416D995F-992D-4D87-ADBD-590309F442BB}"/>
    <cellStyle name="Millares 2 9 5 2 2" xfId="35601" xr:uid="{5E9E9D69-FECA-4015-903F-C0100462B4AD}"/>
    <cellStyle name="Millares 2 9 5 3" xfId="20733" xr:uid="{4D7CC46E-929D-443D-A90B-9C79352710BE}"/>
    <cellStyle name="Millares 2 9 5 3 2" xfId="42236" xr:uid="{2748DE79-E8BF-437C-A4F2-B27202120938}"/>
    <cellStyle name="Millares 2 9 5 4" xfId="27338" xr:uid="{2E8D63EB-A32B-4C1E-9F53-1542AD95E695}"/>
    <cellStyle name="Millares 2 9 5 5" xfId="48841" xr:uid="{6CD8A293-EBF7-4FCE-AE04-D5A80AC2DCB1}"/>
    <cellStyle name="Millares 2 9 6" xfId="7473" xr:uid="{D11B0A2A-B02D-4EB5-9A6B-1930E221F5DC}"/>
    <cellStyle name="Millares 2 9 6 2" xfId="28976" xr:uid="{4C190D23-CBA1-47C2-9656-3B035A7CE286}"/>
    <cellStyle name="Millares 2 9 7" xfId="9130" xr:uid="{B2508DDC-8F72-4A49-908A-BA6CB48963F6}"/>
    <cellStyle name="Millares 2 9 7 2" xfId="30633" xr:uid="{C9D4E75E-9C8C-4CED-B59D-0EFAE2C06649}"/>
    <cellStyle name="Millares 2 9 8" xfId="15765" xr:uid="{2F810D3B-7C1A-40EC-8900-BCE3D15A33BD}"/>
    <cellStyle name="Millares 2 9 8 2" xfId="37268" xr:uid="{F049F265-3F33-4351-974C-2C21712C291F}"/>
    <cellStyle name="Millares 2 9 9" xfId="22370" xr:uid="{07817370-B5B1-4074-BB0A-4D3A73D60A6C}"/>
    <cellStyle name="Millares 2_Hoja6 2 2" xfId="180" xr:uid="{2973AD2B-1DA6-45AC-A6C2-EFC02BC97C90}"/>
    <cellStyle name="Millares 20" xfId="188" xr:uid="{7F463E3B-B1A7-4A8B-8CA0-76C47C9A39C6}"/>
    <cellStyle name="Millares 21" xfId="196" xr:uid="{30C1017F-830F-45C8-B4F0-E098039366FE}"/>
    <cellStyle name="Millares 212" xfId="10" xr:uid="{00000000-0005-0000-0000-000009000000}"/>
    <cellStyle name="Millares 212 10" xfId="872" xr:uid="{C88F5615-DB95-4A82-B86E-C50758922AF2}"/>
    <cellStyle name="Millares 212 10 2" xfId="3701" xr:uid="{8BBEE57F-8BF0-45EA-BC93-3173DC64D44B}"/>
    <cellStyle name="Millares 212 10 2 2" xfId="11967" xr:uid="{F37A2088-2EFC-432B-9007-07F721DD6254}"/>
    <cellStyle name="Millares 212 10 2 2 2" xfId="33470" xr:uid="{2F7A4BD4-82DE-4F6E-8DA2-30DE29FD943F}"/>
    <cellStyle name="Millares 212 10 2 3" xfId="18602" xr:uid="{EE1EF2CF-2928-4BAB-958A-FCC8509A36C8}"/>
    <cellStyle name="Millares 212 10 2 3 2" xfId="40105" xr:uid="{8F95BB80-6F22-494C-8D25-BFAA5B61F9C2}"/>
    <cellStyle name="Millares 212 10 2 4" xfId="25207" xr:uid="{0B20B642-E32E-4E4A-BDC7-6F8E63082BC9}"/>
    <cellStyle name="Millares 212 10 2 5" xfId="46710" xr:uid="{7C416EFA-2F25-4FBF-8684-804840E48D80}"/>
    <cellStyle name="Millares 212 10 3" xfId="5840" xr:uid="{96C48222-9C68-4AF2-9A57-34C9049835C2}"/>
    <cellStyle name="Millares 212 10 3 2" xfId="14106" xr:uid="{57C5CFAE-8BD5-45F8-ADBA-F9222A5FCE87}"/>
    <cellStyle name="Millares 212 10 3 2 2" xfId="35609" xr:uid="{E4A3CEAC-DABE-4C9C-8498-614AEB0A9BEE}"/>
    <cellStyle name="Millares 212 10 3 3" xfId="20741" xr:uid="{04BCAD3B-18E4-40CF-BA5C-C7E5BC660C3A}"/>
    <cellStyle name="Millares 212 10 3 3 2" xfId="42244" xr:uid="{0603D651-B3B5-4CD9-987A-FA43DEC177CC}"/>
    <cellStyle name="Millares 212 10 3 4" xfId="27346" xr:uid="{BB1BF3C0-3954-4D62-8A3C-B11EC77497D5}"/>
    <cellStyle name="Millares 212 10 3 5" xfId="48849" xr:uid="{32BC1509-2438-462C-B497-2A0C201ACCBE}"/>
    <cellStyle name="Millares 212 10 4" xfId="7481" xr:uid="{AFF3CE12-94F9-4E30-89FB-E99C1401EAB4}"/>
    <cellStyle name="Millares 212 10 4 2" xfId="28984" xr:uid="{265F8E76-8303-4D9A-9BFB-B0BF5D89535C}"/>
    <cellStyle name="Millares 212 10 5" xfId="9138" xr:uid="{9D6957B8-02CD-48EA-BD8A-DDD0C714CABA}"/>
    <cellStyle name="Millares 212 10 5 2" xfId="30641" xr:uid="{E6CF6752-C9F1-4F3C-872A-C9B3966E3622}"/>
    <cellStyle name="Millares 212 10 6" xfId="15773" xr:uid="{C623CA40-8AED-41BD-A64B-75801A723582}"/>
    <cellStyle name="Millares 212 10 6 2" xfId="37276" xr:uid="{9D42E9DB-6DAA-4E2A-84FE-4EE561B714BD}"/>
    <cellStyle name="Millares 212 10 7" xfId="22378" xr:uid="{060E9051-AAB2-47DB-B426-82F6D1413963}"/>
    <cellStyle name="Millares 212 10 8" xfId="43881" xr:uid="{1AE49BE0-93CF-4EFA-825D-B67D5FF6D2B9}"/>
    <cellStyle name="Millares 212 11" xfId="1133" xr:uid="{C976BD92-F0C7-4909-A1C8-86D0E6A1AF0C}"/>
    <cellStyle name="Millares 212 11 2" xfId="3962" xr:uid="{C8F71319-6120-4EBB-AD22-93285DD661D3}"/>
    <cellStyle name="Millares 212 11 2 2" xfId="12228" xr:uid="{5ECB24D1-EF5F-476E-ACC0-9EAE48544E71}"/>
    <cellStyle name="Millares 212 11 2 2 2" xfId="33731" xr:uid="{BAB713E5-14A9-4538-B36C-2BDED8B74403}"/>
    <cellStyle name="Millares 212 11 2 3" xfId="18863" xr:uid="{BA2D0EE2-26B8-49E9-9992-706A03B5C511}"/>
    <cellStyle name="Millares 212 11 2 3 2" xfId="40366" xr:uid="{C29AF948-8400-46FB-8ACD-DCFCF9C5837C}"/>
    <cellStyle name="Millares 212 11 2 4" xfId="25468" xr:uid="{5518FB14-0E3D-412E-B897-FA54BC6DEBB4}"/>
    <cellStyle name="Millares 212 11 2 5" xfId="46971" xr:uid="{3E2E0AA7-3E03-4414-B7B3-4160FAA80748}"/>
    <cellStyle name="Millares 212 11 3" xfId="6101" xr:uid="{D77D884D-2FC0-4377-9CA7-3BC9BAED2495}"/>
    <cellStyle name="Millares 212 11 3 2" xfId="14367" xr:uid="{6B676AD0-2A94-492A-9BA0-648B71279DC6}"/>
    <cellStyle name="Millares 212 11 3 2 2" xfId="35870" xr:uid="{0CFE5F51-B537-45C2-8401-7A89471134E9}"/>
    <cellStyle name="Millares 212 11 3 3" xfId="21002" xr:uid="{503D86F9-0CE3-44C1-A925-D00540A092B8}"/>
    <cellStyle name="Millares 212 11 3 3 2" xfId="42505" xr:uid="{D48EF422-8F86-43B5-BDAC-DE2255D524D6}"/>
    <cellStyle name="Millares 212 11 3 4" xfId="27607" xr:uid="{8FD3F3FB-B4F9-4BF4-94D8-DABB95E60938}"/>
    <cellStyle name="Millares 212 11 3 5" xfId="49110" xr:uid="{063594D9-6128-48C4-98BB-2FB21B09C339}"/>
    <cellStyle name="Millares 212 11 4" xfId="7742" xr:uid="{DADDBC2F-2E3C-41BA-B272-7C37285DF517}"/>
    <cellStyle name="Millares 212 11 4 2" xfId="29245" xr:uid="{767D42FF-3F6E-4334-9FDC-3DAD7E03429C}"/>
    <cellStyle name="Millares 212 11 5" xfId="9399" xr:uid="{2A38E73C-9A38-47CC-8C17-2D3FAF6B475F}"/>
    <cellStyle name="Millares 212 11 5 2" xfId="30902" xr:uid="{745B1814-B9C4-4C93-8BBB-39596B5A4EE1}"/>
    <cellStyle name="Millares 212 11 6" xfId="16034" xr:uid="{363C831D-6C9B-400E-84E5-A41260CBD04F}"/>
    <cellStyle name="Millares 212 11 6 2" xfId="37537" xr:uid="{043F86CA-3B66-496D-B82B-419469D598F8}"/>
    <cellStyle name="Millares 212 11 7" xfId="22639" xr:uid="{BDB9A41F-9A51-4650-8F57-ECB32B892381}"/>
    <cellStyle name="Millares 212 11 8" xfId="44142" xr:uid="{77510DCF-D6FE-498E-868B-0E85DF1A8BB2}"/>
    <cellStyle name="Millares 212 12" xfId="1821" xr:uid="{F5E6588D-AF14-4348-B82F-6996E648B3AC}"/>
    <cellStyle name="Millares 212 12 2" xfId="10087" xr:uid="{26FC44CA-08C3-4471-924F-56AC5F98089E}"/>
    <cellStyle name="Millares 212 12 2 2" xfId="31590" xr:uid="{8AB95603-526D-4270-9F42-F06F4FF83352}"/>
    <cellStyle name="Millares 212 12 3" xfId="16722" xr:uid="{6B348B5D-E4D0-44DC-B29D-87B8BECAFA3B}"/>
    <cellStyle name="Millares 212 12 3 2" xfId="38225" xr:uid="{E402F00C-5DCC-471F-BCED-D4DD5CED0E9F}"/>
    <cellStyle name="Millares 212 12 4" xfId="23327" xr:uid="{1BB7136D-8031-40C1-AC09-28298C224CA7}"/>
    <cellStyle name="Millares 212 12 5" xfId="44830" xr:uid="{52228C34-4040-4369-80E1-6257E94E1832}"/>
    <cellStyle name="Millares 212 13" xfId="2505" xr:uid="{3FC9EF72-AAA9-46EF-BCAA-5AB1E80F6260}"/>
    <cellStyle name="Millares 212 13 2" xfId="10771" xr:uid="{7F4DB3D4-DFF9-45D5-BDA4-779F72275BE7}"/>
    <cellStyle name="Millares 212 13 2 2" xfId="32274" xr:uid="{BD4057C2-CC9D-40A5-9515-10EA1ED143C7}"/>
    <cellStyle name="Millares 212 13 3" xfId="17406" xr:uid="{054172BB-FB51-4B99-AAD6-DC8B78485A6D}"/>
    <cellStyle name="Millares 212 13 3 2" xfId="38909" xr:uid="{61D50A95-3C5E-4B0B-8ED5-A70756E49984}"/>
    <cellStyle name="Millares 212 13 4" xfId="24011" xr:uid="{B101477F-70E9-4F28-8DB9-356528E9ED92}"/>
    <cellStyle name="Millares 212 13 5" xfId="45514" xr:uid="{99D03BC3-4BD5-4E3E-8516-C1316B5A79CA}"/>
    <cellStyle name="Millares 212 14" xfId="3017" xr:uid="{6294CA8C-B73D-440D-AB6F-27ECDD45F0CB}"/>
    <cellStyle name="Millares 212 14 2" xfId="11283" xr:uid="{B0434079-C09E-4F80-B97E-752AAB105F8E}"/>
    <cellStyle name="Millares 212 14 2 2" xfId="32786" xr:uid="{0001FFB4-F2A3-4B9F-A6DC-3BDA544022D3}"/>
    <cellStyle name="Millares 212 14 3" xfId="17918" xr:uid="{A77D3AE2-7072-456A-BF5F-3B4A7FF7020F}"/>
    <cellStyle name="Millares 212 14 3 2" xfId="39421" xr:uid="{704F79A8-0A84-47BD-BAE0-050AA500EE31}"/>
    <cellStyle name="Millares 212 14 4" xfId="24523" xr:uid="{765CDB26-B1D9-4E6C-9F07-0115C1C0CC2B}"/>
    <cellStyle name="Millares 212 14 5" xfId="46026" xr:uid="{9C7B2DC9-4065-4DB1-B83A-6FAA568403CA}"/>
    <cellStyle name="Millares 212 15" xfId="4652" xr:uid="{D4E26DFD-43EB-4D27-944B-E0DFE34E6052}"/>
    <cellStyle name="Millares 212 15 2" xfId="12918" xr:uid="{1874F362-D183-4A9C-8CF3-4FA82F732E08}"/>
    <cellStyle name="Millares 212 15 2 2" xfId="34421" xr:uid="{4D55D54B-492E-46A1-8B18-650945DDA61A}"/>
    <cellStyle name="Millares 212 15 3" xfId="19553" xr:uid="{4F7A2153-13D7-48CB-8083-6399637591BC}"/>
    <cellStyle name="Millares 212 15 3 2" xfId="41056" xr:uid="{70E35CA4-BD8E-4EA2-8F82-C416885227D9}"/>
    <cellStyle name="Millares 212 15 4" xfId="26158" xr:uid="{04FE4D9F-6BE7-4798-83EE-729186AFD89F}"/>
    <cellStyle name="Millares 212 15 5" xfId="47661" xr:uid="{30748A92-0E1A-4795-BBA1-BDFA6FB8EC97}"/>
    <cellStyle name="Millares 212 16" xfId="5155" xr:uid="{53A2E6EB-166D-42A7-A0A1-8DEF4DBFC962}"/>
    <cellStyle name="Millares 212 16 2" xfId="13421" xr:uid="{D6D8144F-8C2F-40F8-A47B-3627BE8887ED}"/>
    <cellStyle name="Millares 212 16 2 2" xfId="34924" xr:uid="{1E8A7D18-26C7-4858-A1CE-212DE0A3774F}"/>
    <cellStyle name="Millares 212 16 3" xfId="20056" xr:uid="{5C971DBD-8BF9-43B3-BBAC-C2E7158D9E23}"/>
    <cellStyle name="Millares 212 16 3 2" xfId="41559" xr:uid="{EE165EBA-5503-4E05-AA55-5083FCA28E8D}"/>
    <cellStyle name="Millares 212 16 4" xfId="26661" xr:uid="{395C5B0B-3ED8-462F-8D24-B060551ED6E1}"/>
    <cellStyle name="Millares 212 16 5" xfId="48164" xr:uid="{EDC4C2AF-9BF7-41A1-A6C0-A8C30DF6DDCA}"/>
    <cellStyle name="Millares 212 17" xfId="6796" xr:uid="{6A3B1ECA-3BCE-415C-9AA1-FD64BBD2E1AB}"/>
    <cellStyle name="Millares 212 17 2" xfId="28299" xr:uid="{E7A2B142-AC4C-46CE-9DA4-C20D562DCD04}"/>
    <cellStyle name="Millares 212 18" xfId="8440" xr:uid="{265F1480-A549-4C5B-A2FF-CA2695D4C7AC}"/>
    <cellStyle name="Millares 212 18 2" xfId="29943" xr:uid="{4559AE22-B149-47CA-992A-B9C294DB75A7}"/>
    <cellStyle name="Millares 212 19" xfId="15089" xr:uid="{0B58AD73-BCC5-49BA-85C0-DB01903F4483}"/>
    <cellStyle name="Millares 212 19 2" xfId="36592" xr:uid="{DDA28EA9-393D-4BB4-AAA9-946E4326068A}"/>
    <cellStyle name="Millares 212 2" xfId="123" xr:uid="{A1FD8AC1-97F0-4BFC-9ABA-29F26C161E63}"/>
    <cellStyle name="Millares 212 2 10" xfId="3026" xr:uid="{0A15172B-0402-4439-B0AE-4161893F23A5}"/>
    <cellStyle name="Millares 212 2 10 2" xfId="11292" xr:uid="{2AD0EB18-43F2-4545-8463-B0123A420E74}"/>
    <cellStyle name="Millares 212 2 10 2 2" xfId="32795" xr:uid="{6A9F464B-AF42-4FA0-81B8-31C2F8C66163}"/>
    <cellStyle name="Millares 212 2 10 3" xfId="17927" xr:uid="{ECE5BC3A-0A89-408E-AC0C-00A1A2478F10}"/>
    <cellStyle name="Millares 212 2 10 3 2" xfId="39430" xr:uid="{ECB15FEA-FF86-4F13-96BF-FE8AD988B8DE}"/>
    <cellStyle name="Millares 212 2 10 4" xfId="24532" xr:uid="{9A7A3546-E443-4077-A62E-AE352BB48887}"/>
    <cellStyle name="Millares 212 2 10 5" xfId="46035" xr:uid="{C8B33C6C-DECC-4040-A008-5AA4603636D7}"/>
    <cellStyle name="Millares 212 2 11" xfId="4661" xr:uid="{9834CADF-8AA5-4A62-BDFB-3647635442CB}"/>
    <cellStyle name="Millares 212 2 11 2" xfId="12927" xr:uid="{18D4641C-84FF-4F7C-BC76-9ACC7A37F52F}"/>
    <cellStyle name="Millares 212 2 11 2 2" xfId="34430" xr:uid="{138042D1-8FC7-4E0E-A44D-45802BF1C097}"/>
    <cellStyle name="Millares 212 2 11 3" xfId="19562" xr:uid="{0A33A261-8923-48B0-9E44-3E7F0BF5A01F}"/>
    <cellStyle name="Millares 212 2 11 3 2" xfId="41065" xr:uid="{B6868157-4ECA-441D-9487-CB711F5F800D}"/>
    <cellStyle name="Millares 212 2 11 4" xfId="26167" xr:uid="{8674D7FF-A09C-4175-B743-A63F7C69AF35}"/>
    <cellStyle name="Millares 212 2 11 5" xfId="47670" xr:uid="{7586B075-67A3-48AC-A53D-B6B2E89AAECC}"/>
    <cellStyle name="Millares 212 2 12" xfId="5164" xr:uid="{B6357DCB-82E1-4244-AC78-B79BA499DD24}"/>
    <cellStyle name="Millares 212 2 12 2" xfId="13430" xr:uid="{C84CC454-D104-4F67-96A4-85525C0FF293}"/>
    <cellStyle name="Millares 212 2 12 2 2" xfId="34933" xr:uid="{B1BAAFC1-5BEC-4179-BD39-729542F7F258}"/>
    <cellStyle name="Millares 212 2 12 3" xfId="20065" xr:uid="{9FA71FCB-3EC4-4372-AE47-680F8BFBED8C}"/>
    <cellStyle name="Millares 212 2 12 3 2" xfId="41568" xr:uid="{BE547EA2-ACFA-498C-A068-F9898ABC7125}"/>
    <cellStyle name="Millares 212 2 12 4" xfId="26670" xr:uid="{3D2AF0FC-3831-49CB-8D32-B26ACC25085E}"/>
    <cellStyle name="Millares 212 2 12 5" xfId="48173" xr:uid="{48CF54A7-C893-4681-AE9F-E21EC8C22361}"/>
    <cellStyle name="Millares 212 2 13" xfId="6805" xr:uid="{02B871D9-8DEA-4809-91EF-B1EC0CAF7666}"/>
    <cellStyle name="Millares 212 2 13 2" xfId="28308" xr:uid="{5B58E5C5-3695-4717-876C-58E69DB464F3}"/>
    <cellStyle name="Millares 212 2 14" xfId="8459" xr:uid="{948A5A75-72DF-4E57-933E-4945D9B4C6B6}"/>
    <cellStyle name="Millares 212 2 14 2" xfId="29962" xr:uid="{E87D841F-CA88-4BD0-88CE-D22648D00951}"/>
    <cellStyle name="Millares 212 2 15" xfId="15098" xr:uid="{BBC55AC9-0EB0-4A5D-9FC5-92012C365BBA}"/>
    <cellStyle name="Millares 212 2 15 2" xfId="36601" xr:uid="{7F906596-C499-41F1-8CE1-C9AF29AB5BE0}"/>
    <cellStyle name="Millares 212 2 16" xfId="21703" xr:uid="{6E837429-E1AE-4AE4-846C-9C57B7E0BB95}"/>
    <cellStyle name="Millares 212 2 17" xfId="43206" xr:uid="{E34B7BF4-A399-43FC-984E-0CE87F1F3A46}"/>
    <cellStyle name="Millares 212 2 2" xfId="161" xr:uid="{BFD7581C-8CE5-407A-9C79-0D30B78B5F0B}"/>
    <cellStyle name="Millares 212 2 2 10" xfId="4698" xr:uid="{E92CA168-7E33-4290-B50D-42551D225420}"/>
    <cellStyle name="Millares 212 2 2 10 2" xfId="12964" xr:uid="{9C64EAF3-615E-42D8-910C-0F6CB5962E4A}"/>
    <cellStyle name="Millares 212 2 2 10 2 2" xfId="34467" xr:uid="{2F73A8B9-C63B-4812-8146-0487C21A3DC2}"/>
    <cellStyle name="Millares 212 2 2 10 3" xfId="19599" xr:uid="{374EA4F4-EBB4-4EF0-97D2-EDBF61B767B4}"/>
    <cellStyle name="Millares 212 2 2 10 3 2" xfId="41102" xr:uid="{ACA39796-AD97-4B6F-B4D5-EBD70FE92FD3}"/>
    <cellStyle name="Millares 212 2 2 10 4" xfId="26204" xr:uid="{E8129A87-8CAF-4292-B2DE-8110CAC9B399}"/>
    <cellStyle name="Millares 212 2 2 10 5" xfId="47707" xr:uid="{7915FCB9-29A1-4AE5-B330-FF0D9522A728}"/>
    <cellStyle name="Millares 212 2 2 11" xfId="5201" xr:uid="{8211E618-1C7D-4D41-8707-27D0B67FC025}"/>
    <cellStyle name="Millares 212 2 2 11 2" xfId="13467" xr:uid="{B10D4F25-BC80-4DA0-A8EF-8ED77A324C9F}"/>
    <cellStyle name="Millares 212 2 2 11 2 2" xfId="34970" xr:uid="{FC44C92C-5D46-44E2-B9C4-47347B47A51E}"/>
    <cellStyle name="Millares 212 2 2 11 3" xfId="20102" xr:uid="{3A02A96E-6ACC-42A1-BACE-918588178D2C}"/>
    <cellStyle name="Millares 212 2 2 11 3 2" xfId="41605" xr:uid="{69C06365-20B5-414C-8EFA-9630DE422314}"/>
    <cellStyle name="Millares 212 2 2 11 4" xfId="26707" xr:uid="{A523B5C6-EB6C-4509-A93F-718109286D3D}"/>
    <cellStyle name="Millares 212 2 2 11 5" xfId="48210" xr:uid="{4C2E230F-FB64-431F-AF69-C8D43385C9B8}"/>
    <cellStyle name="Millares 212 2 2 12" xfId="6842" xr:uid="{BF5990F5-5E5A-4406-A621-5DDEB06D77B6}"/>
    <cellStyle name="Millares 212 2 2 12 2" xfId="28345" xr:uid="{01998B36-CC0D-402C-84EA-5F6BDFA87BA0}"/>
    <cellStyle name="Millares 212 2 2 13" xfId="8496" xr:uid="{03511DB7-65EA-4FA9-B610-C0594CEEFF42}"/>
    <cellStyle name="Millares 212 2 2 13 2" xfId="29999" xr:uid="{4A425027-7281-49BE-9695-2B3A0ABCF4BA}"/>
    <cellStyle name="Millares 212 2 2 14" xfId="15135" xr:uid="{60896CBE-97D3-4798-B642-FD0D425F8A03}"/>
    <cellStyle name="Millares 212 2 2 14 2" xfId="36638" xr:uid="{88992650-DEB2-47B8-A9B9-8E9BA7078081}"/>
    <cellStyle name="Millares 212 2 2 15" xfId="21740" xr:uid="{A75E9E0C-BE27-4197-858F-75B3A1EC094F}"/>
    <cellStyle name="Millares 212 2 2 16" xfId="43243" xr:uid="{7CFBA0D6-6A1A-48E1-86C5-7D8B17ABAA04}"/>
    <cellStyle name="Millares 212 2 2 2" xfId="493" xr:uid="{6E00BEDA-4DEF-4994-BE62-4C19A4BFE10A}"/>
    <cellStyle name="Millares 212 2 2 2 10" xfId="7104" xr:uid="{55E4FF8F-7696-4AF1-B50E-01F926BBE47F}"/>
    <cellStyle name="Millares 212 2 2 2 10 2" xfId="28607" xr:uid="{2C526376-5306-488F-AB18-CB6F74B22419}"/>
    <cellStyle name="Millares 212 2 2 2 11" xfId="8760" xr:uid="{6BE67A12-638C-4F59-B75B-0560F51F1E14}"/>
    <cellStyle name="Millares 212 2 2 2 11 2" xfId="30263" xr:uid="{6B9E052A-B7F9-4B2D-A59D-CA1EDE4375FE}"/>
    <cellStyle name="Millares 212 2 2 2 12" xfId="15396" xr:uid="{97849996-AEE5-4110-B362-250DD44EB52D}"/>
    <cellStyle name="Millares 212 2 2 2 12 2" xfId="36899" xr:uid="{185D0DAB-467C-4C8D-ADCF-7622247A9690}"/>
    <cellStyle name="Millares 212 2 2 2 13" xfId="22001" xr:uid="{A054DB71-896C-49C8-AFD6-CA0F1A462F1B}"/>
    <cellStyle name="Millares 212 2 2 2 14" xfId="43504" xr:uid="{80772E79-F728-4EA0-8F57-F7E2D7C279AF}"/>
    <cellStyle name="Millares 212 2 2 2 2" xfId="775" xr:uid="{541C0933-800D-495A-8B62-9615953D126B}"/>
    <cellStyle name="Millares 212 2 2 2 2 10" xfId="15676" xr:uid="{1F0E170C-5991-4420-A54D-B426C02856A1}"/>
    <cellStyle name="Millares 212 2 2 2 2 10 2" xfId="37179" xr:uid="{3692AAE6-66D9-41C7-9F9B-63017693D9C2}"/>
    <cellStyle name="Millares 212 2 2 2 2 11" xfId="22281" xr:uid="{CEAAE685-BE01-4221-8B2D-45B61C3D5743}"/>
    <cellStyle name="Millares 212 2 2 2 2 12" xfId="43784" xr:uid="{07CE3BF0-13A0-4CEE-AEC0-B07FF4021FC6}"/>
    <cellStyle name="Millares 212 2 2 2 2 2" xfId="1721" xr:uid="{B4DE03E3-0A4A-4272-8D80-FA2285B2247D}"/>
    <cellStyle name="Millares 212 2 2 2 2 2 2" xfId="4550" xr:uid="{4B55D89A-505E-407E-B511-EF152F34DB91}"/>
    <cellStyle name="Millares 212 2 2 2 2 2 2 2" xfId="12816" xr:uid="{EC04DE2A-06A0-4215-9B99-CB246F867477}"/>
    <cellStyle name="Millares 212 2 2 2 2 2 2 2 2" xfId="34319" xr:uid="{A6E2AB65-BBE6-4BA3-B080-866BECABD7DB}"/>
    <cellStyle name="Millares 212 2 2 2 2 2 2 3" xfId="19451" xr:uid="{39CCE436-7A03-4B33-BC8E-6502028B5C76}"/>
    <cellStyle name="Millares 212 2 2 2 2 2 2 3 2" xfId="40954" xr:uid="{83FA97B8-1F4E-44D1-9FEF-9D80626A1B2C}"/>
    <cellStyle name="Millares 212 2 2 2 2 2 2 4" xfId="26056" xr:uid="{939CA978-0A08-4185-93C7-51E868180E8E}"/>
    <cellStyle name="Millares 212 2 2 2 2 2 2 5" xfId="47559" xr:uid="{403BDECE-554A-4AA8-85B8-B58C170B5F80}"/>
    <cellStyle name="Millares 212 2 2 2 2 2 3" xfId="6689" xr:uid="{CE90B7FD-A056-4F61-8FCB-DA9718FB2482}"/>
    <cellStyle name="Millares 212 2 2 2 2 2 3 2" xfId="14955" xr:uid="{AD6F4FCA-A3DD-477B-8D51-EE95298635B4}"/>
    <cellStyle name="Millares 212 2 2 2 2 2 3 2 2" xfId="36458" xr:uid="{DCB62693-EB3E-4569-AE4F-584F5F261754}"/>
    <cellStyle name="Millares 212 2 2 2 2 2 3 3" xfId="21590" xr:uid="{CDEBB43B-F3ED-413F-BF57-2D814111E7FC}"/>
    <cellStyle name="Millares 212 2 2 2 2 2 3 3 2" xfId="43093" xr:uid="{3D9B1CAD-0577-4355-80C4-83BBDF6BEC64}"/>
    <cellStyle name="Millares 212 2 2 2 2 2 3 4" xfId="28195" xr:uid="{F3627370-70D7-4AE1-B7B3-B561AA71D28B}"/>
    <cellStyle name="Millares 212 2 2 2 2 2 3 5" xfId="49698" xr:uid="{AA9DC8C2-4025-4CEC-A351-5D77D7DFD6F2}"/>
    <cellStyle name="Millares 212 2 2 2 2 2 4" xfId="8330" xr:uid="{897320BD-6214-4DA2-8FC0-A48C95EA7E09}"/>
    <cellStyle name="Millares 212 2 2 2 2 2 4 2" xfId="29833" xr:uid="{B4F92750-7143-46E8-AFF0-0B3F55283248}"/>
    <cellStyle name="Millares 212 2 2 2 2 2 5" xfId="9987" xr:uid="{D6D79FB2-F0C5-4ED4-92E7-C331D5060F6B}"/>
    <cellStyle name="Millares 212 2 2 2 2 2 5 2" xfId="31490" xr:uid="{6EDA89D3-9F2D-4689-AFF5-E945AB01FC72}"/>
    <cellStyle name="Millares 212 2 2 2 2 2 6" xfId="16622" xr:uid="{0BE0EDE1-0176-4A3D-9071-72E9A947CA49}"/>
    <cellStyle name="Millares 212 2 2 2 2 2 6 2" xfId="38125" xr:uid="{AAE21DFA-931E-4044-B97B-AB8188274ACC}"/>
    <cellStyle name="Millares 212 2 2 2 2 2 7" xfId="23227" xr:uid="{0DBB1574-28C1-4F1F-AC25-6F853AD3E804}"/>
    <cellStyle name="Millares 212 2 2 2 2 2 8" xfId="44730" xr:uid="{2DC8F73E-D831-43D7-981C-CC6BD7B2394B}"/>
    <cellStyle name="Millares 212 2 2 2 2 3" xfId="2408" xr:uid="{F77105C9-FE82-4202-9E76-3AB882D095A7}"/>
    <cellStyle name="Millares 212 2 2 2 2 3 2" xfId="10674" xr:uid="{21576CAE-7FC9-4FA0-9868-78FE2261A65E}"/>
    <cellStyle name="Millares 212 2 2 2 2 3 2 2" xfId="32177" xr:uid="{9B3F6CB2-93BC-49F8-BAEF-60C07BD01078}"/>
    <cellStyle name="Millares 212 2 2 2 2 3 3" xfId="17309" xr:uid="{B2F1F3FD-6161-431A-BA58-6C4FFC8C5BF3}"/>
    <cellStyle name="Millares 212 2 2 2 2 3 3 2" xfId="38812" xr:uid="{794885CF-4B60-4A32-AD3A-8E6424C664C7}"/>
    <cellStyle name="Millares 212 2 2 2 2 3 4" xfId="23914" xr:uid="{C3091DA0-24ED-416A-9A7D-C5A61B431054}"/>
    <cellStyle name="Millares 212 2 2 2 2 3 5" xfId="45417" xr:uid="{C7765B6A-57B2-44AD-A167-C19825469072}"/>
    <cellStyle name="Millares 212 2 2 2 2 4" xfId="2925" xr:uid="{29FB548C-68BA-49D6-BA25-244D7087E23F}"/>
    <cellStyle name="Millares 212 2 2 2 2 4 2" xfId="11191" xr:uid="{46A559CC-1AEE-4493-AECF-2B548D29C7CC}"/>
    <cellStyle name="Millares 212 2 2 2 2 4 2 2" xfId="32694" xr:uid="{ADFAACEE-3F8F-4207-A3AB-CAF76D72C899}"/>
    <cellStyle name="Millares 212 2 2 2 2 4 3" xfId="17826" xr:uid="{C6B4FAAD-0059-4E32-A4CA-7E6E17F63D36}"/>
    <cellStyle name="Millares 212 2 2 2 2 4 3 2" xfId="39329" xr:uid="{5210752B-0519-4F38-A9AE-7D8F944EB104}"/>
    <cellStyle name="Millares 212 2 2 2 2 4 4" xfId="24431" xr:uid="{FEF6A54B-9D29-4D2E-AA2A-0D39003A931C}"/>
    <cellStyle name="Millares 212 2 2 2 2 4 5" xfId="45934" xr:uid="{FC648DC4-5C10-4766-BB14-8F3B08E8CA1F}"/>
    <cellStyle name="Millares 212 2 2 2 2 5" xfId="3604" xr:uid="{0A12739B-8294-4EAF-8CB7-D5848E4F60E3}"/>
    <cellStyle name="Millares 212 2 2 2 2 5 2" xfId="11870" xr:uid="{0C220D39-6DA9-409A-A897-CCD3AC8E0FDC}"/>
    <cellStyle name="Millares 212 2 2 2 2 5 2 2" xfId="33373" xr:uid="{FA87A0EB-BEF2-4B8E-AFF7-0A9CA3AE745F}"/>
    <cellStyle name="Millares 212 2 2 2 2 5 3" xfId="18505" xr:uid="{843D855D-0447-4FBE-A4FC-97D1A35F2642}"/>
    <cellStyle name="Millares 212 2 2 2 2 5 3 2" xfId="40008" xr:uid="{348FFA9B-04F3-4DDF-977A-3E8FEA7DA500}"/>
    <cellStyle name="Millares 212 2 2 2 2 5 4" xfId="25110" xr:uid="{632ADB8C-294B-4955-ADA2-8652FF726539}"/>
    <cellStyle name="Millares 212 2 2 2 2 5 5" xfId="46613" xr:uid="{11382FCF-44AA-40CD-9747-922171EAB7FA}"/>
    <cellStyle name="Millares 212 2 2 2 2 6" xfId="5069" xr:uid="{FD7D17E2-F3BD-4818-BF51-F21BBB311B59}"/>
    <cellStyle name="Millares 212 2 2 2 2 6 2" xfId="13335" xr:uid="{24A16951-2279-4EFD-94B8-F1E6AEBA9A60}"/>
    <cellStyle name="Millares 212 2 2 2 2 6 2 2" xfId="34838" xr:uid="{9B762685-B475-40EB-9BA3-A7BA57D3350C}"/>
    <cellStyle name="Millares 212 2 2 2 2 6 3" xfId="19970" xr:uid="{C9B33D2C-4E76-4826-8C51-DBDD1D78EB39}"/>
    <cellStyle name="Millares 212 2 2 2 2 6 3 2" xfId="41473" xr:uid="{E53E93D7-08CE-4ACD-8CD1-367FB6BDE5B7}"/>
    <cellStyle name="Millares 212 2 2 2 2 6 4" xfId="26575" xr:uid="{98671ECB-353F-4BEA-B77A-E7E373A28B13}"/>
    <cellStyle name="Millares 212 2 2 2 2 6 5" xfId="48078" xr:uid="{6B505807-21F1-474E-B1F9-ABAC32C01E67}"/>
    <cellStyle name="Millares 212 2 2 2 2 7" xfId="5743" xr:uid="{374CEE1F-BAD7-4B98-AC9B-6F9483EBD5B3}"/>
    <cellStyle name="Millares 212 2 2 2 2 7 2" xfId="14009" xr:uid="{FB30DE99-CE81-410B-AD38-26C52E0A1837}"/>
    <cellStyle name="Millares 212 2 2 2 2 7 2 2" xfId="35512" xr:uid="{B24801F0-42B9-43EE-9399-958A3FF77243}"/>
    <cellStyle name="Millares 212 2 2 2 2 7 3" xfId="20644" xr:uid="{0B834C56-F921-4B13-A79F-833A01CBBFFF}"/>
    <cellStyle name="Millares 212 2 2 2 2 7 3 2" xfId="42147" xr:uid="{6C27F851-F4FC-490F-826B-8202F59692FA}"/>
    <cellStyle name="Millares 212 2 2 2 2 7 4" xfId="27249" xr:uid="{E3A4C689-BB6A-476E-9B36-650EEACB2573}"/>
    <cellStyle name="Millares 212 2 2 2 2 7 5" xfId="48752" xr:uid="{C52C5639-760C-440D-8E2F-F5E42096F406}"/>
    <cellStyle name="Millares 212 2 2 2 2 8" xfId="7384" xr:uid="{FB82635F-A241-4940-A5A3-67690C7C0BE2}"/>
    <cellStyle name="Millares 212 2 2 2 2 8 2" xfId="28887" xr:uid="{78775AEE-DCEC-4F35-8BDD-0250482B97BF}"/>
    <cellStyle name="Millares 212 2 2 2 2 9" xfId="9041" xr:uid="{1333C4E6-7300-4E7D-A3F4-388863C7A71D}"/>
    <cellStyle name="Millares 212 2 2 2 2 9 2" xfId="30544" xr:uid="{D23550B9-05F5-4246-A6D6-C1B286919303}"/>
    <cellStyle name="Millares 212 2 2 2 3" xfId="1045" xr:uid="{5BAF387E-8E51-486A-A227-40E889D62A5A}"/>
    <cellStyle name="Millares 212 2 2 2 3 2" xfId="3874" xr:uid="{97B20B69-4FD7-4073-8D1A-C3B93AFEC6A7}"/>
    <cellStyle name="Millares 212 2 2 2 3 2 2" xfId="12140" xr:uid="{7D399185-E68E-4446-A0D9-D90A9C6A2BE5}"/>
    <cellStyle name="Millares 212 2 2 2 3 2 2 2" xfId="33643" xr:uid="{BF91970D-4DFD-4899-9349-E3B93D0045BE}"/>
    <cellStyle name="Millares 212 2 2 2 3 2 3" xfId="18775" xr:uid="{7023D1F3-68C3-4BE2-ADFE-9F0A14587966}"/>
    <cellStyle name="Millares 212 2 2 2 3 2 3 2" xfId="40278" xr:uid="{91E1747D-B159-46B9-9CB7-49D39B8CA666}"/>
    <cellStyle name="Millares 212 2 2 2 3 2 4" xfId="25380" xr:uid="{B45BF260-3EC4-40F4-9FE8-66F910D47D8D}"/>
    <cellStyle name="Millares 212 2 2 2 3 2 5" xfId="46883" xr:uid="{F9473A3A-B83E-4B74-A713-C5589AFA9FEB}"/>
    <cellStyle name="Millares 212 2 2 2 3 3" xfId="6013" xr:uid="{8AECE1BD-EB60-407D-A2C6-4BB04528A3E4}"/>
    <cellStyle name="Millares 212 2 2 2 3 3 2" xfId="14279" xr:uid="{238D4C58-74CC-421E-A324-EB1E75667811}"/>
    <cellStyle name="Millares 212 2 2 2 3 3 2 2" xfId="35782" xr:uid="{7F3935DB-1FA8-4F22-B83E-6FA2F8116EE4}"/>
    <cellStyle name="Millares 212 2 2 2 3 3 3" xfId="20914" xr:uid="{C37FE2E9-04B0-4183-98BA-74C411BCF58B}"/>
    <cellStyle name="Millares 212 2 2 2 3 3 3 2" xfId="42417" xr:uid="{094A0053-5FA4-478F-964B-706A1BC80BA4}"/>
    <cellStyle name="Millares 212 2 2 2 3 3 4" xfId="27519" xr:uid="{11D7F8D6-30F0-4853-8CA1-02ACBA5170AA}"/>
    <cellStyle name="Millares 212 2 2 2 3 3 5" xfId="49022" xr:uid="{E36FC2B6-F816-4C10-8F85-FFEE048D6256}"/>
    <cellStyle name="Millares 212 2 2 2 3 4" xfId="7654" xr:uid="{2CFFD120-27BC-422A-91FE-C13A128C5E59}"/>
    <cellStyle name="Millares 212 2 2 2 3 4 2" xfId="29157" xr:uid="{85F2FD31-D9F6-4AD4-9C4E-6A4C902B7BB7}"/>
    <cellStyle name="Millares 212 2 2 2 3 5" xfId="9311" xr:uid="{010F0DC6-931F-4792-B830-A45DCA518F6A}"/>
    <cellStyle name="Millares 212 2 2 2 3 5 2" xfId="30814" xr:uid="{C055FC0F-7CB7-45FC-BE16-5425CC8FF328}"/>
    <cellStyle name="Millares 212 2 2 2 3 6" xfId="15946" xr:uid="{396C5417-7F53-436C-A413-8A0769E1C330}"/>
    <cellStyle name="Millares 212 2 2 2 3 6 2" xfId="37449" xr:uid="{E9BE036D-BEA6-415B-95F5-59F974A032FA}"/>
    <cellStyle name="Millares 212 2 2 2 3 7" xfId="22551" xr:uid="{9E0988ED-123D-41A1-91AE-2EF80B04F100}"/>
    <cellStyle name="Millares 212 2 2 2 3 8" xfId="44054" xr:uid="{083D4218-15EB-43A2-9A52-A7B4CC70F16C}"/>
    <cellStyle name="Millares 212 2 2 2 4" xfId="1441" xr:uid="{D7A2D985-98CB-4A20-932B-063170829DF5}"/>
    <cellStyle name="Millares 212 2 2 2 4 2" xfId="4270" xr:uid="{8B37B2E6-FB86-4654-8CE3-BA697D5065E1}"/>
    <cellStyle name="Millares 212 2 2 2 4 2 2" xfId="12536" xr:uid="{2F394CF1-E445-4C29-88F3-018ADDB0E71B}"/>
    <cellStyle name="Millares 212 2 2 2 4 2 2 2" xfId="34039" xr:uid="{24593380-B549-4C1E-9220-A6A822856D10}"/>
    <cellStyle name="Millares 212 2 2 2 4 2 3" xfId="19171" xr:uid="{E35B246C-E265-4EDF-96EA-66826AF9D88C}"/>
    <cellStyle name="Millares 212 2 2 2 4 2 3 2" xfId="40674" xr:uid="{B97FEB85-9BC2-456A-9CBF-D8F79CE9EA4C}"/>
    <cellStyle name="Millares 212 2 2 2 4 2 4" xfId="25776" xr:uid="{2DC91DF1-5841-448F-9E2C-5B82AFEEB960}"/>
    <cellStyle name="Millares 212 2 2 2 4 2 5" xfId="47279" xr:uid="{3B0ED64A-9489-4A58-9115-3E42370458EF}"/>
    <cellStyle name="Millares 212 2 2 2 4 3" xfId="6409" xr:uid="{AD9B641A-D072-42D4-A66D-1F3F3171E2F0}"/>
    <cellStyle name="Millares 212 2 2 2 4 3 2" xfId="14675" xr:uid="{F22A8693-D937-4663-85E6-4D07EDC079A0}"/>
    <cellStyle name="Millares 212 2 2 2 4 3 2 2" xfId="36178" xr:uid="{9E34282B-7A58-4318-8523-F6F3068776C0}"/>
    <cellStyle name="Millares 212 2 2 2 4 3 3" xfId="21310" xr:uid="{920AFC53-6F0F-4F63-988B-B9B9523E9465}"/>
    <cellStyle name="Millares 212 2 2 2 4 3 3 2" xfId="42813" xr:uid="{3C83F67A-8D0B-4EB8-BB2E-686ACDB87790}"/>
    <cellStyle name="Millares 212 2 2 2 4 3 4" xfId="27915" xr:uid="{4358DC57-E6AC-4236-9BE3-15F5D236C18D}"/>
    <cellStyle name="Millares 212 2 2 2 4 3 5" xfId="49418" xr:uid="{C5C60446-A9A9-4B92-A329-88C70C7B93D4}"/>
    <cellStyle name="Millares 212 2 2 2 4 4" xfId="8050" xr:uid="{7569209B-68DC-4285-B6D4-C3B7B936CEAD}"/>
    <cellStyle name="Millares 212 2 2 2 4 4 2" xfId="29553" xr:uid="{05C91340-60E0-461E-8538-1074DFB318A5}"/>
    <cellStyle name="Millares 212 2 2 2 4 5" xfId="9707" xr:uid="{5F42C05B-5988-4006-B4FD-DDFAB49894CD}"/>
    <cellStyle name="Millares 212 2 2 2 4 5 2" xfId="31210" xr:uid="{8D2A2ED4-1AE4-4E38-AA45-AB13B4A0FB89}"/>
    <cellStyle name="Millares 212 2 2 2 4 6" xfId="16342" xr:uid="{BDB18426-BD0C-4AAF-85A3-E4EBFE2528A0}"/>
    <cellStyle name="Millares 212 2 2 2 4 6 2" xfId="37845" xr:uid="{1E3F7EE6-D135-4280-A13D-78B7BD392F09}"/>
    <cellStyle name="Millares 212 2 2 2 4 7" xfId="22947" xr:uid="{A5D7F09A-4259-465E-A2D3-B9C20DD4B093}"/>
    <cellStyle name="Millares 212 2 2 2 4 8" xfId="44450" xr:uid="{F1F0280B-1DBE-4C67-A062-E346DBBB8A6D}"/>
    <cellStyle name="Millares 212 2 2 2 5" xfId="2128" xr:uid="{618EAFFE-5E42-430B-8759-87589335D606}"/>
    <cellStyle name="Millares 212 2 2 2 5 2" xfId="10394" xr:uid="{E9612520-7E5B-4190-AB14-65D70AA4E61C}"/>
    <cellStyle name="Millares 212 2 2 2 5 2 2" xfId="31897" xr:uid="{65F54B13-2F01-44B2-B0F4-80F5BA75D8FB}"/>
    <cellStyle name="Millares 212 2 2 2 5 3" xfId="17029" xr:uid="{41D92C11-BA9F-49B6-993B-276E83333E7E}"/>
    <cellStyle name="Millares 212 2 2 2 5 3 2" xfId="38532" xr:uid="{CA14D2B0-26EB-408B-A75D-438326504055}"/>
    <cellStyle name="Millares 212 2 2 2 5 4" xfId="23634" xr:uid="{A872CFEE-0EDE-4918-996E-CE299AAE0B46}"/>
    <cellStyle name="Millares 212 2 2 2 5 5" xfId="45137" xr:uid="{766D492F-3C96-4FC8-B6BF-FB547A9376DC}"/>
    <cellStyle name="Millares 212 2 2 2 6" xfId="2676" xr:uid="{16F362B9-CE5E-435C-9AC6-DED1D4052DB5}"/>
    <cellStyle name="Millares 212 2 2 2 6 2" xfId="10942" xr:uid="{C81B1E2D-6941-4DAF-B8B7-CCA4704642A0}"/>
    <cellStyle name="Millares 212 2 2 2 6 2 2" xfId="32445" xr:uid="{7A3ADBB3-C3EF-4250-A3C6-CB58C48C4923}"/>
    <cellStyle name="Millares 212 2 2 2 6 3" xfId="17577" xr:uid="{3D835E43-D54A-4853-9250-9592855893BC}"/>
    <cellStyle name="Millares 212 2 2 2 6 3 2" xfId="39080" xr:uid="{732C7EF7-C92E-4536-9DA9-20846774D1CF}"/>
    <cellStyle name="Millares 212 2 2 2 6 4" xfId="24182" xr:uid="{D0EB2BC6-F651-4CC1-9D40-A07FA820337F}"/>
    <cellStyle name="Millares 212 2 2 2 6 5" xfId="45685" xr:uid="{853D14A7-C74C-41F0-A4DA-27E291BD4355}"/>
    <cellStyle name="Millares 212 2 2 2 7" xfId="3324" xr:uid="{65A216FC-7B8B-4C76-95B1-7E3FCC6C35F1}"/>
    <cellStyle name="Millares 212 2 2 2 7 2" xfId="11590" xr:uid="{3EA5845B-C036-4FE1-8ADC-B3BC830C85D2}"/>
    <cellStyle name="Millares 212 2 2 2 7 2 2" xfId="33093" xr:uid="{4FDEBD67-BB10-45DC-B75C-028761DFADA0}"/>
    <cellStyle name="Millares 212 2 2 2 7 3" xfId="18225" xr:uid="{ADAC0D19-95BA-479B-AB7B-10A06B65E5EE}"/>
    <cellStyle name="Millares 212 2 2 2 7 3 2" xfId="39728" xr:uid="{29D6A604-EAE3-4366-B913-AFC0678F9FC8}"/>
    <cellStyle name="Millares 212 2 2 2 7 4" xfId="24830" xr:uid="{57E80891-60B0-4A7E-8092-7A9135333018}"/>
    <cellStyle name="Millares 212 2 2 2 7 5" xfId="46333" xr:uid="{E6889EE5-0A74-45EA-87B0-F8D1981E82F2}"/>
    <cellStyle name="Millares 212 2 2 2 8" xfId="4820" xr:uid="{0AD0E3E1-8346-49DF-9F15-1AEAD3919CBB}"/>
    <cellStyle name="Millares 212 2 2 2 8 2" xfId="13086" xr:uid="{2EFBAD3F-241C-4FEE-B6FA-3E5FC71A77D6}"/>
    <cellStyle name="Millares 212 2 2 2 8 2 2" xfId="34589" xr:uid="{6646DC0C-0F32-44A1-9C25-3B7712C18388}"/>
    <cellStyle name="Millares 212 2 2 2 8 3" xfId="19721" xr:uid="{D1E720EE-C5A6-4619-9192-56FF4B4A67AA}"/>
    <cellStyle name="Millares 212 2 2 2 8 3 2" xfId="41224" xr:uid="{987D9C24-0A86-441A-AAD2-C893DAED6AA3}"/>
    <cellStyle name="Millares 212 2 2 2 8 4" xfId="26326" xr:uid="{ACF3E123-CBA5-43EA-9E17-B5E1E30ABCC3}"/>
    <cellStyle name="Millares 212 2 2 2 8 5" xfId="47829" xr:uid="{9D7A3D4F-2042-4109-84E6-6CC083F0C7D5}"/>
    <cellStyle name="Millares 212 2 2 2 9" xfId="5463" xr:uid="{6187E73C-4AFB-4131-B5A1-11787F48E16B}"/>
    <cellStyle name="Millares 212 2 2 2 9 2" xfId="13729" xr:uid="{5A3F7762-4ACF-4EAC-8B5E-12F214AC67B3}"/>
    <cellStyle name="Millares 212 2 2 2 9 2 2" xfId="35232" xr:uid="{48EA23D7-C063-45A2-AB1E-6C481FF6E0DE}"/>
    <cellStyle name="Millares 212 2 2 2 9 3" xfId="20364" xr:uid="{1E8DC976-9C17-4AB1-BEF6-925B26E9B491}"/>
    <cellStyle name="Millares 212 2 2 2 9 3 2" xfId="41867" xr:uid="{A8265F72-051B-451C-812A-D0FB1F18B1B6}"/>
    <cellStyle name="Millares 212 2 2 2 9 4" xfId="26969" xr:uid="{8BA52B2B-8019-401F-A7F4-BB8A08661B4E}"/>
    <cellStyle name="Millares 212 2 2 2 9 5" xfId="48472" xr:uid="{EF25458B-E424-44F9-B2B6-EDB017BA32D8}"/>
    <cellStyle name="Millares 212 2 2 3" xfId="366" xr:uid="{4E9F4A78-94F2-42F9-806E-B5E667560C80}"/>
    <cellStyle name="Millares 212 2 2 3 10" xfId="15269" xr:uid="{314B9C30-5B58-4BC6-A16E-035AB0C9102F}"/>
    <cellStyle name="Millares 212 2 2 3 10 2" xfId="36772" xr:uid="{D54F9FB5-A057-4173-A371-E4132C913A67}"/>
    <cellStyle name="Millares 212 2 2 3 11" xfId="21874" xr:uid="{66F4E235-9599-412A-8C34-7B66FC326348}"/>
    <cellStyle name="Millares 212 2 2 3 12" xfId="43377" xr:uid="{AFEAADA3-CDE3-4A68-B3C2-9D7D06866E9C}"/>
    <cellStyle name="Millares 212 2 2 3 2" xfId="1314" xr:uid="{C51F9F8F-E35D-4E58-9A9C-34738170D9C8}"/>
    <cellStyle name="Millares 212 2 2 3 2 2" xfId="4143" xr:uid="{3F653409-7B0F-4083-966D-DC602AC2B4AF}"/>
    <cellStyle name="Millares 212 2 2 3 2 2 2" xfId="12409" xr:uid="{C666C262-5FC2-443D-B105-B2B864D2069B}"/>
    <cellStyle name="Millares 212 2 2 3 2 2 2 2" xfId="33912" xr:uid="{A318B275-6EE8-4FA0-8E2B-C50047B36600}"/>
    <cellStyle name="Millares 212 2 2 3 2 2 3" xfId="19044" xr:uid="{A663C0E4-18A2-4B07-A1C8-9810238B2823}"/>
    <cellStyle name="Millares 212 2 2 3 2 2 3 2" xfId="40547" xr:uid="{26BA2D97-1A39-4209-ADEB-F17F65B626AA}"/>
    <cellStyle name="Millares 212 2 2 3 2 2 4" xfId="25649" xr:uid="{B7237E59-3CA1-45D7-8845-A98D3B8E48C6}"/>
    <cellStyle name="Millares 212 2 2 3 2 2 5" xfId="47152" xr:uid="{C7648D74-5B37-42C7-A3CE-44149A840DA2}"/>
    <cellStyle name="Millares 212 2 2 3 2 3" xfId="6282" xr:uid="{B27D1E5A-3D68-4F53-8D77-16637FED60BF}"/>
    <cellStyle name="Millares 212 2 2 3 2 3 2" xfId="14548" xr:uid="{94E6D7B0-6DFD-4756-8288-F9D7B4ABF07A}"/>
    <cellStyle name="Millares 212 2 2 3 2 3 2 2" xfId="36051" xr:uid="{EADA8DEE-C464-496A-B0BD-A16D7A3A3057}"/>
    <cellStyle name="Millares 212 2 2 3 2 3 3" xfId="21183" xr:uid="{7BFD70A1-331F-4506-A650-253A6CCCE490}"/>
    <cellStyle name="Millares 212 2 2 3 2 3 3 2" xfId="42686" xr:uid="{A2E4BB24-2934-41C6-B03D-86E12F1799D2}"/>
    <cellStyle name="Millares 212 2 2 3 2 3 4" xfId="27788" xr:uid="{5DB67453-0045-40FA-A272-0924BBF025F4}"/>
    <cellStyle name="Millares 212 2 2 3 2 3 5" xfId="49291" xr:uid="{02E84EF9-ED69-416A-9040-FFF7A900C761}"/>
    <cellStyle name="Millares 212 2 2 3 2 4" xfId="7923" xr:uid="{B6BBE637-0AD8-47CE-A2B5-02CD634C27DE}"/>
    <cellStyle name="Millares 212 2 2 3 2 4 2" xfId="29426" xr:uid="{A98116DC-68A3-4E55-B833-A9AFDF1C7E6B}"/>
    <cellStyle name="Millares 212 2 2 3 2 5" xfId="9580" xr:uid="{C8ABA9D0-6682-4524-9073-F0E2A83F83D4}"/>
    <cellStyle name="Millares 212 2 2 3 2 5 2" xfId="31083" xr:uid="{0B7BE508-6EDE-4BC6-8B36-BD7609B83539}"/>
    <cellStyle name="Millares 212 2 2 3 2 6" xfId="16215" xr:uid="{FA7CE8B6-F348-4E16-B4ED-97652B8D5B91}"/>
    <cellStyle name="Millares 212 2 2 3 2 6 2" xfId="37718" xr:uid="{BC680939-E351-4A13-AAFF-F599EAE016A6}"/>
    <cellStyle name="Millares 212 2 2 3 2 7" xfId="22820" xr:uid="{0B2B47EB-5259-4E2F-A70C-4108CC1EA307}"/>
    <cellStyle name="Millares 212 2 2 3 2 8" xfId="44323" xr:uid="{37E95409-C196-44C1-80B6-57D72C0BF2FB}"/>
    <cellStyle name="Millares 212 2 2 3 3" xfId="2001" xr:uid="{D31D6F2E-588B-4514-9B54-2D0C01A88367}"/>
    <cellStyle name="Millares 212 2 2 3 3 2" xfId="10267" xr:uid="{1BE523B7-82C0-4169-877B-92C2C7EECE1C}"/>
    <cellStyle name="Millares 212 2 2 3 3 2 2" xfId="31770" xr:uid="{D7004E74-0C05-4505-B0F0-594E51D200D1}"/>
    <cellStyle name="Millares 212 2 2 3 3 3" xfId="16902" xr:uid="{0055EFA5-3348-462E-9947-5771E4862E03}"/>
    <cellStyle name="Millares 212 2 2 3 3 3 2" xfId="38405" xr:uid="{BC67775E-AF72-483F-855C-FE4E10F4CE0A}"/>
    <cellStyle name="Millares 212 2 2 3 3 4" xfId="23507" xr:uid="{007C5052-1AFB-4C54-8729-E4D8D173720F}"/>
    <cellStyle name="Millares 212 2 2 3 3 5" xfId="45010" xr:uid="{6655B7DF-2035-4C63-BF39-137836145CFC}"/>
    <cellStyle name="Millares 212 2 2 3 4" xfId="2800" xr:uid="{DD730D97-CDDE-4E4D-9DBA-FF116A7AB7EE}"/>
    <cellStyle name="Millares 212 2 2 3 4 2" xfId="11066" xr:uid="{FFE2F627-0BAA-4FFF-99DA-814FB744CF1B}"/>
    <cellStyle name="Millares 212 2 2 3 4 2 2" xfId="32569" xr:uid="{6BF9CEF9-1B92-4E41-9FDE-611B23FFCFA6}"/>
    <cellStyle name="Millares 212 2 2 3 4 3" xfId="17701" xr:uid="{C0B22A70-9D29-457E-858A-779BFBAAFF6F}"/>
    <cellStyle name="Millares 212 2 2 3 4 3 2" xfId="39204" xr:uid="{568D4C0F-8FE7-4D3E-B216-D92B2D09A141}"/>
    <cellStyle name="Millares 212 2 2 3 4 4" xfId="24306" xr:uid="{8E4AC640-C37D-487D-9696-C1DA99CD0D62}"/>
    <cellStyle name="Millares 212 2 2 3 4 5" xfId="45809" xr:uid="{57920D3E-E696-4C77-ADE3-8054F4993FA7}"/>
    <cellStyle name="Millares 212 2 2 3 5" xfId="3197" xr:uid="{7BC47083-AED6-4452-BDFD-8C7951B0C727}"/>
    <cellStyle name="Millares 212 2 2 3 5 2" xfId="11463" xr:uid="{DB679094-6EF9-491A-8A58-B46C849680C3}"/>
    <cellStyle name="Millares 212 2 2 3 5 2 2" xfId="32966" xr:uid="{65F0EBDE-803F-4021-B875-B18784EE6A55}"/>
    <cellStyle name="Millares 212 2 2 3 5 3" xfId="18098" xr:uid="{39C483A7-CE48-4755-9EB3-410BEF264253}"/>
    <cellStyle name="Millares 212 2 2 3 5 3 2" xfId="39601" xr:uid="{5E492F29-EEAE-46C9-B37B-A4C2376B38AF}"/>
    <cellStyle name="Millares 212 2 2 3 5 4" xfId="24703" xr:uid="{AB017C1D-A460-47BE-BF26-C5E6115D62CC}"/>
    <cellStyle name="Millares 212 2 2 3 5 5" xfId="46206" xr:uid="{A867B836-E528-418F-B5AF-4AB6F97DF86E}"/>
    <cellStyle name="Millares 212 2 2 3 6" xfId="4944" xr:uid="{BC0A882D-D12A-469A-9F55-A35DAD8DA89E}"/>
    <cellStyle name="Millares 212 2 2 3 6 2" xfId="13210" xr:uid="{EDEB8272-50D8-453B-B04F-593420F03503}"/>
    <cellStyle name="Millares 212 2 2 3 6 2 2" xfId="34713" xr:uid="{6E88CF32-F5D6-464E-B931-08DCEBA5F8DF}"/>
    <cellStyle name="Millares 212 2 2 3 6 3" xfId="19845" xr:uid="{4B347BBF-8C6E-4DED-A703-FEB16B3F1270}"/>
    <cellStyle name="Millares 212 2 2 3 6 3 2" xfId="41348" xr:uid="{661D2ADE-032D-4846-BF72-064D0B00E708}"/>
    <cellStyle name="Millares 212 2 2 3 6 4" xfId="26450" xr:uid="{7D018795-7BCA-4D4C-A23B-731814B3096E}"/>
    <cellStyle name="Millares 212 2 2 3 6 5" xfId="47953" xr:uid="{1134C26D-BAE2-4E48-9EFC-76B525315CD7}"/>
    <cellStyle name="Millares 212 2 2 3 7" xfId="5336" xr:uid="{78D071B9-76E4-4F88-96CE-F538F0E32762}"/>
    <cellStyle name="Millares 212 2 2 3 7 2" xfId="13602" xr:uid="{9D5A0044-BF61-4707-80C4-4DDC129581C4}"/>
    <cellStyle name="Millares 212 2 2 3 7 2 2" xfId="35105" xr:uid="{4BE8BC66-8EB9-46DE-A19F-8BF17A5B0F4F}"/>
    <cellStyle name="Millares 212 2 2 3 7 3" xfId="20237" xr:uid="{1EB601F8-110B-45DE-A6A1-1A3CBCFC0F6C}"/>
    <cellStyle name="Millares 212 2 2 3 7 3 2" xfId="41740" xr:uid="{A1C423D0-8318-4657-870C-75AC1F6B043D}"/>
    <cellStyle name="Millares 212 2 2 3 7 4" xfId="26842" xr:uid="{8A40A52F-3AD1-424A-A6EA-EFBDCA94C37B}"/>
    <cellStyle name="Millares 212 2 2 3 7 5" xfId="48345" xr:uid="{1C40B54E-1902-43D2-A72F-48E38362D818}"/>
    <cellStyle name="Millares 212 2 2 3 8" xfId="6977" xr:uid="{56D59B5B-0226-42BB-A422-F6B37ED46EEE}"/>
    <cellStyle name="Millares 212 2 2 3 8 2" xfId="28480" xr:uid="{10844136-3D8D-48E4-935A-2BBC2682C3BE}"/>
    <cellStyle name="Millares 212 2 2 3 9" xfId="8633" xr:uid="{48931C7B-D864-43B9-A78C-02976B731C01}"/>
    <cellStyle name="Millares 212 2 2 3 9 2" xfId="30136" xr:uid="{C4835DCA-ADCF-4D82-A4CB-F160C631A239}"/>
    <cellStyle name="Millares 212 2 2 4" xfId="650" xr:uid="{E2A0A869-EE19-4679-BEE8-679FF028E763}"/>
    <cellStyle name="Millares 212 2 2 4 10" xfId="43659" xr:uid="{B2BB44B7-BEAE-41E0-90F6-79D8746AE6C0}"/>
    <cellStyle name="Millares 212 2 2 4 2" xfId="1596" xr:uid="{66ACC8D3-4F23-4F52-9692-945F6EF808EE}"/>
    <cellStyle name="Millares 212 2 2 4 2 2" xfId="4425" xr:uid="{815BA168-B9BB-4F31-B1DE-40B3B197395C}"/>
    <cellStyle name="Millares 212 2 2 4 2 2 2" xfId="12691" xr:uid="{58C8D9CC-481C-4D8F-B3AF-2C110677E5F0}"/>
    <cellStyle name="Millares 212 2 2 4 2 2 2 2" xfId="34194" xr:uid="{232AE24B-C1E5-4E81-AD1B-5F947F7AB40B}"/>
    <cellStyle name="Millares 212 2 2 4 2 2 3" xfId="19326" xr:uid="{4BF3BD85-30A8-4C0E-B88A-7D853DD10262}"/>
    <cellStyle name="Millares 212 2 2 4 2 2 3 2" xfId="40829" xr:uid="{5FA66337-0990-4CF3-9842-F4720C0EE938}"/>
    <cellStyle name="Millares 212 2 2 4 2 2 4" xfId="25931" xr:uid="{FB96FC0C-A480-4A28-A80B-37B1155D3BDC}"/>
    <cellStyle name="Millares 212 2 2 4 2 2 5" xfId="47434" xr:uid="{330A6FA1-24AF-42FC-BFEC-58C1CC0B6739}"/>
    <cellStyle name="Millares 212 2 2 4 2 3" xfId="6564" xr:uid="{29FEA60F-6A18-444D-A120-D6590BA23065}"/>
    <cellStyle name="Millares 212 2 2 4 2 3 2" xfId="14830" xr:uid="{993508CB-034C-4534-BEE4-9D1E20235A6C}"/>
    <cellStyle name="Millares 212 2 2 4 2 3 2 2" xfId="36333" xr:uid="{AD7854FE-865C-43B3-8288-C47763974586}"/>
    <cellStyle name="Millares 212 2 2 4 2 3 3" xfId="21465" xr:uid="{93B4F511-46C9-4A55-87C2-30C34407F2CC}"/>
    <cellStyle name="Millares 212 2 2 4 2 3 3 2" xfId="42968" xr:uid="{74D19476-B61B-4336-B5B3-9524990FD148}"/>
    <cellStyle name="Millares 212 2 2 4 2 3 4" xfId="28070" xr:uid="{BB18A4FD-771D-46FB-89B1-11FD3785F996}"/>
    <cellStyle name="Millares 212 2 2 4 2 3 5" xfId="49573" xr:uid="{DFC6D4A1-27BD-4BFD-8DCB-9E55FC3CD358}"/>
    <cellStyle name="Millares 212 2 2 4 2 4" xfId="8205" xr:uid="{9D0ACD52-A4E1-4107-8F1A-9487F07B6F3D}"/>
    <cellStyle name="Millares 212 2 2 4 2 4 2" xfId="29708" xr:uid="{E9D4DE26-E953-4D7C-883F-1C8EB24F63BB}"/>
    <cellStyle name="Millares 212 2 2 4 2 5" xfId="9862" xr:uid="{7C7D517C-AA57-45BC-AED1-8962CF1056A8}"/>
    <cellStyle name="Millares 212 2 2 4 2 5 2" xfId="31365" xr:uid="{8E46BAB2-E400-46C6-B945-FD0091F6319E}"/>
    <cellStyle name="Millares 212 2 2 4 2 6" xfId="16497" xr:uid="{8D56FB53-B37F-4766-8509-7E934FEA66E0}"/>
    <cellStyle name="Millares 212 2 2 4 2 6 2" xfId="38000" xr:uid="{D34F2CD8-C154-4608-B268-3E4CE9DEA4FE}"/>
    <cellStyle name="Millares 212 2 2 4 2 7" xfId="23102" xr:uid="{5B034083-DB0F-4AE4-A2CA-2ACA28759C7B}"/>
    <cellStyle name="Millares 212 2 2 4 2 8" xfId="44605" xr:uid="{63611D63-8102-4DB9-BBD8-F70D831E7BEF}"/>
    <cellStyle name="Millares 212 2 2 4 3" xfId="2283" xr:uid="{0EB2A047-0C24-4F4B-B3CB-8B3DA3DFF8A3}"/>
    <cellStyle name="Millares 212 2 2 4 3 2" xfId="10549" xr:uid="{724CA0E0-AA95-4181-89F0-7C76BEB57D60}"/>
    <cellStyle name="Millares 212 2 2 4 3 2 2" xfId="32052" xr:uid="{C9C30C7F-5A4C-45DC-B69A-CEF26E02721A}"/>
    <cellStyle name="Millares 212 2 2 4 3 3" xfId="17184" xr:uid="{0FD0B60A-E946-4E7D-A39F-218AB5667CC1}"/>
    <cellStyle name="Millares 212 2 2 4 3 3 2" xfId="38687" xr:uid="{318ABF8D-9C7B-45EF-91D4-3BD230448072}"/>
    <cellStyle name="Millares 212 2 2 4 3 4" xfId="23789" xr:uid="{DDFC7C64-CC6A-4C6E-9E20-FC1E9238C37E}"/>
    <cellStyle name="Millares 212 2 2 4 3 5" xfId="45292" xr:uid="{8CA3A990-4B2C-4E06-AF57-A24691B0628D}"/>
    <cellStyle name="Millares 212 2 2 4 4" xfId="3479" xr:uid="{74E1754F-9327-47E6-9D6F-55A9F4B4FB29}"/>
    <cellStyle name="Millares 212 2 2 4 4 2" xfId="11745" xr:uid="{97BC5D2E-A31C-4C91-A8F4-FA846F216773}"/>
    <cellStyle name="Millares 212 2 2 4 4 2 2" xfId="33248" xr:uid="{3F9E9474-6BCC-4CFD-92E6-81AF89DCA4B0}"/>
    <cellStyle name="Millares 212 2 2 4 4 3" xfId="18380" xr:uid="{F8480B58-5656-4A4C-BA60-159481EF20A1}"/>
    <cellStyle name="Millares 212 2 2 4 4 3 2" xfId="39883" xr:uid="{27CC9E04-41E8-413C-8B41-082F8596961D}"/>
    <cellStyle name="Millares 212 2 2 4 4 4" xfId="24985" xr:uid="{B9D37E45-EC5B-430D-BDEE-8908468D5D76}"/>
    <cellStyle name="Millares 212 2 2 4 4 5" xfId="46488" xr:uid="{FFE4DCCA-6C70-4E8D-ABAA-94F9605206F7}"/>
    <cellStyle name="Millares 212 2 2 4 5" xfId="5618" xr:uid="{70499869-3886-42DD-BD32-2A5ACF8910EB}"/>
    <cellStyle name="Millares 212 2 2 4 5 2" xfId="13884" xr:uid="{D4539A26-D79F-47AE-B262-A0D7A8A4E725}"/>
    <cellStyle name="Millares 212 2 2 4 5 2 2" xfId="35387" xr:uid="{4A4E2040-F093-40A5-BBB9-965EB55DCF47}"/>
    <cellStyle name="Millares 212 2 2 4 5 3" xfId="20519" xr:uid="{3DA523BF-CD9D-45ED-9B0F-383337238784}"/>
    <cellStyle name="Millares 212 2 2 4 5 3 2" xfId="42022" xr:uid="{42AD18A8-5627-4532-A698-4AD137E98EBA}"/>
    <cellStyle name="Millares 212 2 2 4 5 4" xfId="27124" xr:uid="{AEC6E76C-1BB7-4D23-AA0E-BB6475ECBE91}"/>
    <cellStyle name="Millares 212 2 2 4 5 5" xfId="48627" xr:uid="{33E8B361-4222-45E9-9592-2AEFB9A3B46F}"/>
    <cellStyle name="Millares 212 2 2 4 6" xfId="7259" xr:uid="{FD97FF45-E391-454D-B657-91467BE33396}"/>
    <cellStyle name="Millares 212 2 2 4 6 2" xfId="28762" xr:uid="{81CF0E03-747F-467D-9E6B-390D4FD4691B}"/>
    <cellStyle name="Millares 212 2 2 4 7" xfId="8916" xr:uid="{67E4C6E0-21A3-48A8-B17A-A617D5245001}"/>
    <cellStyle name="Millares 212 2 2 4 7 2" xfId="30419" xr:uid="{977935DF-2103-4B0B-B444-813F0B7D8A00}"/>
    <cellStyle name="Millares 212 2 2 4 8" xfId="15551" xr:uid="{FE076A34-947A-4F6F-8B77-6C17F42F290E}"/>
    <cellStyle name="Millares 212 2 2 4 8 2" xfId="37054" xr:uid="{99DF4CEE-0EE3-42B1-ABCB-F3AAC1B33A00}"/>
    <cellStyle name="Millares 212 2 2 4 9" xfId="22156" xr:uid="{DAFC192A-3D5A-4FC4-95D4-EFFB2674175B}"/>
    <cellStyle name="Millares 212 2 2 5" xfId="918" xr:uid="{E5157246-B667-4A57-BEF2-6C8DCD2177CC}"/>
    <cellStyle name="Millares 212 2 2 5 2" xfId="3747" xr:uid="{5D0E5F05-DEAE-4362-922E-58459E9553B7}"/>
    <cellStyle name="Millares 212 2 2 5 2 2" xfId="12013" xr:uid="{E393D474-999B-4BA3-AD27-62CDFB4EFD11}"/>
    <cellStyle name="Millares 212 2 2 5 2 2 2" xfId="33516" xr:uid="{AB4AF025-AE69-4F77-A4FF-F739751ADE81}"/>
    <cellStyle name="Millares 212 2 2 5 2 3" xfId="18648" xr:uid="{63F9E0B3-9865-4BB1-AE44-030D99A993D0}"/>
    <cellStyle name="Millares 212 2 2 5 2 3 2" xfId="40151" xr:uid="{FD1B1C83-E082-48DA-AC67-273F5CE1C7C6}"/>
    <cellStyle name="Millares 212 2 2 5 2 4" xfId="25253" xr:uid="{CC0B98B7-FBD0-4A65-9416-56B2F7178C55}"/>
    <cellStyle name="Millares 212 2 2 5 2 5" xfId="46756" xr:uid="{239D70AF-FA3C-4651-8449-C1FC2C14B65C}"/>
    <cellStyle name="Millares 212 2 2 5 3" xfId="5886" xr:uid="{F457C6A6-35A3-4F37-BEBE-1257AF9063FB}"/>
    <cellStyle name="Millares 212 2 2 5 3 2" xfId="14152" xr:uid="{AFB7BF15-7027-48AF-A78C-688C13CF0849}"/>
    <cellStyle name="Millares 212 2 2 5 3 2 2" xfId="35655" xr:uid="{4F399735-4205-4717-9398-777C073EC310}"/>
    <cellStyle name="Millares 212 2 2 5 3 3" xfId="20787" xr:uid="{791A88DC-01EB-4715-885F-07C7732CFFF0}"/>
    <cellStyle name="Millares 212 2 2 5 3 3 2" xfId="42290" xr:uid="{03DE2980-AB93-4829-9ED7-F4C15FBB4BB8}"/>
    <cellStyle name="Millares 212 2 2 5 3 4" xfId="27392" xr:uid="{FB238EE1-3B39-48D5-A242-BB6C8D8E7378}"/>
    <cellStyle name="Millares 212 2 2 5 3 5" xfId="48895" xr:uid="{1834D1C8-1498-402A-B205-30A2F1724BE9}"/>
    <cellStyle name="Millares 212 2 2 5 4" xfId="7527" xr:uid="{97B4D438-B6B8-4015-8B6A-F921D086C579}"/>
    <cellStyle name="Millares 212 2 2 5 4 2" xfId="29030" xr:uid="{97084A8D-1D5E-4E03-ADF4-79719EE991BE}"/>
    <cellStyle name="Millares 212 2 2 5 5" xfId="9184" xr:uid="{CF68D5F6-C5A8-4B65-9D9C-B4A6A984D196}"/>
    <cellStyle name="Millares 212 2 2 5 5 2" xfId="30687" xr:uid="{7A343C03-5E8C-409E-8039-9AE7B42827E0}"/>
    <cellStyle name="Millares 212 2 2 5 6" xfId="15819" xr:uid="{7682E53D-41E8-4F24-A962-BA2DEB60DEB6}"/>
    <cellStyle name="Millares 212 2 2 5 6 2" xfId="37322" xr:uid="{5E0CDC16-E548-4275-AA40-897D88E079B1}"/>
    <cellStyle name="Millares 212 2 2 5 7" xfId="22424" xr:uid="{3A919D39-2DA6-4D01-A3AE-2F4BAFDBC1F4}"/>
    <cellStyle name="Millares 212 2 2 5 8" xfId="43927" xr:uid="{0D6980F6-C92D-48A2-9E1B-934633E81BF6}"/>
    <cellStyle name="Millares 212 2 2 6" xfId="1179" xr:uid="{EDF48811-7E21-4873-B059-06F7EC1EA9DA}"/>
    <cellStyle name="Millares 212 2 2 6 2" xfId="4008" xr:uid="{DA9FC37F-4E5F-4A18-995E-482AB2D1CC05}"/>
    <cellStyle name="Millares 212 2 2 6 2 2" xfId="12274" xr:uid="{B46B16C1-AF14-40D4-848D-9A3DBD0CF1DA}"/>
    <cellStyle name="Millares 212 2 2 6 2 2 2" xfId="33777" xr:uid="{B149068E-A0CA-4544-9167-DF205F9C07A2}"/>
    <cellStyle name="Millares 212 2 2 6 2 3" xfId="18909" xr:uid="{CF294767-4754-4C54-A71B-77C3A5A68F62}"/>
    <cellStyle name="Millares 212 2 2 6 2 3 2" xfId="40412" xr:uid="{95B53CF1-9AE2-4FC8-B046-B8445F78D4FA}"/>
    <cellStyle name="Millares 212 2 2 6 2 4" xfId="25514" xr:uid="{FA1BF294-5942-44AF-9397-E9ABD683356A}"/>
    <cellStyle name="Millares 212 2 2 6 2 5" xfId="47017" xr:uid="{5CDD2C6F-FEB4-4447-8086-9EC098B15169}"/>
    <cellStyle name="Millares 212 2 2 6 3" xfId="6147" xr:uid="{C1646805-000A-4EB8-A060-1E728DCFC865}"/>
    <cellStyle name="Millares 212 2 2 6 3 2" xfId="14413" xr:uid="{034A3899-4657-4FC9-92EE-F43367CB53CE}"/>
    <cellStyle name="Millares 212 2 2 6 3 2 2" xfId="35916" xr:uid="{0BEA4916-2BF5-4378-A9BF-2FDED8C1CDE0}"/>
    <cellStyle name="Millares 212 2 2 6 3 3" xfId="21048" xr:uid="{A7261E7C-5783-40A6-A10C-1C35486C7B38}"/>
    <cellStyle name="Millares 212 2 2 6 3 3 2" xfId="42551" xr:uid="{01A68AB9-DDCC-4BDC-B65B-74B7700FE4A7}"/>
    <cellStyle name="Millares 212 2 2 6 3 4" xfId="27653" xr:uid="{F63CE9E3-998D-468F-9FF0-1E4238EDC6AB}"/>
    <cellStyle name="Millares 212 2 2 6 3 5" xfId="49156" xr:uid="{BDF84C71-4708-475B-9AF3-7AA4A6797DB7}"/>
    <cellStyle name="Millares 212 2 2 6 4" xfId="7788" xr:uid="{3D54CF31-E1AA-4A8A-809C-3642C4DE061B}"/>
    <cellStyle name="Millares 212 2 2 6 4 2" xfId="29291" xr:uid="{364F30BA-39D2-4FE2-8E75-89229D39E29C}"/>
    <cellStyle name="Millares 212 2 2 6 5" xfId="9445" xr:uid="{96785D2B-A4C8-4570-93C8-724BEAB199CB}"/>
    <cellStyle name="Millares 212 2 2 6 5 2" xfId="30948" xr:uid="{1C9C7561-0584-449D-B3F4-1D42608ADA58}"/>
    <cellStyle name="Millares 212 2 2 6 6" xfId="16080" xr:uid="{539300E4-DA9A-4875-A4C1-9C392C0BAD44}"/>
    <cellStyle name="Millares 212 2 2 6 6 2" xfId="37583" xr:uid="{8925B122-91B2-4C38-9A13-F0843398C9B8}"/>
    <cellStyle name="Millares 212 2 2 6 7" xfId="22685" xr:uid="{F41AB6D4-B750-49E7-B40C-79AC74A657DD}"/>
    <cellStyle name="Millares 212 2 2 6 8" xfId="44188" xr:uid="{EAA7CE61-6EA6-4C42-AB12-407C2FFCA9B1}"/>
    <cellStyle name="Millares 212 2 2 7" xfId="1867" xr:uid="{4B90E7BC-547F-478B-A26B-62D100E370F6}"/>
    <cellStyle name="Millares 212 2 2 7 2" xfId="10133" xr:uid="{C0560A07-89E6-4CB0-957D-E378F1C479C3}"/>
    <cellStyle name="Millares 212 2 2 7 2 2" xfId="31636" xr:uid="{A7FE2D93-1E50-4983-B9A1-E3A9A858808A}"/>
    <cellStyle name="Millares 212 2 2 7 3" xfId="16768" xr:uid="{36D206E3-E497-4FBC-8AC7-3B5D2C04B4EE}"/>
    <cellStyle name="Millares 212 2 2 7 3 2" xfId="38271" xr:uid="{328539DA-E180-4EB8-A22B-5FBA121345FD}"/>
    <cellStyle name="Millares 212 2 2 7 4" xfId="23373" xr:uid="{8C63019D-2126-4DA0-BC37-1D53C11F8CD9}"/>
    <cellStyle name="Millares 212 2 2 7 5" xfId="44876" xr:uid="{A4428B1C-100C-4F76-96F7-CE36C5F48B81}"/>
    <cellStyle name="Millares 212 2 2 8" xfId="2552" xr:uid="{D0D8D021-6258-4D12-B1AB-1024C46EDC48}"/>
    <cellStyle name="Millares 212 2 2 8 2" xfId="10818" xr:uid="{71157E8F-DABC-4217-AF96-12790C1710B6}"/>
    <cellStyle name="Millares 212 2 2 8 2 2" xfId="32321" xr:uid="{F6A30ECA-7BB8-4A03-8736-2623FBBB952A}"/>
    <cellStyle name="Millares 212 2 2 8 3" xfId="17453" xr:uid="{F5843CA2-7440-4DEA-BFA2-9CF43F60E58A}"/>
    <cellStyle name="Millares 212 2 2 8 3 2" xfId="38956" xr:uid="{739E9FB5-5CDB-4A73-8175-7068B2948B4F}"/>
    <cellStyle name="Millares 212 2 2 8 4" xfId="24058" xr:uid="{69F831EC-E6EB-494E-903D-2A7DD37A0CF5}"/>
    <cellStyle name="Millares 212 2 2 8 5" xfId="45561" xr:uid="{B0B593A5-182F-4475-B1D5-E56A71552B65}"/>
    <cellStyle name="Millares 212 2 2 9" xfId="3063" xr:uid="{35797F63-D518-4656-A78D-702CEB32F042}"/>
    <cellStyle name="Millares 212 2 2 9 2" xfId="11329" xr:uid="{112B42A9-ED2B-44ED-BE88-04FD5BA473D7}"/>
    <cellStyle name="Millares 212 2 2 9 2 2" xfId="32832" xr:uid="{A15EE4CA-5CB5-458F-934E-5F7858835C61}"/>
    <cellStyle name="Millares 212 2 2 9 3" xfId="17964" xr:uid="{10D01EAD-E441-4A59-9475-B55C3179A640}"/>
    <cellStyle name="Millares 212 2 2 9 3 2" xfId="39467" xr:uid="{C5759D87-E357-4632-B8EB-422EB733D21D}"/>
    <cellStyle name="Millares 212 2 2 9 4" xfId="24569" xr:uid="{04B31129-FDD5-4D24-95DC-BB82A0374D3B}"/>
    <cellStyle name="Millares 212 2 2 9 5" xfId="46072" xr:uid="{5ECE1894-31F8-41E1-84F8-5851A7F43A91}"/>
    <cellStyle name="Millares 212 2 3" xfId="456" xr:uid="{2DA26572-4CE5-4E03-8FCB-00E6FF1B8E19}"/>
    <cellStyle name="Millares 212 2 3 10" xfId="7067" xr:uid="{EB2FF74D-98B0-4A87-8677-C44A5C96E266}"/>
    <cellStyle name="Millares 212 2 3 10 2" xfId="28570" xr:uid="{2C4C4BF1-8BAA-4E07-BA51-E364739725A3}"/>
    <cellStyle name="Millares 212 2 3 11" xfId="8723" xr:uid="{EF47750D-12F7-4602-B31F-ABEA0D7CA78C}"/>
    <cellStyle name="Millares 212 2 3 11 2" xfId="30226" xr:uid="{4369CF1C-AAB6-47DC-87F4-1A2345143B8C}"/>
    <cellStyle name="Millares 212 2 3 12" xfId="15359" xr:uid="{2E741B27-6849-4599-B347-236006E7B743}"/>
    <cellStyle name="Millares 212 2 3 12 2" xfId="36862" xr:uid="{F15BBEF1-6B7D-4B25-9650-FDF1EDFDF5C7}"/>
    <cellStyle name="Millares 212 2 3 13" xfId="21964" xr:uid="{F1A076DD-C494-46EA-97BD-5B859267AB9C}"/>
    <cellStyle name="Millares 212 2 3 14" xfId="43467" xr:uid="{1ECC23EF-FC39-4B22-B5DC-939A9E563FD7}"/>
    <cellStyle name="Millares 212 2 3 2" xfId="738" xr:uid="{B8A3F4F4-CB4C-4111-BF79-5CA09FDD98FD}"/>
    <cellStyle name="Millares 212 2 3 2 10" xfId="15639" xr:uid="{AF5EDB17-8CEA-44D0-9ED5-907DEB7D352E}"/>
    <cellStyle name="Millares 212 2 3 2 10 2" xfId="37142" xr:uid="{215A418C-4658-45F8-A07B-67335EDB16B9}"/>
    <cellStyle name="Millares 212 2 3 2 11" xfId="22244" xr:uid="{EDEB8E33-7F11-4997-9112-8F420FB69562}"/>
    <cellStyle name="Millares 212 2 3 2 12" xfId="43747" xr:uid="{A50F4D22-5D93-4BCE-BA2E-B7D12D78621F}"/>
    <cellStyle name="Millares 212 2 3 2 2" xfId="1684" xr:uid="{743FC681-306C-4205-A37A-4819C02CD608}"/>
    <cellStyle name="Millares 212 2 3 2 2 2" xfId="4513" xr:uid="{55FE03E5-A091-4354-B47A-FD42E2628DDE}"/>
    <cellStyle name="Millares 212 2 3 2 2 2 2" xfId="12779" xr:uid="{6968F8B2-9BA5-4F0D-878C-F15BDDB188EB}"/>
    <cellStyle name="Millares 212 2 3 2 2 2 2 2" xfId="34282" xr:uid="{217E691F-1311-40B8-B4EC-C0CB8777171C}"/>
    <cellStyle name="Millares 212 2 3 2 2 2 3" xfId="19414" xr:uid="{C524B302-0ECD-4592-8DFD-675303655F6D}"/>
    <cellStyle name="Millares 212 2 3 2 2 2 3 2" xfId="40917" xr:uid="{25666431-75BF-4D49-B1B6-2CD1D982FB1A}"/>
    <cellStyle name="Millares 212 2 3 2 2 2 4" xfId="26019" xr:uid="{2AB53ECF-35F4-48E2-AD67-76368FB57C58}"/>
    <cellStyle name="Millares 212 2 3 2 2 2 5" xfId="47522" xr:uid="{FACC7DC4-F2A6-460E-9D73-BEDAC4E5205E}"/>
    <cellStyle name="Millares 212 2 3 2 2 3" xfId="6652" xr:uid="{E5006666-41F6-4B07-8799-47D9B47011A1}"/>
    <cellStyle name="Millares 212 2 3 2 2 3 2" xfId="14918" xr:uid="{37B78942-1B2F-4FE2-8B04-C9BE3254A8BC}"/>
    <cellStyle name="Millares 212 2 3 2 2 3 2 2" xfId="36421" xr:uid="{FB87A4B8-90D7-4284-8881-82011F333713}"/>
    <cellStyle name="Millares 212 2 3 2 2 3 3" xfId="21553" xr:uid="{10DB2025-3485-4583-A12A-904B280362D1}"/>
    <cellStyle name="Millares 212 2 3 2 2 3 3 2" xfId="43056" xr:uid="{45848A1A-6C11-4550-8B97-6A818AC76A88}"/>
    <cellStyle name="Millares 212 2 3 2 2 3 4" xfId="28158" xr:uid="{ED737EB9-CAE4-4DC8-8BB7-914D65548860}"/>
    <cellStyle name="Millares 212 2 3 2 2 3 5" xfId="49661" xr:uid="{CDF8AC64-72C4-4030-821D-8460A1B4616E}"/>
    <cellStyle name="Millares 212 2 3 2 2 4" xfId="8293" xr:uid="{5A9EC38A-D92C-46FC-AD6E-14BB443A28A5}"/>
    <cellStyle name="Millares 212 2 3 2 2 4 2" xfId="29796" xr:uid="{DB34539A-E9C2-4577-B389-FBC34721D57B}"/>
    <cellStyle name="Millares 212 2 3 2 2 5" xfId="9950" xr:uid="{6506B41E-B8F5-428F-95BA-773EFDB4B2D0}"/>
    <cellStyle name="Millares 212 2 3 2 2 5 2" xfId="31453" xr:uid="{9B8E8674-4A2A-4B1D-B0AE-526568F6E186}"/>
    <cellStyle name="Millares 212 2 3 2 2 6" xfId="16585" xr:uid="{187706F1-2CBC-4CBD-A4A4-1C578CE28C78}"/>
    <cellStyle name="Millares 212 2 3 2 2 6 2" xfId="38088" xr:uid="{CE48AFCF-B8A8-4EC2-94F3-AE2C0AE69171}"/>
    <cellStyle name="Millares 212 2 3 2 2 7" xfId="23190" xr:uid="{42FF36F8-B8BC-43A2-9034-9B5BC8B8E52B}"/>
    <cellStyle name="Millares 212 2 3 2 2 8" xfId="44693" xr:uid="{F16ABF68-3488-4DEC-83A4-59D2356ED44C}"/>
    <cellStyle name="Millares 212 2 3 2 3" xfId="2371" xr:uid="{26091551-51A7-4C92-A1E2-93E9E8BECF2B}"/>
    <cellStyle name="Millares 212 2 3 2 3 2" xfId="10637" xr:uid="{E23F9636-7BE1-4CF2-9481-742D06E788D1}"/>
    <cellStyle name="Millares 212 2 3 2 3 2 2" xfId="32140" xr:uid="{41642D00-244B-4C68-A479-0D3880A1DD98}"/>
    <cellStyle name="Millares 212 2 3 2 3 3" xfId="17272" xr:uid="{DB35AAA9-52FA-48F5-9E02-CE859B724B44}"/>
    <cellStyle name="Millares 212 2 3 2 3 3 2" xfId="38775" xr:uid="{8BC82839-6701-476D-A4D8-85EA3F093AEE}"/>
    <cellStyle name="Millares 212 2 3 2 3 4" xfId="23877" xr:uid="{094A2BA3-E6A5-4847-93B7-82C1B6941D58}"/>
    <cellStyle name="Millares 212 2 3 2 3 5" xfId="45380" xr:uid="{E56A0B61-3E6B-41FE-9283-A8AE5E14E328}"/>
    <cellStyle name="Millares 212 2 3 2 4" xfId="2888" xr:uid="{BF276103-080A-43EE-9B08-47853A9A8807}"/>
    <cellStyle name="Millares 212 2 3 2 4 2" xfId="11154" xr:uid="{C210A286-20CA-47E4-91BD-2A579376D302}"/>
    <cellStyle name="Millares 212 2 3 2 4 2 2" xfId="32657" xr:uid="{A67EBB0F-D43A-42F8-AD5B-463ECD8E7315}"/>
    <cellStyle name="Millares 212 2 3 2 4 3" xfId="17789" xr:uid="{EA307729-5BB4-47CB-91CB-7F6031989872}"/>
    <cellStyle name="Millares 212 2 3 2 4 3 2" xfId="39292" xr:uid="{345AF149-DA7D-4A6F-8C03-F7224ED968E8}"/>
    <cellStyle name="Millares 212 2 3 2 4 4" xfId="24394" xr:uid="{69A5D733-92E2-4082-B620-C03FE538CBCC}"/>
    <cellStyle name="Millares 212 2 3 2 4 5" xfId="45897" xr:uid="{CEA4F223-5D90-4FA4-8E1B-F7AC99B2D5AB}"/>
    <cellStyle name="Millares 212 2 3 2 5" xfId="3567" xr:uid="{971DF727-D179-4844-AD42-01F4B6905113}"/>
    <cellStyle name="Millares 212 2 3 2 5 2" xfId="11833" xr:uid="{1E7E684D-B90F-44B5-9941-CDC0C27273B9}"/>
    <cellStyle name="Millares 212 2 3 2 5 2 2" xfId="33336" xr:uid="{BF3E1E2B-185F-4CC8-BFBE-B9603E86BC46}"/>
    <cellStyle name="Millares 212 2 3 2 5 3" xfId="18468" xr:uid="{AAB43FA6-1BCD-4811-B745-8A68B40473D8}"/>
    <cellStyle name="Millares 212 2 3 2 5 3 2" xfId="39971" xr:uid="{35D20E50-8844-499C-BF23-25E33131F20B}"/>
    <cellStyle name="Millares 212 2 3 2 5 4" xfId="25073" xr:uid="{B32D77EE-BC03-44D7-8357-21E612DB6853}"/>
    <cellStyle name="Millares 212 2 3 2 5 5" xfId="46576" xr:uid="{DA30745D-9223-4D63-9E4A-FF28FABBD056}"/>
    <cellStyle name="Millares 212 2 3 2 6" xfId="5032" xr:uid="{52A0A274-D9D9-4A53-8D4C-8D784AD89CCA}"/>
    <cellStyle name="Millares 212 2 3 2 6 2" xfId="13298" xr:uid="{A76FC31F-D42F-4051-99F2-E9C404C3816E}"/>
    <cellStyle name="Millares 212 2 3 2 6 2 2" xfId="34801" xr:uid="{A50FD740-C202-49BC-81FF-14E365D87FC1}"/>
    <cellStyle name="Millares 212 2 3 2 6 3" xfId="19933" xr:uid="{01F0EB47-5280-433E-88F6-E955BB0B8AF4}"/>
    <cellStyle name="Millares 212 2 3 2 6 3 2" xfId="41436" xr:uid="{54C4FF77-479A-49FC-A7EE-7A6C357FA07D}"/>
    <cellStyle name="Millares 212 2 3 2 6 4" xfId="26538" xr:uid="{BBC3C469-8677-4F60-AA6C-309241B92BBE}"/>
    <cellStyle name="Millares 212 2 3 2 6 5" xfId="48041" xr:uid="{C25E655D-C539-4229-BC2A-5246F963243E}"/>
    <cellStyle name="Millares 212 2 3 2 7" xfId="5706" xr:uid="{73CB750C-4303-4248-AD44-CAB675FE7EF0}"/>
    <cellStyle name="Millares 212 2 3 2 7 2" xfId="13972" xr:uid="{CDF021CC-E433-4422-8534-CC6A74B9FFE8}"/>
    <cellStyle name="Millares 212 2 3 2 7 2 2" xfId="35475" xr:uid="{346C6411-1E2C-4596-882D-407C372F14EF}"/>
    <cellStyle name="Millares 212 2 3 2 7 3" xfId="20607" xr:uid="{6229CF49-0637-40BC-8D17-2145EB1CDEC4}"/>
    <cellStyle name="Millares 212 2 3 2 7 3 2" xfId="42110" xr:uid="{62E724BA-03B3-4C55-B13C-AAFA6A87D5B0}"/>
    <cellStyle name="Millares 212 2 3 2 7 4" xfId="27212" xr:uid="{6477D9D4-A370-4ACD-A686-6099D85A3B28}"/>
    <cellStyle name="Millares 212 2 3 2 7 5" xfId="48715" xr:uid="{EBD829E0-2D28-46F5-8560-74017806EB50}"/>
    <cellStyle name="Millares 212 2 3 2 8" xfId="7347" xr:uid="{1E52EE13-2D52-4FC1-8437-D3FAE2CFCBF5}"/>
    <cellStyle name="Millares 212 2 3 2 8 2" xfId="28850" xr:uid="{484775F7-443A-4ADF-852F-83D1E7A14036}"/>
    <cellStyle name="Millares 212 2 3 2 9" xfId="9004" xr:uid="{03889AC9-B3E8-4A27-8FE2-89FBBD845E45}"/>
    <cellStyle name="Millares 212 2 3 2 9 2" xfId="30507" xr:uid="{233BFCEE-F934-4957-A975-3CAB65DE284B}"/>
    <cellStyle name="Millares 212 2 3 3" xfId="1008" xr:uid="{12B1F116-3880-4DA6-87D6-3A846D71E430}"/>
    <cellStyle name="Millares 212 2 3 3 2" xfId="3837" xr:uid="{7AD97C9D-A87B-4408-B4F1-D3C233BB9384}"/>
    <cellStyle name="Millares 212 2 3 3 2 2" xfId="12103" xr:uid="{A5687973-C3C6-48BB-996A-17DBF1D8400F}"/>
    <cellStyle name="Millares 212 2 3 3 2 2 2" xfId="33606" xr:uid="{6A16241A-047D-4ED1-A6EE-01826265EC49}"/>
    <cellStyle name="Millares 212 2 3 3 2 3" xfId="18738" xr:uid="{A20BDEAD-612A-4232-A01B-873B4E4BA197}"/>
    <cellStyle name="Millares 212 2 3 3 2 3 2" xfId="40241" xr:uid="{A985AD5A-756B-462B-BDB6-A51F65FE6EEF}"/>
    <cellStyle name="Millares 212 2 3 3 2 4" xfId="25343" xr:uid="{8323B55F-2280-4E5E-A0A7-F0862112DCF4}"/>
    <cellStyle name="Millares 212 2 3 3 2 5" xfId="46846" xr:uid="{CF13DBEF-5FCC-4CB7-9769-99B897228620}"/>
    <cellStyle name="Millares 212 2 3 3 3" xfId="5976" xr:uid="{9215CDE7-F7D5-4EBF-898F-15567C2272A0}"/>
    <cellStyle name="Millares 212 2 3 3 3 2" xfId="14242" xr:uid="{7E53E87B-988F-4F8D-8CAF-B88905CC1139}"/>
    <cellStyle name="Millares 212 2 3 3 3 2 2" xfId="35745" xr:uid="{B4880586-411E-4813-92CD-6FE2D22ECADA}"/>
    <cellStyle name="Millares 212 2 3 3 3 3" xfId="20877" xr:uid="{3943D15A-6CD7-479A-825A-E46F78145BF6}"/>
    <cellStyle name="Millares 212 2 3 3 3 3 2" xfId="42380" xr:uid="{CE30F4DC-BB70-41F1-AA5E-EDAD4AD738D2}"/>
    <cellStyle name="Millares 212 2 3 3 3 4" xfId="27482" xr:uid="{15737CC1-A1F2-4DFE-8A2E-C0CB33A238B7}"/>
    <cellStyle name="Millares 212 2 3 3 3 5" xfId="48985" xr:uid="{78BA7FB0-6EC8-4B08-B9EA-1B3244682614}"/>
    <cellStyle name="Millares 212 2 3 3 4" xfId="7617" xr:uid="{3BC12768-6843-4018-A228-AC37BB8D7B1A}"/>
    <cellStyle name="Millares 212 2 3 3 4 2" xfId="29120" xr:uid="{67916008-11C7-4DA4-A3D1-5B5DC36A0F84}"/>
    <cellStyle name="Millares 212 2 3 3 5" xfId="9274" xr:uid="{825E389E-50E6-4702-A23E-CD7FCC5C8AFE}"/>
    <cellStyle name="Millares 212 2 3 3 5 2" xfId="30777" xr:uid="{B9AEC7A1-EDF5-4E0F-A931-5B0A062D1E16}"/>
    <cellStyle name="Millares 212 2 3 3 6" xfId="15909" xr:uid="{CB5026D4-F6BA-4E25-A883-7CB44B454439}"/>
    <cellStyle name="Millares 212 2 3 3 6 2" xfId="37412" xr:uid="{28242BCF-44B2-4F02-993C-0AE97908B6F0}"/>
    <cellStyle name="Millares 212 2 3 3 7" xfId="22514" xr:uid="{6C703E0A-18EF-45B3-BCA0-7B57436BFAB5}"/>
    <cellStyle name="Millares 212 2 3 3 8" xfId="44017" xr:uid="{3CD6C772-906D-4A7B-8F97-AF1A83676E57}"/>
    <cellStyle name="Millares 212 2 3 4" xfId="1404" xr:uid="{C32BD158-9B91-484F-825E-41F95B2C3A8B}"/>
    <cellStyle name="Millares 212 2 3 4 2" xfId="4233" xr:uid="{EB2CF0A8-50BB-4196-9BE6-787E4D106614}"/>
    <cellStyle name="Millares 212 2 3 4 2 2" xfId="12499" xr:uid="{07F878A9-570D-4874-90E3-D9351C2F6337}"/>
    <cellStyle name="Millares 212 2 3 4 2 2 2" xfId="34002" xr:uid="{F1784A31-27E3-44DE-8C69-41EDFB719B89}"/>
    <cellStyle name="Millares 212 2 3 4 2 3" xfId="19134" xr:uid="{EE7FF4FB-9119-47A3-8108-D2BA94C939DD}"/>
    <cellStyle name="Millares 212 2 3 4 2 3 2" xfId="40637" xr:uid="{9D231DF3-96AF-4912-A925-A92CF03876D6}"/>
    <cellStyle name="Millares 212 2 3 4 2 4" xfId="25739" xr:uid="{C5716F0C-6DD3-413E-8473-3D4F550E78D5}"/>
    <cellStyle name="Millares 212 2 3 4 2 5" xfId="47242" xr:uid="{47345780-D429-4BBD-8F6F-D1F77F3184A8}"/>
    <cellStyle name="Millares 212 2 3 4 3" xfId="6372" xr:uid="{FCD851CE-93B9-4471-BB54-B493B359753E}"/>
    <cellStyle name="Millares 212 2 3 4 3 2" xfId="14638" xr:uid="{6C539520-80D8-494C-AFC6-682155F372F7}"/>
    <cellStyle name="Millares 212 2 3 4 3 2 2" xfId="36141" xr:uid="{9C5E86AF-7301-4787-87FD-0B754802735B}"/>
    <cellStyle name="Millares 212 2 3 4 3 3" xfId="21273" xr:uid="{18B1E115-E520-4974-81C0-BF93CE5DC3EA}"/>
    <cellStyle name="Millares 212 2 3 4 3 3 2" xfId="42776" xr:uid="{5DE77C24-A6F9-4E5C-8395-5BBF1B16FBA6}"/>
    <cellStyle name="Millares 212 2 3 4 3 4" xfId="27878" xr:uid="{B9E9A9A5-A400-4404-8CB9-5AB2B83D65BC}"/>
    <cellStyle name="Millares 212 2 3 4 3 5" xfId="49381" xr:uid="{29148ED9-34E2-4C8C-92D9-E355DEB8F5FC}"/>
    <cellStyle name="Millares 212 2 3 4 4" xfId="8013" xr:uid="{6822873E-F567-4676-9949-24E5B7C27FB3}"/>
    <cellStyle name="Millares 212 2 3 4 4 2" xfId="29516" xr:uid="{27135FF6-8264-47AA-ACFB-8FC8381971AC}"/>
    <cellStyle name="Millares 212 2 3 4 5" xfId="9670" xr:uid="{1E2D9D02-AC2D-4D6D-B5E3-742D37A9B7FC}"/>
    <cellStyle name="Millares 212 2 3 4 5 2" xfId="31173" xr:uid="{7330EC92-2624-407D-A26D-CEDD0C800E94}"/>
    <cellStyle name="Millares 212 2 3 4 6" xfId="16305" xr:uid="{FEBF54C2-5171-4234-A858-301468782885}"/>
    <cellStyle name="Millares 212 2 3 4 6 2" xfId="37808" xr:uid="{50CFB295-E325-4FA4-9214-24411AD598DD}"/>
    <cellStyle name="Millares 212 2 3 4 7" xfId="22910" xr:uid="{BD304FF0-875B-4F3E-A1CE-55430DC5E0D0}"/>
    <cellStyle name="Millares 212 2 3 4 8" xfId="44413" xr:uid="{C38FBE7A-E526-419B-B40F-4F1CBFFC6231}"/>
    <cellStyle name="Millares 212 2 3 5" xfId="2091" xr:uid="{917D85AB-1B94-47A0-AEF4-1BB51BCC3FE2}"/>
    <cellStyle name="Millares 212 2 3 5 2" xfId="10357" xr:uid="{1946E33B-C636-486C-92E3-5BE7C35024FD}"/>
    <cellStyle name="Millares 212 2 3 5 2 2" xfId="31860" xr:uid="{181321C0-A5FC-4B19-921F-B2BE239DF268}"/>
    <cellStyle name="Millares 212 2 3 5 3" xfId="16992" xr:uid="{B48BB9F3-C9C7-48F0-921C-AF1C067F3BB3}"/>
    <cellStyle name="Millares 212 2 3 5 3 2" xfId="38495" xr:uid="{64E3C6F7-C70A-488C-B83D-FC7F061E1939}"/>
    <cellStyle name="Millares 212 2 3 5 4" xfId="23597" xr:uid="{FA9C0E26-DFB5-48E3-8D93-6F8E887DCDC0}"/>
    <cellStyle name="Millares 212 2 3 5 5" xfId="45100" xr:uid="{C6580389-6CAD-4730-90F7-44832A957A7F}"/>
    <cellStyle name="Millares 212 2 3 6" xfId="2639" xr:uid="{A006ACAA-52E3-439A-98AE-23B2FD1C3802}"/>
    <cellStyle name="Millares 212 2 3 6 2" xfId="10905" xr:uid="{1BDDE211-3D5F-4F02-B4BF-D984B7360531}"/>
    <cellStyle name="Millares 212 2 3 6 2 2" xfId="32408" xr:uid="{8A248DEE-012A-4E75-B91F-89155597D4D9}"/>
    <cellStyle name="Millares 212 2 3 6 3" xfId="17540" xr:uid="{74FFF077-9066-4FD3-900C-9B581E6F873C}"/>
    <cellStyle name="Millares 212 2 3 6 3 2" xfId="39043" xr:uid="{3BDF03D2-BA08-4CCF-84F7-5DE4423D6590}"/>
    <cellStyle name="Millares 212 2 3 6 4" xfId="24145" xr:uid="{3D73F262-80B7-45A2-B89B-7301172F37FA}"/>
    <cellStyle name="Millares 212 2 3 6 5" xfId="45648" xr:uid="{0C5CE72B-5C0F-426B-9357-F46B52D2C182}"/>
    <cellStyle name="Millares 212 2 3 7" xfId="3287" xr:uid="{F64FFE5A-BFDC-4317-B7EF-39AC8D05A85B}"/>
    <cellStyle name="Millares 212 2 3 7 2" xfId="11553" xr:uid="{E6C6C664-3592-4C77-A4FA-F93D06FBAF5A}"/>
    <cellStyle name="Millares 212 2 3 7 2 2" xfId="33056" xr:uid="{3E5269E2-A59F-4AC5-A704-8D873050BDC4}"/>
    <cellStyle name="Millares 212 2 3 7 3" xfId="18188" xr:uid="{1FA3B4C2-01E7-4F15-8FD9-7F86CA1BA36F}"/>
    <cellStyle name="Millares 212 2 3 7 3 2" xfId="39691" xr:uid="{7A45A247-252C-43FD-9EBE-6771B5F7AA6B}"/>
    <cellStyle name="Millares 212 2 3 7 4" xfId="24793" xr:uid="{119E67DE-EE84-491A-8AAC-C94764158BF9}"/>
    <cellStyle name="Millares 212 2 3 7 5" xfId="46296" xr:uid="{0912B0AA-FEF3-49AE-AC2F-9E58BA1CD70A}"/>
    <cellStyle name="Millares 212 2 3 8" xfId="4783" xr:uid="{18F222E4-ABD3-4173-8FB8-26D478FB2319}"/>
    <cellStyle name="Millares 212 2 3 8 2" xfId="13049" xr:uid="{0FD8892E-4095-45A3-B46F-6D4E9FFD25CF}"/>
    <cellStyle name="Millares 212 2 3 8 2 2" xfId="34552" xr:uid="{1533F9D0-BC2D-4F77-A70E-07542F9C1D50}"/>
    <cellStyle name="Millares 212 2 3 8 3" xfId="19684" xr:uid="{7417B010-A7E0-4472-9693-FDADBF09D2DE}"/>
    <cellStyle name="Millares 212 2 3 8 3 2" xfId="41187" xr:uid="{06770D9F-AFE0-4F15-915C-AD545484ADD4}"/>
    <cellStyle name="Millares 212 2 3 8 4" xfId="26289" xr:uid="{93260E05-1ECB-44A7-8D39-0A2DBEF02143}"/>
    <cellStyle name="Millares 212 2 3 8 5" xfId="47792" xr:uid="{283EBB9D-16BF-4F86-8517-6236D5EEE777}"/>
    <cellStyle name="Millares 212 2 3 9" xfId="5426" xr:uid="{80083B9F-3744-4C1A-AFC2-F2651BAF4443}"/>
    <cellStyle name="Millares 212 2 3 9 2" xfId="13692" xr:uid="{079B4490-B193-40F5-A734-801B2B2D402E}"/>
    <cellStyle name="Millares 212 2 3 9 2 2" xfId="35195" xr:uid="{75F561CE-557C-4603-BDB6-78394A4F2DCC}"/>
    <cellStyle name="Millares 212 2 3 9 3" xfId="20327" xr:uid="{980C75E0-968C-42D4-968A-D87046B8D032}"/>
    <cellStyle name="Millares 212 2 3 9 3 2" xfId="41830" xr:uid="{98E588F9-D6E7-40C8-949D-80349EA1D615}"/>
    <cellStyle name="Millares 212 2 3 9 4" xfId="26932" xr:uid="{1D7199C2-C558-4FDE-8643-36AE91674EF6}"/>
    <cellStyle name="Millares 212 2 3 9 5" xfId="48435" xr:uid="{3517B72E-6E7D-4899-B212-BDA5220D9170}"/>
    <cellStyle name="Millares 212 2 4" xfId="329" xr:uid="{8B44932E-4C30-44CD-B8E5-CE4CD8DF8182}"/>
    <cellStyle name="Millares 212 2 4 10" xfId="15232" xr:uid="{B90BBB96-211C-40D8-8099-E6FA0143D974}"/>
    <cellStyle name="Millares 212 2 4 10 2" xfId="36735" xr:uid="{47775E0F-D762-4BC8-8AE9-B776BA66A2AD}"/>
    <cellStyle name="Millares 212 2 4 11" xfId="21837" xr:uid="{14773643-6FD9-4B2C-8C0D-979287D15187}"/>
    <cellStyle name="Millares 212 2 4 12" xfId="43340" xr:uid="{423EB245-20F8-4D90-82B4-5C99E405C6BA}"/>
    <cellStyle name="Millares 212 2 4 2" xfId="1277" xr:uid="{DD892068-6CC5-4F94-A90D-C2623839F568}"/>
    <cellStyle name="Millares 212 2 4 2 2" xfId="4106" xr:uid="{91219ADC-F4A0-4D82-97F3-F8260EA2518C}"/>
    <cellStyle name="Millares 212 2 4 2 2 2" xfId="12372" xr:uid="{83F2E6F6-9589-4ABA-947E-23E71C8C921E}"/>
    <cellStyle name="Millares 212 2 4 2 2 2 2" xfId="33875" xr:uid="{9EF937BB-C36E-4DF4-8E3F-FB2E79D522BB}"/>
    <cellStyle name="Millares 212 2 4 2 2 3" xfId="19007" xr:uid="{26B042AD-23A8-406C-9793-912282B4A286}"/>
    <cellStyle name="Millares 212 2 4 2 2 3 2" xfId="40510" xr:uid="{AE6AB42D-ADC6-42B8-BD33-044EE7B9103E}"/>
    <cellStyle name="Millares 212 2 4 2 2 4" xfId="25612" xr:uid="{32077435-6E9E-4985-9ABF-2A38C2B09C20}"/>
    <cellStyle name="Millares 212 2 4 2 2 5" xfId="47115" xr:uid="{0671186F-E2BC-45DA-A20D-E20BE7C8CF0D}"/>
    <cellStyle name="Millares 212 2 4 2 3" xfId="6245" xr:uid="{8755372C-C3A8-4130-A33B-CF9BF0E800BD}"/>
    <cellStyle name="Millares 212 2 4 2 3 2" xfId="14511" xr:uid="{E81864D7-34EF-48DA-BC07-229EA1268E8F}"/>
    <cellStyle name="Millares 212 2 4 2 3 2 2" xfId="36014" xr:uid="{7C74F9D1-3389-4DAA-8C2D-DB7803EBA4FD}"/>
    <cellStyle name="Millares 212 2 4 2 3 3" xfId="21146" xr:uid="{1CDD9D12-BA17-4968-BD7D-49659F1A63CF}"/>
    <cellStyle name="Millares 212 2 4 2 3 3 2" xfId="42649" xr:uid="{66B4D113-260C-4C79-B71A-1ED120A829CB}"/>
    <cellStyle name="Millares 212 2 4 2 3 4" xfId="27751" xr:uid="{6F6112B9-1147-4207-BA1B-82727E2ED715}"/>
    <cellStyle name="Millares 212 2 4 2 3 5" xfId="49254" xr:uid="{3BFE25E6-DC5C-42D1-B4C1-E9C04B5975D7}"/>
    <cellStyle name="Millares 212 2 4 2 4" xfId="7886" xr:uid="{5F93892C-50AA-4740-B019-BFD7C6F617A9}"/>
    <cellStyle name="Millares 212 2 4 2 4 2" xfId="29389" xr:uid="{8DA35118-7550-4654-AA5A-0842DD76596D}"/>
    <cellStyle name="Millares 212 2 4 2 5" xfId="9543" xr:uid="{0F4EF383-6C0F-483A-B109-5ABE8B433C76}"/>
    <cellStyle name="Millares 212 2 4 2 5 2" xfId="31046" xr:uid="{99D248B9-B4BA-4B60-8BF1-E1AF3BD18115}"/>
    <cellStyle name="Millares 212 2 4 2 6" xfId="16178" xr:uid="{50E39E89-C154-4475-B9FA-D812EB32D97A}"/>
    <cellStyle name="Millares 212 2 4 2 6 2" xfId="37681" xr:uid="{1989A8AD-F23B-479F-A508-B2002E7218AF}"/>
    <cellStyle name="Millares 212 2 4 2 7" xfId="22783" xr:uid="{5D6C18D1-29F6-451A-9779-545334F0532C}"/>
    <cellStyle name="Millares 212 2 4 2 8" xfId="44286" xr:uid="{0E26B607-5DD0-4028-B283-CB2D4218060F}"/>
    <cellStyle name="Millares 212 2 4 3" xfId="1964" xr:uid="{B656C59D-7DA9-40D5-9456-2BE64783DCCE}"/>
    <cellStyle name="Millares 212 2 4 3 2" xfId="10230" xr:uid="{D32B5A66-264B-44B1-969F-D67D28386A93}"/>
    <cellStyle name="Millares 212 2 4 3 2 2" xfId="31733" xr:uid="{6B71FCC5-6125-41CC-8055-9BFD3F49D526}"/>
    <cellStyle name="Millares 212 2 4 3 3" xfId="16865" xr:uid="{B9C2619A-95D9-4436-AB93-EDDB46289497}"/>
    <cellStyle name="Millares 212 2 4 3 3 2" xfId="38368" xr:uid="{01F97369-11B5-42B0-84FD-59E5E34AA019}"/>
    <cellStyle name="Millares 212 2 4 3 4" xfId="23470" xr:uid="{2B1E866C-6E0E-4880-9C98-800FC8FBC819}"/>
    <cellStyle name="Millares 212 2 4 3 5" xfId="44973" xr:uid="{35D1E228-21BA-4323-B54C-ECFEB4B735DA}"/>
    <cellStyle name="Millares 212 2 4 4" xfId="2763" xr:uid="{FDC017C7-FE93-4D05-8A6A-58C79AEFCFC5}"/>
    <cellStyle name="Millares 212 2 4 4 2" xfId="11029" xr:uid="{D6C68270-B446-4B2B-B3CE-A2DE248CF247}"/>
    <cellStyle name="Millares 212 2 4 4 2 2" xfId="32532" xr:uid="{29B58E68-65EB-473F-9318-6419E5D7DBDE}"/>
    <cellStyle name="Millares 212 2 4 4 3" xfId="17664" xr:uid="{BFEB646A-11A6-4B5B-AE6F-785B73101AAA}"/>
    <cellStyle name="Millares 212 2 4 4 3 2" xfId="39167" xr:uid="{0ED98E13-6B87-4631-8EED-CD76C5500DEB}"/>
    <cellStyle name="Millares 212 2 4 4 4" xfId="24269" xr:uid="{CF443B23-4CBF-4E30-9D3E-EC76C3284CB5}"/>
    <cellStyle name="Millares 212 2 4 4 5" xfId="45772" xr:uid="{8D0D7315-3A70-490B-8D6E-74471E263B33}"/>
    <cellStyle name="Millares 212 2 4 5" xfId="3160" xr:uid="{6EC555F7-5EF3-4A38-82B7-87BFFC1F7852}"/>
    <cellStyle name="Millares 212 2 4 5 2" xfId="11426" xr:uid="{E82A0B22-F6AA-4D3C-A755-153911057069}"/>
    <cellStyle name="Millares 212 2 4 5 2 2" xfId="32929" xr:uid="{318EFDBE-564C-41A5-8510-0633FB9C6FCF}"/>
    <cellStyle name="Millares 212 2 4 5 3" xfId="18061" xr:uid="{64A9FA37-5902-416D-A195-246905D90BC8}"/>
    <cellStyle name="Millares 212 2 4 5 3 2" xfId="39564" xr:uid="{C69B3873-6E1A-42F7-B00E-39DD52FCD399}"/>
    <cellStyle name="Millares 212 2 4 5 4" xfId="24666" xr:uid="{F9BBE21E-9D84-4CAF-8F08-0BD44B0B003A}"/>
    <cellStyle name="Millares 212 2 4 5 5" xfId="46169" xr:uid="{D6D4A872-F87B-469D-940E-183C014EBACC}"/>
    <cellStyle name="Millares 212 2 4 6" xfId="4907" xr:uid="{1048E582-1689-41F5-90AC-3BBA1E3320ED}"/>
    <cellStyle name="Millares 212 2 4 6 2" xfId="13173" xr:uid="{EE68148B-D91A-4ED8-88AF-C6FAFAD8E0FA}"/>
    <cellStyle name="Millares 212 2 4 6 2 2" xfId="34676" xr:uid="{6C8C4B18-6326-42BB-9E24-7579598B3A12}"/>
    <cellStyle name="Millares 212 2 4 6 3" xfId="19808" xr:uid="{19863AA9-3AA6-4D94-9961-2E836A5BFB79}"/>
    <cellStyle name="Millares 212 2 4 6 3 2" xfId="41311" xr:uid="{EE7FD36B-DD5E-405F-977D-5E992347454D}"/>
    <cellStyle name="Millares 212 2 4 6 4" xfId="26413" xr:uid="{917D97FD-3758-4D05-9D16-F5FB209D5A79}"/>
    <cellStyle name="Millares 212 2 4 6 5" xfId="47916" xr:uid="{317C59D5-4257-40E3-AEC1-1925CE8BC66E}"/>
    <cellStyle name="Millares 212 2 4 7" xfId="5299" xr:uid="{7701045C-9CF9-4682-A890-6289860FC7BC}"/>
    <cellStyle name="Millares 212 2 4 7 2" xfId="13565" xr:uid="{59361240-E9E5-4482-B2B3-DC0B6A8FF0EE}"/>
    <cellStyle name="Millares 212 2 4 7 2 2" xfId="35068" xr:uid="{5B07455B-B9BB-4975-98BA-72BCF9C45194}"/>
    <cellStyle name="Millares 212 2 4 7 3" xfId="20200" xr:uid="{A3E7B3D9-7C18-466A-8393-D10905E69C34}"/>
    <cellStyle name="Millares 212 2 4 7 3 2" xfId="41703" xr:uid="{459B9B73-A6C8-49BA-B7F2-6694FB8AA318}"/>
    <cellStyle name="Millares 212 2 4 7 4" xfId="26805" xr:uid="{EC2A5F9C-4B5A-4A78-801E-136E6C5D5FC0}"/>
    <cellStyle name="Millares 212 2 4 7 5" xfId="48308" xr:uid="{9FB080C7-A2D7-409C-B1F6-8785CEC23F24}"/>
    <cellStyle name="Millares 212 2 4 8" xfId="6940" xr:uid="{E77CF336-FA21-4D6F-8314-8A958991DC28}"/>
    <cellStyle name="Millares 212 2 4 8 2" xfId="28443" xr:uid="{0F0DC4E2-D3FC-46DE-B9DA-C96D0EE048DA}"/>
    <cellStyle name="Millares 212 2 4 9" xfId="8596" xr:uid="{570A135A-8A6E-41D1-9875-1235A562AE24}"/>
    <cellStyle name="Millares 212 2 4 9 2" xfId="30099" xr:uid="{1E92C4FA-3CE4-4184-BC54-E280C5824C0B}"/>
    <cellStyle name="Millares 212 2 5" xfId="613" xr:uid="{EE76B618-8C9E-4A17-BD2C-A3678BB96905}"/>
    <cellStyle name="Millares 212 2 5 10" xfId="43622" xr:uid="{FBAA595E-B84B-4314-A7AA-90AD47D4F9B5}"/>
    <cellStyle name="Millares 212 2 5 2" xfId="1559" xr:uid="{E8149538-34EF-4736-8DBA-254182892F7A}"/>
    <cellStyle name="Millares 212 2 5 2 2" xfId="4388" xr:uid="{7C63DD22-E8ED-4BCD-A0D1-8AC46D0AF21E}"/>
    <cellStyle name="Millares 212 2 5 2 2 2" xfId="12654" xr:uid="{65DED4FA-608A-4959-99F4-7204C68689B7}"/>
    <cellStyle name="Millares 212 2 5 2 2 2 2" xfId="34157" xr:uid="{4B8B99B7-2E2F-477A-9A38-41F9A5526E93}"/>
    <cellStyle name="Millares 212 2 5 2 2 3" xfId="19289" xr:uid="{49536989-FA0E-41AE-B2CC-90FD04C6D464}"/>
    <cellStyle name="Millares 212 2 5 2 2 3 2" xfId="40792" xr:uid="{E0B40F7B-006E-4C87-AE70-C9546005E491}"/>
    <cellStyle name="Millares 212 2 5 2 2 4" xfId="25894" xr:uid="{250C6C63-479A-4B7E-B68F-C997737B0CC4}"/>
    <cellStyle name="Millares 212 2 5 2 2 5" xfId="47397" xr:uid="{AD9785C8-5063-4C5A-AB40-AB76C931DE24}"/>
    <cellStyle name="Millares 212 2 5 2 3" xfId="6527" xr:uid="{6546E92F-A951-4FD3-89BC-FEA354B82F3B}"/>
    <cellStyle name="Millares 212 2 5 2 3 2" xfId="14793" xr:uid="{ABDD6074-A82E-4678-A5A0-AF0CB6AE3711}"/>
    <cellStyle name="Millares 212 2 5 2 3 2 2" xfId="36296" xr:uid="{31D292C1-BC8D-4635-AFAF-7D92A3250224}"/>
    <cellStyle name="Millares 212 2 5 2 3 3" xfId="21428" xr:uid="{F5F9E905-9645-4736-99D6-11D7AA4AFF5C}"/>
    <cellStyle name="Millares 212 2 5 2 3 3 2" xfId="42931" xr:uid="{28AB22E1-5952-4593-9F7A-A2783B478A7C}"/>
    <cellStyle name="Millares 212 2 5 2 3 4" xfId="28033" xr:uid="{E15E45D3-92AA-4427-B1FB-0755E152D478}"/>
    <cellStyle name="Millares 212 2 5 2 3 5" xfId="49536" xr:uid="{5B311504-7F8E-43E1-BD91-DDA240B633E7}"/>
    <cellStyle name="Millares 212 2 5 2 4" xfId="8168" xr:uid="{3F6CA93F-5454-41AD-930F-16BBE3FF4EB6}"/>
    <cellStyle name="Millares 212 2 5 2 4 2" xfId="29671" xr:uid="{B2DDE57E-434B-43F6-B840-7EF3B3727B8B}"/>
    <cellStyle name="Millares 212 2 5 2 5" xfId="9825" xr:uid="{B4EE8261-ADAA-405B-9B14-D62E16F13B45}"/>
    <cellStyle name="Millares 212 2 5 2 5 2" xfId="31328" xr:uid="{4C3D7B75-DA3D-4F8D-9A61-33A63438BE57}"/>
    <cellStyle name="Millares 212 2 5 2 6" xfId="16460" xr:uid="{B1FBE9C7-054F-43DE-8ACB-9581BA73E56F}"/>
    <cellStyle name="Millares 212 2 5 2 6 2" xfId="37963" xr:uid="{BA6F567B-0CF8-4C1F-9186-1DDFB80173E0}"/>
    <cellStyle name="Millares 212 2 5 2 7" xfId="23065" xr:uid="{75559359-E279-46F5-B6F3-7B7182397BF5}"/>
    <cellStyle name="Millares 212 2 5 2 8" xfId="44568" xr:uid="{067FDDC1-F382-41F4-A89E-EB083A5AE40D}"/>
    <cellStyle name="Millares 212 2 5 3" xfId="2246" xr:uid="{CB5461FE-597A-43F4-87D2-7ED97DE8D6E0}"/>
    <cellStyle name="Millares 212 2 5 3 2" xfId="10512" xr:uid="{87F08886-C1E7-4614-88D6-AC41DD1563B0}"/>
    <cellStyle name="Millares 212 2 5 3 2 2" xfId="32015" xr:uid="{071839FE-70DC-4105-A347-2D3C00482607}"/>
    <cellStyle name="Millares 212 2 5 3 3" xfId="17147" xr:uid="{C03E2AC5-9E95-4852-B006-371B11253595}"/>
    <cellStyle name="Millares 212 2 5 3 3 2" xfId="38650" xr:uid="{C198794E-DBE5-4C6D-98E7-8F60ED2A155D}"/>
    <cellStyle name="Millares 212 2 5 3 4" xfId="23752" xr:uid="{6B39FD76-D613-4C03-9237-B8596F13325C}"/>
    <cellStyle name="Millares 212 2 5 3 5" xfId="45255" xr:uid="{8EBA4C61-B9CE-412C-B06D-EA480C18C1D6}"/>
    <cellStyle name="Millares 212 2 5 4" xfId="3442" xr:uid="{3A4DA6F0-681E-4C31-9665-CAB703DD7EAC}"/>
    <cellStyle name="Millares 212 2 5 4 2" xfId="11708" xr:uid="{194A3D42-2CB1-4FE3-92A8-B735DADE4920}"/>
    <cellStyle name="Millares 212 2 5 4 2 2" xfId="33211" xr:uid="{55B2A740-1943-4B9E-B581-F296261C3FB4}"/>
    <cellStyle name="Millares 212 2 5 4 3" xfId="18343" xr:uid="{D5266925-D508-4E19-BD3D-FFABC0EA31CB}"/>
    <cellStyle name="Millares 212 2 5 4 3 2" xfId="39846" xr:uid="{5CA5291E-8671-460A-9D23-550CCCD88098}"/>
    <cellStyle name="Millares 212 2 5 4 4" xfId="24948" xr:uid="{93AF68E5-E85B-4969-AD05-E590A6D57D37}"/>
    <cellStyle name="Millares 212 2 5 4 5" xfId="46451" xr:uid="{225CB1AD-B891-485D-A57B-53CE4D03E06E}"/>
    <cellStyle name="Millares 212 2 5 5" xfId="5581" xr:uid="{AF029D10-1D37-41E5-91B3-0752FFBE09C0}"/>
    <cellStyle name="Millares 212 2 5 5 2" xfId="13847" xr:uid="{AC97BA71-E920-44A2-B134-CB794A7B58E3}"/>
    <cellStyle name="Millares 212 2 5 5 2 2" xfId="35350" xr:uid="{009C88EB-DB0A-4B5C-9288-0FE0C105F8F4}"/>
    <cellStyle name="Millares 212 2 5 5 3" xfId="20482" xr:uid="{3365FCF4-1353-4DBD-ADCA-542D43A48D0E}"/>
    <cellStyle name="Millares 212 2 5 5 3 2" xfId="41985" xr:uid="{A4714ED0-0E85-4BC4-BCE0-F1B2EFE0C77C}"/>
    <cellStyle name="Millares 212 2 5 5 4" xfId="27087" xr:uid="{3FD64173-84F8-4D06-BC48-ACC4208A0C41}"/>
    <cellStyle name="Millares 212 2 5 5 5" xfId="48590" xr:uid="{D07130CB-1831-412F-8155-0E54C05A80F8}"/>
    <cellStyle name="Millares 212 2 5 6" xfId="7222" xr:uid="{162D3E59-477F-4308-BA51-2972F9318200}"/>
    <cellStyle name="Millares 212 2 5 6 2" xfId="28725" xr:uid="{64837F49-82A4-48F5-890B-8919DDD5073A}"/>
    <cellStyle name="Millares 212 2 5 7" xfId="8879" xr:uid="{3314CAB8-4362-4703-A074-FFC7D25C333D}"/>
    <cellStyle name="Millares 212 2 5 7 2" xfId="30382" xr:uid="{8F2ED48E-95FE-4FB5-B32E-4AC4620B5AA8}"/>
    <cellStyle name="Millares 212 2 5 8" xfId="15514" xr:uid="{70424252-D78C-4AA7-871F-69FAFD02A50D}"/>
    <cellStyle name="Millares 212 2 5 8 2" xfId="37017" xr:uid="{BB4E747A-E597-4DB5-89C6-B0858A0555AF}"/>
    <cellStyle name="Millares 212 2 5 9" xfId="22119" xr:uid="{E1D893DC-47E1-47AF-AB5A-466474D904EB}"/>
    <cellStyle name="Millares 212 2 6" xfId="881" xr:uid="{B9D6FF2E-EEAB-4D1F-BED1-04B38E422EB5}"/>
    <cellStyle name="Millares 212 2 6 2" xfId="3710" xr:uid="{C901798C-68C6-4E7B-B7CE-8C31DBB4556A}"/>
    <cellStyle name="Millares 212 2 6 2 2" xfId="11976" xr:uid="{41EA5C00-B411-465C-B60F-99E4742C8543}"/>
    <cellStyle name="Millares 212 2 6 2 2 2" xfId="33479" xr:uid="{58DEAEFB-1984-446E-B1DB-99A3816D23EB}"/>
    <cellStyle name="Millares 212 2 6 2 3" xfId="18611" xr:uid="{2354383F-39AE-4CDF-AE81-1A1C628D0F6F}"/>
    <cellStyle name="Millares 212 2 6 2 3 2" xfId="40114" xr:uid="{4AD8EFFC-2BBB-4178-96DD-1D3AD9949C8A}"/>
    <cellStyle name="Millares 212 2 6 2 4" xfId="25216" xr:uid="{F855F00A-1590-4933-AD34-8A9909A9897F}"/>
    <cellStyle name="Millares 212 2 6 2 5" xfId="46719" xr:uid="{DF956068-3A7F-47A8-810F-82A054ECD59F}"/>
    <cellStyle name="Millares 212 2 6 3" xfId="5849" xr:uid="{550F1600-40E0-4E2D-A6DE-360FA0C36991}"/>
    <cellStyle name="Millares 212 2 6 3 2" xfId="14115" xr:uid="{949CE8F5-D08F-4A00-AA82-FF251EA0F73E}"/>
    <cellStyle name="Millares 212 2 6 3 2 2" xfId="35618" xr:uid="{A62A61C7-A0DE-4781-BD12-8CB2B668D824}"/>
    <cellStyle name="Millares 212 2 6 3 3" xfId="20750" xr:uid="{0E9844B7-BFD3-47D3-9776-0746A0CCD038}"/>
    <cellStyle name="Millares 212 2 6 3 3 2" xfId="42253" xr:uid="{ED5C17B5-79D9-4DA0-BBD4-5F98F236E51C}"/>
    <cellStyle name="Millares 212 2 6 3 4" xfId="27355" xr:uid="{06FF7AAC-A436-4DCA-ACDF-4563DE028DCA}"/>
    <cellStyle name="Millares 212 2 6 3 5" xfId="48858" xr:uid="{895C49DB-0176-44E7-B001-E4E9C3A58A30}"/>
    <cellStyle name="Millares 212 2 6 4" xfId="7490" xr:uid="{3A460F86-1636-4A8A-97B9-0287F88146B6}"/>
    <cellStyle name="Millares 212 2 6 4 2" xfId="28993" xr:uid="{AC837530-269F-42C0-AFB3-3EFED9F94451}"/>
    <cellStyle name="Millares 212 2 6 5" xfId="9147" xr:uid="{0A5094E3-9321-407C-896F-C71A9A55EE0A}"/>
    <cellStyle name="Millares 212 2 6 5 2" xfId="30650" xr:uid="{76A18F97-1074-4C9B-AD47-CAAEDAE51F03}"/>
    <cellStyle name="Millares 212 2 6 6" xfId="15782" xr:uid="{7CF7B69D-D361-4B35-8001-A4A026524CBD}"/>
    <cellStyle name="Millares 212 2 6 6 2" xfId="37285" xr:uid="{1C92EF5A-AEDF-4053-818B-7710DEBFBA97}"/>
    <cellStyle name="Millares 212 2 6 7" xfId="22387" xr:uid="{5D49E98F-E385-48FF-978F-4FA6FED0240B}"/>
    <cellStyle name="Millares 212 2 6 8" xfId="43890" xr:uid="{D998BC63-3C4D-4439-8ED8-68D117A78E54}"/>
    <cellStyle name="Millares 212 2 7" xfId="1142" xr:uid="{B3655926-CF07-4A5A-978D-6FC7D6E3E46F}"/>
    <cellStyle name="Millares 212 2 7 2" xfId="3971" xr:uid="{1D69BE8A-0A89-4927-885E-6B53D4F3412C}"/>
    <cellStyle name="Millares 212 2 7 2 2" xfId="12237" xr:uid="{B3A5DFD9-E88B-427D-9347-115B2AE5A266}"/>
    <cellStyle name="Millares 212 2 7 2 2 2" xfId="33740" xr:uid="{880FBF3A-227F-412A-BE0A-491953CA4A0C}"/>
    <cellStyle name="Millares 212 2 7 2 3" xfId="18872" xr:uid="{CA8AD643-7BF6-4F58-8A3C-CC58E286BEF0}"/>
    <cellStyle name="Millares 212 2 7 2 3 2" xfId="40375" xr:uid="{643BC081-5BD2-4BFF-B932-D93E5913B7AD}"/>
    <cellStyle name="Millares 212 2 7 2 4" xfId="25477" xr:uid="{71AC384E-82CF-4EA5-ADAF-31F8DE18197A}"/>
    <cellStyle name="Millares 212 2 7 2 5" xfId="46980" xr:uid="{5D54E235-86D1-43CA-9D77-24FCFE010A89}"/>
    <cellStyle name="Millares 212 2 7 3" xfId="6110" xr:uid="{F3162756-ACF3-4F83-91CF-295202239226}"/>
    <cellStyle name="Millares 212 2 7 3 2" xfId="14376" xr:uid="{9869C5C8-50FB-4585-A3F7-B2F9D2F7B5F9}"/>
    <cellStyle name="Millares 212 2 7 3 2 2" xfId="35879" xr:uid="{4D0A5B1F-ADC8-4B97-A7CE-090AC82A9DFD}"/>
    <cellStyle name="Millares 212 2 7 3 3" xfId="21011" xr:uid="{A44E6B44-7A16-465B-A435-B94DAB6935D5}"/>
    <cellStyle name="Millares 212 2 7 3 3 2" xfId="42514" xr:uid="{EB538131-6DEE-4C0B-98B0-FA5FA593B36A}"/>
    <cellStyle name="Millares 212 2 7 3 4" xfId="27616" xr:uid="{E60CCEDA-FAD6-48F4-8C2F-506FDF4477D9}"/>
    <cellStyle name="Millares 212 2 7 3 5" xfId="49119" xr:uid="{A73FB1C5-49E8-4B26-8C3B-9C70801246BC}"/>
    <cellStyle name="Millares 212 2 7 4" xfId="7751" xr:uid="{E468BD91-457A-4987-9DA7-CDBF95F9865F}"/>
    <cellStyle name="Millares 212 2 7 4 2" xfId="29254" xr:uid="{4B5BD742-54A7-414A-845E-FDB7A605F41E}"/>
    <cellStyle name="Millares 212 2 7 5" xfId="9408" xr:uid="{8567CBE6-59C2-4A48-B9FB-3758468C0FC4}"/>
    <cellStyle name="Millares 212 2 7 5 2" xfId="30911" xr:uid="{0D6BAD0C-8763-49E7-ABF7-9E2027B5202A}"/>
    <cellStyle name="Millares 212 2 7 6" xfId="16043" xr:uid="{69621314-696E-4452-90C3-879D64E5677F}"/>
    <cellStyle name="Millares 212 2 7 6 2" xfId="37546" xr:uid="{AB366FF2-5F72-4CCF-86DC-F2F37A710566}"/>
    <cellStyle name="Millares 212 2 7 7" xfId="22648" xr:uid="{067FC1A1-9084-4F33-9B77-706EAF7FA291}"/>
    <cellStyle name="Millares 212 2 7 8" xfId="44151" xr:uid="{F5009AE9-7C2C-4865-8907-A9D6425E693D}"/>
    <cellStyle name="Millares 212 2 8" xfId="1830" xr:uid="{B44770A1-B68B-4BBD-AE8A-0FCD475B9286}"/>
    <cellStyle name="Millares 212 2 8 2" xfId="10096" xr:uid="{3689FE63-AD8B-421F-B982-4FC221B82B96}"/>
    <cellStyle name="Millares 212 2 8 2 2" xfId="31599" xr:uid="{002181F0-CA44-43F2-98F4-662535B15881}"/>
    <cellStyle name="Millares 212 2 8 3" xfId="16731" xr:uid="{1EC6DC89-44FF-4142-BFAA-AD37CA29B3BC}"/>
    <cellStyle name="Millares 212 2 8 3 2" xfId="38234" xr:uid="{2737C71F-864F-456E-A5AA-BCC4A46436DD}"/>
    <cellStyle name="Millares 212 2 8 4" xfId="23336" xr:uid="{C57A88E1-CA18-43BC-B6FD-8396C9BCE940}"/>
    <cellStyle name="Millares 212 2 8 5" xfId="44839" xr:uid="{65616A3C-251D-4048-9C44-32BA986AA498}"/>
    <cellStyle name="Millares 212 2 9" xfId="2515" xr:uid="{7BC9018F-CFD9-415D-9F74-622A2F855A5D}"/>
    <cellStyle name="Millares 212 2 9 2" xfId="10781" xr:uid="{95AD2CAB-D226-4BDE-B4D6-58B77301A4AD}"/>
    <cellStyle name="Millares 212 2 9 2 2" xfId="32284" xr:uid="{30E3E694-1949-425E-B3CC-41E22097C0B3}"/>
    <cellStyle name="Millares 212 2 9 3" xfId="17416" xr:uid="{64BBF86B-DCB7-4111-A8FC-EE5EBEE445FD}"/>
    <cellStyle name="Millares 212 2 9 3 2" xfId="38919" xr:uid="{A6FC2B75-8DBF-41E6-83C8-4E660ED1278F}"/>
    <cellStyle name="Millares 212 2 9 4" xfId="24021" xr:uid="{AEF523AD-F629-4E36-914B-DC4B7F6C8774}"/>
    <cellStyle name="Millares 212 2 9 5" xfId="45524" xr:uid="{54EAA998-AA46-4269-9BB1-2C9B2C6624A6}"/>
    <cellStyle name="Millares 212 20" xfId="21694" xr:uid="{6A5E3A8F-F43B-4429-AE5D-86FF70A212A5}"/>
    <cellStyle name="Millares 212 21" xfId="43197" xr:uid="{4A9D72B4-DBB4-4E11-B0C5-C1B92E3C0D3C}"/>
    <cellStyle name="Millares 212 3" xfId="143" xr:uid="{94EDF5FC-29BE-4F53-AC8C-F6D9F70F1357}"/>
    <cellStyle name="Millares 212 3 10" xfId="4680" xr:uid="{81680CF1-3E51-42B4-B5CF-04EEDE6E9D5E}"/>
    <cellStyle name="Millares 212 3 10 2" xfId="12946" xr:uid="{5DED1475-2334-499F-BBA7-D116492A0E77}"/>
    <cellStyle name="Millares 212 3 10 2 2" xfId="34449" xr:uid="{26C65F44-0A65-4DC8-9AF6-1F1E283C43EF}"/>
    <cellStyle name="Millares 212 3 10 3" xfId="19581" xr:uid="{4CDF231B-5755-417E-AAC6-1FCD0C324300}"/>
    <cellStyle name="Millares 212 3 10 3 2" xfId="41084" xr:uid="{05A2C684-8DCC-4775-9E92-FEC24CE23FA3}"/>
    <cellStyle name="Millares 212 3 10 4" xfId="26186" xr:uid="{40A086E4-DBC4-4187-9E24-757DD3F1AE76}"/>
    <cellStyle name="Millares 212 3 10 5" xfId="47689" xr:uid="{1BE9E218-331E-48CF-B691-20AC9AA49157}"/>
    <cellStyle name="Millares 212 3 11" xfId="5183" xr:uid="{BD34FA77-13B0-4761-979E-460240D92067}"/>
    <cellStyle name="Millares 212 3 11 2" xfId="13449" xr:uid="{286A608F-7BA8-4EB9-90FD-D959BAA862CA}"/>
    <cellStyle name="Millares 212 3 11 2 2" xfId="34952" xr:uid="{8A27AB6A-B5D7-4466-8720-90E921682676}"/>
    <cellStyle name="Millares 212 3 11 3" xfId="20084" xr:uid="{113AA9EC-01B6-42A2-91C4-EA2B592F00FA}"/>
    <cellStyle name="Millares 212 3 11 3 2" xfId="41587" xr:uid="{6F7E5D19-DCFA-4041-982E-BC5E87DCB2D3}"/>
    <cellStyle name="Millares 212 3 11 4" xfId="26689" xr:uid="{2B09AF52-802F-4A0C-AFC5-B08A8B3DF8A4}"/>
    <cellStyle name="Millares 212 3 11 5" xfId="48192" xr:uid="{6C15680B-2D4B-4910-AEE0-7CFAFFF7A8BD}"/>
    <cellStyle name="Millares 212 3 12" xfId="6824" xr:uid="{9F7DC86E-6642-437A-8FCF-3585CA57AE5C}"/>
    <cellStyle name="Millares 212 3 12 2" xfId="28327" xr:uid="{26C61F77-F8F1-45ED-B4DC-3552132F0EDC}"/>
    <cellStyle name="Millares 212 3 13" xfId="8478" xr:uid="{B5D28874-87A6-4152-B98E-415C5ABD7955}"/>
    <cellStyle name="Millares 212 3 13 2" xfId="29981" xr:uid="{2D43E7B2-3097-4948-82B1-BEA97799808C}"/>
    <cellStyle name="Millares 212 3 14" xfId="15117" xr:uid="{6D4B5547-372A-46BE-BBC2-FAC50918C001}"/>
    <cellStyle name="Millares 212 3 14 2" xfId="36620" xr:uid="{F33552B1-2803-4BEA-9081-C9FBF18D7BF2}"/>
    <cellStyle name="Millares 212 3 15" xfId="21722" xr:uid="{7CE675B4-C032-4C47-B18D-51392D30EC21}"/>
    <cellStyle name="Millares 212 3 16" xfId="43225" xr:uid="{37D20703-D088-4BE5-98ED-EE8260CA939C}"/>
    <cellStyle name="Millares 212 3 2" xfId="475" xr:uid="{B42F638F-0DDB-435B-8B20-4BC89F78D6EF}"/>
    <cellStyle name="Millares 212 3 2 10" xfId="7086" xr:uid="{33DCDF55-BB61-4F93-9C8A-1DB034760DEB}"/>
    <cellStyle name="Millares 212 3 2 10 2" xfId="28589" xr:uid="{48E2C9E6-BAA2-4900-BF01-B8086C5B64F3}"/>
    <cellStyle name="Millares 212 3 2 11" xfId="8742" xr:uid="{0CF97623-CD1E-4C15-88CC-DDCD41810092}"/>
    <cellStyle name="Millares 212 3 2 11 2" xfId="30245" xr:uid="{DA1AA97E-E8D3-43D4-AEA6-37FD09338010}"/>
    <cellStyle name="Millares 212 3 2 12" xfId="15378" xr:uid="{A7FF23F3-09C0-486D-B1E8-B09F3DA7A2FB}"/>
    <cellStyle name="Millares 212 3 2 12 2" xfId="36881" xr:uid="{87BECE4B-A184-43E2-91A7-4D4479A03F0A}"/>
    <cellStyle name="Millares 212 3 2 13" xfId="21983" xr:uid="{1FB77F8E-9011-488A-A8B5-DCCD2F98890C}"/>
    <cellStyle name="Millares 212 3 2 14" xfId="43486" xr:uid="{2622DEC2-09DE-4C36-B7C6-B62A9C2ACCCC}"/>
    <cellStyle name="Millares 212 3 2 2" xfId="757" xr:uid="{0A0EB5D9-7DC3-4F9E-AEEB-D58DD0E640F6}"/>
    <cellStyle name="Millares 212 3 2 2 10" xfId="15658" xr:uid="{A5B92472-0C50-463E-8C53-D31B4D1E1155}"/>
    <cellStyle name="Millares 212 3 2 2 10 2" xfId="37161" xr:uid="{382F1DF5-D373-434E-B94F-C591267C4687}"/>
    <cellStyle name="Millares 212 3 2 2 11" xfId="22263" xr:uid="{ACDB7CAC-88B4-43B9-AE90-9F45E3A07EB7}"/>
    <cellStyle name="Millares 212 3 2 2 12" xfId="43766" xr:uid="{DD635D16-54D4-44A8-BC40-456A5DBF7C7A}"/>
    <cellStyle name="Millares 212 3 2 2 2" xfId="1703" xr:uid="{507DE91D-E74A-47DB-AC98-F2E185CD9B48}"/>
    <cellStyle name="Millares 212 3 2 2 2 2" xfId="4532" xr:uid="{C14FD426-DF97-4CC1-B13F-940BE746BBA2}"/>
    <cellStyle name="Millares 212 3 2 2 2 2 2" xfId="12798" xr:uid="{C8D458A6-7A22-4C4F-9772-105DFF40AFA1}"/>
    <cellStyle name="Millares 212 3 2 2 2 2 2 2" xfId="34301" xr:uid="{43B50DED-8CEE-462C-9E78-EDAC325DC3A5}"/>
    <cellStyle name="Millares 212 3 2 2 2 2 3" xfId="19433" xr:uid="{969337B7-EE2C-4CFA-AC5A-75CBC0147D9C}"/>
    <cellStyle name="Millares 212 3 2 2 2 2 3 2" xfId="40936" xr:uid="{810C30CF-BFBF-44C7-B497-C75EB02DB091}"/>
    <cellStyle name="Millares 212 3 2 2 2 2 4" xfId="26038" xr:uid="{50F18EA1-3C0A-4B71-A132-728424D3351A}"/>
    <cellStyle name="Millares 212 3 2 2 2 2 5" xfId="47541" xr:uid="{926B09C8-4199-4ECD-A6E0-AD44EB0D3BD2}"/>
    <cellStyle name="Millares 212 3 2 2 2 3" xfId="6671" xr:uid="{0BC8183E-A2E8-4259-B44E-4547FC856164}"/>
    <cellStyle name="Millares 212 3 2 2 2 3 2" xfId="14937" xr:uid="{DFEC28FE-EC03-4DB5-BE3F-62596324D18F}"/>
    <cellStyle name="Millares 212 3 2 2 2 3 2 2" xfId="36440" xr:uid="{4F4EDF3E-3CE9-4CE9-94D1-517C941DC9F0}"/>
    <cellStyle name="Millares 212 3 2 2 2 3 3" xfId="21572" xr:uid="{011D7E5E-3850-4B52-8A94-E4C0852D0C39}"/>
    <cellStyle name="Millares 212 3 2 2 2 3 3 2" xfId="43075" xr:uid="{4426E9B2-13A9-44C4-A628-F8D23B019C91}"/>
    <cellStyle name="Millares 212 3 2 2 2 3 4" xfId="28177" xr:uid="{CBA381CD-0EF7-4403-B807-E373602DA2FD}"/>
    <cellStyle name="Millares 212 3 2 2 2 3 5" xfId="49680" xr:uid="{D639D42F-1DBB-42F0-801E-844861FCAF9B}"/>
    <cellStyle name="Millares 212 3 2 2 2 4" xfId="8312" xr:uid="{485A2C24-2F04-487B-A90C-1301284BE098}"/>
    <cellStyle name="Millares 212 3 2 2 2 4 2" xfId="29815" xr:uid="{0F6AD78F-BF68-4A34-821A-31315F1B0B39}"/>
    <cellStyle name="Millares 212 3 2 2 2 5" xfId="9969" xr:uid="{5398183E-EA2D-4D85-9CFB-301487CBBE88}"/>
    <cellStyle name="Millares 212 3 2 2 2 5 2" xfId="31472" xr:uid="{54D8A0D1-72AF-40C4-B04B-1B6E66D1333B}"/>
    <cellStyle name="Millares 212 3 2 2 2 6" xfId="16604" xr:uid="{7BB5B179-D9B6-4F70-9EB6-7729383D2865}"/>
    <cellStyle name="Millares 212 3 2 2 2 6 2" xfId="38107" xr:uid="{6A5EFF2A-D30D-4438-BEBD-0E08C31190F1}"/>
    <cellStyle name="Millares 212 3 2 2 2 7" xfId="23209" xr:uid="{D2E73D43-7A4F-4100-9B87-894F15BC2F54}"/>
    <cellStyle name="Millares 212 3 2 2 2 8" xfId="44712" xr:uid="{AE27135B-CEE0-4468-81C4-EF7D7CE87361}"/>
    <cellStyle name="Millares 212 3 2 2 3" xfId="2390" xr:uid="{B7D3FEF2-79AC-4A00-8266-8CC7316D9EFB}"/>
    <cellStyle name="Millares 212 3 2 2 3 2" xfId="10656" xr:uid="{4AF076FD-B5DC-4283-B2F2-87FF10E526B0}"/>
    <cellStyle name="Millares 212 3 2 2 3 2 2" xfId="32159" xr:uid="{673D4768-BFFC-4BE2-A592-1DB59FB295CD}"/>
    <cellStyle name="Millares 212 3 2 2 3 3" xfId="17291" xr:uid="{816285AA-06E1-478B-B17F-66AA03E577E6}"/>
    <cellStyle name="Millares 212 3 2 2 3 3 2" xfId="38794" xr:uid="{2A2B8303-29B0-4C85-9C17-9D721B73F1EC}"/>
    <cellStyle name="Millares 212 3 2 2 3 4" xfId="23896" xr:uid="{09B2EB32-28CA-4DFA-A35F-C8F9D0A15C1B}"/>
    <cellStyle name="Millares 212 3 2 2 3 5" xfId="45399" xr:uid="{A41727C1-EBF4-4556-9BE0-A0C51F2286DC}"/>
    <cellStyle name="Millares 212 3 2 2 4" xfId="2907" xr:uid="{7143943E-FF89-4E4C-9B75-03A63DA153F1}"/>
    <cellStyle name="Millares 212 3 2 2 4 2" xfId="11173" xr:uid="{5036E7DC-692C-4C59-AD5E-00EC231A7B5E}"/>
    <cellStyle name="Millares 212 3 2 2 4 2 2" xfId="32676" xr:uid="{5196C1F6-4C13-4758-B854-DC93B756DA4B}"/>
    <cellStyle name="Millares 212 3 2 2 4 3" xfId="17808" xr:uid="{258537AF-523F-47F0-99EC-118892E7739D}"/>
    <cellStyle name="Millares 212 3 2 2 4 3 2" xfId="39311" xr:uid="{F57F1609-B88D-4E1C-B951-3309DEEDCE43}"/>
    <cellStyle name="Millares 212 3 2 2 4 4" xfId="24413" xr:uid="{8761BB6D-6670-40E3-B185-F99DE43F06B2}"/>
    <cellStyle name="Millares 212 3 2 2 4 5" xfId="45916" xr:uid="{142F314A-29D9-4181-94C5-192DFEABDD53}"/>
    <cellStyle name="Millares 212 3 2 2 5" xfId="3586" xr:uid="{D2B48627-B8CF-45F5-A946-2174A78D8550}"/>
    <cellStyle name="Millares 212 3 2 2 5 2" xfId="11852" xr:uid="{651040FC-62ED-4360-8F76-0B5B1DBCFCFA}"/>
    <cellStyle name="Millares 212 3 2 2 5 2 2" xfId="33355" xr:uid="{6D2E6F49-9A1A-46A0-AC15-DAF5494EB042}"/>
    <cellStyle name="Millares 212 3 2 2 5 3" xfId="18487" xr:uid="{A021AAA1-FA34-4720-8904-099A8EA43D1C}"/>
    <cellStyle name="Millares 212 3 2 2 5 3 2" xfId="39990" xr:uid="{552FD149-2991-437C-8B83-2ECDA5D5993E}"/>
    <cellStyle name="Millares 212 3 2 2 5 4" xfId="25092" xr:uid="{37D9C86D-2884-441D-AF79-2F3728A1EF97}"/>
    <cellStyle name="Millares 212 3 2 2 5 5" xfId="46595" xr:uid="{393F1B8F-E616-4B42-BFCC-E76E85D10103}"/>
    <cellStyle name="Millares 212 3 2 2 6" xfId="5051" xr:uid="{D9AAEC58-F74D-4E1E-A0F5-6D4CE4346444}"/>
    <cellStyle name="Millares 212 3 2 2 6 2" xfId="13317" xr:uid="{50396E2F-4985-40AE-B0C4-84B8EC7FBF89}"/>
    <cellStyle name="Millares 212 3 2 2 6 2 2" xfId="34820" xr:uid="{E4BB41ED-D799-4BD2-AEF2-4E3896801904}"/>
    <cellStyle name="Millares 212 3 2 2 6 3" xfId="19952" xr:uid="{D1A79CEB-4434-43E6-AAAE-3A56F65F9AE7}"/>
    <cellStyle name="Millares 212 3 2 2 6 3 2" xfId="41455" xr:uid="{28EBFE99-DA5A-483E-8AD0-C5EBCED800B7}"/>
    <cellStyle name="Millares 212 3 2 2 6 4" xfId="26557" xr:uid="{273EBD8D-A5A9-421F-AE3B-1933F8B48C8C}"/>
    <cellStyle name="Millares 212 3 2 2 6 5" xfId="48060" xr:uid="{60E92E33-D715-4DDB-99C1-A52BD79766A2}"/>
    <cellStyle name="Millares 212 3 2 2 7" xfId="5725" xr:uid="{8A110A01-A1D6-4DA4-A5A1-4F7C77B5BD51}"/>
    <cellStyle name="Millares 212 3 2 2 7 2" xfId="13991" xr:uid="{EB4CB070-9472-4B38-9351-990E8A0C96A6}"/>
    <cellStyle name="Millares 212 3 2 2 7 2 2" xfId="35494" xr:uid="{6D6CD814-6082-41FF-9125-51A71F1F8331}"/>
    <cellStyle name="Millares 212 3 2 2 7 3" xfId="20626" xr:uid="{BF16848F-E396-4EF0-8413-45ACEA11F80A}"/>
    <cellStyle name="Millares 212 3 2 2 7 3 2" xfId="42129" xr:uid="{8C1995F3-4DB7-4FC6-A2CC-FA224D4438CF}"/>
    <cellStyle name="Millares 212 3 2 2 7 4" xfId="27231" xr:uid="{B871D440-8C57-4DC4-9040-C1747B30D4C8}"/>
    <cellStyle name="Millares 212 3 2 2 7 5" xfId="48734" xr:uid="{0951F49A-33C4-4019-A0ED-857019270828}"/>
    <cellStyle name="Millares 212 3 2 2 8" xfId="7366" xr:uid="{204702DF-B2FD-4B4B-BB39-FCEF42B49119}"/>
    <cellStyle name="Millares 212 3 2 2 8 2" xfId="28869" xr:uid="{95A3815D-3434-417D-8037-101F1CE0F2B5}"/>
    <cellStyle name="Millares 212 3 2 2 9" xfId="9023" xr:uid="{C3E82119-5475-40F9-A711-3B9BA547B2E5}"/>
    <cellStyle name="Millares 212 3 2 2 9 2" xfId="30526" xr:uid="{11B72FC4-ADFC-429D-B368-C102E1F207BA}"/>
    <cellStyle name="Millares 212 3 2 3" xfId="1027" xr:uid="{F3E60762-4639-41A1-AFF6-5D87B8C1AE42}"/>
    <cellStyle name="Millares 212 3 2 3 2" xfId="3856" xr:uid="{6E07DF8A-E4EC-4F8A-AC70-413A40CB104C}"/>
    <cellStyle name="Millares 212 3 2 3 2 2" xfId="12122" xr:uid="{78CFDEC4-F36F-497C-8EC0-4861C183E4DA}"/>
    <cellStyle name="Millares 212 3 2 3 2 2 2" xfId="33625" xr:uid="{4BA40B49-E90D-4D18-8D0F-62DBE399D0E2}"/>
    <cellStyle name="Millares 212 3 2 3 2 3" xfId="18757" xr:uid="{01D0E317-9E0C-483D-B58D-06807C08BE56}"/>
    <cellStyle name="Millares 212 3 2 3 2 3 2" xfId="40260" xr:uid="{AE8A8C9E-1D5E-46CD-954F-9E82656FA9DA}"/>
    <cellStyle name="Millares 212 3 2 3 2 4" xfId="25362" xr:uid="{0F1EEE7A-1C4D-4C47-9379-436C5F78AB9E}"/>
    <cellStyle name="Millares 212 3 2 3 2 5" xfId="46865" xr:uid="{E11E7B55-B0C0-4C7F-8203-6CF4C49DD1D6}"/>
    <cellStyle name="Millares 212 3 2 3 3" xfId="5995" xr:uid="{97077758-D736-4F7F-BB5F-4879A8F50735}"/>
    <cellStyle name="Millares 212 3 2 3 3 2" xfId="14261" xr:uid="{5888527E-A228-4D71-B1A8-58D5DE2717B3}"/>
    <cellStyle name="Millares 212 3 2 3 3 2 2" xfId="35764" xr:uid="{2BC537F8-53B7-49E6-8372-6C8BF509FE08}"/>
    <cellStyle name="Millares 212 3 2 3 3 3" xfId="20896" xr:uid="{9C4C43D5-6BB3-42D1-9232-B0BD6A0EFEE5}"/>
    <cellStyle name="Millares 212 3 2 3 3 3 2" xfId="42399" xr:uid="{9BAE42A6-1E57-4DDC-B563-578A87F66FEF}"/>
    <cellStyle name="Millares 212 3 2 3 3 4" xfId="27501" xr:uid="{173A9482-D0F7-41A2-85F5-2C4AB5E6F9C7}"/>
    <cellStyle name="Millares 212 3 2 3 3 5" xfId="49004" xr:uid="{ED8EE57E-1181-46B1-9B82-7BE4C0F470D6}"/>
    <cellStyle name="Millares 212 3 2 3 4" xfId="7636" xr:uid="{6A418E37-D78B-4363-8B30-739C89B134EF}"/>
    <cellStyle name="Millares 212 3 2 3 4 2" xfId="29139" xr:uid="{CF63BF3B-3D02-40CE-8B4D-5044E59219CF}"/>
    <cellStyle name="Millares 212 3 2 3 5" xfId="9293" xr:uid="{CCE5DA97-7D73-4610-8DC8-8979A01162FC}"/>
    <cellStyle name="Millares 212 3 2 3 5 2" xfId="30796" xr:uid="{C8D2E3AC-AF90-4FBC-BB06-7D1D57117E85}"/>
    <cellStyle name="Millares 212 3 2 3 6" xfId="15928" xr:uid="{51DEC3D4-4738-4365-8A7F-1460348E6B75}"/>
    <cellStyle name="Millares 212 3 2 3 6 2" xfId="37431" xr:uid="{4CBD340F-7C05-4887-90B1-3774269D4D17}"/>
    <cellStyle name="Millares 212 3 2 3 7" xfId="22533" xr:uid="{10772608-EBC2-4636-8C78-8E3F3088DFEB}"/>
    <cellStyle name="Millares 212 3 2 3 8" xfId="44036" xr:uid="{3F23E341-B9C2-4FC6-B835-F10AF985F81E}"/>
    <cellStyle name="Millares 212 3 2 4" xfId="1423" xr:uid="{1C35A477-2FD6-4715-A45B-7218DF39F2A8}"/>
    <cellStyle name="Millares 212 3 2 4 2" xfId="4252" xr:uid="{26A74DCF-FF09-4966-8DD3-71F9C459BEFA}"/>
    <cellStyle name="Millares 212 3 2 4 2 2" xfId="12518" xr:uid="{6F52FD33-D7DD-4536-9CEC-A2B82F836C00}"/>
    <cellStyle name="Millares 212 3 2 4 2 2 2" xfId="34021" xr:uid="{226C6ADD-31DC-48BD-A793-4436DAE57FCD}"/>
    <cellStyle name="Millares 212 3 2 4 2 3" xfId="19153" xr:uid="{E3B21715-A687-464F-A163-00829B7DE253}"/>
    <cellStyle name="Millares 212 3 2 4 2 3 2" xfId="40656" xr:uid="{691A8C69-2D80-428D-ABD6-4A5BD5ACC58F}"/>
    <cellStyle name="Millares 212 3 2 4 2 4" xfId="25758" xr:uid="{CF658708-F6CD-4111-8BED-5ACD29870940}"/>
    <cellStyle name="Millares 212 3 2 4 2 5" xfId="47261" xr:uid="{5C415AF1-551F-4CF3-A299-7ADB3E5FDB7D}"/>
    <cellStyle name="Millares 212 3 2 4 3" xfId="6391" xr:uid="{02AFB68D-27C0-4BB9-9A26-4136C004C3A4}"/>
    <cellStyle name="Millares 212 3 2 4 3 2" xfId="14657" xr:uid="{539E3DAE-410C-40F2-AE11-6DBB1F27EBC7}"/>
    <cellStyle name="Millares 212 3 2 4 3 2 2" xfId="36160" xr:uid="{EB54DAF2-3B70-41BB-A538-2A0F62C870D9}"/>
    <cellStyle name="Millares 212 3 2 4 3 3" xfId="21292" xr:uid="{3DB0FA5B-C306-47BB-A1BC-F9DF51850B9F}"/>
    <cellStyle name="Millares 212 3 2 4 3 3 2" xfId="42795" xr:uid="{F3AAA015-36A2-48D0-A69E-215C4F1CF344}"/>
    <cellStyle name="Millares 212 3 2 4 3 4" xfId="27897" xr:uid="{798862C9-CB1C-4F62-BF6B-6A53ADF59815}"/>
    <cellStyle name="Millares 212 3 2 4 3 5" xfId="49400" xr:uid="{E8568C76-EA95-4739-B611-62EE9F81880D}"/>
    <cellStyle name="Millares 212 3 2 4 4" xfId="8032" xr:uid="{6FCD3B79-6477-4C5E-B721-01B1B788AAB0}"/>
    <cellStyle name="Millares 212 3 2 4 4 2" xfId="29535" xr:uid="{A5B2ED69-F8FF-4A2F-83C1-F5536ED58526}"/>
    <cellStyle name="Millares 212 3 2 4 5" xfId="9689" xr:uid="{25554FDA-B86B-41EF-8B6D-D1269AD85890}"/>
    <cellStyle name="Millares 212 3 2 4 5 2" xfId="31192" xr:uid="{D2135B8C-80FC-4D6B-9694-7E7119CC5321}"/>
    <cellStyle name="Millares 212 3 2 4 6" xfId="16324" xr:uid="{A5FCF21B-3736-4276-9E6E-BA6BCD3E2C8E}"/>
    <cellStyle name="Millares 212 3 2 4 6 2" xfId="37827" xr:uid="{F1512C83-7AB7-4573-A505-83CE784C9207}"/>
    <cellStyle name="Millares 212 3 2 4 7" xfId="22929" xr:uid="{A136FB42-F242-482B-B286-F126CF7BCE9D}"/>
    <cellStyle name="Millares 212 3 2 4 8" xfId="44432" xr:uid="{10A6B476-ED79-4350-B49D-AF8E3F10F438}"/>
    <cellStyle name="Millares 212 3 2 5" xfId="2110" xr:uid="{B8B36AEA-3257-4D81-9726-B7BDB1E4D843}"/>
    <cellStyle name="Millares 212 3 2 5 2" xfId="10376" xr:uid="{EDDDFCE5-5737-4E74-A79D-D7A29E57CF6A}"/>
    <cellStyle name="Millares 212 3 2 5 2 2" xfId="31879" xr:uid="{8030E0E0-272F-4F36-B41C-F55BE12369AD}"/>
    <cellStyle name="Millares 212 3 2 5 3" xfId="17011" xr:uid="{492179BA-D29B-435F-987F-1E76D5094D4F}"/>
    <cellStyle name="Millares 212 3 2 5 3 2" xfId="38514" xr:uid="{74E9B75C-ED8F-4390-9137-983BA378AA56}"/>
    <cellStyle name="Millares 212 3 2 5 4" xfId="23616" xr:uid="{D3001EDD-6A87-476A-A111-3EB9AED8A625}"/>
    <cellStyle name="Millares 212 3 2 5 5" xfId="45119" xr:uid="{5DDE62D6-658F-4120-ADC7-8D7AA2C6CED8}"/>
    <cellStyle name="Millares 212 3 2 6" xfId="2658" xr:uid="{51AAE04D-2DFA-46ED-B972-FBA892EA2E15}"/>
    <cellStyle name="Millares 212 3 2 6 2" xfId="10924" xr:uid="{247E17B2-35BB-4C4D-B3B8-0D0E5B2DA8DC}"/>
    <cellStyle name="Millares 212 3 2 6 2 2" xfId="32427" xr:uid="{F3A0F856-1CA5-4498-9C87-ABD03C2CFB4E}"/>
    <cellStyle name="Millares 212 3 2 6 3" xfId="17559" xr:uid="{A0C7E549-A2FE-4D4E-BC8D-2AAFB976B6B2}"/>
    <cellStyle name="Millares 212 3 2 6 3 2" xfId="39062" xr:uid="{22FAF67E-DABF-4102-80A6-5A8F4AB4B456}"/>
    <cellStyle name="Millares 212 3 2 6 4" xfId="24164" xr:uid="{BCEAAFD3-2AC3-4C98-A37D-B4975430F11D}"/>
    <cellStyle name="Millares 212 3 2 6 5" xfId="45667" xr:uid="{04D419B6-E207-4616-BF76-62016B11CC7E}"/>
    <cellStyle name="Millares 212 3 2 7" xfId="3306" xr:uid="{ADB631EF-FC46-44D6-B6BB-EF11B5614B70}"/>
    <cellStyle name="Millares 212 3 2 7 2" xfId="11572" xr:uid="{B6520AF5-FA38-4D4A-952E-A79A4147B93A}"/>
    <cellStyle name="Millares 212 3 2 7 2 2" xfId="33075" xr:uid="{24EE53A4-FBAC-4548-B55E-73061B3B1B98}"/>
    <cellStyle name="Millares 212 3 2 7 3" xfId="18207" xr:uid="{115F18ED-3F21-4A95-AAE9-441413DA3599}"/>
    <cellStyle name="Millares 212 3 2 7 3 2" xfId="39710" xr:uid="{01A27DE7-9A90-4DC5-98B4-153149E5F4D3}"/>
    <cellStyle name="Millares 212 3 2 7 4" xfId="24812" xr:uid="{F27AAF0D-0BD5-472A-A1B5-450C332228A1}"/>
    <cellStyle name="Millares 212 3 2 7 5" xfId="46315" xr:uid="{9BDA4743-CB51-4159-A90D-6E189D3F15ED}"/>
    <cellStyle name="Millares 212 3 2 8" xfId="4802" xr:uid="{E76D07A8-59A0-4F71-85FA-02E6923B89ED}"/>
    <cellStyle name="Millares 212 3 2 8 2" xfId="13068" xr:uid="{375091FF-4A2A-4832-81FE-7C295D1A0ADF}"/>
    <cellStyle name="Millares 212 3 2 8 2 2" xfId="34571" xr:uid="{6CF4DED1-8FC1-43AE-A95E-CC092A50D35C}"/>
    <cellStyle name="Millares 212 3 2 8 3" xfId="19703" xr:uid="{ACB1AA76-B254-4776-A704-463FEE7B5FE2}"/>
    <cellStyle name="Millares 212 3 2 8 3 2" xfId="41206" xr:uid="{8576AB8B-80D6-417B-9069-4B475CEB5B1A}"/>
    <cellStyle name="Millares 212 3 2 8 4" xfId="26308" xr:uid="{9BD98B76-4D8E-4AE3-ADE4-A0BACDE06A47}"/>
    <cellStyle name="Millares 212 3 2 8 5" xfId="47811" xr:uid="{545D60FC-2DAF-470E-814E-430D11923EF9}"/>
    <cellStyle name="Millares 212 3 2 9" xfId="5445" xr:uid="{F4FC059F-2BE9-43F0-8849-1840990D4A39}"/>
    <cellStyle name="Millares 212 3 2 9 2" xfId="13711" xr:uid="{1C235040-40A5-4BAE-AA8B-8FBBC283C920}"/>
    <cellStyle name="Millares 212 3 2 9 2 2" xfId="35214" xr:uid="{5E68A9C7-3111-47C3-A11C-B018D4E6E4A1}"/>
    <cellStyle name="Millares 212 3 2 9 3" xfId="20346" xr:uid="{CB5D6836-FE66-4918-86D1-08E018774F84}"/>
    <cellStyle name="Millares 212 3 2 9 3 2" xfId="41849" xr:uid="{EAAA3C58-305D-46BA-B589-30A4D21548E3}"/>
    <cellStyle name="Millares 212 3 2 9 4" xfId="26951" xr:uid="{C3BDAE93-7305-465D-B59E-2E39CB08CEF9}"/>
    <cellStyle name="Millares 212 3 2 9 5" xfId="48454" xr:uid="{3C010A14-0232-4D16-AC48-FDF017F91D67}"/>
    <cellStyle name="Millares 212 3 3" xfId="348" xr:uid="{7681BDB0-055F-4172-9BDE-23CA0C878433}"/>
    <cellStyle name="Millares 212 3 3 10" xfId="15251" xr:uid="{CBC62110-EB8B-4844-8870-DBA7A639329E}"/>
    <cellStyle name="Millares 212 3 3 10 2" xfId="36754" xr:uid="{391DFA67-6318-407C-9B91-2FA026A8E1D4}"/>
    <cellStyle name="Millares 212 3 3 11" xfId="21856" xr:uid="{BC12EA7F-0B82-4351-B370-657A6D96EA06}"/>
    <cellStyle name="Millares 212 3 3 12" xfId="43359" xr:uid="{8EC3F91A-91C2-415D-8171-45F21D70364D}"/>
    <cellStyle name="Millares 212 3 3 2" xfId="1296" xr:uid="{3C227BE0-9C3B-41B7-9CE0-94A2926A50B7}"/>
    <cellStyle name="Millares 212 3 3 2 2" xfId="4125" xr:uid="{C76B4EFF-7689-4A56-953E-85E0E192EFEB}"/>
    <cellStyle name="Millares 212 3 3 2 2 2" xfId="12391" xr:uid="{3CB375BD-205D-4599-AD93-3D6EC8E5A81E}"/>
    <cellStyle name="Millares 212 3 3 2 2 2 2" xfId="33894" xr:uid="{F1BD934C-8E4D-4EC8-968F-600FC58B5500}"/>
    <cellStyle name="Millares 212 3 3 2 2 3" xfId="19026" xr:uid="{5DB864BE-C8F2-447B-8E4B-89BD4C79EE67}"/>
    <cellStyle name="Millares 212 3 3 2 2 3 2" xfId="40529" xr:uid="{7C7D3520-9487-4780-8B1E-E2E1FAAC2DA1}"/>
    <cellStyle name="Millares 212 3 3 2 2 4" xfId="25631" xr:uid="{35302D02-3943-477B-B5B7-14C23600BEB1}"/>
    <cellStyle name="Millares 212 3 3 2 2 5" xfId="47134" xr:uid="{7C02AC5C-00D4-46EE-B087-45F9FB42E0D5}"/>
    <cellStyle name="Millares 212 3 3 2 3" xfId="6264" xr:uid="{97781B67-2876-4C39-95B4-EAFDE4F96BC8}"/>
    <cellStyle name="Millares 212 3 3 2 3 2" xfId="14530" xr:uid="{E264C10B-AEE4-4D51-9BAF-741C6E8C4785}"/>
    <cellStyle name="Millares 212 3 3 2 3 2 2" xfId="36033" xr:uid="{98F566F2-026D-457C-B948-2B23DE68C2A2}"/>
    <cellStyle name="Millares 212 3 3 2 3 3" xfId="21165" xr:uid="{D3FC2769-C96B-4F73-A8C1-77E88CEBA591}"/>
    <cellStyle name="Millares 212 3 3 2 3 3 2" xfId="42668" xr:uid="{9DC16DE5-BD2E-46EB-8BCF-C12EA010031A}"/>
    <cellStyle name="Millares 212 3 3 2 3 4" xfId="27770" xr:uid="{FB5AB9C1-F4EE-4A23-A5DD-93B68717D6AB}"/>
    <cellStyle name="Millares 212 3 3 2 3 5" xfId="49273" xr:uid="{36E3374A-E419-4C3D-A46F-D041817FD5B7}"/>
    <cellStyle name="Millares 212 3 3 2 4" xfId="7905" xr:uid="{E7644C9E-A2E0-4332-8B63-C7400036184F}"/>
    <cellStyle name="Millares 212 3 3 2 4 2" xfId="29408" xr:uid="{D8CCB2E1-B44D-4D83-A07B-5F462429DAC8}"/>
    <cellStyle name="Millares 212 3 3 2 5" xfId="9562" xr:uid="{CC591BCB-D310-4529-8369-45F9D318BA11}"/>
    <cellStyle name="Millares 212 3 3 2 5 2" xfId="31065" xr:uid="{211E179E-FBAC-4D85-9E57-2484C93172AB}"/>
    <cellStyle name="Millares 212 3 3 2 6" xfId="16197" xr:uid="{9C0FAB15-3430-47EF-8DEF-90CC0BB5EAD7}"/>
    <cellStyle name="Millares 212 3 3 2 6 2" xfId="37700" xr:uid="{A01120F1-8905-4156-AE15-E1A58B477113}"/>
    <cellStyle name="Millares 212 3 3 2 7" xfId="22802" xr:uid="{9594F54D-9775-401D-B6BD-D4D50CDE5B92}"/>
    <cellStyle name="Millares 212 3 3 2 8" xfId="44305" xr:uid="{B2257424-5EFD-4D77-B48A-D7502D3F0526}"/>
    <cellStyle name="Millares 212 3 3 3" xfId="1983" xr:uid="{A5C5EC51-97FF-4CC3-B4B4-FE6AE58F5EF6}"/>
    <cellStyle name="Millares 212 3 3 3 2" xfId="10249" xr:uid="{2FB474FA-4E68-4051-B6F6-C6A723B6E23D}"/>
    <cellStyle name="Millares 212 3 3 3 2 2" xfId="31752" xr:uid="{DBE46850-08E3-4F24-965F-AD27B41D4910}"/>
    <cellStyle name="Millares 212 3 3 3 3" xfId="16884" xr:uid="{118942EF-CB54-448B-9C45-3BE66BC70CED}"/>
    <cellStyle name="Millares 212 3 3 3 3 2" xfId="38387" xr:uid="{5AE9672E-B115-4FCB-B14E-05D4B88F468C}"/>
    <cellStyle name="Millares 212 3 3 3 4" xfId="23489" xr:uid="{26611C77-948C-452F-AD00-4694E091A71E}"/>
    <cellStyle name="Millares 212 3 3 3 5" xfId="44992" xr:uid="{2B056336-C80A-4F4B-93B4-8E306E107B00}"/>
    <cellStyle name="Millares 212 3 3 4" xfId="2782" xr:uid="{4F6A087C-BB4A-459F-98DD-A4D960B6F999}"/>
    <cellStyle name="Millares 212 3 3 4 2" xfId="11048" xr:uid="{42BDE80C-EDC3-4A56-8EDD-056AF955C30A}"/>
    <cellStyle name="Millares 212 3 3 4 2 2" xfId="32551" xr:uid="{1F303279-E91E-4597-8340-621BE888A45E}"/>
    <cellStyle name="Millares 212 3 3 4 3" xfId="17683" xr:uid="{652E0EFA-23E0-4D00-A1D0-82F050633341}"/>
    <cellStyle name="Millares 212 3 3 4 3 2" xfId="39186" xr:uid="{102A78C8-D9C7-4E30-9100-9AE904C1D96E}"/>
    <cellStyle name="Millares 212 3 3 4 4" xfId="24288" xr:uid="{792703DB-5D5D-4DE2-ADE2-CA74B0715D2A}"/>
    <cellStyle name="Millares 212 3 3 4 5" xfId="45791" xr:uid="{892A71CA-3019-42EF-94B7-CB65B10CE866}"/>
    <cellStyle name="Millares 212 3 3 5" xfId="3179" xr:uid="{42A51E23-83D5-41D4-959D-13C3B8DFF4AE}"/>
    <cellStyle name="Millares 212 3 3 5 2" xfId="11445" xr:uid="{A5004037-98E6-449A-9F29-237A7098F876}"/>
    <cellStyle name="Millares 212 3 3 5 2 2" xfId="32948" xr:uid="{C310AFDB-C939-49EF-BD64-616232E43E3F}"/>
    <cellStyle name="Millares 212 3 3 5 3" xfId="18080" xr:uid="{045ECE40-6E7C-4A5B-B7E6-9AE599B71858}"/>
    <cellStyle name="Millares 212 3 3 5 3 2" xfId="39583" xr:uid="{0B9900F4-3EE4-4855-9030-14DA2308CB1A}"/>
    <cellStyle name="Millares 212 3 3 5 4" xfId="24685" xr:uid="{9275E4A0-81A6-4893-94B5-6AD1B6AD6F81}"/>
    <cellStyle name="Millares 212 3 3 5 5" xfId="46188" xr:uid="{261DCA11-8269-427E-93FE-D6F8EDEB15EA}"/>
    <cellStyle name="Millares 212 3 3 6" xfId="4926" xr:uid="{E280BBFB-935F-4ACD-B4A2-7E23BC50A10F}"/>
    <cellStyle name="Millares 212 3 3 6 2" xfId="13192" xr:uid="{B4F92C95-D3D4-46E6-B15F-D00CE049AA07}"/>
    <cellStyle name="Millares 212 3 3 6 2 2" xfId="34695" xr:uid="{B731687F-6686-4E59-8CED-6D730E8FF41A}"/>
    <cellStyle name="Millares 212 3 3 6 3" xfId="19827" xr:uid="{273892CF-453A-4D9F-B3E3-B67B59266FC2}"/>
    <cellStyle name="Millares 212 3 3 6 3 2" xfId="41330" xr:uid="{AB12BF9F-B905-451D-B076-0F6F78454523}"/>
    <cellStyle name="Millares 212 3 3 6 4" xfId="26432" xr:uid="{D377597A-0326-4B5A-8928-89C12E60D4C7}"/>
    <cellStyle name="Millares 212 3 3 6 5" xfId="47935" xr:uid="{FDC9A20A-6588-4463-8830-C5AA27969ECC}"/>
    <cellStyle name="Millares 212 3 3 7" xfId="5318" xr:uid="{DB72DAAA-0598-4470-8139-AA3BAC362F7C}"/>
    <cellStyle name="Millares 212 3 3 7 2" xfId="13584" xr:uid="{68117403-63B0-4151-9D81-A96208D10EB5}"/>
    <cellStyle name="Millares 212 3 3 7 2 2" xfId="35087" xr:uid="{344BEA35-7F58-49B8-9EC1-BB03E5B7DC70}"/>
    <cellStyle name="Millares 212 3 3 7 3" xfId="20219" xr:uid="{12759CCB-96C4-418A-B7AF-B4695D5D4D6B}"/>
    <cellStyle name="Millares 212 3 3 7 3 2" xfId="41722" xr:uid="{76E7C892-EF18-4026-81DF-71014A69B0F2}"/>
    <cellStyle name="Millares 212 3 3 7 4" xfId="26824" xr:uid="{0D442D78-4E5B-419A-A0E4-C5DCA3211B15}"/>
    <cellStyle name="Millares 212 3 3 7 5" xfId="48327" xr:uid="{35EED160-7517-491A-B766-3C6FC7E78CD7}"/>
    <cellStyle name="Millares 212 3 3 8" xfId="6959" xr:uid="{4736CA50-5E00-4FC1-ACDD-4CC90421864F}"/>
    <cellStyle name="Millares 212 3 3 8 2" xfId="28462" xr:uid="{979285D4-61CF-4787-A039-FF444422E360}"/>
    <cellStyle name="Millares 212 3 3 9" xfId="8615" xr:uid="{0EB99AE1-A8D7-4E9A-91A1-F5040926EF15}"/>
    <cellStyle name="Millares 212 3 3 9 2" xfId="30118" xr:uid="{64623BC2-4D0F-48D2-BC34-1518AA4FA4C8}"/>
    <cellStyle name="Millares 212 3 4" xfId="632" xr:uid="{570BE072-DC38-4A6F-8D3A-1B7AB63B6C4C}"/>
    <cellStyle name="Millares 212 3 4 10" xfId="43641" xr:uid="{03C40EC2-B1A7-443B-A876-310424A15314}"/>
    <cellStyle name="Millares 212 3 4 2" xfId="1578" xr:uid="{6B4089C3-09B2-4AEF-9A44-B182830CDBE2}"/>
    <cellStyle name="Millares 212 3 4 2 2" xfId="4407" xr:uid="{181829C5-592B-45B6-9162-A8E986C769F2}"/>
    <cellStyle name="Millares 212 3 4 2 2 2" xfId="12673" xr:uid="{3EC20BDF-E8F6-40A4-BB5C-B0B2AF219E7E}"/>
    <cellStyle name="Millares 212 3 4 2 2 2 2" xfId="34176" xr:uid="{D6CB2AAE-EB2B-4AA1-AC37-87DACC6DDA6A}"/>
    <cellStyle name="Millares 212 3 4 2 2 3" xfId="19308" xr:uid="{5AB6420A-EBC4-4018-AD17-E381CE59DD4A}"/>
    <cellStyle name="Millares 212 3 4 2 2 3 2" xfId="40811" xr:uid="{3BCC273A-C42A-4295-B3EA-B64A425AF3C8}"/>
    <cellStyle name="Millares 212 3 4 2 2 4" xfId="25913" xr:uid="{83F35FEF-5E40-42FF-BD54-F7DB72D66A33}"/>
    <cellStyle name="Millares 212 3 4 2 2 5" xfId="47416" xr:uid="{A7B22836-A10A-42C2-AC8E-8C5521851997}"/>
    <cellStyle name="Millares 212 3 4 2 3" xfId="6546" xr:uid="{3B012BE8-44B7-4A6E-87D3-DCEFB56451FE}"/>
    <cellStyle name="Millares 212 3 4 2 3 2" xfId="14812" xr:uid="{1A930A5A-7D0A-4A0F-96AE-059286EC999C}"/>
    <cellStyle name="Millares 212 3 4 2 3 2 2" xfId="36315" xr:uid="{EB8BBA70-4DC3-48C3-BB90-4672DD3DD28E}"/>
    <cellStyle name="Millares 212 3 4 2 3 3" xfId="21447" xr:uid="{ED241A47-722F-4A76-AAEA-B160D4BBEBD9}"/>
    <cellStyle name="Millares 212 3 4 2 3 3 2" xfId="42950" xr:uid="{6E76821F-308E-4DDF-986E-B007892D37B0}"/>
    <cellStyle name="Millares 212 3 4 2 3 4" xfId="28052" xr:uid="{280B6025-657E-4FD9-AEE8-059DA30BC285}"/>
    <cellStyle name="Millares 212 3 4 2 3 5" xfId="49555" xr:uid="{C00306B6-DE01-45D7-B9B7-E3F7F8C75E5D}"/>
    <cellStyle name="Millares 212 3 4 2 4" xfId="8187" xr:uid="{EB360828-35ED-43C9-B9C4-F63D5444BDA1}"/>
    <cellStyle name="Millares 212 3 4 2 4 2" xfId="29690" xr:uid="{6B7E191D-4F4F-45B7-97F9-78E50930EB4C}"/>
    <cellStyle name="Millares 212 3 4 2 5" xfId="9844" xr:uid="{51C3E7EB-ECAF-4395-9749-C2D2444D620C}"/>
    <cellStyle name="Millares 212 3 4 2 5 2" xfId="31347" xr:uid="{EF153EDB-8736-4C49-9A35-BA45F34CEFE4}"/>
    <cellStyle name="Millares 212 3 4 2 6" xfId="16479" xr:uid="{8830A881-D219-469B-A55D-3E4D990F5EC7}"/>
    <cellStyle name="Millares 212 3 4 2 6 2" xfId="37982" xr:uid="{A5EA54E9-B467-4DD0-ACD6-B4466A9D63A0}"/>
    <cellStyle name="Millares 212 3 4 2 7" xfId="23084" xr:uid="{F8E8846D-03CE-44DC-801E-759F8C4AC2C0}"/>
    <cellStyle name="Millares 212 3 4 2 8" xfId="44587" xr:uid="{32D5BC53-65F7-4C6B-AAE1-1B2D14859BD6}"/>
    <cellStyle name="Millares 212 3 4 3" xfId="2265" xr:uid="{74ECA6BE-D096-4B31-B754-FAADDE018602}"/>
    <cellStyle name="Millares 212 3 4 3 2" xfId="10531" xr:uid="{5430310C-6138-43B6-9F98-BCEE37E42372}"/>
    <cellStyle name="Millares 212 3 4 3 2 2" xfId="32034" xr:uid="{3A27A6E3-12BB-47BB-91CB-DB617C4D1DC0}"/>
    <cellStyle name="Millares 212 3 4 3 3" xfId="17166" xr:uid="{B5430453-D3C8-4D42-8D07-2816DCB52086}"/>
    <cellStyle name="Millares 212 3 4 3 3 2" xfId="38669" xr:uid="{A753F420-FDD6-4BB3-BA60-1F6FCA1C084E}"/>
    <cellStyle name="Millares 212 3 4 3 4" xfId="23771" xr:uid="{AA5EAD31-3277-4526-A5B9-76EE50C0876D}"/>
    <cellStyle name="Millares 212 3 4 3 5" xfId="45274" xr:uid="{48AC1D66-C5AF-430B-BE12-9A1E54498C56}"/>
    <cellStyle name="Millares 212 3 4 4" xfId="3461" xr:uid="{B0255646-6B63-496D-9ECB-9055F0229F4F}"/>
    <cellStyle name="Millares 212 3 4 4 2" xfId="11727" xr:uid="{45345A0A-D0C7-491F-BC92-5DCCEB286947}"/>
    <cellStyle name="Millares 212 3 4 4 2 2" xfId="33230" xr:uid="{79C384EC-A143-44D0-BC62-1D81D260F2A0}"/>
    <cellStyle name="Millares 212 3 4 4 3" xfId="18362" xr:uid="{A1908679-DC3C-4C81-9451-F7A0D47D2CB8}"/>
    <cellStyle name="Millares 212 3 4 4 3 2" xfId="39865" xr:uid="{E9143058-677C-4B3C-8D65-B12A19DF84E5}"/>
    <cellStyle name="Millares 212 3 4 4 4" xfId="24967" xr:uid="{0E37CFE1-E761-441F-94F1-238FA1CADCA6}"/>
    <cellStyle name="Millares 212 3 4 4 5" xfId="46470" xr:uid="{FE501617-A8B6-4A73-967C-7A0BBE63A59C}"/>
    <cellStyle name="Millares 212 3 4 5" xfId="5600" xr:uid="{FC5038A4-4057-4487-A7F1-023C383B5F01}"/>
    <cellStyle name="Millares 212 3 4 5 2" xfId="13866" xr:uid="{26AE827E-9B0C-4468-897B-317713B79975}"/>
    <cellStyle name="Millares 212 3 4 5 2 2" xfId="35369" xr:uid="{9BE06E78-1ED9-4B13-BCDD-DAF1FBD44FAF}"/>
    <cellStyle name="Millares 212 3 4 5 3" xfId="20501" xr:uid="{BFE96219-DF31-4450-9978-00286C75C124}"/>
    <cellStyle name="Millares 212 3 4 5 3 2" xfId="42004" xr:uid="{F27146CF-84A1-425F-A553-798930A35FD1}"/>
    <cellStyle name="Millares 212 3 4 5 4" xfId="27106" xr:uid="{E71B6B2F-7665-4BC1-A818-1BDF17FE7463}"/>
    <cellStyle name="Millares 212 3 4 5 5" xfId="48609" xr:uid="{6D5F939D-C8B8-4117-8637-0D2B0049EAC5}"/>
    <cellStyle name="Millares 212 3 4 6" xfId="7241" xr:uid="{CEB45064-C607-4579-9682-3E722AF97C16}"/>
    <cellStyle name="Millares 212 3 4 6 2" xfId="28744" xr:uid="{FAE0880C-291A-42CC-AB6B-2DA2A08B7F41}"/>
    <cellStyle name="Millares 212 3 4 7" xfId="8898" xr:uid="{E5A36F51-4517-45D2-A314-BD69C81A5CAD}"/>
    <cellStyle name="Millares 212 3 4 7 2" xfId="30401" xr:uid="{F8507027-64B5-4A4F-ADC0-602C76201641}"/>
    <cellStyle name="Millares 212 3 4 8" xfId="15533" xr:uid="{4CC0B550-6ECE-4898-8103-A85D03E30D70}"/>
    <cellStyle name="Millares 212 3 4 8 2" xfId="37036" xr:uid="{920F5C6F-6E26-4CB7-8448-EC6BEB0BEEF9}"/>
    <cellStyle name="Millares 212 3 4 9" xfId="22138" xr:uid="{854CC138-862B-42F8-98FE-EF781DF28F45}"/>
    <cellStyle name="Millares 212 3 5" xfId="900" xr:uid="{7EA36C6B-D72D-4710-B5F7-38D8BB51FDDF}"/>
    <cellStyle name="Millares 212 3 5 2" xfId="3729" xr:uid="{842A3EEF-8E1E-4950-8282-BDC0035E7B5B}"/>
    <cellStyle name="Millares 212 3 5 2 2" xfId="11995" xr:uid="{F878EDAD-BB0F-4C9F-97BA-5D37105AF5E9}"/>
    <cellStyle name="Millares 212 3 5 2 2 2" xfId="33498" xr:uid="{50A251C3-02F3-4218-9C2A-5D97F45C7880}"/>
    <cellStyle name="Millares 212 3 5 2 3" xfId="18630" xr:uid="{51F9A592-7EA8-40BB-BEDD-A18D64200697}"/>
    <cellStyle name="Millares 212 3 5 2 3 2" xfId="40133" xr:uid="{130B7681-FFBF-4118-A18A-CF545DDBDB5C}"/>
    <cellStyle name="Millares 212 3 5 2 4" xfId="25235" xr:uid="{2FD05F8A-0F8D-467C-A06E-2E89132D1D6D}"/>
    <cellStyle name="Millares 212 3 5 2 5" xfId="46738" xr:uid="{04CB9FB3-3000-4853-9417-E95D22A83382}"/>
    <cellStyle name="Millares 212 3 5 3" xfId="5868" xr:uid="{6DD9B6BF-BC0D-4E54-9168-3186CBD1C5A6}"/>
    <cellStyle name="Millares 212 3 5 3 2" xfId="14134" xr:uid="{6AA0DC7B-A01B-4D45-8930-413AA6ABD056}"/>
    <cellStyle name="Millares 212 3 5 3 2 2" xfId="35637" xr:uid="{1CB339B7-69B3-476F-811C-6BDD74A2A195}"/>
    <cellStyle name="Millares 212 3 5 3 3" xfId="20769" xr:uid="{2805A99E-0AEE-48BA-9CD8-1C0A0550A1CC}"/>
    <cellStyle name="Millares 212 3 5 3 3 2" xfId="42272" xr:uid="{8D49B567-AFBE-404E-B6C5-9192434CB04E}"/>
    <cellStyle name="Millares 212 3 5 3 4" xfId="27374" xr:uid="{60A758BE-5ECD-4FF4-BC07-E7DFE4CB8666}"/>
    <cellStyle name="Millares 212 3 5 3 5" xfId="48877" xr:uid="{8632D1F6-7D10-4ECB-BCD0-12A96162FD9F}"/>
    <cellStyle name="Millares 212 3 5 4" xfId="7509" xr:uid="{64B53A32-03F4-494B-BF35-079067FE5DF3}"/>
    <cellStyle name="Millares 212 3 5 4 2" xfId="29012" xr:uid="{ECA1A657-0585-456E-BA4B-6FA065E5B15C}"/>
    <cellStyle name="Millares 212 3 5 5" xfId="9166" xr:uid="{6249E7C2-140C-49F5-BAC2-4A2458820E6F}"/>
    <cellStyle name="Millares 212 3 5 5 2" xfId="30669" xr:uid="{CBB72784-CC40-425F-AF67-F070255C139E}"/>
    <cellStyle name="Millares 212 3 5 6" xfId="15801" xr:uid="{B0E451B8-7875-4400-BDD5-962019E9BA43}"/>
    <cellStyle name="Millares 212 3 5 6 2" xfId="37304" xr:uid="{3E48E667-363A-4278-B5C4-197535672838}"/>
    <cellStyle name="Millares 212 3 5 7" xfId="22406" xr:uid="{168EFAD7-DC9A-4A64-93A9-6A86D0FC4062}"/>
    <cellStyle name="Millares 212 3 5 8" xfId="43909" xr:uid="{56611275-D144-431F-99CF-B429AC27BE92}"/>
    <cellStyle name="Millares 212 3 6" xfId="1161" xr:uid="{7EFA75B5-33AE-40CC-AFE1-9D1B833569CD}"/>
    <cellStyle name="Millares 212 3 6 2" xfId="3990" xr:uid="{51AC76A5-7553-4E66-AA7C-30DE2C1FE856}"/>
    <cellStyle name="Millares 212 3 6 2 2" xfId="12256" xr:uid="{BDA2C994-C49E-4343-A34B-B5C446F25C89}"/>
    <cellStyle name="Millares 212 3 6 2 2 2" xfId="33759" xr:uid="{0DAF6A91-045D-4338-B97D-4DAC26A4E8EF}"/>
    <cellStyle name="Millares 212 3 6 2 3" xfId="18891" xr:uid="{982B8F22-33FC-4CD5-808F-13E00B5C374C}"/>
    <cellStyle name="Millares 212 3 6 2 3 2" xfId="40394" xr:uid="{5F3A3511-4AA6-4AFF-8E4E-18F09316C4D4}"/>
    <cellStyle name="Millares 212 3 6 2 4" xfId="25496" xr:uid="{AADA1318-9C59-4564-8181-F3D1C3D4BA56}"/>
    <cellStyle name="Millares 212 3 6 2 5" xfId="46999" xr:uid="{14E7EE1F-512A-4E5D-A8D3-DD61A5964847}"/>
    <cellStyle name="Millares 212 3 6 3" xfId="6129" xr:uid="{609B6ED6-6ECE-45A4-A5CA-DF9D2356D230}"/>
    <cellStyle name="Millares 212 3 6 3 2" xfId="14395" xr:uid="{634463FC-D0F3-4EDE-AE87-33A68F885039}"/>
    <cellStyle name="Millares 212 3 6 3 2 2" xfId="35898" xr:uid="{5B27F2E6-BA37-4CBF-B521-5AF6D5764877}"/>
    <cellStyle name="Millares 212 3 6 3 3" xfId="21030" xr:uid="{7E9EE304-41F8-40DA-AF44-497FF4CA76ED}"/>
    <cellStyle name="Millares 212 3 6 3 3 2" xfId="42533" xr:uid="{D24D3A0B-3994-4C74-8C1F-B9289C1F0C56}"/>
    <cellStyle name="Millares 212 3 6 3 4" xfId="27635" xr:uid="{E8226B05-DC4A-4803-A53F-360ABD6594CE}"/>
    <cellStyle name="Millares 212 3 6 3 5" xfId="49138" xr:uid="{7B0441CC-328D-4C7C-8E33-604B41037D29}"/>
    <cellStyle name="Millares 212 3 6 4" xfId="7770" xr:uid="{630C0898-6467-437D-8C3C-16DDA934A997}"/>
    <cellStyle name="Millares 212 3 6 4 2" xfId="29273" xr:uid="{5B913B96-F498-4D1B-9848-CF68853BA11E}"/>
    <cellStyle name="Millares 212 3 6 5" xfId="9427" xr:uid="{7298754D-26C5-4AB0-9E6A-2E33EBD4E584}"/>
    <cellStyle name="Millares 212 3 6 5 2" xfId="30930" xr:uid="{5778F419-25A2-422B-8FB6-019116ABFCA7}"/>
    <cellStyle name="Millares 212 3 6 6" xfId="16062" xr:uid="{42FEE29D-2E55-4BE6-8CF3-8BC4E8A8336C}"/>
    <cellStyle name="Millares 212 3 6 6 2" xfId="37565" xr:uid="{A42B7AC2-CAE2-4619-B454-4860E5C69353}"/>
    <cellStyle name="Millares 212 3 6 7" xfId="22667" xr:uid="{3B484A64-BA16-48BC-AB11-F3A02F0E4D9C}"/>
    <cellStyle name="Millares 212 3 6 8" xfId="44170" xr:uid="{6D5C33BE-011F-47E4-BB87-60760325172A}"/>
    <cellStyle name="Millares 212 3 7" xfId="1849" xr:uid="{8E294A8A-8078-4293-872C-B0DB9E5116C1}"/>
    <cellStyle name="Millares 212 3 7 2" xfId="10115" xr:uid="{FE252272-D480-4EFA-A2C0-82490C5E8E35}"/>
    <cellStyle name="Millares 212 3 7 2 2" xfId="31618" xr:uid="{E0BE8CDF-97D7-4BA2-8E93-CC8E6400045B}"/>
    <cellStyle name="Millares 212 3 7 3" xfId="16750" xr:uid="{479001C6-82E6-45EE-8936-D1CEBCD8F983}"/>
    <cellStyle name="Millares 212 3 7 3 2" xfId="38253" xr:uid="{5C75B40F-A9B0-4A41-9DE7-BACB1902E7B7}"/>
    <cellStyle name="Millares 212 3 7 4" xfId="23355" xr:uid="{900B85C4-C997-40F9-8D0C-97818AF3477F}"/>
    <cellStyle name="Millares 212 3 7 5" xfId="44858" xr:uid="{AD2F74AF-7DCC-47A8-8848-441424039951}"/>
    <cellStyle name="Millares 212 3 8" xfId="2534" xr:uid="{965CA41B-7A88-4085-8356-F4ABDD0015A9}"/>
    <cellStyle name="Millares 212 3 8 2" xfId="10800" xr:uid="{2FA02007-1866-4D9F-A774-D22CEC2D7C32}"/>
    <cellStyle name="Millares 212 3 8 2 2" xfId="32303" xr:uid="{D65818B2-6289-4566-B76E-50EEC6C5EEDD}"/>
    <cellStyle name="Millares 212 3 8 3" xfId="17435" xr:uid="{1FA8C072-B36C-4D26-BD45-6EC020470365}"/>
    <cellStyle name="Millares 212 3 8 3 2" xfId="38938" xr:uid="{F7867088-8C5C-4F13-9403-990F800355FF}"/>
    <cellStyle name="Millares 212 3 8 4" xfId="24040" xr:uid="{C8799F75-F15C-4342-B7A8-5F6523DAAED0}"/>
    <cellStyle name="Millares 212 3 8 5" xfId="45543" xr:uid="{CE362946-D2EB-4798-9176-FB4E79CDABCA}"/>
    <cellStyle name="Millares 212 3 9" xfId="3045" xr:uid="{A7592598-099E-4DCD-972C-1D6F5265364A}"/>
    <cellStyle name="Millares 212 3 9 2" xfId="11311" xr:uid="{F83DE3DA-581B-4DF3-BA57-F2B33E32E19F}"/>
    <cellStyle name="Millares 212 3 9 2 2" xfId="32814" xr:uid="{32AC4F72-0C68-47C9-9B8E-045093678C15}"/>
    <cellStyle name="Millares 212 3 9 3" xfId="17946" xr:uid="{77F67CA7-6680-4AC1-BF8D-01DBF1B2B4F9}"/>
    <cellStyle name="Millares 212 3 9 3 2" xfId="39449" xr:uid="{BF444345-FDF0-41F5-A07D-751FE7BCE42F}"/>
    <cellStyle name="Millares 212 3 9 4" xfId="24551" xr:uid="{AA92BD1C-AFEB-41EE-8A70-C0CD1CEA5E0B}"/>
    <cellStyle name="Millares 212 3 9 5" xfId="46054" xr:uid="{2D2D7429-94C3-4E62-9AF5-81A9B6ABF6D0}"/>
    <cellStyle name="Millares 212 4" xfId="202" xr:uid="{13960FBB-F7D0-40C9-9DCB-340588711988}"/>
    <cellStyle name="Millares 212 4 10" xfId="4721" xr:uid="{89EFD798-F11D-4543-AD68-B79A0C0988C0}"/>
    <cellStyle name="Millares 212 4 10 2" xfId="12987" xr:uid="{6906328A-441B-4A4A-BCC8-5E5EE2686CC1}"/>
    <cellStyle name="Millares 212 4 10 2 2" xfId="34490" xr:uid="{5B177818-4C6B-4A0B-9B8C-C2A5FA646C15}"/>
    <cellStyle name="Millares 212 4 10 3" xfId="19622" xr:uid="{EEC79645-421D-4429-94B2-6C8E5184DDB8}"/>
    <cellStyle name="Millares 212 4 10 3 2" xfId="41125" xr:uid="{4CD0E0BE-10D0-48B2-A700-1F77D9A11E38}"/>
    <cellStyle name="Millares 212 4 10 4" xfId="26227" xr:uid="{DF5BDB16-EDA5-47CA-8FAF-4936D121CB80}"/>
    <cellStyle name="Millares 212 4 10 5" xfId="47730" xr:uid="{43BBA36A-BEBC-44FF-B6DD-B5B9E59C51F7}"/>
    <cellStyle name="Millares 212 4 11" xfId="5224" xr:uid="{D5119015-FB27-4B64-891A-EE9E85438825}"/>
    <cellStyle name="Millares 212 4 11 2" xfId="13490" xr:uid="{9545C490-9884-4460-A9AE-0BAE6EF95DA3}"/>
    <cellStyle name="Millares 212 4 11 2 2" xfId="34993" xr:uid="{B9ED3777-BAED-492C-B70C-88FBC4AA2576}"/>
    <cellStyle name="Millares 212 4 11 3" xfId="20125" xr:uid="{24FBC44C-252E-4021-B903-58C462E616E6}"/>
    <cellStyle name="Millares 212 4 11 3 2" xfId="41628" xr:uid="{EFE18BFD-4411-429F-9AD8-82E419202C92}"/>
    <cellStyle name="Millares 212 4 11 4" xfId="26730" xr:uid="{F3A495EF-108C-461A-B0CA-B2BD2CFE674A}"/>
    <cellStyle name="Millares 212 4 11 5" xfId="48233" xr:uid="{95E9EFDC-4753-4132-A26B-2212AFDD1EA5}"/>
    <cellStyle name="Millares 212 4 12" xfId="6865" xr:uid="{47BDDAF1-77F5-41A2-9DA6-5C4E0D5350DD}"/>
    <cellStyle name="Millares 212 4 12 2" xfId="28368" xr:uid="{237AD5C2-976F-4555-9EF5-5C112FD23F3F}"/>
    <cellStyle name="Millares 212 4 13" xfId="8519" xr:uid="{F316B84C-45CB-404F-B900-BC00BF54C8A7}"/>
    <cellStyle name="Millares 212 4 13 2" xfId="30022" xr:uid="{15B6C2A0-0E7D-4777-9311-24C26AAB6D8C}"/>
    <cellStyle name="Millares 212 4 14" xfId="15158" xr:uid="{01E65CAA-A760-4442-8D60-49CB52E02FE0}"/>
    <cellStyle name="Millares 212 4 14 2" xfId="36661" xr:uid="{71EE4227-29C8-4E35-AB60-BAADBE2B5252}"/>
    <cellStyle name="Millares 212 4 15" xfId="21763" xr:uid="{BB4AE908-CC76-4DAE-B08A-815C0A41BFFB}"/>
    <cellStyle name="Millares 212 4 16" xfId="43266" xr:uid="{9DCCE273-6A27-4566-BE4A-21BFF4344B76}"/>
    <cellStyle name="Millares 212 4 2" xfId="517" xr:uid="{D2BF327B-F731-467F-8703-ADF1D46931D2}"/>
    <cellStyle name="Millares 212 4 2 10" xfId="7128" xr:uid="{AC48F670-16CA-4A64-8E3E-0C7710CA4E07}"/>
    <cellStyle name="Millares 212 4 2 10 2" xfId="28631" xr:uid="{379CDEEC-40EC-44CC-A68B-C814F0A4CB5D}"/>
    <cellStyle name="Millares 212 4 2 11" xfId="8784" xr:uid="{856425F7-5D67-407D-84CE-ADDED0523840}"/>
    <cellStyle name="Millares 212 4 2 11 2" xfId="30287" xr:uid="{A3214C19-1384-4B9B-B96A-28FEC3CA1932}"/>
    <cellStyle name="Millares 212 4 2 12" xfId="15420" xr:uid="{8DC2B702-27E7-49BD-A827-70B58649A9E1}"/>
    <cellStyle name="Millares 212 4 2 12 2" xfId="36923" xr:uid="{E9A17B05-8EE7-4846-91D8-C2F8F174E54C}"/>
    <cellStyle name="Millares 212 4 2 13" xfId="22025" xr:uid="{E8ECFB34-E1A6-4EA2-BD01-384AE3F9706F}"/>
    <cellStyle name="Millares 212 4 2 14" xfId="43528" xr:uid="{8FD19992-6C2F-40C0-8586-DAA01636680B}"/>
    <cellStyle name="Millares 212 4 2 2" xfId="799" xr:uid="{ACDFD8B3-8AA5-41A5-8DF9-1F16B4CBCE83}"/>
    <cellStyle name="Millares 212 4 2 2 10" xfId="15700" xr:uid="{DF5FC7EF-6B74-471E-9E8E-31F78190FC07}"/>
    <cellStyle name="Millares 212 4 2 2 10 2" xfId="37203" xr:uid="{E471E2FB-6885-4BCB-85ED-1331286271A2}"/>
    <cellStyle name="Millares 212 4 2 2 11" xfId="22305" xr:uid="{1177B3EF-5A45-481B-A284-0FCFA9CCF9A3}"/>
    <cellStyle name="Millares 212 4 2 2 12" xfId="43808" xr:uid="{617EAFA4-80A0-4BC0-A2F5-4330813F8174}"/>
    <cellStyle name="Millares 212 4 2 2 2" xfId="1745" xr:uid="{8D17EF25-63A6-4513-9C36-2A798CCEB857}"/>
    <cellStyle name="Millares 212 4 2 2 2 2" xfId="4574" xr:uid="{21D19D99-BF38-4E04-9E7A-4843A031886E}"/>
    <cellStyle name="Millares 212 4 2 2 2 2 2" xfId="12840" xr:uid="{A40952AD-63CC-47D6-A744-05BE31E1B237}"/>
    <cellStyle name="Millares 212 4 2 2 2 2 2 2" xfId="34343" xr:uid="{1F249FFF-D4AE-4836-81AC-8BFA5CC378BB}"/>
    <cellStyle name="Millares 212 4 2 2 2 2 3" xfId="19475" xr:uid="{E037C958-DCC5-4782-B05B-92C0959C0EED}"/>
    <cellStyle name="Millares 212 4 2 2 2 2 3 2" xfId="40978" xr:uid="{F6751E88-4602-48A8-A40D-8D5E9FD34149}"/>
    <cellStyle name="Millares 212 4 2 2 2 2 4" xfId="26080" xr:uid="{5EFF9306-3134-4AF6-AEB8-669D6973600B}"/>
    <cellStyle name="Millares 212 4 2 2 2 2 5" xfId="47583" xr:uid="{0D7DBC6F-72A3-485F-AD5D-7044194F7C52}"/>
    <cellStyle name="Millares 212 4 2 2 2 3" xfId="6713" xr:uid="{4184D941-3118-45C7-8C67-DFE6C2F19EC1}"/>
    <cellStyle name="Millares 212 4 2 2 2 3 2" xfId="14979" xr:uid="{F0A83A19-55B8-45B6-9138-CC5C92FED98D}"/>
    <cellStyle name="Millares 212 4 2 2 2 3 2 2" xfId="36482" xr:uid="{422896EE-9E3D-41F7-8C0E-ACCA91630741}"/>
    <cellStyle name="Millares 212 4 2 2 2 3 3" xfId="21614" xr:uid="{2E91BC67-3D45-4DD7-A7A8-26CF5D843FAD}"/>
    <cellStyle name="Millares 212 4 2 2 2 3 3 2" xfId="43117" xr:uid="{689B3248-D5AD-4548-8D32-6175C8AD8A5B}"/>
    <cellStyle name="Millares 212 4 2 2 2 3 4" xfId="28219" xr:uid="{752E3B14-E746-4120-BAB2-85BCF9188F2F}"/>
    <cellStyle name="Millares 212 4 2 2 2 3 5" xfId="49722" xr:uid="{FF30B3BE-BA08-4AE6-802B-4594CB1F2AE3}"/>
    <cellStyle name="Millares 212 4 2 2 2 4" xfId="8354" xr:uid="{62386D82-16A2-4861-9DB7-2B6B099764C0}"/>
    <cellStyle name="Millares 212 4 2 2 2 4 2" xfId="29857" xr:uid="{2F04DBB4-1C73-4065-BBEE-77ABDEC91174}"/>
    <cellStyle name="Millares 212 4 2 2 2 5" xfId="10011" xr:uid="{ED369454-DDBD-4B8F-96EF-14F817035092}"/>
    <cellStyle name="Millares 212 4 2 2 2 5 2" xfId="31514" xr:uid="{C0B24D4F-0845-44AD-AC44-F6C03371E95E}"/>
    <cellStyle name="Millares 212 4 2 2 2 6" xfId="16646" xr:uid="{16BB41F8-261D-4610-955F-37C95EF9D2AC}"/>
    <cellStyle name="Millares 212 4 2 2 2 6 2" xfId="38149" xr:uid="{F4208896-5B3E-4957-84D8-33635854EFE0}"/>
    <cellStyle name="Millares 212 4 2 2 2 7" xfId="23251" xr:uid="{6D5C52C3-0BEE-489B-95EC-9003CAF310E9}"/>
    <cellStyle name="Millares 212 4 2 2 2 8" xfId="44754" xr:uid="{8747CB58-5643-4A00-B914-755D4FED6297}"/>
    <cellStyle name="Millares 212 4 2 2 3" xfId="2432" xr:uid="{5A12A8EC-0B00-4FA1-9222-913401F1AF3E}"/>
    <cellStyle name="Millares 212 4 2 2 3 2" xfId="10698" xr:uid="{D78A11F1-F84A-4230-8E8D-B83B9C326CAA}"/>
    <cellStyle name="Millares 212 4 2 2 3 2 2" xfId="32201" xr:uid="{B436263A-8BFD-4EF9-AD76-849C6FBD73FD}"/>
    <cellStyle name="Millares 212 4 2 2 3 3" xfId="17333" xr:uid="{32B2BA6A-420A-4688-B805-2BB0BDDAF1C5}"/>
    <cellStyle name="Millares 212 4 2 2 3 3 2" xfId="38836" xr:uid="{3D32AE95-FF34-4BFF-A803-83F0468561DE}"/>
    <cellStyle name="Millares 212 4 2 2 3 4" xfId="23938" xr:uid="{262DF9B7-9DA2-4CE4-B8DE-CEE97490AD56}"/>
    <cellStyle name="Millares 212 4 2 2 3 5" xfId="45441" xr:uid="{B63104A8-3B1B-4BA9-889F-25DEB480CAC1}"/>
    <cellStyle name="Millares 212 4 2 2 4" xfId="2949" xr:uid="{7B6A63BD-85F4-4CDD-B9C8-37180D1E9CD6}"/>
    <cellStyle name="Millares 212 4 2 2 4 2" xfId="11215" xr:uid="{8C0FE3F1-49CC-4840-A141-6AE693D94E80}"/>
    <cellStyle name="Millares 212 4 2 2 4 2 2" xfId="32718" xr:uid="{FE09FBF6-42E1-436E-B085-ED0D2B06AD6D}"/>
    <cellStyle name="Millares 212 4 2 2 4 3" xfId="17850" xr:uid="{DFF22BB9-0852-4103-B6D2-7E1069797E34}"/>
    <cellStyle name="Millares 212 4 2 2 4 3 2" xfId="39353" xr:uid="{B397F0CC-8539-4EC5-920A-4D38D3B3AF61}"/>
    <cellStyle name="Millares 212 4 2 2 4 4" xfId="24455" xr:uid="{A205AF9E-EB11-4555-9440-4DF19933CB4C}"/>
    <cellStyle name="Millares 212 4 2 2 4 5" xfId="45958" xr:uid="{76968591-E3AF-4FCD-96FC-EE47AB8979F2}"/>
    <cellStyle name="Millares 212 4 2 2 5" xfId="3628" xr:uid="{8BA5CB71-7D44-488F-BA7D-A8CD53092786}"/>
    <cellStyle name="Millares 212 4 2 2 5 2" xfId="11894" xr:uid="{C9EACB81-1E54-4D16-B8DA-B48ECA948AEC}"/>
    <cellStyle name="Millares 212 4 2 2 5 2 2" xfId="33397" xr:uid="{96462EE6-BBD0-4D78-8CA3-F0BAD7A9D6EE}"/>
    <cellStyle name="Millares 212 4 2 2 5 3" xfId="18529" xr:uid="{7AB4A481-74AC-4CAA-9B82-177CF1081696}"/>
    <cellStyle name="Millares 212 4 2 2 5 3 2" xfId="40032" xr:uid="{F2B1424D-3233-4E26-B06D-07C76DBD776B}"/>
    <cellStyle name="Millares 212 4 2 2 5 4" xfId="25134" xr:uid="{35092ED0-388F-46AD-9BFC-B4E9FDAB46E5}"/>
    <cellStyle name="Millares 212 4 2 2 5 5" xfId="46637" xr:uid="{94B45C84-D787-4F4D-AF27-F6FB1438804A}"/>
    <cellStyle name="Millares 212 4 2 2 6" xfId="5093" xr:uid="{B207F04A-D2E7-421F-8EE3-66AD0CF9BFE7}"/>
    <cellStyle name="Millares 212 4 2 2 6 2" xfId="13359" xr:uid="{38FCBB1E-816D-4E0C-ACEA-AAF71142A767}"/>
    <cellStyle name="Millares 212 4 2 2 6 2 2" xfId="34862" xr:uid="{1A36E38C-F5C9-4A34-95A5-3326F5D44743}"/>
    <cellStyle name="Millares 212 4 2 2 6 3" xfId="19994" xr:uid="{29F04247-D109-45D0-8FED-4352FE271B21}"/>
    <cellStyle name="Millares 212 4 2 2 6 3 2" xfId="41497" xr:uid="{EE27150D-9DAC-45F8-A547-018D08C6A360}"/>
    <cellStyle name="Millares 212 4 2 2 6 4" xfId="26599" xr:uid="{688A9A3A-97C2-41F8-8F55-0F0C42F8E194}"/>
    <cellStyle name="Millares 212 4 2 2 6 5" xfId="48102" xr:uid="{C101F790-E7FC-4021-A2E9-1E6C5364B4A2}"/>
    <cellStyle name="Millares 212 4 2 2 7" xfId="5767" xr:uid="{7BF83A42-B9AF-47E6-94C2-7070FB8521D5}"/>
    <cellStyle name="Millares 212 4 2 2 7 2" xfId="14033" xr:uid="{9C70B5A0-FAA1-4E07-94F5-2BC03EC452A5}"/>
    <cellStyle name="Millares 212 4 2 2 7 2 2" xfId="35536" xr:uid="{50E88CFE-1FE6-481D-B0BD-1449B21F0841}"/>
    <cellStyle name="Millares 212 4 2 2 7 3" xfId="20668" xr:uid="{65A4A2EF-C9CC-46F6-BD12-5064386243E5}"/>
    <cellStyle name="Millares 212 4 2 2 7 3 2" xfId="42171" xr:uid="{8C7DC88D-0D8F-4C54-A07D-116D60158611}"/>
    <cellStyle name="Millares 212 4 2 2 7 4" xfId="27273" xr:uid="{593DB56F-17E8-45FC-B21A-8CE318A04B35}"/>
    <cellStyle name="Millares 212 4 2 2 7 5" xfId="48776" xr:uid="{87F4152A-2AE8-4002-AE32-D21110C67D06}"/>
    <cellStyle name="Millares 212 4 2 2 8" xfId="7408" xr:uid="{A1286E58-4551-492A-AF0C-AFD8F119DEA4}"/>
    <cellStyle name="Millares 212 4 2 2 8 2" xfId="28911" xr:uid="{137A6E68-D089-49D1-B491-BF19FC514FA0}"/>
    <cellStyle name="Millares 212 4 2 2 9" xfId="9065" xr:uid="{768829F6-F6CD-47F2-9679-19A47FE66DF3}"/>
    <cellStyle name="Millares 212 4 2 2 9 2" xfId="30568" xr:uid="{B0E41890-9614-48DD-88EB-6B80D93240A0}"/>
    <cellStyle name="Millares 212 4 2 3" xfId="1069" xr:uid="{E1574B99-6C7C-4E24-9ED9-19D03BFA513E}"/>
    <cellStyle name="Millares 212 4 2 3 2" xfId="3898" xr:uid="{E23C91BF-7CA8-4228-9B99-53DAFA39A903}"/>
    <cellStyle name="Millares 212 4 2 3 2 2" xfId="12164" xr:uid="{2CE240E0-9505-4648-B7AB-710B69456CD3}"/>
    <cellStyle name="Millares 212 4 2 3 2 2 2" xfId="33667" xr:uid="{B7E1DF32-7C6A-4789-A5F9-B7CCE7827FA8}"/>
    <cellStyle name="Millares 212 4 2 3 2 3" xfId="18799" xr:uid="{7AA4672C-88C1-49E6-9E4A-C8BC570A4F3C}"/>
    <cellStyle name="Millares 212 4 2 3 2 3 2" xfId="40302" xr:uid="{6D2A09EF-7551-43B6-91C1-91157AF5C4A0}"/>
    <cellStyle name="Millares 212 4 2 3 2 4" xfId="25404" xr:uid="{E8745EB5-4D32-4118-99E7-B47786B1FD62}"/>
    <cellStyle name="Millares 212 4 2 3 2 5" xfId="46907" xr:uid="{7AE7F375-90EB-42E0-99AE-E28E0D741079}"/>
    <cellStyle name="Millares 212 4 2 3 3" xfId="6037" xr:uid="{B85A8B2D-610D-46BA-A390-8383AAEDD888}"/>
    <cellStyle name="Millares 212 4 2 3 3 2" xfId="14303" xr:uid="{B45CA358-3236-480A-9ABA-132A311C6B64}"/>
    <cellStyle name="Millares 212 4 2 3 3 2 2" xfId="35806" xr:uid="{2B9ECFC2-70EE-4613-88B3-55C8D8B44892}"/>
    <cellStyle name="Millares 212 4 2 3 3 3" xfId="20938" xr:uid="{D9469A30-1EA9-4D5C-BB83-10DA8B020015}"/>
    <cellStyle name="Millares 212 4 2 3 3 3 2" xfId="42441" xr:uid="{F26B7670-5B5C-426E-B7FA-9284A7C0AC03}"/>
    <cellStyle name="Millares 212 4 2 3 3 4" xfId="27543" xr:uid="{4AD91CF7-1889-4803-80BD-7E663C03E4A2}"/>
    <cellStyle name="Millares 212 4 2 3 3 5" xfId="49046" xr:uid="{D5229A7D-9C7C-40C6-9CD4-4D04FD1B9F17}"/>
    <cellStyle name="Millares 212 4 2 3 4" xfId="7678" xr:uid="{BE51B6E7-5DBA-414D-852B-234BBE7A1E18}"/>
    <cellStyle name="Millares 212 4 2 3 4 2" xfId="29181" xr:uid="{07DC3A33-0A04-4F43-86F6-CB8D1E93AA85}"/>
    <cellStyle name="Millares 212 4 2 3 5" xfId="9335" xr:uid="{A6997EBA-AE1C-477C-A35F-26CF91889743}"/>
    <cellStyle name="Millares 212 4 2 3 5 2" xfId="30838" xr:uid="{FC22EEB1-1A27-4F32-A3EB-27751FFFB23D}"/>
    <cellStyle name="Millares 212 4 2 3 6" xfId="15970" xr:uid="{842E1CD5-0443-4C97-A990-713D647FB8C1}"/>
    <cellStyle name="Millares 212 4 2 3 6 2" xfId="37473" xr:uid="{B873EA3D-7E5B-4030-8801-E0768040E0F0}"/>
    <cellStyle name="Millares 212 4 2 3 7" xfId="22575" xr:uid="{2AB31041-80AD-4C6E-88E2-CD6CCEA0561E}"/>
    <cellStyle name="Millares 212 4 2 3 8" xfId="44078" xr:uid="{5B4FE593-5CDB-43A2-9FBF-0A8D24496365}"/>
    <cellStyle name="Millares 212 4 2 4" xfId="1465" xr:uid="{E80EAE6D-108A-4B2B-A92C-A2702E5819FA}"/>
    <cellStyle name="Millares 212 4 2 4 2" xfId="4294" xr:uid="{4DBF9A1B-B17A-4E68-BF22-9BBDAE755F6E}"/>
    <cellStyle name="Millares 212 4 2 4 2 2" xfId="12560" xr:uid="{E4719F9F-F0F8-48F6-BC4E-CD5AC97AF195}"/>
    <cellStyle name="Millares 212 4 2 4 2 2 2" xfId="34063" xr:uid="{48EABAB6-E365-4025-A12B-F566B07376C0}"/>
    <cellStyle name="Millares 212 4 2 4 2 3" xfId="19195" xr:uid="{BE615246-4567-4201-AC4C-BE62799FC1FA}"/>
    <cellStyle name="Millares 212 4 2 4 2 3 2" xfId="40698" xr:uid="{08AE8ABB-CB83-4426-8781-A2578DE59644}"/>
    <cellStyle name="Millares 212 4 2 4 2 4" xfId="25800" xr:uid="{D62D3187-1B95-47E3-A762-3DFF9F4818B3}"/>
    <cellStyle name="Millares 212 4 2 4 2 5" xfId="47303" xr:uid="{D57B1452-F13B-4374-95B2-527FEB1A0777}"/>
    <cellStyle name="Millares 212 4 2 4 3" xfId="6433" xr:uid="{97D184EA-FB8F-4318-86D5-A4C2010F04A7}"/>
    <cellStyle name="Millares 212 4 2 4 3 2" xfId="14699" xr:uid="{29BED7F7-3CB4-439D-9269-72EB8770CB2D}"/>
    <cellStyle name="Millares 212 4 2 4 3 2 2" xfId="36202" xr:uid="{9D2360B6-6E66-4FE0-94A7-FF449590EAD4}"/>
    <cellStyle name="Millares 212 4 2 4 3 3" xfId="21334" xr:uid="{94C8D7D7-4C50-46CC-A485-FA9C0F2597F6}"/>
    <cellStyle name="Millares 212 4 2 4 3 3 2" xfId="42837" xr:uid="{44BAC068-3926-4B47-8AD2-AE060DDD65B4}"/>
    <cellStyle name="Millares 212 4 2 4 3 4" xfId="27939" xr:uid="{F81B6B8F-C9E3-4591-8EF8-692FE3D4937E}"/>
    <cellStyle name="Millares 212 4 2 4 3 5" xfId="49442" xr:uid="{A123CCB9-7AA5-49D0-8445-6538A56B2854}"/>
    <cellStyle name="Millares 212 4 2 4 4" xfId="8074" xr:uid="{FD1710A4-AC34-4203-B3E5-3CA9C01FA17F}"/>
    <cellStyle name="Millares 212 4 2 4 4 2" xfId="29577" xr:uid="{95AC2D18-17A8-48E9-A551-8B5ACDA7F2F0}"/>
    <cellStyle name="Millares 212 4 2 4 5" xfId="9731" xr:uid="{C0F6A552-C032-4663-9674-07D133E0CE18}"/>
    <cellStyle name="Millares 212 4 2 4 5 2" xfId="31234" xr:uid="{E17D60BA-C7D8-4398-B7D1-ECC9B5059874}"/>
    <cellStyle name="Millares 212 4 2 4 6" xfId="16366" xr:uid="{B6770DBA-1ADC-420D-A1BE-8F9524CAD950}"/>
    <cellStyle name="Millares 212 4 2 4 6 2" xfId="37869" xr:uid="{51208341-AE04-424E-AFAA-31C1551D2CC8}"/>
    <cellStyle name="Millares 212 4 2 4 7" xfId="22971" xr:uid="{54E3816D-1B5C-44CF-83EA-C281374F40BD}"/>
    <cellStyle name="Millares 212 4 2 4 8" xfId="44474" xr:uid="{5BCC2A07-BB95-4EB2-90DE-AF7E42694F3C}"/>
    <cellStyle name="Millares 212 4 2 5" xfId="2152" xr:uid="{704B68C2-5726-459B-84B6-659AC3C87B0E}"/>
    <cellStyle name="Millares 212 4 2 5 2" xfId="10418" xr:uid="{438B2141-7946-49AB-8079-6E5A95782DD6}"/>
    <cellStyle name="Millares 212 4 2 5 2 2" xfId="31921" xr:uid="{DF357707-FA42-44AE-B1EB-7EBD768E25B5}"/>
    <cellStyle name="Millares 212 4 2 5 3" xfId="17053" xr:uid="{2B0F3F27-E70F-4B01-9CCD-AD032EC35CE2}"/>
    <cellStyle name="Millares 212 4 2 5 3 2" xfId="38556" xr:uid="{D154C0F3-B05E-4FD7-A883-86AAB2B56D3C}"/>
    <cellStyle name="Millares 212 4 2 5 4" xfId="23658" xr:uid="{223B7663-DDE5-4608-B5F6-48BD03E10A57}"/>
    <cellStyle name="Millares 212 4 2 5 5" xfId="45161" xr:uid="{B22A97A8-7105-4732-A115-67C80EB305B3}"/>
    <cellStyle name="Millares 212 4 2 6" xfId="2699" xr:uid="{D0BE4EDB-1A79-4AE4-B8C7-6F81ADD88D8C}"/>
    <cellStyle name="Millares 212 4 2 6 2" xfId="10965" xr:uid="{246AC64D-55A2-42AD-8B27-620C93DD9C70}"/>
    <cellStyle name="Millares 212 4 2 6 2 2" xfId="32468" xr:uid="{B21224B3-FCE2-4FFB-82A5-7AD345D66A64}"/>
    <cellStyle name="Millares 212 4 2 6 3" xfId="17600" xr:uid="{EEAF8310-F1C9-473C-9A5D-A062E894419B}"/>
    <cellStyle name="Millares 212 4 2 6 3 2" xfId="39103" xr:uid="{DFE9AE62-7B54-4C1A-BF2A-4A6E0D594DB0}"/>
    <cellStyle name="Millares 212 4 2 6 4" xfId="24205" xr:uid="{F15902B2-F1DB-43D6-9F36-01CF74419935}"/>
    <cellStyle name="Millares 212 4 2 6 5" xfId="45708" xr:uid="{BE51D6AC-8254-461F-AF7E-BFEC5A9358B8}"/>
    <cellStyle name="Millares 212 4 2 7" xfId="3348" xr:uid="{1693669F-8434-4DEF-B679-C169BF9CE75D}"/>
    <cellStyle name="Millares 212 4 2 7 2" xfId="11614" xr:uid="{2045C9DA-4DA1-4137-81E5-A32FAC3500DC}"/>
    <cellStyle name="Millares 212 4 2 7 2 2" xfId="33117" xr:uid="{50E72C60-C18A-4985-8990-9779D65F90AC}"/>
    <cellStyle name="Millares 212 4 2 7 3" xfId="18249" xr:uid="{6853A84D-78A7-4405-B12F-F4CD3848394C}"/>
    <cellStyle name="Millares 212 4 2 7 3 2" xfId="39752" xr:uid="{F62C6585-7B26-4915-96DA-2D1AC47B3C1B}"/>
    <cellStyle name="Millares 212 4 2 7 4" xfId="24854" xr:uid="{C6F8D6BB-F97C-426E-9676-32E3ED93E902}"/>
    <cellStyle name="Millares 212 4 2 7 5" xfId="46357" xr:uid="{33DFF6D5-AE92-4530-954B-67CDBBDE5259}"/>
    <cellStyle name="Millares 212 4 2 8" xfId="4843" xr:uid="{9C5C9454-53F5-4859-8609-7156BAD09EC4}"/>
    <cellStyle name="Millares 212 4 2 8 2" xfId="13109" xr:uid="{71FB2D3C-3675-4B85-8D53-37FDF1043FF6}"/>
    <cellStyle name="Millares 212 4 2 8 2 2" xfId="34612" xr:uid="{DD20BD47-CD83-431B-AABA-FD572C164ED0}"/>
    <cellStyle name="Millares 212 4 2 8 3" xfId="19744" xr:uid="{F9138318-F226-47D3-B449-FEBF20F2879E}"/>
    <cellStyle name="Millares 212 4 2 8 3 2" xfId="41247" xr:uid="{8FA64D69-937A-445C-AFAB-5700132D4FCB}"/>
    <cellStyle name="Millares 212 4 2 8 4" xfId="26349" xr:uid="{624D64BB-034D-4D41-81CD-61D05D959F38}"/>
    <cellStyle name="Millares 212 4 2 8 5" xfId="47852" xr:uid="{01564BB7-51D6-4AF9-9678-6D8423739E6D}"/>
    <cellStyle name="Millares 212 4 2 9" xfId="5487" xr:uid="{1A765F0C-B9B2-4902-813A-B129F6CCB599}"/>
    <cellStyle name="Millares 212 4 2 9 2" xfId="13753" xr:uid="{9D1EE1BC-30BB-45DD-AEB8-E6414F525132}"/>
    <cellStyle name="Millares 212 4 2 9 2 2" xfId="35256" xr:uid="{80BBD2D7-C489-4673-8C32-CD4AE8EC23B1}"/>
    <cellStyle name="Millares 212 4 2 9 3" xfId="20388" xr:uid="{09645A79-C812-4757-BE87-FC4CD03B2DD6}"/>
    <cellStyle name="Millares 212 4 2 9 3 2" xfId="41891" xr:uid="{F30A1DDB-18CF-44CA-8D50-4D3E540B7040}"/>
    <cellStyle name="Millares 212 4 2 9 4" xfId="26993" xr:uid="{E12CACBD-00E6-4793-BE9F-40EBCE09973E}"/>
    <cellStyle name="Millares 212 4 2 9 5" xfId="48496" xr:uid="{FBF590F3-5A0C-4E7A-8035-79800C4C1A68}"/>
    <cellStyle name="Millares 212 4 3" xfId="389" xr:uid="{AEEB9532-FFA3-48A4-8A1A-B49F48404972}"/>
    <cellStyle name="Millares 212 4 3 10" xfId="15292" xr:uid="{222D6BAD-0EC6-4312-8319-36489322B1FF}"/>
    <cellStyle name="Millares 212 4 3 10 2" xfId="36795" xr:uid="{65FEDE4C-E105-4126-8498-8775F3271618}"/>
    <cellStyle name="Millares 212 4 3 11" xfId="21897" xr:uid="{7B39F8AC-6EE0-4C9A-BBE3-54A9E93C2A3F}"/>
    <cellStyle name="Millares 212 4 3 12" xfId="43400" xr:uid="{EE15C4F1-B22F-4511-A0F8-FF60E2524F30}"/>
    <cellStyle name="Millares 212 4 3 2" xfId="1337" xr:uid="{53B96290-F2DF-42F1-AD76-53CAFE4B6C1D}"/>
    <cellStyle name="Millares 212 4 3 2 2" xfId="4166" xr:uid="{B948E944-86E0-44D1-96C0-7E6B7E885E78}"/>
    <cellStyle name="Millares 212 4 3 2 2 2" xfId="12432" xr:uid="{C88BCA74-B09B-43E0-AE35-93FF1FEA40DD}"/>
    <cellStyle name="Millares 212 4 3 2 2 2 2" xfId="33935" xr:uid="{71588103-7400-45B6-8BEA-D8915FAC1000}"/>
    <cellStyle name="Millares 212 4 3 2 2 3" xfId="19067" xr:uid="{2DAD87E2-3C16-4D04-A0C7-DC628C3D7C84}"/>
    <cellStyle name="Millares 212 4 3 2 2 3 2" xfId="40570" xr:uid="{2516B854-6452-456F-A261-F39B314CE48D}"/>
    <cellStyle name="Millares 212 4 3 2 2 4" xfId="25672" xr:uid="{A92EDE07-B43D-44C8-969A-6745D9CA8AC4}"/>
    <cellStyle name="Millares 212 4 3 2 2 5" xfId="47175" xr:uid="{BB4E62F2-E25E-4741-BFF0-9673D97B7622}"/>
    <cellStyle name="Millares 212 4 3 2 3" xfId="6305" xr:uid="{62FBA628-B9B7-4ED1-B5B9-5F99A66DD74B}"/>
    <cellStyle name="Millares 212 4 3 2 3 2" xfId="14571" xr:uid="{BDFEB6F9-3EFF-456D-811A-88788FDBAA67}"/>
    <cellStyle name="Millares 212 4 3 2 3 2 2" xfId="36074" xr:uid="{E33020A6-4612-4973-BCE8-CBE1ED20B8FE}"/>
    <cellStyle name="Millares 212 4 3 2 3 3" xfId="21206" xr:uid="{86DB69BE-1E6F-45F3-AD2A-30F511523076}"/>
    <cellStyle name="Millares 212 4 3 2 3 3 2" xfId="42709" xr:uid="{30B774D8-3B69-4DFD-AA28-7C4F770952DB}"/>
    <cellStyle name="Millares 212 4 3 2 3 4" xfId="27811" xr:uid="{AD0B4E07-F9E9-41EE-849D-9F9E6EA370D2}"/>
    <cellStyle name="Millares 212 4 3 2 3 5" xfId="49314" xr:uid="{9A5318ED-C490-4ACF-9DEC-7420443FC698}"/>
    <cellStyle name="Millares 212 4 3 2 4" xfId="7946" xr:uid="{1CCC624B-AF48-4922-B1F4-0E3B1DBD661D}"/>
    <cellStyle name="Millares 212 4 3 2 4 2" xfId="29449" xr:uid="{7716800E-657E-4CB6-B3FE-FFEFC21F599A}"/>
    <cellStyle name="Millares 212 4 3 2 5" xfId="9603" xr:uid="{08A6A63E-07FC-4F0D-9081-E93ABB48804F}"/>
    <cellStyle name="Millares 212 4 3 2 5 2" xfId="31106" xr:uid="{07C2EF5C-9D0D-4A31-BF53-C28BEBF1E675}"/>
    <cellStyle name="Millares 212 4 3 2 6" xfId="16238" xr:uid="{EB08DC62-0922-4B43-927C-56EC9FBE8B21}"/>
    <cellStyle name="Millares 212 4 3 2 6 2" xfId="37741" xr:uid="{93B0B36E-0D1B-488B-88B5-483A95E7B918}"/>
    <cellStyle name="Millares 212 4 3 2 7" xfId="22843" xr:uid="{421A44AE-E0A9-4B96-89A0-6C578BDEBB7E}"/>
    <cellStyle name="Millares 212 4 3 2 8" xfId="44346" xr:uid="{E712649D-6D32-40F5-8BA8-3CE2EF913AC3}"/>
    <cellStyle name="Millares 212 4 3 3" xfId="2024" xr:uid="{A88B145C-0595-4775-8245-776CF93153FB}"/>
    <cellStyle name="Millares 212 4 3 3 2" xfId="10290" xr:uid="{F7877674-2489-4860-9A7D-4A135361AB9B}"/>
    <cellStyle name="Millares 212 4 3 3 2 2" xfId="31793" xr:uid="{89BFFFD7-6DAC-4856-B37E-7BDFBA1485B3}"/>
    <cellStyle name="Millares 212 4 3 3 3" xfId="16925" xr:uid="{374B2045-F289-42D2-937A-6B3583181D0D}"/>
    <cellStyle name="Millares 212 4 3 3 3 2" xfId="38428" xr:uid="{7DC75C4D-62B4-486E-9D50-62FEA0E0ACA1}"/>
    <cellStyle name="Millares 212 4 3 3 4" xfId="23530" xr:uid="{B1B14A86-A7A8-47A6-900F-406AB02AD2FA}"/>
    <cellStyle name="Millares 212 4 3 3 5" xfId="45033" xr:uid="{8FEA8CD5-F8A3-4D53-909E-3FAF86E8BD1D}"/>
    <cellStyle name="Millares 212 4 3 4" xfId="2823" xr:uid="{D4BC97D5-50F8-42C9-85C6-C37BD9042480}"/>
    <cellStyle name="Millares 212 4 3 4 2" xfId="11089" xr:uid="{9ABED063-5442-4B09-B7CC-CFE6E9A5ADCC}"/>
    <cellStyle name="Millares 212 4 3 4 2 2" xfId="32592" xr:uid="{2226B4A8-F42E-4EDB-8A04-D9F297E98AAF}"/>
    <cellStyle name="Millares 212 4 3 4 3" xfId="17724" xr:uid="{2B616327-5C95-486A-93F3-DC95263E033F}"/>
    <cellStyle name="Millares 212 4 3 4 3 2" xfId="39227" xr:uid="{9AA5DAD9-FEB7-4301-BE6A-0405CD827AC0}"/>
    <cellStyle name="Millares 212 4 3 4 4" xfId="24329" xr:uid="{372539D9-A505-4A07-A53B-AF7FC0FE05AF}"/>
    <cellStyle name="Millares 212 4 3 4 5" xfId="45832" xr:uid="{6C891087-FEF4-4D07-86B7-BA9ADCC55F06}"/>
    <cellStyle name="Millares 212 4 3 5" xfId="3220" xr:uid="{7230A81A-2FB3-4784-89ED-791D2802AF48}"/>
    <cellStyle name="Millares 212 4 3 5 2" xfId="11486" xr:uid="{69C5EC18-AC6D-438D-B78C-DF9170A68434}"/>
    <cellStyle name="Millares 212 4 3 5 2 2" xfId="32989" xr:uid="{96205EF1-CCDC-4AEA-9760-88C4B36BDAB5}"/>
    <cellStyle name="Millares 212 4 3 5 3" xfId="18121" xr:uid="{8C6DD4EC-EDB0-42A4-891D-A50D944BB7D3}"/>
    <cellStyle name="Millares 212 4 3 5 3 2" xfId="39624" xr:uid="{FAD44EFE-A0F8-4070-BDAC-0D2B8F6DC1EB}"/>
    <cellStyle name="Millares 212 4 3 5 4" xfId="24726" xr:uid="{36364487-066F-43B2-B255-E5426392F4E5}"/>
    <cellStyle name="Millares 212 4 3 5 5" xfId="46229" xr:uid="{57CBC2A6-1A8C-4AA8-9631-BC394CCE14AB}"/>
    <cellStyle name="Millares 212 4 3 6" xfId="4967" xr:uid="{40F76AB1-E65E-45F0-8546-2531AF721499}"/>
    <cellStyle name="Millares 212 4 3 6 2" xfId="13233" xr:uid="{E889DF8A-E997-4253-8A88-C37D2F2BDF13}"/>
    <cellStyle name="Millares 212 4 3 6 2 2" xfId="34736" xr:uid="{CC14FFE5-1223-4292-903E-4AC20BD17DFD}"/>
    <cellStyle name="Millares 212 4 3 6 3" xfId="19868" xr:uid="{BA676362-7B26-42CD-BDA5-3862CD2BD78A}"/>
    <cellStyle name="Millares 212 4 3 6 3 2" xfId="41371" xr:uid="{6CFC5B04-5071-45E5-949B-D673DC9B47CE}"/>
    <cellStyle name="Millares 212 4 3 6 4" xfId="26473" xr:uid="{A2661788-DFA6-4C1F-8F34-DBB2FB6C2E5C}"/>
    <cellStyle name="Millares 212 4 3 6 5" xfId="47976" xr:uid="{5C0ACEA5-C170-4D0E-B7EC-0A0BBC51C368}"/>
    <cellStyle name="Millares 212 4 3 7" xfId="5359" xr:uid="{E6F56ABE-DAC8-4B84-8465-B423FDA4F085}"/>
    <cellStyle name="Millares 212 4 3 7 2" xfId="13625" xr:uid="{F87D2ED6-F1EC-441E-9F3D-980D987E3C8A}"/>
    <cellStyle name="Millares 212 4 3 7 2 2" xfId="35128" xr:uid="{F5AE23B0-E8C6-44A7-8326-9A328CDB0209}"/>
    <cellStyle name="Millares 212 4 3 7 3" xfId="20260" xr:uid="{5DD50F8B-197F-4D18-B5AD-AC5B05339D56}"/>
    <cellStyle name="Millares 212 4 3 7 3 2" xfId="41763" xr:uid="{C2B93578-CE77-4BC7-BC9E-7D382AB4172F}"/>
    <cellStyle name="Millares 212 4 3 7 4" xfId="26865" xr:uid="{606A3ADB-0797-4200-B9F6-7635530E1E1F}"/>
    <cellStyle name="Millares 212 4 3 7 5" xfId="48368" xr:uid="{6CAB2790-69F9-4567-9D62-87736337B366}"/>
    <cellStyle name="Millares 212 4 3 8" xfId="7000" xr:uid="{3AE9B8AC-0AB3-4889-B225-35132585F38B}"/>
    <cellStyle name="Millares 212 4 3 8 2" xfId="28503" xr:uid="{CB28F5CC-D94E-443B-A2D2-70DFC33F88F8}"/>
    <cellStyle name="Millares 212 4 3 9" xfId="8656" xr:uid="{CA9C82F2-9AFF-4A23-AD9C-4128A89E0EF8}"/>
    <cellStyle name="Millares 212 4 3 9 2" xfId="30159" xr:uid="{C0D5A137-E562-4C85-A61D-7F167746D5B3}"/>
    <cellStyle name="Millares 212 4 4" xfId="673" xr:uid="{54ADA3CC-A793-4A0F-8A01-BAC2F99F25A0}"/>
    <cellStyle name="Millares 212 4 4 10" xfId="43682" xr:uid="{85FD17CD-C3D5-4FA9-A481-1DB519884DF4}"/>
    <cellStyle name="Millares 212 4 4 2" xfId="1619" xr:uid="{47667B51-8DB7-42B5-9848-6973CCDA30FB}"/>
    <cellStyle name="Millares 212 4 4 2 2" xfId="4448" xr:uid="{E0DBB881-23CD-4A5A-A9E3-2A4AAD0666D6}"/>
    <cellStyle name="Millares 212 4 4 2 2 2" xfId="12714" xr:uid="{90024AFA-71E8-4461-B505-4EB0ED9BA1E0}"/>
    <cellStyle name="Millares 212 4 4 2 2 2 2" xfId="34217" xr:uid="{1BBE8603-A858-4617-9D84-782947A102F7}"/>
    <cellStyle name="Millares 212 4 4 2 2 3" xfId="19349" xr:uid="{1F4318E4-BDD7-4DF5-B18A-FCD8F009F42C}"/>
    <cellStyle name="Millares 212 4 4 2 2 3 2" xfId="40852" xr:uid="{7EE74ECB-BA0D-40AD-A424-36CBFB7C601C}"/>
    <cellStyle name="Millares 212 4 4 2 2 4" xfId="25954" xr:uid="{AEBD01A3-5B02-4050-B7A2-1A50DAF8A2C9}"/>
    <cellStyle name="Millares 212 4 4 2 2 5" xfId="47457" xr:uid="{178B2BE1-2CCD-4DF2-93AE-948C1382EE68}"/>
    <cellStyle name="Millares 212 4 4 2 3" xfId="6587" xr:uid="{46E8D903-BE81-4533-8E56-397AACBA0251}"/>
    <cellStyle name="Millares 212 4 4 2 3 2" xfId="14853" xr:uid="{C068EBF6-693F-483A-BB7B-2ABF69ECE5E3}"/>
    <cellStyle name="Millares 212 4 4 2 3 2 2" xfId="36356" xr:uid="{6DC78530-4BEF-4094-B6DB-AC99D1512905}"/>
    <cellStyle name="Millares 212 4 4 2 3 3" xfId="21488" xr:uid="{9808EFA4-EB9B-45A7-8406-574366C7B4EC}"/>
    <cellStyle name="Millares 212 4 4 2 3 3 2" xfId="42991" xr:uid="{24FCD7AF-A958-4411-89BC-610314EDD010}"/>
    <cellStyle name="Millares 212 4 4 2 3 4" xfId="28093" xr:uid="{91F518EA-857F-436A-A366-0327BB65BF1B}"/>
    <cellStyle name="Millares 212 4 4 2 3 5" xfId="49596" xr:uid="{E70FA9AE-6062-4DCC-8204-E142C6151DB6}"/>
    <cellStyle name="Millares 212 4 4 2 4" xfId="8228" xr:uid="{A5ACCFE1-EE52-4D54-9E65-5D7FAB03ED37}"/>
    <cellStyle name="Millares 212 4 4 2 4 2" xfId="29731" xr:uid="{64E69E0A-593F-436F-9FDB-0DC35BE1AEC9}"/>
    <cellStyle name="Millares 212 4 4 2 5" xfId="9885" xr:uid="{0566302C-DB3A-4A68-91F3-A30314209C31}"/>
    <cellStyle name="Millares 212 4 4 2 5 2" xfId="31388" xr:uid="{3122566E-A0CF-4192-8ACB-FFBC0B7DAEEC}"/>
    <cellStyle name="Millares 212 4 4 2 6" xfId="16520" xr:uid="{17B08974-4892-4720-9409-F5DCB491C7D5}"/>
    <cellStyle name="Millares 212 4 4 2 6 2" xfId="38023" xr:uid="{915059B9-223B-43B5-ACCA-64CF7E6B248C}"/>
    <cellStyle name="Millares 212 4 4 2 7" xfId="23125" xr:uid="{D666A9AC-5D0A-41F1-8186-43A2DF5B9C3D}"/>
    <cellStyle name="Millares 212 4 4 2 8" xfId="44628" xr:uid="{A44E39D9-8A8B-4386-B0E6-8BFEB7EBC28D}"/>
    <cellStyle name="Millares 212 4 4 3" xfId="2306" xr:uid="{5FA39B22-97BD-4100-B067-6BC2898CFAD1}"/>
    <cellStyle name="Millares 212 4 4 3 2" xfId="10572" xr:uid="{283B6668-83F0-4B81-97C4-D2694B3EE306}"/>
    <cellStyle name="Millares 212 4 4 3 2 2" xfId="32075" xr:uid="{74BD573D-7AAC-4FB2-B2A3-57FB853ADAAC}"/>
    <cellStyle name="Millares 212 4 4 3 3" xfId="17207" xr:uid="{14547987-75A7-4C9D-96C9-BE923D39153F}"/>
    <cellStyle name="Millares 212 4 4 3 3 2" xfId="38710" xr:uid="{2732B8CE-9306-4CF9-80CE-D75A72FB17E8}"/>
    <cellStyle name="Millares 212 4 4 3 4" xfId="23812" xr:uid="{9569F7D3-9542-44FB-93FF-8646F8D6DE85}"/>
    <cellStyle name="Millares 212 4 4 3 5" xfId="45315" xr:uid="{6F68290D-31B7-491E-ABBE-7A60FFDF67B3}"/>
    <cellStyle name="Millares 212 4 4 4" xfId="3502" xr:uid="{5F2557AD-3781-4D5A-BAE9-B131E5499408}"/>
    <cellStyle name="Millares 212 4 4 4 2" xfId="11768" xr:uid="{E008A13A-2A34-467E-9C94-71CB8282A143}"/>
    <cellStyle name="Millares 212 4 4 4 2 2" xfId="33271" xr:uid="{5B3B1111-1E54-4CE4-9AAA-64F5C7946528}"/>
    <cellStyle name="Millares 212 4 4 4 3" xfId="18403" xr:uid="{0CEC6199-97A3-401E-81C7-6C5E0999A41F}"/>
    <cellStyle name="Millares 212 4 4 4 3 2" xfId="39906" xr:uid="{0E866BCE-F44E-4497-AF83-B099096D5E6D}"/>
    <cellStyle name="Millares 212 4 4 4 4" xfId="25008" xr:uid="{F322B798-88D2-47EC-AF45-0F094F7998CF}"/>
    <cellStyle name="Millares 212 4 4 4 5" xfId="46511" xr:uid="{DD35C510-84F4-40D2-B3AC-117F8A434875}"/>
    <cellStyle name="Millares 212 4 4 5" xfId="5641" xr:uid="{5A94B39D-453A-47EA-AA70-F72C0DDABD1C}"/>
    <cellStyle name="Millares 212 4 4 5 2" xfId="13907" xr:uid="{FF7CB211-49A6-450B-B776-59B4906919AD}"/>
    <cellStyle name="Millares 212 4 4 5 2 2" xfId="35410" xr:uid="{1D9C5018-0ECC-48DC-A985-9B34149D2029}"/>
    <cellStyle name="Millares 212 4 4 5 3" xfId="20542" xr:uid="{38D3DD58-7FA6-41FD-B6BF-28FD2577A252}"/>
    <cellStyle name="Millares 212 4 4 5 3 2" xfId="42045" xr:uid="{C8925328-A39B-44E9-BE32-36294A5F2E3E}"/>
    <cellStyle name="Millares 212 4 4 5 4" xfId="27147" xr:uid="{E5C7EF97-778D-46D8-A59D-8196B91B4D7A}"/>
    <cellStyle name="Millares 212 4 4 5 5" xfId="48650" xr:uid="{27CE01C6-DFB9-4AC7-9922-2EAD722DB4E6}"/>
    <cellStyle name="Millares 212 4 4 6" xfId="7282" xr:uid="{A82FA743-89E9-455B-9CE8-B2565E5E37FB}"/>
    <cellStyle name="Millares 212 4 4 6 2" xfId="28785" xr:uid="{D0623FD7-405E-4B39-BA36-26336AC1CB37}"/>
    <cellStyle name="Millares 212 4 4 7" xfId="8939" xr:uid="{83F2B256-7EB1-4A80-B8C5-EA3B8E66624D}"/>
    <cellStyle name="Millares 212 4 4 7 2" xfId="30442" xr:uid="{BC8122EB-602F-4490-AF7A-155BAF446B5E}"/>
    <cellStyle name="Millares 212 4 4 8" xfId="15574" xr:uid="{754A4F3B-28BB-4A56-A0F0-F7DC693A2BC0}"/>
    <cellStyle name="Millares 212 4 4 8 2" xfId="37077" xr:uid="{F73C57EB-9A99-4F18-833A-4A292C5B65A4}"/>
    <cellStyle name="Millares 212 4 4 9" xfId="22179" xr:uid="{99173FA5-0896-43EB-AF82-BE963DAE485A}"/>
    <cellStyle name="Millares 212 4 5" xfId="941" xr:uid="{4F1CBD04-4134-4C20-8333-D98E13AD4110}"/>
    <cellStyle name="Millares 212 4 5 2" xfId="3770" xr:uid="{C1B0F0B2-EFF6-49B9-92A1-8969974C8B83}"/>
    <cellStyle name="Millares 212 4 5 2 2" xfId="12036" xr:uid="{FC73AD4E-84E7-49D7-A975-CE3EB9BE180A}"/>
    <cellStyle name="Millares 212 4 5 2 2 2" xfId="33539" xr:uid="{A1F4BAC0-CD4A-4935-ADE8-F82F0069A260}"/>
    <cellStyle name="Millares 212 4 5 2 3" xfId="18671" xr:uid="{D3FD99F9-9966-4A42-9FF9-441154866647}"/>
    <cellStyle name="Millares 212 4 5 2 3 2" xfId="40174" xr:uid="{512A2C37-BCEA-47B5-8686-AA4B47009098}"/>
    <cellStyle name="Millares 212 4 5 2 4" xfId="25276" xr:uid="{8601B6CE-D2F7-4463-BCE7-AFBA26126919}"/>
    <cellStyle name="Millares 212 4 5 2 5" xfId="46779" xr:uid="{299EF114-CD47-472E-9DA0-09C55E141B14}"/>
    <cellStyle name="Millares 212 4 5 3" xfId="5909" xr:uid="{F0E4C612-B33F-409B-A00C-B3EE26D101EA}"/>
    <cellStyle name="Millares 212 4 5 3 2" xfId="14175" xr:uid="{F3511707-BBF2-4307-94C6-44EBB7AA0580}"/>
    <cellStyle name="Millares 212 4 5 3 2 2" xfId="35678" xr:uid="{E7CEC2D1-5D4E-4C72-88DC-2FE891B7195C}"/>
    <cellStyle name="Millares 212 4 5 3 3" xfId="20810" xr:uid="{D906781B-5CD3-402E-A379-C55E43AC8C9C}"/>
    <cellStyle name="Millares 212 4 5 3 3 2" xfId="42313" xr:uid="{70BFE9EB-45D7-47E9-8D70-3E35D4A3D8A6}"/>
    <cellStyle name="Millares 212 4 5 3 4" xfId="27415" xr:uid="{64630BC5-6DE3-4768-BC81-677423C435B6}"/>
    <cellStyle name="Millares 212 4 5 3 5" xfId="48918" xr:uid="{AFD1B2B8-7E49-42CE-AAF5-F178FA47E33F}"/>
    <cellStyle name="Millares 212 4 5 4" xfId="7550" xr:uid="{1CA0C9C0-9CBA-4052-906B-0760C74225F9}"/>
    <cellStyle name="Millares 212 4 5 4 2" xfId="29053" xr:uid="{C99630DC-F169-44F4-B12F-4C18EE600657}"/>
    <cellStyle name="Millares 212 4 5 5" xfId="9207" xr:uid="{E07E046E-3F2C-43FF-8E52-C57BD424A975}"/>
    <cellStyle name="Millares 212 4 5 5 2" xfId="30710" xr:uid="{8D4B1B26-651D-4743-93EE-1D3D1664E202}"/>
    <cellStyle name="Millares 212 4 5 6" xfId="15842" xr:uid="{B61CF8C5-1F6F-4481-9114-BCFB922C29C2}"/>
    <cellStyle name="Millares 212 4 5 6 2" xfId="37345" xr:uid="{6BAA5770-8DF8-4390-9EF7-9B105B7686D4}"/>
    <cellStyle name="Millares 212 4 5 7" xfId="22447" xr:uid="{2A148AFF-28E5-4028-89E4-F888EFEACDDB}"/>
    <cellStyle name="Millares 212 4 5 8" xfId="43950" xr:uid="{E4B19F97-511C-4F33-B8D7-76D117A0C6C3}"/>
    <cellStyle name="Millares 212 4 6" xfId="1202" xr:uid="{6E447051-837F-418F-BD46-D8214CE2F059}"/>
    <cellStyle name="Millares 212 4 6 2" xfId="4031" xr:uid="{CC0348F8-1588-4017-AA5D-DC9DF06822C8}"/>
    <cellStyle name="Millares 212 4 6 2 2" xfId="12297" xr:uid="{DDC262AA-7A5F-4050-8362-3FBD924A01A0}"/>
    <cellStyle name="Millares 212 4 6 2 2 2" xfId="33800" xr:uid="{F6CBCC86-16EB-4F6C-A1FB-E191061C9B10}"/>
    <cellStyle name="Millares 212 4 6 2 3" xfId="18932" xr:uid="{BBD2E844-DA30-4982-84EF-287CCB4360EF}"/>
    <cellStyle name="Millares 212 4 6 2 3 2" xfId="40435" xr:uid="{A161E690-69AC-4B36-AD2E-AE99BC4D8D84}"/>
    <cellStyle name="Millares 212 4 6 2 4" xfId="25537" xr:uid="{0861AE02-FE93-4E26-84CB-480581E332D9}"/>
    <cellStyle name="Millares 212 4 6 2 5" xfId="47040" xr:uid="{63939B88-A95D-4EEF-93FE-BB4E422CA172}"/>
    <cellStyle name="Millares 212 4 6 3" xfId="6170" xr:uid="{7E8FDB25-B0D5-4C4D-8F81-A2F058FD90D6}"/>
    <cellStyle name="Millares 212 4 6 3 2" xfId="14436" xr:uid="{6646CCBF-669A-4739-BE19-959D2891286A}"/>
    <cellStyle name="Millares 212 4 6 3 2 2" xfId="35939" xr:uid="{0E9D779D-2BF7-487D-BACA-A3A4952ECDF4}"/>
    <cellStyle name="Millares 212 4 6 3 3" xfId="21071" xr:uid="{43A6AE55-A434-4088-A54E-12715B3EEF92}"/>
    <cellStyle name="Millares 212 4 6 3 3 2" xfId="42574" xr:uid="{3B975DB5-D2EE-499D-8A97-4C40B1F1B791}"/>
    <cellStyle name="Millares 212 4 6 3 4" xfId="27676" xr:uid="{55A25E60-7438-42E0-8A87-D8F4BEFCFDA0}"/>
    <cellStyle name="Millares 212 4 6 3 5" xfId="49179" xr:uid="{2C23E6FB-8325-4707-AEF8-CE60E53CBE05}"/>
    <cellStyle name="Millares 212 4 6 4" xfId="7811" xr:uid="{CF9E75E6-264A-4AB4-97AA-E0F1F196A89E}"/>
    <cellStyle name="Millares 212 4 6 4 2" xfId="29314" xr:uid="{363D092B-7D24-4A4B-9D98-0841B0AA0804}"/>
    <cellStyle name="Millares 212 4 6 5" xfId="9468" xr:uid="{CEF1A28C-BDCA-49F5-A395-09182E39E730}"/>
    <cellStyle name="Millares 212 4 6 5 2" xfId="30971" xr:uid="{A6FD4ACE-F591-46FC-8380-F7DD94C59AAB}"/>
    <cellStyle name="Millares 212 4 6 6" xfId="16103" xr:uid="{BB40BCE1-7F92-458C-A076-0BDD1C9CB546}"/>
    <cellStyle name="Millares 212 4 6 6 2" xfId="37606" xr:uid="{530ADAFB-0EA9-488B-B592-11F181B05817}"/>
    <cellStyle name="Millares 212 4 6 7" xfId="22708" xr:uid="{D77EB327-809D-438B-895B-1A129A71BD9B}"/>
    <cellStyle name="Millares 212 4 6 8" xfId="44211" xr:uid="{9FE6B0EE-1DE0-428A-A891-F82F7D7EC293}"/>
    <cellStyle name="Millares 212 4 7" xfId="1890" xr:uid="{09AB5637-B95D-4FA5-94D6-B360C3727170}"/>
    <cellStyle name="Millares 212 4 7 2" xfId="10156" xr:uid="{66973EBD-4E74-4376-8AC3-D19C94D1BC9B}"/>
    <cellStyle name="Millares 212 4 7 2 2" xfId="31659" xr:uid="{A4ED4CCD-57FA-4087-8298-E8FACA67F1DD}"/>
    <cellStyle name="Millares 212 4 7 3" xfId="16791" xr:uid="{4924F80B-C5A8-49E9-B6C8-0FEFE9F9E127}"/>
    <cellStyle name="Millares 212 4 7 3 2" xfId="38294" xr:uid="{5346149D-8212-4A0A-B82D-89C6D8CFE482}"/>
    <cellStyle name="Millares 212 4 7 4" xfId="23396" xr:uid="{D0F9B5BF-F8DB-4E6D-A4A5-938BA3FE3A60}"/>
    <cellStyle name="Millares 212 4 7 5" xfId="44899" xr:uid="{98C7E517-2015-4744-8887-E68CD50D7973}"/>
    <cellStyle name="Millares 212 4 8" xfId="2575" xr:uid="{6C16DEB6-C6A8-45F0-9198-1F50E85FBFC0}"/>
    <cellStyle name="Millares 212 4 8 2" xfId="10841" xr:uid="{FC390E70-5BBE-40AA-9A69-A0B352200381}"/>
    <cellStyle name="Millares 212 4 8 2 2" xfId="32344" xr:uid="{7E351F58-0064-4956-99A4-DCCE8798BDCD}"/>
    <cellStyle name="Millares 212 4 8 3" xfId="17476" xr:uid="{C5EEE2D2-4482-48A8-8164-E5A023CC8016}"/>
    <cellStyle name="Millares 212 4 8 3 2" xfId="38979" xr:uid="{C1B7F707-63DB-4495-B41B-699F355AAC7D}"/>
    <cellStyle name="Millares 212 4 8 4" xfId="24081" xr:uid="{F3606A99-97EB-4DD9-8975-5337C1676E47}"/>
    <cellStyle name="Millares 212 4 8 5" xfId="45584" xr:uid="{243CD618-15C1-4C3B-8A6E-69F2CF58E512}"/>
    <cellStyle name="Millares 212 4 9" xfId="3086" xr:uid="{E2D19BE2-109D-4ED9-A967-AF650B484AD1}"/>
    <cellStyle name="Millares 212 4 9 2" xfId="11352" xr:uid="{B7AF3EFF-9D63-4ED8-A3EE-C264152410FD}"/>
    <cellStyle name="Millares 212 4 9 2 2" xfId="32855" xr:uid="{1D11EBF0-FA84-42CA-8B8B-746123E5B935}"/>
    <cellStyle name="Millares 212 4 9 3" xfId="17987" xr:uid="{44B9CD29-FF98-4940-A78B-268FA7FAA6D0}"/>
    <cellStyle name="Millares 212 4 9 3 2" xfId="39490" xr:uid="{C944A8CC-469F-495D-8689-D3CC9928121B}"/>
    <cellStyle name="Millares 212 4 9 4" xfId="24592" xr:uid="{647EE67D-F245-4307-9448-E3C1DD27BCC4}"/>
    <cellStyle name="Millares 212 4 9 5" xfId="46095" xr:uid="{AD41C130-2363-4E39-ABE5-1A58CAC03313}"/>
    <cellStyle name="Millares 212 5" xfId="221" xr:uid="{E0D35EC0-52B2-4A36-AEDF-51247649FFA5}"/>
    <cellStyle name="Millares 212 5 10" xfId="4740" xr:uid="{221A4C7C-97EF-45C9-87C8-F0D107F25ACD}"/>
    <cellStyle name="Millares 212 5 10 2" xfId="13006" xr:uid="{972B239F-51CE-405A-88C9-FBDFDC57C6C9}"/>
    <cellStyle name="Millares 212 5 10 2 2" xfId="34509" xr:uid="{2BC9E6E1-5AA0-4A7A-9456-1665343270C0}"/>
    <cellStyle name="Millares 212 5 10 3" xfId="19641" xr:uid="{DACB5410-E20E-45C8-A595-3B254FEF5F75}"/>
    <cellStyle name="Millares 212 5 10 3 2" xfId="41144" xr:uid="{08162DD5-AF1E-4693-B594-F0971B028077}"/>
    <cellStyle name="Millares 212 5 10 4" xfId="26246" xr:uid="{1DE1EAE4-A47C-4978-BA67-473E2C6E5159}"/>
    <cellStyle name="Millares 212 5 10 5" xfId="47749" xr:uid="{CFAD12E5-916A-4C03-9CCB-9208F7083276}"/>
    <cellStyle name="Millares 212 5 11" xfId="5243" xr:uid="{C7DF40C6-D9C1-4C9D-BD90-8B61009F23F9}"/>
    <cellStyle name="Millares 212 5 11 2" xfId="13509" xr:uid="{817A1E7E-53DD-46E0-B045-FE8565815243}"/>
    <cellStyle name="Millares 212 5 11 2 2" xfId="35012" xr:uid="{2D56A811-BC42-4029-9021-198D2B5F7A84}"/>
    <cellStyle name="Millares 212 5 11 3" xfId="20144" xr:uid="{5EBDCCCD-C90F-4BF0-B10A-A2A6F0D0C693}"/>
    <cellStyle name="Millares 212 5 11 3 2" xfId="41647" xr:uid="{3251B841-34EF-4CF1-82EE-63446E52C9CD}"/>
    <cellStyle name="Millares 212 5 11 4" xfId="26749" xr:uid="{2541EA62-1527-47FC-BBB6-6C2E452A5BDA}"/>
    <cellStyle name="Millares 212 5 11 5" xfId="48252" xr:uid="{16CEE138-148D-45E4-9320-48A595E0F34A}"/>
    <cellStyle name="Millares 212 5 12" xfId="6884" xr:uid="{71BAF3B2-0AB1-4C30-A1F6-DC3FBD869007}"/>
    <cellStyle name="Millares 212 5 12 2" xfId="28387" xr:uid="{CEDB2875-E8B0-4DAB-A0D5-C2615619AC05}"/>
    <cellStyle name="Millares 212 5 13" xfId="8538" xr:uid="{841BB419-3A7A-4C9C-AD4C-B38EE16B96A3}"/>
    <cellStyle name="Millares 212 5 13 2" xfId="30041" xr:uid="{02583894-F44F-401F-9E7F-2B70AFBF4BC8}"/>
    <cellStyle name="Millares 212 5 14" xfId="15177" xr:uid="{18887EA1-E7CE-40B7-935D-CB960666309D}"/>
    <cellStyle name="Millares 212 5 14 2" xfId="36680" xr:uid="{56F2DCBA-CDAF-4119-9238-AC87C7ADC851}"/>
    <cellStyle name="Millares 212 5 15" xfId="21782" xr:uid="{CFC54AC4-BC7D-4B13-9E9F-23CE797F3675}"/>
    <cellStyle name="Millares 212 5 16" xfId="43285" xr:uid="{DB55F734-708E-44CF-AF1A-CAC2F32D7152}"/>
    <cellStyle name="Millares 212 5 2" xfId="536" xr:uid="{EEA30016-8D77-4B5C-8DB7-D552A4FAD7B5}"/>
    <cellStyle name="Millares 212 5 2 10" xfId="7147" xr:uid="{8A9B3C36-B090-47D1-8CE8-CAC6375EC4A9}"/>
    <cellStyle name="Millares 212 5 2 10 2" xfId="28650" xr:uid="{4985BF93-6C70-44C9-B790-15D1238154A0}"/>
    <cellStyle name="Millares 212 5 2 11" xfId="8803" xr:uid="{A9B976A2-2016-4F76-99DC-D896DED9E189}"/>
    <cellStyle name="Millares 212 5 2 11 2" xfId="30306" xr:uid="{7296A553-6B3F-4CBA-B31B-F3A0D9426D37}"/>
    <cellStyle name="Millares 212 5 2 12" xfId="15439" xr:uid="{4FED2DBA-D96D-4D1A-8E5F-87C9AFA49DE6}"/>
    <cellStyle name="Millares 212 5 2 12 2" xfId="36942" xr:uid="{6B3C9ACD-EC79-4C63-8E21-3309D1454FC3}"/>
    <cellStyle name="Millares 212 5 2 13" xfId="22044" xr:uid="{CF0A83A1-D9EA-4CF1-81B1-0C23708740CE}"/>
    <cellStyle name="Millares 212 5 2 14" xfId="43547" xr:uid="{F73C66A8-5487-4EE9-BA4C-FC873739A381}"/>
    <cellStyle name="Millares 212 5 2 2" xfId="818" xr:uid="{916F0D0A-74C6-42A5-A352-667F40E21ABA}"/>
    <cellStyle name="Millares 212 5 2 2 10" xfId="15719" xr:uid="{9B251E43-789E-4067-833F-08693FFBED33}"/>
    <cellStyle name="Millares 212 5 2 2 10 2" xfId="37222" xr:uid="{466513C1-7097-4F30-81FA-D2706FCCCF21}"/>
    <cellStyle name="Millares 212 5 2 2 11" xfId="22324" xr:uid="{A839F877-7383-4723-A360-5AE4CFBEF6B5}"/>
    <cellStyle name="Millares 212 5 2 2 12" xfId="43827" xr:uid="{82F5268F-0731-40B7-A316-3AF71F5D3406}"/>
    <cellStyle name="Millares 212 5 2 2 2" xfId="1764" xr:uid="{36ECFB41-0743-4E01-9ACB-853BBD50A759}"/>
    <cellStyle name="Millares 212 5 2 2 2 2" xfId="4593" xr:uid="{9D0AC428-A239-4E5B-98D2-46F41E21E1B7}"/>
    <cellStyle name="Millares 212 5 2 2 2 2 2" xfId="12859" xr:uid="{5241F351-66CE-48C1-9BBD-9BCE4F5295A1}"/>
    <cellStyle name="Millares 212 5 2 2 2 2 2 2" xfId="34362" xr:uid="{4836EDFB-69BA-4347-8267-40438470505E}"/>
    <cellStyle name="Millares 212 5 2 2 2 2 3" xfId="19494" xr:uid="{68B2F03F-3873-42D9-9E45-532457A05279}"/>
    <cellStyle name="Millares 212 5 2 2 2 2 3 2" xfId="40997" xr:uid="{BFBA058B-6F0C-42C2-853D-C319DEFA0BD7}"/>
    <cellStyle name="Millares 212 5 2 2 2 2 4" xfId="26099" xr:uid="{00CD993E-DD1A-401F-BE14-7AD4E2EAE6E5}"/>
    <cellStyle name="Millares 212 5 2 2 2 2 5" xfId="47602" xr:uid="{CE1BF85F-986D-4E06-BAFE-818F034B2E3F}"/>
    <cellStyle name="Millares 212 5 2 2 2 3" xfId="6732" xr:uid="{364EA5FE-15E7-4681-8233-50E4BACD5756}"/>
    <cellStyle name="Millares 212 5 2 2 2 3 2" xfId="14998" xr:uid="{D0F3B0F8-A721-49FC-B360-C86B1D761D90}"/>
    <cellStyle name="Millares 212 5 2 2 2 3 2 2" xfId="36501" xr:uid="{E4AF514E-0FBB-4D08-9717-227CBFF6C834}"/>
    <cellStyle name="Millares 212 5 2 2 2 3 3" xfId="21633" xr:uid="{C923A265-8BB6-4293-A0E0-C31F8C7D1809}"/>
    <cellStyle name="Millares 212 5 2 2 2 3 3 2" xfId="43136" xr:uid="{80CD6644-6D24-4C20-869B-890BAEDD111F}"/>
    <cellStyle name="Millares 212 5 2 2 2 3 4" xfId="28238" xr:uid="{5850ABCF-7E62-4D9E-8085-ABFC3D5D35CF}"/>
    <cellStyle name="Millares 212 5 2 2 2 3 5" xfId="49741" xr:uid="{1B8C6135-188B-432B-A8ED-4B511939AEE4}"/>
    <cellStyle name="Millares 212 5 2 2 2 4" xfId="8373" xr:uid="{CA4E9016-520E-409E-B421-8FF78AA5D7EF}"/>
    <cellStyle name="Millares 212 5 2 2 2 4 2" xfId="29876" xr:uid="{C930076B-5600-4E5F-A2B3-9514021AE956}"/>
    <cellStyle name="Millares 212 5 2 2 2 5" xfId="10030" xr:uid="{58760F3B-A096-4543-8F4E-921A593E1950}"/>
    <cellStyle name="Millares 212 5 2 2 2 5 2" xfId="31533" xr:uid="{728BADD4-71C6-4F3E-BDDF-F2BE591F6B1D}"/>
    <cellStyle name="Millares 212 5 2 2 2 6" xfId="16665" xr:uid="{6F129EA7-076F-47C1-B5F3-EC9442F830D8}"/>
    <cellStyle name="Millares 212 5 2 2 2 6 2" xfId="38168" xr:uid="{01A40A33-D7C4-4E52-8942-9AEE8059CE05}"/>
    <cellStyle name="Millares 212 5 2 2 2 7" xfId="23270" xr:uid="{F6EEAE12-9D14-4566-BAD2-EE485E9CA665}"/>
    <cellStyle name="Millares 212 5 2 2 2 8" xfId="44773" xr:uid="{DF56FC07-D71D-4C0D-B4BE-38162C8A0862}"/>
    <cellStyle name="Millares 212 5 2 2 3" xfId="2451" xr:uid="{ADF979A1-AF38-450E-A9BE-B2C02150CAB9}"/>
    <cellStyle name="Millares 212 5 2 2 3 2" xfId="10717" xr:uid="{2373607F-F26D-4496-8EC6-1A631B2DD4FB}"/>
    <cellStyle name="Millares 212 5 2 2 3 2 2" xfId="32220" xr:uid="{82D1D4CF-ED13-46F1-BA84-D6E9963889E2}"/>
    <cellStyle name="Millares 212 5 2 2 3 3" xfId="17352" xr:uid="{797CA77D-D56B-4944-9D23-FB5C9BD0D5BA}"/>
    <cellStyle name="Millares 212 5 2 2 3 3 2" xfId="38855" xr:uid="{1748A892-DC05-4DC5-B376-F908AEDD59B0}"/>
    <cellStyle name="Millares 212 5 2 2 3 4" xfId="23957" xr:uid="{7EA59BEC-C60C-44DC-9BBA-8D38AE126ADC}"/>
    <cellStyle name="Millares 212 5 2 2 3 5" xfId="45460" xr:uid="{C2E1D0FD-0154-403C-B7BF-D525BB9119E5}"/>
    <cellStyle name="Millares 212 5 2 2 4" xfId="2968" xr:uid="{824710F7-154B-4CD8-A070-EDB222EEE8EA}"/>
    <cellStyle name="Millares 212 5 2 2 4 2" xfId="11234" xr:uid="{001519F2-5B56-4AA3-8B92-B9184E6114AD}"/>
    <cellStyle name="Millares 212 5 2 2 4 2 2" xfId="32737" xr:uid="{1E757240-E80E-4AF6-82B2-3D12C046F158}"/>
    <cellStyle name="Millares 212 5 2 2 4 3" xfId="17869" xr:uid="{8AFBC7E6-2941-4F59-A129-B74ED80B71FC}"/>
    <cellStyle name="Millares 212 5 2 2 4 3 2" xfId="39372" xr:uid="{4A163CFD-8730-4D47-95CA-85AACE58ECB7}"/>
    <cellStyle name="Millares 212 5 2 2 4 4" xfId="24474" xr:uid="{58EDB5EA-169E-4980-B673-69E3552703E9}"/>
    <cellStyle name="Millares 212 5 2 2 4 5" xfId="45977" xr:uid="{C08AA470-015D-45A0-BBEE-DC7A1DCFE771}"/>
    <cellStyle name="Millares 212 5 2 2 5" xfId="3647" xr:uid="{950CC4C4-80D9-457C-AB93-DE7AEDECFA92}"/>
    <cellStyle name="Millares 212 5 2 2 5 2" xfId="11913" xr:uid="{492AD8FE-A842-435D-930B-F35DF8084A0F}"/>
    <cellStyle name="Millares 212 5 2 2 5 2 2" xfId="33416" xr:uid="{32689B30-98AF-4033-91E0-1873306E4705}"/>
    <cellStyle name="Millares 212 5 2 2 5 3" xfId="18548" xr:uid="{BA8B058C-E1E7-4E13-8804-7E6E054744E3}"/>
    <cellStyle name="Millares 212 5 2 2 5 3 2" xfId="40051" xr:uid="{0CEF0994-62A8-47F4-8E12-566B12EDE013}"/>
    <cellStyle name="Millares 212 5 2 2 5 4" xfId="25153" xr:uid="{DDAC0C51-E0E3-49A5-9651-BE492EC7BBB5}"/>
    <cellStyle name="Millares 212 5 2 2 5 5" xfId="46656" xr:uid="{2D5EB247-551C-44EE-92DA-62BEE52B01CF}"/>
    <cellStyle name="Millares 212 5 2 2 6" xfId="5112" xr:uid="{9FE43BD8-1119-4FB9-8DDA-40F90292EDB5}"/>
    <cellStyle name="Millares 212 5 2 2 6 2" xfId="13378" xr:uid="{C09C88FA-705E-44B9-A892-1D4DDF4A6B69}"/>
    <cellStyle name="Millares 212 5 2 2 6 2 2" xfId="34881" xr:uid="{6F640BAB-42E9-44B7-B792-118791277C66}"/>
    <cellStyle name="Millares 212 5 2 2 6 3" xfId="20013" xr:uid="{5583F380-75A5-49F6-8BFF-EB1CC9F61586}"/>
    <cellStyle name="Millares 212 5 2 2 6 3 2" xfId="41516" xr:uid="{44E7479C-6BAC-48C8-8950-87A25A6B161C}"/>
    <cellStyle name="Millares 212 5 2 2 6 4" xfId="26618" xr:uid="{9798E802-D0F7-4D17-BEA4-E5C5292CB37D}"/>
    <cellStyle name="Millares 212 5 2 2 6 5" xfId="48121" xr:uid="{572F9D57-B7F3-411C-92FD-A4A5809AA992}"/>
    <cellStyle name="Millares 212 5 2 2 7" xfId="5786" xr:uid="{EDC97966-2CA8-47C4-AE92-88D82F345BC7}"/>
    <cellStyle name="Millares 212 5 2 2 7 2" xfId="14052" xr:uid="{0AE6A976-6E99-4A65-AD71-619116546133}"/>
    <cellStyle name="Millares 212 5 2 2 7 2 2" xfId="35555" xr:uid="{D0AC2938-EF8F-4FF2-9EE4-F5250529D33F}"/>
    <cellStyle name="Millares 212 5 2 2 7 3" xfId="20687" xr:uid="{2129B3C0-B086-4A0F-BD25-9D3B29A65226}"/>
    <cellStyle name="Millares 212 5 2 2 7 3 2" xfId="42190" xr:uid="{92D7EB59-6023-4308-B8AB-ABEF6C9294A7}"/>
    <cellStyle name="Millares 212 5 2 2 7 4" xfId="27292" xr:uid="{41AE41F4-86A6-4403-A667-A36ED8B9D92B}"/>
    <cellStyle name="Millares 212 5 2 2 7 5" xfId="48795" xr:uid="{AAD97F94-C099-41CB-8CF1-4CA2A6DDB234}"/>
    <cellStyle name="Millares 212 5 2 2 8" xfId="7427" xr:uid="{89E7D670-DB3B-47C6-B1CA-C3342C5110F0}"/>
    <cellStyle name="Millares 212 5 2 2 8 2" xfId="28930" xr:uid="{D8EA7D15-FE9B-4727-9308-7424242C2539}"/>
    <cellStyle name="Millares 212 5 2 2 9" xfId="9084" xr:uid="{A3678777-D061-451E-B0CE-5F8162D78E40}"/>
    <cellStyle name="Millares 212 5 2 2 9 2" xfId="30587" xr:uid="{36B76879-CDD8-49C8-94E0-C3FBF2471DB3}"/>
    <cellStyle name="Millares 212 5 2 3" xfId="1088" xr:uid="{D44D165B-5E52-4E10-860D-F65C60C17142}"/>
    <cellStyle name="Millares 212 5 2 3 2" xfId="3917" xr:uid="{D5BADB9B-A1F3-4DD7-BB88-F96862A9433D}"/>
    <cellStyle name="Millares 212 5 2 3 2 2" xfId="12183" xr:uid="{285C807F-241F-414C-B3EC-7CC0E368DC27}"/>
    <cellStyle name="Millares 212 5 2 3 2 2 2" xfId="33686" xr:uid="{BD2F1C3A-7EB8-49F6-BA89-2EB1C46AE64C}"/>
    <cellStyle name="Millares 212 5 2 3 2 3" xfId="18818" xr:uid="{821885E1-4F8C-4695-85FF-5C84186AB6D8}"/>
    <cellStyle name="Millares 212 5 2 3 2 3 2" xfId="40321" xr:uid="{E1CEE366-2753-4D09-9742-00D1329DCA79}"/>
    <cellStyle name="Millares 212 5 2 3 2 4" xfId="25423" xr:uid="{AAF244D9-7C2E-4046-AE11-A3F517BFA0A6}"/>
    <cellStyle name="Millares 212 5 2 3 2 5" xfId="46926" xr:uid="{0844E769-4495-4894-A52F-C4862BEC60DA}"/>
    <cellStyle name="Millares 212 5 2 3 3" xfId="6056" xr:uid="{CB49A9E0-4610-4C17-80BB-6B01E83A3184}"/>
    <cellStyle name="Millares 212 5 2 3 3 2" xfId="14322" xr:uid="{6FEC004E-458A-4E5D-B910-39612F5B4646}"/>
    <cellStyle name="Millares 212 5 2 3 3 2 2" xfId="35825" xr:uid="{117D72D3-02C3-4B60-B99D-05FCBD242D50}"/>
    <cellStyle name="Millares 212 5 2 3 3 3" xfId="20957" xr:uid="{40AFB45F-FEF3-4C58-A39F-E11576C6E934}"/>
    <cellStyle name="Millares 212 5 2 3 3 3 2" xfId="42460" xr:uid="{45734985-C973-4EAC-8E84-4C51F21A5652}"/>
    <cellStyle name="Millares 212 5 2 3 3 4" xfId="27562" xr:uid="{FD8AD3D0-CDBB-4B65-B057-7391C46BC2D1}"/>
    <cellStyle name="Millares 212 5 2 3 3 5" xfId="49065" xr:uid="{751CF77A-EA96-4C03-8B9F-3C30902E574A}"/>
    <cellStyle name="Millares 212 5 2 3 4" xfId="7697" xr:uid="{5C87064E-4393-456C-AECD-F65E775906E8}"/>
    <cellStyle name="Millares 212 5 2 3 4 2" xfId="29200" xr:uid="{F648377E-9EA1-4AC9-AD31-A950B372A071}"/>
    <cellStyle name="Millares 212 5 2 3 5" xfId="9354" xr:uid="{39516087-628C-4830-AD96-6308C61052F5}"/>
    <cellStyle name="Millares 212 5 2 3 5 2" xfId="30857" xr:uid="{B12425CE-E92A-43C2-946C-5A644901E27E}"/>
    <cellStyle name="Millares 212 5 2 3 6" xfId="15989" xr:uid="{FCB79632-44C9-4710-AEC7-C4EE47BBC8B8}"/>
    <cellStyle name="Millares 212 5 2 3 6 2" xfId="37492" xr:uid="{452FB392-7927-44F2-AEA5-AEDDCE81F0FF}"/>
    <cellStyle name="Millares 212 5 2 3 7" xfId="22594" xr:uid="{9172972A-F7BD-4E37-930D-1FBE7BA231D5}"/>
    <cellStyle name="Millares 212 5 2 3 8" xfId="44097" xr:uid="{B670EFDD-16C3-4BE4-B076-6820368F9FE2}"/>
    <cellStyle name="Millares 212 5 2 4" xfId="1484" xr:uid="{9A5ED9B2-3791-431A-B4B6-C78C1BD6727B}"/>
    <cellStyle name="Millares 212 5 2 4 2" xfId="4313" xr:uid="{F36187BE-E495-4DEB-BBF1-9CD606167226}"/>
    <cellStyle name="Millares 212 5 2 4 2 2" xfId="12579" xr:uid="{B8849F18-852E-445D-8FC9-7F8C4AA294D8}"/>
    <cellStyle name="Millares 212 5 2 4 2 2 2" xfId="34082" xr:uid="{18E1F063-0849-414D-B244-2F77D397A3D4}"/>
    <cellStyle name="Millares 212 5 2 4 2 3" xfId="19214" xr:uid="{F2A388A5-BB1E-40FB-B5E2-3037168D6F35}"/>
    <cellStyle name="Millares 212 5 2 4 2 3 2" xfId="40717" xr:uid="{7DDB6761-EE40-4B37-BD79-11ABC6A7619C}"/>
    <cellStyle name="Millares 212 5 2 4 2 4" xfId="25819" xr:uid="{A8BC10D3-5AA1-4CBD-8B5A-7CCCAC973E66}"/>
    <cellStyle name="Millares 212 5 2 4 2 5" xfId="47322" xr:uid="{EE8754AA-DB2E-41B3-9C82-806FE88A1002}"/>
    <cellStyle name="Millares 212 5 2 4 3" xfId="6452" xr:uid="{83AA4276-0498-40F3-940C-CD3D52BA5916}"/>
    <cellStyle name="Millares 212 5 2 4 3 2" xfId="14718" xr:uid="{4AD7BD71-5686-4EB3-A292-0718361DB80D}"/>
    <cellStyle name="Millares 212 5 2 4 3 2 2" xfId="36221" xr:uid="{44D0AE90-1CB8-48BE-837C-F8A256D3AD75}"/>
    <cellStyle name="Millares 212 5 2 4 3 3" xfId="21353" xr:uid="{AB0CD3AD-878E-4363-8CED-A0D744C9BCB7}"/>
    <cellStyle name="Millares 212 5 2 4 3 3 2" xfId="42856" xr:uid="{6024BE27-49E7-4E4A-9CD1-F2DE1734AA00}"/>
    <cellStyle name="Millares 212 5 2 4 3 4" xfId="27958" xr:uid="{F67DF9BE-E496-432E-84B5-8B8CC58EE1B0}"/>
    <cellStyle name="Millares 212 5 2 4 3 5" xfId="49461" xr:uid="{CE06888D-7FF8-4E95-A7BA-1ED1628DA723}"/>
    <cellStyle name="Millares 212 5 2 4 4" xfId="8093" xr:uid="{A4D4ECE3-1223-4EC4-A341-1D78FEF182F3}"/>
    <cellStyle name="Millares 212 5 2 4 4 2" xfId="29596" xr:uid="{2B53F1D0-0D8A-458C-B6F1-FC7ED02286E3}"/>
    <cellStyle name="Millares 212 5 2 4 5" xfId="9750" xr:uid="{98CBD5E0-D1CC-4564-884F-506E61CB5535}"/>
    <cellStyle name="Millares 212 5 2 4 5 2" xfId="31253" xr:uid="{E16B0CC9-7382-4EEF-A503-EBA3703D2FE9}"/>
    <cellStyle name="Millares 212 5 2 4 6" xfId="16385" xr:uid="{C4FE8DB2-C72F-4585-8CBD-C35C2B9E35BF}"/>
    <cellStyle name="Millares 212 5 2 4 6 2" xfId="37888" xr:uid="{1CF4BE67-17FE-4DAF-9618-8EAF1CE932B3}"/>
    <cellStyle name="Millares 212 5 2 4 7" xfId="22990" xr:uid="{1B7B81EF-3CEE-450D-B862-924B2B92D4C3}"/>
    <cellStyle name="Millares 212 5 2 4 8" xfId="44493" xr:uid="{6A950D17-6EC9-48EC-B252-CAC76E1F8BB1}"/>
    <cellStyle name="Millares 212 5 2 5" xfId="2171" xr:uid="{4E347589-9418-4B23-906A-4ED7DE0AE8C2}"/>
    <cellStyle name="Millares 212 5 2 5 2" xfId="10437" xr:uid="{BFF3DA77-BD26-4EC2-8ABA-EDA96B1673E2}"/>
    <cellStyle name="Millares 212 5 2 5 2 2" xfId="31940" xr:uid="{9D6ED234-FD23-4189-B325-40F46E10C077}"/>
    <cellStyle name="Millares 212 5 2 5 3" xfId="17072" xr:uid="{45A8F91B-D54A-4864-A49D-7959C8B5A398}"/>
    <cellStyle name="Millares 212 5 2 5 3 2" xfId="38575" xr:uid="{B0BEF66B-3026-4B93-A6DC-2B0637D77525}"/>
    <cellStyle name="Millares 212 5 2 5 4" xfId="23677" xr:uid="{77608E32-0475-4A19-8042-B742CE9AA0D7}"/>
    <cellStyle name="Millares 212 5 2 5 5" xfId="45180" xr:uid="{25D6B25F-0C07-4922-9631-F5AA1A26A0A1}"/>
    <cellStyle name="Millares 212 5 2 6" xfId="2718" xr:uid="{58DFAE1B-27C4-40F0-BF91-B409C55EAC2C}"/>
    <cellStyle name="Millares 212 5 2 6 2" xfId="10984" xr:uid="{4F5A3CE9-0D19-4D0C-A127-AFEF5513DC13}"/>
    <cellStyle name="Millares 212 5 2 6 2 2" xfId="32487" xr:uid="{4B598284-0327-4B50-8E19-BAF2EF0D424D}"/>
    <cellStyle name="Millares 212 5 2 6 3" xfId="17619" xr:uid="{83031E93-F267-47C4-8318-1E36EE1F97EC}"/>
    <cellStyle name="Millares 212 5 2 6 3 2" xfId="39122" xr:uid="{25E5F147-313B-4BE9-A8DB-6D1A4406D62A}"/>
    <cellStyle name="Millares 212 5 2 6 4" xfId="24224" xr:uid="{72B6F538-0F42-4909-AA22-89C378202590}"/>
    <cellStyle name="Millares 212 5 2 6 5" xfId="45727" xr:uid="{F89C17D4-49E2-4035-85F3-6DEAFAEF433C}"/>
    <cellStyle name="Millares 212 5 2 7" xfId="3367" xr:uid="{E5674D00-3501-4634-AD79-43420CC322C8}"/>
    <cellStyle name="Millares 212 5 2 7 2" xfId="11633" xr:uid="{E2404332-B353-450B-ABEE-9F4037CD2AF9}"/>
    <cellStyle name="Millares 212 5 2 7 2 2" xfId="33136" xr:uid="{6018385A-A5D7-42F8-9D1E-EF10A9A4F9A2}"/>
    <cellStyle name="Millares 212 5 2 7 3" xfId="18268" xr:uid="{4935595B-7105-4F3C-A0C6-C0BFDE7228E5}"/>
    <cellStyle name="Millares 212 5 2 7 3 2" xfId="39771" xr:uid="{C3D12344-5DE0-4C51-87BF-D53FFEEBAA97}"/>
    <cellStyle name="Millares 212 5 2 7 4" xfId="24873" xr:uid="{9B1C4105-3D52-4A8F-92C6-90CD44236547}"/>
    <cellStyle name="Millares 212 5 2 7 5" xfId="46376" xr:uid="{350AA65E-46EB-42FC-9D0A-1267CD8003F8}"/>
    <cellStyle name="Millares 212 5 2 8" xfId="4862" xr:uid="{E5841DAD-23CD-4268-A0FB-5EF9CFC2280A}"/>
    <cellStyle name="Millares 212 5 2 8 2" xfId="13128" xr:uid="{6267771C-07F3-41BA-BE0C-39F06A0A3D39}"/>
    <cellStyle name="Millares 212 5 2 8 2 2" xfId="34631" xr:uid="{2358E224-B80E-4CD9-A289-21EEDEB66634}"/>
    <cellStyle name="Millares 212 5 2 8 3" xfId="19763" xr:uid="{AF9D635F-0014-47D5-B3A2-4749A7A310EE}"/>
    <cellStyle name="Millares 212 5 2 8 3 2" xfId="41266" xr:uid="{D850C23F-B5C9-4E38-B147-8D001B930DA8}"/>
    <cellStyle name="Millares 212 5 2 8 4" xfId="26368" xr:uid="{B03B1D44-5DAF-47E2-A50E-375A62A92C9F}"/>
    <cellStyle name="Millares 212 5 2 8 5" xfId="47871" xr:uid="{638C41C1-D797-4265-95F4-8226FDD5364A}"/>
    <cellStyle name="Millares 212 5 2 9" xfId="5506" xr:uid="{CF850BA8-8E40-40B6-B3FE-87E2506746C4}"/>
    <cellStyle name="Millares 212 5 2 9 2" xfId="13772" xr:uid="{9CA266D3-0DCA-42C3-B8AD-0152F875C207}"/>
    <cellStyle name="Millares 212 5 2 9 2 2" xfId="35275" xr:uid="{728D8149-87FD-484E-9EAF-7CB497C76C3C}"/>
    <cellStyle name="Millares 212 5 2 9 3" xfId="20407" xr:uid="{4550DB50-5083-45C5-9824-A6BC44ECF62B}"/>
    <cellStyle name="Millares 212 5 2 9 3 2" xfId="41910" xr:uid="{72AF5280-3303-452C-A4D0-BC4309034CE5}"/>
    <cellStyle name="Millares 212 5 2 9 4" xfId="27012" xr:uid="{BD7CE575-299E-43F1-BB8B-A089DEE857D8}"/>
    <cellStyle name="Millares 212 5 2 9 5" xfId="48515" xr:uid="{B3F1B81B-6567-49BC-BA3D-C04DFD9B8125}"/>
    <cellStyle name="Millares 212 5 3" xfId="408" xr:uid="{3B97DB29-D2A2-46F1-9CC7-0515DFE36304}"/>
    <cellStyle name="Millares 212 5 3 10" xfId="15311" xr:uid="{4B84E90F-026E-4FBC-AFBF-BCA684D7EA58}"/>
    <cellStyle name="Millares 212 5 3 10 2" xfId="36814" xr:uid="{E6FEC452-E2B8-4868-BE50-57002F478375}"/>
    <cellStyle name="Millares 212 5 3 11" xfId="21916" xr:uid="{20CED6C6-D164-4B41-BA67-6B082C7764C9}"/>
    <cellStyle name="Millares 212 5 3 12" xfId="43419" xr:uid="{C22DD763-62F2-4760-A24A-1D51C4698F83}"/>
    <cellStyle name="Millares 212 5 3 2" xfId="1356" xr:uid="{4515C49F-04A0-45BA-A2A4-49592DC39F62}"/>
    <cellStyle name="Millares 212 5 3 2 2" xfId="4185" xr:uid="{ACF37611-7CC0-4AAF-9E1C-C14EF1F1BB20}"/>
    <cellStyle name="Millares 212 5 3 2 2 2" xfId="12451" xr:uid="{A682CA95-A972-43BE-B1C6-CBE131E1732D}"/>
    <cellStyle name="Millares 212 5 3 2 2 2 2" xfId="33954" xr:uid="{966A1212-1460-4856-A915-251DF428114C}"/>
    <cellStyle name="Millares 212 5 3 2 2 3" xfId="19086" xr:uid="{A80D4E2B-5C58-40C5-A207-6E0F4C55B38D}"/>
    <cellStyle name="Millares 212 5 3 2 2 3 2" xfId="40589" xr:uid="{B4B3AE32-D29E-45D6-AA4A-A0BC15768C52}"/>
    <cellStyle name="Millares 212 5 3 2 2 4" xfId="25691" xr:uid="{F71C421C-7097-4258-A66D-2502D8B2D324}"/>
    <cellStyle name="Millares 212 5 3 2 2 5" xfId="47194" xr:uid="{CDFF0B5D-1197-4B04-8DB1-4F1ADFBEF934}"/>
    <cellStyle name="Millares 212 5 3 2 3" xfId="6324" xr:uid="{1943CE7D-3305-4459-9400-1C87D32C59E0}"/>
    <cellStyle name="Millares 212 5 3 2 3 2" xfId="14590" xr:uid="{DD61E415-0245-498A-93B4-442622B4D3CA}"/>
    <cellStyle name="Millares 212 5 3 2 3 2 2" xfId="36093" xr:uid="{0AB265AF-51B1-4D3D-9D92-07BAAD7F82A1}"/>
    <cellStyle name="Millares 212 5 3 2 3 3" xfId="21225" xr:uid="{CC6E1970-958E-4450-BC2A-6D36B180F9A8}"/>
    <cellStyle name="Millares 212 5 3 2 3 3 2" xfId="42728" xr:uid="{1FDA2B48-2CA3-43C4-8E8D-D0EEFFCD1692}"/>
    <cellStyle name="Millares 212 5 3 2 3 4" xfId="27830" xr:uid="{715CA712-C67D-432F-ADF9-9757DF784FE1}"/>
    <cellStyle name="Millares 212 5 3 2 3 5" xfId="49333" xr:uid="{D70C9A68-CD98-4320-8BB2-3828BDA3B9C7}"/>
    <cellStyle name="Millares 212 5 3 2 4" xfId="7965" xr:uid="{427C1AF8-7A5E-4F2D-9108-2D3A1CE0ADF1}"/>
    <cellStyle name="Millares 212 5 3 2 4 2" xfId="29468" xr:uid="{D9EBA594-3B20-4216-A1F0-8379DE14AC98}"/>
    <cellStyle name="Millares 212 5 3 2 5" xfId="9622" xr:uid="{7ECF71D1-645D-4214-B234-F73C70092FE9}"/>
    <cellStyle name="Millares 212 5 3 2 5 2" xfId="31125" xr:uid="{82158B39-0166-4C6C-8B10-B9F973D2ECBC}"/>
    <cellStyle name="Millares 212 5 3 2 6" xfId="16257" xr:uid="{0B276A55-2DD6-4E94-84F0-C5CCE41EDA98}"/>
    <cellStyle name="Millares 212 5 3 2 6 2" xfId="37760" xr:uid="{F0595BC7-A98B-4E1D-9D55-AEC30A251E74}"/>
    <cellStyle name="Millares 212 5 3 2 7" xfId="22862" xr:uid="{35BEA404-EDC1-4521-B3FC-C05BE9B5D7F7}"/>
    <cellStyle name="Millares 212 5 3 2 8" xfId="44365" xr:uid="{E129D120-6C56-4BEE-935E-E049C0BCD36A}"/>
    <cellStyle name="Millares 212 5 3 3" xfId="2043" xr:uid="{E1DE8723-1818-417A-AEE5-57E1FDBAAD18}"/>
    <cellStyle name="Millares 212 5 3 3 2" xfId="10309" xr:uid="{506B086C-F90D-4CDF-87CF-8A8E84A3164C}"/>
    <cellStyle name="Millares 212 5 3 3 2 2" xfId="31812" xr:uid="{A21B0BE1-D0DC-4483-B89A-C454A1531C77}"/>
    <cellStyle name="Millares 212 5 3 3 3" xfId="16944" xr:uid="{162F7C72-AEF7-480A-BDFB-0F4CF2DBF30C}"/>
    <cellStyle name="Millares 212 5 3 3 3 2" xfId="38447" xr:uid="{3AFD7120-B0A4-453B-84BD-CF78FD74FFAA}"/>
    <cellStyle name="Millares 212 5 3 3 4" xfId="23549" xr:uid="{BF9A51A5-01C5-4BF7-BFAF-94824D819C2C}"/>
    <cellStyle name="Millares 212 5 3 3 5" xfId="45052" xr:uid="{2BC9D60B-7871-4DD7-9067-07F8F4411E40}"/>
    <cellStyle name="Millares 212 5 3 4" xfId="2842" xr:uid="{EA3E2FCE-EF3D-4AEB-B11E-5965326665E3}"/>
    <cellStyle name="Millares 212 5 3 4 2" xfId="11108" xr:uid="{63CF9DE1-472A-48EE-9D2C-0C5D6F6F1F59}"/>
    <cellStyle name="Millares 212 5 3 4 2 2" xfId="32611" xr:uid="{8FB65B94-B029-4B46-83E7-5B1618C153A0}"/>
    <cellStyle name="Millares 212 5 3 4 3" xfId="17743" xr:uid="{751735DA-9A4E-4A45-9F20-51E1610CC461}"/>
    <cellStyle name="Millares 212 5 3 4 3 2" xfId="39246" xr:uid="{7F99D11E-57AC-450A-81B2-E9541AB4E221}"/>
    <cellStyle name="Millares 212 5 3 4 4" xfId="24348" xr:uid="{14D24AE4-2A85-4A3E-A645-7CD2BD0E1B40}"/>
    <cellStyle name="Millares 212 5 3 4 5" xfId="45851" xr:uid="{682AE075-6284-40E8-90B8-C9B631FA234A}"/>
    <cellStyle name="Millares 212 5 3 5" xfId="3239" xr:uid="{CED911B7-1162-4CAE-939C-8CEFA7628E20}"/>
    <cellStyle name="Millares 212 5 3 5 2" xfId="11505" xr:uid="{A5705979-5DDA-486F-A10C-B054C0535028}"/>
    <cellStyle name="Millares 212 5 3 5 2 2" xfId="33008" xr:uid="{830C0396-AFEF-4BB9-AD6C-75A728AA3AD5}"/>
    <cellStyle name="Millares 212 5 3 5 3" xfId="18140" xr:uid="{E9708F4E-C3F0-4F4C-81CB-2B6656E9BF89}"/>
    <cellStyle name="Millares 212 5 3 5 3 2" xfId="39643" xr:uid="{3B716D58-473E-4B28-99E2-58F1C3F411E5}"/>
    <cellStyle name="Millares 212 5 3 5 4" xfId="24745" xr:uid="{24534DE1-4EF3-4F54-BF71-BBF2BD322A68}"/>
    <cellStyle name="Millares 212 5 3 5 5" xfId="46248" xr:uid="{08BDC15C-FFB6-4B45-9F3B-F33B472F86BD}"/>
    <cellStyle name="Millares 212 5 3 6" xfId="4986" xr:uid="{38CAF6E0-008F-432C-8068-160A7534FA82}"/>
    <cellStyle name="Millares 212 5 3 6 2" xfId="13252" xr:uid="{E4B83FFD-15C8-46CC-9AD2-12DE77D35562}"/>
    <cellStyle name="Millares 212 5 3 6 2 2" xfId="34755" xr:uid="{29BD3D99-FB81-42B0-AB24-0AFA077E4E5A}"/>
    <cellStyle name="Millares 212 5 3 6 3" xfId="19887" xr:uid="{21D5201D-0E8C-4CDD-9524-760C23EF114A}"/>
    <cellStyle name="Millares 212 5 3 6 3 2" xfId="41390" xr:uid="{D5FCB13D-6ED2-4647-A00C-3B6B5CBFAA06}"/>
    <cellStyle name="Millares 212 5 3 6 4" xfId="26492" xr:uid="{690B2AF7-F7EA-4EBB-B347-C7A50B309FAE}"/>
    <cellStyle name="Millares 212 5 3 6 5" xfId="47995" xr:uid="{BC90BA54-07F4-4BE1-B8FE-9CEE9F127DB2}"/>
    <cellStyle name="Millares 212 5 3 7" xfId="5378" xr:uid="{3C62D464-92D1-4C5F-AB6B-117E76B166D0}"/>
    <cellStyle name="Millares 212 5 3 7 2" xfId="13644" xr:uid="{0D87F2AD-8530-4392-B1DF-085A95753779}"/>
    <cellStyle name="Millares 212 5 3 7 2 2" xfId="35147" xr:uid="{6D2C899D-7044-4D41-B834-368A37E7F68E}"/>
    <cellStyle name="Millares 212 5 3 7 3" xfId="20279" xr:uid="{A7063A2C-2B4D-4F10-8018-0F49CF04EA49}"/>
    <cellStyle name="Millares 212 5 3 7 3 2" xfId="41782" xr:uid="{F30E314E-7EF6-4ABB-B9CE-D737B0EDF7F3}"/>
    <cellStyle name="Millares 212 5 3 7 4" xfId="26884" xr:uid="{262A57B3-EC7C-4EE7-8B90-25370AFA80FB}"/>
    <cellStyle name="Millares 212 5 3 7 5" xfId="48387" xr:uid="{76DAC6FF-C9DB-4B3C-B4D2-9C60BF6338A4}"/>
    <cellStyle name="Millares 212 5 3 8" xfId="7019" xr:uid="{4264ABCA-C1ED-4066-A841-F0025228EB2F}"/>
    <cellStyle name="Millares 212 5 3 8 2" xfId="28522" xr:uid="{1D087DE2-3CC2-473C-8E5A-63C852FD3655}"/>
    <cellStyle name="Millares 212 5 3 9" xfId="8675" xr:uid="{F988D8D7-5BCD-40C4-BA25-4A6431C35CF0}"/>
    <cellStyle name="Millares 212 5 3 9 2" xfId="30178" xr:uid="{17E7B4C5-60DE-4A6C-A301-DC7D83102EDD}"/>
    <cellStyle name="Millares 212 5 4" xfId="692" xr:uid="{DE30618A-9EFD-4349-9C77-AEDD464FF84C}"/>
    <cellStyle name="Millares 212 5 4 10" xfId="43701" xr:uid="{006E42A7-FAA9-456B-B2C1-C2F5F20E58F7}"/>
    <cellStyle name="Millares 212 5 4 2" xfId="1638" xr:uid="{99FB4E41-757B-40A6-B8A6-E54D414E993C}"/>
    <cellStyle name="Millares 212 5 4 2 2" xfId="4467" xr:uid="{3824582B-164E-4D5B-A14F-6B11C74166EE}"/>
    <cellStyle name="Millares 212 5 4 2 2 2" xfId="12733" xr:uid="{493624B5-4B86-463B-9AFC-89B547150492}"/>
    <cellStyle name="Millares 212 5 4 2 2 2 2" xfId="34236" xr:uid="{4952FF78-B647-472A-94A1-9E810854AED9}"/>
    <cellStyle name="Millares 212 5 4 2 2 3" xfId="19368" xr:uid="{0E4EB883-1EAB-46A0-B263-E97822F3BBD8}"/>
    <cellStyle name="Millares 212 5 4 2 2 3 2" xfId="40871" xr:uid="{1AA5A24D-DD96-4EFC-9923-BB6ED570FE62}"/>
    <cellStyle name="Millares 212 5 4 2 2 4" xfId="25973" xr:uid="{634037EB-0F6B-4669-A836-0E7937D1B08C}"/>
    <cellStyle name="Millares 212 5 4 2 2 5" xfId="47476" xr:uid="{56C61CD6-E864-40F7-8908-7FB024140915}"/>
    <cellStyle name="Millares 212 5 4 2 3" xfId="6606" xr:uid="{2FB86120-3EF0-499F-ACE6-C9238599D969}"/>
    <cellStyle name="Millares 212 5 4 2 3 2" xfId="14872" xr:uid="{7E5A7B57-3CB3-45B2-8EA0-CCD25563B5AF}"/>
    <cellStyle name="Millares 212 5 4 2 3 2 2" xfId="36375" xr:uid="{442ED5D7-1DDB-4B7D-8BEF-C3E9F672AA78}"/>
    <cellStyle name="Millares 212 5 4 2 3 3" xfId="21507" xr:uid="{08085CA4-C072-4EFB-91E3-5C46F31D4CBA}"/>
    <cellStyle name="Millares 212 5 4 2 3 3 2" xfId="43010" xr:uid="{5C6DB31D-490E-4B3D-8EE5-129164414A27}"/>
    <cellStyle name="Millares 212 5 4 2 3 4" xfId="28112" xr:uid="{AABA00C3-27B9-48D0-B2BD-A97920DCFBF5}"/>
    <cellStyle name="Millares 212 5 4 2 3 5" xfId="49615" xr:uid="{5031761E-56A5-44E2-A44A-E45CE8DB2B47}"/>
    <cellStyle name="Millares 212 5 4 2 4" xfId="8247" xr:uid="{9FE99488-F152-45CA-9C87-C675E248F9AF}"/>
    <cellStyle name="Millares 212 5 4 2 4 2" xfId="29750" xr:uid="{54D18A55-B7C6-4CF3-9790-18A4CE70E8C2}"/>
    <cellStyle name="Millares 212 5 4 2 5" xfId="9904" xr:uid="{36F452FB-C22A-4A35-A8FA-706B2463D2BB}"/>
    <cellStyle name="Millares 212 5 4 2 5 2" xfId="31407" xr:uid="{4D4D731A-EA61-4B99-BB1D-719DB316C678}"/>
    <cellStyle name="Millares 212 5 4 2 6" xfId="16539" xr:uid="{C19143F3-A6AA-4052-8331-63BE01300425}"/>
    <cellStyle name="Millares 212 5 4 2 6 2" xfId="38042" xr:uid="{D2CA8646-E77F-4B0A-B8AE-D4A6E0227AFB}"/>
    <cellStyle name="Millares 212 5 4 2 7" xfId="23144" xr:uid="{87589437-5118-4C98-BD3A-99F93E88E57E}"/>
    <cellStyle name="Millares 212 5 4 2 8" xfId="44647" xr:uid="{3333A3F8-F8D0-4897-BCF8-815F0AC27F38}"/>
    <cellStyle name="Millares 212 5 4 3" xfId="2325" xr:uid="{8CDE78D2-453C-4AE6-9AE1-87ACA0C7E437}"/>
    <cellStyle name="Millares 212 5 4 3 2" xfId="10591" xr:uid="{3871C65C-3B17-4BBA-B2E7-19BB3C5FB526}"/>
    <cellStyle name="Millares 212 5 4 3 2 2" xfId="32094" xr:uid="{699F2C6E-0523-438A-8C64-D7256A2B1917}"/>
    <cellStyle name="Millares 212 5 4 3 3" xfId="17226" xr:uid="{3BE90DE2-2CF9-471C-AD90-2111DE013866}"/>
    <cellStyle name="Millares 212 5 4 3 3 2" xfId="38729" xr:uid="{3E86CBDE-A01E-4BB5-AE04-1FD2D5766B44}"/>
    <cellStyle name="Millares 212 5 4 3 4" xfId="23831" xr:uid="{65D5A8BD-72E6-4E08-8129-237A723CED92}"/>
    <cellStyle name="Millares 212 5 4 3 5" xfId="45334" xr:uid="{0176588C-A852-446D-93A3-68E45780D48B}"/>
    <cellStyle name="Millares 212 5 4 4" xfId="3521" xr:uid="{DDC2C9CF-2D8B-4F4A-ABFA-4895E4CE3193}"/>
    <cellStyle name="Millares 212 5 4 4 2" xfId="11787" xr:uid="{82E48E72-F5FE-46A2-B238-89EBB675FB25}"/>
    <cellStyle name="Millares 212 5 4 4 2 2" xfId="33290" xr:uid="{58CDBEF4-1C7A-4537-AA57-8F7A8B6547D5}"/>
    <cellStyle name="Millares 212 5 4 4 3" xfId="18422" xr:uid="{FBFEC998-254B-4B97-9292-C059CC6D49DF}"/>
    <cellStyle name="Millares 212 5 4 4 3 2" xfId="39925" xr:uid="{8505A103-B951-4D2F-A4AB-C204430758D9}"/>
    <cellStyle name="Millares 212 5 4 4 4" xfId="25027" xr:uid="{C455A5FF-7F50-41C4-AAE4-D7EDCFF4984B}"/>
    <cellStyle name="Millares 212 5 4 4 5" xfId="46530" xr:uid="{BEA59E27-AD58-489B-AE5B-F4238003B5FA}"/>
    <cellStyle name="Millares 212 5 4 5" xfId="5660" xr:uid="{B831A5A5-AE5E-4A80-A87B-1ABA63276498}"/>
    <cellStyle name="Millares 212 5 4 5 2" xfId="13926" xr:uid="{E6C1A4D6-4A5D-4222-A41B-BBC2EA402789}"/>
    <cellStyle name="Millares 212 5 4 5 2 2" xfId="35429" xr:uid="{1AF1F8CF-BF7B-467B-8D41-57247FDA4530}"/>
    <cellStyle name="Millares 212 5 4 5 3" xfId="20561" xr:uid="{3717515E-9899-4C3E-89FB-BD805BE1763B}"/>
    <cellStyle name="Millares 212 5 4 5 3 2" xfId="42064" xr:uid="{F1450C35-CF75-416A-9A38-64F6AE3E2FA7}"/>
    <cellStyle name="Millares 212 5 4 5 4" xfId="27166" xr:uid="{2E96F551-DD51-4B6A-BF54-BA9532628C5D}"/>
    <cellStyle name="Millares 212 5 4 5 5" xfId="48669" xr:uid="{5A18C8B0-7CF4-4F3E-A290-5BBFECB2ECE6}"/>
    <cellStyle name="Millares 212 5 4 6" xfId="7301" xr:uid="{AB4F2295-5D08-4984-B31F-3617876B4378}"/>
    <cellStyle name="Millares 212 5 4 6 2" xfId="28804" xr:uid="{0810EE12-2E9B-446E-ACBC-BAEE6A505780}"/>
    <cellStyle name="Millares 212 5 4 7" xfId="8958" xr:uid="{C807DA19-7CFB-41C9-9DD3-64DFFC659D99}"/>
    <cellStyle name="Millares 212 5 4 7 2" xfId="30461" xr:uid="{F6F96660-A4B8-4CE5-BB22-AA7B25C609E1}"/>
    <cellStyle name="Millares 212 5 4 8" xfId="15593" xr:uid="{9E0D8ED7-319E-4663-975A-DDFB7ED79F38}"/>
    <cellStyle name="Millares 212 5 4 8 2" xfId="37096" xr:uid="{47760133-77DF-4217-8E8F-4639CC6BAA8B}"/>
    <cellStyle name="Millares 212 5 4 9" xfId="22198" xr:uid="{F6CFDD1A-216A-4627-B1DF-123F38B0201B}"/>
    <cellStyle name="Millares 212 5 5" xfId="960" xr:uid="{858E6E15-8497-4AFC-9F7D-F226B350CC22}"/>
    <cellStyle name="Millares 212 5 5 2" xfId="3789" xr:uid="{740FF9BA-FDDD-4B46-A3BC-6E6112A13B5A}"/>
    <cellStyle name="Millares 212 5 5 2 2" xfId="12055" xr:uid="{C76DF28E-B6F1-43DD-ACAE-D1D4B2673385}"/>
    <cellStyle name="Millares 212 5 5 2 2 2" xfId="33558" xr:uid="{2A14913C-A781-42F4-8981-8422CA2EE96D}"/>
    <cellStyle name="Millares 212 5 5 2 3" xfId="18690" xr:uid="{DD0CD526-9BAD-4DDD-AE27-EC6B678C0589}"/>
    <cellStyle name="Millares 212 5 5 2 3 2" xfId="40193" xr:uid="{6DA45A99-680A-44A9-95E1-29FC5C285A05}"/>
    <cellStyle name="Millares 212 5 5 2 4" xfId="25295" xr:uid="{ECA0C87A-C3B5-459C-9AEB-1A5B68C72F02}"/>
    <cellStyle name="Millares 212 5 5 2 5" xfId="46798" xr:uid="{0B1DB7E0-00B6-43BD-827C-859D65964C0C}"/>
    <cellStyle name="Millares 212 5 5 3" xfId="5928" xr:uid="{374D6ACD-534F-4D57-963E-BC3DFEB97729}"/>
    <cellStyle name="Millares 212 5 5 3 2" xfId="14194" xr:uid="{3BDF18EC-F16C-4B69-81FC-2A0CDF8EA58B}"/>
    <cellStyle name="Millares 212 5 5 3 2 2" xfId="35697" xr:uid="{BA6A4C60-763B-4024-96E7-C168CAADB0C3}"/>
    <cellStyle name="Millares 212 5 5 3 3" xfId="20829" xr:uid="{96E03B77-9B46-4563-80D2-873B10C81C25}"/>
    <cellStyle name="Millares 212 5 5 3 3 2" xfId="42332" xr:uid="{BD2179DB-E758-477B-8146-12CD931BEC1D}"/>
    <cellStyle name="Millares 212 5 5 3 4" xfId="27434" xr:uid="{122DCE1D-DDC2-4BB5-8362-ADB83F83AB7B}"/>
    <cellStyle name="Millares 212 5 5 3 5" xfId="48937" xr:uid="{C9E0D245-1B7C-49E2-8476-EDAEEDDEC96B}"/>
    <cellStyle name="Millares 212 5 5 4" xfId="7569" xr:uid="{6F0ACF36-02B8-4A51-9B51-D008A4B62630}"/>
    <cellStyle name="Millares 212 5 5 4 2" xfId="29072" xr:uid="{935F3612-33E3-495B-9430-8CECC32120B6}"/>
    <cellStyle name="Millares 212 5 5 5" xfId="9226" xr:uid="{9EC69516-B962-4727-8845-0C33C12F8625}"/>
    <cellStyle name="Millares 212 5 5 5 2" xfId="30729" xr:uid="{73D17BDA-383D-44CB-AC4F-A926FA26A30F}"/>
    <cellStyle name="Millares 212 5 5 6" xfId="15861" xr:uid="{9FC5D074-5E95-4E76-8767-5DFD5F43EB65}"/>
    <cellStyle name="Millares 212 5 5 6 2" xfId="37364" xr:uid="{CFCB7C15-0B57-4159-BC46-28D0C4B1B0AB}"/>
    <cellStyle name="Millares 212 5 5 7" xfId="22466" xr:uid="{55CC13B9-3B60-44CF-BE8C-89A06A48D789}"/>
    <cellStyle name="Millares 212 5 5 8" xfId="43969" xr:uid="{337783F6-D5E8-4656-85E8-FBC0699F9EA7}"/>
    <cellStyle name="Millares 212 5 6" xfId="1221" xr:uid="{1AB9E161-CB85-4DD4-89DF-D7353E27E3D7}"/>
    <cellStyle name="Millares 212 5 6 2" xfId="4050" xr:uid="{9F0839B7-394D-43C7-A232-D2EB93425E65}"/>
    <cellStyle name="Millares 212 5 6 2 2" xfId="12316" xr:uid="{65FE5C64-D8DF-47CE-9B01-A3A698DD3716}"/>
    <cellStyle name="Millares 212 5 6 2 2 2" xfId="33819" xr:uid="{45BB0782-775C-405C-9EBE-B045F5DB34BD}"/>
    <cellStyle name="Millares 212 5 6 2 3" xfId="18951" xr:uid="{14C33C88-7E70-4AD1-8259-82EDD3844E5B}"/>
    <cellStyle name="Millares 212 5 6 2 3 2" xfId="40454" xr:uid="{C8917DBD-BA8C-4931-A58B-D2079E4DA579}"/>
    <cellStyle name="Millares 212 5 6 2 4" xfId="25556" xr:uid="{171E5F2B-DC1E-40CC-9116-8DA5EA979965}"/>
    <cellStyle name="Millares 212 5 6 2 5" xfId="47059" xr:uid="{250BBED1-1866-4339-9292-DC8CDE434550}"/>
    <cellStyle name="Millares 212 5 6 3" xfId="6189" xr:uid="{9BCDDB7E-9B09-4A83-A100-F7C13FBB602D}"/>
    <cellStyle name="Millares 212 5 6 3 2" xfId="14455" xr:uid="{33AAF5F5-A2E0-40EE-9483-7F390C1AD3AC}"/>
    <cellStyle name="Millares 212 5 6 3 2 2" xfId="35958" xr:uid="{F521EB68-480E-4580-9DC7-0FD4B337BE31}"/>
    <cellStyle name="Millares 212 5 6 3 3" xfId="21090" xr:uid="{8E5250D7-F77B-4E02-8324-92A15D436ED4}"/>
    <cellStyle name="Millares 212 5 6 3 3 2" xfId="42593" xr:uid="{6EB14B81-023A-44D3-A446-938E9DAE6A44}"/>
    <cellStyle name="Millares 212 5 6 3 4" xfId="27695" xr:uid="{5785A688-1C4E-4358-87D5-1CEEF6059BC3}"/>
    <cellStyle name="Millares 212 5 6 3 5" xfId="49198" xr:uid="{1F9EBD81-56C7-4B5C-B2F0-1004F4AA0C0A}"/>
    <cellStyle name="Millares 212 5 6 4" xfId="7830" xr:uid="{36F51AC6-C00F-4374-B400-6A49AB48A4AE}"/>
    <cellStyle name="Millares 212 5 6 4 2" xfId="29333" xr:uid="{9092DEB6-97C0-4B5E-9D16-DF36FA53B2BF}"/>
    <cellStyle name="Millares 212 5 6 5" xfId="9487" xr:uid="{D42292FF-7F3B-4FE0-B674-12257A3C9286}"/>
    <cellStyle name="Millares 212 5 6 5 2" xfId="30990" xr:uid="{C4DF4679-5837-4E6A-B860-B41615CB5D74}"/>
    <cellStyle name="Millares 212 5 6 6" xfId="16122" xr:uid="{0E7A2DDA-F729-4F7F-A4E7-33B01C03897B}"/>
    <cellStyle name="Millares 212 5 6 6 2" xfId="37625" xr:uid="{899F4A04-FA4B-4CA1-8919-721304305FFF}"/>
    <cellStyle name="Millares 212 5 6 7" xfId="22727" xr:uid="{76C989EF-56BA-4F3E-AF74-7E957865C902}"/>
    <cellStyle name="Millares 212 5 6 8" xfId="44230" xr:uid="{A3B1EE18-26AF-4A22-A2A2-FB85A360AC83}"/>
    <cellStyle name="Millares 212 5 7" xfId="1909" xr:uid="{567219D2-9818-4633-BB44-966D4699CFBC}"/>
    <cellStyle name="Millares 212 5 7 2" xfId="10175" xr:uid="{00A5EEEF-E371-4914-B776-A95472A58C71}"/>
    <cellStyle name="Millares 212 5 7 2 2" xfId="31678" xr:uid="{D85F1EC2-CB88-41A3-9C8E-474CBC0265FD}"/>
    <cellStyle name="Millares 212 5 7 3" xfId="16810" xr:uid="{0BAAAF43-90FA-4FDB-A6DC-9F0506AC926F}"/>
    <cellStyle name="Millares 212 5 7 3 2" xfId="38313" xr:uid="{D60E080D-D64C-4412-AC64-785BCCAFF497}"/>
    <cellStyle name="Millares 212 5 7 4" xfId="23415" xr:uid="{8E17CCE8-06AF-47AB-8ED1-B348CBE80B6E}"/>
    <cellStyle name="Millares 212 5 7 5" xfId="44918" xr:uid="{0BE9E57F-7788-430E-A255-675F6E45828E}"/>
    <cellStyle name="Millares 212 5 8" xfId="2594" xr:uid="{742040F6-8682-4A77-B2E2-882594DECB1D}"/>
    <cellStyle name="Millares 212 5 8 2" xfId="10860" xr:uid="{86026B95-000D-4E2E-8F4E-5BE814D5989B}"/>
    <cellStyle name="Millares 212 5 8 2 2" xfId="32363" xr:uid="{AC10C0A2-238E-47D3-857B-3336F2629365}"/>
    <cellStyle name="Millares 212 5 8 3" xfId="17495" xr:uid="{28A0E7F3-EDBA-44EC-AF22-FA711300EF37}"/>
    <cellStyle name="Millares 212 5 8 3 2" xfId="38998" xr:uid="{272E36AC-E5FC-4669-82EB-5C3B88295E6E}"/>
    <cellStyle name="Millares 212 5 8 4" xfId="24100" xr:uid="{136B0668-98EC-4A08-A9A8-10F86104A8E0}"/>
    <cellStyle name="Millares 212 5 8 5" xfId="45603" xr:uid="{22238B17-0E38-4E6B-9292-8A6AD6F89476}"/>
    <cellStyle name="Millares 212 5 9" xfId="3105" xr:uid="{EB2B4648-B57A-4C04-9D13-58E9217FB64B}"/>
    <cellStyle name="Millares 212 5 9 2" xfId="11371" xr:uid="{F963B4E5-516D-4E2D-A300-4F7FB8915335}"/>
    <cellStyle name="Millares 212 5 9 2 2" xfId="32874" xr:uid="{F9891502-FEA1-4E0C-92A9-606FBEF5DD82}"/>
    <cellStyle name="Millares 212 5 9 3" xfId="18006" xr:uid="{F823D806-05A0-48DB-9BE7-6ADA34B7147A}"/>
    <cellStyle name="Millares 212 5 9 3 2" xfId="39509" xr:uid="{D92E5373-9EBE-4D3C-A977-8726CD4E8164}"/>
    <cellStyle name="Millares 212 5 9 4" xfId="24611" xr:uid="{15E69CA7-FADD-4715-A79F-636094063A08}"/>
    <cellStyle name="Millares 212 5 9 5" xfId="46114" xr:uid="{A974A063-0A81-47AD-8D95-35F6A5F4EEBB}"/>
    <cellStyle name="Millares 212 6" xfId="237" xr:uid="{57689BC5-18AD-407F-B496-672339A61B81}"/>
    <cellStyle name="Millares 212 6 10" xfId="4751" xr:uid="{CBECB7C8-186B-4F3A-B172-7EA998042E64}"/>
    <cellStyle name="Millares 212 6 10 2" xfId="13017" xr:uid="{16A7B338-9FD2-4EBC-BCE3-B23375556B64}"/>
    <cellStyle name="Millares 212 6 10 2 2" xfId="34520" xr:uid="{96D0CE79-E8C3-4C15-80A7-90181F50E149}"/>
    <cellStyle name="Millares 212 6 10 3" xfId="19652" xr:uid="{B3257179-2BB6-4D9F-93FA-043C9BBC1F90}"/>
    <cellStyle name="Millares 212 6 10 3 2" xfId="41155" xr:uid="{9D0132B0-DE67-44D7-8375-2C238C7BB3DD}"/>
    <cellStyle name="Millares 212 6 10 4" xfId="26257" xr:uid="{8AB2FBAD-0437-4FE9-A312-2CD3D1ADE3F9}"/>
    <cellStyle name="Millares 212 6 10 5" xfId="47760" xr:uid="{ECFB8A25-65A5-43EE-8DB7-02D560A4AD2F}"/>
    <cellStyle name="Millares 212 6 11" xfId="5254" xr:uid="{ED3551E2-A0D9-428F-A1C7-5BDA6F1A5236}"/>
    <cellStyle name="Millares 212 6 11 2" xfId="13520" xr:uid="{0ABD03DE-62FE-4C5C-B53A-7E7F8C2EF2FA}"/>
    <cellStyle name="Millares 212 6 11 2 2" xfId="35023" xr:uid="{6902D908-A51D-439B-BD0E-377390831966}"/>
    <cellStyle name="Millares 212 6 11 3" xfId="20155" xr:uid="{3B6DE052-79E9-4545-A35F-CDA14363E2A6}"/>
    <cellStyle name="Millares 212 6 11 3 2" xfId="41658" xr:uid="{3BA9D5AC-D1E3-45B8-BA17-52AD607C5DCE}"/>
    <cellStyle name="Millares 212 6 11 4" xfId="26760" xr:uid="{0DEF68A1-1D45-49A9-9D51-0D46D576A55A}"/>
    <cellStyle name="Millares 212 6 11 5" xfId="48263" xr:uid="{AE03F654-E67E-4EE4-B2B1-4BC8BBABCD9A}"/>
    <cellStyle name="Millares 212 6 12" xfId="6895" xr:uid="{37890F7E-2E5D-474D-BAAB-305E12333CED}"/>
    <cellStyle name="Millares 212 6 12 2" xfId="28398" xr:uid="{7E441B6D-C1F7-4A3D-AD22-1E5BF3D4644D}"/>
    <cellStyle name="Millares 212 6 13" xfId="8550" xr:uid="{16291BFD-FBB3-4C5D-8705-74BB47F14576}"/>
    <cellStyle name="Millares 212 6 13 2" xfId="30053" xr:uid="{C32C3B57-674C-4F4A-A608-04CFA97E3368}"/>
    <cellStyle name="Millares 212 6 14" xfId="15188" xr:uid="{5E6B4B8C-824C-405F-960C-001792747BC5}"/>
    <cellStyle name="Millares 212 6 14 2" xfId="36691" xr:uid="{C2A2DADF-54E5-494D-B44E-D92CB8C25811}"/>
    <cellStyle name="Millares 212 6 15" xfId="21793" xr:uid="{FEA7A03C-63AB-4145-B00C-6C05740F0421}"/>
    <cellStyle name="Millares 212 6 16" xfId="43296" xr:uid="{FF8F5063-F85B-4D7F-9812-20F456840B3D}"/>
    <cellStyle name="Millares 212 6 2" xfId="548" xr:uid="{B66590B0-653D-4D5A-B7CB-B2C7A5D7398D}"/>
    <cellStyle name="Millares 212 6 2 10" xfId="7159" xr:uid="{85778B69-231B-4C3C-A2AB-1317CF9B726E}"/>
    <cellStyle name="Millares 212 6 2 10 2" xfId="28662" xr:uid="{E239AFE7-9F6C-4FF8-BD90-0C69039AADA7}"/>
    <cellStyle name="Millares 212 6 2 11" xfId="8815" xr:uid="{F2AE9D7F-7D2E-4D14-BEE7-68E98BC2589B}"/>
    <cellStyle name="Millares 212 6 2 11 2" xfId="30318" xr:uid="{8733223B-E442-4D3D-9D32-6B385D5A6122}"/>
    <cellStyle name="Millares 212 6 2 12" xfId="15451" xr:uid="{AC3AEBEC-5BB3-4833-BDDB-DF6E14AE0457}"/>
    <cellStyle name="Millares 212 6 2 12 2" xfId="36954" xr:uid="{923D511F-3970-4ADB-B7FD-74DE9159D6AD}"/>
    <cellStyle name="Millares 212 6 2 13" xfId="22056" xr:uid="{EBCADB1D-570F-4DCD-9C29-A8B82AB8B9E2}"/>
    <cellStyle name="Millares 212 6 2 14" xfId="43559" xr:uid="{FC22753B-56FB-43C5-9B39-9E69678CB832}"/>
    <cellStyle name="Millares 212 6 2 2" xfId="830" xr:uid="{0DC09A72-2BE4-46D9-BA6F-703FA9A4A6E7}"/>
    <cellStyle name="Millares 212 6 2 2 10" xfId="15731" xr:uid="{95E2A1C0-7C18-4240-80F1-903A5B327CB0}"/>
    <cellStyle name="Millares 212 6 2 2 10 2" xfId="37234" xr:uid="{AA81F85E-08A8-4867-A7D2-740921612AC9}"/>
    <cellStyle name="Millares 212 6 2 2 11" xfId="22336" xr:uid="{6E2273B7-8190-4BCF-9331-1B9161BFF18C}"/>
    <cellStyle name="Millares 212 6 2 2 12" xfId="43839" xr:uid="{49D9EE8F-B00B-4625-9ADA-F0BA4DB8FC34}"/>
    <cellStyle name="Millares 212 6 2 2 2" xfId="1776" xr:uid="{D5D077AB-6EBD-4A6B-A3CC-FC0A469B1520}"/>
    <cellStyle name="Millares 212 6 2 2 2 2" xfId="4605" xr:uid="{4DBFFCED-9FB8-4FF4-AE8A-0D3DFEC22AB3}"/>
    <cellStyle name="Millares 212 6 2 2 2 2 2" xfId="12871" xr:uid="{9BB88EA8-89AF-47D9-B054-E62B928DEEFF}"/>
    <cellStyle name="Millares 212 6 2 2 2 2 2 2" xfId="34374" xr:uid="{85DE5BB5-C826-46D8-A021-C9C056D8B587}"/>
    <cellStyle name="Millares 212 6 2 2 2 2 3" xfId="19506" xr:uid="{9A7EFD7B-2B1D-4D56-8923-9060B1BC7154}"/>
    <cellStyle name="Millares 212 6 2 2 2 2 3 2" xfId="41009" xr:uid="{282F4268-825E-4162-A8FB-0312E278113D}"/>
    <cellStyle name="Millares 212 6 2 2 2 2 4" xfId="26111" xr:uid="{27BF52E7-4C6D-4C94-A5B2-FEF4FD8C9E97}"/>
    <cellStyle name="Millares 212 6 2 2 2 2 5" xfId="47614" xr:uid="{66D8E496-6E04-4339-A7E7-D31677F15137}"/>
    <cellStyle name="Millares 212 6 2 2 2 3" xfId="6744" xr:uid="{B120D445-BB40-4696-ABEE-20FA51977AF6}"/>
    <cellStyle name="Millares 212 6 2 2 2 3 2" xfId="15010" xr:uid="{B4C4CAC5-9DAC-472B-BD3C-11FFBB50F9E9}"/>
    <cellStyle name="Millares 212 6 2 2 2 3 2 2" xfId="36513" xr:uid="{85D5FE38-FC41-44D3-9EA0-1D312F0E8BDD}"/>
    <cellStyle name="Millares 212 6 2 2 2 3 3" xfId="21645" xr:uid="{50454690-3488-4C1F-B406-842DAD2AAD27}"/>
    <cellStyle name="Millares 212 6 2 2 2 3 3 2" xfId="43148" xr:uid="{286634C8-EAD4-4D4C-827F-6BC451F41D7A}"/>
    <cellStyle name="Millares 212 6 2 2 2 3 4" xfId="28250" xr:uid="{90919A4B-9351-4820-AEC1-5635CA0D6757}"/>
    <cellStyle name="Millares 212 6 2 2 2 3 5" xfId="49753" xr:uid="{1950AD62-491A-4F1F-BC35-AAC478684464}"/>
    <cellStyle name="Millares 212 6 2 2 2 4" xfId="8385" xr:uid="{75196A44-D943-4AA9-9223-147920A09B08}"/>
    <cellStyle name="Millares 212 6 2 2 2 4 2" xfId="29888" xr:uid="{5D97A915-93AE-4397-A35D-A2BD2EB30186}"/>
    <cellStyle name="Millares 212 6 2 2 2 5" xfId="10042" xr:uid="{025ECDB7-A7A4-49B9-A44C-8F4CF36946D0}"/>
    <cellStyle name="Millares 212 6 2 2 2 5 2" xfId="31545" xr:uid="{FBA2B417-31A4-4289-B4F3-03B3D49AA0A8}"/>
    <cellStyle name="Millares 212 6 2 2 2 6" xfId="16677" xr:uid="{CF38525F-E2C1-4E1B-AEAC-8865849C1B11}"/>
    <cellStyle name="Millares 212 6 2 2 2 6 2" xfId="38180" xr:uid="{24873E2B-3315-4959-A669-F3B182A9E47B}"/>
    <cellStyle name="Millares 212 6 2 2 2 7" xfId="23282" xr:uid="{D8F2EBA0-513F-45BE-A0B6-5F7CD60B69A1}"/>
    <cellStyle name="Millares 212 6 2 2 2 8" xfId="44785" xr:uid="{4A48EE79-D504-4C80-B965-9D7785E13A78}"/>
    <cellStyle name="Millares 212 6 2 2 3" xfId="2463" xr:uid="{56FC5EF5-4B4B-4776-BE73-55C242956A92}"/>
    <cellStyle name="Millares 212 6 2 2 3 2" xfId="10729" xr:uid="{2081EA57-6841-4B12-8C4B-643733933044}"/>
    <cellStyle name="Millares 212 6 2 2 3 2 2" xfId="32232" xr:uid="{73F34B1B-75B5-4967-92D1-5A849B8C1689}"/>
    <cellStyle name="Millares 212 6 2 2 3 3" xfId="17364" xr:uid="{3C847517-16E0-42E6-B8D4-25068788ECDC}"/>
    <cellStyle name="Millares 212 6 2 2 3 3 2" xfId="38867" xr:uid="{D067590F-AA73-4FC7-8C02-A15203E45F48}"/>
    <cellStyle name="Millares 212 6 2 2 3 4" xfId="23969" xr:uid="{8414D267-4266-4D94-8C34-38276C740F3A}"/>
    <cellStyle name="Millares 212 6 2 2 3 5" xfId="45472" xr:uid="{8B1B3C20-03AE-476F-A25B-441CD8DC8EBD}"/>
    <cellStyle name="Millares 212 6 2 2 4" xfId="2980" xr:uid="{62F04F3D-DCBF-41F1-9336-5C37F139F0B9}"/>
    <cellStyle name="Millares 212 6 2 2 4 2" xfId="11246" xr:uid="{FA76426F-5EAD-4352-A659-BBEB73C2B1FB}"/>
    <cellStyle name="Millares 212 6 2 2 4 2 2" xfId="32749" xr:uid="{EE7DA35B-F096-4C02-AAA9-8A0B68131497}"/>
    <cellStyle name="Millares 212 6 2 2 4 3" xfId="17881" xr:uid="{908BED5E-4F5F-4023-AA72-2F97C5FC54DC}"/>
    <cellStyle name="Millares 212 6 2 2 4 3 2" xfId="39384" xr:uid="{5B24F3A8-7304-4506-A83E-6486BC78B632}"/>
    <cellStyle name="Millares 212 6 2 2 4 4" xfId="24486" xr:uid="{26EDCC2F-5083-4204-8511-893062CC4B1E}"/>
    <cellStyle name="Millares 212 6 2 2 4 5" xfId="45989" xr:uid="{A8A9BE52-23F6-4AC9-8847-E0B58A7CA0C2}"/>
    <cellStyle name="Millares 212 6 2 2 5" xfId="3659" xr:uid="{6EC977F1-3047-46DB-AE78-5AB604A65115}"/>
    <cellStyle name="Millares 212 6 2 2 5 2" xfId="11925" xr:uid="{762B822B-6457-4C3F-9986-3E3F02DB4B9D}"/>
    <cellStyle name="Millares 212 6 2 2 5 2 2" xfId="33428" xr:uid="{B6F7822B-C884-433A-84B2-D42DEB9C9183}"/>
    <cellStyle name="Millares 212 6 2 2 5 3" xfId="18560" xr:uid="{B85E29C6-4D88-48BA-96E1-E3F34FDD21EC}"/>
    <cellStyle name="Millares 212 6 2 2 5 3 2" xfId="40063" xr:uid="{11B5EF29-365A-4200-A292-28F7769A1311}"/>
    <cellStyle name="Millares 212 6 2 2 5 4" xfId="25165" xr:uid="{385D3E10-2B7C-45EF-B39F-E7C0164A2734}"/>
    <cellStyle name="Millares 212 6 2 2 5 5" xfId="46668" xr:uid="{5DE3177F-B630-414C-8719-42B88C64C5F8}"/>
    <cellStyle name="Millares 212 6 2 2 6" xfId="5124" xr:uid="{B7ED93E1-B42C-462D-917A-3BEFE02B8EE9}"/>
    <cellStyle name="Millares 212 6 2 2 6 2" xfId="13390" xr:uid="{B20488DA-C289-447E-9257-8B9C402144E8}"/>
    <cellStyle name="Millares 212 6 2 2 6 2 2" xfId="34893" xr:uid="{EF5CACB9-8B98-447E-9D13-95A8C75877F4}"/>
    <cellStyle name="Millares 212 6 2 2 6 3" xfId="20025" xr:uid="{48D26CB1-4A6E-4311-98C7-FE37EBA0AB9A}"/>
    <cellStyle name="Millares 212 6 2 2 6 3 2" xfId="41528" xr:uid="{3F2442BD-8A29-4118-A707-26C8CF809359}"/>
    <cellStyle name="Millares 212 6 2 2 6 4" xfId="26630" xr:uid="{7BE155EF-F828-42CA-992E-97CB93463382}"/>
    <cellStyle name="Millares 212 6 2 2 6 5" xfId="48133" xr:uid="{E20336FD-ACCD-4B55-A5EA-80D0EBC90A22}"/>
    <cellStyle name="Millares 212 6 2 2 7" xfId="5798" xr:uid="{2B7DC7EC-9AA6-4CE7-BEE2-C5861526D042}"/>
    <cellStyle name="Millares 212 6 2 2 7 2" xfId="14064" xr:uid="{192DB9B9-4482-4CC5-AC37-3C2B4636C13F}"/>
    <cellStyle name="Millares 212 6 2 2 7 2 2" xfId="35567" xr:uid="{3F19320C-2DAD-4444-B674-DE6E772CB43F}"/>
    <cellStyle name="Millares 212 6 2 2 7 3" xfId="20699" xr:uid="{323F1614-FB53-4858-B732-2F2C3511C0D3}"/>
    <cellStyle name="Millares 212 6 2 2 7 3 2" xfId="42202" xr:uid="{58FE2014-DF0C-413D-8AEC-5C06C908C9CA}"/>
    <cellStyle name="Millares 212 6 2 2 7 4" xfId="27304" xr:uid="{B34B6E06-0B43-40A5-BEEC-4ACD59CAFD27}"/>
    <cellStyle name="Millares 212 6 2 2 7 5" xfId="48807" xr:uid="{ECEB3943-6F7A-4CDE-A5E7-467D330F9D66}"/>
    <cellStyle name="Millares 212 6 2 2 8" xfId="7439" xr:uid="{9E9E636F-22F7-430D-AB36-8978B27E94AC}"/>
    <cellStyle name="Millares 212 6 2 2 8 2" xfId="28942" xr:uid="{AB811125-E84D-48C1-80F6-135E9BB2C371}"/>
    <cellStyle name="Millares 212 6 2 2 9" xfId="9096" xr:uid="{064EC3BB-FA1F-4DFA-913A-6A81535A3900}"/>
    <cellStyle name="Millares 212 6 2 2 9 2" xfId="30599" xr:uid="{EF698D81-A541-4A63-960A-469BFFC1E638}"/>
    <cellStyle name="Millares 212 6 2 3" xfId="1100" xr:uid="{94045F1D-A96C-4B27-A817-291243C6041F}"/>
    <cellStyle name="Millares 212 6 2 3 2" xfId="3929" xr:uid="{C06403A2-8EDF-4EAB-9395-27BC994C74E5}"/>
    <cellStyle name="Millares 212 6 2 3 2 2" xfId="12195" xr:uid="{49D4144A-4FA4-432E-9CC4-CA7895C01B5B}"/>
    <cellStyle name="Millares 212 6 2 3 2 2 2" xfId="33698" xr:uid="{0C557E58-6603-4EBC-A711-2968E91E9B4A}"/>
    <cellStyle name="Millares 212 6 2 3 2 3" xfId="18830" xr:uid="{E46395B0-3F49-4863-BA09-303D12D55C74}"/>
    <cellStyle name="Millares 212 6 2 3 2 3 2" xfId="40333" xr:uid="{23587204-342B-42D8-B140-E4173E338D54}"/>
    <cellStyle name="Millares 212 6 2 3 2 4" xfId="25435" xr:uid="{7341F44C-74D6-4B6C-92F6-36077E3AB610}"/>
    <cellStyle name="Millares 212 6 2 3 2 5" xfId="46938" xr:uid="{11849961-2213-43FC-829D-FF35B14833AB}"/>
    <cellStyle name="Millares 212 6 2 3 3" xfId="6068" xr:uid="{37DE05E3-C4B2-4077-AA8C-AC22BF71B8AE}"/>
    <cellStyle name="Millares 212 6 2 3 3 2" xfId="14334" xr:uid="{48CB80DB-73A4-433B-84D8-23F5D243C449}"/>
    <cellStyle name="Millares 212 6 2 3 3 2 2" xfId="35837" xr:uid="{D69CC6C8-77EF-4862-9516-861ED307D3C4}"/>
    <cellStyle name="Millares 212 6 2 3 3 3" xfId="20969" xr:uid="{C146DC31-89F1-47B0-BBAD-80FB31800230}"/>
    <cellStyle name="Millares 212 6 2 3 3 3 2" xfId="42472" xr:uid="{9CFC73DB-A7A4-4187-A88F-9450BABE391D}"/>
    <cellStyle name="Millares 212 6 2 3 3 4" xfId="27574" xr:uid="{97CBDA5E-F939-4FAC-8FEF-9447A0CD0D3E}"/>
    <cellStyle name="Millares 212 6 2 3 3 5" xfId="49077" xr:uid="{98B07DDB-6B72-4F38-9958-A24698FB735B}"/>
    <cellStyle name="Millares 212 6 2 3 4" xfId="7709" xr:uid="{2E3E41BE-1DE7-486F-B9FC-2E061E1A9524}"/>
    <cellStyle name="Millares 212 6 2 3 4 2" xfId="29212" xr:uid="{E7AC0303-1DA8-4D58-B839-D0F3C481AD6D}"/>
    <cellStyle name="Millares 212 6 2 3 5" xfId="9366" xr:uid="{B45513FC-434A-4087-AA67-EA539683E4E5}"/>
    <cellStyle name="Millares 212 6 2 3 5 2" xfId="30869" xr:uid="{8F4636B5-6848-42E0-A687-EF7E8193025A}"/>
    <cellStyle name="Millares 212 6 2 3 6" xfId="16001" xr:uid="{0DBB0F70-C589-4B69-8311-45EC10DF7A5A}"/>
    <cellStyle name="Millares 212 6 2 3 6 2" xfId="37504" xr:uid="{227F9026-C092-49EE-A675-0A0A5EE7C6D4}"/>
    <cellStyle name="Millares 212 6 2 3 7" xfId="22606" xr:uid="{B3F1EFCA-7634-4283-817F-33BC69A53B05}"/>
    <cellStyle name="Millares 212 6 2 3 8" xfId="44109" xr:uid="{6308D551-6F71-48EC-A445-EB14E0CE9E77}"/>
    <cellStyle name="Millares 212 6 2 4" xfId="1496" xr:uid="{79A7DF13-B4A6-4EC4-BCEB-CB0A729F2CC7}"/>
    <cellStyle name="Millares 212 6 2 4 2" xfId="4325" xr:uid="{17A27AF7-9D80-4CA8-ACB7-4F06CB2413B8}"/>
    <cellStyle name="Millares 212 6 2 4 2 2" xfId="12591" xr:uid="{322EB1AD-C833-4F82-926D-920FEED1692B}"/>
    <cellStyle name="Millares 212 6 2 4 2 2 2" xfId="34094" xr:uid="{1EB39079-7BD5-4A58-B0E2-E66460B2209C}"/>
    <cellStyle name="Millares 212 6 2 4 2 3" xfId="19226" xr:uid="{C4B46CA4-46D3-4349-B37F-66F217717A72}"/>
    <cellStyle name="Millares 212 6 2 4 2 3 2" xfId="40729" xr:uid="{2313872A-D5C6-4354-83CB-49741BC68A7A}"/>
    <cellStyle name="Millares 212 6 2 4 2 4" xfId="25831" xr:uid="{2A12A050-39D3-4AEA-8850-0C913E31270D}"/>
    <cellStyle name="Millares 212 6 2 4 2 5" xfId="47334" xr:uid="{86C7698F-53B7-430A-A1BE-81476E3979C0}"/>
    <cellStyle name="Millares 212 6 2 4 3" xfId="6464" xr:uid="{37159A3F-D68A-467F-878F-137532CF2F97}"/>
    <cellStyle name="Millares 212 6 2 4 3 2" xfId="14730" xr:uid="{5BA6DB7D-4C59-4A60-8065-0812552E976F}"/>
    <cellStyle name="Millares 212 6 2 4 3 2 2" xfId="36233" xr:uid="{3CF4B9AE-DF69-4095-B730-FA832B242DAA}"/>
    <cellStyle name="Millares 212 6 2 4 3 3" xfId="21365" xr:uid="{9AF8FB50-919F-40DB-8614-1F403FACBE64}"/>
    <cellStyle name="Millares 212 6 2 4 3 3 2" xfId="42868" xr:uid="{D4205E4D-F01C-4298-9AD6-592EDA3BFB7C}"/>
    <cellStyle name="Millares 212 6 2 4 3 4" xfId="27970" xr:uid="{587C279F-C9CB-402C-BC97-179EE67B763D}"/>
    <cellStyle name="Millares 212 6 2 4 3 5" xfId="49473" xr:uid="{8E8B2837-682C-4459-BBF6-8744126C026D}"/>
    <cellStyle name="Millares 212 6 2 4 4" xfId="8105" xr:uid="{C1B2E51C-5ACD-40C0-819E-42F323509E3F}"/>
    <cellStyle name="Millares 212 6 2 4 4 2" xfId="29608" xr:uid="{BFB19EF9-54C7-4D63-BDC2-A285BA0C6ECA}"/>
    <cellStyle name="Millares 212 6 2 4 5" xfId="9762" xr:uid="{CBA90F7C-0258-47CA-A2BA-414E49F10F98}"/>
    <cellStyle name="Millares 212 6 2 4 5 2" xfId="31265" xr:uid="{86D9432C-5672-49D4-8A9B-7ECC65C63B9C}"/>
    <cellStyle name="Millares 212 6 2 4 6" xfId="16397" xr:uid="{F59412F7-5011-4C7F-8371-1EBED3A5862B}"/>
    <cellStyle name="Millares 212 6 2 4 6 2" xfId="37900" xr:uid="{37B7EA8D-DAED-43E4-96B4-E7BA45A61CDB}"/>
    <cellStyle name="Millares 212 6 2 4 7" xfId="23002" xr:uid="{87F6A510-DD81-4599-9CB4-5FAFDC8A21A9}"/>
    <cellStyle name="Millares 212 6 2 4 8" xfId="44505" xr:uid="{7009CBA8-C999-4C62-B6EA-04406324A83E}"/>
    <cellStyle name="Millares 212 6 2 5" xfId="2183" xr:uid="{C27F3586-2341-4AFB-8D89-B5797D0C3A1F}"/>
    <cellStyle name="Millares 212 6 2 5 2" xfId="10449" xr:uid="{C3E891D9-CAE7-4083-A131-C1E043A1FCE4}"/>
    <cellStyle name="Millares 212 6 2 5 2 2" xfId="31952" xr:uid="{ECDBC749-9DB5-4389-8858-D3D41D8AEE87}"/>
    <cellStyle name="Millares 212 6 2 5 3" xfId="17084" xr:uid="{8A4D88DF-08C7-4EC8-8B46-2818825D4191}"/>
    <cellStyle name="Millares 212 6 2 5 3 2" xfId="38587" xr:uid="{260AD39C-D678-4BB9-80CA-75C9756F3855}"/>
    <cellStyle name="Millares 212 6 2 5 4" xfId="23689" xr:uid="{35F6BE84-4476-4B41-98A1-360CDC79A196}"/>
    <cellStyle name="Millares 212 6 2 5 5" xfId="45192" xr:uid="{559F1A87-7AF5-46D5-91B9-C97C196578BC}"/>
    <cellStyle name="Millares 212 6 2 6" xfId="2729" xr:uid="{451BB148-2F13-43B8-9A65-8A571C1618DF}"/>
    <cellStyle name="Millares 212 6 2 6 2" xfId="10995" xr:uid="{53485682-AD4E-4B95-87FA-C160B8ECE7B7}"/>
    <cellStyle name="Millares 212 6 2 6 2 2" xfId="32498" xr:uid="{61DE8F50-EF6D-40C5-B0B1-742930205BD0}"/>
    <cellStyle name="Millares 212 6 2 6 3" xfId="17630" xr:uid="{CE527B20-F167-4D19-B1E4-F40B242E8E96}"/>
    <cellStyle name="Millares 212 6 2 6 3 2" xfId="39133" xr:uid="{FBBFF592-0534-44E0-9EDB-CB0B17775AC2}"/>
    <cellStyle name="Millares 212 6 2 6 4" xfId="24235" xr:uid="{26947907-7145-4BA0-8A80-3CE432B60943}"/>
    <cellStyle name="Millares 212 6 2 6 5" xfId="45738" xr:uid="{3F2918F5-7B49-4F85-858C-A637B8AC580D}"/>
    <cellStyle name="Millares 212 6 2 7" xfId="3379" xr:uid="{ECE9AFB9-06E8-44C9-84C5-96D73934CFF2}"/>
    <cellStyle name="Millares 212 6 2 7 2" xfId="11645" xr:uid="{EBF29013-6A15-4CED-B911-EA3A71B60792}"/>
    <cellStyle name="Millares 212 6 2 7 2 2" xfId="33148" xr:uid="{6A67D040-A29E-4A20-B303-A18BE5C1FEB6}"/>
    <cellStyle name="Millares 212 6 2 7 3" xfId="18280" xr:uid="{0B1CA3C4-8C0B-47D2-A776-E61BEDD6C0CE}"/>
    <cellStyle name="Millares 212 6 2 7 3 2" xfId="39783" xr:uid="{8E7FCECA-0C70-4735-B994-34494D973F92}"/>
    <cellStyle name="Millares 212 6 2 7 4" xfId="24885" xr:uid="{D7B9B497-6BC2-4ACA-A508-8C878B8C0B5D}"/>
    <cellStyle name="Millares 212 6 2 7 5" xfId="46388" xr:uid="{EDB35159-4FDE-4332-925C-B481AAEBF844}"/>
    <cellStyle name="Millares 212 6 2 8" xfId="4873" xr:uid="{1A1C178A-35DC-4F9C-B957-CA13262D8B28}"/>
    <cellStyle name="Millares 212 6 2 8 2" xfId="13139" xr:uid="{C333E762-BE78-41CC-A6F2-90AD4784F225}"/>
    <cellStyle name="Millares 212 6 2 8 2 2" xfId="34642" xr:uid="{6CEA87C2-8E57-437C-9C33-90E056059B80}"/>
    <cellStyle name="Millares 212 6 2 8 3" xfId="19774" xr:uid="{88CCFAE0-9604-4537-B90E-267866D7150B}"/>
    <cellStyle name="Millares 212 6 2 8 3 2" xfId="41277" xr:uid="{31DCC038-568D-4CB5-9BAB-E4289A25F10B}"/>
    <cellStyle name="Millares 212 6 2 8 4" xfId="26379" xr:uid="{1B800084-0F6D-4CE4-97A7-BFA784F8E408}"/>
    <cellStyle name="Millares 212 6 2 8 5" xfId="47882" xr:uid="{A5FEBFC5-9045-43EC-A311-9A1E124B9165}"/>
    <cellStyle name="Millares 212 6 2 9" xfId="5518" xr:uid="{C5C557E8-56D1-46F8-A347-0C531618F68A}"/>
    <cellStyle name="Millares 212 6 2 9 2" xfId="13784" xr:uid="{60561F1C-86F3-4628-B27B-D8CE351911C6}"/>
    <cellStyle name="Millares 212 6 2 9 2 2" xfId="35287" xr:uid="{6B66EEEA-3E0A-4AC9-8C3B-094D1B6E866D}"/>
    <cellStyle name="Millares 212 6 2 9 3" xfId="20419" xr:uid="{3C2CB1F3-81F9-49CC-81F9-9BE6924515F6}"/>
    <cellStyle name="Millares 212 6 2 9 3 2" xfId="41922" xr:uid="{85064817-5874-4BEF-A508-BC0C843646E9}"/>
    <cellStyle name="Millares 212 6 2 9 4" xfId="27024" xr:uid="{40FA30EE-D2D7-45FB-B625-2A07606350DE}"/>
    <cellStyle name="Millares 212 6 2 9 5" xfId="48527" xr:uid="{72E949FF-F36E-41AE-BF7C-A691BF2F388F}"/>
    <cellStyle name="Millares 212 6 3" xfId="419" xr:uid="{6F8847CD-A4AA-47AB-AD97-EA69E9400732}"/>
    <cellStyle name="Millares 212 6 3 10" xfId="15322" xr:uid="{8FE4B32F-B15F-448A-89BB-DAC7CF85CA1D}"/>
    <cellStyle name="Millares 212 6 3 10 2" xfId="36825" xr:uid="{53F9C596-E233-4232-9EB5-8B68F37DE52E}"/>
    <cellStyle name="Millares 212 6 3 11" xfId="21927" xr:uid="{D39C3ACA-405F-4CD5-9C5A-509F528D96A1}"/>
    <cellStyle name="Millares 212 6 3 12" xfId="43430" xr:uid="{16AED3D6-7E4E-49AA-A67F-67CCB9D16277}"/>
    <cellStyle name="Millares 212 6 3 2" xfId="1367" xr:uid="{2FFA7EEF-39C8-40E0-834F-EF0525AF84E1}"/>
    <cellStyle name="Millares 212 6 3 2 2" xfId="4196" xr:uid="{4508D8E1-B5D2-4C37-8A76-32F634029048}"/>
    <cellStyle name="Millares 212 6 3 2 2 2" xfId="12462" xr:uid="{AFDCF878-A8F5-4DD7-BFA4-2EDF3CF15BAB}"/>
    <cellStyle name="Millares 212 6 3 2 2 2 2" xfId="33965" xr:uid="{DAC575D5-10BF-4FDF-ABA3-636888385CD8}"/>
    <cellStyle name="Millares 212 6 3 2 2 3" xfId="19097" xr:uid="{56AFBF72-C842-47BE-8E91-65FDDF418443}"/>
    <cellStyle name="Millares 212 6 3 2 2 3 2" xfId="40600" xr:uid="{37AC5EBC-5E08-4BE0-BB5B-E50ADC3C627E}"/>
    <cellStyle name="Millares 212 6 3 2 2 4" xfId="25702" xr:uid="{B17734D2-EBEA-4030-8FC6-E0CE7B56CFBA}"/>
    <cellStyle name="Millares 212 6 3 2 2 5" xfId="47205" xr:uid="{DF31791B-78EB-49B9-96B6-9B3AC3D65F48}"/>
    <cellStyle name="Millares 212 6 3 2 3" xfId="6335" xr:uid="{4D5B8926-A198-45B3-9CE5-CCAB0BEBFDB6}"/>
    <cellStyle name="Millares 212 6 3 2 3 2" xfId="14601" xr:uid="{62A56B9F-DD9A-4119-A326-0D76562111FD}"/>
    <cellStyle name="Millares 212 6 3 2 3 2 2" xfId="36104" xr:uid="{E1F2C7AF-E15C-4D9F-AE0E-9D265A8254BB}"/>
    <cellStyle name="Millares 212 6 3 2 3 3" xfId="21236" xr:uid="{EF7A5113-932C-4B5D-A648-2272C21C0DEC}"/>
    <cellStyle name="Millares 212 6 3 2 3 3 2" xfId="42739" xr:uid="{059C38F1-058D-42D3-B7AE-5A277897C07E}"/>
    <cellStyle name="Millares 212 6 3 2 3 4" xfId="27841" xr:uid="{05CE1101-D7A9-4FBB-9472-003FF1554AC1}"/>
    <cellStyle name="Millares 212 6 3 2 3 5" xfId="49344" xr:uid="{63F3C1C7-12EA-4FFA-BB28-F501C8EE73EB}"/>
    <cellStyle name="Millares 212 6 3 2 4" xfId="7976" xr:uid="{EE3BA2B4-11B9-4F72-BB77-BC59BD9EE058}"/>
    <cellStyle name="Millares 212 6 3 2 4 2" xfId="29479" xr:uid="{597EEA92-1A43-484C-9A0B-9D906E1C755F}"/>
    <cellStyle name="Millares 212 6 3 2 5" xfId="9633" xr:uid="{87A29784-97AE-4A8A-82D9-8B6379A0342F}"/>
    <cellStyle name="Millares 212 6 3 2 5 2" xfId="31136" xr:uid="{BABB4FF7-D314-4942-95B6-5E7FF2D782FD}"/>
    <cellStyle name="Millares 212 6 3 2 6" xfId="16268" xr:uid="{3A58028C-725C-4812-9004-BEC917B75D55}"/>
    <cellStyle name="Millares 212 6 3 2 6 2" xfId="37771" xr:uid="{89C1E596-F979-4FAD-B054-3B94E6B9A846}"/>
    <cellStyle name="Millares 212 6 3 2 7" xfId="22873" xr:uid="{58E57B26-BE98-400B-888C-D1EE53FB2C5A}"/>
    <cellStyle name="Millares 212 6 3 2 8" xfId="44376" xr:uid="{96A3ED4C-6BC1-4BEE-A67D-9F392B1CBCA1}"/>
    <cellStyle name="Millares 212 6 3 3" xfId="2054" xr:uid="{3E19D343-8D3F-4CD5-B3A4-C07FE21E19C0}"/>
    <cellStyle name="Millares 212 6 3 3 2" xfId="10320" xr:uid="{C18D132F-B131-4C88-ACF6-B6C723110777}"/>
    <cellStyle name="Millares 212 6 3 3 2 2" xfId="31823" xr:uid="{AC33F9FA-D1F8-4CF7-8D16-D6ECC731DB7C}"/>
    <cellStyle name="Millares 212 6 3 3 3" xfId="16955" xr:uid="{5AD53B46-3045-4875-B3AE-2A8C7683CFCF}"/>
    <cellStyle name="Millares 212 6 3 3 3 2" xfId="38458" xr:uid="{B5573E85-B715-45D3-9FA1-C47D90371DE8}"/>
    <cellStyle name="Millares 212 6 3 3 4" xfId="23560" xr:uid="{6A18B516-2D1A-4D36-AEC7-C89B6822E61C}"/>
    <cellStyle name="Millares 212 6 3 3 5" xfId="45063" xr:uid="{35F7188E-9875-4653-83DF-00294F56D547}"/>
    <cellStyle name="Millares 212 6 3 4" xfId="2853" xr:uid="{C6F09D51-BA9C-4115-BD22-72E880D21145}"/>
    <cellStyle name="Millares 212 6 3 4 2" xfId="11119" xr:uid="{5AAD3CF6-0421-4A60-A274-7A9651101D97}"/>
    <cellStyle name="Millares 212 6 3 4 2 2" xfId="32622" xr:uid="{2670C7D7-E798-4B06-98AB-19466C4D16C4}"/>
    <cellStyle name="Millares 212 6 3 4 3" xfId="17754" xr:uid="{E6487ACC-8A6B-4C3F-BB26-813546734BA6}"/>
    <cellStyle name="Millares 212 6 3 4 3 2" xfId="39257" xr:uid="{DEB7F4E4-BCE1-4FFA-8AEB-329848F68020}"/>
    <cellStyle name="Millares 212 6 3 4 4" xfId="24359" xr:uid="{8FF95816-8A2C-48AA-A1AE-E6D95C9B69F8}"/>
    <cellStyle name="Millares 212 6 3 4 5" xfId="45862" xr:uid="{590E61B1-298A-430F-8E61-2B6902AA87F8}"/>
    <cellStyle name="Millares 212 6 3 5" xfId="3250" xr:uid="{2AEB827F-6957-478F-82C3-0F4BFB1AD584}"/>
    <cellStyle name="Millares 212 6 3 5 2" xfId="11516" xr:uid="{A7B06C70-6C17-4D02-BDD6-A35CF5EDD66D}"/>
    <cellStyle name="Millares 212 6 3 5 2 2" xfId="33019" xr:uid="{F48283C6-12B5-44C6-9EB2-B2B055C6E105}"/>
    <cellStyle name="Millares 212 6 3 5 3" xfId="18151" xr:uid="{53D91049-D4E0-46ED-A88B-3EE2BC4D52A5}"/>
    <cellStyle name="Millares 212 6 3 5 3 2" xfId="39654" xr:uid="{055692A9-8903-4337-966F-2345E5BA5B03}"/>
    <cellStyle name="Millares 212 6 3 5 4" xfId="24756" xr:uid="{20BA74FC-A9C9-4037-A66C-5E38DDB3461F}"/>
    <cellStyle name="Millares 212 6 3 5 5" xfId="46259" xr:uid="{651E964A-55CA-41D4-9A57-3A43DEEDD3BA}"/>
    <cellStyle name="Millares 212 6 3 6" xfId="4997" xr:uid="{C5FF0821-F3CD-4795-9917-7954BC2D4A4C}"/>
    <cellStyle name="Millares 212 6 3 6 2" xfId="13263" xr:uid="{CA3A70E1-F22B-4CEF-BBA8-270DF6CC1474}"/>
    <cellStyle name="Millares 212 6 3 6 2 2" xfId="34766" xr:uid="{912BAEEA-15B3-400D-A08D-AE03140357C6}"/>
    <cellStyle name="Millares 212 6 3 6 3" xfId="19898" xr:uid="{410CE786-BC62-4663-B6EF-F68205A7CB2E}"/>
    <cellStyle name="Millares 212 6 3 6 3 2" xfId="41401" xr:uid="{753F860D-F5B8-419B-902B-1F472FF9ABB4}"/>
    <cellStyle name="Millares 212 6 3 6 4" xfId="26503" xr:uid="{D9E9FEF8-050A-488C-B944-04E0D5A984EE}"/>
    <cellStyle name="Millares 212 6 3 6 5" xfId="48006" xr:uid="{E101E578-1214-41F2-B56C-61A584DEA5D9}"/>
    <cellStyle name="Millares 212 6 3 7" xfId="5389" xr:uid="{A48D700F-ABD3-434B-9880-964E69CFA494}"/>
    <cellStyle name="Millares 212 6 3 7 2" xfId="13655" xr:uid="{03508AB8-D2ED-4FEB-82DA-428A529F3CB0}"/>
    <cellStyle name="Millares 212 6 3 7 2 2" xfId="35158" xr:uid="{9328EB90-379F-470F-95A2-10E6849C4A49}"/>
    <cellStyle name="Millares 212 6 3 7 3" xfId="20290" xr:uid="{AEB469F3-5377-4306-BD79-2AF840D95D53}"/>
    <cellStyle name="Millares 212 6 3 7 3 2" xfId="41793" xr:uid="{DC3E5F3A-30E9-493E-91F7-55BA4666D1CC}"/>
    <cellStyle name="Millares 212 6 3 7 4" xfId="26895" xr:uid="{70EC88CA-0C4E-49A2-95D2-7A6A6EC42B3B}"/>
    <cellStyle name="Millares 212 6 3 7 5" xfId="48398" xr:uid="{7F3B7A9A-8094-47D9-88C2-97BC21B11ED2}"/>
    <cellStyle name="Millares 212 6 3 8" xfId="7030" xr:uid="{F75FD5BB-C9F7-46E4-B673-E0CB4ED1B78E}"/>
    <cellStyle name="Millares 212 6 3 8 2" xfId="28533" xr:uid="{20698D3D-23B0-45B3-897B-463A07933548}"/>
    <cellStyle name="Millares 212 6 3 9" xfId="8686" xr:uid="{9273E9DE-4E8A-4D09-B519-D2897864A11D}"/>
    <cellStyle name="Millares 212 6 3 9 2" xfId="30189" xr:uid="{6A531F19-FAFA-4059-BAF6-07C076F9D64D}"/>
    <cellStyle name="Millares 212 6 4" xfId="703" xr:uid="{9927FAAE-F2D4-4F85-B77B-B1CE0C4B9B02}"/>
    <cellStyle name="Millares 212 6 4 10" xfId="43712" xr:uid="{95F5BE37-8F11-4CEF-B1D3-7D02B76308A2}"/>
    <cellStyle name="Millares 212 6 4 2" xfId="1649" xr:uid="{6FC39999-A2D7-4EF2-A542-A9F1748061A6}"/>
    <cellStyle name="Millares 212 6 4 2 2" xfId="4478" xr:uid="{E696CD69-9A81-4207-B88E-8B030AE0FE6A}"/>
    <cellStyle name="Millares 212 6 4 2 2 2" xfId="12744" xr:uid="{E6BA7494-5D91-40DA-B349-DAC5E8A73044}"/>
    <cellStyle name="Millares 212 6 4 2 2 2 2" xfId="34247" xr:uid="{47F433F2-78FC-4BA1-8ACB-4D6F8E40203C}"/>
    <cellStyle name="Millares 212 6 4 2 2 3" xfId="19379" xr:uid="{9F1E5C04-DC5F-45A1-B1B3-207A16A8A299}"/>
    <cellStyle name="Millares 212 6 4 2 2 3 2" xfId="40882" xr:uid="{6193DFCF-0428-4C16-AC33-2F0E989C4E16}"/>
    <cellStyle name="Millares 212 6 4 2 2 4" xfId="25984" xr:uid="{3E9B4518-8234-4F92-BF1E-A52016EA4594}"/>
    <cellStyle name="Millares 212 6 4 2 2 5" xfId="47487" xr:uid="{3FACE908-8719-4090-8935-F5BF86296971}"/>
    <cellStyle name="Millares 212 6 4 2 3" xfId="6617" xr:uid="{AD15A84E-8635-4F8D-8652-C948FAF11B63}"/>
    <cellStyle name="Millares 212 6 4 2 3 2" xfId="14883" xr:uid="{137A4C7A-A324-4FE1-833D-549C24C6F925}"/>
    <cellStyle name="Millares 212 6 4 2 3 2 2" xfId="36386" xr:uid="{0A035341-C089-43C7-861D-3F6BFF0E1011}"/>
    <cellStyle name="Millares 212 6 4 2 3 3" xfId="21518" xr:uid="{7A90CDDD-A40D-486F-8C28-BC6017D42380}"/>
    <cellStyle name="Millares 212 6 4 2 3 3 2" xfId="43021" xr:uid="{94F164ED-F9E2-49B0-A57C-8F552682FEFF}"/>
    <cellStyle name="Millares 212 6 4 2 3 4" xfId="28123" xr:uid="{AB7E6DBB-FFDF-41F5-B0A2-88542690BA74}"/>
    <cellStyle name="Millares 212 6 4 2 3 5" xfId="49626" xr:uid="{0E1DBAEA-1634-4421-BB91-C3CD475EC56B}"/>
    <cellStyle name="Millares 212 6 4 2 4" xfId="8258" xr:uid="{6B9EE184-9AB9-4AFC-B016-F9FBFAF16173}"/>
    <cellStyle name="Millares 212 6 4 2 4 2" xfId="29761" xr:uid="{A2ABD496-C6C5-4CDE-BDC3-A3C0E2733D18}"/>
    <cellStyle name="Millares 212 6 4 2 5" xfId="9915" xr:uid="{F6F0F2BE-3C5A-484C-88AB-5BBE79D3EB3B}"/>
    <cellStyle name="Millares 212 6 4 2 5 2" xfId="31418" xr:uid="{7AD4BB0A-312E-4256-8AC7-A6F4548777BA}"/>
    <cellStyle name="Millares 212 6 4 2 6" xfId="16550" xr:uid="{5458BCD5-4848-40AD-B0EE-1E05E19A783E}"/>
    <cellStyle name="Millares 212 6 4 2 6 2" xfId="38053" xr:uid="{820D0D82-233A-4231-849F-ACE77D072B32}"/>
    <cellStyle name="Millares 212 6 4 2 7" xfId="23155" xr:uid="{668BDA7A-AFAC-47D8-925F-DDE71FD4105E}"/>
    <cellStyle name="Millares 212 6 4 2 8" xfId="44658" xr:uid="{6D6EA1ED-FFDD-466E-AF61-1077FA23D725}"/>
    <cellStyle name="Millares 212 6 4 3" xfId="2336" xr:uid="{73CE2014-008B-4A92-8231-9E361B0F5301}"/>
    <cellStyle name="Millares 212 6 4 3 2" xfId="10602" xr:uid="{3656063F-C98D-4890-9B50-91331583FB81}"/>
    <cellStyle name="Millares 212 6 4 3 2 2" xfId="32105" xr:uid="{D69400F8-F4C2-44A8-804A-A01E9D09EFD5}"/>
    <cellStyle name="Millares 212 6 4 3 3" xfId="17237" xr:uid="{3F855A97-75B1-4EA9-A8CF-197044E5F720}"/>
    <cellStyle name="Millares 212 6 4 3 3 2" xfId="38740" xr:uid="{9FB63F9A-4D42-4186-8189-D5DC1996320A}"/>
    <cellStyle name="Millares 212 6 4 3 4" xfId="23842" xr:uid="{72B8FE74-6ECE-4BAE-82D4-F151F8BD80C1}"/>
    <cellStyle name="Millares 212 6 4 3 5" xfId="45345" xr:uid="{8AD43C21-B733-40EC-9DA4-B4D0EC5A8858}"/>
    <cellStyle name="Millares 212 6 4 4" xfId="3532" xr:uid="{8D086DFF-FBAF-43E8-93B0-E3EA4A2EEB6C}"/>
    <cellStyle name="Millares 212 6 4 4 2" xfId="11798" xr:uid="{29E6C522-C6E7-41B4-B50A-08D1EBF26211}"/>
    <cellStyle name="Millares 212 6 4 4 2 2" xfId="33301" xr:uid="{303B572A-1D92-4910-9DC5-47D00FEE6B24}"/>
    <cellStyle name="Millares 212 6 4 4 3" xfId="18433" xr:uid="{CD8FBC53-6BF6-49F0-AC7C-85BE15E556B8}"/>
    <cellStyle name="Millares 212 6 4 4 3 2" xfId="39936" xr:uid="{F0C4AFD7-73F7-44FF-959D-E6FA672D90EA}"/>
    <cellStyle name="Millares 212 6 4 4 4" xfId="25038" xr:uid="{07807F1E-9024-4573-9E9D-E331F3CB501B}"/>
    <cellStyle name="Millares 212 6 4 4 5" xfId="46541" xr:uid="{21AAF8BD-CE6A-412B-980E-FE65D9CAC87E}"/>
    <cellStyle name="Millares 212 6 4 5" xfId="5671" xr:uid="{C3D2EC14-D131-4C09-905D-4258B38BABAE}"/>
    <cellStyle name="Millares 212 6 4 5 2" xfId="13937" xr:uid="{7D3ABA01-A852-4A96-8BCB-E4A6A82A1324}"/>
    <cellStyle name="Millares 212 6 4 5 2 2" xfId="35440" xr:uid="{DAE10349-FADA-4375-A980-43521E448E84}"/>
    <cellStyle name="Millares 212 6 4 5 3" xfId="20572" xr:uid="{CE16BB73-4AA5-492D-AA08-5ED75E9A0405}"/>
    <cellStyle name="Millares 212 6 4 5 3 2" xfId="42075" xr:uid="{188C6B38-39BF-4E9C-AC66-B6A5646FB74E}"/>
    <cellStyle name="Millares 212 6 4 5 4" xfId="27177" xr:uid="{582E3C27-DEA6-46CE-9773-C519DB5906D5}"/>
    <cellStyle name="Millares 212 6 4 5 5" xfId="48680" xr:uid="{108D2828-54CE-408E-A82C-2846162F5969}"/>
    <cellStyle name="Millares 212 6 4 6" xfId="7312" xr:uid="{1C17E9D1-B0F5-45DF-A0AA-47C065006CCB}"/>
    <cellStyle name="Millares 212 6 4 6 2" xfId="28815" xr:uid="{F03618B6-69B3-4406-B516-38375F067834}"/>
    <cellStyle name="Millares 212 6 4 7" xfId="8969" xr:uid="{1F1C27D9-D40E-4748-B3B3-B7D8CDD3ABAB}"/>
    <cellStyle name="Millares 212 6 4 7 2" xfId="30472" xr:uid="{34AB4A7A-1E5B-42DC-958D-E9183A46B97A}"/>
    <cellStyle name="Millares 212 6 4 8" xfId="15604" xr:uid="{29EE93CA-F86B-4D2A-B408-E1F86297224A}"/>
    <cellStyle name="Millares 212 6 4 8 2" xfId="37107" xr:uid="{7F02ADF4-95E3-4E9B-B5A6-B7750FAE3FE7}"/>
    <cellStyle name="Millares 212 6 4 9" xfId="22209" xr:uid="{3AF209E0-3CAD-4A0D-80EC-6ABCA5B49117}"/>
    <cellStyle name="Millares 212 6 5" xfId="972" xr:uid="{F509064C-A657-4385-AE3C-C513EC2B92BA}"/>
    <cellStyle name="Millares 212 6 5 2" xfId="3801" xr:uid="{BD79ACD0-371D-4FCC-A17F-FD94E4F2947D}"/>
    <cellStyle name="Millares 212 6 5 2 2" xfId="12067" xr:uid="{36B9D7E6-E20E-45ED-9E97-F8579BC44C0F}"/>
    <cellStyle name="Millares 212 6 5 2 2 2" xfId="33570" xr:uid="{43D8F5C9-CF2C-4F87-8227-5AE36697ADD9}"/>
    <cellStyle name="Millares 212 6 5 2 3" xfId="18702" xr:uid="{2A130557-28CC-4D31-A368-4F3C539483D5}"/>
    <cellStyle name="Millares 212 6 5 2 3 2" xfId="40205" xr:uid="{A21D8E84-B7D1-4F56-917E-866156B402EF}"/>
    <cellStyle name="Millares 212 6 5 2 4" xfId="25307" xr:uid="{91CB4F2A-506B-4C4C-8D16-9F08125845F6}"/>
    <cellStyle name="Millares 212 6 5 2 5" xfId="46810" xr:uid="{AD702266-1DC1-4620-907A-8EBAF1098668}"/>
    <cellStyle name="Millares 212 6 5 3" xfId="5940" xr:uid="{E03EC9AF-FEB4-4756-9C2D-F9F4EFD658D6}"/>
    <cellStyle name="Millares 212 6 5 3 2" xfId="14206" xr:uid="{0B534C14-FE66-43BA-854E-B352F8F2FEDA}"/>
    <cellStyle name="Millares 212 6 5 3 2 2" xfId="35709" xr:uid="{932ADCE9-6621-4591-BAC0-FF1E927214CD}"/>
    <cellStyle name="Millares 212 6 5 3 3" xfId="20841" xr:uid="{03F6A5FB-115B-4FAB-BDCD-D21D031C8689}"/>
    <cellStyle name="Millares 212 6 5 3 3 2" xfId="42344" xr:uid="{D357F743-2387-4A4C-B699-B8984F1EDCC8}"/>
    <cellStyle name="Millares 212 6 5 3 4" xfId="27446" xr:uid="{3DEC841C-7EC1-4DF6-B63D-D89F9556CB3E}"/>
    <cellStyle name="Millares 212 6 5 3 5" xfId="48949" xr:uid="{959F2BD5-E767-4B3B-922C-32D4DD25D037}"/>
    <cellStyle name="Millares 212 6 5 4" xfId="7581" xr:uid="{988C4D74-8803-4650-B7B9-D64CAEC7219A}"/>
    <cellStyle name="Millares 212 6 5 4 2" xfId="29084" xr:uid="{34D4E041-50BF-4F42-BF70-8AE2A72DDDA6}"/>
    <cellStyle name="Millares 212 6 5 5" xfId="9238" xr:uid="{3994E277-7CF4-49B7-B2D0-571D99FB649E}"/>
    <cellStyle name="Millares 212 6 5 5 2" xfId="30741" xr:uid="{D814B633-BC84-4494-8F08-7A6EABEB9FC2}"/>
    <cellStyle name="Millares 212 6 5 6" xfId="15873" xr:uid="{8345395D-DBFA-4650-9459-99C5B7800960}"/>
    <cellStyle name="Millares 212 6 5 6 2" xfId="37376" xr:uid="{94B02B0B-BCE2-4E7F-8860-9C194C61E95E}"/>
    <cellStyle name="Millares 212 6 5 7" xfId="22478" xr:uid="{7BE61CB4-1661-41A0-BF41-48EE1176E56A}"/>
    <cellStyle name="Millares 212 6 5 8" xfId="43981" xr:uid="{BFB2CE84-FCA2-4159-84F9-143B61FC9CE3}"/>
    <cellStyle name="Millares 212 6 6" xfId="1232" xr:uid="{DF19AA33-0535-47FD-9A4F-397191632D53}"/>
    <cellStyle name="Millares 212 6 6 2" xfId="4061" xr:uid="{1AA0A42E-6E2A-4E48-9110-9AAB8E91DF17}"/>
    <cellStyle name="Millares 212 6 6 2 2" xfId="12327" xr:uid="{6DF397CA-A230-4A58-8FFD-99672C5F8443}"/>
    <cellStyle name="Millares 212 6 6 2 2 2" xfId="33830" xr:uid="{8B06FC45-BB70-4A28-968E-9630251A0857}"/>
    <cellStyle name="Millares 212 6 6 2 3" xfId="18962" xr:uid="{54396086-0290-4770-9527-431AF424A9C3}"/>
    <cellStyle name="Millares 212 6 6 2 3 2" xfId="40465" xr:uid="{EE0A24D9-8FF3-49FE-BB8D-EC7899647F3F}"/>
    <cellStyle name="Millares 212 6 6 2 4" xfId="25567" xr:uid="{64938057-1677-4AC0-80F7-0F321E26BB97}"/>
    <cellStyle name="Millares 212 6 6 2 5" xfId="47070" xr:uid="{0CB158C5-D795-4DD3-BFBF-82A82099E9F6}"/>
    <cellStyle name="Millares 212 6 6 3" xfId="6200" xr:uid="{8AD26FD5-BB9C-4764-835B-AE3C10FF9683}"/>
    <cellStyle name="Millares 212 6 6 3 2" xfId="14466" xr:uid="{084CD8CB-E54E-4732-8BA3-CB15C234C1E5}"/>
    <cellStyle name="Millares 212 6 6 3 2 2" xfId="35969" xr:uid="{C6972E07-4CF0-4CDA-B0AA-355CA966A1F2}"/>
    <cellStyle name="Millares 212 6 6 3 3" xfId="21101" xr:uid="{FAF96F6E-260C-43A8-BCFD-FFC97B86612C}"/>
    <cellStyle name="Millares 212 6 6 3 3 2" xfId="42604" xr:uid="{773D8E6D-78AD-4F5D-A83C-E704C2E96998}"/>
    <cellStyle name="Millares 212 6 6 3 4" xfId="27706" xr:uid="{DE898829-F52F-41E6-9299-76E1D9C28DC2}"/>
    <cellStyle name="Millares 212 6 6 3 5" xfId="49209" xr:uid="{BC8D35A5-43F9-411E-A35B-B14CD2C74F68}"/>
    <cellStyle name="Millares 212 6 6 4" xfId="7841" xr:uid="{665FC005-D05A-4D0B-AC96-2FC6159409C3}"/>
    <cellStyle name="Millares 212 6 6 4 2" xfId="29344" xr:uid="{D9EC8192-11C8-49C4-BF58-1BE98E427DE7}"/>
    <cellStyle name="Millares 212 6 6 5" xfId="9498" xr:uid="{F388D1BE-586E-413D-BECB-0094CBAAD39E}"/>
    <cellStyle name="Millares 212 6 6 5 2" xfId="31001" xr:uid="{7E232CBB-A806-4A0F-AA45-570C8805D117}"/>
    <cellStyle name="Millares 212 6 6 6" xfId="16133" xr:uid="{B870AA2C-F23A-42F2-9F06-8F662DC8FF0B}"/>
    <cellStyle name="Millares 212 6 6 6 2" xfId="37636" xr:uid="{7B1732E1-5B8E-42F5-9AFD-6A7CE349FE00}"/>
    <cellStyle name="Millares 212 6 6 7" xfId="22738" xr:uid="{87A743C3-24BC-4302-8533-516346F2B709}"/>
    <cellStyle name="Millares 212 6 6 8" xfId="44241" xr:uid="{C9B6074B-6A85-416C-B0F7-9DB938DD0599}"/>
    <cellStyle name="Millares 212 6 7" xfId="1920" xr:uid="{F6C6BBA7-4A88-4F49-8A51-69CCCED7B250}"/>
    <cellStyle name="Millares 212 6 7 2" xfId="10186" xr:uid="{174C281E-231B-4EE1-9128-7EDD6B5F7ABD}"/>
    <cellStyle name="Millares 212 6 7 2 2" xfId="31689" xr:uid="{24081430-24DA-4D0D-8311-CA021D85E63C}"/>
    <cellStyle name="Millares 212 6 7 3" xfId="16821" xr:uid="{6848C1A3-E2CA-4186-9B1F-E715EEB223A3}"/>
    <cellStyle name="Millares 212 6 7 3 2" xfId="38324" xr:uid="{AD0550E2-EBB4-493D-BFA2-E7E8D7EC20DC}"/>
    <cellStyle name="Millares 212 6 7 4" xfId="23426" xr:uid="{8820E5D1-2C30-4379-BE54-BB3CFDED6903}"/>
    <cellStyle name="Millares 212 6 7 5" xfId="44929" xr:uid="{9C75ADCD-F9CC-49B6-A7A3-A08FB8DA9D7E}"/>
    <cellStyle name="Millares 212 6 8" xfId="2605" xr:uid="{C9E88488-49D3-4761-8F5B-0D2B980133B8}"/>
    <cellStyle name="Millares 212 6 8 2" xfId="10871" xr:uid="{91E5913A-366C-42D5-A42A-E9380B94B1A6}"/>
    <cellStyle name="Millares 212 6 8 2 2" xfId="32374" xr:uid="{52950306-76B1-403B-91BD-F65EC4E17ED1}"/>
    <cellStyle name="Millares 212 6 8 3" xfId="17506" xr:uid="{2FC48407-7FDB-461F-B16C-085C3E02E11F}"/>
    <cellStyle name="Millares 212 6 8 3 2" xfId="39009" xr:uid="{49FBA7BC-5051-475E-B765-6E3E9DEF74D0}"/>
    <cellStyle name="Millares 212 6 8 4" xfId="24111" xr:uid="{80CE3A7F-02DD-4CC0-9634-C407CEDB6214}"/>
    <cellStyle name="Millares 212 6 8 5" xfId="45614" xr:uid="{0B0770A3-BAD0-4A18-9C7B-0C0BE5172087}"/>
    <cellStyle name="Millares 212 6 9" xfId="3116" xr:uid="{7DA87A53-7805-43AE-8F68-718D0CC81553}"/>
    <cellStyle name="Millares 212 6 9 2" xfId="11382" xr:uid="{C3C96CBA-104F-4628-8AAE-C7317A26F32C}"/>
    <cellStyle name="Millares 212 6 9 2 2" xfId="32885" xr:uid="{4AF13836-B194-4D4A-B795-C266F9DAFB32}"/>
    <cellStyle name="Millares 212 6 9 3" xfId="18017" xr:uid="{55DAF2BD-4B06-4405-9A9A-0C68CB66CF81}"/>
    <cellStyle name="Millares 212 6 9 3 2" xfId="39520" xr:uid="{DDCA7386-292B-4A37-ACB6-C8BECF9B1D30}"/>
    <cellStyle name="Millares 212 6 9 4" xfId="24622" xr:uid="{99D49460-CB6D-4C02-A414-6534E654B0D7}"/>
    <cellStyle name="Millares 212 6 9 5" xfId="46125" xr:uid="{AFDD5B7A-B70F-4DC1-B106-DFB00C072794}"/>
    <cellStyle name="Millares 212 7" xfId="308" xr:uid="{4A08F91F-5C74-4A37-B694-3E1F0F8EB8DF}"/>
    <cellStyle name="Millares 212 7 10" xfId="5278" xr:uid="{A33B465A-C105-48C9-81EB-F92E1D6B8FC1}"/>
    <cellStyle name="Millares 212 7 10 2" xfId="13544" xr:uid="{FAD95719-FE20-4CC5-9772-70822B3A0327}"/>
    <cellStyle name="Millares 212 7 10 2 2" xfId="35047" xr:uid="{0D7DA5FB-5170-4277-9FE9-2E50B6DF7901}"/>
    <cellStyle name="Millares 212 7 10 3" xfId="20179" xr:uid="{01C20226-B523-4258-B370-874150A45054}"/>
    <cellStyle name="Millares 212 7 10 3 2" xfId="41682" xr:uid="{06501A46-941B-4C45-98F7-CDA0205D232A}"/>
    <cellStyle name="Millares 212 7 10 4" xfId="26784" xr:uid="{997C07AA-283D-4C1B-9A64-014AC702148D}"/>
    <cellStyle name="Millares 212 7 10 5" xfId="48287" xr:uid="{6422B9AC-9BDF-4231-A36B-E9E1A364216E}"/>
    <cellStyle name="Millares 212 7 11" xfId="6919" xr:uid="{48ADE420-EDA0-4308-BE97-59C48CBC409B}"/>
    <cellStyle name="Millares 212 7 11 2" xfId="28422" xr:uid="{5400EC48-5E12-44B6-B78F-58FCCC0C2BE3}"/>
    <cellStyle name="Millares 212 7 12" xfId="8575" xr:uid="{645EE7E9-C247-459F-A9E4-608F8F2EC685}"/>
    <cellStyle name="Millares 212 7 12 2" xfId="30078" xr:uid="{933879F0-07DE-4D02-B661-847FE034E9E0}"/>
    <cellStyle name="Millares 212 7 13" xfId="15211" xr:uid="{479CBA3E-DA07-4908-81F1-63EA6827417E}"/>
    <cellStyle name="Millares 212 7 13 2" xfId="36714" xr:uid="{F9D1C8B6-18C3-4954-BB9E-682AEE44A048}"/>
    <cellStyle name="Millares 212 7 14" xfId="21816" xr:uid="{1D1EAE25-D485-4033-BA6D-69E9B9D0DB56}"/>
    <cellStyle name="Millares 212 7 15" xfId="43319" xr:uid="{479FD58D-7617-4CC3-9967-3910569AD0C3}"/>
    <cellStyle name="Millares 212 7 2" xfId="446" xr:uid="{1FBD8255-E5F1-4E59-8CC0-17D1F3D869ED}"/>
    <cellStyle name="Millares 212 7 2 10" xfId="15349" xr:uid="{ABB3EBAA-9ED0-46CE-847A-6C1CBE1CD290}"/>
    <cellStyle name="Millares 212 7 2 10 2" xfId="36852" xr:uid="{27E6FD66-9B41-4ABF-B4D3-301D5CB38724}"/>
    <cellStyle name="Millares 212 7 2 11" xfId="21954" xr:uid="{3C3DEF57-4EC0-4987-AAB6-6604A08586DF}"/>
    <cellStyle name="Millares 212 7 2 12" xfId="43457" xr:uid="{E1BB72FC-2BC2-4EE3-AFD0-EC8278DADBC6}"/>
    <cellStyle name="Millares 212 7 2 2" xfId="1394" xr:uid="{A32DD0EE-EB38-4988-9F6F-953BD2C35312}"/>
    <cellStyle name="Millares 212 7 2 2 2" xfId="4223" xr:uid="{D963C260-80D3-4E47-8BA8-C52736C77631}"/>
    <cellStyle name="Millares 212 7 2 2 2 2" xfId="12489" xr:uid="{EA3D6AE0-B0DC-4927-8552-D01CF68B4454}"/>
    <cellStyle name="Millares 212 7 2 2 2 2 2" xfId="33992" xr:uid="{79558D93-1D83-4AA6-B078-15E786D6BBF9}"/>
    <cellStyle name="Millares 212 7 2 2 2 3" xfId="19124" xr:uid="{D4D143D7-B751-43D7-A2C7-A95A4E241736}"/>
    <cellStyle name="Millares 212 7 2 2 2 3 2" xfId="40627" xr:uid="{1B2A6F53-B521-4FB4-9D30-F444E2C6DCBE}"/>
    <cellStyle name="Millares 212 7 2 2 2 4" xfId="25729" xr:uid="{0E5FEDEF-AAA0-4CAB-94B5-9247BE229370}"/>
    <cellStyle name="Millares 212 7 2 2 2 5" xfId="47232" xr:uid="{26F8B6A9-DE05-468B-9C34-F8FB263A5EAE}"/>
    <cellStyle name="Millares 212 7 2 2 3" xfId="6362" xr:uid="{CD1219A0-1284-4F94-B869-A81113A42DA9}"/>
    <cellStyle name="Millares 212 7 2 2 3 2" xfId="14628" xr:uid="{8C6AB663-AB58-478E-A671-FAE7A961B65E}"/>
    <cellStyle name="Millares 212 7 2 2 3 2 2" xfId="36131" xr:uid="{C4547705-8828-4025-B5AE-F160A42424E7}"/>
    <cellStyle name="Millares 212 7 2 2 3 3" xfId="21263" xr:uid="{C18E01E8-269D-4AD2-9118-F0DA7BE5C771}"/>
    <cellStyle name="Millares 212 7 2 2 3 3 2" xfId="42766" xr:uid="{48FE0E1A-236B-4E6D-AB4B-1BB40CFA0BEC}"/>
    <cellStyle name="Millares 212 7 2 2 3 4" xfId="27868" xr:uid="{98DB23BD-D250-492C-ADCF-597DFEF24457}"/>
    <cellStyle name="Millares 212 7 2 2 3 5" xfId="49371" xr:uid="{CBF28938-BBCA-4CA5-A927-F922B270C778}"/>
    <cellStyle name="Millares 212 7 2 2 4" xfId="8003" xr:uid="{F8E42107-EC39-4D0A-B980-C20C4E29E0B7}"/>
    <cellStyle name="Millares 212 7 2 2 4 2" xfId="29506" xr:uid="{2A1A7543-C23C-468C-AA99-BC55DF14B470}"/>
    <cellStyle name="Millares 212 7 2 2 5" xfId="9660" xr:uid="{989511A5-A468-4F94-B5F0-6AD24DF6E849}"/>
    <cellStyle name="Millares 212 7 2 2 5 2" xfId="31163" xr:uid="{11E1BA0E-8B0E-48CA-AE72-AFC74069501E}"/>
    <cellStyle name="Millares 212 7 2 2 6" xfId="16295" xr:uid="{7E1AF22B-D98B-40E8-8A8A-8C016690EE8F}"/>
    <cellStyle name="Millares 212 7 2 2 6 2" xfId="37798" xr:uid="{90BE4119-8822-45BB-8EB4-1A0B1C7D653D}"/>
    <cellStyle name="Millares 212 7 2 2 7" xfId="22900" xr:uid="{5B36FBBD-D238-4141-A6C9-D8496034AEC7}"/>
    <cellStyle name="Millares 212 7 2 2 8" xfId="44403" xr:uid="{2029DB6D-8B2F-4BBC-914B-1DF7F0DA9131}"/>
    <cellStyle name="Millares 212 7 2 3" xfId="2081" xr:uid="{5DB841B3-1C66-4FC4-A1E8-76B8A1594E7A}"/>
    <cellStyle name="Millares 212 7 2 3 2" xfId="10347" xr:uid="{4178E830-DB4F-40AC-8303-08A949D14C9D}"/>
    <cellStyle name="Millares 212 7 2 3 2 2" xfId="31850" xr:uid="{BEBA6CE6-0C89-4980-9360-95D31132FF9A}"/>
    <cellStyle name="Millares 212 7 2 3 3" xfId="16982" xr:uid="{53B5920F-2C5C-4CAF-99CE-82AD1F233B61}"/>
    <cellStyle name="Millares 212 7 2 3 3 2" xfId="38485" xr:uid="{E493CB3C-3B57-46E1-996B-9683E3C291F6}"/>
    <cellStyle name="Millares 212 7 2 3 4" xfId="23587" xr:uid="{F5AB5DFE-4A35-460E-B066-0B7301278FFE}"/>
    <cellStyle name="Millares 212 7 2 3 5" xfId="45090" xr:uid="{C3A343A4-DFE2-4A82-BDCC-5D974B8BBD4C}"/>
    <cellStyle name="Millares 212 7 2 4" xfId="2878" xr:uid="{B650866A-F122-48E3-9434-2402E4B7D83F}"/>
    <cellStyle name="Millares 212 7 2 4 2" xfId="11144" xr:uid="{4C6389FF-591B-46C9-A455-A065DC7FAEE1}"/>
    <cellStyle name="Millares 212 7 2 4 2 2" xfId="32647" xr:uid="{D3634F65-8D8B-4452-8865-8248C02A4058}"/>
    <cellStyle name="Millares 212 7 2 4 3" xfId="17779" xr:uid="{8BF4B22D-1D7D-4FB9-8506-055276A106C7}"/>
    <cellStyle name="Millares 212 7 2 4 3 2" xfId="39282" xr:uid="{778F3F07-293C-4FA8-A364-C6E906E6B6D9}"/>
    <cellStyle name="Millares 212 7 2 4 4" xfId="24384" xr:uid="{DCD6FE5C-A690-49A2-9E53-5DC74C38816D}"/>
    <cellStyle name="Millares 212 7 2 4 5" xfId="45887" xr:uid="{9A1BCE53-A220-4F1A-B88B-ABF07D2A4624}"/>
    <cellStyle name="Millares 212 7 2 5" xfId="3277" xr:uid="{76811A34-2FF0-4606-87B0-CDBC7891D747}"/>
    <cellStyle name="Millares 212 7 2 5 2" xfId="11543" xr:uid="{FD7E55B6-D330-4340-8FD5-EBE8FD814535}"/>
    <cellStyle name="Millares 212 7 2 5 2 2" xfId="33046" xr:uid="{962046A1-654C-4F7B-A225-629AC78D7390}"/>
    <cellStyle name="Millares 212 7 2 5 3" xfId="18178" xr:uid="{134BA099-1C77-4A40-ADA1-20BDBE6B1981}"/>
    <cellStyle name="Millares 212 7 2 5 3 2" xfId="39681" xr:uid="{9E6879B6-6DD7-43CA-A48E-A5B0A2C86417}"/>
    <cellStyle name="Millares 212 7 2 5 4" xfId="24783" xr:uid="{2B0470AF-7B62-4CB1-9441-F913173541DE}"/>
    <cellStyle name="Millares 212 7 2 5 5" xfId="46286" xr:uid="{0A9FC5B5-D505-4E0D-82EB-4F62CCA29A86}"/>
    <cellStyle name="Millares 212 7 2 6" xfId="5022" xr:uid="{ACBCB0B9-A811-4400-B43E-F3F91A4A9D81}"/>
    <cellStyle name="Millares 212 7 2 6 2" xfId="13288" xr:uid="{B519B1DE-274A-4A9A-AD4E-4074AD29750A}"/>
    <cellStyle name="Millares 212 7 2 6 2 2" xfId="34791" xr:uid="{F51FD7F9-0E25-4607-A837-2825AB2455B9}"/>
    <cellStyle name="Millares 212 7 2 6 3" xfId="19923" xr:uid="{2A4AD6AB-6B41-4856-B2EC-F3F2E3804EC5}"/>
    <cellStyle name="Millares 212 7 2 6 3 2" xfId="41426" xr:uid="{506D8584-0D9F-4159-A043-9B1A82CDD40D}"/>
    <cellStyle name="Millares 212 7 2 6 4" xfId="26528" xr:uid="{98405E3F-2533-42C0-B8AF-111133F9136E}"/>
    <cellStyle name="Millares 212 7 2 6 5" xfId="48031" xr:uid="{FF8B82D7-A280-46EF-B13B-FF7ED1BC1E5E}"/>
    <cellStyle name="Millares 212 7 2 7" xfId="5416" xr:uid="{C5A645AD-C76C-4DEF-AC18-A3D4279C99D9}"/>
    <cellStyle name="Millares 212 7 2 7 2" xfId="13682" xr:uid="{A32BE5AE-01B3-445A-B458-B04B5879B833}"/>
    <cellStyle name="Millares 212 7 2 7 2 2" xfId="35185" xr:uid="{70B69ACA-A24C-4C27-82A7-CCA95DD82306}"/>
    <cellStyle name="Millares 212 7 2 7 3" xfId="20317" xr:uid="{063E9980-6ECB-492A-84D0-51F686DD3479}"/>
    <cellStyle name="Millares 212 7 2 7 3 2" xfId="41820" xr:uid="{A411B8EA-162C-4EB5-8A9D-E3BE5CC12A56}"/>
    <cellStyle name="Millares 212 7 2 7 4" xfId="26922" xr:uid="{D03D728D-BD3B-43BE-A37C-0454F11C706E}"/>
    <cellStyle name="Millares 212 7 2 7 5" xfId="48425" xr:uid="{DBFD6C3E-D1EE-4E81-A024-452C55706DB1}"/>
    <cellStyle name="Millares 212 7 2 8" xfId="7057" xr:uid="{9B96B675-13D2-46F9-A6C6-D779180F1DBA}"/>
    <cellStyle name="Millares 212 7 2 8 2" xfId="28560" xr:uid="{3CE77364-43C1-4F82-8418-E900572C34E3}"/>
    <cellStyle name="Millares 212 7 2 9" xfId="8713" xr:uid="{3F11A5E8-C30E-450D-87FD-2B7A0CFDFBC2}"/>
    <cellStyle name="Millares 212 7 2 9 2" xfId="30216" xr:uid="{6B8E3FC0-781A-4DCA-B061-6CB744C309C8}"/>
    <cellStyle name="Millares 212 7 3" xfId="728" xr:uid="{7D29B4C4-7411-47A3-9BB0-55F28B7A893C}"/>
    <cellStyle name="Millares 212 7 3 10" xfId="43737" xr:uid="{24028CA1-15CC-4364-A9B0-C915EA1C56B8}"/>
    <cellStyle name="Millares 212 7 3 2" xfId="1674" xr:uid="{1FB6AD04-69E1-4CA7-BBD4-FAF7B2619357}"/>
    <cellStyle name="Millares 212 7 3 2 2" xfId="4503" xr:uid="{649EA4BA-F4B1-4FE5-AA47-A913FE678B53}"/>
    <cellStyle name="Millares 212 7 3 2 2 2" xfId="12769" xr:uid="{B9EA7BBA-4727-4A87-85DE-7C09582AB425}"/>
    <cellStyle name="Millares 212 7 3 2 2 2 2" xfId="34272" xr:uid="{102CF053-77BF-4689-A2BA-3267C413A3FA}"/>
    <cellStyle name="Millares 212 7 3 2 2 3" xfId="19404" xr:uid="{05A8A11B-85E5-4B0C-B8AD-A02D4980A034}"/>
    <cellStyle name="Millares 212 7 3 2 2 3 2" xfId="40907" xr:uid="{0BB6C27C-7F89-4427-9D57-D114F21A8431}"/>
    <cellStyle name="Millares 212 7 3 2 2 4" xfId="26009" xr:uid="{30EB64CB-C9C5-41BC-B4DF-CCD696BE943F}"/>
    <cellStyle name="Millares 212 7 3 2 2 5" xfId="47512" xr:uid="{6B4598F8-9261-47BA-8386-273E0B1E1990}"/>
    <cellStyle name="Millares 212 7 3 2 3" xfId="6642" xr:uid="{4E3B3F8B-02BE-48DF-BEC4-22A62759D176}"/>
    <cellStyle name="Millares 212 7 3 2 3 2" xfId="14908" xr:uid="{F2490EDA-2D2D-4F0C-9997-6FFA69D31D4A}"/>
    <cellStyle name="Millares 212 7 3 2 3 2 2" xfId="36411" xr:uid="{469A23DD-6BB8-455D-820A-9C2B4E6A7A0A}"/>
    <cellStyle name="Millares 212 7 3 2 3 3" xfId="21543" xr:uid="{E1AA3969-55CA-4C9A-82AC-AE916BAC3522}"/>
    <cellStyle name="Millares 212 7 3 2 3 3 2" xfId="43046" xr:uid="{EE0FC5C3-EBA5-4230-ABCF-D384DA014EF4}"/>
    <cellStyle name="Millares 212 7 3 2 3 4" xfId="28148" xr:uid="{7F618925-982E-44C2-B965-37494F6C78E5}"/>
    <cellStyle name="Millares 212 7 3 2 3 5" xfId="49651" xr:uid="{F89BF56B-5673-4B34-966F-C34C108F8B3F}"/>
    <cellStyle name="Millares 212 7 3 2 4" xfId="8283" xr:uid="{74372ADB-921F-42E5-9F2F-DE5174F04F74}"/>
    <cellStyle name="Millares 212 7 3 2 4 2" xfId="29786" xr:uid="{163719BB-CEC2-4E9A-9279-D55D0047F356}"/>
    <cellStyle name="Millares 212 7 3 2 5" xfId="9940" xr:uid="{027456A5-CC06-48E9-ABBD-EC573A46D8D7}"/>
    <cellStyle name="Millares 212 7 3 2 5 2" xfId="31443" xr:uid="{D725F9D6-7EE4-4ACF-B646-2AB8BAB2151F}"/>
    <cellStyle name="Millares 212 7 3 2 6" xfId="16575" xr:uid="{2976805A-43CD-4402-96A5-6E31D9610A7F}"/>
    <cellStyle name="Millares 212 7 3 2 6 2" xfId="38078" xr:uid="{59CEEAEF-65B7-497E-B946-96E04A2CBCC2}"/>
    <cellStyle name="Millares 212 7 3 2 7" xfId="23180" xr:uid="{3F6C85D0-425C-4522-AB37-E150CAAE5490}"/>
    <cellStyle name="Millares 212 7 3 2 8" xfId="44683" xr:uid="{4341A912-80A2-47D3-B0B6-6F62660B7F2E}"/>
    <cellStyle name="Millares 212 7 3 3" xfId="2361" xr:uid="{703809CF-56EB-4CFF-9994-BE6DFFA13767}"/>
    <cellStyle name="Millares 212 7 3 3 2" xfId="10627" xr:uid="{EE8FAE9E-20CB-4694-A310-C2820BE56A30}"/>
    <cellStyle name="Millares 212 7 3 3 2 2" xfId="32130" xr:uid="{4488BE52-DB95-48EC-ABC1-4A25CFA79750}"/>
    <cellStyle name="Millares 212 7 3 3 3" xfId="17262" xr:uid="{FCF467E7-AB4D-4B63-A5D0-3D1903F03BA9}"/>
    <cellStyle name="Millares 212 7 3 3 3 2" xfId="38765" xr:uid="{8C7B6159-F71A-4D30-934F-4683344C2F3E}"/>
    <cellStyle name="Millares 212 7 3 3 4" xfId="23867" xr:uid="{54238955-16A2-477E-A3E6-38A277EA1DB2}"/>
    <cellStyle name="Millares 212 7 3 3 5" xfId="45370" xr:uid="{386B9DE9-9258-4740-8A1B-D06FA642C003}"/>
    <cellStyle name="Millares 212 7 3 4" xfId="3557" xr:uid="{62AD164E-72B2-4FBB-8B88-BAAF0F342D54}"/>
    <cellStyle name="Millares 212 7 3 4 2" xfId="11823" xr:uid="{FDF4E626-42A1-4474-8873-7027EEF64162}"/>
    <cellStyle name="Millares 212 7 3 4 2 2" xfId="33326" xr:uid="{AA445F97-CF3B-49C2-AEFC-86E217F0E133}"/>
    <cellStyle name="Millares 212 7 3 4 3" xfId="18458" xr:uid="{BC9D6ED1-D944-4617-81AA-D74409942ECA}"/>
    <cellStyle name="Millares 212 7 3 4 3 2" xfId="39961" xr:uid="{C4188AD5-294C-4E55-A727-E15070D94699}"/>
    <cellStyle name="Millares 212 7 3 4 4" xfId="25063" xr:uid="{65A0F2A4-70DB-4231-A7CB-D2D6D629C1E0}"/>
    <cellStyle name="Millares 212 7 3 4 5" xfId="46566" xr:uid="{71396C59-7440-406E-852B-B4DC6A58C194}"/>
    <cellStyle name="Millares 212 7 3 5" xfId="5696" xr:uid="{F1D3BB3E-BB62-4095-BFCE-A984932A892A}"/>
    <cellStyle name="Millares 212 7 3 5 2" xfId="13962" xr:uid="{609B61DF-25DB-48BE-8D33-8FBD32A61369}"/>
    <cellStyle name="Millares 212 7 3 5 2 2" xfId="35465" xr:uid="{7B4A5DD1-97A4-4A56-B857-4DC810586089}"/>
    <cellStyle name="Millares 212 7 3 5 3" xfId="20597" xr:uid="{0BAE7204-CD45-46D8-8EA2-D024CAB53CA9}"/>
    <cellStyle name="Millares 212 7 3 5 3 2" xfId="42100" xr:uid="{CD66BABF-945B-4F7B-892A-2B4BDEE73B8C}"/>
    <cellStyle name="Millares 212 7 3 5 4" xfId="27202" xr:uid="{32BD4DFA-AA25-40A9-ADB0-19CDA1D093EC}"/>
    <cellStyle name="Millares 212 7 3 5 5" xfId="48705" xr:uid="{27511DEA-03FD-461A-B1F2-CABC78046AFF}"/>
    <cellStyle name="Millares 212 7 3 6" xfId="7337" xr:uid="{BFE65138-FE8F-4EF2-98CD-7F9FC71C7815}"/>
    <cellStyle name="Millares 212 7 3 6 2" xfId="28840" xr:uid="{574231FA-A0C8-4988-AB54-343632426628}"/>
    <cellStyle name="Millares 212 7 3 7" xfId="8994" xr:uid="{7BBBC56F-B2C3-4790-A98B-B10FC3589DF6}"/>
    <cellStyle name="Millares 212 7 3 7 2" xfId="30497" xr:uid="{D77EDB29-2015-47E3-8164-0A8A9E5FE091}"/>
    <cellStyle name="Millares 212 7 3 8" xfId="15629" xr:uid="{39B2C710-1547-4165-A03A-8CB4F08C0C91}"/>
    <cellStyle name="Millares 212 7 3 8 2" xfId="37132" xr:uid="{C6A48E84-839C-48E0-9818-F53C3F2F1DFC}"/>
    <cellStyle name="Millares 212 7 3 9" xfId="22234" xr:uid="{8168D009-4D5C-4FAF-861A-C8F010E334C6}"/>
    <cellStyle name="Millares 212 7 4" xfId="998" xr:uid="{9E61EDAB-9B37-4C36-A8AC-09F562F7F525}"/>
    <cellStyle name="Millares 212 7 4 2" xfId="3827" xr:uid="{85453E73-F60A-4285-807F-E28F06C69AA6}"/>
    <cellStyle name="Millares 212 7 4 2 2" xfId="12093" xr:uid="{DD12A05D-CF86-4090-A8F9-1C7F73534298}"/>
    <cellStyle name="Millares 212 7 4 2 2 2" xfId="33596" xr:uid="{B56096C1-FF28-4D93-83D5-9260B9FD369B}"/>
    <cellStyle name="Millares 212 7 4 2 3" xfId="18728" xr:uid="{A5A19BBB-8BD8-49A5-9929-6E9783A59CE4}"/>
    <cellStyle name="Millares 212 7 4 2 3 2" xfId="40231" xr:uid="{0A3DBDCA-41D1-40BE-B2F0-F1135F4033DD}"/>
    <cellStyle name="Millares 212 7 4 2 4" xfId="25333" xr:uid="{A1D6CF9B-1F4E-4677-A8B9-EC523A37FEA7}"/>
    <cellStyle name="Millares 212 7 4 2 5" xfId="46836" xr:uid="{A90C3EEA-96B8-4BC2-93E0-7AEE6A7D45A7}"/>
    <cellStyle name="Millares 212 7 4 3" xfId="5966" xr:uid="{5CD2E322-5AD4-4600-A426-B7ECB7575488}"/>
    <cellStyle name="Millares 212 7 4 3 2" xfId="14232" xr:uid="{A4D47A3F-8E75-47AC-B629-07EE181AC457}"/>
    <cellStyle name="Millares 212 7 4 3 2 2" xfId="35735" xr:uid="{0557E695-1800-4B7A-90FE-B1EC8FFCF4A3}"/>
    <cellStyle name="Millares 212 7 4 3 3" xfId="20867" xr:uid="{76820C82-E940-4E49-A7CC-C900417CFF0F}"/>
    <cellStyle name="Millares 212 7 4 3 3 2" xfId="42370" xr:uid="{8A932CBA-994E-49E4-A32E-8A3654B92474}"/>
    <cellStyle name="Millares 212 7 4 3 4" xfId="27472" xr:uid="{957F0135-CC93-4C73-9542-0793DDF0B0DB}"/>
    <cellStyle name="Millares 212 7 4 3 5" xfId="48975" xr:uid="{C424AD39-99A2-4F96-A89B-8C082DF9E6D3}"/>
    <cellStyle name="Millares 212 7 4 4" xfId="7607" xr:uid="{7CEC022B-ADC1-4BBA-8B47-5D1A77CF70C8}"/>
    <cellStyle name="Millares 212 7 4 4 2" xfId="29110" xr:uid="{12D0726B-8717-44CB-9CBE-A9CFF1DBAECD}"/>
    <cellStyle name="Millares 212 7 4 5" xfId="9264" xr:uid="{96665BDC-76A2-4250-8652-CACE337A8E0C}"/>
    <cellStyle name="Millares 212 7 4 5 2" xfId="30767" xr:uid="{089525F9-9CA6-4F3D-8509-268E9468063F}"/>
    <cellStyle name="Millares 212 7 4 6" xfId="15899" xr:uid="{79DCD2B8-7605-4C0D-9B83-152FE5B6AE86}"/>
    <cellStyle name="Millares 212 7 4 6 2" xfId="37402" xr:uid="{58EB1071-00CA-4920-8441-1000A47FAEFE}"/>
    <cellStyle name="Millares 212 7 4 7" xfId="22504" xr:uid="{150DFAC8-0182-4D4E-B527-12BACDA65FB9}"/>
    <cellStyle name="Millares 212 7 4 8" xfId="44007" xr:uid="{541B4405-4091-41F4-834F-7D5F7E16A571}"/>
    <cellStyle name="Millares 212 7 5" xfId="1256" xr:uid="{7A1BDA75-5873-4B01-B6AA-EC46E8E3035D}"/>
    <cellStyle name="Millares 212 7 5 2" xfId="4085" xr:uid="{8C686460-B5D8-48FB-8C36-3F06F7AF935C}"/>
    <cellStyle name="Millares 212 7 5 2 2" xfId="12351" xr:uid="{B2B998AA-0191-4338-82D7-BEA587E8A768}"/>
    <cellStyle name="Millares 212 7 5 2 2 2" xfId="33854" xr:uid="{B3A33FEA-3E22-4062-9489-9FF170E070CD}"/>
    <cellStyle name="Millares 212 7 5 2 3" xfId="18986" xr:uid="{F4EA15F9-628D-4A73-A1F9-B90FC880946E}"/>
    <cellStyle name="Millares 212 7 5 2 3 2" xfId="40489" xr:uid="{0E63EF83-ECB0-4DE3-9C2E-AE29301D255F}"/>
    <cellStyle name="Millares 212 7 5 2 4" xfId="25591" xr:uid="{8CEC99F6-8858-4F36-894F-DB8ACC68F5E7}"/>
    <cellStyle name="Millares 212 7 5 2 5" xfId="47094" xr:uid="{2BD12204-1760-4AC6-BB30-32056A5712DB}"/>
    <cellStyle name="Millares 212 7 5 3" xfId="6224" xr:uid="{3797499F-22A4-4194-9597-73D4E6A4B302}"/>
    <cellStyle name="Millares 212 7 5 3 2" xfId="14490" xr:uid="{F31A8FD5-B497-4E74-A395-7D1F7E9F43A1}"/>
    <cellStyle name="Millares 212 7 5 3 2 2" xfId="35993" xr:uid="{928E9597-2903-4FB9-AB74-2BE5A16889A8}"/>
    <cellStyle name="Millares 212 7 5 3 3" xfId="21125" xr:uid="{7ACAC78D-59EA-47FA-B8BB-BBB6D9E94B69}"/>
    <cellStyle name="Millares 212 7 5 3 3 2" xfId="42628" xr:uid="{EDAAE57A-91A5-4599-A800-3FBD691669EA}"/>
    <cellStyle name="Millares 212 7 5 3 4" xfId="27730" xr:uid="{008BE661-F35D-43F3-9149-B0EC2A80B0C2}"/>
    <cellStyle name="Millares 212 7 5 3 5" xfId="49233" xr:uid="{97C49894-53C4-438D-87CD-68A5F47E44A5}"/>
    <cellStyle name="Millares 212 7 5 4" xfId="7865" xr:uid="{988C0276-1852-4B57-8497-837E6D6BD98B}"/>
    <cellStyle name="Millares 212 7 5 4 2" xfId="29368" xr:uid="{91017DD4-DFF5-48F2-B4E8-B25BC6E7D588}"/>
    <cellStyle name="Millares 212 7 5 5" xfId="9522" xr:uid="{0F4417BA-AF43-4A9B-B23F-FB38B565ED66}"/>
    <cellStyle name="Millares 212 7 5 5 2" xfId="31025" xr:uid="{4AC013FB-976E-44BA-B7B7-8DBCF4BE2688}"/>
    <cellStyle name="Millares 212 7 5 6" xfId="16157" xr:uid="{6F2C2879-34B1-4138-B77E-3D6A5C6D49DB}"/>
    <cellStyle name="Millares 212 7 5 6 2" xfId="37660" xr:uid="{1420B52C-0827-43C1-9BC8-836262DC67CF}"/>
    <cellStyle name="Millares 212 7 5 7" xfId="22762" xr:uid="{A2CA7F44-3779-4FCF-913B-8234CD6CCC32}"/>
    <cellStyle name="Millares 212 7 5 8" xfId="44265" xr:uid="{4BBD6E75-1ED6-44EC-90A0-A4366D07008A}"/>
    <cellStyle name="Millares 212 7 6" xfId="1943" xr:uid="{A4904649-B8B0-4554-8B1E-8F818EB4367B}"/>
    <cellStyle name="Millares 212 7 6 2" xfId="10209" xr:uid="{28EB85CC-0520-4989-B8A3-172721A5D970}"/>
    <cellStyle name="Millares 212 7 6 2 2" xfId="31712" xr:uid="{1B2EA738-967E-46AD-AE16-728D9F9896B8}"/>
    <cellStyle name="Millares 212 7 6 3" xfId="16844" xr:uid="{500AA792-3A7F-4929-A613-AB18FE2E1E8F}"/>
    <cellStyle name="Millares 212 7 6 3 2" xfId="38347" xr:uid="{BB3197C5-32F2-44E5-9003-0AD74FEA1D9C}"/>
    <cellStyle name="Millares 212 7 6 4" xfId="23449" xr:uid="{39A75473-88CA-48CC-950B-12CAE67C3FCE}"/>
    <cellStyle name="Millares 212 7 6 5" xfId="44952" xr:uid="{E6E5B107-D115-4F3F-B1B5-A342FA236E12}"/>
    <cellStyle name="Millares 212 7 7" xfId="2630" xr:uid="{C3C746EF-0CC5-4FB9-8436-0A2DC2395130}"/>
    <cellStyle name="Millares 212 7 7 2" xfId="10896" xr:uid="{718BFCA8-E03E-4B8B-9476-2C24FEC6962D}"/>
    <cellStyle name="Millares 212 7 7 2 2" xfId="32399" xr:uid="{E3C7A182-9531-4F57-BBF6-8A292CFF168B}"/>
    <cellStyle name="Millares 212 7 7 3" xfId="17531" xr:uid="{EA200F1C-CA54-4F18-B6EA-1427D139B6A6}"/>
    <cellStyle name="Millares 212 7 7 3 2" xfId="39034" xr:uid="{9A8FDB62-D8C2-48B1-AD3C-C387852F640E}"/>
    <cellStyle name="Millares 212 7 7 4" xfId="24136" xr:uid="{076666A0-DDE8-4B87-8A5B-AA73E996CBA4}"/>
    <cellStyle name="Millares 212 7 7 5" xfId="45639" xr:uid="{B9A08012-A08D-4A3E-9A5C-F568B1C10986}"/>
    <cellStyle name="Millares 212 7 8" xfId="3139" xr:uid="{CAB1258B-8F00-4554-AC28-C16D46FE7F25}"/>
    <cellStyle name="Millares 212 7 8 2" xfId="11405" xr:uid="{19152DFD-9A95-44FF-89E2-025839C33EB9}"/>
    <cellStyle name="Millares 212 7 8 2 2" xfId="32908" xr:uid="{A98D1809-2D07-487F-91BE-291999E0394F}"/>
    <cellStyle name="Millares 212 7 8 3" xfId="18040" xr:uid="{2E66FD0F-34B3-4F93-8A5B-766A6BEE8F8C}"/>
    <cellStyle name="Millares 212 7 8 3 2" xfId="39543" xr:uid="{601564ED-D4E4-4ABC-9796-9A1A95321E93}"/>
    <cellStyle name="Millares 212 7 8 4" xfId="24645" xr:uid="{B3139A16-B0D2-4500-9F9D-CE0E6AC8CADF}"/>
    <cellStyle name="Millares 212 7 8 5" xfId="46148" xr:uid="{9B8794CB-EBAC-4289-B228-E206F99B44E1}"/>
    <cellStyle name="Millares 212 7 9" xfId="4774" xr:uid="{ADBC9C80-15A3-49E8-A7B5-0ABB8F5FC77C}"/>
    <cellStyle name="Millares 212 7 9 2" xfId="13040" xr:uid="{260C2B55-DC85-49A6-84EB-05B833E9CE27}"/>
    <cellStyle name="Millares 212 7 9 2 2" xfId="34543" xr:uid="{8DA7E775-B22D-442E-A546-B304328DBCAC}"/>
    <cellStyle name="Millares 212 7 9 3" xfId="19675" xr:uid="{046621EB-8283-4B93-9858-3D32811A63EE}"/>
    <cellStyle name="Millares 212 7 9 3 2" xfId="41178" xr:uid="{8C22944F-9722-46D9-A7A1-016D462078A5}"/>
    <cellStyle name="Millares 212 7 9 4" xfId="26280" xr:uid="{2AB3BB89-8106-4FFC-B2E3-892924DDA858}"/>
    <cellStyle name="Millares 212 7 9 5" xfId="47783" xr:uid="{1611CE02-C0E3-4B0A-82F6-F49208403DAC}"/>
    <cellStyle name="Millares 212 8" xfId="315" xr:uid="{13D9E120-510D-4785-9E5E-F94CE060BEFE}"/>
    <cellStyle name="Millares 212 8 10" xfId="15218" xr:uid="{8E489DDE-B062-4141-AAF3-F195D2D3796F}"/>
    <cellStyle name="Millares 212 8 10 2" xfId="36721" xr:uid="{47D1D8C3-52BB-4F44-A9C5-61AA4F17D39D}"/>
    <cellStyle name="Millares 212 8 11" xfId="21823" xr:uid="{AD7F4D94-6409-4E17-A515-6C255A5536A1}"/>
    <cellStyle name="Millares 212 8 12" xfId="43326" xr:uid="{7551B110-DA4A-4706-B0E3-B68F02760E3F}"/>
    <cellStyle name="Millares 212 8 2" xfId="1263" xr:uid="{352018E9-DA75-4170-B301-0F6704217009}"/>
    <cellStyle name="Millares 212 8 2 2" xfId="4092" xr:uid="{0D458A97-D090-4A85-8218-C74D5112DBDC}"/>
    <cellStyle name="Millares 212 8 2 2 2" xfId="12358" xr:uid="{2E3466C7-B8C0-41AC-A258-BB7A4F1CB470}"/>
    <cellStyle name="Millares 212 8 2 2 2 2" xfId="33861" xr:uid="{C233AE1E-7CA0-4394-89FF-753FFA49BA4A}"/>
    <cellStyle name="Millares 212 8 2 2 3" xfId="18993" xr:uid="{1F4B368A-3B82-497F-9B46-1FA83B0F0452}"/>
    <cellStyle name="Millares 212 8 2 2 3 2" xfId="40496" xr:uid="{10AAF9A6-E380-4310-86A9-7B5D00BDF3E9}"/>
    <cellStyle name="Millares 212 8 2 2 4" xfId="25598" xr:uid="{0AAB9BA1-D338-4414-B4BF-149D66E68051}"/>
    <cellStyle name="Millares 212 8 2 2 5" xfId="47101" xr:uid="{290D9C0B-0CBE-417C-9552-24F081E55F13}"/>
    <cellStyle name="Millares 212 8 2 3" xfId="6231" xr:uid="{D4DBECA6-6FDF-4D4D-A35D-9F3E8A59A99F}"/>
    <cellStyle name="Millares 212 8 2 3 2" xfId="14497" xr:uid="{704EE54B-1673-44C6-B8AB-C542E49825D1}"/>
    <cellStyle name="Millares 212 8 2 3 2 2" xfId="36000" xr:uid="{23DA6C18-50B6-413E-97AA-B288BE8D3560}"/>
    <cellStyle name="Millares 212 8 2 3 3" xfId="21132" xr:uid="{6C9D6467-55FE-48D7-8C95-04924C33B6ED}"/>
    <cellStyle name="Millares 212 8 2 3 3 2" xfId="42635" xr:uid="{A730129B-FCD1-437B-9C38-0E7FD656DD57}"/>
    <cellStyle name="Millares 212 8 2 3 4" xfId="27737" xr:uid="{D0C62936-087F-4408-BAAB-E928079C8BC5}"/>
    <cellStyle name="Millares 212 8 2 3 5" xfId="49240" xr:uid="{1D3DFF45-DFBD-4F5E-8FA8-421F73C60B0C}"/>
    <cellStyle name="Millares 212 8 2 4" xfId="7872" xr:uid="{5D806EA4-73DF-4F3C-88F2-A0F5DE6D8A9A}"/>
    <cellStyle name="Millares 212 8 2 4 2" xfId="29375" xr:uid="{EFB04511-6BF3-4320-958C-D3B14BBB9D16}"/>
    <cellStyle name="Millares 212 8 2 5" xfId="9529" xr:uid="{F656FBE2-6D70-4A89-BB6F-F3584739A400}"/>
    <cellStyle name="Millares 212 8 2 5 2" xfId="31032" xr:uid="{56BEF583-E3A5-4524-A58F-62DBF1A3DA31}"/>
    <cellStyle name="Millares 212 8 2 6" xfId="16164" xr:uid="{F4075FC4-0C1D-4FB8-90DB-EEAADBDA9471}"/>
    <cellStyle name="Millares 212 8 2 6 2" xfId="37667" xr:uid="{E91313D4-1BDA-4B2C-A90E-17B6A10131DD}"/>
    <cellStyle name="Millares 212 8 2 7" xfId="22769" xr:uid="{095A7EA3-E77A-4DCE-80A1-186E0239DA4B}"/>
    <cellStyle name="Millares 212 8 2 8" xfId="44272" xr:uid="{E9C928F2-DDE9-4214-9BC8-3C4B19E70A5D}"/>
    <cellStyle name="Millares 212 8 3" xfId="1950" xr:uid="{650C5925-EF5A-4742-A1A0-287782FA3A03}"/>
    <cellStyle name="Millares 212 8 3 2" xfId="10216" xr:uid="{3F493968-9230-4E46-A62F-2B6A31C45D6A}"/>
    <cellStyle name="Millares 212 8 3 2 2" xfId="31719" xr:uid="{FCCF56E2-4685-4C89-A494-F5A4B7A6E697}"/>
    <cellStyle name="Millares 212 8 3 3" xfId="16851" xr:uid="{DBDB4324-6271-4DB6-9E2A-D611A4131073}"/>
    <cellStyle name="Millares 212 8 3 3 2" xfId="38354" xr:uid="{A291F52A-3E52-4508-B7DF-7F5CC4E2DEA7}"/>
    <cellStyle name="Millares 212 8 3 4" xfId="23456" xr:uid="{76FCFD7F-897B-4565-B1DA-AF4B46BF9EA4}"/>
    <cellStyle name="Millares 212 8 3 5" xfId="44959" xr:uid="{F7C0F9E0-B1FC-424F-89E8-EF3A17A3DA4F}"/>
    <cellStyle name="Millares 212 8 4" xfId="2754" xr:uid="{E24E1251-9ECE-4C19-AB84-C462EEE01B88}"/>
    <cellStyle name="Millares 212 8 4 2" xfId="11020" xr:uid="{E42D6084-7228-4FA7-B0A5-3B0626D22221}"/>
    <cellStyle name="Millares 212 8 4 2 2" xfId="32523" xr:uid="{9B181C9B-7875-417C-B8B9-FA923D85F0DA}"/>
    <cellStyle name="Millares 212 8 4 3" xfId="17655" xr:uid="{4244A44B-88EB-456B-8A14-71EF286470D7}"/>
    <cellStyle name="Millares 212 8 4 3 2" xfId="39158" xr:uid="{6187645B-4A4A-482D-AC50-6FE4919834F7}"/>
    <cellStyle name="Millares 212 8 4 4" xfId="24260" xr:uid="{005DF981-709D-48ED-8F06-C29B92B4B542}"/>
    <cellStyle name="Millares 212 8 4 5" xfId="45763" xr:uid="{5FD2EB41-34A4-40B1-9114-672558B0A834}"/>
    <cellStyle name="Millares 212 8 5" xfId="3146" xr:uid="{080B5F17-C107-4A8A-8E05-46A334FF1362}"/>
    <cellStyle name="Millares 212 8 5 2" xfId="11412" xr:uid="{BA24D233-CC1E-45D8-BD22-60BBDEFDEC8F}"/>
    <cellStyle name="Millares 212 8 5 2 2" xfId="32915" xr:uid="{5F040A9B-4853-4D87-9EAE-006D9039074E}"/>
    <cellStyle name="Millares 212 8 5 3" xfId="18047" xr:uid="{F4AD02E3-1881-4F18-86A4-501274523451}"/>
    <cellStyle name="Millares 212 8 5 3 2" xfId="39550" xr:uid="{D4E18230-53A2-461E-960A-4F2F9EF2A8EC}"/>
    <cellStyle name="Millares 212 8 5 4" xfId="24652" xr:uid="{D559FA56-AE8C-45F7-81C8-D9BFB7582AA4}"/>
    <cellStyle name="Millares 212 8 5 5" xfId="46155" xr:uid="{8F51788C-7F1D-48CD-94F1-98BEF21FF980}"/>
    <cellStyle name="Millares 212 8 6" xfId="4898" xr:uid="{6A3DD15E-0BF9-4FA8-8205-79E588F39270}"/>
    <cellStyle name="Millares 212 8 6 2" xfId="13164" xr:uid="{01C39528-2F98-45A4-B4BB-B2F2BA00F658}"/>
    <cellStyle name="Millares 212 8 6 2 2" xfId="34667" xr:uid="{B27CFBD5-563C-4983-82B6-F69FF81B5CA0}"/>
    <cellStyle name="Millares 212 8 6 3" xfId="19799" xr:uid="{68A0F7D9-0D4C-42D7-8633-B64E1C606653}"/>
    <cellStyle name="Millares 212 8 6 3 2" xfId="41302" xr:uid="{BF005B22-90B7-4307-BBFF-5C823C642D02}"/>
    <cellStyle name="Millares 212 8 6 4" xfId="26404" xr:uid="{89AC9708-4A70-4FE1-A130-033014C51C8B}"/>
    <cellStyle name="Millares 212 8 6 5" xfId="47907" xr:uid="{C33FB7E5-B21A-4F87-8C24-F2E28FEB386C}"/>
    <cellStyle name="Millares 212 8 7" xfId="5285" xr:uid="{E5AB118D-FD76-4676-BFAC-F577924E9073}"/>
    <cellStyle name="Millares 212 8 7 2" xfId="13551" xr:uid="{BEA85491-7639-4AFB-B3FD-0573D515861D}"/>
    <cellStyle name="Millares 212 8 7 2 2" xfId="35054" xr:uid="{CBFE0A97-2C4A-48AE-985F-D909E6BC4213}"/>
    <cellStyle name="Millares 212 8 7 3" xfId="20186" xr:uid="{DDC116F1-F797-4D54-A763-B3D5CFC5D407}"/>
    <cellStyle name="Millares 212 8 7 3 2" xfId="41689" xr:uid="{941E8DA0-F39B-4EAF-8B8A-4BEA496E6D0B}"/>
    <cellStyle name="Millares 212 8 7 4" xfId="26791" xr:uid="{EEE26806-85D7-4991-9431-652297BF62C7}"/>
    <cellStyle name="Millares 212 8 7 5" xfId="48294" xr:uid="{BACD7DD0-04C8-48DA-828E-CB2D6983504A}"/>
    <cellStyle name="Millares 212 8 8" xfId="6926" xr:uid="{CFA9A46A-BE58-49E9-8304-0AD0939E7CF6}"/>
    <cellStyle name="Millares 212 8 8 2" xfId="28429" xr:uid="{CF43D9B5-2369-46E0-8B54-7CB38272E32A}"/>
    <cellStyle name="Millares 212 8 9" xfId="8582" xr:uid="{CB6B476E-5FB2-43BB-BCA5-C6672D81EE16}"/>
    <cellStyle name="Millares 212 8 9 2" xfId="30085" xr:uid="{AAEEA978-6A42-4454-B9F6-7CAB7825A25C}"/>
    <cellStyle name="Millares 212 9" xfId="604" xr:uid="{46F68F87-3258-452E-8C90-FE85D6FE95CA}"/>
    <cellStyle name="Millares 212 9 10" xfId="43613" xr:uid="{082BCAF4-ED1E-441A-BD7E-2A916192AE4E}"/>
    <cellStyle name="Millares 212 9 2" xfId="1550" xr:uid="{5BC9209F-B16F-4044-8CED-C1B62B7784E7}"/>
    <cellStyle name="Millares 212 9 2 2" xfId="4379" xr:uid="{3C11A746-536F-4809-9446-669D25EBE911}"/>
    <cellStyle name="Millares 212 9 2 2 2" xfId="12645" xr:uid="{9245F3DB-FC3C-4456-9386-79F12346CAD2}"/>
    <cellStyle name="Millares 212 9 2 2 2 2" xfId="34148" xr:uid="{0190FBC8-B081-4727-B503-7A42BDD4F181}"/>
    <cellStyle name="Millares 212 9 2 2 3" xfId="19280" xr:uid="{4BB9F9E7-0318-4450-BB10-E698AE8B9E70}"/>
    <cellStyle name="Millares 212 9 2 2 3 2" xfId="40783" xr:uid="{ABB83CDC-1E50-4699-93FE-7D8F448D6295}"/>
    <cellStyle name="Millares 212 9 2 2 4" xfId="25885" xr:uid="{CD970476-7FFB-4871-87C3-541E81F6FF10}"/>
    <cellStyle name="Millares 212 9 2 2 5" xfId="47388" xr:uid="{C3496D13-1C5B-4455-936E-C48FB5FE0C7C}"/>
    <cellStyle name="Millares 212 9 2 3" xfId="6518" xr:uid="{195C45C3-15D9-49D5-9E31-B59B3817FFC5}"/>
    <cellStyle name="Millares 212 9 2 3 2" xfId="14784" xr:uid="{FA4686E7-3DCB-4F1F-8502-697E881D951F}"/>
    <cellStyle name="Millares 212 9 2 3 2 2" xfId="36287" xr:uid="{84415C14-BD03-42A8-A4D8-80BA4CB3BBF8}"/>
    <cellStyle name="Millares 212 9 2 3 3" xfId="21419" xr:uid="{45078D1D-8D80-4FF0-A214-D1DCBB7E288C}"/>
    <cellStyle name="Millares 212 9 2 3 3 2" xfId="42922" xr:uid="{93325165-92B4-4442-B996-684503BEB591}"/>
    <cellStyle name="Millares 212 9 2 3 4" xfId="28024" xr:uid="{205BF03E-20BD-483B-9298-387F5648D687}"/>
    <cellStyle name="Millares 212 9 2 3 5" xfId="49527" xr:uid="{13DCA391-4747-4AC6-ADA9-67740D7CB987}"/>
    <cellStyle name="Millares 212 9 2 4" xfId="8159" xr:uid="{2E528F62-33F4-48A4-BACC-0251B08F8E93}"/>
    <cellStyle name="Millares 212 9 2 4 2" xfId="29662" xr:uid="{E6BAFDDB-A02A-4427-92A9-85ACDCF72415}"/>
    <cellStyle name="Millares 212 9 2 5" xfId="9816" xr:uid="{01CAB2F2-2F8D-4D8B-8587-38954D7964DF}"/>
    <cellStyle name="Millares 212 9 2 5 2" xfId="31319" xr:uid="{66B3FDA7-6967-4A22-A3FE-FF841324AE5B}"/>
    <cellStyle name="Millares 212 9 2 6" xfId="16451" xr:uid="{0313E30D-7489-4E54-8E8E-6B2D04F3B70A}"/>
    <cellStyle name="Millares 212 9 2 6 2" xfId="37954" xr:uid="{7B7D02DA-636A-4BCD-B5A8-17CD9339B8EC}"/>
    <cellStyle name="Millares 212 9 2 7" xfId="23056" xr:uid="{46F564E1-3C28-47DB-ADCC-5277EFC45DD9}"/>
    <cellStyle name="Millares 212 9 2 8" xfId="44559" xr:uid="{E13A0BBB-4568-44E0-833C-8EE78D578FE7}"/>
    <cellStyle name="Millares 212 9 3" xfId="2237" xr:uid="{A9E2A55E-0DEB-41E9-902B-8490FDF86A02}"/>
    <cellStyle name="Millares 212 9 3 2" xfId="10503" xr:uid="{82BFD8BB-A739-483F-B4B7-1E8F0F71D0D9}"/>
    <cellStyle name="Millares 212 9 3 2 2" xfId="32006" xr:uid="{7CE38ABA-071B-4016-88B9-F4747362482B}"/>
    <cellStyle name="Millares 212 9 3 3" xfId="17138" xr:uid="{1DBB6B0E-7A82-4AE8-B88E-5C4A2526B907}"/>
    <cellStyle name="Millares 212 9 3 3 2" xfId="38641" xr:uid="{F808F93F-7B61-4457-B3CA-040400394835}"/>
    <cellStyle name="Millares 212 9 3 4" xfId="23743" xr:uid="{CB365FAB-80F1-4AFA-A9EC-A9E02DCEB286}"/>
    <cellStyle name="Millares 212 9 3 5" xfId="45246" xr:uid="{C3E003EE-ED57-415C-B43F-F5D1CD6D033B}"/>
    <cellStyle name="Millares 212 9 4" xfId="3433" xr:uid="{5C6F2EDE-BBB9-40D9-BE1D-86F3A3D9FEE6}"/>
    <cellStyle name="Millares 212 9 4 2" xfId="11699" xr:uid="{FD2501D8-1830-4171-8629-13FE2B9B3B0A}"/>
    <cellStyle name="Millares 212 9 4 2 2" xfId="33202" xr:uid="{6C839FEF-22AD-4310-ADBC-0232E917E091}"/>
    <cellStyle name="Millares 212 9 4 3" xfId="18334" xr:uid="{5BDBEA0C-1AE3-43E0-88D6-AE791FA26866}"/>
    <cellStyle name="Millares 212 9 4 3 2" xfId="39837" xr:uid="{209F9CB2-8CE9-4E6F-9A25-35F069DC7928}"/>
    <cellStyle name="Millares 212 9 4 4" xfId="24939" xr:uid="{1E39F5DD-5FFE-47D9-827F-36ADC59CBF43}"/>
    <cellStyle name="Millares 212 9 4 5" xfId="46442" xr:uid="{F6D9BA9B-42DE-475C-99A9-7904E6688639}"/>
    <cellStyle name="Millares 212 9 5" xfId="5572" xr:uid="{FABC2681-12C1-497B-9360-FF3DA1F19441}"/>
    <cellStyle name="Millares 212 9 5 2" xfId="13838" xr:uid="{8F8EB697-2EEA-43FC-B360-6B62E3BFAF4A}"/>
    <cellStyle name="Millares 212 9 5 2 2" xfId="35341" xr:uid="{79F99F46-8507-42B9-83EA-2C16E1760FC5}"/>
    <cellStyle name="Millares 212 9 5 3" xfId="20473" xr:uid="{AF8B8948-4FA4-46A0-B57E-7DF6247C83AC}"/>
    <cellStyle name="Millares 212 9 5 3 2" xfId="41976" xr:uid="{BE08CCE1-E1FD-4B18-9404-FA201696E806}"/>
    <cellStyle name="Millares 212 9 5 4" xfId="27078" xr:uid="{1A8CB71E-F5CB-47DB-8DF0-14F006DD6578}"/>
    <cellStyle name="Millares 212 9 5 5" xfId="48581" xr:uid="{22AF6D30-FC09-4836-8F5F-91517CEAA306}"/>
    <cellStyle name="Millares 212 9 6" xfId="7213" xr:uid="{2F6CB73D-B0AA-4474-BD03-C4EB88402070}"/>
    <cellStyle name="Millares 212 9 6 2" xfId="28716" xr:uid="{8A1C8864-B825-4E43-914E-3DEA63FDF1DE}"/>
    <cellStyle name="Millares 212 9 7" xfId="8870" xr:uid="{A63C1FE3-694B-48EA-B0AC-CD2A130037B3}"/>
    <cellStyle name="Millares 212 9 7 2" xfId="30373" xr:uid="{4CCBAF97-93B2-4C03-B9A6-E8828F59080F}"/>
    <cellStyle name="Millares 212 9 8" xfId="15505" xr:uid="{AC80F837-C9FA-4C67-925A-AEA2936664F6}"/>
    <cellStyle name="Millares 212 9 8 2" xfId="37008" xr:uid="{E8094A8E-031E-4FC1-B4CC-2E86F2AB24DB}"/>
    <cellStyle name="Millares 212 9 9" xfId="22110" xr:uid="{F76D6DFC-2674-4434-96A2-4EFCDB6D5AEC}"/>
    <cellStyle name="Millares 22" xfId="217" xr:uid="{4E14771E-5DD9-4E71-9055-B25D22A87B64}"/>
    <cellStyle name="Millares 22 10" xfId="4736" xr:uid="{42896DE7-77C2-4311-B2C9-BC612A3DB020}"/>
    <cellStyle name="Millares 22 10 2" xfId="13002" xr:uid="{D564FBFA-9CCB-4116-860B-96A781C0EEF7}"/>
    <cellStyle name="Millares 22 10 2 2" xfId="34505" xr:uid="{317330F5-6172-4AE5-8009-B5B71D448717}"/>
    <cellStyle name="Millares 22 10 3" xfId="19637" xr:uid="{A799E914-5203-4699-A3E4-5A9627AEC2F9}"/>
    <cellStyle name="Millares 22 10 3 2" xfId="41140" xr:uid="{B1625B0A-7054-4AED-8ED7-DBB0D1B8E7B5}"/>
    <cellStyle name="Millares 22 10 4" xfId="26242" xr:uid="{8A387823-3332-4225-981C-27E1DEF21863}"/>
    <cellStyle name="Millares 22 10 5" xfId="47745" xr:uid="{9D88E043-2D67-43DF-BBD8-25C313447332}"/>
    <cellStyle name="Millares 22 11" xfId="5239" xr:uid="{3784F781-5E06-44AA-A3D9-8C4877332404}"/>
    <cellStyle name="Millares 22 11 2" xfId="13505" xr:uid="{FF0CB390-2232-4C86-9FD1-D2BFE1D49441}"/>
    <cellStyle name="Millares 22 11 2 2" xfId="35008" xr:uid="{FC1DF212-4502-495C-A6DE-21DB18C7B0D7}"/>
    <cellStyle name="Millares 22 11 3" xfId="20140" xr:uid="{CBF83981-4CA2-4288-98B8-74AC25309ABD}"/>
    <cellStyle name="Millares 22 11 3 2" xfId="41643" xr:uid="{C5D3CC9F-23B3-4A26-9633-99A526E5A177}"/>
    <cellStyle name="Millares 22 11 4" xfId="26745" xr:uid="{D0CDB62E-328A-4133-B643-4F79CF5C48E3}"/>
    <cellStyle name="Millares 22 11 5" xfId="48248" xr:uid="{223B0713-CE18-4F54-B210-F82BDF8A2559}"/>
    <cellStyle name="Millares 22 12" xfId="6880" xr:uid="{8841AA82-A7F9-4B96-A8A0-9D79D5ADD67F}"/>
    <cellStyle name="Millares 22 12 2" xfId="28383" xr:uid="{9226682E-20BC-4CA9-A2A4-20A4EC976CDE}"/>
    <cellStyle name="Millares 22 13" xfId="8534" xr:uid="{9DF5E58F-2800-40FF-884F-ECE4E38F5300}"/>
    <cellStyle name="Millares 22 13 2" xfId="30037" xr:uid="{687B637C-DA32-4551-A31E-E85030EF95A1}"/>
    <cellStyle name="Millares 22 14" xfId="15173" xr:uid="{3E14D7BE-4223-415A-85D4-84100B80DE24}"/>
    <cellStyle name="Millares 22 14 2" xfId="36676" xr:uid="{2D8FA64B-4F4D-4F90-8791-73B09E49D634}"/>
    <cellStyle name="Millares 22 15" xfId="21778" xr:uid="{0FFEA66E-30EA-4D5E-9AA1-A62E6A802008}"/>
    <cellStyle name="Millares 22 16" xfId="43281" xr:uid="{F5E08C0C-1818-40E2-BCD8-5CD23A8308DA}"/>
    <cellStyle name="Millares 22 2" xfId="532" xr:uid="{9EB962A5-2FD7-484D-8F40-14E60CC427F5}"/>
    <cellStyle name="Millares 22 2 10" xfId="7143" xr:uid="{05F4898D-8DDF-49FD-A3AD-1E5392E78680}"/>
    <cellStyle name="Millares 22 2 10 2" xfId="28646" xr:uid="{59F4DBBC-B843-4902-B33B-C07B3269D2BA}"/>
    <cellStyle name="Millares 22 2 11" xfId="8799" xr:uid="{8487670A-38B8-4BC0-AAE1-C33AA509CA1F}"/>
    <cellStyle name="Millares 22 2 11 2" xfId="30302" xr:uid="{E91511FE-0480-440C-AD7A-43B84A064696}"/>
    <cellStyle name="Millares 22 2 12" xfId="15435" xr:uid="{8677FC6A-0F63-4243-A733-A8E2E06C9A62}"/>
    <cellStyle name="Millares 22 2 12 2" xfId="36938" xr:uid="{3F73F2F1-F8D1-454A-A251-1F11F34B90B4}"/>
    <cellStyle name="Millares 22 2 13" xfId="22040" xr:uid="{B70AEA49-39DB-496D-9E16-ECB7D37DB101}"/>
    <cellStyle name="Millares 22 2 14" xfId="43543" xr:uid="{534AE1BA-09CF-46BA-864F-893A2B3DAB3A}"/>
    <cellStyle name="Millares 22 2 2" xfId="814" xr:uid="{403BDE9E-BF7C-428F-A542-AFAA3DB18E6E}"/>
    <cellStyle name="Millares 22 2 2 10" xfId="15715" xr:uid="{EDF161A2-2595-47E2-9F7B-AB0A31076F5C}"/>
    <cellStyle name="Millares 22 2 2 10 2" xfId="37218" xr:uid="{C3E47591-63D4-4165-9DBA-DF951974C3B8}"/>
    <cellStyle name="Millares 22 2 2 11" xfId="22320" xr:uid="{238780B8-1ED3-43F4-A42D-E3C4EA6DF719}"/>
    <cellStyle name="Millares 22 2 2 12" xfId="43823" xr:uid="{BE089C78-67AB-4518-9B93-DF1BA8864554}"/>
    <cellStyle name="Millares 22 2 2 2" xfId="1760" xr:uid="{30A0F81E-D704-4E86-90A8-23C3472939FD}"/>
    <cellStyle name="Millares 22 2 2 2 2" xfId="4589" xr:uid="{1E96D16E-1D44-466B-85AB-5DAF91789EAE}"/>
    <cellStyle name="Millares 22 2 2 2 2 2" xfId="12855" xr:uid="{ECD2B9B3-C918-450D-9198-34D427AC141D}"/>
    <cellStyle name="Millares 22 2 2 2 2 2 2" xfId="34358" xr:uid="{8E7A1A38-23B5-4303-B4F2-813CC18F8F99}"/>
    <cellStyle name="Millares 22 2 2 2 2 3" xfId="19490" xr:uid="{AA12BCD0-622E-45DF-8254-3F53C27F2710}"/>
    <cellStyle name="Millares 22 2 2 2 2 3 2" xfId="40993" xr:uid="{6914CE60-B42E-428C-AFB2-0B623D95668F}"/>
    <cellStyle name="Millares 22 2 2 2 2 4" xfId="26095" xr:uid="{67DDE8D8-785C-4F13-830D-9B4FEA94819D}"/>
    <cellStyle name="Millares 22 2 2 2 2 5" xfId="47598" xr:uid="{5296DCCD-E62D-4A96-81CB-BCF2E3BDD001}"/>
    <cellStyle name="Millares 22 2 2 2 3" xfId="6728" xr:uid="{CFC22323-7F44-4ADF-971E-74457EF9C05D}"/>
    <cellStyle name="Millares 22 2 2 2 3 2" xfId="14994" xr:uid="{A72EEEE6-C2FD-4A83-B4F4-35B41695AC92}"/>
    <cellStyle name="Millares 22 2 2 2 3 2 2" xfId="36497" xr:uid="{3E0090DE-F858-4177-B42E-9905EF4826B4}"/>
    <cellStyle name="Millares 22 2 2 2 3 3" xfId="21629" xr:uid="{A09E155B-4FD6-4715-82F1-1B25122A8B73}"/>
    <cellStyle name="Millares 22 2 2 2 3 3 2" xfId="43132" xr:uid="{27AA2BCF-D14D-4317-8903-9FCB9EFACFCD}"/>
    <cellStyle name="Millares 22 2 2 2 3 4" xfId="28234" xr:uid="{BE99EBC8-02D4-41AE-BCE1-0683983F4C70}"/>
    <cellStyle name="Millares 22 2 2 2 3 5" xfId="49737" xr:uid="{3E862026-C97B-4029-89AF-5AD587370F1B}"/>
    <cellStyle name="Millares 22 2 2 2 4" xfId="8369" xr:uid="{E362E5B0-3DE4-45E0-B0E5-CBAEAA94EF77}"/>
    <cellStyle name="Millares 22 2 2 2 4 2" xfId="29872" xr:uid="{77231CA7-249B-4C3B-9A3E-4A8D0FA83C7A}"/>
    <cellStyle name="Millares 22 2 2 2 5" xfId="10026" xr:uid="{58FA2F11-66F7-465D-9547-70ACF4021286}"/>
    <cellStyle name="Millares 22 2 2 2 5 2" xfId="31529" xr:uid="{99495F46-CAC4-42E8-9B34-9C1CE38AE96F}"/>
    <cellStyle name="Millares 22 2 2 2 6" xfId="16661" xr:uid="{D11DE5D8-33FB-478F-B494-8039911C7052}"/>
    <cellStyle name="Millares 22 2 2 2 6 2" xfId="38164" xr:uid="{C3E3B419-D4FF-4F84-B6E2-0AAF34710B3D}"/>
    <cellStyle name="Millares 22 2 2 2 7" xfId="23266" xr:uid="{84F3D409-4E00-4B8D-9B7A-8A50410BF6F4}"/>
    <cellStyle name="Millares 22 2 2 2 8" xfId="44769" xr:uid="{155C8169-E0D9-4EFE-9671-94C48CA2ACBE}"/>
    <cellStyle name="Millares 22 2 2 3" xfId="2447" xr:uid="{E0633CF0-53ED-426E-AA84-219509D831EB}"/>
    <cellStyle name="Millares 22 2 2 3 2" xfId="10713" xr:uid="{622DDCEC-92B4-43EB-A9A0-FAD2F05D4267}"/>
    <cellStyle name="Millares 22 2 2 3 2 2" xfId="32216" xr:uid="{199EB711-EA18-4E9A-B352-331C137F3540}"/>
    <cellStyle name="Millares 22 2 2 3 3" xfId="17348" xr:uid="{8B43CBC3-10AB-473A-8CF2-11E2AABF1AF5}"/>
    <cellStyle name="Millares 22 2 2 3 3 2" xfId="38851" xr:uid="{A3DACAF1-6065-40D2-ACFB-1A37E6D8DA0C}"/>
    <cellStyle name="Millares 22 2 2 3 4" xfId="23953" xr:uid="{77EBBF77-DD1B-48E4-8023-65707400BADF}"/>
    <cellStyle name="Millares 22 2 2 3 5" xfId="45456" xr:uid="{B1642F65-218F-4E7D-940E-0D7474185379}"/>
    <cellStyle name="Millares 22 2 2 4" xfId="2964" xr:uid="{CF817145-0A41-4323-B664-687B2B4D41CE}"/>
    <cellStyle name="Millares 22 2 2 4 2" xfId="11230" xr:uid="{09930E7B-9B80-415E-9CAB-D0D3E77C8E43}"/>
    <cellStyle name="Millares 22 2 2 4 2 2" xfId="32733" xr:uid="{89612929-0317-444C-B882-4B2EC061A12A}"/>
    <cellStyle name="Millares 22 2 2 4 3" xfId="17865" xr:uid="{EACE51CB-3A41-44A0-A883-1E76C4CFA7DE}"/>
    <cellStyle name="Millares 22 2 2 4 3 2" xfId="39368" xr:uid="{28B11E0B-8190-43C1-9480-41127F06009D}"/>
    <cellStyle name="Millares 22 2 2 4 4" xfId="24470" xr:uid="{1CE5045F-364A-46AC-8ED2-3E25383305E5}"/>
    <cellStyle name="Millares 22 2 2 4 5" xfId="45973" xr:uid="{50664C4A-08CC-4D8F-8B06-322D8002CC3C}"/>
    <cellStyle name="Millares 22 2 2 5" xfId="3643" xr:uid="{DD51090D-4B55-4152-80FF-532B848270C5}"/>
    <cellStyle name="Millares 22 2 2 5 2" xfId="11909" xr:uid="{0B9E8340-BCFA-44EF-9F8A-9DD4D980DF7A}"/>
    <cellStyle name="Millares 22 2 2 5 2 2" xfId="33412" xr:uid="{C357294F-3FA9-4C28-A001-3AB4399EE2F1}"/>
    <cellStyle name="Millares 22 2 2 5 3" xfId="18544" xr:uid="{35DDAE23-8E4C-45D1-9968-754501FE8601}"/>
    <cellStyle name="Millares 22 2 2 5 3 2" xfId="40047" xr:uid="{3D8E09F1-4F2E-4CF8-92E9-3B343E7C60BC}"/>
    <cellStyle name="Millares 22 2 2 5 4" xfId="25149" xr:uid="{85B34402-171F-4454-8323-42EDA475A37F}"/>
    <cellStyle name="Millares 22 2 2 5 5" xfId="46652" xr:uid="{57308AEE-5891-4D63-A6FB-EA4DE73CF676}"/>
    <cellStyle name="Millares 22 2 2 6" xfId="5108" xr:uid="{15123DDD-40AB-4960-BFAC-01F21D6568FE}"/>
    <cellStyle name="Millares 22 2 2 6 2" xfId="13374" xr:uid="{30BC40EA-1D01-4F74-A6E4-FE1BBFE642C3}"/>
    <cellStyle name="Millares 22 2 2 6 2 2" xfId="34877" xr:uid="{C34AE9B7-CF74-44A6-9D71-9025E1C15871}"/>
    <cellStyle name="Millares 22 2 2 6 3" xfId="20009" xr:uid="{1B649131-E12E-441C-9BB0-9C1294DC922A}"/>
    <cellStyle name="Millares 22 2 2 6 3 2" xfId="41512" xr:uid="{BADB2958-D44A-4F3A-AA50-B7DEB3487D8E}"/>
    <cellStyle name="Millares 22 2 2 6 4" xfId="26614" xr:uid="{12CCBE25-1AD7-437A-A653-D529859C38E0}"/>
    <cellStyle name="Millares 22 2 2 6 5" xfId="48117" xr:uid="{2A8C6D1C-4393-4774-9C2D-B37FC2615510}"/>
    <cellStyle name="Millares 22 2 2 7" xfId="5782" xr:uid="{41656DF5-712C-4C3F-B511-B04D48BEE95D}"/>
    <cellStyle name="Millares 22 2 2 7 2" xfId="14048" xr:uid="{1D323230-9961-45F1-B03B-59A21C4AA7A8}"/>
    <cellStyle name="Millares 22 2 2 7 2 2" xfId="35551" xr:uid="{C6058D0F-F34B-4D81-AD2B-15673DF32918}"/>
    <cellStyle name="Millares 22 2 2 7 3" xfId="20683" xr:uid="{DC84A5B0-FDE1-438F-82E4-B6C587E760B1}"/>
    <cellStyle name="Millares 22 2 2 7 3 2" xfId="42186" xr:uid="{A20624CD-9A1C-49DC-AD13-9148985B2977}"/>
    <cellStyle name="Millares 22 2 2 7 4" xfId="27288" xr:uid="{CC2E38EB-A0D5-4793-AA67-38C9E79BB05D}"/>
    <cellStyle name="Millares 22 2 2 7 5" xfId="48791" xr:uid="{EC8CD863-1366-473B-A2DA-3FD0347FD93A}"/>
    <cellStyle name="Millares 22 2 2 8" xfId="7423" xr:uid="{251E70FC-7807-4752-9F92-8A06CEB8A98A}"/>
    <cellStyle name="Millares 22 2 2 8 2" xfId="28926" xr:uid="{085E6BFE-8443-453D-817C-00D9A8C4EC12}"/>
    <cellStyle name="Millares 22 2 2 9" xfId="9080" xr:uid="{360B50F4-0F89-4DDF-ACB7-6AF6EDE7A754}"/>
    <cellStyle name="Millares 22 2 2 9 2" xfId="30583" xr:uid="{BFD5316A-4B95-4A87-99A3-597046956FCD}"/>
    <cellStyle name="Millares 22 2 3" xfId="1084" xr:uid="{32713B6F-37E0-4236-917D-A88F53BEC2F6}"/>
    <cellStyle name="Millares 22 2 3 2" xfId="3913" xr:uid="{42A88E85-4132-4E0D-89A6-412D7031D413}"/>
    <cellStyle name="Millares 22 2 3 2 2" xfId="12179" xr:uid="{2EA1E48F-43A3-4BE8-AC36-B229E35F1A89}"/>
    <cellStyle name="Millares 22 2 3 2 2 2" xfId="33682" xr:uid="{77968B17-39E7-493B-93D9-1A6137AD0A06}"/>
    <cellStyle name="Millares 22 2 3 2 3" xfId="18814" xr:uid="{5F0CB034-A227-4F07-AA97-7760D267A239}"/>
    <cellStyle name="Millares 22 2 3 2 3 2" xfId="40317" xr:uid="{FDBA13D4-0AA3-4BA2-8180-3ECE850EB2F9}"/>
    <cellStyle name="Millares 22 2 3 2 4" xfId="25419" xr:uid="{E5182FF3-DCC2-4643-96D2-D3DD0497FD77}"/>
    <cellStyle name="Millares 22 2 3 2 5" xfId="46922" xr:uid="{EE81DE8B-09DD-4F22-A40C-F46FF01C8023}"/>
    <cellStyle name="Millares 22 2 3 3" xfId="6052" xr:uid="{B5817D70-6AF0-4745-B087-E2A430EAA1A3}"/>
    <cellStyle name="Millares 22 2 3 3 2" xfId="14318" xr:uid="{43F1DD0B-5A98-4B51-A0D8-A3FA3E9CE953}"/>
    <cellStyle name="Millares 22 2 3 3 2 2" xfId="35821" xr:uid="{24420BF0-B643-4A78-8D04-1FDC5AF9D903}"/>
    <cellStyle name="Millares 22 2 3 3 3" xfId="20953" xr:uid="{8598E157-AF5A-4F79-8C20-7BB2DBAB929F}"/>
    <cellStyle name="Millares 22 2 3 3 3 2" xfId="42456" xr:uid="{E9EC8E34-21F5-48E0-A85E-75C2B739914F}"/>
    <cellStyle name="Millares 22 2 3 3 4" xfId="27558" xr:uid="{8BED3094-E2A4-479D-AB2C-50538816EFC1}"/>
    <cellStyle name="Millares 22 2 3 3 5" xfId="49061" xr:uid="{FC45C564-F785-49A9-ABC7-52401E6B7F1A}"/>
    <cellStyle name="Millares 22 2 3 4" xfId="7693" xr:uid="{A282BD67-EE74-48E4-A7F0-CBF39FD4BAF6}"/>
    <cellStyle name="Millares 22 2 3 4 2" xfId="29196" xr:uid="{2EC565B3-E771-4FE7-AC15-5FBC792D1DBB}"/>
    <cellStyle name="Millares 22 2 3 5" xfId="9350" xr:uid="{B7232678-90E8-4873-933D-D864C449CD7C}"/>
    <cellStyle name="Millares 22 2 3 5 2" xfId="30853" xr:uid="{21E26E70-5E54-49EC-94D0-FC43E3FAC58C}"/>
    <cellStyle name="Millares 22 2 3 6" xfId="15985" xr:uid="{E73D2CE2-840C-4570-8AA4-F63675C17948}"/>
    <cellStyle name="Millares 22 2 3 6 2" xfId="37488" xr:uid="{DE0AF03D-C856-4F46-AAA9-B8974D820A95}"/>
    <cellStyle name="Millares 22 2 3 7" xfId="22590" xr:uid="{7F6CFAC5-8DD4-4858-AB71-64D4C86C72DD}"/>
    <cellStyle name="Millares 22 2 3 8" xfId="44093" xr:uid="{1BC4B4D8-683F-4884-A09B-42B55356BD21}"/>
    <cellStyle name="Millares 22 2 4" xfId="1480" xr:uid="{708E55C6-2D26-456D-B66C-11A655DF24E5}"/>
    <cellStyle name="Millares 22 2 4 2" xfId="4309" xr:uid="{0E3CB064-02FF-4DC9-B993-BC5E7761378F}"/>
    <cellStyle name="Millares 22 2 4 2 2" xfId="12575" xr:uid="{2E6F51D2-8D04-4E08-97F5-8D0EEAD32F0F}"/>
    <cellStyle name="Millares 22 2 4 2 2 2" xfId="34078" xr:uid="{D698A2FE-3BA1-4918-90BA-E02491D4C494}"/>
    <cellStyle name="Millares 22 2 4 2 3" xfId="19210" xr:uid="{E94EB2DB-D06E-417D-AA4A-E49ABBDB89CC}"/>
    <cellStyle name="Millares 22 2 4 2 3 2" xfId="40713" xr:uid="{9DFEC32B-60CB-41C2-8A52-442969DD11B9}"/>
    <cellStyle name="Millares 22 2 4 2 4" xfId="25815" xr:uid="{1ED323A7-498D-43DE-916B-0E76C1534DDF}"/>
    <cellStyle name="Millares 22 2 4 2 5" xfId="47318" xr:uid="{AE96CC16-ED9F-4C31-BB55-FE72FBD5DFB9}"/>
    <cellStyle name="Millares 22 2 4 3" xfId="6448" xr:uid="{6F3DDDD7-F32A-4DC1-9D1E-0A8733469D78}"/>
    <cellStyle name="Millares 22 2 4 3 2" xfId="14714" xr:uid="{E7219C8B-542B-4701-B7F7-4F30338F3891}"/>
    <cellStyle name="Millares 22 2 4 3 2 2" xfId="36217" xr:uid="{EBDA31E2-BF69-481F-9F24-2D8F4431CAA9}"/>
    <cellStyle name="Millares 22 2 4 3 3" xfId="21349" xr:uid="{C36F4036-520D-41E5-8373-D215A404AF3D}"/>
    <cellStyle name="Millares 22 2 4 3 3 2" xfId="42852" xr:uid="{7D0E4DAD-5B01-4B30-A024-F908BCC4FCC6}"/>
    <cellStyle name="Millares 22 2 4 3 4" xfId="27954" xr:uid="{74F27C59-AC38-442D-8B6B-695AB3132177}"/>
    <cellStyle name="Millares 22 2 4 3 5" xfId="49457" xr:uid="{1419B641-4AD5-478C-B2D5-8828E28CBAB3}"/>
    <cellStyle name="Millares 22 2 4 4" xfId="8089" xr:uid="{46257664-43ED-4706-8D22-D2A95E53CAB6}"/>
    <cellStyle name="Millares 22 2 4 4 2" xfId="29592" xr:uid="{972BE826-292F-4606-8382-AA1A4E5CE889}"/>
    <cellStyle name="Millares 22 2 4 5" xfId="9746" xr:uid="{C4D32EBA-CC8D-4B49-9BCA-979FA66EA7BF}"/>
    <cellStyle name="Millares 22 2 4 5 2" xfId="31249" xr:uid="{8F25E422-AA3E-4C5D-A829-0BD8D2C6D5E7}"/>
    <cellStyle name="Millares 22 2 4 6" xfId="16381" xr:uid="{D0B57EB6-A1D1-4D16-8787-A0C16230F799}"/>
    <cellStyle name="Millares 22 2 4 6 2" xfId="37884" xr:uid="{D5921B0B-FF80-4BE4-A821-228505549E1A}"/>
    <cellStyle name="Millares 22 2 4 7" xfId="22986" xr:uid="{63BE3221-11F7-4977-B579-9D650C3E97A1}"/>
    <cellStyle name="Millares 22 2 4 8" xfId="44489" xr:uid="{121F5DBD-E249-4CAD-9AFA-0A68A6872010}"/>
    <cellStyle name="Millares 22 2 5" xfId="2167" xr:uid="{93FA810B-4D28-4136-8039-5ECCD7FF3AD6}"/>
    <cellStyle name="Millares 22 2 5 2" xfId="10433" xr:uid="{1993F223-B2F7-4FE0-9D61-DF86CDA2A322}"/>
    <cellStyle name="Millares 22 2 5 2 2" xfId="31936" xr:uid="{E23DF598-3C4A-4862-8729-9653F63D739D}"/>
    <cellStyle name="Millares 22 2 5 3" xfId="17068" xr:uid="{DBFFC39E-9B61-4326-A298-1E5C4866C602}"/>
    <cellStyle name="Millares 22 2 5 3 2" xfId="38571" xr:uid="{1FD38468-4A43-4779-8305-DAE72592B310}"/>
    <cellStyle name="Millares 22 2 5 4" xfId="23673" xr:uid="{9E6D3766-B0AE-4EF8-AA81-1FE995B02268}"/>
    <cellStyle name="Millares 22 2 5 5" xfId="45176" xr:uid="{0A9B682B-08F1-4986-889B-92D5F17E06EA}"/>
    <cellStyle name="Millares 22 2 6" xfId="2714" xr:uid="{F2BB3C59-9BE4-4533-851F-374E94CB458A}"/>
    <cellStyle name="Millares 22 2 6 2" xfId="10980" xr:uid="{D4EB3EE3-5894-45CE-9830-D6825612808F}"/>
    <cellStyle name="Millares 22 2 6 2 2" xfId="32483" xr:uid="{600EFFF1-ED24-4EAC-951B-FB1FFEB643F1}"/>
    <cellStyle name="Millares 22 2 6 3" xfId="17615" xr:uid="{3136CD6B-6A19-44DD-A35A-6E95F520F10B}"/>
    <cellStyle name="Millares 22 2 6 3 2" xfId="39118" xr:uid="{3B76A7F8-23AE-463A-83F0-D9D1827994FF}"/>
    <cellStyle name="Millares 22 2 6 4" xfId="24220" xr:uid="{CE41F319-F90C-4A94-94D5-8CCBE0CF649F}"/>
    <cellStyle name="Millares 22 2 6 5" xfId="45723" xr:uid="{C785EAA9-C3FC-4902-9FE6-1A3A4FE8065E}"/>
    <cellStyle name="Millares 22 2 7" xfId="3363" xr:uid="{32F61A41-9352-4545-A161-8B471FE3CA88}"/>
    <cellStyle name="Millares 22 2 7 2" xfId="11629" xr:uid="{D7CCFF81-019F-47E4-9D10-0EE8F3379301}"/>
    <cellStyle name="Millares 22 2 7 2 2" xfId="33132" xr:uid="{B49C466A-410B-4073-8355-D4D9626104C9}"/>
    <cellStyle name="Millares 22 2 7 3" xfId="18264" xr:uid="{FCBAF56F-B1E0-40E6-A37E-CDE306589B57}"/>
    <cellStyle name="Millares 22 2 7 3 2" xfId="39767" xr:uid="{5468F474-7DAD-478D-B959-D9ECF0F1FEF2}"/>
    <cellStyle name="Millares 22 2 7 4" xfId="24869" xr:uid="{3CA91057-E574-4FA7-9C72-3B3341D1C82D}"/>
    <cellStyle name="Millares 22 2 7 5" xfId="46372" xr:uid="{CCD16E67-DADC-4053-9F9A-CC8D44FBDBC6}"/>
    <cellStyle name="Millares 22 2 8" xfId="4858" xr:uid="{E95D6223-9BE8-41CC-91FF-4CF7CD91EBC4}"/>
    <cellStyle name="Millares 22 2 8 2" xfId="13124" xr:uid="{8C74F010-C389-49A6-87F8-7C3656818A31}"/>
    <cellStyle name="Millares 22 2 8 2 2" xfId="34627" xr:uid="{6FA31D50-8FB4-45EB-B75F-151D3A007F45}"/>
    <cellStyle name="Millares 22 2 8 3" xfId="19759" xr:uid="{02E95C69-72E8-49A6-A89D-26EE469327E7}"/>
    <cellStyle name="Millares 22 2 8 3 2" xfId="41262" xr:uid="{8466584D-AC9C-4F0F-BA00-F4E7763A92AA}"/>
    <cellStyle name="Millares 22 2 8 4" xfId="26364" xr:uid="{2E2AA33F-5AE2-4604-8822-EB00694B7228}"/>
    <cellStyle name="Millares 22 2 8 5" xfId="47867" xr:uid="{EC4B368E-93F1-414A-9ADA-F009B98AF366}"/>
    <cellStyle name="Millares 22 2 9" xfId="5502" xr:uid="{26B1D322-056A-44D5-84DC-DBFF621EFCFC}"/>
    <cellStyle name="Millares 22 2 9 2" xfId="13768" xr:uid="{3DB1F7F5-C754-4732-8D58-5E11316B7381}"/>
    <cellStyle name="Millares 22 2 9 2 2" xfId="35271" xr:uid="{DDD26883-D10F-4791-B20C-33129D5CDFF1}"/>
    <cellStyle name="Millares 22 2 9 3" xfId="20403" xr:uid="{06633029-1E21-4BFE-A368-86515857D7A4}"/>
    <cellStyle name="Millares 22 2 9 3 2" xfId="41906" xr:uid="{3268397E-4609-4C4F-A898-D139B78EE468}"/>
    <cellStyle name="Millares 22 2 9 4" xfId="27008" xr:uid="{C9DC4FBA-979A-4FBE-AF90-90BE55BDC416}"/>
    <cellStyle name="Millares 22 2 9 5" xfId="48511" xr:uid="{44B1E58A-C492-4AD5-8119-27025FE8D282}"/>
    <cellStyle name="Millares 22 3" xfId="404" xr:uid="{FE14AB47-1926-47C7-9975-1A6844193B27}"/>
    <cellStyle name="Millares 22 3 10" xfId="15307" xr:uid="{AC001AAD-CBE1-4FC1-8E0B-C0B02FAE0BDA}"/>
    <cellStyle name="Millares 22 3 10 2" xfId="36810" xr:uid="{C23BBBB6-D0A9-475B-9EFB-BF9F1880727A}"/>
    <cellStyle name="Millares 22 3 11" xfId="21912" xr:uid="{6B545730-7E77-481A-868A-587F0E78FADB}"/>
    <cellStyle name="Millares 22 3 12" xfId="43415" xr:uid="{911DE92E-7E33-4866-AC83-70D8CFFBC9E4}"/>
    <cellStyle name="Millares 22 3 2" xfId="1352" xr:uid="{F7E2489E-BD38-410E-A2D6-D7C71AC2B3E9}"/>
    <cellStyle name="Millares 22 3 2 2" xfId="4181" xr:uid="{55B72957-4BF7-4AA0-8120-1E41CBFB727A}"/>
    <cellStyle name="Millares 22 3 2 2 2" xfId="12447" xr:uid="{2521103D-FFEB-4BD1-AB41-34E0240B761B}"/>
    <cellStyle name="Millares 22 3 2 2 2 2" xfId="33950" xr:uid="{B81356F1-F5A2-4C53-AED2-C7DD2C93619D}"/>
    <cellStyle name="Millares 22 3 2 2 3" xfId="19082" xr:uid="{9835629A-DB9E-49BA-B0C7-D798032B353B}"/>
    <cellStyle name="Millares 22 3 2 2 3 2" xfId="40585" xr:uid="{C21255D5-6DA8-4F76-8311-EC7DB09AD00D}"/>
    <cellStyle name="Millares 22 3 2 2 4" xfId="25687" xr:uid="{0B600E69-65AA-4989-8D12-6946F4840AAC}"/>
    <cellStyle name="Millares 22 3 2 2 5" xfId="47190" xr:uid="{4EBEF6C3-C6F5-4440-90A7-92546ABEA8F1}"/>
    <cellStyle name="Millares 22 3 2 3" xfId="6320" xr:uid="{04844466-4A12-4DAF-9BD6-B228A9AB1755}"/>
    <cellStyle name="Millares 22 3 2 3 2" xfId="14586" xr:uid="{385E028C-7B23-4CCE-9278-2A572F87D1A8}"/>
    <cellStyle name="Millares 22 3 2 3 2 2" xfId="36089" xr:uid="{929A96B1-10DC-4AAF-99EC-72EC646E964A}"/>
    <cellStyle name="Millares 22 3 2 3 3" xfId="21221" xr:uid="{982ED793-EA9F-45C4-AF46-3CB11ACC0E86}"/>
    <cellStyle name="Millares 22 3 2 3 3 2" xfId="42724" xr:uid="{8714B546-27E3-4798-B453-C6C79CDBC4EF}"/>
    <cellStyle name="Millares 22 3 2 3 4" xfId="27826" xr:uid="{3AEE2F56-CC5A-4938-ADE0-D639274887A7}"/>
    <cellStyle name="Millares 22 3 2 3 5" xfId="49329" xr:uid="{41848BFC-124F-488E-9241-0CA20ADE503C}"/>
    <cellStyle name="Millares 22 3 2 4" xfId="7961" xr:uid="{EAAD5B44-980C-440C-8482-6A2AA628B20D}"/>
    <cellStyle name="Millares 22 3 2 4 2" xfId="29464" xr:uid="{44DA1535-604C-4FF5-B94B-3090BC28F4BB}"/>
    <cellStyle name="Millares 22 3 2 5" xfId="9618" xr:uid="{39321107-7806-4684-968C-A9383DD2CE45}"/>
    <cellStyle name="Millares 22 3 2 5 2" xfId="31121" xr:uid="{40FBC7D6-15B0-4237-90A0-2E65C3C1D287}"/>
    <cellStyle name="Millares 22 3 2 6" xfId="16253" xr:uid="{00FCB3BE-0259-4597-BC78-2D46EA2742E1}"/>
    <cellStyle name="Millares 22 3 2 6 2" xfId="37756" xr:uid="{5BBFFE61-3DD0-438B-9B2A-C3F616454F99}"/>
    <cellStyle name="Millares 22 3 2 7" xfId="22858" xr:uid="{70448F5E-7727-4542-87B8-139B4D9CE457}"/>
    <cellStyle name="Millares 22 3 2 8" xfId="44361" xr:uid="{B4EB2A20-224E-4C2C-AC39-E683DC98A7AE}"/>
    <cellStyle name="Millares 22 3 3" xfId="2039" xr:uid="{CF1FCE1A-6E47-47CA-9730-C4420F2122FB}"/>
    <cellStyle name="Millares 22 3 3 2" xfId="10305" xr:uid="{6C84AE37-385F-4B5A-9AC9-B4D16A61559B}"/>
    <cellStyle name="Millares 22 3 3 2 2" xfId="31808" xr:uid="{134DB950-B3E9-458B-A5F3-E84E9D39D319}"/>
    <cellStyle name="Millares 22 3 3 3" xfId="16940" xr:uid="{61C8486D-34A6-40EC-83C1-EAEA3309C2C7}"/>
    <cellStyle name="Millares 22 3 3 3 2" xfId="38443" xr:uid="{8DE4D827-9BA9-4FD5-BAAA-8B570E9568C9}"/>
    <cellStyle name="Millares 22 3 3 4" xfId="23545" xr:uid="{35D67BD0-D8FF-4D9E-86E6-FDD8622CA450}"/>
    <cellStyle name="Millares 22 3 3 5" xfId="45048" xr:uid="{52C667AE-8872-420A-A5E2-ACCB4BA53A0E}"/>
    <cellStyle name="Millares 22 3 4" xfId="2838" xr:uid="{01E70A6F-F703-4C31-998A-8213C41C8E61}"/>
    <cellStyle name="Millares 22 3 4 2" xfId="11104" xr:uid="{3308DDA9-A9C4-4F77-9245-47E252480197}"/>
    <cellStyle name="Millares 22 3 4 2 2" xfId="32607" xr:uid="{EE587050-8D27-4153-A945-D5678B6B7959}"/>
    <cellStyle name="Millares 22 3 4 3" xfId="17739" xr:uid="{6EDC0FB6-7E97-4EBD-B76F-909912A7AB52}"/>
    <cellStyle name="Millares 22 3 4 3 2" xfId="39242" xr:uid="{FD09E76A-492D-4BFA-9427-899B6CD143CE}"/>
    <cellStyle name="Millares 22 3 4 4" xfId="24344" xr:uid="{160ADB25-8A4D-44AC-912B-BBB492E6E2C4}"/>
    <cellStyle name="Millares 22 3 4 5" xfId="45847" xr:uid="{41CAD8C0-9BA4-4BEB-8760-45DE7E36631B}"/>
    <cellStyle name="Millares 22 3 5" xfId="3235" xr:uid="{6103AB08-13F5-4500-9734-23C894B9CD91}"/>
    <cellStyle name="Millares 22 3 5 2" xfId="11501" xr:uid="{5F43333E-50C5-42D7-9B31-935B254B9D5C}"/>
    <cellStyle name="Millares 22 3 5 2 2" xfId="33004" xr:uid="{3F79A9FD-4D40-4B3F-A34C-0B477781842F}"/>
    <cellStyle name="Millares 22 3 5 3" xfId="18136" xr:uid="{56C4577A-022D-4B1A-A641-50B6820BA40E}"/>
    <cellStyle name="Millares 22 3 5 3 2" xfId="39639" xr:uid="{3ECA5880-0DE1-4FBA-A7AB-B311CC46358E}"/>
    <cellStyle name="Millares 22 3 5 4" xfId="24741" xr:uid="{D1A15722-7CBA-4A17-B82D-627338A96FC6}"/>
    <cellStyle name="Millares 22 3 5 5" xfId="46244" xr:uid="{BE04D237-6BAA-4F40-9EF3-423D56764723}"/>
    <cellStyle name="Millares 22 3 6" xfId="4982" xr:uid="{D0E207C6-E78A-4691-8069-5322C6C304F7}"/>
    <cellStyle name="Millares 22 3 6 2" xfId="13248" xr:uid="{1AACDA72-7764-4255-9DB9-856E2A3206A0}"/>
    <cellStyle name="Millares 22 3 6 2 2" xfId="34751" xr:uid="{93FAC765-C69A-4D27-BFE0-830D121C6091}"/>
    <cellStyle name="Millares 22 3 6 3" xfId="19883" xr:uid="{B3F5FD78-E868-42BA-A2F5-EC63BCF86CD0}"/>
    <cellStyle name="Millares 22 3 6 3 2" xfId="41386" xr:uid="{E8CD817A-A739-44A5-B0FE-59DA0B8FAC62}"/>
    <cellStyle name="Millares 22 3 6 4" xfId="26488" xr:uid="{B004FC9C-0829-42FA-BFE9-F5AC092E5BDB}"/>
    <cellStyle name="Millares 22 3 6 5" xfId="47991" xr:uid="{F34A4D58-49F2-4993-BEB5-BD06C5544CA3}"/>
    <cellStyle name="Millares 22 3 7" xfId="5374" xr:uid="{7C24D6DF-88C6-4598-9C04-984CB024A39D}"/>
    <cellStyle name="Millares 22 3 7 2" xfId="13640" xr:uid="{AB4616E2-C8AB-4850-8A0B-8C3CB1A1C7D0}"/>
    <cellStyle name="Millares 22 3 7 2 2" xfId="35143" xr:uid="{C04899B7-B131-45B4-86E2-8235B5A8F4CD}"/>
    <cellStyle name="Millares 22 3 7 3" xfId="20275" xr:uid="{B5E3F8A6-262F-48EF-966B-339004CFD481}"/>
    <cellStyle name="Millares 22 3 7 3 2" xfId="41778" xr:uid="{456416AE-FB17-4968-BF81-11CF9DE3557F}"/>
    <cellStyle name="Millares 22 3 7 4" xfId="26880" xr:uid="{AFFFA4BC-C980-46E4-9997-49B4D91AB19F}"/>
    <cellStyle name="Millares 22 3 7 5" xfId="48383" xr:uid="{F43BF2B4-945C-4118-8922-C812E354833D}"/>
    <cellStyle name="Millares 22 3 8" xfId="7015" xr:uid="{6AA79E10-AEAF-4450-8157-1639E05F0909}"/>
    <cellStyle name="Millares 22 3 8 2" xfId="28518" xr:uid="{10CF253A-3B9E-46EF-8019-A9B31278C26A}"/>
    <cellStyle name="Millares 22 3 9" xfId="8671" xr:uid="{615B0228-7D93-4CDF-AAA8-C64D0E8DFA5B}"/>
    <cellStyle name="Millares 22 3 9 2" xfId="30174" xr:uid="{EADB0B8E-D148-4DB4-97C2-CAC6C5BB7936}"/>
    <cellStyle name="Millares 22 4" xfId="688" xr:uid="{4044B310-271D-43C3-A829-61AC16E5BEE8}"/>
    <cellStyle name="Millares 22 4 10" xfId="43697" xr:uid="{5A1B873C-2222-49C6-9B9B-FA2E257F932C}"/>
    <cellStyle name="Millares 22 4 2" xfId="1634" xr:uid="{568B7BB9-C448-4A27-B0BB-9ABDBBB96B27}"/>
    <cellStyle name="Millares 22 4 2 2" xfId="4463" xr:uid="{AED2F1E6-D8A5-4B1F-8928-9406FBD8803F}"/>
    <cellStyle name="Millares 22 4 2 2 2" xfId="12729" xr:uid="{0815D65F-4DBA-49DD-844E-7410E8F53B39}"/>
    <cellStyle name="Millares 22 4 2 2 2 2" xfId="34232" xr:uid="{0C5567CF-51AD-4580-B276-185E216E4F20}"/>
    <cellStyle name="Millares 22 4 2 2 3" xfId="19364" xr:uid="{B28C5582-4C73-47B0-B3A1-DFE4CEB5DDBB}"/>
    <cellStyle name="Millares 22 4 2 2 3 2" xfId="40867" xr:uid="{DB5D9432-CF23-4D10-844F-423932049068}"/>
    <cellStyle name="Millares 22 4 2 2 4" xfId="25969" xr:uid="{AC005699-D701-45FC-9BB0-D83BBD9AC3F2}"/>
    <cellStyle name="Millares 22 4 2 2 5" xfId="47472" xr:uid="{EF89693D-F156-4F06-BAE2-6FDEED858B18}"/>
    <cellStyle name="Millares 22 4 2 3" xfId="6602" xr:uid="{CD72E0D5-5FDC-45B4-8448-A5DBEDB3ED83}"/>
    <cellStyle name="Millares 22 4 2 3 2" xfId="14868" xr:uid="{D2B81F46-7BE0-480A-92C8-F388AB3BF3C9}"/>
    <cellStyle name="Millares 22 4 2 3 2 2" xfId="36371" xr:uid="{51046708-0FC7-4CE1-B6D4-6E01CB9E9377}"/>
    <cellStyle name="Millares 22 4 2 3 3" xfId="21503" xr:uid="{F8688A6C-31D6-41AF-B451-13EABF7E9462}"/>
    <cellStyle name="Millares 22 4 2 3 3 2" xfId="43006" xr:uid="{E378230E-5F97-473C-BF3A-99A9B3CBCA89}"/>
    <cellStyle name="Millares 22 4 2 3 4" xfId="28108" xr:uid="{78C8F94F-EB44-4F9C-B11C-AE89963F0388}"/>
    <cellStyle name="Millares 22 4 2 3 5" xfId="49611" xr:uid="{155C93E7-F1D2-4A7C-92C0-F22EB44E72CD}"/>
    <cellStyle name="Millares 22 4 2 4" xfId="8243" xr:uid="{676E0302-D478-4975-8354-F63A75F1B13C}"/>
    <cellStyle name="Millares 22 4 2 4 2" xfId="29746" xr:uid="{836C9F87-07E4-4556-A734-BB02A7E110C8}"/>
    <cellStyle name="Millares 22 4 2 5" xfId="9900" xr:uid="{8818478A-6211-4D3E-958A-84A64167EDC4}"/>
    <cellStyle name="Millares 22 4 2 5 2" xfId="31403" xr:uid="{8DE8FA2A-1314-4B46-B47D-59A00AA8EAAA}"/>
    <cellStyle name="Millares 22 4 2 6" xfId="16535" xr:uid="{56D147F1-63E6-448A-A64E-D843F04860B6}"/>
    <cellStyle name="Millares 22 4 2 6 2" xfId="38038" xr:uid="{95A08DFC-CC2B-4909-A4D6-D5C7CF1F531B}"/>
    <cellStyle name="Millares 22 4 2 7" xfId="23140" xr:uid="{FA81D5E2-719D-4410-A3BE-CB153B93B12E}"/>
    <cellStyle name="Millares 22 4 2 8" xfId="44643" xr:uid="{680A1D07-03FF-4E77-800A-00DBBCB37B62}"/>
    <cellStyle name="Millares 22 4 3" xfId="2321" xr:uid="{D09B1AA3-BC0C-4946-9B19-A9867FBA030F}"/>
    <cellStyle name="Millares 22 4 3 2" xfId="10587" xr:uid="{8C011359-9998-4730-AB5A-8FE766AE7FAA}"/>
    <cellStyle name="Millares 22 4 3 2 2" xfId="32090" xr:uid="{6F320292-9D5B-4FE8-AF9F-FE2F90C0363C}"/>
    <cellStyle name="Millares 22 4 3 3" xfId="17222" xr:uid="{CB49ACAF-ACA8-4C1D-9045-0563F07202FB}"/>
    <cellStyle name="Millares 22 4 3 3 2" xfId="38725" xr:uid="{6724311C-D3F4-4D0A-9454-0670FF2DB63A}"/>
    <cellStyle name="Millares 22 4 3 4" xfId="23827" xr:uid="{5D3D8B83-51F6-4A6F-8C7E-AB789907F5DF}"/>
    <cellStyle name="Millares 22 4 3 5" xfId="45330" xr:uid="{501C8C15-E822-40AF-9099-78F8260A9F72}"/>
    <cellStyle name="Millares 22 4 4" xfId="3517" xr:uid="{2F6F81F4-8A0F-4CD4-990E-D0F919DFD240}"/>
    <cellStyle name="Millares 22 4 4 2" xfId="11783" xr:uid="{180B65AD-483F-498A-861F-A83DD0623731}"/>
    <cellStyle name="Millares 22 4 4 2 2" xfId="33286" xr:uid="{7370BAE8-BD7B-450E-BEAD-662E451790B1}"/>
    <cellStyle name="Millares 22 4 4 3" xfId="18418" xr:uid="{03C6C1A1-4B3A-44CE-AF97-98AC58F85FBF}"/>
    <cellStyle name="Millares 22 4 4 3 2" xfId="39921" xr:uid="{B45DFE12-B72F-402B-A0CC-8AC52BC78929}"/>
    <cellStyle name="Millares 22 4 4 4" xfId="25023" xr:uid="{3B4427F4-C604-4E05-9221-A80685B903D1}"/>
    <cellStyle name="Millares 22 4 4 5" xfId="46526" xr:uid="{71EA6281-8AEF-4B7A-ADD4-A84C219DB3A6}"/>
    <cellStyle name="Millares 22 4 5" xfId="5656" xr:uid="{EFA00EDD-07CF-4B7A-AC9A-A8401A20575E}"/>
    <cellStyle name="Millares 22 4 5 2" xfId="13922" xr:uid="{8729F024-5564-40C7-B4BE-4DEBEFE7D10D}"/>
    <cellStyle name="Millares 22 4 5 2 2" xfId="35425" xr:uid="{93139498-879D-421B-85BF-5607F01177CA}"/>
    <cellStyle name="Millares 22 4 5 3" xfId="20557" xr:uid="{A4CCE853-C347-4095-BB0A-1F049A7103B6}"/>
    <cellStyle name="Millares 22 4 5 3 2" xfId="42060" xr:uid="{8BBB7828-6EDE-463E-BC15-61E0F1AF2ECE}"/>
    <cellStyle name="Millares 22 4 5 4" xfId="27162" xr:uid="{BBFB90DF-9B3E-41BA-BB80-0E4F6AAB5290}"/>
    <cellStyle name="Millares 22 4 5 5" xfId="48665" xr:uid="{45CBED9C-1235-4A55-B798-BB901B1F28A4}"/>
    <cellStyle name="Millares 22 4 6" xfId="7297" xr:uid="{26A3D273-5464-4730-842F-EEC856F0DE2F}"/>
    <cellStyle name="Millares 22 4 6 2" xfId="28800" xr:uid="{DFC948B5-A069-4804-8004-2210F6BBECE4}"/>
    <cellStyle name="Millares 22 4 7" xfId="8954" xr:uid="{8AAF5F53-FCC4-4437-836B-13060050C488}"/>
    <cellStyle name="Millares 22 4 7 2" xfId="30457" xr:uid="{11FEDA50-1AD4-4B7F-8334-EF8429F7A523}"/>
    <cellStyle name="Millares 22 4 8" xfId="15589" xr:uid="{0AC1BDB5-F8B7-43CD-BDE8-B4258A55F5B5}"/>
    <cellStyle name="Millares 22 4 8 2" xfId="37092" xr:uid="{A0328047-C4DB-49D0-8787-D122A66F7940}"/>
    <cellStyle name="Millares 22 4 9" xfId="22194" xr:uid="{D077CADA-8707-4C8C-A81B-4FE6FC46ABB2}"/>
    <cellStyle name="Millares 22 5" xfId="956" xr:uid="{C1DE061F-E626-4964-82AA-F7E2D6A8211D}"/>
    <cellStyle name="Millares 22 5 2" xfId="3785" xr:uid="{5758990D-0317-407E-AB28-ACA81028DCDC}"/>
    <cellStyle name="Millares 22 5 2 2" xfId="12051" xr:uid="{6133B0B7-986C-452D-BDF5-728431ABA355}"/>
    <cellStyle name="Millares 22 5 2 2 2" xfId="33554" xr:uid="{2B347619-7360-4634-B80A-DC0886E023AF}"/>
    <cellStyle name="Millares 22 5 2 3" xfId="18686" xr:uid="{8942D9F5-BD40-4CA2-995D-073D628F9BD0}"/>
    <cellStyle name="Millares 22 5 2 3 2" xfId="40189" xr:uid="{F4251995-2B83-4F27-BF93-4AC95E661E69}"/>
    <cellStyle name="Millares 22 5 2 4" xfId="25291" xr:uid="{5B122705-A835-40DB-9B67-96316FBFE1D3}"/>
    <cellStyle name="Millares 22 5 2 5" xfId="46794" xr:uid="{8314B7A9-5B31-4E79-870B-EF2D5AE013E1}"/>
    <cellStyle name="Millares 22 5 3" xfId="5924" xr:uid="{F051CA6C-9166-4118-848D-8DCCF6A99B45}"/>
    <cellStyle name="Millares 22 5 3 2" xfId="14190" xr:uid="{544B5CFB-2B34-49FF-8E75-F4447E07B38C}"/>
    <cellStyle name="Millares 22 5 3 2 2" xfId="35693" xr:uid="{56F9F657-867E-4C91-992D-3214C8D2115B}"/>
    <cellStyle name="Millares 22 5 3 3" xfId="20825" xr:uid="{1485FDF4-BDA6-4CE1-A7DA-700892DA8BB9}"/>
    <cellStyle name="Millares 22 5 3 3 2" xfId="42328" xr:uid="{25D53AA8-B5F5-44FE-A24C-58B22C9FC5BD}"/>
    <cellStyle name="Millares 22 5 3 4" xfId="27430" xr:uid="{4EE49C65-0596-4ECF-9BE9-943C590196B9}"/>
    <cellStyle name="Millares 22 5 3 5" xfId="48933" xr:uid="{7744A435-ACC0-4FAA-B4A0-3D090307DF28}"/>
    <cellStyle name="Millares 22 5 4" xfId="7565" xr:uid="{AAA7E1FF-5E4E-4ACB-A4A7-D65D6069267E}"/>
    <cellStyle name="Millares 22 5 4 2" xfId="29068" xr:uid="{A0C18241-BD01-447A-BC39-D2546E67D79B}"/>
    <cellStyle name="Millares 22 5 5" xfId="9222" xr:uid="{6E0EBE0E-48C7-46FE-BB14-6BE7F7C2639A}"/>
    <cellStyle name="Millares 22 5 5 2" xfId="30725" xr:uid="{E16F5816-182D-42F7-ADB5-092BA3F23E2C}"/>
    <cellStyle name="Millares 22 5 6" xfId="15857" xr:uid="{49E1906B-1D0C-42A7-83FB-8072DC745A81}"/>
    <cellStyle name="Millares 22 5 6 2" xfId="37360" xr:uid="{F3DEE8A4-8902-48D3-8EE7-DEA142EACCA4}"/>
    <cellStyle name="Millares 22 5 7" xfId="22462" xr:uid="{957FB964-7353-4296-A7E5-89B4FCF9C163}"/>
    <cellStyle name="Millares 22 5 8" xfId="43965" xr:uid="{3AB71827-4F19-4FFD-9749-ABE6543FD0A7}"/>
    <cellStyle name="Millares 22 6" xfId="1217" xr:uid="{8B450B5F-0C08-4D36-8F99-877BA2348AAB}"/>
    <cellStyle name="Millares 22 6 2" xfId="4046" xr:uid="{07F98E39-70E0-4260-A3E0-5B1F19EC9D67}"/>
    <cellStyle name="Millares 22 6 2 2" xfId="12312" xr:uid="{00CC03EB-C4FB-4FFD-BD1E-86857738C591}"/>
    <cellStyle name="Millares 22 6 2 2 2" xfId="33815" xr:uid="{A9E17422-A745-47D2-9D0A-D99E2B8775D2}"/>
    <cellStyle name="Millares 22 6 2 3" xfId="18947" xr:uid="{F27E898A-2DCE-4192-97AF-4499AB7CF5DB}"/>
    <cellStyle name="Millares 22 6 2 3 2" xfId="40450" xr:uid="{3A7FA881-F705-479B-B55A-CC921D3FBC7A}"/>
    <cellStyle name="Millares 22 6 2 4" xfId="25552" xr:uid="{B7F27445-2624-4ABC-9967-56AC6A7EA222}"/>
    <cellStyle name="Millares 22 6 2 5" xfId="47055" xr:uid="{3EE6C5BE-1C45-45BC-9246-666201768C91}"/>
    <cellStyle name="Millares 22 6 3" xfId="6185" xr:uid="{17737EE1-5EB6-4AE7-B601-92066162EE5A}"/>
    <cellStyle name="Millares 22 6 3 2" xfId="14451" xr:uid="{157A1944-A4D1-48FB-9DCF-7AA12DF5366B}"/>
    <cellStyle name="Millares 22 6 3 2 2" xfId="35954" xr:uid="{8687D1F7-6C6B-4B79-AFD1-67AB9326B6B8}"/>
    <cellStyle name="Millares 22 6 3 3" xfId="21086" xr:uid="{95E1C0BD-3EE7-44C8-BDB0-7FDFE57CA3EC}"/>
    <cellStyle name="Millares 22 6 3 3 2" xfId="42589" xr:uid="{B0B2BC73-14FC-4678-B8A4-F1AF08AC9B43}"/>
    <cellStyle name="Millares 22 6 3 4" xfId="27691" xr:uid="{A7D588A8-88C3-4AF3-9600-A854774A3E0B}"/>
    <cellStyle name="Millares 22 6 3 5" xfId="49194" xr:uid="{4B44208F-04BF-4552-ADEA-A3FC6EC1A499}"/>
    <cellStyle name="Millares 22 6 4" xfId="7826" xr:uid="{F7D9DF11-2711-4100-8410-A7A82C7660B2}"/>
    <cellStyle name="Millares 22 6 4 2" xfId="29329" xr:uid="{70178B5E-569D-4DE5-9B5E-29E0465786F6}"/>
    <cellStyle name="Millares 22 6 5" xfId="9483" xr:uid="{1ABA1BDB-77AE-4179-A3D8-7EC5A6568C33}"/>
    <cellStyle name="Millares 22 6 5 2" xfId="30986" xr:uid="{F90DC13B-EB29-49CC-AA93-160FC009D1CA}"/>
    <cellStyle name="Millares 22 6 6" xfId="16118" xr:uid="{2952E9F2-E73D-4222-87A3-6F7799A064B5}"/>
    <cellStyle name="Millares 22 6 6 2" xfId="37621" xr:uid="{83A145C6-EA82-48D0-9357-0BB29D0AFFAA}"/>
    <cellStyle name="Millares 22 6 7" xfId="22723" xr:uid="{4F97C14F-FBBE-42A0-9390-3A8AF9B69F49}"/>
    <cellStyle name="Millares 22 6 8" xfId="44226" xr:uid="{A1840B33-C29F-4834-8530-BED15809BCEB}"/>
    <cellStyle name="Millares 22 7" xfId="1905" xr:uid="{D078BEB2-805F-4F46-BBB7-83820FF38596}"/>
    <cellStyle name="Millares 22 7 2" xfId="10171" xr:uid="{CF6AC2DE-66CB-4C1B-9795-9A8ECC677BEC}"/>
    <cellStyle name="Millares 22 7 2 2" xfId="31674" xr:uid="{7A8AE068-1070-49B1-87D5-280DE1787ACB}"/>
    <cellStyle name="Millares 22 7 3" xfId="16806" xr:uid="{D7AA663D-353C-4433-9BAE-44CFABB9AEEA}"/>
    <cellStyle name="Millares 22 7 3 2" xfId="38309" xr:uid="{0E21B60C-9D30-4456-8816-DDD4A0EB153D}"/>
    <cellStyle name="Millares 22 7 4" xfId="23411" xr:uid="{931FB0C8-2478-47D2-99CA-1179039306A3}"/>
    <cellStyle name="Millares 22 7 5" xfId="44914" xr:uid="{94CCF57D-2085-4E99-9A89-88ACDC751977}"/>
    <cellStyle name="Millares 22 8" xfId="2590" xr:uid="{14BDA646-EAE5-4BFE-9F03-9F83861D0BC9}"/>
    <cellStyle name="Millares 22 8 2" xfId="10856" xr:uid="{6D5796AE-1318-4BB1-A1D7-B37EF66598CF}"/>
    <cellStyle name="Millares 22 8 2 2" xfId="32359" xr:uid="{F3BB3258-2172-4E6C-9AEE-D26D6CDFC2C9}"/>
    <cellStyle name="Millares 22 8 3" xfId="17491" xr:uid="{7D861A0C-F2B1-44C1-8D00-F1456C3D0DA6}"/>
    <cellStyle name="Millares 22 8 3 2" xfId="38994" xr:uid="{46AC1483-14DF-43E5-8AB1-5226360FCF7C}"/>
    <cellStyle name="Millares 22 8 4" xfId="24096" xr:uid="{FED24A08-63EB-4FE7-8F71-D4F405C91EF2}"/>
    <cellStyle name="Millares 22 8 5" xfId="45599" xr:uid="{1570C259-AB30-4F72-8D62-1294B6E5A4D0}"/>
    <cellStyle name="Millares 22 9" xfId="3101" xr:uid="{06071065-A199-41E5-8ECC-C655F965D2A2}"/>
    <cellStyle name="Millares 22 9 2" xfId="11367" xr:uid="{331C3D4A-1948-41E2-9088-917F5CC1C0A2}"/>
    <cellStyle name="Millares 22 9 2 2" xfId="32870" xr:uid="{BB893375-7AC2-4DC0-9FD9-C70180B3F1D8}"/>
    <cellStyle name="Millares 22 9 3" xfId="18002" xr:uid="{86157A24-E5D7-407C-BCE7-7338F086E0F4}"/>
    <cellStyle name="Millares 22 9 3 2" xfId="39505" xr:uid="{1F35836F-AB0B-43C2-AF70-54462BED356D}"/>
    <cellStyle name="Millares 22 9 4" xfId="24607" xr:uid="{40C77A00-7A75-437D-AD35-8B5383D58943}"/>
    <cellStyle name="Millares 22 9 5" xfId="46110" xr:uid="{A5C2B82F-158F-44D5-86B8-F9E8A85F6E1C}"/>
    <cellStyle name="Millares 23" xfId="218" xr:uid="{00294341-5D18-4289-BD55-5B20F1590CE5}"/>
    <cellStyle name="Millares 23 10" xfId="4737" xr:uid="{170EC38B-E8AD-405C-BF33-EE38D1F4888E}"/>
    <cellStyle name="Millares 23 10 2" xfId="13003" xr:uid="{044A38B3-2B17-4978-A0A4-50E86FA4CD6B}"/>
    <cellStyle name="Millares 23 10 2 2" xfId="34506" xr:uid="{4A54D173-A094-4064-89E4-6ABCDE7FD05C}"/>
    <cellStyle name="Millares 23 10 3" xfId="19638" xr:uid="{08A4D479-5944-4EB2-9676-0B732EAE1172}"/>
    <cellStyle name="Millares 23 10 3 2" xfId="41141" xr:uid="{ABA08ED9-9F06-4149-83FA-A616F0390404}"/>
    <cellStyle name="Millares 23 10 4" xfId="26243" xr:uid="{983C39A9-06CC-4CD7-8A6C-B4C8B3193C00}"/>
    <cellStyle name="Millares 23 10 5" xfId="47746" xr:uid="{3D17F92F-D861-475C-B182-466AC88EA713}"/>
    <cellStyle name="Millares 23 11" xfId="5240" xr:uid="{57D12D71-C5B1-4E28-A7D5-0F780282FA02}"/>
    <cellStyle name="Millares 23 11 2" xfId="13506" xr:uid="{6056AC9F-A114-41E5-8328-A59E06F6AA8B}"/>
    <cellStyle name="Millares 23 11 2 2" xfId="35009" xr:uid="{04B31675-6153-4246-A61A-E73305A0E6E6}"/>
    <cellStyle name="Millares 23 11 3" xfId="20141" xr:uid="{BD7CEA43-138F-4B74-9719-C96EF3E42927}"/>
    <cellStyle name="Millares 23 11 3 2" xfId="41644" xr:uid="{DE87BCB3-256C-4A8D-985D-9ABA568247DB}"/>
    <cellStyle name="Millares 23 11 4" xfId="26746" xr:uid="{E25F6981-C0F4-4445-AC8D-0D33F0D1E53F}"/>
    <cellStyle name="Millares 23 11 5" xfId="48249" xr:uid="{8DD6E810-44F1-41E8-A3F9-CEDD7B820296}"/>
    <cellStyle name="Millares 23 12" xfId="6881" xr:uid="{6F5E0B17-F16C-494E-9A4D-671B58878E28}"/>
    <cellStyle name="Millares 23 12 2" xfId="28384" xr:uid="{36C1330C-5A0E-47B8-994B-29891900E019}"/>
    <cellStyle name="Millares 23 13" xfId="8535" xr:uid="{B833C451-5C4D-41EF-9203-F32BEBDF88ED}"/>
    <cellStyle name="Millares 23 13 2" xfId="30038" xr:uid="{5D5A5186-893A-4826-979F-3C4F5EEAB9F3}"/>
    <cellStyle name="Millares 23 14" xfId="15174" xr:uid="{D9A29B82-3406-4978-A0C5-0E045793F9AD}"/>
    <cellStyle name="Millares 23 14 2" xfId="36677" xr:uid="{55F3471A-942F-4882-B78C-64B92B08B1B3}"/>
    <cellStyle name="Millares 23 15" xfId="21779" xr:uid="{9CA98E96-0976-4BE7-BC82-67AD90F6F51D}"/>
    <cellStyle name="Millares 23 16" xfId="43282" xr:uid="{36AFDB4E-85D3-4091-ACE7-E0D0D345ABA5}"/>
    <cellStyle name="Millares 23 2" xfId="533" xr:uid="{13050577-719D-4978-948B-45974FF476F4}"/>
    <cellStyle name="Millares 23 2 10" xfId="7144" xr:uid="{C9CFFA09-891E-44E2-A865-5F6A72C31C34}"/>
    <cellStyle name="Millares 23 2 10 2" xfId="28647" xr:uid="{18C393B3-5FD4-46A1-AB0F-BE57F48D3FC3}"/>
    <cellStyle name="Millares 23 2 11" xfId="8800" xr:uid="{1F4B4096-5B09-4D9C-B3B9-FB1927BF8DCC}"/>
    <cellStyle name="Millares 23 2 11 2" xfId="30303" xr:uid="{A66C36F3-9137-4E18-9CC1-31E58E0747D1}"/>
    <cellStyle name="Millares 23 2 12" xfId="15436" xr:uid="{F080ACEB-485C-4D05-9746-51E91090B32A}"/>
    <cellStyle name="Millares 23 2 12 2" xfId="36939" xr:uid="{DB62E3BA-FE97-49D7-907B-795A10589917}"/>
    <cellStyle name="Millares 23 2 13" xfId="22041" xr:uid="{3CB4771F-691D-459A-8A39-A93047E48445}"/>
    <cellStyle name="Millares 23 2 14" xfId="43544" xr:uid="{29A610BF-41A4-4852-BED0-5948269FBBEC}"/>
    <cellStyle name="Millares 23 2 2" xfId="815" xr:uid="{4F207294-FF59-4FFC-95D8-A7F871E41EE8}"/>
    <cellStyle name="Millares 23 2 2 10" xfId="15716" xr:uid="{8F9F0325-DCFB-443E-8CC0-95575F7375A9}"/>
    <cellStyle name="Millares 23 2 2 10 2" xfId="37219" xr:uid="{917B0B78-F12B-4278-8FCA-7FB4687827E5}"/>
    <cellStyle name="Millares 23 2 2 11" xfId="22321" xr:uid="{429EDC2F-09F4-46D1-B6A2-987D554095AB}"/>
    <cellStyle name="Millares 23 2 2 12" xfId="43824" xr:uid="{D936047B-77F2-49F9-B451-800D0F7970B4}"/>
    <cellStyle name="Millares 23 2 2 2" xfId="1761" xr:uid="{57DED798-54E6-41D2-B336-8DE4865EE955}"/>
    <cellStyle name="Millares 23 2 2 2 2" xfId="4590" xr:uid="{1403EB00-4583-4169-8DBE-48B87E4DA596}"/>
    <cellStyle name="Millares 23 2 2 2 2 2" xfId="12856" xr:uid="{CADD6E25-CF94-49C5-87EF-B2137A2040A0}"/>
    <cellStyle name="Millares 23 2 2 2 2 2 2" xfId="34359" xr:uid="{4B3F96F6-357A-4679-AA94-8958A076DD06}"/>
    <cellStyle name="Millares 23 2 2 2 2 3" xfId="19491" xr:uid="{55499517-1D5C-4F7A-9574-D53E70566064}"/>
    <cellStyle name="Millares 23 2 2 2 2 3 2" xfId="40994" xr:uid="{A866744B-503D-48A5-899A-2EA9E95D857D}"/>
    <cellStyle name="Millares 23 2 2 2 2 4" xfId="26096" xr:uid="{2D59A846-AF92-42C1-A864-F9A13C239F53}"/>
    <cellStyle name="Millares 23 2 2 2 2 5" xfId="47599" xr:uid="{1CE0ED1C-207B-45E1-8365-792FE87DAD1C}"/>
    <cellStyle name="Millares 23 2 2 2 3" xfId="6729" xr:uid="{E0C59914-7D83-4781-A9E5-FA8017F1372B}"/>
    <cellStyle name="Millares 23 2 2 2 3 2" xfId="14995" xr:uid="{0D4FFFD8-2B1B-41D6-91E4-DCECB765349D}"/>
    <cellStyle name="Millares 23 2 2 2 3 2 2" xfId="36498" xr:uid="{1D448B39-6D5C-4628-9C41-C1BADA43A004}"/>
    <cellStyle name="Millares 23 2 2 2 3 3" xfId="21630" xr:uid="{39DDF08F-D528-4163-8BCF-B58CEC4F758D}"/>
    <cellStyle name="Millares 23 2 2 2 3 3 2" xfId="43133" xr:uid="{F4738DA0-A917-42F5-9E2C-03BE4F231E84}"/>
    <cellStyle name="Millares 23 2 2 2 3 4" xfId="28235" xr:uid="{A002B460-DF65-4F9E-BC1F-A118127AF220}"/>
    <cellStyle name="Millares 23 2 2 2 3 5" xfId="49738" xr:uid="{B50EEAF1-81B2-4532-9195-A063C494E621}"/>
    <cellStyle name="Millares 23 2 2 2 4" xfId="8370" xr:uid="{79F37C80-7AD5-4ED0-BB74-5708334CA7CC}"/>
    <cellStyle name="Millares 23 2 2 2 4 2" xfId="29873" xr:uid="{C5502570-5DE2-4CF9-9DEF-B3175CDB6752}"/>
    <cellStyle name="Millares 23 2 2 2 5" xfId="10027" xr:uid="{41244F0C-7E0E-4F6F-BF82-EA67A3196E74}"/>
    <cellStyle name="Millares 23 2 2 2 5 2" xfId="31530" xr:uid="{50DC6CD1-4B87-4DE7-9FB9-13F2195D3C4C}"/>
    <cellStyle name="Millares 23 2 2 2 6" xfId="16662" xr:uid="{B42C12A3-E657-4D16-A949-317E7B9DF43E}"/>
    <cellStyle name="Millares 23 2 2 2 6 2" xfId="38165" xr:uid="{402A9195-9710-4508-A3E1-1E98F5B3F11F}"/>
    <cellStyle name="Millares 23 2 2 2 7" xfId="23267" xr:uid="{B0C9658A-5769-4435-955E-26F01D3DA713}"/>
    <cellStyle name="Millares 23 2 2 2 8" xfId="44770" xr:uid="{29AAAEDD-C068-4372-AD1B-7C2C94F0FB0A}"/>
    <cellStyle name="Millares 23 2 2 3" xfId="2448" xr:uid="{20132EF3-E90B-4327-9DB0-A4BA83C03807}"/>
    <cellStyle name="Millares 23 2 2 3 2" xfId="10714" xr:uid="{99CB0537-7252-4177-A570-99C23CFA7BBF}"/>
    <cellStyle name="Millares 23 2 2 3 2 2" xfId="32217" xr:uid="{D9850E64-A653-46D4-AB1A-B6448AF3CE89}"/>
    <cellStyle name="Millares 23 2 2 3 3" xfId="17349" xr:uid="{AA8824CA-D46A-432D-9C84-90F87A1BF20E}"/>
    <cellStyle name="Millares 23 2 2 3 3 2" xfId="38852" xr:uid="{887689EC-FC7C-4AA1-B56E-994DD66C7951}"/>
    <cellStyle name="Millares 23 2 2 3 4" xfId="23954" xr:uid="{CC2C4DE2-DC8C-48A4-B34B-67D8DCDB7274}"/>
    <cellStyle name="Millares 23 2 2 3 5" xfId="45457" xr:uid="{3A40B32F-E5AB-4869-9225-33BE4E641AB1}"/>
    <cellStyle name="Millares 23 2 2 4" xfId="2965" xr:uid="{8DCFBB24-CCD7-441F-8932-A6199340DC06}"/>
    <cellStyle name="Millares 23 2 2 4 2" xfId="11231" xr:uid="{9F344B10-B7BD-4428-B64E-45C19F85C32C}"/>
    <cellStyle name="Millares 23 2 2 4 2 2" xfId="32734" xr:uid="{4127B33A-EF1F-4E4F-BFD5-4EDA74AAF629}"/>
    <cellStyle name="Millares 23 2 2 4 3" xfId="17866" xr:uid="{13E7AF51-3211-4643-BDB5-EE1D321D4699}"/>
    <cellStyle name="Millares 23 2 2 4 3 2" xfId="39369" xr:uid="{A21559F7-6BA3-4C53-876F-3D8F1C0E82E0}"/>
    <cellStyle name="Millares 23 2 2 4 4" xfId="24471" xr:uid="{A62B05FA-82EB-448B-8D01-2CC81E177044}"/>
    <cellStyle name="Millares 23 2 2 4 5" xfId="45974" xr:uid="{8AF68FEE-1FDA-40BD-B37D-37C507C0D158}"/>
    <cellStyle name="Millares 23 2 2 5" xfId="3644" xr:uid="{DF3F0677-79AC-4BDE-B7D1-315EEFDF5C67}"/>
    <cellStyle name="Millares 23 2 2 5 2" xfId="11910" xr:uid="{DD91A7C4-B724-4842-BD03-BC774851B746}"/>
    <cellStyle name="Millares 23 2 2 5 2 2" xfId="33413" xr:uid="{2FFE4109-AFCC-4BC2-8BE0-7B3924E3A56D}"/>
    <cellStyle name="Millares 23 2 2 5 3" xfId="18545" xr:uid="{D70BB9DF-A5F8-4947-AEDB-65C209A24DDB}"/>
    <cellStyle name="Millares 23 2 2 5 3 2" xfId="40048" xr:uid="{990267AE-02B0-4400-9984-EEC726F41616}"/>
    <cellStyle name="Millares 23 2 2 5 4" xfId="25150" xr:uid="{17020157-97A6-4804-B4B0-7281FA1A8CD0}"/>
    <cellStyle name="Millares 23 2 2 5 5" xfId="46653" xr:uid="{FB094474-B9EB-4DFE-8B86-E99CFF7B31E5}"/>
    <cellStyle name="Millares 23 2 2 6" xfId="5109" xr:uid="{2732773D-2840-4DAC-9CC7-2C90A85A67E6}"/>
    <cellStyle name="Millares 23 2 2 6 2" xfId="13375" xr:uid="{19C27BCA-D9E0-4B9F-889E-733488FBF177}"/>
    <cellStyle name="Millares 23 2 2 6 2 2" xfId="34878" xr:uid="{2DFF0405-2B5A-4E2D-8C0C-C6E8B5719C91}"/>
    <cellStyle name="Millares 23 2 2 6 3" xfId="20010" xr:uid="{EB3E312B-4834-485D-8373-A4A1B40B4946}"/>
    <cellStyle name="Millares 23 2 2 6 3 2" xfId="41513" xr:uid="{B2858DF2-E127-49FE-AF02-218837ADB49A}"/>
    <cellStyle name="Millares 23 2 2 6 4" xfId="26615" xr:uid="{8001D258-CB23-49DF-9C17-1219DACB47F1}"/>
    <cellStyle name="Millares 23 2 2 6 5" xfId="48118" xr:uid="{10492C16-B0D8-4BF4-954C-55850D0EBC70}"/>
    <cellStyle name="Millares 23 2 2 7" xfId="5783" xr:uid="{AB8D3795-29C3-49E0-A2EE-7E08EE998AB2}"/>
    <cellStyle name="Millares 23 2 2 7 2" xfId="14049" xr:uid="{B4073CC7-6765-4106-93FF-F47F93ADF1B2}"/>
    <cellStyle name="Millares 23 2 2 7 2 2" xfId="35552" xr:uid="{583A25E4-6F2F-4E83-9996-C6AD051505E1}"/>
    <cellStyle name="Millares 23 2 2 7 3" xfId="20684" xr:uid="{6F6E0279-9DEC-47B7-ADD6-51B0FB427FEB}"/>
    <cellStyle name="Millares 23 2 2 7 3 2" xfId="42187" xr:uid="{DFFC1917-2647-4A07-8D97-1A404C7EB992}"/>
    <cellStyle name="Millares 23 2 2 7 4" xfId="27289" xr:uid="{DE318AA7-F4CF-48D3-ABEA-71B7EA98BCBB}"/>
    <cellStyle name="Millares 23 2 2 7 5" xfId="48792" xr:uid="{B54437F1-63F9-4F96-901F-9F495F7932BB}"/>
    <cellStyle name="Millares 23 2 2 8" xfId="7424" xr:uid="{2F62C70F-C728-4D7E-B27B-16ACA799AD04}"/>
    <cellStyle name="Millares 23 2 2 8 2" xfId="28927" xr:uid="{4E1FE1B0-E586-49DE-8D3F-AA26A9E39FD3}"/>
    <cellStyle name="Millares 23 2 2 9" xfId="9081" xr:uid="{31CE2B28-0847-47AC-8EBF-D8C01BF3B916}"/>
    <cellStyle name="Millares 23 2 2 9 2" xfId="30584" xr:uid="{A6144F1F-11EB-450B-AD8B-68151FBAA7C4}"/>
    <cellStyle name="Millares 23 2 3" xfId="1085" xr:uid="{A01DAC46-F4FC-40C0-A11C-C24814B53045}"/>
    <cellStyle name="Millares 23 2 3 2" xfId="3914" xr:uid="{3FE9E8B5-0D1D-4AE5-BB17-67D46FF31D66}"/>
    <cellStyle name="Millares 23 2 3 2 2" xfId="12180" xr:uid="{C5469E74-7E3E-4C54-BD33-813EB4B7004A}"/>
    <cellStyle name="Millares 23 2 3 2 2 2" xfId="33683" xr:uid="{C66AA4DB-60A8-4C80-9309-07EB0D9F486B}"/>
    <cellStyle name="Millares 23 2 3 2 3" xfId="18815" xr:uid="{EDE5A7B7-1CB2-4801-AFFE-B11B2C5CB0E2}"/>
    <cellStyle name="Millares 23 2 3 2 3 2" xfId="40318" xr:uid="{EDBC2A59-3BC4-43EE-A575-4F669FA492DC}"/>
    <cellStyle name="Millares 23 2 3 2 4" xfId="25420" xr:uid="{5A68EE26-E733-4038-83B3-62B89BFD3D88}"/>
    <cellStyle name="Millares 23 2 3 2 5" xfId="46923" xr:uid="{B5400ABC-C9E1-4054-8FEE-6DC0C161AF9D}"/>
    <cellStyle name="Millares 23 2 3 3" xfId="6053" xr:uid="{F66AB00B-E21F-44DA-A8CE-6942523B66E0}"/>
    <cellStyle name="Millares 23 2 3 3 2" xfId="14319" xr:uid="{068761E3-5406-4106-81E5-3C24F8771106}"/>
    <cellStyle name="Millares 23 2 3 3 2 2" xfId="35822" xr:uid="{BB336E84-5BF6-483B-9729-E4D518A5545B}"/>
    <cellStyle name="Millares 23 2 3 3 3" xfId="20954" xr:uid="{A767E0D4-D875-4E0A-A862-A1CD8CA8F74F}"/>
    <cellStyle name="Millares 23 2 3 3 3 2" xfId="42457" xr:uid="{93A6CC79-0517-4A9F-A042-329A57D34A9D}"/>
    <cellStyle name="Millares 23 2 3 3 4" xfId="27559" xr:uid="{CFCB5F1B-FBA5-4E33-913E-B8E4CFDBFAB4}"/>
    <cellStyle name="Millares 23 2 3 3 5" xfId="49062" xr:uid="{F192E575-5E51-4E3E-9691-A9598D3EB05C}"/>
    <cellStyle name="Millares 23 2 3 4" xfId="7694" xr:uid="{D3C44D58-B54C-43E1-ADE2-EF358CF6B69D}"/>
    <cellStyle name="Millares 23 2 3 4 2" xfId="29197" xr:uid="{8D0FEA64-53E1-4B37-B2B0-86931857B5FE}"/>
    <cellStyle name="Millares 23 2 3 5" xfId="9351" xr:uid="{84288168-0EAF-4D2F-9908-35E1DCE24F04}"/>
    <cellStyle name="Millares 23 2 3 5 2" xfId="30854" xr:uid="{8F6DCB64-D328-446A-BCDA-66FBD4B64AAE}"/>
    <cellStyle name="Millares 23 2 3 6" xfId="15986" xr:uid="{818407CB-F756-459A-88CE-75646E3A3BF9}"/>
    <cellStyle name="Millares 23 2 3 6 2" xfId="37489" xr:uid="{F1E1C42E-0FA1-4F5B-A5F5-B3549DABCCEB}"/>
    <cellStyle name="Millares 23 2 3 7" xfId="22591" xr:uid="{A2D43301-3B80-4274-AD9D-E4A43EAAB889}"/>
    <cellStyle name="Millares 23 2 3 8" xfId="44094" xr:uid="{DA9AFC3D-F079-4AEE-9A11-BF94BA0A95EC}"/>
    <cellStyle name="Millares 23 2 4" xfId="1481" xr:uid="{4D5FD10E-31D9-4497-BB5E-CA886A026D04}"/>
    <cellStyle name="Millares 23 2 4 2" xfId="4310" xr:uid="{BCF1A08F-983E-4751-8312-9695BE0DCED7}"/>
    <cellStyle name="Millares 23 2 4 2 2" xfId="12576" xr:uid="{E05104CD-3650-4B74-AD47-E75A0C8BF7E3}"/>
    <cellStyle name="Millares 23 2 4 2 2 2" xfId="34079" xr:uid="{A75C8212-324F-4A0E-91DE-83930FEEEDEE}"/>
    <cellStyle name="Millares 23 2 4 2 3" xfId="19211" xr:uid="{512C527F-D101-4FE9-AD42-FEEAFC51CA68}"/>
    <cellStyle name="Millares 23 2 4 2 3 2" xfId="40714" xr:uid="{818A24EF-247B-4038-AA09-6DF4D1BB0B70}"/>
    <cellStyle name="Millares 23 2 4 2 4" xfId="25816" xr:uid="{10E51CA4-5A48-4770-AE8E-6B3B01AD762C}"/>
    <cellStyle name="Millares 23 2 4 2 5" xfId="47319" xr:uid="{7D6F5F70-AF14-4CB2-8E4D-9569CAEFF3DB}"/>
    <cellStyle name="Millares 23 2 4 3" xfId="6449" xr:uid="{2AE27C57-E17A-4466-A7EE-07D9AE583A03}"/>
    <cellStyle name="Millares 23 2 4 3 2" xfId="14715" xr:uid="{408423C9-7768-4C40-BC3F-CC43EF2982D0}"/>
    <cellStyle name="Millares 23 2 4 3 2 2" xfId="36218" xr:uid="{44D05896-B2B8-4118-84EB-38BD78B666E1}"/>
    <cellStyle name="Millares 23 2 4 3 3" xfId="21350" xr:uid="{12445473-A38C-4729-8917-1E15FA5E4FC7}"/>
    <cellStyle name="Millares 23 2 4 3 3 2" xfId="42853" xr:uid="{6B269C64-8E12-47ED-8166-BB84B43C410A}"/>
    <cellStyle name="Millares 23 2 4 3 4" xfId="27955" xr:uid="{174B9F9B-8DCC-445A-9B17-AA8F54849476}"/>
    <cellStyle name="Millares 23 2 4 3 5" xfId="49458" xr:uid="{262AE921-608E-4925-9723-726ED2D439EE}"/>
    <cellStyle name="Millares 23 2 4 4" xfId="8090" xr:uid="{7AA0926F-531A-41DB-B474-E6A48BB53461}"/>
    <cellStyle name="Millares 23 2 4 4 2" xfId="29593" xr:uid="{7B0B98E9-2C00-4ED4-A2BC-6A98591D48AD}"/>
    <cellStyle name="Millares 23 2 4 5" xfId="9747" xr:uid="{DF6153EE-5B97-4ABB-AC79-9619C00B397C}"/>
    <cellStyle name="Millares 23 2 4 5 2" xfId="31250" xr:uid="{AF58DE90-ADBF-42B4-8A31-8CB7A36D7A8B}"/>
    <cellStyle name="Millares 23 2 4 6" xfId="16382" xr:uid="{C0B6BC25-63B2-4905-AF03-AA696BF100F0}"/>
    <cellStyle name="Millares 23 2 4 6 2" xfId="37885" xr:uid="{55EE0BB0-7620-4FD7-9D16-CB94D6181020}"/>
    <cellStyle name="Millares 23 2 4 7" xfId="22987" xr:uid="{DCADD354-018C-4571-B090-DD6EEBD003FF}"/>
    <cellStyle name="Millares 23 2 4 8" xfId="44490" xr:uid="{1F0354D1-38FA-4A69-AE44-832C5E7434BA}"/>
    <cellStyle name="Millares 23 2 5" xfId="2168" xr:uid="{1DA60F74-7741-49F7-A197-6711E89BDE14}"/>
    <cellStyle name="Millares 23 2 5 2" xfId="10434" xr:uid="{C4ADC7B2-0799-40D5-829C-BDB07AC09A11}"/>
    <cellStyle name="Millares 23 2 5 2 2" xfId="31937" xr:uid="{A80EEE83-DF22-40B3-8DC7-21AF9730E30C}"/>
    <cellStyle name="Millares 23 2 5 3" xfId="17069" xr:uid="{782416F9-AB67-4A14-9884-3712E0F2723F}"/>
    <cellStyle name="Millares 23 2 5 3 2" xfId="38572" xr:uid="{E812D7AF-99FF-46AE-A728-F900ADBDC788}"/>
    <cellStyle name="Millares 23 2 5 4" xfId="23674" xr:uid="{CE495CDE-FB3B-411F-8775-EC4484C37611}"/>
    <cellStyle name="Millares 23 2 5 5" xfId="45177" xr:uid="{995154EA-E09F-4926-B44F-786610292476}"/>
    <cellStyle name="Millares 23 2 6" xfId="2715" xr:uid="{6D82DD5B-3BEA-4F6C-AE3D-67173A7A0645}"/>
    <cellStyle name="Millares 23 2 6 2" xfId="10981" xr:uid="{479FAC53-F11D-4C7C-BB39-7EC954D738C3}"/>
    <cellStyle name="Millares 23 2 6 2 2" xfId="32484" xr:uid="{57D43B5C-B61A-4B79-95E6-436D7C0DF807}"/>
    <cellStyle name="Millares 23 2 6 3" xfId="17616" xr:uid="{9BC02E2F-BEA6-464D-8F02-B4AC33FB59A5}"/>
    <cellStyle name="Millares 23 2 6 3 2" xfId="39119" xr:uid="{41074981-2BA7-47D4-9D01-E458F20A6391}"/>
    <cellStyle name="Millares 23 2 6 4" xfId="24221" xr:uid="{74159159-377C-46FB-98F9-8736F4FDD469}"/>
    <cellStyle name="Millares 23 2 6 5" xfId="45724" xr:uid="{3F2FB11D-F266-475B-8D61-7545167C44B7}"/>
    <cellStyle name="Millares 23 2 7" xfId="3364" xr:uid="{6C9B9B07-207C-4661-9237-E4DD15AE39B9}"/>
    <cellStyle name="Millares 23 2 7 2" xfId="11630" xr:uid="{EB691477-DE3F-466A-B62B-349256E41DCD}"/>
    <cellStyle name="Millares 23 2 7 2 2" xfId="33133" xr:uid="{2D78101D-7CC1-4623-BCD4-EA120CCAAEFC}"/>
    <cellStyle name="Millares 23 2 7 3" xfId="18265" xr:uid="{B2E2FA7B-87FF-4D4A-8173-71CFFF266445}"/>
    <cellStyle name="Millares 23 2 7 3 2" xfId="39768" xr:uid="{D1F1E1F0-412F-4D2B-B3F7-B9E33C30E3A2}"/>
    <cellStyle name="Millares 23 2 7 4" xfId="24870" xr:uid="{831550A7-1040-4CA4-918D-CAE14E299960}"/>
    <cellStyle name="Millares 23 2 7 5" xfId="46373" xr:uid="{869373D1-FA0E-43CC-B014-67EB687FB588}"/>
    <cellStyle name="Millares 23 2 8" xfId="4859" xr:uid="{062CED0E-FAC4-4728-BEF5-63B05E31AF1B}"/>
    <cellStyle name="Millares 23 2 8 2" xfId="13125" xr:uid="{CBDEECF4-3BE8-494D-A184-898E69108728}"/>
    <cellStyle name="Millares 23 2 8 2 2" xfId="34628" xr:uid="{6BB8B1AD-941B-4911-81C7-C5B37FDDDB4E}"/>
    <cellStyle name="Millares 23 2 8 3" xfId="19760" xr:uid="{791FC836-BF90-41AB-BEF1-5782CC170EB9}"/>
    <cellStyle name="Millares 23 2 8 3 2" xfId="41263" xr:uid="{A4045C25-C7BF-4A05-B6BF-7FA2C34505E8}"/>
    <cellStyle name="Millares 23 2 8 4" xfId="26365" xr:uid="{72DA4C59-D142-4046-B43B-D9787347F9BE}"/>
    <cellStyle name="Millares 23 2 8 5" xfId="47868" xr:uid="{4D27AD83-20CE-4202-B3BA-12C46BEEE011}"/>
    <cellStyle name="Millares 23 2 9" xfId="5503" xr:uid="{68691858-3D67-41F7-AB13-867F7F0944C3}"/>
    <cellStyle name="Millares 23 2 9 2" xfId="13769" xr:uid="{A3E304AB-3FC5-4393-9F69-B250A9193396}"/>
    <cellStyle name="Millares 23 2 9 2 2" xfId="35272" xr:uid="{AFDABF53-6FA2-4899-8735-38EEB9E22BB5}"/>
    <cellStyle name="Millares 23 2 9 3" xfId="20404" xr:uid="{7D9C50E1-A460-464C-98D8-43F6F203A493}"/>
    <cellStyle name="Millares 23 2 9 3 2" xfId="41907" xr:uid="{C63D6C9D-DC8A-46AB-B65A-387C45D650A2}"/>
    <cellStyle name="Millares 23 2 9 4" xfId="27009" xr:uid="{5100C508-302E-4E95-972F-5C0B818C922B}"/>
    <cellStyle name="Millares 23 2 9 5" xfId="48512" xr:uid="{9968B09A-76F0-4BA9-9EC7-785BB0D80974}"/>
    <cellStyle name="Millares 23 3" xfId="405" xr:uid="{2CD066BA-8296-4FEA-8CFA-165CA5C2C46F}"/>
    <cellStyle name="Millares 23 3 10" xfId="15308" xr:uid="{F6B57FC7-BA2D-4617-9E3E-DA0F3585A40E}"/>
    <cellStyle name="Millares 23 3 10 2" xfId="36811" xr:uid="{A8CB8C78-9678-49E1-AD2F-C024E1084818}"/>
    <cellStyle name="Millares 23 3 11" xfId="21913" xr:uid="{000AF2BD-1BDD-4325-9E3F-FD0D8764793F}"/>
    <cellStyle name="Millares 23 3 12" xfId="43416" xr:uid="{9F07FC1E-E257-48BB-82EF-717BC7CC88ED}"/>
    <cellStyle name="Millares 23 3 2" xfId="1353" xr:uid="{AF4D1981-72B6-487E-A897-98168653D2E1}"/>
    <cellStyle name="Millares 23 3 2 2" xfId="4182" xr:uid="{CDCE9126-70E3-4ACF-BC2A-51DA7EFC5078}"/>
    <cellStyle name="Millares 23 3 2 2 2" xfId="12448" xr:uid="{B3D405B3-D29C-446E-9E04-ECE920633BE4}"/>
    <cellStyle name="Millares 23 3 2 2 2 2" xfId="33951" xr:uid="{F0A86169-CE7A-4587-B5ED-71B7F54F456B}"/>
    <cellStyle name="Millares 23 3 2 2 3" xfId="19083" xr:uid="{358C7CDD-5E67-47F0-9AED-D82742354041}"/>
    <cellStyle name="Millares 23 3 2 2 3 2" xfId="40586" xr:uid="{2BA66E8C-4345-4033-8B4B-3F0043E045B2}"/>
    <cellStyle name="Millares 23 3 2 2 4" xfId="25688" xr:uid="{AA462544-785D-4F42-85F1-96BB9050CAA9}"/>
    <cellStyle name="Millares 23 3 2 2 5" xfId="47191" xr:uid="{07A1F4CB-7F01-4BDE-B401-78097AE49E76}"/>
    <cellStyle name="Millares 23 3 2 3" xfId="6321" xr:uid="{F1CB6AE8-8BA0-4532-8123-7CFE0535526C}"/>
    <cellStyle name="Millares 23 3 2 3 2" xfId="14587" xr:uid="{C613FB49-E859-4DD9-8B8E-5BF19F04B896}"/>
    <cellStyle name="Millares 23 3 2 3 2 2" xfId="36090" xr:uid="{45E1165C-426D-434C-A6CF-976D4C2078B8}"/>
    <cellStyle name="Millares 23 3 2 3 3" xfId="21222" xr:uid="{3454D89E-C680-44BB-A8D6-9585CED58D69}"/>
    <cellStyle name="Millares 23 3 2 3 3 2" xfId="42725" xr:uid="{67390927-B6ED-4B9C-8F4A-70F13F0C447D}"/>
    <cellStyle name="Millares 23 3 2 3 4" xfId="27827" xr:uid="{AF87D186-0535-4A07-A01D-D345AE4A3BEF}"/>
    <cellStyle name="Millares 23 3 2 3 5" xfId="49330" xr:uid="{9A3FBCCD-51FA-46ED-9BF4-A2E5F4CE2ACA}"/>
    <cellStyle name="Millares 23 3 2 4" xfId="7962" xr:uid="{1AFC31EA-FF9D-48D5-986B-0F9B8E4235A7}"/>
    <cellStyle name="Millares 23 3 2 4 2" xfId="29465" xr:uid="{917D0F76-B5E5-4EDF-A268-4B98D4DC4683}"/>
    <cellStyle name="Millares 23 3 2 5" xfId="9619" xr:uid="{D0927490-F67C-46A4-B63C-8202DAE1B30B}"/>
    <cellStyle name="Millares 23 3 2 5 2" xfId="31122" xr:uid="{A55D9A43-4A34-4872-9EC5-246769DFA776}"/>
    <cellStyle name="Millares 23 3 2 6" xfId="16254" xr:uid="{1175A911-D4AA-45DE-B079-A72C58291A9F}"/>
    <cellStyle name="Millares 23 3 2 6 2" xfId="37757" xr:uid="{18C0993F-E72F-4B01-B1B0-E72E05CDD437}"/>
    <cellStyle name="Millares 23 3 2 7" xfId="22859" xr:uid="{45DD9534-1A16-408F-B2B0-2A63604DF61E}"/>
    <cellStyle name="Millares 23 3 2 8" xfId="44362" xr:uid="{91320A2E-24FD-4E8E-AFF7-3868D952FCFA}"/>
    <cellStyle name="Millares 23 3 3" xfId="2040" xr:uid="{BF1BECF8-E272-4A51-8E66-3A3A33C15FAF}"/>
    <cellStyle name="Millares 23 3 3 2" xfId="10306" xr:uid="{9C7886EB-A065-4FAC-91AB-E631E2FDB162}"/>
    <cellStyle name="Millares 23 3 3 2 2" xfId="31809" xr:uid="{A43CBA1E-024A-48CD-AE86-AA7F775F1B93}"/>
    <cellStyle name="Millares 23 3 3 3" xfId="16941" xr:uid="{6B523784-2B12-4A99-9093-81257459F802}"/>
    <cellStyle name="Millares 23 3 3 3 2" xfId="38444" xr:uid="{8C7DE8F7-2A9C-48DC-B52D-D49A90AA93F8}"/>
    <cellStyle name="Millares 23 3 3 4" xfId="23546" xr:uid="{4ED64BC4-66D4-47CD-A718-C601680BAF76}"/>
    <cellStyle name="Millares 23 3 3 5" xfId="45049" xr:uid="{60B145BC-D311-4CDE-971D-8A5A0FADDC26}"/>
    <cellStyle name="Millares 23 3 4" xfId="2839" xr:uid="{E82505A3-FFBD-46F4-8444-E7B93825F32A}"/>
    <cellStyle name="Millares 23 3 4 2" xfId="11105" xr:uid="{E940C609-F276-4364-BDD6-1887AA7EE9CB}"/>
    <cellStyle name="Millares 23 3 4 2 2" xfId="32608" xr:uid="{AAF3B2E0-5225-40FF-BC76-848B6FB220E7}"/>
    <cellStyle name="Millares 23 3 4 3" xfId="17740" xr:uid="{3F0008D0-5F86-459F-8B87-F58797954FF3}"/>
    <cellStyle name="Millares 23 3 4 3 2" xfId="39243" xr:uid="{7FBBC255-5C26-4B2F-9F3D-71091CA298B7}"/>
    <cellStyle name="Millares 23 3 4 4" xfId="24345" xr:uid="{5B4F6CA1-7AF6-4FBF-A168-EA8393071B84}"/>
    <cellStyle name="Millares 23 3 4 5" xfId="45848" xr:uid="{206C5D6E-CB66-44D8-AD91-84AD10B43613}"/>
    <cellStyle name="Millares 23 3 5" xfId="3236" xr:uid="{68249BEA-4A43-4F68-A3FF-4A814D0A2C53}"/>
    <cellStyle name="Millares 23 3 5 2" xfId="11502" xr:uid="{3B5490E1-7555-46D9-929C-BAA1A3B40F62}"/>
    <cellStyle name="Millares 23 3 5 2 2" xfId="33005" xr:uid="{5DEE0849-7DB8-45C0-AB42-F12E9A2D63C9}"/>
    <cellStyle name="Millares 23 3 5 3" xfId="18137" xr:uid="{6B8D0CA8-4225-4EE6-8190-DF48DC9C2B47}"/>
    <cellStyle name="Millares 23 3 5 3 2" xfId="39640" xr:uid="{680BBF15-0CD9-41C4-81E0-5332227C23F9}"/>
    <cellStyle name="Millares 23 3 5 4" xfId="24742" xr:uid="{E05B6017-500E-4BD6-BA7F-7E79A3D83E46}"/>
    <cellStyle name="Millares 23 3 5 5" xfId="46245" xr:uid="{AD64CCB6-36BC-41D9-9D58-C808424348FF}"/>
    <cellStyle name="Millares 23 3 6" xfId="4983" xr:uid="{4069E104-2F45-4F5C-8E3A-EE2543009C2F}"/>
    <cellStyle name="Millares 23 3 6 2" xfId="13249" xr:uid="{B1A88135-2DBF-4450-AB82-0AA8BAC3C2CD}"/>
    <cellStyle name="Millares 23 3 6 2 2" xfId="34752" xr:uid="{0D3FE9B0-4ABB-40D3-81A1-6D736CE8C914}"/>
    <cellStyle name="Millares 23 3 6 3" xfId="19884" xr:uid="{B3C9907F-15D8-4C51-8720-66BF8C620966}"/>
    <cellStyle name="Millares 23 3 6 3 2" xfId="41387" xr:uid="{EE714B74-DE42-4DC3-B67C-5E54F66CC4DF}"/>
    <cellStyle name="Millares 23 3 6 4" xfId="26489" xr:uid="{8AB3283B-9E46-4157-904B-19323120EBF9}"/>
    <cellStyle name="Millares 23 3 6 5" xfId="47992" xr:uid="{56110E12-A56D-4D95-97E8-4A93371F9F23}"/>
    <cellStyle name="Millares 23 3 7" xfId="5375" xr:uid="{D3DFC237-B7A2-4778-97D5-653A4A304B90}"/>
    <cellStyle name="Millares 23 3 7 2" xfId="13641" xr:uid="{1DFBE0A4-A13D-4879-86D5-0129ED5E63DA}"/>
    <cellStyle name="Millares 23 3 7 2 2" xfId="35144" xr:uid="{68C370C4-B3BB-4CB4-BAF4-9704CE66E493}"/>
    <cellStyle name="Millares 23 3 7 3" xfId="20276" xr:uid="{A8F0F2FC-6B4F-4E4D-A07B-11E96B410366}"/>
    <cellStyle name="Millares 23 3 7 3 2" xfId="41779" xr:uid="{8882EEEE-53D0-4C62-8E03-C6727206E22D}"/>
    <cellStyle name="Millares 23 3 7 4" xfId="26881" xr:uid="{431B57A2-5959-42D4-A01F-DA2FC7C807B2}"/>
    <cellStyle name="Millares 23 3 7 5" xfId="48384" xr:uid="{6C89741A-71B4-416C-9DD8-B89BC35D52CD}"/>
    <cellStyle name="Millares 23 3 8" xfId="7016" xr:uid="{6FD0A013-6550-4274-BC96-4B262672C890}"/>
    <cellStyle name="Millares 23 3 8 2" xfId="28519" xr:uid="{3BA63F28-39A9-4BA9-8737-5BA1CA0EBF68}"/>
    <cellStyle name="Millares 23 3 9" xfId="8672" xr:uid="{74CE3C18-37E2-422D-8957-CFEBEE55A0B6}"/>
    <cellStyle name="Millares 23 3 9 2" xfId="30175" xr:uid="{6E6CB345-57E2-4508-BEF7-8BD7EBC6240F}"/>
    <cellStyle name="Millares 23 4" xfId="689" xr:uid="{5681CBCC-1F9A-46B0-9B84-5F60A06C77EC}"/>
    <cellStyle name="Millares 23 4 10" xfId="43698" xr:uid="{AC968C87-0584-4F7F-8E72-DBDC65947B07}"/>
    <cellStyle name="Millares 23 4 2" xfId="1635" xr:uid="{CEC8C366-8D4D-4E6F-B3E4-0703C3FAB0F6}"/>
    <cellStyle name="Millares 23 4 2 2" xfId="4464" xr:uid="{433E77FF-7B66-41B7-8CEA-A4DF084D5680}"/>
    <cellStyle name="Millares 23 4 2 2 2" xfId="12730" xr:uid="{5F8283ED-564E-4E8A-A997-29C2397D71E8}"/>
    <cellStyle name="Millares 23 4 2 2 2 2" xfId="34233" xr:uid="{428BCE1C-C39A-48B2-9A2D-11652A51B01E}"/>
    <cellStyle name="Millares 23 4 2 2 3" xfId="19365" xr:uid="{61DE5604-F789-47A3-9B2D-2168436C72D9}"/>
    <cellStyle name="Millares 23 4 2 2 3 2" xfId="40868" xr:uid="{93A396A1-691A-45AC-BAB9-8F1B311E323D}"/>
    <cellStyle name="Millares 23 4 2 2 4" xfId="25970" xr:uid="{39647B61-ADA6-41C0-94DA-55AA06E68F55}"/>
    <cellStyle name="Millares 23 4 2 2 5" xfId="47473" xr:uid="{2B3037EE-DD35-4CD2-BA1B-C257F72BE526}"/>
    <cellStyle name="Millares 23 4 2 3" xfId="6603" xr:uid="{A422FDB6-295B-40B7-8B21-B66F7BBE161B}"/>
    <cellStyle name="Millares 23 4 2 3 2" xfId="14869" xr:uid="{1565305D-F996-4CB5-BD88-3A01E80F1242}"/>
    <cellStyle name="Millares 23 4 2 3 2 2" xfId="36372" xr:uid="{7ECC4610-A443-4083-9725-245F383897BB}"/>
    <cellStyle name="Millares 23 4 2 3 3" xfId="21504" xr:uid="{171F898B-096E-4C9D-8BDF-64915BEDD5DE}"/>
    <cellStyle name="Millares 23 4 2 3 3 2" xfId="43007" xr:uid="{F91E126A-EF36-438E-9693-306BD25898E4}"/>
    <cellStyle name="Millares 23 4 2 3 4" xfId="28109" xr:uid="{633EB11E-EA3F-41CE-999A-5A0AA7F25E4C}"/>
    <cellStyle name="Millares 23 4 2 3 5" xfId="49612" xr:uid="{BC004050-F2E1-4494-B265-554EF57EA74D}"/>
    <cellStyle name="Millares 23 4 2 4" xfId="8244" xr:uid="{40161702-A065-4F28-ADE4-EB6CF6931E94}"/>
    <cellStyle name="Millares 23 4 2 4 2" xfId="29747" xr:uid="{0FBAFAB4-8321-4700-BCC8-35E2B0320E5C}"/>
    <cellStyle name="Millares 23 4 2 5" xfId="9901" xr:uid="{1D2FFD33-B36E-4FAD-BF8F-8B8A01C7909A}"/>
    <cellStyle name="Millares 23 4 2 5 2" xfId="31404" xr:uid="{AA45A2BF-31FE-4B6A-A7E5-DE7D0EFCD897}"/>
    <cellStyle name="Millares 23 4 2 6" xfId="16536" xr:uid="{ED220E8E-9AAE-40FD-B212-6E82A1CE1A81}"/>
    <cellStyle name="Millares 23 4 2 6 2" xfId="38039" xr:uid="{EE18E3D9-3893-4D93-9A56-13237B29B09B}"/>
    <cellStyle name="Millares 23 4 2 7" xfId="23141" xr:uid="{ABA5A1E8-B387-4F2A-BAD0-C884B6684F46}"/>
    <cellStyle name="Millares 23 4 2 8" xfId="44644" xr:uid="{2A629706-81FF-48A8-8657-39CDDB94DE88}"/>
    <cellStyle name="Millares 23 4 3" xfId="2322" xr:uid="{A370822F-390C-42F1-8F2F-46518CA0D598}"/>
    <cellStyle name="Millares 23 4 3 2" xfId="10588" xr:uid="{CE32B9C5-E65C-4029-B1FF-FA67B863C64E}"/>
    <cellStyle name="Millares 23 4 3 2 2" xfId="32091" xr:uid="{DD0976D3-2418-4AF2-AC53-D03DB11DDEB8}"/>
    <cellStyle name="Millares 23 4 3 3" xfId="17223" xr:uid="{5D979E77-8519-428E-B47C-305C6B9F05BA}"/>
    <cellStyle name="Millares 23 4 3 3 2" xfId="38726" xr:uid="{16287A8F-A05B-4C75-9E95-22084163D1A0}"/>
    <cellStyle name="Millares 23 4 3 4" xfId="23828" xr:uid="{ADE283D2-E54A-4A33-AB8F-40F3B29EEE16}"/>
    <cellStyle name="Millares 23 4 3 5" xfId="45331" xr:uid="{43816D1D-B11F-47B9-A72C-412522116250}"/>
    <cellStyle name="Millares 23 4 4" xfId="3518" xr:uid="{43386422-12AF-4971-BD2B-44B0694117F5}"/>
    <cellStyle name="Millares 23 4 4 2" xfId="11784" xr:uid="{A0546961-345D-4BD9-9D5B-7F2891396077}"/>
    <cellStyle name="Millares 23 4 4 2 2" xfId="33287" xr:uid="{59550DE6-BFEE-4C05-BA92-9939D595B3FE}"/>
    <cellStyle name="Millares 23 4 4 3" xfId="18419" xr:uid="{B0435E66-3B10-498A-92CD-23EED1523A93}"/>
    <cellStyle name="Millares 23 4 4 3 2" xfId="39922" xr:uid="{F706D077-2964-4504-A702-5A53C201324D}"/>
    <cellStyle name="Millares 23 4 4 4" xfId="25024" xr:uid="{FA66ED6D-AA60-4221-8EAD-3AB16321365D}"/>
    <cellStyle name="Millares 23 4 4 5" xfId="46527" xr:uid="{88E6D718-A7D4-4D27-A769-63AD531DA5D5}"/>
    <cellStyle name="Millares 23 4 5" xfId="5657" xr:uid="{41A178EA-266B-44D4-BB31-7AEB9C62E9E4}"/>
    <cellStyle name="Millares 23 4 5 2" xfId="13923" xr:uid="{65E8D140-B653-47D6-9447-7D59F45E780E}"/>
    <cellStyle name="Millares 23 4 5 2 2" xfId="35426" xr:uid="{B0B60103-85C9-450F-B889-E3531476E0F3}"/>
    <cellStyle name="Millares 23 4 5 3" xfId="20558" xr:uid="{05A6DD13-367B-44E1-90A8-D6DEC1E95644}"/>
    <cellStyle name="Millares 23 4 5 3 2" xfId="42061" xr:uid="{22735200-E060-4BA2-AC23-7CEABA280803}"/>
    <cellStyle name="Millares 23 4 5 4" xfId="27163" xr:uid="{FD55A5CC-4EE3-476D-9F3F-8D1B597750E7}"/>
    <cellStyle name="Millares 23 4 5 5" xfId="48666" xr:uid="{38D407BD-4F8A-4B60-92DB-7DEEFED41BA5}"/>
    <cellStyle name="Millares 23 4 6" xfId="7298" xr:uid="{F29DCDBB-7850-4E9A-93B4-9E4A4F86ABCC}"/>
    <cellStyle name="Millares 23 4 6 2" xfId="28801" xr:uid="{55159CAE-9B7B-4E64-956B-6465379F986A}"/>
    <cellStyle name="Millares 23 4 7" xfId="8955" xr:uid="{8CED7590-8E87-4726-BCAA-54A23DBF40F3}"/>
    <cellStyle name="Millares 23 4 7 2" xfId="30458" xr:uid="{242E829D-FB79-4E87-85B7-281AD959B391}"/>
    <cellStyle name="Millares 23 4 8" xfId="15590" xr:uid="{9108C279-D2F0-4ABF-8CE1-1F0471427B27}"/>
    <cellStyle name="Millares 23 4 8 2" xfId="37093" xr:uid="{9220CE9D-CA9E-4AD5-8711-3E7FA8095E10}"/>
    <cellStyle name="Millares 23 4 9" xfId="22195" xr:uid="{BB1C25B4-B6EB-4B6B-828F-6805258B0047}"/>
    <cellStyle name="Millares 23 5" xfId="957" xr:uid="{C6B61720-05E2-4A3F-BAEC-7E4BC3D7EAD7}"/>
    <cellStyle name="Millares 23 5 2" xfId="3786" xr:uid="{D3CA8C01-9BDF-4950-8220-ABB01571E979}"/>
    <cellStyle name="Millares 23 5 2 2" xfId="12052" xr:uid="{C5363942-C68E-4E40-8ABE-C7632D934580}"/>
    <cellStyle name="Millares 23 5 2 2 2" xfId="33555" xr:uid="{E730FC3D-B517-46CB-B39D-8B7292A45625}"/>
    <cellStyle name="Millares 23 5 2 3" xfId="18687" xr:uid="{3E92BE46-1641-43B8-A21B-48D9CBF41D2E}"/>
    <cellStyle name="Millares 23 5 2 3 2" xfId="40190" xr:uid="{EBDA404F-4DC7-4337-9B1F-C8E2F1098F2F}"/>
    <cellStyle name="Millares 23 5 2 4" xfId="25292" xr:uid="{2BE038B2-7EA8-44EC-BFFC-A7C5A4ABC789}"/>
    <cellStyle name="Millares 23 5 2 5" xfId="46795" xr:uid="{144C71D4-068D-4C8F-8CC7-83D61711D3B7}"/>
    <cellStyle name="Millares 23 5 3" xfId="5925" xr:uid="{C828EDF8-CB45-4B30-84AD-90140AFA62A4}"/>
    <cellStyle name="Millares 23 5 3 2" xfId="14191" xr:uid="{95483BE0-95F3-4B3A-A74A-972379AC11B0}"/>
    <cellStyle name="Millares 23 5 3 2 2" xfId="35694" xr:uid="{DC3649ED-F485-459A-92DF-9237E2A4CB96}"/>
    <cellStyle name="Millares 23 5 3 3" xfId="20826" xr:uid="{1720D657-0E89-420F-946E-DB8854BE40F8}"/>
    <cellStyle name="Millares 23 5 3 3 2" xfId="42329" xr:uid="{570DC3ED-CA75-4767-B546-44E2BB09C566}"/>
    <cellStyle name="Millares 23 5 3 4" xfId="27431" xr:uid="{79322C76-81E9-482B-B2A2-B86371BA9CD2}"/>
    <cellStyle name="Millares 23 5 3 5" xfId="48934" xr:uid="{F98CEF5F-C74A-4A3A-9F24-BA4F2DC3E3EF}"/>
    <cellStyle name="Millares 23 5 4" xfId="7566" xr:uid="{2B9A77D2-7EF1-4B26-B230-B012C22AC85E}"/>
    <cellStyle name="Millares 23 5 4 2" xfId="29069" xr:uid="{974B672B-0444-4324-8951-5886393C4EA4}"/>
    <cellStyle name="Millares 23 5 5" xfId="9223" xr:uid="{165C53AA-FDF0-4B80-B6D9-763CB3F46C7E}"/>
    <cellStyle name="Millares 23 5 5 2" xfId="30726" xr:uid="{E14AE346-F2B8-432F-9E65-99BFFA8DB425}"/>
    <cellStyle name="Millares 23 5 6" xfId="15858" xr:uid="{9A0F6FC4-7CF1-4E17-BECF-6A4714AA6BFE}"/>
    <cellStyle name="Millares 23 5 6 2" xfId="37361" xr:uid="{3F08C3B0-3BBF-4CF1-BE09-F47BBAC7FB7F}"/>
    <cellStyle name="Millares 23 5 7" xfId="22463" xr:uid="{533A57D3-45E3-4463-B20A-DC707C5C42E3}"/>
    <cellStyle name="Millares 23 5 8" xfId="43966" xr:uid="{44DF1625-56C3-4D0E-8294-7021E1856F33}"/>
    <cellStyle name="Millares 23 6" xfId="1218" xr:uid="{4ABD24A9-20AF-4965-A8D3-D49076D4612B}"/>
    <cellStyle name="Millares 23 6 2" xfId="4047" xr:uid="{D0BFAEC5-61C8-4B1E-85AE-EB6D13BAA930}"/>
    <cellStyle name="Millares 23 6 2 2" xfId="12313" xr:uid="{BF5F725E-1B07-4795-A629-92A6266926DF}"/>
    <cellStyle name="Millares 23 6 2 2 2" xfId="33816" xr:uid="{2F616BDD-9D1B-4539-A002-17D9483F1B3F}"/>
    <cellStyle name="Millares 23 6 2 3" xfId="18948" xr:uid="{5E51540C-B82D-4198-824A-6DEC5B779DA6}"/>
    <cellStyle name="Millares 23 6 2 3 2" xfId="40451" xr:uid="{3FA6CDD2-EE81-412A-8361-D071AFF4C357}"/>
    <cellStyle name="Millares 23 6 2 4" xfId="25553" xr:uid="{D0B03C0B-0A98-4592-A256-20E7F00D788F}"/>
    <cellStyle name="Millares 23 6 2 5" xfId="47056" xr:uid="{F3539202-34CB-467D-9148-DFF1E408215B}"/>
    <cellStyle name="Millares 23 6 3" xfId="6186" xr:uid="{9F238ECF-AA07-46C2-BB96-F3BF0112C76B}"/>
    <cellStyle name="Millares 23 6 3 2" xfId="14452" xr:uid="{9654F238-FC1C-4A07-BD47-F7FFFF833C64}"/>
    <cellStyle name="Millares 23 6 3 2 2" xfId="35955" xr:uid="{C30E3581-A676-4380-AF9B-A238DECDF48D}"/>
    <cellStyle name="Millares 23 6 3 3" xfId="21087" xr:uid="{B981FC94-C290-433C-B97D-8915423E1648}"/>
    <cellStyle name="Millares 23 6 3 3 2" xfId="42590" xr:uid="{4A103F3B-7AB1-44E7-89A1-9D3A545A9468}"/>
    <cellStyle name="Millares 23 6 3 4" xfId="27692" xr:uid="{B6A220BB-9C96-4B38-A211-9A4E3F45226F}"/>
    <cellStyle name="Millares 23 6 3 5" xfId="49195" xr:uid="{0F2773C4-7D75-4FD7-83C4-C00E3A810AB6}"/>
    <cellStyle name="Millares 23 6 4" xfId="7827" xr:uid="{5AB5F01A-AED5-4F5E-A515-95D40C0BFBB0}"/>
    <cellStyle name="Millares 23 6 4 2" xfId="29330" xr:uid="{BD251E04-6B06-426E-B6C1-FA7492451D02}"/>
    <cellStyle name="Millares 23 6 5" xfId="9484" xr:uid="{87723443-A09E-48E1-9C96-56C916FCC0E9}"/>
    <cellStyle name="Millares 23 6 5 2" xfId="30987" xr:uid="{CC399731-F713-4239-B223-30CB83A7C80B}"/>
    <cellStyle name="Millares 23 6 6" xfId="16119" xr:uid="{D3DC2B40-CDE5-4518-8D1C-703CEF300514}"/>
    <cellStyle name="Millares 23 6 6 2" xfId="37622" xr:uid="{DFF7D33A-599C-436E-9DAC-FEB02BFDEA54}"/>
    <cellStyle name="Millares 23 6 7" xfId="22724" xr:uid="{03213A2D-8C65-475D-AE54-9B308D526B18}"/>
    <cellStyle name="Millares 23 6 8" xfId="44227" xr:uid="{93B03920-F0ED-435F-87B1-143BF2D3D873}"/>
    <cellStyle name="Millares 23 7" xfId="1906" xr:uid="{FF9AA5A9-5386-4654-AAB1-2FD5A18AD949}"/>
    <cellStyle name="Millares 23 7 2" xfId="10172" xr:uid="{A0235D69-2FCC-48EC-B497-9FD3232B3874}"/>
    <cellStyle name="Millares 23 7 2 2" xfId="31675" xr:uid="{8EC06598-1076-4C86-BEA8-794474D90E6A}"/>
    <cellStyle name="Millares 23 7 3" xfId="16807" xr:uid="{AAAC28EE-ADCF-47ED-B95E-47504564E119}"/>
    <cellStyle name="Millares 23 7 3 2" xfId="38310" xr:uid="{B321FB16-EDEF-40E8-AE3D-E0CB4E0ED5A8}"/>
    <cellStyle name="Millares 23 7 4" xfId="23412" xr:uid="{16BBAB51-ADCE-4681-BE33-9CFCB2B2D68B}"/>
    <cellStyle name="Millares 23 7 5" xfId="44915" xr:uid="{AFF72DDF-4BF8-46B2-B848-17C6D908A099}"/>
    <cellStyle name="Millares 23 8" xfId="2591" xr:uid="{FF310116-7C1E-4AC7-8584-6DC7F4965773}"/>
    <cellStyle name="Millares 23 8 2" xfId="10857" xr:uid="{74355F48-DB50-4BD6-B0F6-18947CBB4D4E}"/>
    <cellStyle name="Millares 23 8 2 2" xfId="32360" xr:uid="{C164FA5F-AB9C-4F81-9F4B-59DD8DF5DE45}"/>
    <cellStyle name="Millares 23 8 3" xfId="17492" xr:uid="{AC3A6CFF-510A-4CFF-BECF-9C9BC5B212C1}"/>
    <cellStyle name="Millares 23 8 3 2" xfId="38995" xr:uid="{E887AA2C-3C3C-4085-860A-F4F76FCA8959}"/>
    <cellStyle name="Millares 23 8 4" xfId="24097" xr:uid="{2674387E-E84C-47A2-91B7-7849AEA529F6}"/>
    <cellStyle name="Millares 23 8 5" xfId="45600" xr:uid="{CC79ADF2-7BEF-4D55-A693-8CB8E167A01D}"/>
    <cellStyle name="Millares 23 9" xfId="3102" xr:uid="{47D622BF-2517-456D-928F-BF562479653F}"/>
    <cellStyle name="Millares 23 9 2" xfId="11368" xr:uid="{8E1C799A-B199-473C-B49A-6BD95718466B}"/>
    <cellStyle name="Millares 23 9 2 2" xfId="32871" xr:uid="{2FFEB77C-B2D5-42B3-98FF-103FA07C36D8}"/>
    <cellStyle name="Millares 23 9 3" xfId="18003" xr:uid="{E58A7C1D-7E84-41E6-9537-4C764B57CBBC}"/>
    <cellStyle name="Millares 23 9 3 2" xfId="39506" xr:uid="{4A2727AF-FFB1-4333-AA14-8265645A0247}"/>
    <cellStyle name="Millares 23 9 4" xfId="24608" xr:uid="{E733E965-A1F3-4C86-98BA-8B1206FD4348}"/>
    <cellStyle name="Millares 23 9 5" xfId="46111" xr:uid="{BAC1DD60-3976-4D4F-8CB7-D8314088AC78}"/>
    <cellStyle name="Millares 24" xfId="219" xr:uid="{D00ED0B1-ABB3-4068-A56F-17189351D089}"/>
    <cellStyle name="Millares 24 10" xfId="4738" xr:uid="{BD460A94-E9F8-46A6-8D58-710ABA9689CA}"/>
    <cellStyle name="Millares 24 10 2" xfId="13004" xr:uid="{94EFA281-0A3B-4981-8308-FDF32CFAB3E7}"/>
    <cellStyle name="Millares 24 10 2 2" xfId="34507" xr:uid="{8492626C-4C57-4787-9504-78CC6852C801}"/>
    <cellStyle name="Millares 24 10 3" xfId="19639" xr:uid="{37A822C5-BBC7-48AD-B2F2-4DCDD333BF30}"/>
    <cellStyle name="Millares 24 10 3 2" xfId="41142" xr:uid="{EA5C94FA-13F9-4A3F-949B-AFCA2C696C94}"/>
    <cellStyle name="Millares 24 10 4" xfId="26244" xr:uid="{8B475CFE-BFE4-4962-BCB0-CD4A0263C6EB}"/>
    <cellStyle name="Millares 24 10 5" xfId="47747" xr:uid="{2A0BCEF6-3C8D-4228-96FC-486ED6F07374}"/>
    <cellStyle name="Millares 24 11" xfId="5241" xr:uid="{C495B10D-BB43-42DD-BE21-C5D83B5C92C4}"/>
    <cellStyle name="Millares 24 11 2" xfId="13507" xr:uid="{E31F9109-102A-4640-B0E5-5CDEA832B09F}"/>
    <cellStyle name="Millares 24 11 2 2" xfId="35010" xr:uid="{612A0414-DC50-4714-9198-7BBF33B29BFB}"/>
    <cellStyle name="Millares 24 11 3" xfId="20142" xr:uid="{D25D5809-38D2-4277-BB9E-EA44DF49B543}"/>
    <cellStyle name="Millares 24 11 3 2" xfId="41645" xr:uid="{9271DDEB-C5F5-48E1-ACFE-1DB27E6E6966}"/>
    <cellStyle name="Millares 24 11 4" xfId="26747" xr:uid="{D7339157-B4AA-4A15-8EFE-C6C0A0C1D697}"/>
    <cellStyle name="Millares 24 11 5" xfId="48250" xr:uid="{4E668BB0-DA39-4D78-8568-1213061EE049}"/>
    <cellStyle name="Millares 24 12" xfId="6882" xr:uid="{78D5421F-B7F8-4C72-958F-492CB5265322}"/>
    <cellStyle name="Millares 24 12 2" xfId="28385" xr:uid="{76E5A148-6F8C-4560-AD3E-BBB06EAB182E}"/>
    <cellStyle name="Millares 24 13" xfId="8536" xr:uid="{F5A44B83-F604-46A4-AC4F-53615E8EFC52}"/>
    <cellStyle name="Millares 24 13 2" xfId="30039" xr:uid="{A295F01B-70B9-46EF-A08C-15C329E5680C}"/>
    <cellStyle name="Millares 24 14" xfId="15175" xr:uid="{25880439-BACB-45EC-98BB-AAB4DB7B5874}"/>
    <cellStyle name="Millares 24 14 2" xfId="36678" xr:uid="{1EE43F74-7704-4138-A0F7-7AF95E3341A1}"/>
    <cellStyle name="Millares 24 15" xfId="21780" xr:uid="{ADCA189D-4F96-4532-8BBB-DBB14170DBEE}"/>
    <cellStyle name="Millares 24 16" xfId="43283" xr:uid="{4FB18686-9D02-440F-AFF4-81A3E1A32E6D}"/>
    <cellStyle name="Millares 24 2" xfId="534" xr:uid="{8408FF78-76C2-4579-B924-2C425533ACD9}"/>
    <cellStyle name="Millares 24 2 10" xfId="7145" xr:uid="{9BBBE93E-5ABB-460A-AA02-008D6F5DBEE1}"/>
    <cellStyle name="Millares 24 2 10 2" xfId="28648" xr:uid="{29895FD6-4867-4211-8478-244363DB7DFF}"/>
    <cellStyle name="Millares 24 2 11" xfId="8801" xr:uid="{839112E6-9937-419B-A226-8C5120F7BB3D}"/>
    <cellStyle name="Millares 24 2 11 2" xfId="30304" xr:uid="{4FE4BF55-13CE-401D-96D0-7E52FAE059F2}"/>
    <cellStyle name="Millares 24 2 12" xfId="15437" xr:uid="{FE82BED3-48C9-48A3-BE3D-D7069A9F9232}"/>
    <cellStyle name="Millares 24 2 12 2" xfId="36940" xr:uid="{2E0E474F-94B7-43E4-9085-A2C853BEA516}"/>
    <cellStyle name="Millares 24 2 13" xfId="22042" xr:uid="{86EDDE47-B700-43C3-ABDA-0A246CC5558B}"/>
    <cellStyle name="Millares 24 2 14" xfId="43545" xr:uid="{1B225811-FA34-4D7A-8B78-267E7AE7FD23}"/>
    <cellStyle name="Millares 24 2 2" xfId="816" xr:uid="{F5682F13-EECE-45AA-8B30-2CAFFB5EA74C}"/>
    <cellStyle name="Millares 24 2 2 10" xfId="15717" xr:uid="{418C91C0-74F3-4E62-B336-F0FD0A4448BC}"/>
    <cellStyle name="Millares 24 2 2 10 2" xfId="37220" xr:uid="{79E0FB76-12C8-49C9-97E8-B97D6FEC80C2}"/>
    <cellStyle name="Millares 24 2 2 11" xfId="22322" xr:uid="{FA3DB980-FF2B-4CEF-B52D-C93760B298CF}"/>
    <cellStyle name="Millares 24 2 2 12" xfId="43825" xr:uid="{9AC216C3-9DE2-45CF-BBAE-A7F242BB33C2}"/>
    <cellStyle name="Millares 24 2 2 2" xfId="1762" xr:uid="{0C5EB5D5-9D4E-4742-8496-DBC4409D75E5}"/>
    <cellStyle name="Millares 24 2 2 2 2" xfId="4591" xr:uid="{DA7E5B4F-645B-41C2-8F3E-D3D89FFAD4A5}"/>
    <cellStyle name="Millares 24 2 2 2 2 2" xfId="12857" xr:uid="{CA9FEBD1-3D96-4CB2-B090-E32BDE45623A}"/>
    <cellStyle name="Millares 24 2 2 2 2 2 2" xfId="34360" xr:uid="{E6036303-F004-4D62-94D7-3E557CAD673F}"/>
    <cellStyle name="Millares 24 2 2 2 2 3" xfId="19492" xr:uid="{78707E60-AB1F-46D7-9AE3-211B77E22EB0}"/>
    <cellStyle name="Millares 24 2 2 2 2 3 2" xfId="40995" xr:uid="{A76CADB8-2018-4389-A57A-F9BDA393256E}"/>
    <cellStyle name="Millares 24 2 2 2 2 4" xfId="26097" xr:uid="{198AB2E6-76F9-45C0-ADAD-A3656EBD0171}"/>
    <cellStyle name="Millares 24 2 2 2 2 5" xfId="47600" xr:uid="{C909FF91-0F5C-46C8-8FFD-B84DED79ADE5}"/>
    <cellStyle name="Millares 24 2 2 2 3" xfId="6730" xr:uid="{309C1953-F4D1-47FB-B740-3CE0E401E03C}"/>
    <cellStyle name="Millares 24 2 2 2 3 2" xfId="14996" xr:uid="{A54E17D7-1DBC-418B-AF47-E6D3A6CF9A22}"/>
    <cellStyle name="Millares 24 2 2 2 3 2 2" xfId="36499" xr:uid="{3CC8E950-5EDC-4F5D-83AA-4B4862D2C53C}"/>
    <cellStyle name="Millares 24 2 2 2 3 3" xfId="21631" xr:uid="{4BF5D1B6-35CC-4F43-8449-00F024415959}"/>
    <cellStyle name="Millares 24 2 2 2 3 3 2" xfId="43134" xr:uid="{2370D789-0B4B-46C7-B6D6-FF8FBCF46176}"/>
    <cellStyle name="Millares 24 2 2 2 3 4" xfId="28236" xr:uid="{9C4F1E28-4CF0-4899-8F30-0D2412D64552}"/>
    <cellStyle name="Millares 24 2 2 2 3 5" xfId="49739" xr:uid="{34EDCD97-5536-4B28-BECB-53818061A3E8}"/>
    <cellStyle name="Millares 24 2 2 2 4" xfId="8371" xr:uid="{B59225D5-904D-419F-8DE3-5B19FA94D78C}"/>
    <cellStyle name="Millares 24 2 2 2 4 2" xfId="29874" xr:uid="{AAF6E737-1C5E-47CD-9ABF-E432D2CB55DF}"/>
    <cellStyle name="Millares 24 2 2 2 5" xfId="10028" xr:uid="{BBF909A8-FD38-4570-9B36-58441754A12B}"/>
    <cellStyle name="Millares 24 2 2 2 5 2" xfId="31531" xr:uid="{A80993C3-515B-4C9D-A588-B889164B2132}"/>
    <cellStyle name="Millares 24 2 2 2 6" xfId="16663" xr:uid="{10F0EC5A-2344-47A4-9B95-111C7F183C14}"/>
    <cellStyle name="Millares 24 2 2 2 6 2" xfId="38166" xr:uid="{0E20D4CE-067E-47EC-9F2B-0E2787033F06}"/>
    <cellStyle name="Millares 24 2 2 2 7" xfId="23268" xr:uid="{DAF0290B-C2F6-49D3-BFDE-33E8167B8E82}"/>
    <cellStyle name="Millares 24 2 2 2 8" xfId="44771" xr:uid="{23D9BD5F-E540-4D73-8B66-2827DF38CCAA}"/>
    <cellStyle name="Millares 24 2 2 3" xfId="2449" xr:uid="{6C4C628C-59AC-4833-BC0B-97AA1968E07C}"/>
    <cellStyle name="Millares 24 2 2 3 2" xfId="10715" xr:uid="{2E40E8C5-CE12-4155-AA24-368322A9E6BE}"/>
    <cellStyle name="Millares 24 2 2 3 2 2" xfId="32218" xr:uid="{8C7C16D2-DB0B-4CF1-AA9C-8A428F2ACE84}"/>
    <cellStyle name="Millares 24 2 2 3 3" xfId="17350" xr:uid="{4C499683-6BDA-4E41-9F61-DC0F201389B6}"/>
    <cellStyle name="Millares 24 2 2 3 3 2" xfId="38853" xr:uid="{EC0BD996-B1BC-4F76-8694-2AEB54A5ACA9}"/>
    <cellStyle name="Millares 24 2 2 3 4" xfId="23955" xr:uid="{8ED53A8F-8AC5-4971-B3C6-AE8FF507A786}"/>
    <cellStyle name="Millares 24 2 2 3 5" xfId="45458" xr:uid="{808B239D-5407-46B9-887F-B56E6A25190D}"/>
    <cellStyle name="Millares 24 2 2 4" xfId="2966" xr:uid="{E858619E-7749-42E7-87CD-6C1ABCDF7679}"/>
    <cellStyle name="Millares 24 2 2 4 2" xfId="11232" xr:uid="{5A8B4B5D-8049-4A2B-AEC2-9E326D13E890}"/>
    <cellStyle name="Millares 24 2 2 4 2 2" xfId="32735" xr:uid="{0C4764FC-262E-4A72-9877-7B04A4AB404F}"/>
    <cellStyle name="Millares 24 2 2 4 3" xfId="17867" xr:uid="{2CCFB056-4670-4B23-9BB7-9B6399F2CDFF}"/>
    <cellStyle name="Millares 24 2 2 4 3 2" xfId="39370" xr:uid="{DE01706A-4144-4845-816E-269CC4FFFA16}"/>
    <cellStyle name="Millares 24 2 2 4 4" xfId="24472" xr:uid="{D2D0A48C-FF4B-4684-8EBC-65488E83F636}"/>
    <cellStyle name="Millares 24 2 2 4 5" xfId="45975" xr:uid="{B3DEDC7B-3F66-4221-9908-F830228B549D}"/>
    <cellStyle name="Millares 24 2 2 5" xfId="3645" xr:uid="{9E1FCB35-C298-40CB-9F61-2BEB4C567439}"/>
    <cellStyle name="Millares 24 2 2 5 2" xfId="11911" xr:uid="{631DF267-CF6E-41A3-8668-0773FC206C2B}"/>
    <cellStyle name="Millares 24 2 2 5 2 2" xfId="33414" xr:uid="{8EE9EA7C-6C7D-4BB5-BA61-D9C36B3D90EC}"/>
    <cellStyle name="Millares 24 2 2 5 3" xfId="18546" xr:uid="{CFD926AC-DF1E-4EF9-A4A1-0100745A6D30}"/>
    <cellStyle name="Millares 24 2 2 5 3 2" xfId="40049" xr:uid="{A2C145D2-8A10-4D8C-8885-B9F89956A2CD}"/>
    <cellStyle name="Millares 24 2 2 5 4" xfId="25151" xr:uid="{A2869485-A927-4C25-B680-8BADA2832813}"/>
    <cellStyle name="Millares 24 2 2 5 5" xfId="46654" xr:uid="{581F8E60-1A4C-467E-B221-A7E8275A88C7}"/>
    <cellStyle name="Millares 24 2 2 6" xfId="5110" xr:uid="{0C685E98-36B2-4AB6-9F3B-A666F574689C}"/>
    <cellStyle name="Millares 24 2 2 6 2" xfId="13376" xr:uid="{DC5D2626-B58E-49B8-9032-6B0775ABCE52}"/>
    <cellStyle name="Millares 24 2 2 6 2 2" xfId="34879" xr:uid="{6EEB9803-B85F-4459-848A-69F9AE266DCD}"/>
    <cellStyle name="Millares 24 2 2 6 3" xfId="20011" xr:uid="{E597B532-A191-465A-9532-796A41DF344F}"/>
    <cellStyle name="Millares 24 2 2 6 3 2" xfId="41514" xr:uid="{B207BBBA-5AC0-4EDB-A389-DC861CBD1B3C}"/>
    <cellStyle name="Millares 24 2 2 6 4" xfId="26616" xr:uid="{EE9CED7B-9B7A-4783-A3D5-F9B69A7FB319}"/>
    <cellStyle name="Millares 24 2 2 6 5" xfId="48119" xr:uid="{62752AC3-89E5-43CF-BA49-AF5C01CF5EBB}"/>
    <cellStyle name="Millares 24 2 2 7" xfId="5784" xr:uid="{6B1C567C-DA88-4E65-9D22-E420D0555DD6}"/>
    <cellStyle name="Millares 24 2 2 7 2" xfId="14050" xr:uid="{9756EA43-7457-4C40-8CE6-327692D6B2BE}"/>
    <cellStyle name="Millares 24 2 2 7 2 2" xfId="35553" xr:uid="{9262DC97-B826-42BF-B430-E60A73EEF367}"/>
    <cellStyle name="Millares 24 2 2 7 3" xfId="20685" xr:uid="{B03DD526-47E3-4E8E-82AE-A4A4548EF210}"/>
    <cellStyle name="Millares 24 2 2 7 3 2" xfId="42188" xr:uid="{5AE2A8FD-2B61-445E-A426-0A565C684FBC}"/>
    <cellStyle name="Millares 24 2 2 7 4" xfId="27290" xr:uid="{688B7219-25B7-4044-99E5-39A323D4481D}"/>
    <cellStyle name="Millares 24 2 2 7 5" xfId="48793" xr:uid="{9789F0B4-78CC-40B3-A8B0-E30F351A7E81}"/>
    <cellStyle name="Millares 24 2 2 8" xfId="7425" xr:uid="{3D398210-DF51-4FE1-827A-888145A5277F}"/>
    <cellStyle name="Millares 24 2 2 8 2" xfId="28928" xr:uid="{356E8014-2700-4BD5-8429-0566322282F3}"/>
    <cellStyle name="Millares 24 2 2 9" xfId="9082" xr:uid="{66D6E483-C5C2-4B98-8093-403137643FA2}"/>
    <cellStyle name="Millares 24 2 2 9 2" xfId="30585" xr:uid="{0DD85B75-393A-4AD0-99F4-33048731B2AE}"/>
    <cellStyle name="Millares 24 2 3" xfId="1086" xr:uid="{BB7B3AE6-E14F-4F17-8046-D964CD72F420}"/>
    <cellStyle name="Millares 24 2 3 2" xfId="3915" xr:uid="{68AF507C-3FF5-41A1-9F3B-C15847501B06}"/>
    <cellStyle name="Millares 24 2 3 2 2" xfId="12181" xr:uid="{76AE9240-06B1-4517-94E4-21C98E5A6F08}"/>
    <cellStyle name="Millares 24 2 3 2 2 2" xfId="33684" xr:uid="{E590D2C5-C9B9-4886-81D3-DBE77A9161BB}"/>
    <cellStyle name="Millares 24 2 3 2 3" xfId="18816" xr:uid="{9E9D196B-5223-4722-8946-E401E5B8E35C}"/>
    <cellStyle name="Millares 24 2 3 2 3 2" xfId="40319" xr:uid="{FAC3391A-A7DE-452A-92B8-A1982C2CDEEB}"/>
    <cellStyle name="Millares 24 2 3 2 4" xfId="25421" xr:uid="{D3A57E93-3A26-4B51-A1FB-3C0F1D9F39CB}"/>
    <cellStyle name="Millares 24 2 3 2 5" xfId="46924" xr:uid="{1DE1F073-087A-4100-8A6D-612F54584125}"/>
    <cellStyle name="Millares 24 2 3 3" xfId="6054" xr:uid="{C5140567-7F0F-4E3D-890F-2393364E5217}"/>
    <cellStyle name="Millares 24 2 3 3 2" xfId="14320" xr:uid="{C9E3FAC7-1ECA-472E-A2B5-AD07E1B3DD03}"/>
    <cellStyle name="Millares 24 2 3 3 2 2" xfId="35823" xr:uid="{035C27C3-EDB4-4287-A71C-B8108459FEAF}"/>
    <cellStyle name="Millares 24 2 3 3 3" xfId="20955" xr:uid="{F71AFD1F-1285-4158-A750-6C3DCF748272}"/>
    <cellStyle name="Millares 24 2 3 3 3 2" xfId="42458" xr:uid="{EB66CFF9-6862-48D0-B132-951BDEB62C2B}"/>
    <cellStyle name="Millares 24 2 3 3 4" xfId="27560" xr:uid="{7D948135-2712-4439-938B-2F4A8A78154D}"/>
    <cellStyle name="Millares 24 2 3 3 5" xfId="49063" xr:uid="{EF9E7603-C69B-4E6A-9688-38AEBABEDE43}"/>
    <cellStyle name="Millares 24 2 3 4" xfId="7695" xr:uid="{F529599A-78B3-4A89-99B1-DFD08FCFB42D}"/>
    <cellStyle name="Millares 24 2 3 4 2" xfId="29198" xr:uid="{9AA69158-1D77-465B-A80A-5E0E25811CC8}"/>
    <cellStyle name="Millares 24 2 3 5" xfId="9352" xr:uid="{49268AF0-B511-4213-B603-834E8965EEA7}"/>
    <cellStyle name="Millares 24 2 3 5 2" xfId="30855" xr:uid="{CC31623D-0BBB-40F0-AD4B-D5BC100982DA}"/>
    <cellStyle name="Millares 24 2 3 6" xfId="15987" xr:uid="{B9087BF8-46F2-4CDE-8FA3-A43911C4A7D4}"/>
    <cellStyle name="Millares 24 2 3 6 2" xfId="37490" xr:uid="{82DCA241-B099-4C3A-B089-380CFD2ECF91}"/>
    <cellStyle name="Millares 24 2 3 7" xfId="22592" xr:uid="{610C8B40-7144-428D-8494-F2CD37FE80C1}"/>
    <cellStyle name="Millares 24 2 3 8" xfId="44095" xr:uid="{6C7B2A2C-8435-47D5-94F6-5FC0093F12FA}"/>
    <cellStyle name="Millares 24 2 4" xfId="1482" xr:uid="{6C381EF8-E995-4374-B81E-F84167EA07C9}"/>
    <cellStyle name="Millares 24 2 4 2" xfId="4311" xr:uid="{B1AD384B-011F-40D5-952F-D28E9603BAA9}"/>
    <cellStyle name="Millares 24 2 4 2 2" xfId="12577" xr:uid="{6768AA3C-F26F-479F-943A-194D26D94BF9}"/>
    <cellStyle name="Millares 24 2 4 2 2 2" xfId="34080" xr:uid="{2EB740BC-7F04-4947-9549-B08DEC102EBA}"/>
    <cellStyle name="Millares 24 2 4 2 3" xfId="19212" xr:uid="{49BE11B8-4157-4833-B1ED-71847E159E61}"/>
    <cellStyle name="Millares 24 2 4 2 3 2" xfId="40715" xr:uid="{5C243DEF-7A84-474C-8E12-085774CC8166}"/>
    <cellStyle name="Millares 24 2 4 2 4" xfId="25817" xr:uid="{02EAA28F-109D-4D0C-8688-D428AE62E31A}"/>
    <cellStyle name="Millares 24 2 4 2 5" xfId="47320" xr:uid="{5E063092-9F1C-4A24-8358-3D2AEB789274}"/>
    <cellStyle name="Millares 24 2 4 3" xfId="6450" xr:uid="{ABC30E78-2A5E-4836-BF9C-C829F252E9B3}"/>
    <cellStyle name="Millares 24 2 4 3 2" xfId="14716" xr:uid="{10FEDF0C-860C-46CE-8E11-BE56C3F0E307}"/>
    <cellStyle name="Millares 24 2 4 3 2 2" xfId="36219" xr:uid="{42EE49DB-F756-42D6-9AD2-D81CBDC03EEE}"/>
    <cellStyle name="Millares 24 2 4 3 3" xfId="21351" xr:uid="{0E045F79-2B0A-4A22-9A44-FF3EDF53442C}"/>
    <cellStyle name="Millares 24 2 4 3 3 2" xfId="42854" xr:uid="{A587D550-33AD-4DE0-8013-AA5D3F16BCD1}"/>
    <cellStyle name="Millares 24 2 4 3 4" xfId="27956" xr:uid="{FD81D1F5-1E9E-4C69-9054-9881912AF81D}"/>
    <cellStyle name="Millares 24 2 4 3 5" xfId="49459" xr:uid="{B67D0FE9-B956-43EC-9833-324CF9864E17}"/>
    <cellStyle name="Millares 24 2 4 4" xfId="8091" xr:uid="{8288F546-47B0-4E31-BDA5-B039A73A728E}"/>
    <cellStyle name="Millares 24 2 4 4 2" xfId="29594" xr:uid="{C54E440B-D31E-4C03-8659-EE70F03F4717}"/>
    <cellStyle name="Millares 24 2 4 5" xfId="9748" xr:uid="{D94D9691-0D76-4681-BD90-EFBA9CA78F93}"/>
    <cellStyle name="Millares 24 2 4 5 2" xfId="31251" xr:uid="{540E265F-5363-462A-B9D3-A1CA084BA19E}"/>
    <cellStyle name="Millares 24 2 4 6" xfId="16383" xr:uid="{28117AC7-4BB4-447E-9336-E6D519163CCC}"/>
    <cellStyle name="Millares 24 2 4 6 2" xfId="37886" xr:uid="{745DBEE7-DE84-45E7-BC02-79754C59CCA0}"/>
    <cellStyle name="Millares 24 2 4 7" xfId="22988" xr:uid="{E61679B0-5193-45CC-AFEC-5CD37900EA49}"/>
    <cellStyle name="Millares 24 2 4 8" xfId="44491" xr:uid="{21AEDC8A-3C9D-4012-9DE4-2D97EF4995B8}"/>
    <cellStyle name="Millares 24 2 5" xfId="2169" xr:uid="{1D2E8FDE-2051-4C46-8A6E-009DE034826A}"/>
    <cellStyle name="Millares 24 2 5 2" xfId="10435" xr:uid="{B2891D6A-CE8E-4D8F-BB7A-9E3C4401D02A}"/>
    <cellStyle name="Millares 24 2 5 2 2" xfId="31938" xr:uid="{0B1064D1-4BC6-48C6-83FA-E43F90B2AF23}"/>
    <cellStyle name="Millares 24 2 5 3" xfId="17070" xr:uid="{44CB5B5E-DD1E-4741-A9FD-FF0AA8451BB9}"/>
    <cellStyle name="Millares 24 2 5 3 2" xfId="38573" xr:uid="{B19C4486-A6EE-44F7-B6E7-570121B15990}"/>
    <cellStyle name="Millares 24 2 5 4" xfId="23675" xr:uid="{1E6A58D9-545D-4BF1-808B-7A7707CE47C9}"/>
    <cellStyle name="Millares 24 2 5 5" xfId="45178" xr:uid="{BD7F1FCE-76B2-4F3A-B8B8-E01D5FA1C5C7}"/>
    <cellStyle name="Millares 24 2 6" xfId="2716" xr:uid="{96CC3297-EAB3-4ECE-A858-B8B81B34B871}"/>
    <cellStyle name="Millares 24 2 6 2" xfId="10982" xr:uid="{40A4BA9E-0E64-4F8B-B3BA-8363A936EF73}"/>
    <cellStyle name="Millares 24 2 6 2 2" xfId="32485" xr:uid="{33A8060E-3809-45D4-85CE-7886D5360C5F}"/>
    <cellStyle name="Millares 24 2 6 3" xfId="17617" xr:uid="{1D619576-D318-4F08-8E69-8A361FCC632A}"/>
    <cellStyle name="Millares 24 2 6 3 2" xfId="39120" xr:uid="{972FFFAA-DB87-43AF-9D95-C118D7480B80}"/>
    <cellStyle name="Millares 24 2 6 4" xfId="24222" xr:uid="{AE620BE5-2A58-4AE0-B411-EB7688ABBE0E}"/>
    <cellStyle name="Millares 24 2 6 5" xfId="45725" xr:uid="{7CA70A2F-87CD-4ADD-8702-3CFD9E4ABD87}"/>
    <cellStyle name="Millares 24 2 7" xfId="3365" xr:uid="{9CC324E4-7AC5-47A3-B45A-A29888307854}"/>
    <cellStyle name="Millares 24 2 7 2" xfId="11631" xr:uid="{B1C94911-77C0-43FE-B1D3-D16D1FD3BC01}"/>
    <cellStyle name="Millares 24 2 7 2 2" xfId="33134" xr:uid="{EF9998B6-B98C-4B2D-92B4-2A0AD98453BC}"/>
    <cellStyle name="Millares 24 2 7 3" xfId="18266" xr:uid="{8C93433A-D22C-44C9-9664-7CDC9055DEFE}"/>
    <cellStyle name="Millares 24 2 7 3 2" xfId="39769" xr:uid="{BA06619F-6A84-44DD-AC5B-1896346365D6}"/>
    <cellStyle name="Millares 24 2 7 4" xfId="24871" xr:uid="{CB319559-E38E-41AA-B3C6-DDF2B7A9AB09}"/>
    <cellStyle name="Millares 24 2 7 5" xfId="46374" xr:uid="{714D2959-9117-402A-9A9A-6A10AEABA1CC}"/>
    <cellStyle name="Millares 24 2 8" xfId="4860" xr:uid="{9616DDEA-4B3A-4011-A211-D067D61B294D}"/>
    <cellStyle name="Millares 24 2 8 2" xfId="13126" xr:uid="{AB48E49E-3AF2-4E6D-B75A-36E22403936C}"/>
    <cellStyle name="Millares 24 2 8 2 2" xfId="34629" xr:uid="{E28843AF-5085-4E19-95BF-BF7FF10C43AA}"/>
    <cellStyle name="Millares 24 2 8 3" xfId="19761" xr:uid="{C9F52796-68CA-47B3-BCE9-86B3722A5078}"/>
    <cellStyle name="Millares 24 2 8 3 2" xfId="41264" xr:uid="{CE21DCD7-A5D4-4BE8-9696-B327D1486004}"/>
    <cellStyle name="Millares 24 2 8 4" xfId="26366" xr:uid="{40905943-936B-4B70-8FED-3D5BDD642F0A}"/>
    <cellStyle name="Millares 24 2 8 5" xfId="47869" xr:uid="{88440D06-8C99-43CA-B6AA-94A194C1C953}"/>
    <cellStyle name="Millares 24 2 9" xfId="5504" xr:uid="{300DB432-13C2-464E-930F-A3DFABB87548}"/>
    <cellStyle name="Millares 24 2 9 2" xfId="13770" xr:uid="{FFB702AE-8EEB-4BD9-895A-F04D7E30C724}"/>
    <cellStyle name="Millares 24 2 9 2 2" xfId="35273" xr:uid="{B9A86FE6-25FD-4882-A1D7-9BF3CB638A76}"/>
    <cellStyle name="Millares 24 2 9 3" xfId="20405" xr:uid="{83A99183-0078-4209-8E2E-8068739C3C14}"/>
    <cellStyle name="Millares 24 2 9 3 2" xfId="41908" xr:uid="{B24C8ECE-23F8-409B-A09D-A6612C0E967C}"/>
    <cellStyle name="Millares 24 2 9 4" xfId="27010" xr:uid="{FCEBA991-5AC0-4C00-90D2-0813115D5AE2}"/>
    <cellStyle name="Millares 24 2 9 5" xfId="48513" xr:uid="{B92DD60C-9182-4F83-B257-CEAD0FD2B7A3}"/>
    <cellStyle name="Millares 24 3" xfId="406" xr:uid="{81F48476-9079-409D-A5F1-6D32423B00F1}"/>
    <cellStyle name="Millares 24 3 10" xfId="15309" xr:uid="{7E874F28-6256-41C4-BAEA-B83E44F00C38}"/>
    <cellStyle name="Millares 24 3 10 2" xfId="36812" xr:uid="{A616C1E3-1233-4E9E-B8AD-F100E1FFD07B}"/>
    <cellStyle name="Millares 24 3 11" xfId="21914" xr:uid="{4C326981-1231-4389-87EA-701D2A3DE85F}"/>
    <cellStyle name="Millares 24 3 12" xfId="43417" xr:uid="{AAA07943-B0F9-491A-96D9-BD8721AA2B24}"/>
    <cellStyle name="Millares 24 3 2" xfId="1354" xr:uid="{B5A14C77-E9B0-4CDB-BCC1-342E4C8A12B2}"/>
    <cellStyle name="Millares 24 3 2 2" xfId="4183" xr:uid="{AFA41AAB-3F52-41B4-A1B2-C0369CD2D10F}"/>
    <cellStyle name="Millares 24 3 2 2 2" xfId="12449" xr:uid="{1D60F415-D78A-4DCE-A364-939A0811381C}"/>
    <cellStyle name="Millares 24 3 2 2 2 2" xfId="33952" xr:uid="{1D10A069-1C18-4188-B2D3-2BDD16E5E62F}"/>
    <cellStyle name="Millares 24 3 2 2 3" xfId="19084" xr:uid="{3E653A23-87DF-4C5A-95BA-8DDF311B07B2}"/>
    <cellStyle name="Millares 24 3 2 2 3 2" xfId="40587" xr:uid="{DBC47B2C-9F40-41BF-8E55-C79B7A0312EA}"/>
    <cellStyle name="Millares 24 3 2 2 4" xfId="25689" xr:uid="{9841D763-A8CB-40A0-B1BF-1F5DD32709B2}"/>
    <cellStyle name="Millares 24 3 2 2 5" xfId="47192" xr:uid="{6928CAEC-E140-4940-AC0A-E700730CCF17}"/>
    <cellStyle name="Millares 24 3 2 3" xfId="6322" xr:uid="{2FFD6FBE-6EA3-4196-A829-7A0AC2928C40}"/>
    <cellStyle name="Millares 24 3 2 3 2" xfId="14588" xr:uid="{03525500-A869-4743-9FED-5F42A5AFC562}"/>
    <cellStyle name="Millares 24 3 2 3 2 2" xfId="36091" xr:uid="{0B399E38-0764-4DB7-B31B-E86AF860FCAD}"/>
    <cellStyle name="Millares 24 3 2 3 3" xfId="21223" xr:uid="{83153E05-0F51-43B9-B96B-7AC1CE8DE8BB}"/>
    <cellStyle name="Millares 24 3 2 3 3 2" xfId="42726" xr:uid="{0C421BFB-6123-43CD-AF71-0960B5CD0649}"/>
    <cellStyle name="Millares 24 3 2 3 4" xfId="27828" xr:uid="{892A269B-9732-4375-8B8F-5E43C859B2C8}"/>
    <cellStyle name="Millares 24 3 2 3 5" xfId="49331" xr:uid="{A3429C90-BC9B-4623-8DBF-3AEF9BD0BD7E}"/>
    <cellStyle name="Millares 24 3 2 4" xfId="7963" xr:uid="{32EEA65D-8242-49D7-9EEF-C27B68829D08}"/>
    <cellStyle name="Millares 24 3 2 4 2" xfId="29466" xr:uid="{21500B3F-7E51-4240-AE24-BDA4D4045D76}"/>
    <cellStyle name="Millares 24 3 2 5" xfId="9620" xr:uid="{32E0153F-35A6-4210-879B-236A35B76AD6}"/>
    <cellStyle name="Millares 24 3 2 5 2" xfId="31123" xr:uid="{DC85B6BC-BFA6-4EEC-ABF2-5A4AB2FA7A36}"/>
    <cellStyle name="Millares 24 3 2 6" xfId="16255" xr:uid="{6F4DFB1D-0F7F-4D34-ABFB-0F501BD97A33}"/>
    <cellStyle name="Millares 24 3 2 6 2" xfId="37758" xr:uid="{C1C1E7EC-7BAC-4EC3-B77A-E1C8E177349E}"/>
    <cellStyle name="Millares 24 3 2 7" xfId="22860" xr:uid="{E23FD4BC-DE72-4DE7-9A78-E4E109790EF5}"/>
    <cellStyle name="Millares 24 3 2 8" xfId="44363" xr:uid="{DD9718F2-2E4D-464C-9264-B21DC636CDBA}"/>
    <cellStyle name="Millares 24 3 3" xfId="2041" xr:uid="{63D70B9F-08CD-4036-BD5F-F5481BAEED85}"/>
    <cellStyle name="Millares 24 3 3 2" xfId="10307" xr:uid="{666A7462-D671-4758-814C-A4B7C40444E0}"/>
    <cellStyle name="Millares 24 3 3 2 2" xfId="31810" xr:uid="{CB062556-1F24-4824-926C-BBEFAA31514A}"/>
    <cellStyle name="Millares 24 3 3 3" xfId="16942" xr:uid="{158FFA63-B63C-4526-AD8C-5AB5408346CA}"/>
    <cellStyle name="Millares 24 3 3 3 2" xfId="38445" xr:uid="{14463123-3D49-4A46-B0B5-97F15252CA23}"/>
    <cellStyle name="Millares 24 3 3 4" xfId="23547" xr:uid="{71FA8A7E-A062-4EC1-90A9-54BDFEED4D75}"/>
    <cellStyle name="Millares 24 3 3 5" xfId="45050" xr:uid="{0B848EE1-5E5A-4C62-A8FC-F7BA28B44C87}"/>
    <cellStyle name="Millares 24 3 4" xfId="2840" xr:uid="{670B2EDD-7E62-4F0A-9383-7C9CC29BFC7B}"/>
    <cellStyle name="Millares 24 3 4 2" xfId="11106" xr:uid="{927A3D9C-8056-46FE-8CF6-D1305E30DFE7}"/>
    <cellStyle name="Millares 24 3 4 2 2" xfId="32609" xr:uid="{AF115324-8494-4410-B6A8-73ED41C9B556}"/>
    <cellStyle name="Millares 24 3 4 3" xfId="17741" xr:uid="{78A3ECA1-7261-4877-B3E3-47EEBD4E2A29}"/>
    <cellStyle name="Millares 24 3 4 3 2" xfId="39244" xr:uid="{DFB337B5-F9F5-477A-961C-9604DA778E30}"/>
    <cellStyle name="Millares 24 3 4 4" xfId="24346" xr:uid="{8E4221DF-1E2D-4A3F-97CF-3F93A12F42EB}"/>
    <cellStyle name="Millares 24 3 4 5" xfId="45849" xr:uid="{60A4CD2E-3BFB-4668-B16D-B389EDE27709}"/>
    <cellStyle name="Millares 24 3 5" xfId="3237" xr:uid="{E672C88E-0044-4B9F-81A7-B1B3C5E2F361}"/>
    <cellStyle name="Millares 24 3 5 2" xfId="11503" xr:uid="{25A5D21B-6E25-4A79-A86B-2020F1457B0A}"/>
    <cellStyle name="Millares 24 3 5 2 2" xfId="33006" xr:uid="{027E6659-8C53-4761-9006-3EFFF2332298}"/>
    <cellStyle name="Millares 24 3 5 3" xfId="18138" xr:uid="{81B820AC-E203-4BE9-A317-72BC73FC8697}"/>
    <cellStyle name="Millares 24 3 5 3 2" xfId="39641" xr:uid="{B52702B2-84C8-4FD7-8D6C-FA3B692598FC}"/>
    <cellStyle name="Millares 24 3 5 4" xfId="24743" xr:uid="{017C650D-BB72-4BC6-BBE3-4240563EF6A4}"/>
    <cellStyle name="Millares 24 3 5 5" xfId="46246" xr:uid="{EFB78150-E210-4565-85B0-9629E20A26B0}"/>
    <cellStyle name="Millares 24 3 6" xfId="4984" xr:uid="{6C9E34B6-E4E7-4459-A1AA-01C3F9813F25}"/>
    <cellStyle name="Millares 24 3 6 2" xfId="13250" xr:uid="{FBB9B744-BDA7-4A77-A501-8D7ADB5F01B2}"/>
    <cellStyle name="Millares 24 3 6 2 2" xfId="34753" xr:uid="{BF27F3E1-477D-472F-A61B-B2999174F2D6}"/>
    <cellStyle name="Millares 24 3 6 3" xfId="19885" xr:uid="{98E53ADB-1699-41C6-88B5-EE0DBC068B5C}"/>
    <cellStyle name="Millares 24 3 6 3 2" xfId="41388" xr:uid="{9810EF59-809D-4B36-BDC9-F17CCFFAF697}"/>
    <cellStyle name="Millares 24 3 6 4" xfId="26490" xr:uid="{47FD8CAD-0C8F-4F96-ACCF-DFD3817A9E15}"/>
    <cellStyle name="Millares 24 3 6 5" xfId="47993" xr:uid="{B8D4EE02-47D0-45D5-A1F6-B4FA3DB45B66}"/>
    <cellStyle name="Millares 24 3 7" xfId="5376" xr:uid="{63B9DB9F-543E-4D30-91E1-C8B3C8422C19}"/>
    <cellStyle name="Millares 24 3 7 2" xfId="13642" xr:uid="{E1C8B3F7-D388-4E0D-960A-8E775466F7FC}"/>
    <cellStyle name="Millares 24 3 7 2 2" xfId="35145" xr:uid="{55DA3B68-B742-42FA-9D36-B191EB5D77C9}"/>
    <cellStyle name="Millares 24 3 7 3" xfId="20277" xr:uid="{8027723D-5B54-4812-B863-373B40B156D0}"/>
    <cellStyle name="Millares 24 3 7 3 2" xfId="41780" xr:uid="{014478BE-C8FB-4CF3-8E7F-C855E91ADD90}"/>
    <cellStyle name="Millares 24 3 7 4" xfId="26882" xr:uid="{2557650B-9FFE-4467-8830-C82BB1D9B671}"/>
    <cellStyle name="Millares 24 3 7 5" xfId="48385" xr:uid="{70536A9F-4BE5-4BA5-980C-EE8DF3162C5C}"/>
    <cellStyle name="Millares 24 3 8" xfId="7017" xr:uid="{29C32521-AC14-4162-BC73-2927D9792122}"/>
    <cellStyle name="Millares 24 3 8 2" xfId="28520" xr:uid="{4946E0D2-6275-4449-B22F-A18E57E83C50}"/>
    <cellStyle name="Millares 24 3 9" xfId="8673" xr:uid="{98956F42-62C3-4B56-8A3D-78C032081012}"/>
    <cellStyle name="Millares 24 3 9 2" xfId="30176" xr:uid="{FDA4B8D2-B2B1-4FB4-BD93-8A93693C3DFE}"/>
    <cellStyle name="Millares 24 4" xfId="690" xr:uid="{2BD680DA-D3BF-4D13-A650-A2B1432409B7}"/>
    <cellStyle name="Millares 24 4 10" xfId="43699" xr:uid="{2933A031-77AC-47E9-8BA7-33923964DF36}"/>
    <cellStyle name="Millares 24 4 2" xfId="1636" xr:uid="{484BFA9F-ED3D-4E24-8FDE-C8A96A624F9A}"/>
    <cellStyle name="Millares 24 4 2 2" xfId="4465" xr:uid="{5EBA4964-5D8C-44DB-AADC-769F807B387F}"/>
    <cellStyle name="Millares 24 4 2 2 2" xfId="12731" xr:uid="{11138FE2-DDBE-4C34-B3B5-96C7FA5793F0}"/>
    <cellStyle name="Millares 24 4 2 2 2 2" xfId="34234" xr:uid="{7F3CE683-9DDE-4EAB-9966-65722DE3E0E1}"/>
    <cellStyle name="Millares 24 4 2 2 3" xfId="19366" xr:uid="{DA03F33B-2B74-4A7C-A719-059802E9F69B}"/>
    <cellStyle name="Millares 24 4 2 2 3 2" xfId="40869" xr:uid="{70477A24-6598-43EE-8FC2-610EBF80D4EB}"/>
    <cellStyle name="Millares 24 4 2 2 4" xfId="25971" xr:uid="{386E8BA0-912D-46A5-B872-FDBBDE15DC40}"/>
    <cellStyle name="Millares 24 4 2 2 5" xfId="47474" xr:uid="{C3CC2FBF-FB4B-487D-BBE8-A859B957E61E}"/>
    <cellStyle name="Millares 24 4 2 3" xfId="6604" xr:uid="{1E6242EA-416A-4782-ABC1-F429F51FCE90}"/>
    <cellStyle name="Millares 24 4 2 3 2" xfId="14870" xr:uid="{AD1077D2-EC62-48E3-B165-AC5B80C6E7A9}"/>
    <cellStyle name="Millares 24 4 2 3 2 2" xfId="36373" xr:uid="{AD66771E-4386-4DA2-A04F-4C01723D6C9A}"/>
    <cellStyle name="Millares 24 4 2 3 3" xfId="21505" xr:uid="{2803ADA6-B792-4B87-B597-598D0F3CFC4D}"/>
    <cellStyle name="Millares 24 4 2 3 3 2" xfId="43008" xr:uid="{3C91B2EF-4157-4866-8AFB-29309F6CEB36}"/>
    <cellStyle name="Millares 24 4 2 3 4" xfId="28110" xr:uid="{728D25A4-6AFA-4648-BE2C-B72778DA4B1B}"/>
    <cellStyle name="Millares 24 4 2 3 5" xfId="49613" xr:uid="{BBC9E52C-5705-4DFB-9197-F4F0046BBA13}"/>
    <cellStyle name="Millares 24 4 2 4" xfId="8245" xr:uid="{69A5998E-1CEA-4924-BD84-3DA118ADB08E}"/>
    <cellStyle name="Millares 24 4 2 4 2" xfId="29748" xr:uid="{EA2A171F-CBF0-4BE7-A6D6-3160F6C58517}"/>
    <cellStyle name="Millares 24 4 2 5" xfId="9902" xr:uid="{7D734AA3-22E7-4D4E-82A6-44AF2E288810}"/>
    <cellStyle name="Millares 24 4 2 5 2" xfId="31405" xr:uid="{0877855B-8FAB-44DE-9AAC-851EC1D723A4}"/>
    <cellStyle name="Millares 24 4 2 6" xfId="16537" xr:uid="{8514F99E-EDAF-4D68-AE53-06FF4B74898F}"/>
    <cellStyle name="Millares 24 4 2 6 2" xfId="38040" xr:uid="{D262521A-59BE-456A-80BF-2A9331599A91}"/>
    <cellStyle name="Millares 24 4 2 7" xfId="23142" xr:uid="{9E815ADC-C5B5-4D6A-B6FE-1FA746C41B20}"/>
    <cellStyle name="Millares 24 4 2 8" xfId="44645" xr:uid="{409CF8E6-B9EB-4F5E-A4B9-909A80F40785}"/>
    <cellStyle name="Millares 24 4 3" xfId="2323" xr:uid="{2065C8F0-E7F3-4650-A378-11AF14016F37}"/>
    <cellStyle name="Millares 24 4 3 2" xfId="10589" xr:uid="{CA514EF6-F381-442D-A5FE-CBDC156EB52B}"/>
    <cellStyle name="Millares 24 4 3 2 2" xfId="32092" xr:uid="{827BEFDA-4C97-4E2B-A55E-C705675CB9AF}"/>
    <cellStyle name="Millares 24 4 3 3" xfId="17224" xr:uid="{DB697F4C-1B40-44C0-900D-C5C61C68735A}"/>
    <cellStyle name="Millares 24 4 3 3 2" xfId="38727" xr:uid="{DB62C5E5-ED20-430D-9972-2C8129E800FE}"/>
    <cellStyle name="Millares 24 4 3 4" xfId="23829" xr:uid="{A21D77D8-115D-46FD-82A8-2572396ACB53}"/>
    <cellStyle name="Millares 24 4 3 5" xfId="45332" xr:uid="{E642D7FD-E52A-4B11-9557-259DD711EF43}"/>
    <cellStyle name="Millares 24 4 4" xfId="3519" xr:uid="{332DAD8F-42D6-4321-BD14-834116CDE051}"/>
    <cellStyle name="Millares 24 4 4 2" xfId="11785" xr:uid="{E012C881-A5F5-4409-86EC-3BD43CADB0F4}"/>
    <cellStyle name="Millares 24 4 4 2 2" xfId="33288" xr:uid="{66859658-9CA2-4FB9-86FD-6B5993A4021A}"/>
    <cellStyle name="Millares 24 4 4 3" xfId="18420" xr:uid="{2A0CB7C0-E8A4-44F2-8B59-BB383BB93C11}"/>
    <cellStyle name="Millares 24 4 4 3 2" xfId="39923" xr:uid="{4460151D-2A05-46BA-A1AF-1BD3187746E3}"/>
    <cellStyle name="Millares 24 4 4 4" xfId="25025" xr:uid="{AE93C748-0759-4DF2-96A5-D07A4CDFABE4}"/>
    <cellStyle name="Millares 24 4 4 5" xfId="46528" xr:uid="{9F7323A9-8036-426E-80CA-5D8F30C2A1D3}"/>
    <cellStyle name="Millares 24 4 5" xfId="5658" xr:uid="{3D203DAE-3165-490C-831B-2F635E443B1B}"/>
    <cellStyle name="Millares 24 4 5 2" xfId="13924" xr:uid="{0564EF08-5969-4900-86E6-A386DF254C2A}"/>
    <cellStyle name="Millares 24 4 5 2 2" xfId="35427" xr:uid="{A64AE7E4-70AA-45B1-9928-D1AA34EA6A7A}"/>
    <cellStyle name="Millares 24 4 5 3" xfId="20559" xr:uid="{4F251C9C-49D9-4899-8027-E957688D3E5F}"/>
    <cellStyle name="Millares 24 4 5 3 2" xfId="42062" xr:uid="{B28BBC10-B31D-4752-81CF-074C201C2C02}"/>
    <cellStyle name="Millares 24 4 5 4" xfId="27164" xr:uid="{194F711C-8C42-4B85-A15A-7568B6B609ED}"/>
    <cellStyle name="Millares 24 4 5 5" xfId="48667" xr:uid="{1A2A825B-1040-4139-A889-B85293FB5089}"/>
    <cellStyle name="Millares 24 4 6" xfId="7299" xr:uid="{57DDFEC0-C37F-4088-9C23-DD7C5A157605}"/>
    <cellStyle name="Millares 24 4 6 2" xfId="28802" xr:uid="{8AE13EE6-D9DE-447D-AFE8-96065959C32C}"/>
    <cellStyle name="Millares 24 4 7" xfId="8956" xr:uid="{CF287661-08C5-4819-9A80-8731DF144342}"/>
    <cellStyle name="Millares 24 4 7 2" xfId="30459" xr:uid="{B5548276-50A8-4CF9-A4A0-B1972852CB52}"/>
    <cellStyle name="Millares 24 4 8" xfId="15591" xr:uid="{E74C4DCC-2CFD-4C71-87ED-B0E5BCFC3814}"/>
    <cellStyle name="Millares 24 4 8 2" xfId="37094" xr:uid="{5276DA4A-E6B2-4810-AA86-74FCBBAF8DC3}"/>
    <cellStyle name="Millares 24 4 9" xfId="22196" xr:uid="{9EF6DDF7-051E-44AC-9B32-D0C82477DAF4}"/>
    <cellStyle name="Millares 24 5" xfId="958" xr:uid="{2DA4269E-0E28-489D-9D19-2ADFC82C275A}"/>
    <cellStyle name="Millares 24 5 2" xfId="3787" xr:uid="{47EFD1C9-7924-4438-B43B-6E730F17DA1F}"/>
    <cellStyle name="Millares 24 5 2 2" xfId="12053" xr:uid="{87E39213-A955-4DCE-95D7-18C83410115D}"/>
    <cellStyle name="Millares 24 5 2 2 2" xfId="33556" xr:uid="{E214F91B-BF40-4AAE-AF2E-8FB06C109461}"/>
    <cellStyle name="Millares 24 5 2 3" xfId="18688" xr:uid="{28D2C7A3-A661-44DF-95D9-4E13E0F53757}"/>
    <cellStyle name="Millares 24 5 2 3 2" xfId="40191" xr:uid="{B68B8EC8-448E-433A-8080-FFEC62576257}"/>
    <cellStyle name="Millares 24 5 2 4" xfId="25293" xr:uid="{9FB25FA3-90D0-45A3-BF1B-10D079F41D9D}"/>
    <cellStyle name="Millares 24 5 2 5" xfId="46796" xr:uid="{A3010EB2-876A-4D1F-920B-C68E576549A7}"/>
    <cellStyle name="Millares 24 5 3" xfId="5926" xr:uid="{3CCEC849-796E-47AB-9A90-CB6C2D6FA4B3}"/>
    <cellStyle name="Millares 24 5 3 2" xfId="14192" xr:uid="{FFC8A536-CE6F-48D5-A842-5C0DD1B82BC3}"/>
    <cellStyle name="Millares 24 5 3 2 2" xfId="35695" xr:uid="{8B01768F-9611-41D0-B968-E2B708D70520}"/>
    <cellStyle name="Millares 24 5 3 3" xfId="20827" xr:uid="{ADEE9239-FC32-418F-947D-BB3C6D899FC9}"/>
    <cellStyle name="Millares 24 5 3 3 2" xfId="42330" xr:uid="{0781E091-9F6B-4278-80D1-59F5670D329A}"/>
    <cellStyle name="Millares 24 5 3 4" xfId="27432" xr:uid="{D973893B-E255-47F8-BCBC-6D618AF016FD}"/>
    <cellStyle name="Millares 24 5 3 5" xfId="48935" xr:uid="{1BAD43E3-70BD-4842-9133-2F92035C3935}"/>
    <cellStyle name="Millares 24 5 4" xfId="7567" xr:uid="{4783F079-C645-4E99-8063-80E28B44BBC2}"/>
    <cellStyle name="Millares 24 5 4 2" xfId="29070" xr:uid="{02B285DA-D00A-449A-B1CC-5934EFF0A5EF}"/>
    <cellStyle name="Millares 24 5 5" xfId="9224" xr:uid="{E2B24EF3-21C8-4DC3-8147-DA006DB7B011}"/>
    <cellStyle name="Millares 24 5 5 2" xfId="30727" xr:uid="{3B9ABBF2-4441-4071-84D8-7E6BF9BE79C3}"/>
    <cellStyle name="Millares 24 5 6" xfId="15859" xr:uid="{755365CA-AE7A-4219-9121-E45309F28B32}"/>
    <cellStyle name="Millares 24 5 6 2" xfId="37362" xr:uid="{076CC825-F089-4C89-B3CC-A8D4F20D351F}"/>
    <cellStyle name="Millares 24 5 7" xfId="22464" xr:uid="{AE3EDC07-7183-49D3-92C1-EE9E8410D1DD}"/>
    <cellStyle name="Millares 24 5 8" xfId="43967" xr:uid="{B74826E9-8078-4015-A0C9-751A95E3A87A}"/>
    <cellStyle name="Millares 24 6" xfId="1219" xr:uid="{12A5A09E-F1C1-43CB-AD70-BA315AA749DF}"/>
    <cellStyle name="Millares 24 6 2" xfId="4048" xr:uid="{755F9D48-6EA5-49FF-B7EC-FAE8C70D651A}"/>
    <cellStyle name="Millares 24 6 2 2" xfId="12314" xr:uid="{0207541E-2D99-479B-A128-558416DE2F2E}"/>
    <cellStyle name="Millares 24 6 2 2 2" xfId="33817" xr:uid="{66F506E9-FBA2-47E5-9EE6-2922B082398A}"/>
    <cellStyle name="Millares 24 6 2 3" xfId="18949" xr:uid="{9C660BDE-17E4-4CA6-A145-333DA2BB9F66}"/>
    <cellStyle name="Millares 24 6 2 3 2" xfId="40452" xr:uid="{DA1CDE91-8514-4A24-883F-8AA91B3ECBD7}"/>
    <cellStyle name="Millares 24 6 2 4" xfId="25554" xr:uid="{3CAC1D16-B8B2-43CF-AF95-05090C418F6D}"/>
    <cellStyle name="Millares 24 6 2 5" xfId="47057" xr:uid="{B2CD0B7C-7527-4DD8-BAF1-47CD5756C942}"/>
    <cellStyle name="Millares 24 6 3" xfId="6187" xr:uid="{E4536D05-3B91-4052-98D3-8CF11D15E5D2}"/>
    <cellStyle name="Millares 24 6 3 2" xfId="14453" xr:uid="{0B674800-52F6-4A96-9325-18977C629158}"/>
    <cellStyle name="Millares 24 6 3 2 2" xfId="35956" xr:uid="{AF76D40E-DF02-44E1-99A0-3EBC274FC2B3}"/>
    <cellStyle name="Millares 24 6 3 3" xfId="21088" xr:uid="{0C3E96A4-D437-4ACC-BD3D-71841D9EE741}"/>
    <cellStyle name="Millares 24 6 3 3 2" xfId="42591" xr:uid="{35940254-30F4-4605-8DE1-46083234982D}"/>
    <cellStyle name="Millares 24 6 3 4" xfId="27693" xr:uid="{7771591E-4C1B-4DC2-99EF-D125D745AE81}"/>
    <cellStyle name="Millares 24 6 3 5" xfId="49196" xr:uid="{C8CD7E1D-0BA6-4161-9417-2400B369D075}"/>
    <cellStyle name="Millares 24 6 4" xfId="7828" xr:uid="{97AEAC24-3E3F-4C53-8D2F-72F93D0E68EB}"/>
    <cellStyle name="Millares 24 6 4 2" xfId="29331" xr:uid="{944125A0-22B5-4A71-B567-C011F82F3E6D}"/>
    <cellStyle name="Millares 24 6 5" xfId="9485" xr:uid="{BAC66D3E-B62B-4E81-9361-1EAA590F3EEB}"/>
    <cellStyle name="Millares 24 6 5 2" xfId="30988" xr:uid="{9ADB8A50-A4D1-4F81-86C6-2E97BE517863}"/>
    <cellStyle name="Millares 24 6 6" xfId="16120" xr:uid="{F87793EE-3967-4A55-8FF7-F62A22298013}"/>
    <cellStyle name="Millares 24 6 6 2" xfId="37623" xr:uid="{CBE1904A-6A7F-459C-910C-E7E9A4BDC2CD}"/>
    <cellStyle name="Millares 24 6 7" xfId="22725" xr:uid="{BFA27265-6567-4DE5-9E1B-402092F4B8A6}"/>
    <cellStyle name="Millares 24 6 8" xfId="44228" xr:uid="{9CCE410D-2716-4113-BA30-D24C463D6E08}"/>
    <cellStyle name="Millares 24 7" xfId="1907" xr:uid="{ED483B34-940C-4B05-8902-09C6D1991B38}"/>
    <cellStyle name="Millares 24 7 2" xfId="10173" xr:uid="{484FC5C0-1E1B-4E24-85A3-740E0EFE7239}"/>
    <cellStyle name="Millares 24 7 2 2" xfId="31676" xr:uid="{B4E71944-1BAA-4E5B-B090-973216CC3112}"/>
    <cellStyle name="Millares 24 7 3" xfId="16808" xr:uid="{36083AC9-91CA-4621-8C60-AF07F5BAC7E0}"/>
    <cellStyle name="Millares 24 7 3 2" xfId="38311" xr:uid="{9B120261-21C2-4285-93BA-E13BBA63C467}"/>
    <cellStyle name="Millares 24 7 4" xfId="23413" xr:uid="{C630E4E1-DC1C-4F86-964B-8664C8B021D5}"/>
    <cellStyle name="Millares 24 7 5" xfId="44916" xr:uid="{F77BEE55-755B-414E-80CA-6D70F3523EC0}"/>
    <cellStyle name="Millares 24 8" xfId="2592" xr:uid="{66A93185-62EB-4D1E-ADBF-2C0B36A1C320}"/>
    <cellStyle name="Millares 24 8 2" xfId="10858" xr:uid="{23EBD4B6-3EB6-40C8-8C44-628EA9E913EC}"/>
    <cellStyle name="Millares 24 8 2 2" xfId="32361" xr:uid="{81456B0F-C592-4B75-B111-37905F30341C}"/>
    <cellStyle name="Millares 24 8 3" xfId="17493" xr:uid="{0445B0AF-537A-40BE-8B96-860177E810D9}"/>
    <cellStyle name="Millares 24 8 3 2" xfId="38996" xr:uid="{F40C62B9-B82F-48BC-B8FF-864D58B8BF9B}"/>
    <cellStyle name="Millares 24 8 4" xfId="24098" xr:uid="{A99101A1-EBF5-4C09-852C-95EEC7C6D538}"/>
    <cellStyle name="Millares 24 8 5" xfId="45601" xr:uid="{8A28F91D-D860-4BF8-AAC2-698F4B02CCC4}"/>
    <cellStyle name="Millares 24 9" xfId="3103" xr:uid="{5A3DE210-A1F5-4F3A-9902-9BE56D450450}"/>
    <cellStyle name="Millares 24 9 2" xfId="11369" xr:uid="{324FBB00-945E-48C6-99F7-8089FE42F183}"/>
    <cellStyle name="Millares 24 9 2 2" xfId="32872" xr:uid="{7309FBEE-0CAD-4571-B906-BC91584EE82C}"/>
    <cellStyle name="Millares 24 9 3" xfId="18004" xr:uid="{06483CB7-D2E6-44D9-A8B4-268A30585D71}"/>
    <cellStyle name="Millares 24 9 3 2" xfId="39507" xr:uid="{6CE5C94B-C235-4C6A-9B28-3B1F63FBAF0A}"/>
    <cellStyle name="Millares 24 9 4" xfId="24609" xr:uid="{1E9BA015-D312-482A-9D3B-101C3F04B3CB}"/>
    <cellStyle name="Millares 24 9 5" xfId="46112" xr:uid="{74AC6208-03D1-48C3-AF2F-15E629CC2C5D}"/>
    <cellStyle name="Millares 25" xfId="225" xr:uid="{FC186717-C064-4D67-856C-907FE11C4EAB}"/>
    <cellStyle name="Millares 25 10" xfId="4744" xr:uid="{9A1A45DC-5B13-484E-80FB-3E17AD8A5062}"/>
    <cellStyle name="Millares 25 10 2" xfId="13010" xr:uid="{43B1D25B-B6A0-48B1-8AC2-6D4B52FC3997}"/>
    <cellStyle name="Millares 25 10 2 2" xfId="34513" xr:uid="{A5D45E2B-6296-4033-9A2D-636DF0C0E6AA}"/>
    <cellStyle name="Millares 25 10 3" xfId="19645" xr:uid="{7220AD4B-575F-4634-B95A-EE3DEC01B158}"/>
    <cellStyle name="Millares 25 10 3 2" xfId="41148" xr:uid="{347F2A5F-DB55-4E85-9C3A-76F8EB23D1CE}"/>
    <cellStyle name="Millares 25 10 4" xfId="26250" xr:uid="{960F0F82-0773-4BD2-8860-AB22D5B7ACF0}"/>
    <cellStyle name="Millares 25 10 5" xfId="47753" xr:uid="{11A703E1-6B05-4BDC-8939-36F07177988B}"/>
    <cellStyle name="Millares 25 11" xfId="5247" xr:uid="{80378ECC-7DD5-44A1-9F7B-1817C27A10A5}"/>
    <cellStyle name="Millares 25 11 2" xfId="13513" xr:uid="{0E5F2B41-8998-47C2-B61E-A8664348E352}"/>
    <cellStyle name="Millares 25 11 2 2" xfId="35016" xr:uid="{A5140A96-A196-4FD9-AF4E-B32213A4068C}"/>
    <cellStyle name="Millares 25 11 3" xfId="20148" xr:uid="{E8E465A4-36A8-4794-A2F0-16D8FF96BFD6}"/>
    <cellStyle name="Millares 25 11 3 2" xfId="41651" xr:uid="{7B5F2597-FF77-4656-9ED7-8D6E11893C18}"/>
    <cellStyle name="Millares 25 11 4" xfId="26753" xr:uid="{AF485F66-9903-46B2-86AD-53120295FBF0}"/>
    <cellStyle name="Millares 25 11 5" xfId="48256" xr:uid="{BBDFC299-BBAF-4D01-947D-3DFA75EC7325}"/>
    <cellStyle name="Millares 25 12" xfId="6888" xr:uid="{073D137B-EE9C-4238-9116-5FEE6719B23C}"/>
    <cellStyle name="Millares 25 12 2" xfId="28391" xr:uid="{1C30FE76-794F-4947-BCA2-E3C0D0BDBE4F}"/>
    <cellStyle name="Millares 25 13" xfId="8542" xr:uid="{5FCBFA78-02E5-44C1-B7F7-2F5D359C1151}"/>
    <cellStyle name="Millares 25 13 2" xfId="30045" xr:uid="{39D70993-91B4-4964-A57D-3BD1083D0BAF}"/>
    <cellStyle name="Millares 25 14" xfId="15181" xr:uid="{D84A020C-D81E-49F5-A027-00B5AF5E2CDA}"/>
    <cellStyle name="Millares 25 14 2" xfId="36684" xr:uid="{400AFECB-2E64-4685-A6FD-80D5D54E2334}"/>
    <cellStyle name="Millares 25 15" xfId="21786" xr:uid="{469F3F09-DFF3-46C8-99F1-1494B8BC84DE}"/>
    <cellStyle name="Millares 25 16" xfId="43289" xr:uid="{0BD05F1D-EC94-4DA3-B990-09E59B3A5CA6}"/>
    <cellStyle name="Millares 25 2" xfId="540" xr:uid="{965262E0-347C-4A34-B714-66C3C5D103EE}"/>
    <cellStyle name="Millares 25 2 10" xfId="7151" xr:uid="{93D9004B-98B7-40A4-9413-29703C808164}"/>
    <cellStyle name="Millares 25 2 10 2" xfId="28654" xr:uid="{CE11C8D2-E5B4-4355-A4E1-0F33B64331A9}"/>
    <cellStyle name="Millares 25 2 11" xfId="8807" xr:uid="{104B8F70-9A9F-416B-89E3-4F3BAFA4D3E6}"/>
    <cellStyle name="Millares 25 2 11 2" xfId="30310" xr:uid="{605ADE68-EA1F-4F7F-9432-4EF223E1AED3}"/>
    <cellStyle name="Millares 25 2 12" xfId="15443" xr:uid="{431F08E1-F423-481F-B9B2-71762610B296}"/>
    <cellStyle name="Millares 25 2 12 2" xfId="36946" xr:uid="{92374380-7659-4E42-A46C-CF5BD996583D}"/>
    <cellStyle name="Millares 25 2 13" xfId="22048" xr:uid="{D045E4E2-48CF-41FD-B653-66C48CA03D66}"/>
    <cellStyle name="Millares 25 2 14" xfId="43551" xr:uid="{087CDC14-1B96-420A-B571-F8C960C9D812}"/>
    <cellStyle name="Millares 25 2 2" xfId="822" xr:uid="{FA4D6BFF-18AC-42FB-925B-97D60CDF0BA0}"/>
    <cellStyle name="Millares 25 2 2 10" xfId="15723" xr:uid="{E3C032AD-952D-4225-8CF8-09A27E1B0F50}"/>
    <cellStyle name="Millares 25 2 2 10 2" xfId="37226" xr:uid="{1676633F-C419-401A-A7D7-AE704D36F88B}"/>
    <cellStyle name="Millares 25 2 2 11" xfId="22328" xr:uid="{FF557E33-932A-4B34-AA89-76D141B15607}"/>
    <cellStyle name="Millares 25 2 2 12" xfId="43831" xr:uid="{919A1F69-7805-44BB-A08E-6A49902913E7}"/>
    <cellStyle name="Millares 25 2 2 2" xfId="1768" xr:uid="{6C4883CF-9219-4EEA-9F0E-1232BF8091B1}"/>
    <cellStyle name="Millares 25 2 2 2 2" xfId="4597" xr:uid="{EA532A72-AB93-4ECC-99CB-D19F7B5162F0}"/>
    <cellStyle name="Millares 25 2 2 2 2 2" xfId="12863" xr:uid="{C656922A-31FF-40C0-B210-91EF3C83B1D2}"/>
    <cellStyle name="Millares 25 2 2 2 2 2 2" xfId="34366" xr:uid="{B1723778-2750-4A90-83B1-40488529E620}"/>
    <cellStyle name="Millares 25 2 2 2 2 3" xfId="19498" xr:uid="{8F8B1D56-3400-44A3-8B00-584CE43B6F7E}"/>
    <cellStyle name="Millares 25 2 2 2 2 3 2" xfId="41001" xr:uid="{BBCCEEE8-E4ED-4E5A-8DE4-D4535A998EAB}"/>
    <cellStyle name="Millares 25 2 2 2 2 4" xfId="26103" xr:uid="{38B8D4F0-C8A3-428B-9488-D840896D9317}"/>
    <cellStyle name="Millares 25 2 2 2 2 5" xfId="47606" xr:uid="{40B9A8A0-DC33-45D3-AFC6-5600F58D1E7F}"/>
    <cellStyle name="Millares 25 2 2 2 3" xfId="6736" xr:uid="{849999F0-A4C5-4D2F-BFBE-9F622B811A50}"/>
    <cellStyle name="Millares 25 2 2 2 3 2" xfId="15002" xr:uid="{F0F36438-239C-466C-B5DB-D5B13090298E}"/>
    <cellStyle name="Millares 25 2 2 2 3 2 2" xfId="36505" xr:uid="{8E4A16C9-1217-4A50-A763-862D2E2C1411}"/>
    <cellStyle name="Millares 25 2 2 2 3 3" xfId="21637" xr:uid="{ABC1B56E-44BF-4286-AA17-422C606EFEC4}"/>
    <cellStyle name="Millares 25 2 2 2 3 3 2" xfId="43140" xr:uid="{B1E71E8B-C988-4072-8910-43924DD282BA}"/>
    <cellStyle name="Millares 25 2 2 2 3 4" xfId="28242" xr:uid="{3B2E583D-8CE6-4A05-ABD6-C397C2B084A1}"/>
    <cellStyle name="Millares 25 2 2 2 3 5" xfId="49745" xr:uid="{538AEDB5-200B-493E-A257-FCE44276F6B7}"/>
    <cellStyle name="Millares 25 2 2 2 4" xfId="8377" xr:uid="{56650A9C-91C0-4A21-AF5A-067B9B77356C}"/>
    <cellStyle name="Millares 25 2 2 2 4 2" xfId="29880" xr:uid="{7E079D7D-E525-4E20-A59A-0E6FFBCA6991}"/>
    <cellStyle name="Millares 25 2 2 2 5" xfId="10034" xr:uid="{DD4D3410-CD34-481E-B124-90C368DA3D2B}"/>
    <cellStyle name="Millares 25 2 2 2 5 2" xfId="31537" xr:uid="{A28F04A8-CA38-4A00-993A-676A77013C23}"/>
    <cellStyle name="Millares 25 2 2 2 6" xfId="16669" xr:uid="{5EEDC254-5F1B-40C2-96DD-35FBC1BC4684}"/>
    <cellStyle name="Millares 25 2 2 2 6 2" xfId="38172" xr:uid="{B10B5F02-4DB7-4166-BFEF-D47DE2F93573}"/>
    <cellStyle name="Millares 25 2 2 2 7" xfId="23274" xr:uid="{3D8ADE9B-224A-4FCE-869C-D04C5A034F4C}"/>
    <cellStyle name="Millares 25 2 2 2 8" xfId="44777" xr:uid="{57A7A6B9-F6B6-4530-816A-A1BBC6FCABAA}"/>
    <cellStyle name="Millares 25 2 2 3" xfId="2455" xr:uid="{30BC239F-39AE-49F8-9667-8761681BC0A3}"/>
    <cellStyle name="Millares 25 2 2 3 2" xfId="10721" xr:uid="{B6125F19-9460-4B3B-9316-4EC1900F92F4}"/>
    <cellStyle name="Millares 25 2 2 3 2 2" xfId="32224" xr:uid="{11CBD30B-938D-4184-AAD8-737DA93A95F4}"/>
    <cellStyle name="Millares 25 2 2 3 3" xfId="17356" xr:uid="{1635332F-8894-49DF-A0CD-1DC722B2BC11}"/>
    <cellStyle name="Millares 25 2 2 3 3 2" xfId="38859" xr:uid="{BEDEDDDB-576C-4259-82B4-29841ABDB87A}"/>
    <cellStyle name="Millares 25 2 2 3 4" xfId="23961" xr:uid="{3693545C-344A-4BBB-BD4B-9EDE9672242E}"/>
    <cellStyle name="Millares 25 2 2 3 5" xfId="45464" xr:uid="{03A3969B-CC7F-449F-80FD-68221B34B21B}"/>
    <cellStyle name="Millares 25 2 2 4" xfId="2972" xr:uid="{F47757E4-6B6A-46DA-90DF-0406E80F5F3B}"/>
    <cellStyle name="Millares 25 2 2 4 2" xfId="11238" xr:uid="{E8DD1C8B-F8E1-434F-A39D-E0DEF4570CFA}"/>
    <cellStyle name="Millares 25 2 2 4 2 2" xfId="32741" xr:uid="{5AAAF895-EC1F-413D-BDB8-97F76144B9C2}"/>
    <cellStyle name="Millares 25 2 2 4 3" xfId="17873" xr:uid="{5B619EAF-92ED-455C-8A78-C3B5503A394A}"/>
    <cellStyle name="Millares 25 2 2 4 3 2" xfId="39376" xr:uid="{D836DC69-D0AA-4ADE-8473-E70BD25A8DE7}"/>
    <cellStyle name="Millares 25 2 2 4 4" xfId="24478" xr:uid="{900815B5-55AF-4F89-83FB-A74628A2883A}"/>
    <cellStyle name="Millares 25 2 2 4 5" xfId="45981" xr:uid="{A46501D6-92D6-4E80-B414-E54D2F07F336}"/>
    <cellStyle name="Millares 25 2 2 5" xfId="3651" xr:uid="{A44684E4-59EA-4691-A5D3-5A7B3F411DB6}"/>
    <cellStyle name="Millares 25 2 2 5 2" xfId="11917" xr:uid="{675EDE61-A2F8-48E5-9666-52106FA819A8}"/>
    <cellStyle name="Millares 25 2 2 5 2 2" xfId="33420" xr:uid="{AD643813-0DC1-4A97-882C-6C9C8E094921}"/>
    <cellStyle name="Millares 25 2 2 5 3" xfId="18552" xr:uid="{545B38F5-9C83-46A1-9446-AA030429DAC5}"/>
    <cellStyle name="Millares 25 2 2 5 3 2" xfId="40055" xr:uid="{2D9E7058-0288-4563-821E-B292DA7C3C3F}"/>
    <cellStyle name="Millares 25 2 2 5 4" xfId="25157" xr:uid="{72361C98-92AA-4601-A88E-83293F94BB46}"/>
    <cellStyle name="Millares 25 2 2 5 5" xfId="46660" xr:uid="{4CAB007E-219E-4684-A9F3-7FFFBA2CB004}"/>
    <cellStyle name="Millares 25 2 2 6" xfId="5116" xr:uid="{A003C3CC-5EE2-44E4-901A-B272184C8B1A}"/>
    <cellStyle name="Millares 25 2 2 6 2" xfId="13382" xr:uid="{D9EC3C44-3A2C-4A7B-B46C-E2F6CC004883}"/>
    <cellStyle name="Millares 25 2 2 6 2 2" xfId="34885" xr:uid="{D30CADA4-C31C-428F-B552-5FD0B3FA0B11}"/>
    <cellStyle name="Millares 25 2 2 6 3" xfId="20017" xr:uid="{00A8A222-8835-4320-904E-5000F2C832C6}"/>
    <cellStyle name="Millares 25 2 2 6 3 2" xfId="41520" xr:uid="{A2833901-F70A-43CF-A6FA-F969D0A557EE}"/>
    <cellStyle name="Millares 25 2 2 6 4" xfId="26622" xr:uid="{88D0A4D2-18C4-46DA-A32A-D6455328B87B}"/>
    <cellStyle name="Millares 25 2 2 6 5" xfId="48125" xr:uid="{BD252AC8-E3F7-4427-85C9-6A1A20E4D715}"/>
    <cellStyle name="Millares 25 2 2 7" xfId="5790" xr:uid="{A883F086-C135-4195-9D5B-1752EEC73B16}"/>
    <cellStyle name="Millares 25 2 2 7 2" xfId="14056" xr:uid="{5AE9B169-2C8E-4A89-A677-4C72C3B9FDFC}"/>
    <cellStyle name="Millares 25 2 2 7 2 2" xfId="35559" xr:uid="{9FAAFB0A-3D55-4E4D-90AA-7B1D20A5EDA6}"/>
    <cellStyle name="Millares 25 2 2 7 3" xfId="20691" xr:uid="{7364B489-9FA0-4B26-9626-40E88BFF7879}"/>
    <cellStyle name="Millares 25 2 2 7 3 2" xfId="42194" xr:uid="{BB940D9F-C68F-4739-8AF4-17480758CD33}"/>
    <cellStyle name="Millares 25 2 2 7 4" xfId="27296" xr:uid="{EB1A40DC-9067-44EA-B4F4-84EE1664EF2C}"/>
    <cellStyle name="Millares 25 2 2 7 5" xfId="48799" xr:uid="{C325870A-2EDB-4741-924F-6652CF350929}"/>
    <cellStyle name="Millares 25 2 2 8" xfId="7431" xr:uid="{65D65E47-D1CE-4B3B-A43A-E8A484AB9E9C}"/>
    <cellStyle name="Millares 25 2 2 8 2" xfId="28934" xr:uid="{E377E4D7-A0B2-42AD-AC76-4B34B000563D}"/>
    <cellStyle name="Millares 25 2 2 9" xfId="9088" xr:uid="{FFB7FA6E-1950-4CA0-A2AD-32B38885903C}"/>
    <cellStyle name="Millares 25 2 2 9 2" xfId="30591" xr:uid="{054146C0-E37E-4CA5-8786-E815C004EB5C}"/>
    <cellStyle name="Millares 25 2 3" xfId="1092" xr:uid="{2C7A0DC5-0FBF-4F0A-A0E4-8D4D03FE1506}"/>
    <cellStyle name="Millares 25 2 3 2" xfId="3921" xr:uid="{63A6AD69-4F12-4DC0-ACCE-24E438703B79}"/>
    <cellStyle name="Millares 25 2 3 2 2" xfId="12187" xr:uid="{34ADB375-6188-481B-9A47-CA68D87DCD96}"/>
    <cellStyle name="Millares 25 2 3 2 2 2" xfId="33690" xr:uid="{BE6C45A0-8B3F-449D-A808-5C7B02C9861C}"/>
    <cellStyle name="Millares 25 2 3 2 3" xfId="18822" xr:uid="{F6E13AD5-D37E-4F44-8BCC-A4226A390276}"/>
    <cellStyle name="Millares 25 2 3 2 3 2" xfId="40325" xr:uid="{3473CBA6-23D1-43AD-AF56-C62165051822}"/>
    <cellStyle name="Millares 25 2 3 2 4" xfId="25427" xr:uid="{6866F42A-8882-40E2-8B20-925F17A759A1}"/>
    <cellStyle name="Millares 25 2 3 2 5" xfId="46930" xr:uid="{81461026-F097-4E84-A0CF-2BD748579638}"/>
    <cellStyle name="Millares 25 2 3 3" xfId="6060" xr:uid="{2CECA5F1-96B0-4027-A3BD-3360C55563AC}"/>
    <cellStyle name="Millares 25 2 3 3 2" xfId="14326" xr:uid="{059F2D66-8C62-4847-A4A5-E9EC6219A88C}"/>
    <cellStyle name="Millares 25 2 3 3 2 2" xfId="35829" xr:uid="{B7755642-B403-4397-9461-610D5C55181F}"/>
    <cellStyle name="Millares 25 2 3 3 3" xfId="20961" xr:uid="{1019334E-F0E1-4668-85E4-AB443048DF80}"/>
    <cellStyle name="Millares 25 2 3 3 3 2" xfId="42464" xr:uid="{E14B6DF2-6AFA-4AEE-AB77-24933AEC3D64}"/>
    <cellStyle name="Millares 25 2 3 3 4" xfId="27566" xr:uid="{28C5E868-6CDF-4F08-A6C6-2F9B1515FA39}"/>
    <cellStyle name="Millares 25 2 3 3 5" xfId="49069" xr:uid="{BA052662-4DCD-4F42-A49C-3A30AEBC7C87}"/>
    <cellStyle name="Millares 25 2 3 4" xfId="7701" xr:uid="{8D0AF7B9-ED4F-40D0-B2C7-BC7942DA2E3A}"/>
    <cellStyle name="Millares 25 2 3 4 2" xfId="29204" xr:uid="{A500EDB5-C109-4E5C-821A-63C6E496335B}"/>
    <cellStyle name="Millares 25 2 3 5" xfId="9358" xr:uid="{D87938E8-CBFD-46A3-B56B-9E59B0E19A08}"/>
    <cellStyle name="Millares 25 2 3 5 2" xfId="30861" xr:uid="{CA955505-FA6E-4C80-88BA-FC4960F15C29}"/>
    <cellStyle name="Millares 25 2 3 6" xfId="15993" xr:uid="{B6001F92-8EF4-4652-ABF8-8614EBEE5B62}"/>
    <cellStyle name="Millares 25 2 3 6 2" xfId="37496" xr:uid="{2F482D3D-5BF8-4BF8-A6CA-9786A93EBD8A}"/>
    <cellStyle name="Millares 25 2 3 7" xfId="22598" xr:uid="{7ED2B00E-AAB6-482D-8AB1-A8DF5C4DA630}"/>
    <cellStyle name="Millares 25 2 3 8" xfId="44101" xr:uid="{251913D8-AA7E-4156-81AF-1C2621BCA1D1}"/>
    <cellStyle name="Millares 25 2 4" xfId="1488" xr:uid="{2CC67C64-62A2-4294-BE59-63AC63C028B8}"/>
    <cellStyle name="Millares 25 2 4 2" xfId="4317" xr:uid="{5FF62DEE-F616-42CF-BBE2-E2A1F63C36D4}"/>
    <cellStyle name="Millares 25 2 4 2 2" xfId="12583" xr:uid="{9D4A44C5-E48D-464F-9659-2FBF0D0E56C2}"/>
    <cellStyle name="Millares 25 2 4 2 2 2" xfId="34086" xr:uid="{F383BD00-D1B4-4760-9956-7C7FDA3E6AEA}"/>
    <cellStyle name="Millares 25 2 4 2 3" xfId="19218" xr:uid="{AABBBF85-D614-40FC-B573-4DAEA65F74A7}"/>
    <cellStyle name="Millares 25 2 4 2 3 2" xfId="40721" xr:uid="{FF1ED6B5-C0DA-4679-A851-D6A064BCFDCE}"/>
    <cellStyle name="Millares 25 2 4 2 4" xfId="25823" xr:uid="{12DF57E0-9C47-4109-B951-46CAEF5614C3}"/>
    <cellStyle name="Millares 25 2 4 2 5" xfId="47326" xr:uid="{53D8C9FD-E3ED-4320-99D6-C05D4369B8FB}"/>
    <cellStyle name="Millares 25 2 4 3" xfId="6456" xr:uid="{81DE9A6B-BEB5-4588-8117-DE1A2E0E2B7F}"/>
    <cellStyle name="Millares 25 2 4 3 2" xfId="14722" xr:uid="{11F3ACFE-6BB2-4DAF-8D25-1129162D2EE1}"/>
    <cellStyle name="Millares 25 2 4 3 2 2" xfId="36225" xr:uid="{33D6BBB4-3BA3-4A2D-BF6D-BE60A75A3E27}"/>
    <cellStyle name="Millares 25 2 4 3 3" xfId="21357" xr:uid="{BB51972D-945C-46E4-9CC5-046457ABAECC}"/>
    <cellStyle name="Millares 25 2 4 3 3 2" xfId="42860" xr:uid="{B7375764-ABAD-4D3C-927D-E6F96C8814E2}"/>
    <cellStyle name="Millares 25 2 4 3 4" xfId="27962" xr:uid="{E0616A3C-98A1-4767-A780-61FBEAFED754}"/>
    <cellStyle name="Millares 25 2 4 3 5" xfId="49465" xr:uid="{99A07659-2DA6-4B4A-99A6-4B9A3E4FA03C}"/>
    <cellStyle name="Millares 25 2 4 4" xfId="8097" xr:uid="{89743415-CBB0-421C-8F0E-85699D5B6152}"/>
    <cellStyle name="Millares 25 2 4 4 2" xfId="29600" xr:uid="{8F2A7830-75D2-442B-9AA7-177624A27360}"/>
    <cellStyle name="Millares 25 2 4 5" xfId="9754" xr:uid="{75988D6F-347D-4961-8E15-BB75DCB00BD9}"/>
    <cellStyle name="Millares 25 2 4 5 2" xfId="31257" xr:uid="{A2907DF5-76F2-4C60-83EA-8D9DE28D09E3}"/>
    <cellStyle name="Millares 25 2 4 6" xfId="16389" xr:uid="{D64CCFC1-D096-45E8-9EFE-613A7EFB2A0F}"/>
    <cellStyle name="Millares 25 2 4 6 2" xfId="37892" xr:uid="{50036163-2B9E-47BA-BCD9-E7398E022BFC}"/>
    <cellStyle name="Millares 25 2 4 7" xfId="22994" xr:uid="{8F04500F-2B65-4254-BA32-E3CB9E8B6885}"/>
    <cellStyle name="Millares 25 2 4 8" xfId="44497" xr:uid="{479D5036-FA2F-4C4B-991F-3FDB4C24D6BB}"/>
    <cellStyle name="Millares 25 2 5" xfId="2175" xr:uid="{65D4298D-15AF-4929-BBC7-2A6CBEEB69A7}"/>
    <cellStyle name="Millares 25 2 5 2" xfId="10441" xr:uid="{4B445726-6D3E-4B21-8C32-27FC11CDFF9E}"/>
    <cellStyle name="Millares 25 2 5 2 2" xfId="31944" xr:uid="{7A98623B-6477-4653-9FB7-0E306423491A}"/>
    <cellStyle name="Millares 25 2 5 3" xfId="17076" xr:uid="{1E901648-E4F1-4079-BE26-BACD7F6EC335}"/>
    <cellStyle name="Millares 25 2 5 3 2" xfId="38579" xr:uid="{11875A63-91CF-4E67-91BB-7F14C1256157}"/>
    <cellStyle name="Millares 25 2 5 4" xfId="23681" xr:uid="{D867E97E-F772-4592-94AC-24E27C01D6A1}"/>
    <cellStyle name="Millares 25 2 5 5" xfId="45184" xr:uid="{C80B05C5-27F8-4404-9F27-08B252DD9AEE}"/>
    <cellStyle name="Millares 25 2 6" xfId="2722" xr:uid="{BCC2FB3D-17F8-4635-B25D-BCEF94E5ECA3}"/>
    <cellStyle name="Millares 25 2 6 2" xfId="10988" xr:uid="{BE50BD2F-181C-4A1A-99AC-B0E6A377A02F}"/>
    <cellStyle name="Millares 25 2 6 2 2" xfId="32491" xr:uid="{4B5F307C-1E00-47BE-BBD3-441866B8D4D7}"/>
    <cellStyle name="Millares 25 2 6 3" xfId="17623" xr:uid="{287DA7CC-7873-4C1C-A189-AC1BCAF7F279}"/>
    <cellStyle name="Millares 25 2 6 3 2" xfId="39126" xr:uid="{F1F6EC47-36D3-4186-BB85-D296539E30EE}"/>
    <cellStyle name="Millares 25 2 6 4" xfId="24228" xr:uid="{DDE7D766-B434-4C0B-A42E-DECB173A240D}"/>
    <cellStyle name="Millares 25 2 6 5" xfId="45731" xr:uid="{9464E267-13CB-403E-A10C-373D2CDA466C}"/>
    <cellStyle name="Millares 25 2 7" xfId="3371" xr:uid="{61425D2F-ECE1-4BBF-BA7C-167BAEFA6C64}"/>
    <cellStyle name="Millares 25 2 7 2" xfId="11637" xr:uid="{83E569BE-BE4C-4D12-9AF3-8E48671B4A10}"/>
    <cellStyle name="Millares 25 2 7 2 2" xfId="33140" xr:uid="{418D9424-62E1-4878-BF53-2F44504CA64A}"/>
    <cellStyle name="Millares 25 2 7 3" xfId="18272" xr:uid="{A421EA01-CF33-46E9-9CCF-8F184C6D9ADF}"/>
    <cellStyle name="Millares 25 2 7 3 2" xfId="39775" xr:uid="{AF4FB846-48C0-45D0-8EE7-09D81C889BAC}"/>
    <cellStyle name="Millares 25 2 7 4" xfId="24877" xr:uid="{9BC88FAB-0B3D-4D68-A71E-B07EECB303CA}"/>
    <cellStyle name="Millares 25 2 7 5" xfId="46380" xr:uid="{80A9560D-7514-4952-9E05-0E22ADCC08C0}"/>
    <cellStyle name="Millares 25 2 8" xfId="4866" xr:uid="{EA9E6E25-4488-4B20-A757-C7FC7F4EC914}"/>
    <cellStyle name="Millares 25 2 8 2" xfId="13132" xr:uid="{9CA0B2CE-B21B-489A-A374-B22B26D76C33}"/>
    <cellStyle name="Millares 25 2 8 2 2" xfId="34635" xr:uid="{973BF3A0-6A94-44C6-AB02-2A1F46265CF8}"/>
    <cellStyle name="Millares 25 2 8 3" xfId="19767" xr:uid="{299A737B-FF40-4448-A89D-65F1C66F3101}"/>
    <cellStyle name="Millares 25 2 8 3 2" xfId="41270" xr:uid="{076A7493-EFAE-4365-AD9D-A34794F8F9E2}"/>
    <cellStyle name="Millares 25 2 8 4" xfId="26372" xr:uid="{8F1584E7-BB02-46FB-A2BC-F8B92613F7C6}"/>
    <cellStyle name="Millares 25 2 8 5" xfId="47875" xr:uid="{F26D1502-CFDA-404B-B255-9118D0DD0D87}"/>
    <cellStyle name="Millares 25 2 9" xfId="5510" xr:uid="{503C08F8-1D70-43A1-A0F6-2C6514876E0D}"/>
    <cellStyle name="Millares 25 2 9 2" xfId="13776" xr:uid="{B9E68F20-1970-46C2-B5FF-4393A4B3B1C8}"/>
    <cellStyle name="Millares 25 2 9 2 2" xfId="35279" xr:uid="{B003B173-EA79-4100-882C-214712826D8E}"/>
    <cellStyle name="Millares 25 2 9 3" xfId="20411" xr:uid="{9E626CD2-0187-40A3-A3F5-141A7D6AA38C}"/>
    <cellStyle name="Millares 25 2 9 3 2" xfId="41914" xr:uid="{2DBEB65C-D36B-45CD-9478-514C40A47CF6}"/>
    <cellStyle name="Millares 25 2 9 4" xfId="27016" xr:uid="{A5ADCE84-B49A-4C07-9817-928502DBE2A4}"/>
    <cellStyle name="Millares 25 2 9 5" xfId="48519" xr:uid="{0F8FD1DB-0F0C-4312-9EA1-8645D2AD8B44}"/>
    <cellStyle name="Millares 25 3" xfId="412" xr:uid="{25B10326-A36F-4D76-9C81-9491088B723E}"/>
    <cellStyle name="Millares 25 3 10" xfId="15315" xr:uid="{70CA7ECD-8254-40A7-B108-19CD545C3261}"/>
    <cellStyle name="Millares 25 3 10 2" xfId="36818" xr:uid="{830C0916-D54E-4C7D-8491-A5197BF75076}"/>
    <cellStyle name="Millares 25 3 11" xfId="21920" xr:uid="{7EBACE6D-53DE-41AC-825A-D14B948A12CF}"/>
    <cellStyle name="Millares 25 3 12" xfId="43423" xr:uid="{ED995418-53E4-439D-BCE6-8741B055685D}"/>
    <cellStyle name="Millares 25 3 2" xfId="1360" xr:uid="{88E08528-889B-4EE2-9733-884D74DB693B}"/>
    <cellStyle name="Millares 25 3 2 2" xfId="4189" xr:uid="{26DD154E-25F1-4868-9D5F-7C89F747CB35}"/>
    <cellStyle name="Millares 25 3 2 2 2" xfId="12455" xr:uid="{5B25C332-93A4-4C0B-BE04-0979171AF48F}"/>
    <cellStyle name="Millares 25 3 2 2 2 2" xfId="33958" xr:uid="{2B3FFAF0-A297-4D73-BD6D-4CAB03EA1EF2}"/>
    <cellStyle name="Millares 25 3 2 2 3" xfId="19090" xr:uid="{00CF03CF-DE72-45F6-A2CE-1026F9161E52}"/>
    <cellStyle name="Millares 25 3 2 2 3 2" xfId="40593" xr:uid="{B444294E-29B9-453E-85AF-CC6FBCFCB0CB}"/>
    <cellStyle name="Millares 25 3 2 2 4" xfId="25695" xr:uid="{FA4995F3-D121-436D-9055-3D31B0EF65A1}"/>
    <cellStyle name="Millares 25 3 2 2 5" xfId="47198" xr:uid="{2F8C3706-7E3F-4408-B961-2822525EF51A}"/>
    <cellStyle name="Millares 25 3 2 3" xfId="6328" xr:uid="{ECE5CB04-BEBB-499F-8B44-F3C5C6C68E6A}"/>
    <cellStyle name="Millares 25 3 2 3 2" xfId="14594" xr:uid="{FB6BF5B0-3792-4B8A-807D-6C2D398E1D99}"/>
    <cellStyle name="Millares 25 3 2 3 2 2" xfId="36097" xr:uid="{F2CC7F25-2508-430C-8218-7D85E04CA51B}"/>
    <cellStyle name="Millares 25 3 2 3 3" xfId="21229" xr:uid="{61E8C844-EA0A-42BA-88CE-1CAE497A907F}"/>
    <cellStyle name="Millares 25 3 2 3 3 2" xfId="42732" xr:uid="{9F27B169-1873-493B-840A-68DAF19A54A3}"/>
    <cellStyle name="Millares 25 3 2 3 4" xfId="27834" xr:uid="{6F615D04-2639-49FF-A6D7-AB074059F774}"/>
    <cellStyle name="Millares 25 3 2 3 5" xfId="49337" xr:uid="{4A8AF777-6757-4E83-A8F5-F8C0AAA781DC}"/>
    <cellStyle name="Millares 25 3 2 4" xfId="7969" xr:uid="{14E8C4E8-F230-4F9E-AB8D-73BC3471C07A}"/>
    <cellStyle name="Millares 25 3 2 4 2" xfId="29472" xr:uid="{588B4166-A966-48B8-AFDB-6E446A589FC7}"/>
    <cellStyle name="Millares 25 3 2 5" xfId="9626" xr:uid="{D113C28F-0BE6-4BCB-ADFA-20A7800D14C0}"/>
    <cellStyle name="Millares 25 3 2 5 2" xfId="31129" xr:uid="{0BC0D130-B6CA-4F14-845B-D21B60966F4D}"/>
    <cellStyle name="Millares 25 3 2 6" xfId="16261" xr:uid="{0696570A-32BC-4E67-A029-89A5694F722E}"/>
    <cellStyle name="Millares 25 3 2 6 2" xfId="37764" xr:uid="{20480F24-D56C-4FFC-A26C-080DD5B046BF}"/>
    <cellStyle name="Millares 25 3 2 7" xfId="22866" xr:uid="{ECBC7DE0-4640-449C-9B00-4630F6AF956F}"/>
    <cellStyle name="Millares 25 3 2 8" xfId="44369" xr:uid="{24497FBB-3E2C-443F-805C-63EAFC49F5BA}"/>
    <cellStyle name="Millares 25 3 3" xfId="2047" xr:uid="{1DB8895D-7677-4351-B741-64329C60E8E3}"/>
    <cellStyle name="Millares 25 3 3 2" xfId="10313" xr:uid="{E281A65B-E4CE-4C0A-ABF7-F493A93EF8ED}"/>
    <cellStyle name="Millares 25 3 3 2 2" xfId="31816" xr:uid="{5CF13142-D6E5-4CB4-A861-C5434BD4116A}"/>
    <cellStyle name="Millares 25 3 3 3" xfId="16948" xr:uid="{60616041-C916-4AF7-B54C-A6A2493B4EA0}"/>
    <cellStyle name="Millares 25 3 3 3 2" xfId="38451" xr:uid="{14C30C06-E39A-4A93-B7E5-126CEE466FD4}"/>
    <cellStyle name="Millares 25 3 3 4" xfId="23553" xr:uid="{EEE50E4D-7502-4783-B814-9F439219D4BE}"/>
    <cellStyle name="Millares 25 3 3 5" xfId="45056" xr:uid="{EAAE8A64-F98F-477B-AE02-75424378B464}"/>
    <cellStyle name="Millares 25 3 4" xfId="2846" xr:uid="{4CBB88FD-4EA6-4865-A0FC-22114F73D858}"/>
    <cellStyle name="Millares 25 3 4 2" xfId="11112" xr:uid="{77CC4D9F-328B-4629-A188-FB57D5CD611E}"/>
    <cellStyle name="Millares 25 3 4 2 2" xfId="32615" xr:uid="{FFEBF3E5-B989-4E30-BC84-0FDDE7984945}"/>
    <cellStyle name="Millares 25 3 4 3" xfId="17747" xr:uid="{CE12351D-76D4-41D1-AE18-A12107866163}"/>
    <cellStyle name="Millares 25 3 4 3 2" xfId="39250" xr:uid="{E4D72C9D-2C3D-4303-8FAF-C5EBC9631873}"/>
    <cellStyle name="Millares 25 3 4 4" xfId="24352" xr:uid="{A0302FD2-9A2F-4B7C-AD5F-DAD1B2240BED}"/>
    <cellStyle name="Millares 25 3 4 5" xfId="45855" xr:uid="{983E63BD-83EF-48A5-84A1-8E36D10386CD}"/>
    <cellStyle name="Millares 25 3 5" xfId="3243" xr:uid="{60E3828C-DF26-4730-B46D-3A59CCEA65D8}"/>
    <cellStyle name="Millares 25 3 5 2" xfId="11509" xr:uid="{9A91DEBF-2D04-4D8F-B344-88DE86E8D665}"/>
    <cellStyle name="Millares 25 3 5 2 2" xfId="33012" xr:uid="{2A461121-49CF-404A-94E3-D3F1151DED6D}"/>
    <cellStyle name="Millares 25 3 5 3" xfId="18144" xr:uid="{C20FC2CA-0969-4343-8367-C07B95023BFE}"/>
    <cellStyle name="Millares 25 3 5 3 2" xfId="39647" xr:uid="{7CCA259B-C93A-47C9-9DAC-6CE9118D0992}"/>
    <cellStyle name="Millares 25 3 5 4" xfId="24749" xr:uid="{6ACD5E22-E38C-4512-B7F6-57EC8ED6E026}"/>
    <cellStyle name="Millares 25 3 5 5" xfId="46252" xr:uid="{474D6CEE-75BC-4F41-91D0-563C572DE800}"/>
    <cellStyle name="Millares 25 3 6" xfId="4990" xr:uid="{F1A94E9C-6CE1-4C49-9DEF-6F14C4973B9E}"/>
    <cellStyle name="Millares 25 3 6 2" xfId="13256" xr:uid="{66C366EE-D6B8-4720-8B9D-583B475F5917}"/>
    <cellStyle name="Millares 25 3 6 2 2" xfId="34759" xr:uid="{ED37E280-4D0E-4DA9-8FF1-5DE4419265BD}"/>
    <cellStyle name="Millares 25 3 6 3" xfId="19891" xr:uid="{2E173B84-8442-400F-978F-B307E6B4D17B}"/>
    <cellStyle name="Millares 25 3 6 3 2" xfId="41394" xr:uid="{80146106-6B40-465A-AB67-C17B935BDC3E}"/>
    <cellStyle name="Millares 25 3 6 4" xfId="26496" xr:uid="{8156E1CB-83C4-43C0-B2AF-AFF2D4BB3C22}"/>
    <cellStyle name="Millares 25 3 6 5" xfId="47999" xr:uid="{1EC3961F-4FE5-4B1D-8E06-38F54D9309A1}"/>
    <cellStyle name="Millares 25 3 7" xfId="5382" xr:uid="{1215EF68-96E4-490C-BE5F-709482CA8328}"/>
    <cellStyle name="Millares 25 3 7 2" xfId="13648" xr:uid="{27CC4E22-7A36-44FD-AC2D-E71F7567393C}"/>
    <cellStyle name="Millares 25 3 7 2 2" xfId="35151" xr:uid="{A069F9F0-D71D-4C88-90E1-CCE98C17E024}"/>
    <cellStyle name="Millares 25 3 7 3" xfId="20283" xr:uid="{C886736E-515D-42A4-825E-A238A76C3987}"/>
    <cellStyle name="Millares 25 3 7 3 2" xfId="41786" xr:uid="{7CF0BD15-5FF4-4C30-AEFE-0853F32D3748}"/>
    <cellStyle name="Millares 25 3 7 4" xfId="26888" xr:uid="{14E6E463-26B6-4D18-80BA-DDAA09E6AD8D}"/>
    <cellStyle name="Millares 25 3 7 5" xfId="48391" xr:uid="{3B229C60-1896-468A-91C7-15EC1D7C9ED5}"/>
    <cellStyle name="Millares 25 3 8" xfId="7023" xr:uid="{AE3E6C4A-5856-4E81-B242-C5AA3ABE1318}"/>
    <cellStyle name="Millares 25 3 8 2" xfId="28526" xr:uid="{1FBC3BBA-E05D-45B4-8322-8C8D99E4E019}"/>
    <cellStyle name="Millares 25 3 9" xfId="8679" xr:uid="{CE968FFE-C284-4806-9049-C200B74AF79A}"/>
    <cellStyle name="Millares 25 3 9 2" xfId="30182" xr:uid="{9B5BE193-F60B-4DF0-A9D8-A0458550F2B6}"/>
    <cellStyle name="Millares 25 4" xfId="696" xr:uid="{2AEF9463-E11B-4D77-B402-AB19C1097395}"/>
    <cellStyle name="Millares 25 4 10" xfId="43705" xr:uid="{49B0AB5D-F1E8-40C2-8C53-C8D0E0D11758}"/>
    <cellStyle name="Millares 25 4 2" xfId="1642" xr:uid="{F2D32B7D-1ABA-4CBA-9FA1-7EFC8637FE8C}"/>
    <cellStyle name="Millares 25 4 2 2" xfId="4471" xr:uid="{7E0B06D0-6BF6-4E0E-883C-C1630E18886F}"/>
    <cellStyle name="Millares 25 4 2 2 2" xfId="12737" xr:uid="{3ABCA6CE-8B70-409A-8B61-07F3A03B551B}"/>
    <cellStyle name="Millares 25 4 2 2 2 2" xfId="34240" xr:uid="{A8070AA3-60ED-4324-964B-E7F3A8F618BB}"/>
    <cellStyle name="Millares 25 4 2 2 3" xfId="19372" xr:uid="{BBF04855-2FEF-47FF-BD0E-5650A9D57097}"/>
    <cellStyle name="Millares 25 4 2 2 3 2" xfId="40875" xr:uid="{8D06A350-2443-4164-96F1-DB7A7ADB5EBA}"/>
    <cellStyle name="Millares 25 4 2 2 4" xfId="25977" xr:uid="{606A2525-144E-49F8-80DF-C62AC6D6FCE1}"/>
    <cellStyle name="Millares 25 4 2 2 5" xfId="47480" xr:uid="{3571A158-16BE-4397-B0BD-0C9D5BE37258}"/>
    <cellStyle name="Millares 25 4 2 3" xfId="6610" xr:uid="{A391D3D4-B369-4AE8-AE8A-42E13C1A1BDA}"/>
    <cellStyle name="Millares 25 4 2 3 2" xfId="14876" xr:uid="{4F4B38D8-7470-4463-90E0-D4CDAA5D6CC5}"/>
    <cellStyle name="Millares 25 4 2 3 2 2" xfId="36379" xr:uid="{729EBD18-FAB2-4768-AA52-23174D38003D}"/>
    <cellStyle name="Millares 25 4 2 3 3" xfId="21511" xr:uid="{E5A9C9E7-C5E3-4AB9-BCF4-77FFFC1DA96E}"/>
    <cellStyle name="Millares 25 4 2 3 3 2" xfId="43014" xr:uid="{8F3D2A6F-5B97-4212-8988-4DC864302EB2}"/>
    <cellStyle name="Millares 25 4 2 3 4" xfId="28116" xr:uid="{36488A74-FA3D-46CB-B332-70D56EDCCB30}"/>
    <cellStyle name="Millares 25 4 2 3 5" xfId="49619" xr:uid="{623F3FB3-E375-44E8-B6F6-0BA8051E4FF0}"/>
    <cellStyle name="Millares 25 4 2 4" xfId="8251" xr:uid="{45DD2274-9A9C-42C4-983D-B6CDEDAB288B}"/>
    <cellStyle name="Millares 25 4 2 4 2" xfId="29754" xr:uid="{7657F7CA-A716-47B0-8886-FF610FCEE144}"/>
    <cellStyle name="Millares 25 4 2 5" xfId="9908" xr:uid="{ABF5418E-F42A-4AD0-AEFD-247BF8ACA233}"/>
    <cellStyle name="Millares 25 4 2 5 2" xfId="31411" xr:uid="{A5F81F7B-2CCD-4B50-8AF3-05E025FF8D5F}"/>
    <cellStyle name="Millares 25 4 2 6" xfId="16543" xr:uid="{BE16BA7C-0D89-42B4-946C-287A99F65875}"/>
    <cellStyle name="Millares 25 4 2 6 2" xfId="38046" xr:uid="{6782F277-8CEF-4374-A5FF-B34D6B36B290}"/>
    <cellStyle name="Millares 25 4 2 7" xfId="23148" xr:uid="{20E1EEF0-5AD3-4DE9-9635-C49A50C0C22F}"/>
    <cellStyle name="Millares 25 4 2 8" xfId="44651" xr:uid="{D61973F8-F8E7-4413-9AD9-FF5F26559D23}"/>
    <cellStyle name="Millares 25 4 3" xfId="2329" xr:uid="{9BC15A0D-4EDA-4D31-9E96-4C6292269AF4}"/>
    <cellStyle name="Millares 25 4 3 2" xfId="10595" xr:uid="{19E89161-03D1-4970-8B62-684373E722C3}"/>
    <cellStyle name="Millares 25 4 3 2 2" xfId="32098" xr:uid="{6518979F-8F61-4212-842A-D8F8E1A5D470}"/>
    <cellStyle name="Millares 25 4 3 3" xfId="17230" xr:uid="{9895E84E-4697-4C06-B550-3DEE53BA1F15}"/>
    <cellStyle name="Millares 25 4 3 3 2" xfId="38733" xr:uid="{8402AB61-FFD5-4A48-9312-DC4C1837606B}"/>
    <cellStyle name="Millares 25 4 3 4" xfId="23835" xr:uid="{39ACA944-8923-449E-9919-5B72A9C5080D}"/>
    <cellStyle name="Millares 25 4 3 5" xfId="45338" xr:uid="{9F3263D4-D0B5-4211-B5E7-F83CD6E370D2}"/>
    <cellStyle name="Millares 25 4 4" xfId="3525" xr:uid="{030807C9-AA8C-485C-AF7D-14D8689553D4}"/>
    <cellStyle name="Millares 25 4 4 2" xfId="11791" xr:uid="{69648E83-1673-4359-A32D-F2209FF30AF0}"/>
    <cellStyle name="Millares 25 4 4 2 2" xfId="33294" xr:uid="{2A0C4364-34F4-47A6-958E-F147D70FA4D1}"/>
    <cellStyle name="Millares 25 4 4 3" xfId="18426" xr:uid="{A1DA2848-443A-45C6-85F2-6101C798020E}"/>
    <cellStyle name="Millares 25 4 4 3 2" xfId="39929" xr:uid="{C11F66F7-4C89-4343-90E6-D427BC22674D}"/>
    <cellStyle name="Millares 25 4 4 4" xfId="25031" xr:uid="{A0397B97-B473-458C-90A9-9857B6FC145D}"/>
    <cellStyle name="Millares 25 4 4 5" xfId="46534" xr:uid="{FA66FCD7-D47C-44C4-9EC2-138BCF4BF36A}"/>
    <cellStyle name="Millares 25 4 5" xfId="5664" xr:uid="{940DB699-B8B9-4969-BD69-FE8E13205ED1}"/>
    <cellStyle name="Millares 25 4 5 2" xfId="13930" xr:uid="{41464A99-5B2B-44B7-8EDF-31F8C5847821}"/>
    <cellStyle name="Millares 25 4 5 2 2" xfId="35433" xr:uid="{5C2F39AB-624F-4722-A085-5BF815B6A77E}"/>
    <cellStyle name="Millares 25 4 5 3" xfId="20565" xr:uid="{FCC61855-17E1-4B64-BD69-58E233618663}"/>
    <cellStyle name="Millares 25 4 5 3 2" xfId="42068" xr:uid="{9AB6D085-C78E-4224-87B7-674C62736DEA}"/>
    <cellStyle name="Millares 25 4 5 4" xfId="27170" xr:uid="{3AE36D9F-75C6-4AEA-B3C4-D5806D4E2C32}"/>
    <cellStyle name="Millares 25 4 5 5" xfId="48673" xr:uid="{0CF49081-B7D0-4AC9-AB2C-C6C9B8F03014}"/>
    <cellStyle name="Millares 25 4 6" xfId="7305" xr:uid="{D14B9B1C-EBAE-4BBF-B69A-F4FB79AC940C}"/>
    <cellStyle name="Millares 25 4 6 2" xfId="28808" xr:uid="{84E8B687-8744-424E-AE24-AFCFEB4DECEA}"/>
    <cellStyle name="Millares 25 4 7" xfId="8962" xr:uid="{D8CFAB98-C2E1-497A-BC5D-9E0068D8E659}"/>
    <cellStyle name="Millares 25 4 7 2" xfId="30465" xr:uid="{9BF75E65-C374-4642-A8D1-59E75B639FBF}"/>
    <cellStyle name="Millares 25 4 8" xfId="15597" xr:uid="{5E7CDCA5-0CFD-4F32-BED7-8BB42F426A4A}"/>
    <cellStyle name="Millares 25 4 8 2" xfId="37100" xr:uid="{546FB7CB-AA2C-4FAD-AC70-1FB3F1A19985}"/>
    <cellStyle name="Millares 25 4 9" xfId="22202" xr:uid="{22B78F59-AB20-480B-8F58-AFCA6FA7095F}"/>
    <cellStyle name="Millares 25 5" xfId="964" xr:uid="{4F6A43DE-335C-46DD-885D-0D285A6B0CEB}"/>
    <cellStyle name="Millares 25 5 2" xfId="3793" xr:uid="{5AE74031-A7EF-4786-BBB4-D9F33CB4AF03}"/>
    <cellStyle name="Millares 25 5 2 2" xfId="12059" xr:uid="{6867067F-1067-4645-8380-C30CD30A685E}"/>
    <cellStyle name="Millares 25 5 2 2 2" xfId="33562" xr:uid="{BF95DC7D-F4D1-4CFD-AB2D-0734027A67E7}"/>
    <cellStyle name="Millares 25 5 2 3" xfId="18694" xr:uid="{8C254EBE-3F95-40A6-AF78-B19D655FC4C2}"/>
    <cellStyle name="Millares 25 5 2 3 2" xfId="40197" xr:uid="{5A7A4C4F-88B7-405D-9FED-04682191F43D}"/>
    <cellStyle name="Millares 25 5 2 4" xfId="25299" xr:uid="{E1EC7666-89D6-4572-A19A-DC4B536EAE84}"/>
    <cellStyle name="Millares 25 5 2 5" xfId="46802" xr:uid="{7147CBB5-1C97-458D-8C7D-749D0DF7F35A}"/>
    <cellStyle name="Millares 25 5 3" xfId="5932" xr:uid="{47CBFCA7-C813-4FDD-B2A0-73659E388EA0}"/>
    <cellStyle name="Millares 25 5 3 2" xfId="14198" xr:uid="{778845F2-08BD-4753-A372-64313B946F99}"/>
    <cellStyle name="Millares 25 5 3 2 2" xfId="35701" xr:uid="{E712D322-02F8-48AC-8A2C-2F1602DA5B85}"/>
    <cellStyle name="Millares 25 5 3 3" xfId="20833" xr:uid="{921DD6A5-84F8-47BB-87E2-449A824F3B95}"/>
    <cellStyle name="Millares 25 5 3 3 2" xfId="42336" xr:uid="{F4EB4335-6AC0-433E-9616-5AF8E5C16CC4}"/>
    <cellStyle name="Millares 25 5 3 4" xfId="27438" xr:uid="{7143FE7C-78C2-4732-B439-CEB8A78798D7}"/>
    <cellStyle name="Millares 25 5 3 5" xfId="48941" xr:uid="{4134FB33-495F-4A45-B290-D49FF67D14CF}"/>
    <cellStyle name="Millares 25 5 4" xfId="7573" xr:uid="{78F4DE65-74DF-442B-97DB-7653DA7D2FCF}"/>
    <cellStyle name="Millares 25 5 4 2" xfId="29076" xr:uid="{4C393BEB-6494-4D49-8075-5A8EAC54B040}"/>
    <cellStyle name="Millares 25 5 5" xfId="9230" xr:uid="{D27D1116-8B4F-4EB5-9BFC-B0DD1F8D1188}"/>
    <cellStyle name="Millares 25 5 5 2" xfId="30733" xr:uid="{0E8B496E-9678-4E5B-8DD0-448705E5A082}"/>
    <cellStyle name="Millares 25 5 6" xfId="15865" xr:uid="{29C171E9-A160-4D22-B0E8-0F71C46F3C06}"/>
    <cellStyle name="Millares 25 5 6 2" xfId="37368" xr:uid="{9AB304E1-35CD-4D78-BCD9-66B3E541E346}"/>
    <cellStyle name="Millares 25 5 7" xfId="22470" xr:uid="{F5AA6F68-1A6A-40CD-93AE-B25536472D7E}"/>
    <cellStyle name="Millares 25 5 8" xfId="43973" xr:uid="{300D2FF2-EFAB-4E56-833F-4C06C15DD6F5}"/>
    <cellStyle name="Millares 25 6" xfId="1225" xr:uid="{75C6B912-B904-4BC3-A814-5D186883212D}"/>
    <cellStyle name="Millares 25 6 2" xfId="4054" xr:uid="{EA231F4F-CFF1-4DAD-80D3-6BF6BB427647}"/>
    <cellStyle name="Millares 25 6 2 2" xfId="12320" xr:uid="{3844760C-1648-4A46-8622-8303B79E421B}"/>
    <cellStyle name="Millares 25 6 2 2 2" xfId="33823" xr:uid="{F09FCFA2-8489-44FC-9589-56769A12959B}"/>
    <cellStyle name="Millares 25 6 2 3" xfId="18955" xr:uid="{0E9A42D3-87F7-4EBE-A631-617F19F53C05}"/>
    <cellStyle name="Millares 25 6 2 3 2" xfId="40458" xr:uid="{90D6A54E-FCBE-4744-B3A0-964698276F3E}"/>
    <cellStyle name="Millares 25 6 2 4" xfId="25560" xr:uid="{EBA95582-550D-48A2-A83F-F8D58687D22E}"/>
    <cellStyle name="Millares 25 6 2 5" xfId="47063" xr:uid="{0AFE3BC7-4C65-455B-8D61-015B0D6880CE}"/>
    <cellStyle name="Millares 25 6 3" xfId="6193" xr:uid="{5194E158-B6F9-48CE-8595-4D5BE0629578}"/>
    <cellStyle name="Millares 25 6 3 2" xfId="14459" xr:uid="{A2B7472C-DB23-40F8-9D4C-15E36C7BF01E}"/>
    <cellStyle name="Millares 25 6 3 2 2" xfId="35962" xr:uid="{95D03BF0-43EF-43FA-BBCA-E8FFB742C651}"/>
    <cellStyle name="Millares 25 6 3 3" xfId="21094" xr:uid="{D1C29144-90DF-4E84-A7B6-5E35DE00BA48}"/>
    <cellStyle name="Millares 25 6 3 3 2" xfId="42597" xr:uid="{F9D9BD5D-37E3-4A03-9CDD-9210C9C069C0}"/>
    <cellStyle name="Millares 25 6 3 4" xfId="27699" xr:uid="{520C1D12-2A1B-4403-AF36-7A8B486CC5DB}"/>
    <cellStyle name="Millares 25 6 3 5" xfId="49202" xr:uid="{5C502560-0C1C-4736-A44F-3C13DD66F45D}"/>
    <cellStyle name="Millares 25 6 4" xfId="7834" xr:uid="{02163300-F126-4B74-905C-E82A75B43892}"/>
    <cellStyle name="Millares 25 6 4 2" xfId="29337" xr:uid="{7A4903C7-135A-4561-884A-374E4408133E}"/>
    <cellStyle name="Millares 25 6 5" xfId="9491" xr:uid="{FC865493-CE86-4F96-A6C1-CF7A706AF264}"/>
    <cellStyle name="Millares 25 6 5 2" xfId="30994" xr:uid="{2A1259B9-2A59-434C-AA35-845BC18AAC7A}"/>
    <cellStyle name="Millares 25 6 6" xfId="16126" xr:uid="{5CF5ACE1-0864-4F5F-B741-6D5785EB96DA}"/>
    <cellStyle name="Millares 25 6 6 2" xfId="37629" xr:uid="{9BEAE458-F569-4CD9-B006-3F8A8D9849F5}"/>
    <cellStyle name="Millares 25 6 7" xfId="22731" xr:uid="{F2FF3A80-CF87-4464-88BA-04401B48DDFD}"/>
    <cellStyle name="Millares 25 6 8" xfId="44234" xr:uid="{32DF4C57-E89A-4CCA-AF8F-A422DEE5B7BD}"/>
    <cellStyle name="Millares 25 7" xfId="1913" xr:uid="{C756B663-FE9D-4490-87C6-378452629411}"/>
    <cellStyle name="Millares 25 7 2" xfId="10179" xr:uid="{48F7D87B-739E-419F-B832-533F9735704B}"/>
    <cellStyle name="Millares 25 7 2 2" xfId="31682" xr:uid="{7E08F0CE-80D7-462B-AE6B-10203F2E5274}"/>
    <cellStyle name="Millares 25 7 3" xfId="16814" xr:uid="{FC9C3EC5-2DAB-4F42-AF1A-46F6533E78EF}"/>
    <cellStyle name="Millares 25 7 3 2" xfId="38317" xr:uid="{9E6359D5-5A55-4BF1-8CA3-769434C73C1A}"/>
    <cellStyle name="Millares 25 7 4" xfId="23419" xr:uid="{FCAA3E9F-E098-421B-8CCB-B0249723A25C}"/>
    <cellStyle name="Millares 25 7 5" xfId="44922" xr:uid="{CEE6B87C-117C-480F-8F00-C3F3A8C94D4C}"/>
    <cellStyle name="Millares 25 8" xfId="2598" xr:uid="{B6696109-130E-424B-95E9-8C80777F6BEE}"/>
    <cellStyle name="Millares 25 8 2" xfId="10864" xr:uid="{4D172978-38B4-479A-8585-0C46F8B40155}"/>
    <cellStyle name="Millares 25 8 2 2" xfId="32367" xr:uid="{1A8E77D4-E298-4234-8082-D2D2AB3149DB}"/>
    <cellStyle name="Millares 25 8 3" xfId="17499" xr:uid="{A0ECA409-DD0B-4EC8-80FB-C626DF6D8B50}"/>
    <cellStyle name="Millares 25 8 3 2" xfId="39002" xr:uid="{4941DF05-EA60-4160-BB3F-949D29A72FEE}"/>
    <cellStyle name="Millares 25 8 4" xfId="24104" xr:uid="{AB467E47-C4A0-4EA4-A212-4935A55CBFA8}"/>
    <cellStyle name="Millares 25 8 5" xfId="45607" xr:uid="{00FBCCF8-7C08-4DC4-AA9C-9B67BB257CFA}"/>
    <cellStyle name="Millares 25 9" xfId="3109" xr:uid="{A04C024B-B545-48C6-BEEF-2DC352AD63E1}"/>
    <cellStyle name="Millares 25 9 2" xfId="11375" xr:uid="{EEFA125D-5281-4CF6-BBE2-D26F4DFE47D0}"/>
    <cellStyle name="Millares 25 9 2 2" xfId="32878" xr:uid="{6C545B2D-F173-4A61-A420-B023753FBE0D}"/>
    <cellStyle name="Millares 25 9 3" xfId="18010" xr:uid="{0E34A891-FA56-4E48-8EC7-0CEC1AF7C1E6}"/>
    <cellStyle name="Millares 25 9 3 2" xfId="39513" xr:uid="{2F97D052-F396-40B2-93C3-096BF176FBF1}"/>
    <cellStyle name="Millares 25 9 4" xfId="24615" xr:uid="{5028AB59-918B-4618-9636-C450283FFB12}"/>
    <cellStyle name="Millares 25 9 5" xfId="46118" xr:uid="{EAA78D22-567A-4DC4-BA85-EF272BCF95E1}"/>
    <cellStyle name="Millares 26" xfId="229" xr:uid="{CC73FBB1-7338-47F4-9676-AC03F820B925}"/>
    <cellStyle name="Millares 27" xfId="230" xr:uid="{3558CA86-04BB-481C-A82D-D487B418BBAE}"/>
    <cellStyle name="Millares 28" xfId="228" xr:uid="{F17493F7-EC07-4837-B290-B2C583630E4F}"/>
    <cellStyle name="Millares 29" xfId="231" xr:uid="{34BC8B10-9B63-4BB8-861C-D10DBE4BC1A0}"/>
    <cellStyle name="Millares 3" xfId="97" xr:uid="{C857DD42-6564-4983-9495-1CDB2FF3F5C8}"/>
    <cellStyle name="Millares 3 11" xfId="78" xr:uid="{00000000-0005-0000-0000-00000A000000}"/>
    <cellStyle name="Millares 3 11 2" xfId="126" xr:uid="{A57A6778-3365-4F3C-AEA6-A06252441FEB}"/>
    <cellStyle name="Millares 3 11 2 10" xfId="3029" xr:uid="{5EBDEE96-25EF-4470-BD2A-FCA8A502004E}"/>
    <cellStyle name="Millares 3 11 2 10 2" xfId="11295" xr:uid="{D6E4FCBC-8B2C-4170-B70B-38BAD75C009D}"/>
    <cellStyle name="Millares 3 11 2 10 2 2" xfId="32798" xr:uid="{510611CE-76D3-48DF-87C7-FB2DEBACD46D}"/>
    <cellStyle name="Millares 3 11 2 10 3" xfId="17930" xr:uid="{33F21B57-6E5F-4452-84CB-B268B4E89EDF}"/>
    <cellStyle name="Millares 3 11 2 10 3 2" xfId="39433" xr:uid="{3FFF06DE-E795-4D8A-A19C-206658A9A5BC}"/>
    <cellStyle name="Millares 3 11 2 10 4" xfId="24535" xr:uid="{722875A0-4FD5-4B40-9EA8-6E610BF700F7}"/>
    <cellStyle name="Millares 3 11 2 10 5" xfId="46038" xr:uid="{27ABBBE5-8B97-4D0D-9C7A-8D3987C36136}"/>
    <cellStyle name="Millares 3 11 2 11" xfId="4664" xr:uid="{4A5BDD60-01FC-44BE-8B95-EB52CCA8F12F}"/>
    <cellStyle name="Millares 3 11 2 11 2" xfId="12930" xr:uid="{3CB72094-061C-452E-A00C-8B7B08B3961D}"/>
    <cellStyle name="Millares 3 11 2 11 2 2" xfId="34433" xr:uid="{4141BAE6-1091-4248-BA88-315083C61B51}"/>
    <cellStyle name="Millares 3 11 2 11 3" xfId="19565" xr:uid="{D770EAFC-6429-4F16-A662-C262F687FD3B}"/>
    <cellStyle name="Millares 3 11 2 11 3 2" xfId="41068" xr:uid="{69A71EF6-C303-4390-BF54-3A2B5A6C54A8}"/>
    <cellStyle name="Millares 3 11 2 11 4" xfId="26170" xr:uid="{6AFA006B-907C-4EC5-9143-8C629997BEE1}"/>
    <cellStyle name="Millares 3 11 2 11 5" xfId="47673" xr:uid="{E29C13A5-704A-4B40-A116-036E39E4092C}"/>
    <cellStyle name="Millares 3 11 2 12" xfId="5167" xr:uid="{EB7AB1A9-7920-4DDA-94F3-B0164C11B219}"/>
    <cellStyle name="Millares 3 11 2 12 2" xfId="13433" xr:uid="{9F7D52A3-F227-44E5-A689-C3BED41513FF}"/>
    <cellStyle name="Millares 3 11 2 12 2 2" xfId="34936" xr:uid="{C87DF881-0EB6-438B-9304-00A26AB3FF50}"/>
    <cellStyle name="Millares 3 11 2 12 3" xfId="20068" xr:uid="{21C9085D-359E-47B9-A482-9DEB0E7B5DAD}"/>
    <cellStyle name="Millares 3 11 2 12 3 2" xfId="41571" xr:uid="{A7504070-1749-4578-B275-B2A9BC8FA4F5}"/>
    <cellStyle name="Millares 3 11 2 12 4" xfId="26673" xr:uid="{63E2FE9A-908E-44D3-A11A-B7901793D4B1}"/>
    <cellStyle name="Millares 3 11 2 12 5" xfId="48176" xr:uid="{93A6DC3C-D5A5-45BD-AE8D-C7464F806C16}"/>
    <cellStyle name="Millares 3 11 2 13" xfId="6808" xr:uid="{F09B1D67-F12C-4E19-B073-855943C13EFD}"/>
    <cellStyle name="Millares 3 11 2 13 2" xfId="28311" xr:uid="{95465F79-B37D-485C-923E-78C213686BA1}"/>
    <cellStyle name="Millares 3 11 2 14" xfId="8462" xr:uid="{9F20B1B0-EB68-468E-B868-0756C9741D23}"/>
    <cellStyle name="Millares 3 11 2 14 2" xfId="29965" xr:uid="{11BFB5C9-2252-44B5-B531-B0906D6FB975}"/>
    <cellStyle name="Millares 3 11 2 15" xfId="15101" xr:uid="{DFF8EFAE-0F6E-4810-A1A4-4CA9B5D51F6F}"/>
    <cellStyle name="Millares 3 11 2 15 2" xfId="36604" xr:uid="{5E3D6899-12F4-4CA3-9CDB-BCA4C6030035}"/>
    <cellStyle name="Millares 3 11 2 16" xfId="21706" xr:uid="{C5B15CCE-B54E-4649-89B7-1D9D905F5445}"/>
    <cellStyle name="Millares 3 11 2 17" xfId="43209" xr:uid="{8C29E253-A2E7-47A9-B0EB-DD590A6E445E}"/>
    <cellStyle name="Millares 3 11 2 2" xfId="164" xr:uid="{4D89F4EF-CD30-4C2D-AF53-A439CFA9DB42}"/>
    <cellStyle name="Millares 3 11 2 2 10" xfId="4701" xr:uid="{844ADB65-597C-4E03-9076-F687C1831221}"/>
    <cellStyle name="Millares 3 11 2 2 10 2" xfId="12967" xr:uid="{E843E87D-E3C3-400A-B3FD-2A7D82666B44}"/>
    <cellStyle name="Millares 3 11 2 2 10 2 2" xfId="34470" xr:uid="{1F305AB0-6306-44B4-82DF-B05D20D256C9}"/>
    <cellStyle name="Millares 3 11 2 2 10 3" xfId="19602" xr:uid="{3AED2770-DA47-47A8-B5D1-28BCF4CD9BC7}"/>
    <cellStyle name="Millares 3 11 2 2 10 3 2" xfId="41105" xr:uid="{0DC56408-09C1-4A20-A83F-F49EF7A4030F}"/>
    <cellStyle name="Millares 3 11 2 2 10 4" xfId="26207" xr:uid="{7EFAAE94-1461-44FB-9698-4619854DDEAC}"/>
    <cellStyle name="Millares 3 11 2 2 10 5" xfId="47710" xr:uid="{E343D250-4542-4466-9D28-66169F5405C9}"/>
    <cellStyle name="Millares 3 11 2 2 11" xfId="5204" xr:uid="{2372BFEA-B585-4B0A-90E4-89DC068522A1}"/>
    <cellStyle name="Millares 3 11 2 2 11 2" xfId="13470" xr:uid="{B5CDD339-0BBB-4D10-AE27-B727844805B9}"/>
    <cellStyle name="Millares 3 11 2 2 11 2 2" xfId="34973" xr:uid="{BD0C4BE7-A871-4D1D-AE0F-A08EC61457F3}"/>
    <cellStyle name="Millares 3 11 2 2 11 3" xfId="20105" xr:uid="{30B7C089-0B22-4C50-8EE8-D1B454DC1074}"/>
    <cellStyle name="Millares 3 11 2 2 11 3 2" xfId="41608" xr:uid="{DD89A4FC-7396-435C-861E-65D2066F100C}"/>
    <cellStyle name="Millares 3 11 2 2 11 4" xfId="26710" xr:uid="{1749D7E1-D3F9-4F7E-B559-2AA5775BF47A}"/>
    <cellStyle name="Millares 3 11 2 2 11 5" xfId="48213" xr:uid="{4263776D-72AB-49C0-B025-FD7493782513}"/>
    <cellStyle name="Millares 3 11 2 2 12" xfId="6845" xr:uid="{9E03B9BF-DFC0-4A99-85AB-9C1E52A84706}"/>
    <cellStyle name="Millares 3 11 2 2 12 2" xfId="28348" xr:uid="{70CF0117-943D-49C8-A3EE-105CD874362E}"/>
    <cellStyle name="Millares 3 11 2 2 13" xfId="8499" xr:uid="{2EF322D6-690B-4B6D-A0E1-96A61D261D43}"/>
    <cellStyle name="Millares 3 11 2 2 13 2" xfId="30002" xr:uid="{D2765FE0-1E7F-4F49-A28D-A03D8F2E0846}"/>
    <cellStyle name="Millares 3 11 2 2 14" xfId="15138" xr:uid="{A9A9DB69-6E2A-4479-BE16-4E7E16BA5522}"/>
    <cellStyle name="Millares 3 11 2 2 14 2" xfId="36641" xr:uid="{F8972B51-C3B1-4C5B-82A2-9C234AFCC713}"/>
    <cellStyle name="Millares 3 11 2 2 15" xfId="21743" xr:uid="{46F44EC5-0757-490F-8B99-9F8E22AC78D7}"/>
    <cellStyle name="Millares 3 11 2 2 16" xfId="43246" xr:uid="{E28D852B-8928-4FA1-8DB4-88403E97EE6C}"/>
    <cellStyle name="Millares 3 11 2 2 2" xfId="496" xr:uid="{88B2AD51-4E1E-475F-A484-8C96AB3766B8}"/>
    <cellStyle name="Millares 3 11 2 2 2 10" xfId="7107" xr:uid="{CEC58478-2D8C-4136-AAE4-478198879940}"/>
    <cellStyle name="Millares 3 11 2 2 2 10 2" xfId="28610" xr:uid="{F0B57BA7-BD2D-47FA-B661-D1EF2FA0039C}"/>
    <cellStyle name="Millares 3 11 2 2 2 11" xfId="8763" xr:uid="{9D799320-F539-4FB5-8B80-FC0BBB78AE87}"/>
    <cellStyle name="Millares 3 11 2 2 2 11 2" xfId="30266" xr:uid="{54A0F1FA-0976-425D-B45E-3128F2C040AA}"/>
    <cellStyle name="Millares 3 11 2 2 2 12" xfId="15399" xr:uid="{AA09ACBC-C451-41E5-89C8-3E7CFEC9625C}"/>
    <cellStyle name="Millares 3 11 2 2 2 12 2" xfId="36902" xr:uid="{D67ABB54-89AF-4E87-BAB8-B6B48D8FDA2C}"/>
    <cellStyle name="Millares 3 11 2 2 2 13" xfId="22004" xr:uid="{E33E5497-B5BF-476B-B89B-34DA70C01000}"/>
    <cellStyle name="Millares 3 11 2 2 2 14" xfId="43507" xr:uid="{9803CA0A-2FC1-4468-B36D-7EF14BE51B86}"/>
    <cellStyle name="Millares 3 11 2 2 2 2" xfId="778" xr:uid="{4BD4F0E0-58B0-45AA-9A8B-C319D9AE6607}"/>
    <cellStyle name="Millares 3 11 2 2 2 2 10" xfId="15679" xr:uid="{5655F8A7-2069-4A77-9E5A-7E8532648DC2}"/>
    <cellStyle name="Millares 3 11 2 2 2 2 10 2" xfId="37182" xr:uid="{E539D215-1566-4BAA-A7A1-13025D0D6926}"/>
    <cellStyle name="Millares 3 11 2 2 2 2 11" xfId="22284" xr:uid="{33FD2814-2EEE-46E5-BF5B-FA79F990C5F7}"/>
    <cellStyle name="Millares 3 11 2 2 2 2 12" xfId="43787" xr:uid="{FB1316B6-9C80-45F7-AE8E-E767EFEEE12B}"/>
    <cellStyle name="Millares 3 11 2 2 2 2 2" xfId="1724" xr:uid="{5143BB87-AC66-4A6D-94EC-FBAFE6A8FA8D}"/>
    <cellStyle name="Millares 3 11 2 2 2 2 2 2" xfId="4553" xr:uid="{C6B2D909-BAA1-429E-9D34-72A9C2F07704}"/>
    <cellStyle name="Millares 3 11 2 2 2 2 2 2 2" xfId="12819" xr:uid="{476177F5-BE4D-48AC-97D6-57ED6F2FF9AB}"/>
    <cellStyle name="Millares 3 11 2 2 2 2 2 2 2 2" xfId="34322" xr:uid="{A914DBAD-61EC-41F9-A62B-0DCF468E314A}"/>
    <cellStyle name="Millares 3 11 2 2 2 2 2 2 3" xfId="19454" xr:uid="{A5AB74A6-F0FF-4070-AC23-C45523B280C1}"/>
    <cellStyle name="Millares 3 11 2 2 2 2 2 2 3 2" xfId="40957" xr:uid="{36B2CB62-2D5D-4519-96FD-B7BCBBAA1EE0}"/>
    <cellStyle name="Millares 3 11 2 2 2 2 2 2 4" xfId="26059" xr:uid="{4DED61F2-6A1F-4104-AC8C-821DAC9A9CE0}"/>
    <cellStyle name="Millares 3 11 2 2 2 2 2 2 5" xfId="47562" xr:uid="{51E466E8-1689-4BB9-BE84-0EFCF8EF35E5}"/>
    <cellStyle name="Millares 3 11 2 2 2 2 2 3" xfId="6692" xr:uid="{623E52D0-ABF2-41A7-A816-BD4C8D0B4BB5}"/>
    <cellStyle name="Millares 3 11 2 2 2 2 2 3 2" xfId="14958" xr:uid="{9A68D06C-A405-4206-879C-0DEA64C103DD}"/>
    <cellStyle name="Millares 3 11 2 2 2 2 2 3 2 2" xfId="36461" xr:uid="{95754D35-B6E9-42AB-8731-6187DF34765B}"/>
    <cellStyle name="Millares 3 11 2 2 2 2 2 3 3" xfId="21593" xr:uid="{C9488282-82FD-44BB-9E54-ABA98D9F90DD}"/>
    <cellStyle name="Millares 3 11 2 2 2 2 2 3 3 2" xfId="43096" xr:uid="{75D0ADC5-06A8-4CD0-B846-D2CCD62C27F0}"/>
    <cellStyle name="Millares 3 11 2 2 2 2 2 3 4" xfId="28198" xr:uid="{4BA6818E-F8E1-4C46-BD57-49B7089395E0}"/>
    <cellStyle name="Millares 3 11 2 2 2 2 2 3 5" xfId="49701" xr:uid="{0CDBF79C-646A-4EDB-8FA8-6D02275E495C}"/>
    <cellStyle name="Millares 3 11 2 2 2 2 2 4" xfId="8333" xr:uid="{3291C23E-90D8-43D4-9770-42C5BAB8400B}"/>
    <cellStyle name="Millares 3 11 2 2 2 2 2 4 2" xfId="29836" xr:uid="{3CFCE109-C1E6-4FEF-94F1-99CE216E8768}"/>
    <cellStyle name="Millares 3 11 2 2 2 2 2 5" xfId="9990" xr:uid="{A14F06A4-4F91-460A-A651-11488C90F634}"/>
    <cellStyle name="Millares 3 11 2 2 2 2 2 5 2" xfId="31493" xr:uid="{D4D68826-547F-4E2A-BDCE-A0AC261511AD}"/>
    <cellStyle name="Millares 3 11 2 2 2 2 2 6" xfId="16625" xr:uid="{1B235DE0-A5F7-4DB3-8706-8F642001257A}"/>
    <cellStyle name="Millares 3 11 2 2 2 2 2 6 2" xfId="38128" xr:uid="{987B93FD-78B8-4059-A078-EE0B5689AB44}"/>
    <cellStyle name="Millares 3 11 2 2 2 2 2 7" xfId="23230" xr:uid="{532208BB-A773-4C43-BB06-D3E97787E227}"/>
    <cellStyle name="Millares 3 11 2 2 2 2 2 8" xfId="44733" xr:uid="{2CA71321-B91C-460B-AEA1-CDEFB7F714BD}"/>
    <cellStyle name="Millares 3 11 2 2 2 2 3" xfId="2411" xr:uid="{6C6F86B8-A26F-4B59-B00A-70F757814F2A}"/>
    <cellStyle name="Millares 3 11 2 2 2 2 3 2" xfId="10677" xr:uid="{7BF27E74-8C6A-4C66-B425-49EC8CAF63C5}"/>
    <cellStyle name="Millares 3 11 2 2 2 2 3 2 2" xfId="32180" xr:uid="{D2EB657E-46B8-4388-B765-6560B05C85C1}"/>
    <cellStyle name="Millares 3 11 2 2 2 2 3 3" xfId="17312" xr:uid="{70FC3DCE-150F-48FC-9D32-0515AA42DC1B}"/>
    <cellStyle name="Millares 3 11 2 2 2 2 3 3 2" xfId="38815" xr:uid="{C72C9C1B-E8A0-40F2-A71B-874134E183C9}"/>
    <cellStyle name="Millares 3 11 2 2 2 2 3 4" xfId="23917" xr:uid="{2F0492CE-FC94-4607-9B88-F80DE665F42F}"/>
    <cellStyle name="Millares 3 11 2 2 2 2 3 5" xfId="45420" xr:uid="{DD0464D3-3645-47E2-8542-202256F7E165}"/>
    <cellStyle name="Millares 3 11 2 2 2 2 4" xfId="2928" xr:uid="{C7F6A644-9E47-42A6-9E3E-B38577E00E85}"/>
    <cellStyle name="Millares 3 11 2 2 2 2 4 2" xfId="11194" xr:uid="{7ED715F3-300A-47B5-9751-BF87974C7834}"/>
    <cellStyle name="Millares 3 11 2 2 2 2 4 2 2" xfId="32697" xr:uid="{69BEB2F6-DEB7-4A92-8799-FD1C80A2C1AB}"/>
    <cellStyle name="Millares 3 11 2 2 2 2 4 3" xfId="17829" xr:uid="{D8B4A22F-D3AA-4FDC-8B02-3BA8751181CC}"/>
    <cellStyle name="Millares 3 11 2 2 2 2 4 3 2" xfId="39332" xr:uid="{40AB89FC-A930-4464-9F0D-D9D4CF4C899C}"/>
    <cellStyle name="Millares 3 11 2 2 2 2 4 4" xfId="24434" xr:uid="{FB10CC0E-E598-4E15-820C-CB7BC888BFC1}"/>
    <cellStyle name="Millares 3 11 2 2 2 2 4 5" xfId="45937" xr:uid="{901AE51A-8405-4E24-9A2C-FEA08692FABE}"/>
    <cellStyle name="Millares 3 11 2 2 2 2 5" xfId="3607" xr:uid="{F3712DF7-2584-4883-A0DC-3B8EB0A0EB6D}"/>
    <cellStyle name="Millares 3 11 2 2 2 2 5 2" xfId="11873" xr:uid="{08B6EA67-DB3E-4BF9-B85E-A2E778681508}"/>
    <cellStyle name="Millares 3 11 2 2 2 2 5 2 2" xfId="33376" xr:uid="{021E7BA7-0DCB-4622-A3BC-35909335D297}"/>
    <cellStyle name="Millares 3 11 2 2 2 2 5 3" xfId="18508" xr:uid="{B083D177-114E-4D67-A705-5385B451D757}"/>
    <cellStyle name="Millares 3 11 2 2 2 2 5 3 2" xfId="40011" xr:uid="{2B009D99-CD0D-4D61-A123-10A18062A77F}"/>
    <cellStyle name="Millares 3 11 2 2 2 2 5 4" xfId="25113" xr:uid="{DE0D4F50-E677-4102-8B67-6FC82A84F1F3}"/>
    <cellStyle name="Millares 3 11 2 2 2 2 5 5" xfId="46616" xr:uid="{2CD8A777-FA07-4730-9EE1-F3C6D13F9227}"/>
    <cellStyle name="Millares 3 11 2 2 2 2 6" xfId="5072" xr:uid="{61CE40B6-EF60-4852-B098-1C73DDEBEAEF}"/>
    <cellStyle name="Millares 3 11 2 2 2 2 6 2" xfId="13338" xr:uid="{D76AC4EB-1057-4A95-830A-AE804EB5F774}"/>
    <cellStyle name="Millares 3 11 2 2 2 2 6 2 2" xfId="34841" xr:uid="{3C690B79-F62C-4CD5-9C9E-A07D1F1B4CB2}"/>
    <cellStyle name="Millares 3 11 2 2 2 2 6 3" xfId="19973" xr:uid="{99D2A770-DD2B-4BAA-9341-6F2E3B5447BD}"/>
    <cellStyle name="Millares 3 11 2 2 2 2 6 3 2" xfId="41476" xr:uid="{B613754F-4622-4807-ADEC-F94C2254F08E}"/>
    <cellStyle name="Millares 3 11 2 2 2 2 6 4" xfId="26578" xr:uid="{6C995700-AEEF-427E-80FF-F05FE53D2A16}"/>
    <cellStyle name="Millares 3 11 2 2 2 2 6 5" xfId="48081" xr:uid="{F13C028D-D087-4627-BE90-5D994B14E442}"/>
    <cellStyle name="Millares 3 11 2 2 2 2 7" xfId="5746" xr:uid="{CCB0C36D-20A4-4629-A79F-5E224757ABF7}"/>
    <cellStyle name="Millares 3 11 2 2 2 2 7 2" xfId="14012" xr:uid="{C39546D8-080C-4382-BAA4-174113BCD7C5}"/>
    <cellStyle name="Millares 3 11 2 2 2 2 7 2 2" xfId="35515" xr:uid="{01CA812C-851E-4BD7-B8FF-C2D530D0EA3E}"/>
    <cellStyle name="Millares 3 11 2 2 2 2 7 3" xfId="20647" xr:uid="{3EDB72E0-2DB4-43E0-8F72-058951D7858E}"/>
    <cellStyle name="Millares 3 11 2 2 2 2 7 3 2" xfId="42150" xr:uid="{40364C1A-331F-4C2B-86DA-3B260804D911}"/>
    <cellStyle name="Millares 3 11 2 2 2 2 7 4" xfId="27252" xr:uid="{9A0BB69E-89A4-4B7B-B192-1C3BD4B0DBAF}"/>
    <cellStyle name="Millares 3 11 2 2 2 2 7 5" xfId="48755" xr:uid="{75833B04-F818-44A4-A543-1BAA74E20D0E}"/>
    <cellStyle name="Millares 3 11 2 2 2 2 8" xfId="7387" xr:uid="{892D9225-B533-423C-8FC4-B3EFEC61A9E2}"/>
    <cellStyle name="Millares 3 11 2 2 2 2 8 2" xfId="28890" xr:uid="{0B24F644-98F7-4A60-819B-1A5BDD741A68}"/>
    <cellStyle name="Millares 3 11 2 2 2 2 9" xfId="9044" xr:uid="{14A1BA04-9E91-4869-B5DD-FC69AA5ABFBE}"/>
    <cellStyle name="Millares 3 11 2 2 2 2 9 2" xfId="30547" xr:uid="{03E887DE-1263-4178-886F-8E6E77326C34}"/>
    <cellStyle name="Millares 3 11 2 2 2 3" xfId="1048" xr:uid="{EDF62742-E2D2-485A-9B23-5B9938863CF7}"/>
    <cellStyle name="Millares 3 11 2 2 2 3 2" xfId="3877" xr:uid="{A63C13DE-1176-479F-964A-F05545F50EA6}"/>
    <cellStyle name="Millares 3 11 2 2 2 3 2 2" xfId="12143" xr:uid="{F5C516CF-60F8-4431-909F-20E992B24701}"/>
    <cellStyle name="Millares 3 11 2 2 2 3 2 2 2" xfId="33646" xr:uid="{9D1FDE1E-D649-4A8F-9098-AD0A1ED9E91F}"/>
    <cellStyle name="Millares 3 11 2 2 2 3 2 3" xfId="18778" xr:uid="{B765CE1E-3F02-486B-9987-66E22797BCD4}"/>
    <cellStyle name="Millares 3 11 2 2 2 3 2 3 2" xfId="40281" xr:uid="{87642F21-90C1-4800-87ED-BA1E9CD25A7C}"/>
    <cellStyle name="Millares 3 11 2 2 2 3 2 4" xfId="25383" xr:uid="{D1193B9E-32EF-4E4C-896F-C941D9897499}"/>
    <cellStyle name="Millares 3 11 2 2 2 3 2 5" xfId="46886" xr:uid="{4698DCD6-B04A-489C-999D-9C735B609CE1}"/>
    <cellStyle name="Millares 3 11 2 2 2 3 3" xfId="6016" xr:uid="{CBF169D7-9608-4930-B478-41C3569AB55E}"/>
    <cellStyle name="Millares 3 11 2 2 2 3 3 2" xfId="14282" xr:uid="{8F3B49F6-6C81-4331-BEED-B569CF054979}"/>
    <cellStyle name="Millares 3 11 2 2 2 3 3 2 2" xfId="35785" xr:uid="{32DDD431-C9BE-4E7F-B58F-DBD4C93E1697}"/>
    <cellStyle name="Millares 3 11 2 2 2 3 3 3" xfId="20917" xr:uid="{5230251A-7041-48E3-B4A3-F61950D13C6E}"/>
    <cellStyle name="Millares 3 11 2 2 2 3 3 3 2" xfId="42420" xr:uid="{30B8532E-16EF-47AE-8304-6BD9DDC035CB}"/>
    <cellStyle name="Millares 3 11 2 2 2 3 3 4" xfId="27522" xr:uid="{E8E26643-344A-486C-8FFB-9D7ED8172AE0}"/>
    <cellStyle name="Millares 3 11 2 2 2 3 3 5" xfId="49025" xr:uid="{B86F0113-F1C0-4903-8244-5FA014AAA539}"/>
    <cellStyle name="Millares 3 11 2 2 2 3 4" xfId="7657" xr:uid="{336CB9D8-7235-4920-8D9E-D3DB2532BE7E}"/>
    <cellStyle name="Millares 3 11 2 2 2 3 4 2" xfId="29160" xr:uid="{07CD5E1A-98E8-438B-8E12-B910B558B450}"/>
    <cellStyle name="Millares 3 11 2 2 2 3 5" xfId="9314" xr:uid="{CC619587-5DEB-4707-9DFE-DFC8192DD0B7}"/>
    <cellStyle name="Millares 3 11 2 2 2 3 5 2" xfId="30817" xr:uid="{9EE6669B-2C32-48F8-9348-49D8FC0B9C58}"/>
    <cellStyle name="Millares 3 11 2 2 2 3 6" xfId="15949" xr:uid="{E2FB8FF0-0D9C-469F-A386-C700B5175CA5}"/>
    <cellStyle name="Millares 3 11 2 2 2 3 6 2" xfId="37452" xr:uid="{25A4C277-7167-4A68-8562-B898C191C603}"/>
    <cellStyle name="Millares 3 11 2 2 2 3 7" xfId="22554" xr:uid="{7FAE6E70-CF46-413C-B0FE-7BD970175D29}"/>
    <cellStyle name="Millares 3 11 2 2 2 3 8" xfId="44057" xr:uid="{C80EA28F-B5CC-472C-9CD6-B0A7F651076B}"/>
    <cellStyle name="Millares 3 11 2 2 2 4" xfId="1444" xr:uid="{F080EA9C-B8FC-44B8-9C62-EBDBCDC9292D}"/>
    <cellStyle name="Millares 3 11 2 2 2 4 2" xfId="4273" xr:uid="{9EAE2DC0-2F3F-4C88-B98B-DD4072A1D7B4}"/>
    <cellStyle name="Millares 3 11 2 2 2 4 2 2" xfId="12539" xr:uid="{7989CD36-33D8-4241-9590-836E58DAEA1A}"/>
    <cellStyle name="Millares 3 11 2 2 2 4 2 2 2" xfId="34042" xr:uid="{53AE2D85-4B64-4599-9D34-135CD5C9CBB2}"/>
    <cellStyle name="Millares 3 11 2 2 2 4 2 3" xfId="19174" xr:uid="{BA88B8BB-132E-48CC-B59D-B74C5FF581B5}"/>
    <cellStyle name="Millares 3 11 2 2 2 4 2 3 2" xfId="40677" xr:uid="{EDC8E6E5-FE59-482E-9DB6-C7C12709B773}"/>
    <cellStyle name="Millares 3 11 2 2 2 4 2 4" xfId="25779" xr:uid="{D9877FD2-6FBA-429D-BBBF-60F84BB09777}"/>
    <cellStyle name="Millares 3 11 2 2 2 4 2 5" xfId="47282" xr:uid="{FE13F71E-5B70-4759-8F96-E2A05E29DD9D}"/>
    <cellStyle name="Millares 3 11 2 2 2 4 3" xfId="6412" xr:uid="{1C9991C3-7D2F-4DCE-A605-201953A7CF28}"/>
    <cellStyle name="Millares 3 11 2 2 2 4 3 2" xfId="14678" xr:uid="{3C253377-539F-498C-AF64-6DE7A74B9411}"/>
    <cellStyle name="Millares 3 11 2 2 2 4 3 2 2" xfId="36181" xr:uid="{7AFA3F90-6ED0-40E9-A4D9-4898CAEC16F7}"/>
    <cellStyle name="Millares 3 11 2 2 2 4 3 3" xfId="21313" xr:uid="{01C40078-63DB-4BFF-9B34-B735D6A05B63}"/>
    <cellStyle name="Millares 3 11 2 2 2 4 3 3 2" xfId="42816" xr:uid="{0855A9C1-6B96-4A61-90D6-81D13633953F}"/>
    <cellStyle name="Millares 3 11 2 2 2 4 3 4" xfId="27918" xr:uid="{4BFB1D45-7138-4EED-96F8-57C11B0A246C}"/>
    <cellStyle name="Millares 3 11 2 2 2 4 3 5" xfId="49421" xr:uid="{B91A9179-A604-481F-8C5C-E1F3602FEE07}"/>
    <cellStyle name="Millares 3 11 2 2 2 4 4" xfId="8053" xr:uid="{616CA1D5-7877-47F2-B960-DDA7A76F5AFD}"/>
    <cellStyle name="Millares 3 11 2 2 2 4 4 2" xfId="29556" xr:uid="{44A06195-FA7A-4364-B4E0-65136ADC54D1}"/>
    <cellStyle name="Millares 3 11 2 2 2 4 5" xfId="9710" xr:uid="{25D30818-5642-41FC-B2A2-E34214D6C905}"/>
    <cellStyle name="Millares 3 11 2 2 2 4 5 2" xfId="31213" xr:uid="{70F76170-380D-4E8A-A227-0A24448106B0}"/>
    <cellStyle name="Millares 3 11 2 2 2 4 6" xfId="16345" xr:uid="{8DBED32B-B40D-4FFC-92B2-0CCC75A8A4F8}"/>
    <cellStyle name="Millares 3 11 2 2 2 4 6 2" xfId="37848" xr:uid="{60C236EB-14B4-49D6-9343-6862AE0A0BAB}"/>
    <cellStyle name="Millares 3 11 2 2 2 4 7" xfId="22950" xr:uid="{4E499DBA-0B7D-48F4-B884-92794AC5B149}"/>
    <cellStyle name="Millares 3 11 2 2 2 4 8" xfId="44453" xr:uid="{2A347CCD-50F6-49E4-AE32-47E37443A154}"/>
    <cellStyle name="Millares 3 11 2 2 2 5" xfId="2131" xr:uid="{688579E8-20CA-4765-A7CC-8ABBD65FDE4D}"/>
    <cellStyle name="Millares 3 11 2 2 2 5 2" xfId="10397" xr:uid="{E7753A8A-CD2F-4D98-9E4F-930A4312E7B3}"/>
    <cellStyle name="Millares 3 11 2 2 2 5 2 2" xfId="31900" xr:uid="{9157DCA4-0BBE-4A05-AC0D-BC163C4980B8}"/>
    <cellStyle name="Millares 3 11 2 2 2 5 3" xfId="17032" xr:uid="{F4572950-8124-4FD1-B10C-82D2AE7E0702}"/>
    <cellStyle name="Millares 3 11 2 2 2 5 3 2" xfId="38535" xr:uid="{19C2BC4B-B9F3-4D6F-B2D7-758F417EBF10}"/>
    <cellStyle name="Millares 3 11 2 2 2 5 4" xfId="23637" xr:uid="{AAE0D1BC-FB1B-407F-9219-F081C0454193}"/>
    <cellStyle name="Millares 3 11 2 2 2 5 5" xfId="45140" xr:uid="{AFE729F8-E619-4FB4-9F53-71DDEF356BF5}"/>
    <cellStyle name="Millares 3 11 2 2 2 6" xfId="2679" xr:uid="{92E69CCE-10F9-43D6-8EC1-5A171F08B13B}"/>
    <cellStyle name="Millares 3 11 2 2 2 6 2" xfId="10945" xr:uid="{61D0D53C-ABEF-48A3-A0DF-5620959B033F}"/>
    <cellStyle name="Millares 3 11 2 2 2 6 2 2" xfId="32448" xr:uid="{B6CDBA02-F562-4073-9597-C6FA2604EA32}"/>
    <cellStyle name="Millares 3 11 2 2 2 6 3" xfId="17580" xr:uid="{D00B1871-CB2A-415E-9A39-42A0EF362530}"/>
    <cellStyle name="Millares 3 11 2 2 2 6 3 2" xfId="39083" xr:uid="{7303FE1E-7A90-48B2-BE15-483B44EECD60}"/>
    <cellStyle name="Millares 3 11 2 2 2 6 4" xfId="24185" xr:uid="{6D84ACF4-75CC-49E8-8A54-D6E7890334F2}"/>
    <cellStyle name="Millares 3 11 2 2 2 6 5" xfId="45688" xr:uid="{CA327E53-A17A-4254-B4AA-CE4C6956D0F4}"/>
    <cellStyle name="Millares 3 11 2 2 2 7" xfId="3327" xr:uid="{EDED5CF3-2676-4927-B4A1-D75834FC24F0}"/>
    <cellStyle name="Millares 3 11 2 2 2 7 2" xfId="11593" xr:uid="{9E709AA3-911B-4AE6-A822-E7CD60653472}"/>
    <cellStyle name="Millares 3 11 2 2 2 7 2 2" xfId="33096" xr:uid="{A0AD1605-9BF3-4462-A780-50F21D1843F9}"/>
    <cellStyle name="Millares 3 11 2 2 2 7 3" xfId="18228" xr:uid="{2AA3ABAE-0862-450B-B497-BAD515B815E7}"/>
    <cellStyle name="Millares 3 11 2 2 2 7 3 2" xfId="39731" xr:uid="{C666D443-7DED-4BF5-87EE-0DDF2FE44B0F}"/>
    <cellStyle name="Millares 3 11 2 2 2 7 4" xfId="24833" xr:uid="{562643DA-5E8F-4BDE-92C9-025C72AABA01}"/>
    <cellStyle name="Millares 3 11 2 2 2 7 5" xfId="46336" xr:uid="{7DBBA403-9151-4140-AA31-BF23890E57D4}"/>
    <cellStyle name="Millares 3 11 2 2 2 8" xfId="4823" xr:uid="{F14A96FC-DBDF-4A7A-A211-01DF90ACC645}"/>
    <cellStyle name="Millares 3 11 2 2 2 8 2" xfId="13089" xr:uid="{D48BD6A4-3971-4A1F-8648-8457AE279BDB}"/>
    <cellStyle name="Millares 3 11 2 2 2 8 2 2" xfId="34592" xr:uid="{6C07B674-6197-4CB2-98C1-5D97CAB07D73}"/>
    <cellStyle name="Millares 3 11 2 2 2 8 3" xfId="19724" xr:uid="{4282556F-7E79-4F55-90C3-B74597898762}"/>
    <cellStyle name="Millares 3 11 2 2 2 8 3 2" xfId="41227" xr:uid="{23EE93CE-7D99-49C2-BC80-0B182E6F1C1B}"/>
    <cellStyle name="Millares 3 11 2 2 2 8 4" xfId="26329" xr:uid="{2D43D975-97EC-4BE6-8869-67C34E068B22}"/>
    <cellStyle name="Millares 3 11 2 2 2 8 5" xfId="47832" xr:uid="{B5CE1DD7-37F0-4DA8-9AA2-1ED3B15D74B4}"/>
    <cellStyle name="Millares 3 11 2 2 2 9" xfId="5466" xr:uid="{B00D03E7-97B5-459B-9C5A-679E0D3E081C}"/>
    <cellStyle name="Millares 3 11 2 2 2 9 2" xfId="13732" xr:uid="{728692C4-9D2B-4290-BC96-55679E5C0321}"/>
    <cellStyle name="Millares 3 11 2 2 2 9 2 2" xfId="35235" xr:uid="{F3E1072B-F29C-40F1-9B73-F03A314E0033}"/>
    <cellStyle name="Millares 3 11 2 2 2 9 3" xfId="20367" xr:uid="{653514FE-40B4-404A-8384-8DC86545A590}"/>
    <cellStyle name="Millares 3 11 2 2 2 9 3 2" xfId="41870" xr:uid="{EE4ACD0B-F2D5-45E1-B741-D7DB94ED7BE1}"/>
    <cellStyle name="Millares 3 11 2 2 2 9 4" xfId="26972" xr:uid="{A43E5F0D-3010-43AD-A053-7D290C33F3B5}"/>
    <cellStyle name="Millares 3 11 2 2 2 9 5" xfId="48475" xr:uid="{FAADD380-A616-470E-9824-835C399FA983}"/>
    <cellStyle name="Millares 3 11 2 2 3" xfId="369" xr:uid="{36041241-02B1-4953-86BE-602D42E65559}"/>
    <cellStyle name="Millares 3 11 2 2 3 10" xfId="15272" xr:uid="{BE4D1EC0-1370-47AE-A1D8-BE825AF7620A}"/>
    <cellStyle name="Millares 3 11 2 2 3 10 2" xfId="36775" xr:uid="{E25B9BC0-529E-4392-95F5-3105698DAA22}"/>
    <cellStyle name="Millares 3 11 2 2 3 11" xfId="21877" xr:uid="{D50C7898-B0A4-4A51-999F-916A05327515}"/>
    <cellStyle name="Millares 3 11 2 2 3 12" xfId="43380" xr:uid="{5E820FCF-FBFE-4367-865D-2BCAE5366860}"/>
    <cellStyle name="Millares 3 11 2 2 3 2" xfId="1317" xr:uid="{398577CC-3122-4B92-A7E0-E4E5523F0EE9}"/>
    <cellStyle name="Millares 3 11 2 2 3 2 2" xfId="4146" xr:uid="{E4E8170B-8225-4FB5-85DC-062DFE9ED40F}"/>
    <cellStyle name="Millares 3 11 2 2 3 2 2 2" xfId="12412" xr:uid="{800BEF85-82FD-4E32-B128-ACB50CABA349}"/>
    <cellStyle name="Millares 3 11 2 2 3 2 2 2 2" xfId="33915" xr:uid="{2A28BE04-7CE2-4E80-8DB5-6DA4DEC5053A}"/>
    <cellStyle name="Millares 3 11 2 2 3 2 2 3" xfId="19047" xr:uid="{AC1C9A4A-C290-459B-A707-DA991FBC92CA}"/>
    <cellStyle name="Millares 3 11 2 2 3 2 2 3 2" xfId="40550" xr:uid="{A0D41D97-973B-4ABF-AD78-B2B3DD233549}"/>
    <cellStyle name="Millares 3 11 2 2 3 2 2 4" xfId="25652" xr:uid="{35EC5656-F538-4E11-897C-1E52FED0740D}"/>
    <cellStyle name="Millares 3 11 2 2 3 2 2 5" xfId="47155" xr:uid="{22B661C8-3324-484A-A039-A33CD3D2981B}"/>
    <cellStyle name="Millares 3 11 2 2 3 2 3" xfId="6285" xr:uid="{2B873241-8F5E-4044-94A2-86D3DE5CFDDB}"/>
    <cellStyle name="Millares 3 11 2 2 3 2 3 2" xfId="14551" xr:uid="{1FA53FD1-75E9-411F-B3A8-4838F4E887A7}"/>
    <cellStyle name="Millares 3 11 2 2 3 2 3 2 2" xfId="36054" xr:uid="{BC595432-6E0E-43E7-A519-B41611EF8501}"/>
    <cellStyle name="Millares 3 11 2 2 3 2 3 3" xfId="21186" xr:uid="{73C9B5CA-EFBE-4B5F-8472-552D289CDBED}"/>
    <cellStyle name="Millares 3 11 2 2 3 2 3 3 2" xfId="42689" xr:uid="{4415DB92-82C1-4B63-9D20-1A59A084CFB2}"/>
    <cellStyle name="Millares 3 11 2 2 3 2 3 4" xfId="27791" xr:uid="{87B60D70-D964-44F3-B3F5-2F58D979EB39}"/>
    <cellStyle name="Millares 3 11 2 2 3 2 3 5" xfId="49294" xr:uid="{6683D76E-7E21-4DF0-9E38-5627F1FFBF6F}"/>
    <cellStyle name="Millares 3 11 2 2 3 2 4" xfId="7926" xr:uid="{3B30399A-0F3F-431A-B40D-A9CC9102B68E}"/>
    <cellStyle name="Millares 3 11 2 2 3 2 4 2" xfId="29429" xr:uid="{753EC9E9-73AD-49B8-A9A7-B44101D5FA90}"/>
    <cellStyle name="Millares 3 11 2 2 3 2 5" xfId="9583" xr:uid="{834A3A1B-C009-4BF1-866A-D5A909370911}"/>
    <cellStyle name="Millares 3 11 2 2 3 2 5 2" xfId="31086" xr:uid="{0A9E7017-B224-4157-AF9D-E22A8FF6A87B}"/>
    <cellStyle name="Millares 3 11 2 2 3 2 6" xfId="16218" xr:uid="{D43FEECF-C449-4739-9358-49217D934AE3}"/>
    <cellStyle name="Millares 3 11 2 2 3 2 6 2" xfId="37721" xr:uid="{13B13392-056D-4263-9013-C3F43DA5EAEC}"/>
    <cellStyle name="Millares 3 11 2 2 3 2 7" xfId="22823" xr:uid="{E8EF38D7-F144-496A-9DBE-C66AD4EEDA22}"/>
    <cellStyle name="Millares 3 11 2 2 3 2 8" xfId="44326" xr:uid="{7238B298-2A91-46EC-B48A-663952592FFB}"/>
    <cellStyle name="Millares 3 11 2 2 3 3" xfId="2004" xr:uid="{A856D656-FDD0-453C-A816-A3D6C9D0D6E2}"/>
    <cellStyle name="Millares 3 11 2 2 3 3 2" xfId="10270" xr:uid="{D1457B91-F301-4B7B-9798-1BA948CEA1C1}"/>
    <cellStyle name="Millares 3 11 2 2 3 3 2 2" xfId="31773" xr:uid="{3FB92A9A-3C06-4F7A-B25B-9F56CC26063F}"/>
    <cellStyle name="Millares 3 11 2 2 3 3 3" xfId="16905" xr:uid="{1DF734C6-DA2B-4F22-B08A-3125A6B9D191}"/>
    <cellStyle name="Millares 3 11 2 2 3 3 3 2" xfId="38408" xr:uid="{4BDF6228-B4EC-43E7-B7AB-8B21330D262B}"/>
    <cellStyle name="Millares 3 11 2 2 3 3 4" xfId="23510" xr:uid="{67A44749-EEDB-4849-B734-3B9D4569414E}"/>
    <cellStyle name="Millares 3 11 2 2 3 3 5" xfId="45013" xr:uid="{B602A9DE-B0E5-4F9E-A145-410A5FE1ADC7}"/>
    <cellStyle name="Millares 3 11 2 2 3 4" xfId="2803" xr:uid="{64E35930-187A-45EC-8373-DB13988CFDB6}"/>
    <cellStyle name="Millares 3 11 2 2 3 4 2" xfId="11069" xr:uid="{B29CD101-5531-4DF3-AD48-6A65F7F28AA9}"/>
    <cellStyle name="Millares 3 11 2 2 3 4 2 2" xfId="32572" xr:uid="{E7BDEF9D-B0F1-438D-9882-E4D6643AB55F}"/>
    <cellStyle name="Millares 3 11 2 2 3 4 3" xfId="17704" xr:uid="{5A237765-0DC6-4132-B5B6-9FDEAF690CDB}"/>
    <cellStyle name="Millares 3 11 2 2 3 4 3 2" xfId="39207" xr:uid="{39FE5051-B8A3-4AAE-8374-F19F48A7F33B}"/>
    <cellStyle name="Millares 3 11 2 2 3 4 4" xfId="24309" xr:uid="{951EF4CA-B03D-436A-966B-39AED370648E}"/>
    <cellStyle name="Millares 3 11 2 2 3 4 5" xfId="45812" xr:uid="{EA1B24D3-E604-4229-BA66-11E90F5C17AA}"/>
    <cellStyle name="Millares 3 11 2 2 3 5" xfId="3200" xr:uid="{96F770AC-7865-4038-9DFB-5410CCC24E9E}"/>
    <cellStyle name="Millares 3 11 2 2 3 5 2" xfId="11466" xr:uid="{A013A8F6-1C31-4CA9-BF32-DADA7DEBFC88}"/>
    <cellStyle name="Millares 3 11 2 2 3 5 2 2" xfId="32969" xr:uid="{C8772B64-33F0-4725-AF0D-864F37A07596}"/>
    <cellStyle name="Millares 3 11 2 2 3 5 3" xfId="18101" xr:uid="{3C7017B3-9894-4D2C-BB0A-27E753B4F09F}"/>
    <cellStyle name="Millares 3 11 2 2 3 5 3 2" xfId="39604" xr:uid="{33F8904A-7D5A-48B0-9462-F5042B2FA10C}"/>
    <cellStyle name="Millares 3 11 2 2 3 5 4" xfId="24706" xr:uid="{C5B36312-45F4-4E89-9E2F-3D83085FC22F}"/>
    <cellStyle name="Millares 3 11 2 2 3 5 5" xfId="46209" xr:uid="{19A19E8C-A11D-4561-A238-2DB14780CE31}"/>
    <cellStyle name="Millares 3 11 2 2 3 6" xfId="4947" xr:uid="{2A2BDB98-4D6F-4B2C-8AA3-45AAD4FB7ADB}"/>
    <cellStyle name="Millares 3 11 2 2 3 6 2" xfId="13213" xr:uid="{F7176971-1C12-46BC-9E73-11502EA79FD9}"/>
    <cellStyle name="Millares 3 11 2 2 3 6 2 2" xfId="34716" xr:uid="{03BE81DD-23C6-4364-B07D-EE651546B316}"/>
    <cellStyle name="Millares 3 11 2 2 3 6 3" xfId="19848" xr:uid="{CC27B086-CAAF-437D-8CC1-E4A7A77D0FDF}"/>
    <cellStyle name="Millares 3 11 2 2 3 6 3 2" xfId="41351" xr:uid="{254F6983-8644-4DDE-A1AE-01E3B19022F3}"/>
    <cellStyle name="Millares 3 11 2 2 3 6 4" xfId="26453" xr:uid="{BCAC3B2A-CDAD-4AD3-98E4-7E2B55216057}"/>
    <cellStyle name="Millares 3 11 2 2 3 6 5" xfId="47956" xr:uid="{BD4A1E93-C77F-468D-94F2-AF4645316300}"/>
    <cellStyle name="Millares 3 11 2 2 3 7" xfId="5339" xr:uid="{751204FF-06BC-4264-8FB6-EC6A087C2FF9}"/>
    <cellStyle name="Millares 3 11 2 2 3 7 2" xfId="13605" xr:uid="{CCAFA758-E0DF-40B7-A543-22DEB9C238F7}"/>
    <cellStyle name="Millares 3 11 2 2 3 7 2 2" xfId="35108" xr:uid="{F1D6A7BD-C9E8-4631-80FB-2671E1A09CC0}"/>
    <cellStyle name="Millares 3 11 2 2 3 7 3" xfId="20240" xr:uid="{8CFC6279-8657-4C38-9621-51914E8D8CEA}"/>
    <cellStyle name="Millares 3 11 2 2 3 7 3 2" xfId="41743" xr:uid="{0F05F665-B8AD-468E-8C0D-D80AAF819795}"/>
    <cellStyle name="Millares 3 11 2 2 3 7 4" xfId="26845" xr:uid="{2DFA26C0-7334-426F-AFDC-02333430B768}"/>
    <cellStyle name="Millares 3 11 2 2 3 7 5" xfId="48348" xr:uid="{72564567-84C2-4EBC-A344-CE9A4057B459}"/>
    <cellStyle name="Millares 3 11 2 2 3 8" xfId="6980" xr:uid="{F4EB9169-D56B-4863-9096-507ABA6E8946}"/>
    <cellStyle name="Millares 3 11 2 2 3 8 2" xfId="28483" xr:uid="{8D1111F3-5FEB-493B-99FC-3B24B76FA276}"/>
    <cellStyle name="Millares 3 11 2 2 3 9" xfId="8636" xr:uid="{6F7EC3CB-51CD-4BF9-A4A1-B4C48A474D45}"/>
    <cellStyle name="Millares 3 11 2 2 3 9 2" xfId="30139" xr:uid="{8D78986C-BF77-4FB3-AD6C-390039E83D31}"/>
    <cellStyle name="Millares 3 11 2 2 4" xfId="653" xr:uid="{94142E4F-CA98-40AD-8E17-3202741EB6E0}"/>
    <cellStyle name="Millares 3 11 2 2 4 10" xfId="43662" xr:uid="{FB6F4433-095C-4617-8125-AF02CA12AAFF}"/>
    <cellStyle name="Millares 3 11 2 2 4 2" xfId="1599" xr:uid="{489C2F54-DE27-4B11-BA99-873F2DDC6965}"/>
    <cellStyle name="Millares 3 11 2 2 4 2 2" xfId="4428" xr:uid="{DF9209B6-AEF6-40C6-B943-9F41B214722D}"/>
    <cellStyle name="Millares 3 11 2 2 4 2 2 2" xfId="12694" xr:uid="{FA8848A8-467C-427B-9FC4-575387F54D53}"/>
    <cellStyle name="Millares 3 11 2 2 4 2 2 2 2" xfId="34197" xr:uid="{D7651ED8-E4FC-4C07-A5D2-6252F3C75AD0}"/>
    <cellStyle name="Millares 3 11 2 2 4 2 2 3" xfId="19329" xr:uid="{408622E5-D1FD-4E4C-B026-2596EC5354BC}"/>
    <cellStyle name="Millares 3 11 2 2 4 2 2 3 2" xfId="40832" xr:uid="{881BCC0D-9717-4D2F-A977-B8673EC2E1CF}"/>
    <cellStyle name="Millares 3 11 2 2 4 2 2 4" xfId="25934" xr:uid="{F54E0E00-216E-40AD-B806-0618B73206FC}"/>
    <cellStyle name="Millares 3 11 2 2 4 2 2 5" xfId="47437" xr:uid="{11ECDC9E-A45D-4F49-9C64-B7ACEA927118}"/>
    <cellStyle name="Millares 3 11 2 2 4 2 3" xfId="6567" xr:uid="{44149DFF-4632-49E8-91CB-8DB5ECD6F82D}"/>
    <cellStyle name="Millares 3 11 2 2 4 2 3 2" xfId="14833" xr:uid="{AA9DEA7C-79EA-47DD-AD40-433B4498A33E}"/>
    <cellStyle name="Millares 3 11 2 2 4 2 3 2 2" xfId="36336" xr:uid="{0C0D3404-B3EB-4F8F-B9A1-12CF6AD99C62}"/>
    <cellStyle name="Millares 3 11 2 2 4 2 3 3" xfId="21468" xr:uid="{FB61FF10-C58B-424C-AD42-0EBE82F1DD9C}"/>
    <cellStyle name="Millares 3 11 2 2 4 2 3 3 2" xfId="42971" xr:uid="{7122AFB6-6D29-4F9D-A8AB-FDF0B8304A6F}"/>
    <cellStyle name="Millares 3 11 2 2 4 2 3 4" xfId="28073" xr:uid="{CA6B15D2-2795-4F44-A79D-452F9E566EDD}"/>
    <cellStyle name="Millares 3 11 2 2 4 2 3 5" xfId="49576" xr:uid="{A9B16722-1A6F-4BA9-8265-6C934644BA25}"/>
    <cellStyle name="Millares 3 11 2 2 4 2 4" xfId="8208" xr:uid="{90256F2D-78A4-4523-89D3-7FC6BEEBF0D2}"/>
    <cellStyle name="Millares 3 11 2 2 4 2 4 2" xfId="29711" xr:uid="{B7A136CD-8F07-498C-B1DB-E78FF6D50F18}"/>
    <cellStyle name="Millares 3 11 2 2 4 2 5" xfId="9865" xr:uid="{F41692D6-2E97-4061-9DA4-2619BDAE1D0A}"/>
    <cellStyle name="Millares 3 11 2 2 4 2 5 2" xfId="31368" xr:uid="{EBC13034-81B1-4F6D-874D-4ED4EDCC6DF6}"/>
    <cellStyle name="Millares 3 11 2 2 4 2 6" xfId="16500" xr:uid="{0471D838-1751-4EAA-B123-7D0B9BD77DD0}"/>
    <cellStyle name="Millares 3 11 2 2 4 2 6 2" xfId="38003" xr:uid="{2B13E775-7B30-4566-9E45-13551B0B69B8}"/>
    <cellStyle name="Millares 3 11 2 2 4 2 7" xfId="23105" xr:uid="{52E9AAB9-CA53-4579-BE13-325A705AC611}"/>
    <cellStyle name="Millares 3 11 2 2 4 2 8" xfId="44608" xr:uid="{0DCF56D1-4F7C-459E-8E1D-19E307628831}"/>
    <cellStyle name="Millares 3 11 2 2 4 3" xfId="2286" xr:uid="{EABC7348-0DB8-42C0-AE72-C949862E72E6}"/>
    <cellStyle name="Millares 3 11 2 2 4 3 2" xfId="10552" xr:uid="{9B9CCAD1-1B0E-41A9-97E3-DCAA87566AE5}"/>
    <cellStyle name="Millares 3 11 2 2 4 3 2 2" xfId="32055" xr:uid="{3BB304CD-C13B-4512-B884-63FA0FF53309}"/>
    <cellStyle name="Millares 3 11 2 2 4 3 3" xfId="17187" xr:uid="{70C8DAD6-FDBD-4FE9-87CB-D8D978592161}"/>
    <cellStyle name="Millares 3 11 2 2 4 3 3 2" xfId="38690" xr:uid="{9362A4AD-043D-4E2F-8A60-2274990AA3A3}"/>
    <cellStyle name="Millares 3 11 2 2 4 3 4" xfId="23792" xr:uid="{5D76A8B3-DFF1-4AD0-BB1A-D8E7BE1E3BA4}"/>
    <cellStyle name="Millares 3 11 2 2 4 3 5" xfId="45295" xr:uid="{EB9918A0-3787-4FB7-BC31-654D9739FFB2}"/>
    <cellStyle name="Millares 3 11 2 2 4 4" xfId="3482" xr:uid="{6A3033B6-51BB-4FAD-A886-3ADAD852F752}"/>
    <cellStyle name="Millares 3 11 2 2 4 4 2" xfId="11748" xr:uid="{881F8688-B415-455F-813C-8873F869A1CE}"/>
    <cellStyle name="Millares 3 11 2 2 4 4 2 2" xfId="33251" xr:uid="{29A18AE5-2ED0-42E6-B2A2-33C550C4F7A7}"/>
    <cellStyle name="Millares 3 11 2 2 4 4 3" xfId="18383" xr:uid="{CC3993E8-2079-4666-BC65-CD94B2C2BC1A}"/>
    <cellStyle name="Millares 3 11 2 2 4 4 3 2" xfId="39886" xr:uid="{48176969-AD9F-42BB-AD20-E40041C97AD9}"/>
    <cellStyle name="Millares 3 11 2 2 4 4 4" xfId="24988" xr:uid="{B90EC8F5-C578-4693-A0B7-FC041047BB3F}"/>
    <cellStyle name="Millares 3 11 2 2 4 4 5" xfId="46491" xr:uid="{29066BB5-A817-4968-8A51-350A1653A0E3}"/>
    <cellStyle name="Millares 3 11 2 2 4 5" xfId="5621" xr:uid="{DF68B077-A2CC-44A0-8066-D2B85D200B1E}"/>
    <cellStyle name="Millares 3 11 2 2 4 5 2" xfId="13887" xr:uid="{1192B178-7E97-450C-BF5C-573C273D3682}"/>
    <cellStyle name="Millares 3 11 2 2 4 5 2 2" xfId="35390" xr:uid="{92D3AD9D-A25D-42BC-A649-E2389C5362BC}"/>
    <cellStyle name="Millares 3 11 2 2 4 5 3" xfId="20522" xr:uid="{68AA7BCD-629A-4ABF-A69E-DB310371DA79}"/>
    <cellStyle name="Millares 3 11 2 2 4 5 3 2" xfId="42025" xr:uid="{7F120A04-14F9-46A0-A517-1C6A487E5AC5}"/>
    <cellStyle name="Millares 3 11 2 2 4 5 4" xfId="27127" xr:uid="{162062E3-73F9-4513-8D0E-D5E941CB3ECD}"/>
    <cellStyle name="Millares 3 11 2 2 4 5 5" xfId="48630" xr:uid="{1BC17165-4277-4B0E-BC72-52C2ECB2F66E}"/>
    <cellStyle name="Millares 3 11 2 2 4 6" xfId="7262" xr:uid="{17DE77C0-0C7D-46DC-AB51-92DFA3268DC1}"/>
    <cellStyle name="Millares 3 11 2 2 4 6 2" xfId="28765" xr:uid="{B9DDAF96-7FE5-40A1-AC4C-4C5D55F26EF4}"/>
    <cellStyle name="Millares 3 11 2 2 4 7" xfId="8919" xr:uid="{F35E7383-5D6B-4E4D-B7C7-75DF1E18F87B}"/>
    <cellStyle name="Millares 3 11 2 2 4 7 2" xfId="30422" xr:uid="{FD536F3F-D8CA-4557-A3F1-E2DBD86EB092}"/>
    <cellStyle name="Millares 3 11 2 2 4 8" xfId="15554" xr:uid="{A5C72859-C0F9-449D-BC5F-764B42C51892}"/>
    <cellStyle name="Millares 3 11 2 2 4 8 2" xfId="37057" xr:uid="{116518B2-DBBF-4425-92E5-1529712DC6DB}"/>
    <cellStyle name="Millares 3 11 2 2 4 9" xfId="22159" xr:uid="{87EC8FCE-0C74-4D42-93CF-E8B90A7E61F7}"/>
    <cellStyle name="Millares 3 11 2 2 5" xfId="921" xr:uid="{4B5939C1-49E7-4749-AD92-7113F6A9613F}"/>
    <cellStyle name="Millares 3 11 2 2 5 2" xfId="3750" xr:uid="{5C5F8183-E36D-4508-9E8F-8CDBC13C1E60}"/>
    <cellStyle name="Millares 3 11 2 2 5 2 2" xfId="12016" xr:uid="{E51D0C97-FC5A-4DE1-8EFD-606A2F8D2474}"/>
    <cellStyle name="Millares 3 11 2 2 5 2 2 2" xfId="33519" xr:uid="{6616D5A5-A48A-42E1-94A7-473CDCCC7E7B}"/>
    <cellStyle name="Millares 3 11 2 2 5 2 3" xfId="18651" xr:uid="{531362A3-E987-456E-88A6-6E8AAE1A6DB8}"/>
    <cellStyle name="Millares 3 11 2 2 5 2 3 2" xfId="40154" xr:uid="{BADF84D3-29C7-4969-A760-2679B090CD7D}"/>
    <cellStyle name="Millares 3 11 2 2 5 2 4" xfId="25256" xr:uid="{38C52C71-CD26-4687-AB7B-A7D9E779FFE5}"/>
    <cellStyle name="Millares 3 11 2 2 5 2 5" xfId="46759" xr:uid="{0BC0A6D8-7E97-4A0F-916C-5B12991133F6}"/>
    <cellStyle name="Millares 3 11 2 2 5 3" xfId="5889" xr:uid="{A4A31A2F-6503-485B-85F9-E32ADAF322B8}"/>
    <cellStyle name="Millares 3 11 2 2 5 3 2" xfId="14155" xr:uid="{4FA2B904-CA00-4FC4-AF98-0F6FA19013C0}"/>
    <cellStyle name="Millares 3 11 2 2 5 3 2 2" xfId="35658" xr:uid="{6C75FC5C-7C2C-4605-8EF8-536E132BB0DC}"/>
    <cellStyle name="Millares 3 11 2 2 5 3 3" xfId="20790" xr:uid="{6AE48CFD-0A40-46C8-A231-9ACA3287CD83}"/>
    <cellStyle name="Millares 3 11 2 2 5 3 3 2" xfId="42293" xr:uid="{1EDFEED2-C166-4157-B097-8D565ED644BA}"/>
    <cellStyle name="Millares 3 11 2 2 5 3 4" xfId="27395" xr:uid="{B1B27392-2772-4718-BFDE-F325EF440815}"/>
    <cellStyle name="Millares 3 11 2 2 5 3 5" xfId="48898" xr:uid="{0DC54A25-9EA8-465D-AFD1-3EC7896E874F}"/>
    <cellStyle name="Millares 3 11 2 2 5 4" xfId="7530" xr:uid="{B64F7E8B-F07D-498C-BD71-8DF9F25EF7EB}"/>
    <cellStyle name="Millares 3 11 2 2 5 4 2" xfId="29033" xr:uid="{20FBBDC9-CFDA-4F58-9F28-6B50D70EA040}"/>
    <cellStyle name="Millares 3 11 2 2 5 5" xfId="9187" xr:uid="{4C993AEC-E5FB-4CB1-A47D-E66BABEC4980}"/>
    <cellStyle name="Millares 3 11 2 2 5 5 2" xfId="30690" xr:uid="{ABE99BDF-BFDC-4A05-AEA2-C8ED2F45936C}"/>
    <cellStyle name="Millares 3 11 2 2 5 6" xfId="15822" xr:uid="{B4DBB848-6608-4E1F-98EA-B29028F8A6B0}"/>
    <cellStyle name="Millares 3 11 2 2 5 6 2" xfId="37325" xr:uid="{AC6F9650-2B6A-41A9-AAA2-2E8E1ECF1A40}"/>
    <cellStyle name="Millares 3 11 2 2 5 7" xfId="22427" xr:uid="{4DF96D5B-56C4-4755-BAFC-22DE6A652A75}"/>
    <cellStyle name="Millares 3 11 2 2 5 8" xfId="43930" xr:uid="{42611CCB-11C6-4857-959F-806192A41198}"/>
    <cellStyle name="Millares 3 11 2 2 6" xfId="1182" xr:uid="{DA261FC9-752C-4D02-AAEE-3700C9DE3CCE}"/>
    <cellStyle name="Millares 3 11 2 2 6 2" xfId="4011" xr:uid="{A6361B9D-A99F-4DD0-84C1-7FDC182CEA6B}"/>
    <cellStyle name="Millares 3 11 2 2 6 2 2" xfId="12277" xr:uid="{58AC115F-8CD0-4FD9-9C63-53EB86981C7F}"/>
    <cellStyle name="Millares 3 11 2 2 6 2 2 2" xfId="33780" xr:uid="{C740BE03-3B90-4614-B977-4FC8943F1A0F}"/>
    <cellStyle name="Millares 3 11 2 2 6 2 3" xfId="18912" xr:uid="{636AF87D-6275-4F3E-8596-321B2286A93D}"/>
    <cellStyle name="Millares 3 11 2 2 6 2 3 2" xfId="40415" xr:uid="{466ADD0F-0276-4541-9CF1-0CF4735844DB}"/>
    <cellStyle name="Millares 3 11 2 2 6 2 4" xfId="25517" xr:uid="{D2B730B6-623E-4C56-80EF-D4A20DFEBF59}"/>
    <cellStyle name="Millares 3 11 2 2 6 2 5" xfId="47020" xr:uid="{93F948A0-F151-4C92-9B8E-F611F998821A}"/>
    <cellStyle name="Millares 3 11 2 2 6 3" xfId="6150" xr:uid="{8117FDC5-1524-4236-B511-AD962BF173D5}"/>
    <cellStyle name="Millares 3 11 2 2 6 3 2" xfId="14416" xr:uid="{C7394D44-E79C-4C57-8279-799254E68B5B}"/>
    <cellStyle name="Millares 3 11 2 2 6 3 2 2" xfId="35919" xr:uid="{FE3FC475-A71C-4C7E-B3AF-0F6DD65E3FD6}"/>
    <cellStyle name="Millares 3 11 2 2 6 3 3" xfId="21051" xr:uid="{08EC704A-F5B0-447E-91CE-4BDE4885F314}"/>
    <cellStyle name="Millares 3 11 2 2 6 3 3 2" xfId="42554" xr:uid="{75CD509C-2BAF-4ADC-9520-689C9A443BD7}"/>
    <cellStyle name="Millares 3 11 2 2 6 3 4" xfId="27656" xr:uid="{89320E26-9251-4811-8443-F150D73DAAEA}"/>
    <cellStyle name="Millares 3 11 2 2 6 3 5" xfId="49159" xr:uid="{B4E77179-3266-496F-8366-F2C5D8D5B061}"/>
    <cellStyle name="Millares 3 11 2 2 6 4" xfId="7791" xr:uid="{EA7EFA97-1812-403F-880A-2D77C6EEEBA0}"/>
    <cellStyle name="Millares 3 11 2 2 6 4 2" xfId="29294" xr:uid="{B9AA5BD4-C541-4F77-B4CA-688D8918E326}"/>
    <cellStyle name="Millares 3 11 2 2 6 5" xfId="9448" xr:uid="{1F7CBA24-CCC2-4C55-B11B-0A249A189DA3}"/>
    <cellStyle name="Millares 3 11 2 2 6 5 2" xfId="30951" xr:uid="{83DBAEA0-5AB1-4233-A405-AE2228139852}"/>
    <cellStyle name="Millares 3 11 2 2 6 6" xfId="16083" xr:uid="{46F806B2-23A5-4D23-A9EF-56CCE470CCDF}"/>
    <cellStyle name="Millares 3 11 2 2 6 6 2" xfId="37586" xr:uid="{EC3C249D-D114-4623-B33B-FE895518942A}"/>
    <cellStyle name="Millares 3 11 2 2 6 7" xfId="22688" xr:uid="{B5BE3825-4372-4C64-B126-26E2911E4EF7}"/>
    <cellStyle name="Millares 3 11 2 2 6 8" xfId="44191" xr:uid="{6262CADB-81FE-4052-B9F9-1E615EB6300E}"/>
    <cellStyle name="Millares 3 11 2 2 7" xfId="1870" xr:uid="{D5F56D73-2F41-4722-A006-B685487431E6}"/>
    <cellStyle name="Millares 3 11 2 2 7 2" xfId="10136" xr:uid="{33B47A61-9D80-4356-89F4-8045AA4FA1DC}"/>
    <cellStyle name="Millares 3 11 2 2 7 2 2" xfId="31639" xr:uid="{C6B4A80C-9E5C-4FCF-B281-517AAE39C9C8}"/>
    <cellStyle name="Millares 3 11 2 2 7 3" xfId="16771" xr:uid="{25362969-41C4-4273-868B-101ED85890A6}"/>
    <cellStyle name="Millares 3 11 2 2 7 3 2" xfId="38274" xr:uid="{D90A87E8-2B6F-4E89-8F22-6653BF4A541E}"/>
    <cellStyle name="Millares 3 11 2 2 7 4" xfId="23376" xr:uid="{1E9B2CD4-D768-49CB-9FD7-A78C42818278}"/>
    <cellStyle name="Millares 3 11 2 2 7 5" xfId="44879" xr:uid="{73CBFB15-AD59-4360-AD22-9F67EADFC1C7}"/>
    <cellStyle name="Millares 3 11 2 2 8" xfId="2555" xr:uid="{71CC43BB-7AF1-47E7-B7FE-5EA8CD233959}"/>
    <cellStyle name="Millares 3 11 2 2 8 2" xfId="10821" xr:uid="{E52EC262-567E-4A82-916E-32E7EA4440B2}"/>
    <cellStyle name="Millares 3 11 2 2 8 2 2" xfId="32324" xr:uid="{CA48D99E-B10F-45CF-A787-04245723ED95}"/>
    <cellStyle name="Millares 3 11 2 2 8 3" xfId="17456" xr:uid="{A34C094F-6174-45F5-A0D5-EF84AF609171}"/>
    <cellStyle name="Millares 3 11 2 2 8 3 2" xfId="38959" xr:uid="{D4BDE82F-7B05-438E-8E10-FECE2D4245F9}"/>
    <cellStyle name="Millares 3 11 2 2 8 4" xfId="24061" xr:uid="{4F2A297C-CBDF-4A86-8CDF-3C543975A394}"/>
    <cellStyle name="Millares 3 11 2 2 8 5" xfId="45564" xr:uid="{FE3EA201-C988-4D64-B1BF-51C633C91FE8}"/>
    <cellStyle name="Millares 3 11 2 2 9" xfId="3066" xr:uid="{9187B21F-5D2D-4BD7-9684-60807C3C497D}"/>
    <cellStyle name="Millares 3 11 2 2 9 2" xfId="11332" xr:uid="{F3C4C697-DCB4-4B1D-AA72-187BDA6C0499}"/>
    <cellStyle name="Millares 3 11 2 2 9 2 2" xfId="32835" xr:uid="{CF1DFCCE-993E-4E9D-9B6F-49EE8195EF37}"/>
    <cellStyle name="Millares 3 11 2 2 9 3" xfId="17967" xr:uid="{E9767212-D50C-473E-BFE1-397C6BA64AD2}"/>
    <cellStyle name="Millares 3 11 2 2 9 3 2" xfId="39470" xr:uid="{9AC2DA17-9197-44BF-A65E-FBE21837A2B0}"/>
    <cellStyle name="Millares 3 11 2 2 9 4" xfId="24572" xr:uid="{C03A7F4B-5EF3-4DB7-90BC-21329F929CFA}"/>
    <cellStyle name="Millares 3 11 2 2 9 5" xfId="46075" xr:uid="{39E98FC6-8A4B-4F5E-A889-61B375231B6F}"/>
    <cellStyle name="Millares 3 11 2 3" xfId="459" xr:uid="{D928C03F-F14D-4C4B-8C18-07B42EF0FDED}"/>
    <cellStyle name="Millares 3 11 2 3 10" xfId="7070" xr:uid="{3FFC10EE-BEAA-4967-9381-397454384B06}"/>
    <cellStyle name="Millares 3 11 2 3 10 2" xfId="28573" xr:uid="{B63CBEFE-0B4E-494D-B6E2-8C4DAF28B556}"/>
    <cellStyle name="Millares 3 11 2 3 11" xfId="8726" xr:uid="{69A6D0E6-E1C9-446A-95FF-0CB3FF696C7F}"/>
    <cellStyle name="Millares 3 11 2 3 11 2" xfId="30229" xr:uid="{09B00DE7-85BF-4A21-AE3F-790BF4E1F00B}"/>
    <cellStyle name="Millares 3 11 2 3 12" xfId="15362" xr:uid="{0A81FDED-487C-4785-B5D2-23393F20E4C9}"/>
    <cellStyle name="Millares 3 11 2 3 12 2" xfId="36865" xr:uid="{CA5CD70C-BDF2-4824-8E40-BA6773383BEF}"/>
    <cellStyle name="Millares 3 11 2 3 13" xfId="21967" xr:uid="{91DC8610-9D64-40D6-84D0-D3481C0CA755}"/>
    <cellStyle name="Millares 3 11 2 3 14" xfId="43470" xr:uid="{ED6A2BA5-1612-43B6-96E8-2FDB7D0D67E6}"/>
    <cellStyle name="Millares 3 11 2 3 2" xfId="741" xr:uid="{B632F4A0-019D-42E0-B317-A8384FBFD56B}"/>
    <cellStyle name="Millares 3 11 2 3 2 10" xfId="15642" xr:uid="{23D1462E-EDB4-4764-AD1F-0D8D1984FC6A}"/>
    <cellStyle name="Millares 3 11 2 3 2 10 2" xfId="37145" xr:uid="{4497F883-AFB9-4ED7-A1F3-D0F81CE75579}"/>
    <cellStyle name="Millares 3 11 2 3 2 11" xfId="22247" xr:uid="{0EB347AF-3420-42D6-86D7-BBD0B3E05DB7}"/>
    <cellStyle name="Millares 3 11 2 3 2 12" xfId="43750" xr:uid="{F3CA0B32-4281-4FF8-BCBD-9BA3ED304A56}"/>
    <cellStyle name="Millares 3 11 2 3 2 2" xfId="1687" xr:uid="{C315BDC5-2F88-443D-92EC-F3DF75846BE3}"/>
    <cellStyle name="Millares 3 11 2 3 2 2 2" xfId="4516" xr:uid="{69DEFCB4-C348-45FA-816D-F8EC85FB5445}"/>
    <cellStyle name="Millares 3 11 2 3 2 2 2 2" xfId="12782" xr:uid="{6341F38B-2CA8-4DD7-91BD-BAFECCF1C464}"/>
    <cellStyle name="Millares 3 11 2 3 2 2 2 2 2" xfId="34285" xr:uid="{8CED3F48-F18C-4ED4-8F1E-A2865B58852C}"/>
    <cellStyle name="Millares 3 11 2 3 2 2 2 3" xfId="19417" xr:uid="{B3819D4D-2874-4936-B799-866B0BCA0C27}"/>
    <cellStyle name="Millares 3 11 2 3 2 2 2 3 2" xfId="40920" xr:uid="{7257FDEE-CDBB-43A8-83A2-16DAA3D0E2A0}"/>
    <cellStyle name="Millares 3 11 2 3 2 2 2 4" xfId="26022" xr:uid="{EB709A08-5460-4E74-A9F3-9338689CDDC7}"/>
    <cellStyle name="Millares 3 11 2 3 2 2 2 5" xfId="47525" xr:uid="{7E814EE4-94F9-422C-B377-15042530E134}"/>
    <cellStyle name="Millares 3 11 2 3 2 2 3" xfId="6655" xr:uid="{D7820885-17B3-4EEC-ACDA-6443C142336B}"/>
    <cellStyle name="Millares 3 11 2 3 2 2 3 2" xfId="14921" xr:uid="{6D62B469-835B-44DC-8743-36453D4DC3EF}"/>
    <cellStyle name="Millares 3 11 2 3 2 2 3 2 2" xfId="36424" xr:uid="{86E77B2C-55F3-47CB-AF5F-4F1486EC7B3E}"/>
    <cellStyle name="Millares 3 11 2 3 2 2 3 3" xfId="21556" xr:uid="{5541687C-F29C-4F3C-A78E-D52CDFB2B028}"/>
    <cellStyle name="Millares 3 11 2 3 2 2 3 3 2" xfId="43059" xr:uid="{79B8C7C3-9603-42FF-94D1-EBD3D33231EE}"/>
    <cellStyle name="Millares 3 11 2 3 2 2 3 4" xfId="28161" xr:uid="{DA8F9167-60BC-41CB-9629-0378487743A6}"/>
    <cellStyle name="Millares 3 11 2 3 2 2 3 5" xfId="49664" xr:uid="{F0D99269-29F5-4961-8764-11E13F7D7534}"/>
    <cellStyle name="Millares 3 11 2 3 2 2 4" xfId="8296" xr:uid="{8B4CACE9-2064-49E7-B192-F143BF049C34}"/>
    <cellStyle name="Millares 3 11 2 3 2 2 4 2" xfId="29799" xr:uid="{E495FD32-BD47-424E-BD6B-7F3F9F55EC0E}"/>
    <cellStyle name="Millares 3 11 2 3 2 2 5" xfId="9953" xr:uid="{C03F22A5-E56B-465E-994A-1B6735B9B9B4}"/>
    <cellStyle name="Millares 3 11 2 3 2 2 5 2" xfId="31456" xr:uid="{D6BD41E7-6B46-431A-90C6-91992E8F7FF7}"/>
    <cellStyle name="Millares 3 11 2 3 2 2 6" xfId="16588" xr:uid="{E09D1A6C-6207-4050-892E-D21BBB6BDB62}"/>
    <cellStyle name="Millares 3 11 2 3 2 2 6 2" xfId="38091" xr:uid="{645BBB5F-281E-4E5F-929D-45C04D8D2866}"/>
    <cellStyle name="Millares 3 11 2 3 2 2 7" xfId="23193" xr:uid="{853FC1EF-03FF-4BF1-9F21-447633ACC807}"/>
    <cellStyle name="Millares 3 11 2 3 2 2 8" xfId="44696" xr:uid="{88BAE0DB-C4A5-41C1-A0B6-055FF4E43E06}"/>
    <cellStyle name="Millares 3 11 2 3 2 3" xfId="2374" xr:uid="{57440591-44BE-42B0-9404-30BD666C0DAC}"/>
    <cellStyle name="Millares 3 11 2 3 2 3 2" xfId="10640" xr:uid="{FE292569-C076-4133-919F-43537F0455FF}"/>
    <cellStyle name="Millares 3 11 2 3 2 3 2 2" xfId="32143" xr:uid="{494DAD28-9987-4AC2-80EF-92A0769B00FE}"/>
    <cellStyle name="Millares 3 11 2 3 2 3 3" xfId="17275" xr:uid="{BACD89F9-7A2A-4158-AFDD-91CF5F44A2D7}"/>
    <cellStyle name="Millares 3 11 2 3 2 3 3 2" xfId="38778" xr:uid="{15C36D17-EE57-4224-BAB9-2FF8FD607946}"/>
    <cellStyle name="Millares 3 11 2 3 2 3 4" xfId="23880" xr:uid="{813C02EB-3B90-4FC4-AB96-BE27E281ED02}"/>
    <cellStyle name="Millares 3 11 2 3 2 3 5" xfId="45383" xr:uid="{55C7A684-3A6E-40D6-91BC-DE75EFC2BD05}"/>
    <cellStyle name="Millares 3 11 2 3 2 4" xfId="2891" xr:uid="{18D9D226-6A93-4BDF-821E-179467BC2EC4}"/>
    <cellStyle name="Millares 3 11 2 3 2 4 2" xfId="11157" xr:uid="{4893AAE0-25EE-400F-8AF9-B0B1C19CB47D}"/>
    <cellStyle name="Millares 3 11 2 3 2 4 2 2" xfId="32660" xr:uid="{EEC70A21-6D85-46E1-9C14-7ECAD90F5B2A}"/>
    <cellStyle name="Millares 3 11 2 3 2 4 3" xfId="17792" xr:uid="{24C7B103-4B5C-462C-BDF1-1D7E9F196D4F}"/>
    <cellStyle name="Millares 3 11 2 3 2 4 3 2" xfId="39295" xr:uid="{4FA16B16-9D56-4CAC-B332-B8A0481002A1}"/>
    <cellStyle name="Millares 3 11 2 3 2 4 4" xfId="24397" xr:uid="{32B5CCEF-6D04-49AD-868C-F5ECDBA2EA36}"/>
    <cellStyle name="Millares 3 11 2 3 2 4 5" xfId="45900" xr:uid="{5AF6BE38-DE65-4651-A306-611344A65A65}"/>
    <cellStyle name="Millares 3 11 2 3 2 5" xfId="3570" xr:uid="{B1856729-9D68-4F80-B9C6-C3D92DF37CA5}"/>
    <cellStyle name="Millares 3 11 2 3 2 5 2" xfId="11836" xr:uid="{FC62DF85-1F3D-4606-B276-C9FA913FD9EE}"/>
    <cellStyle name="Millares 3 11 2 3 2 5 2 2" xfId="33339" xr:uid="{1B4304C5-61A9-4D03-915B-51420419A200}"/>
    <cellStyle name="Millares 3 11 2 3 2 5 3" xfId="18471" xr:uid="{2C588089-663F-41FC-B5DC-779E4DF4919E}"/>
    <cellStyle name="Millares 3 11 2 3 2 5 3 2" xfId="39974" xr:uid="{72B79C6B-373B-4F45-99EE-E2147D9C6165}"/>
    <cellStyle name="Millares 3 11 2 3 2 5 4" xfId="25076" xr:uid="{49885D30-37EA-405E-A34E-80A584231A22}"/>
    <cellStyle name="Millares 3 11 2 3 2 5 5" xfId="46579" xr:uid="{EB5D3162-1EDC-463F-AB30-D5E4FFAFFF0B}"/>
    <cellStyle name="Millares 3 11 2 3 2 6" xfId="5035" xr:uid="{B05AAB3A-258F-417A-B60D-39582128E6B0}"/>
    <cellStyle name="Millares 3 11 2 3 2 6 2" xfId="13301" xr:uid="{CB85382F-C641-46CD-B3DC-269D6218F57E}"/>
    <cellStyle name="Millares 3 11 2 3 2 6 2 2" xfId="34804" xr:uid="{86BF430E-ACCE-4600-8F5E-47A97D9ECC7D}"/>
    <cellStyle name="Millares 3 11 2 3 2 6 3" xfId="19936" xr:uid="{0EBF9B36-0796-47A9-A6CE-DCBED03190F3}"/>
    <cellStyle name="Millares 3 11 2 3 2 6 3 2" xfId="41439" xr:uid="{DE59B32F-E415-42F7-9FE3-43F058F11280}"/>
    <cellStyle name="Millares 3 11 2 3 2 6 4" xfId="26541" xr:uid="{6700F387-F5C8-45FB-9FA3-05C60845FD7D}"/>
    <cellStyle name="Millares 3 11 2 3 2 6 5" xfId="48044" xr:uid="{C0018F6C-FC98-4361-9DB6-FD1A98CF89B1}"/>
    <cellStyle name="Millares 3 11 2 3 2 7" xfId="5709" xr:uid="{3CE1E802-A6F9-4D67-A153-BE828FED2CE1}"/>
    <cellStyle name="Millares 3 11 2 3 2 7 2" xfId="13975" xr:uid="{0463DCCC-0990-44AE-BF14-6ADB071BCFC5}"/>
    <cellStyle name="Millares 3 11 2 3 2 7 2 2" xfId="35478" xr:uid="{A6FF58B6-0459-40D9-9FB5-B9C89F55E00E}"/>
    <cellStyle name="Millares 3 11 2 3 2 7 3" xfId="20610" xr:uid="{B06FAA13-775B-4864-9C34-60609F8C85DA}"/>
    <cellStyle name="Millares 3 11 2 3 2 7 3 2" xfId="42113" xr:uid="{4A54C074-A51D-4AA1-A0C3-10B50E9831DA}"/>
    <cellStyle name="Millares 3 11 2 3 2 7 4" xfId="27215" xr:uid="{AA40AD9D-402B-4243-AFCC-3BC73409AB10}"/>
    <cellStyle name="Millares 3 11 2 3 2 7 5" xfId="48718" xr:uid="{3B69A765-542A-4CF5-810A-A88DAFBD8FF1}"/>
    <cellStyle name="Millares 3 11 2 3 2 8" xfId="7350" xr:uid="{12A408B3-5432-4990-9037-68219E28C7D0}"/>
    <cellStyle name="Millares 3 11 2 3 2 8 2" xfId="28853" xr:uid="{FD7882C3-D5A8-4D2E-AE27-4EFB65E59027}"/>
    <cellStyle name="Millares 3 11 2 3 2 9" xfId="9007" xr:uid="{30DDEC61-E039-4647-BA7A-2A85F5383882}"/>
    <cellStyle name="Millares 3 11 2 3 2 9 2" xfId="30510" xr:uid="{C13706D8-CC7B-49A3-B7EB-B00C391F7A21}"/>
    <cellStyle name="Millares 3 11 2 3 3" xfId="1011" xr:uid="{1D962F48-A182-458A-9E0F-6A6790AB0FD3}"/>
    <cellStyle name="Millares 3 11 2 3 3 2" xfId="3840" xr:uid="{D6A4DD89-B017-4B88-9029-D1442EE79041}"/>
    <cellStyle name="Millares 3 11 2 3 3 2 2" xfId="12106" xr:uid="{7C1BC04E-FDB0-442B-B228-CAEF979C8861}"/>
    <cellStyle name="Millares 3 11 2 3 3 2 2 2" xfId="33609" xr:uid="{2DCBC332-C5B1-4F90-98A1-759E5C91C1BB}"/>
    <cellStyle name="Millares 3 11 2 3 3 2 3" xfId="18741" xr:uid="{77F09F73-E9EE-4E78-A91F-562105C043A3}"/>
    <cellStyle name="Millares 3 11 2 3 3 2 3 2" xfId="40244" xr:uid="{501EB5C0-E67A-4A14-9B84-D45B539DC215}"/>
    <cellStyle name="Millares 3 11 2 3 3 2 4" xfId="25346" xr:uid="{B40E1CF3-16EE-4024-B2E9-5D5318F62DB4}"/>
    <cellStyle name="Millares 3 11 2 3 3 2 5" xfId="46849" xr:uid="{3F5AAE84-E498-4B73-B053-D8A9E1FBCFE3}"/>
    <cellStyle name="Millares 3 11 2 3 3 3" xfId="5979" xr:uid="{4DC111DA-F25F-4628-B72B-ED661890BDFB}"/>
    <cellStyle name="Millares 3 11 2 3 3 3 2" xfId="14245" xr:uid="{2CB9542C-0428-40F5-8687-EE82512BEFE0}"/>
    <cellStyle name="Millares 3 11 2 3 3 3 2 2" xfId="35748" xr:uid="{AAD33BD7-621D-4D31-890D-B422F0E6991F}"/>
    <cellStyle name="Millares 3 11 2 3 3 3 3" xfId="20880" xr:uid="{1F1FC021-9328-4756-BF64-A56421278FBD}"/>
    <cellStyle name="Millares 3 11 2 3 3 3 3 2" xfId="42383" xr:uid="{F4583E34-5F32-4808-A0CC-BD7864C5CBEC}"/>
    <cellStyle name="Millares 3 11 2 3 3 3 4" xfId="27485" xr:uid="{0144D1D2-31D6-4914-8BD4-BD624D082728}"/>
    <cellStyle name="Millares 3 11 2 3 3 3 5" xfId="48988" xr:uid="{92D36EC5-415E-43FE-B58B-38B513FA14EA}"/>
    <cellStyle name="Millares 3 11 2 3 3 4" xfId="7620" xr:uid="{49E79665-4FB2-4325-948A-C012D5C89C3F}"/>
    <cellStyle name="Millares 3 11 2 3 3 4 2" xfId="29123" xr:uid="{CBFC975C-8177-4A3D-B0FF-37E10E2E310B}"/>
    <cellStyle name="Millares 3 11 2 3 3 5" xfId="9277" xr:uid="{B0AC47D0-4F36-4B24-BE57-01E4F82856B9}"/>
    <cellStyle name="Millares 3 11 2 3 3 5 2" xfId="30780" xr:uid="{FC52E819-7C7E-4756-8CF1-8BC5AE63C790}"/>
    <cellStyle name="Millares 3 11 2 3 3 6" xfId="15912" xr:uid="{7FF82875-2AE7-4CFE-A30B-E577102DAC3F}"/>
    <cellStyle name="Millares 3 11 2 3 3 6 2" xfId="37415" xr:uid="{BC861516-B978-431F-8679-5342D67E1F5C}"/>
    <cellStyle name="Millares 3 11 2 3 3 7" xfId="22517" xr:uid="{8DDE0F79-948B-4D74-BC5D-6A6C8C0C5771}"/>
    <cellStyle name="Millares 3 11 2 3 3 8" xfId="44020" xr:uid="{05543EA2-31F3-4524-B770-824B03A770E4}"/>
    <cellStyle name="Millares 3 11 2 3 4" xfId="1407" xr:uid="{57779E33-37D0-4FAC-9279-764437985FA7}"/>
    <cellStyle name="Millares 3 11 2 3 4 2" xfId="4236" xr:uid="{49692AF1-D324-49FF-9106-E67D5185FDA8}"/>
    <cellStyle name="Millares 3 11 2 3 4 2 2" xfId="12502" xr:uid="{3657224D-6E83-4ECC-B76F-A159CE3A67AE}"/>
    <cellStyle name="Millares 3 11 2 3 4 2 2 2" xfId="34005" xr:uid="{B69F0E47-27BE-4732-BF03-146B499EEFA7}"/>
    <cellStyle name="Millares 3 11 2 3 4 2 3" xfId="19137" xr:uid="{E65340A8-A159-42F0-81FA-EB37595AAC55}"/>
    <cellStyle name="Millares 3 11 2 3 4 2 3 2" xfId="40640" xr:uid="{C28A7ADE-20B6-4E62-B414-2E5011B44453}"/>
    <cellStyle name="Millares 3 11 2 3 4 2 4" xfId="25742" xr:uid="{8B593086-1C5F-49A8-B0F7-B12F3ED4BE76}"/>
    <cellStyle name="Millares 3 11 2 3 4 2 5" xfId="47245" xr:uid="{0C234613-173D-42D5-B558-6040541B397A}"/>
    <cellStyle name="Millares 3 11 2 3 4 3" xfId="6375" xr:uid="{875F80BE-7814-4C33-81E3-00F56443BBBE}"/>
    <cellStyle name="Millares 3 11 2 3 4 3 2" xfId="14641" xr:uid="{3598DEEC-5DE3-49C0-8FA8-3A7C147B6146}"/>
    <cellStyle name="Millares 3 11 2 3 4 3 2 2" xfId="36144" xr:uid="{AB27B662-37A0-45E5-98BF-63C8C4029A5B}"/>
    <cellStyle name="Millares 3 11 2 3 4 3 3" xfId="21276" xr:uid="{898C7ED3-F9DF-4DCB-8EFF-7CCE9D302372}"/>
    <cellStyle name="Millares 3 11 2 3 4 3 3 2" xfId="42779" xr:uid="{8A38F135-6ACB-4BED-9C4B-346082A33BE6}"/>
    <cellStyle name="Millares 3 11 2 3 4 3 4" xfId="27881" xr:uid="{21A784A5-7B0C-4EB0-AF36-D2B176A843E6}"/>
    <cellStyle name="Millares 3 11 2 3 4 3 5" xfId="49384" xr:uid="{ECA403A5-6A43-45E1-B8AF-1EFF4E5C50C0}"/>
    <cellStyle name="Millares 3 11 2 3 4 4" xfId="8016" xr:uid="{98BEE952-9C7D-4532-B007-82A42C2E0AE5}"/>
    <cellStyle name="Millares 3 11 2 3 4 4 2" xfId="29519" xr:uid="{189A406E-5AFB-486D-B23B-19A91868F241}"/>
    <cellStyle name="Millares 3 11 2 3 4 5" xfId="9673" xr:uid="{A137CA64-DAE1-4EC6-B0DC-083CA4C0719C}"/>
    <cellStyle name="Millares 3 11 2 3 4 5 2" xfId="31176" xr:uid="{FC29C27B-3A13-4038-B18D-A2BF178D5678}"/>
    <cellStyle name="Millares 3 11 2 3 4 6" xfId="16308" xr:uid="{3C01F2BC-53A2-4028-9A78-468D1F0F6C08}"/>
    <cellStyle name="Millares 3 11 2 3 4 6 2" xfId="37811" xr:uid="{9683BE2C-3CF0-432F-9E49-E8EA68C55A00}"/>
    <cellStyle name="Millares 3 11 2 3 4 7" xfId="22913" xr:uid="{CFC90B48-2E8B-4ACD-9EAC-E839B47924DE}"/>
    <cellStyle name="Millares 3 11 2 3 4 8" xfId="44416" xr:uid="{5DEEFC34-AF8D-4539-B55F-9AC3CF62226D}"/>
    <cellStyle name="Millares 3 11 2 3 5" xfId="2094" xr:uid="{1007E997-F782-46C0-AC9C-D98E5DBF1E05}"/>
    <cellStyle name="Millares 3 11 2 3 5 2" xfId="10360" xr:uid="{875D6494-1B8C-4CA4-A63B-49DF50C3F114}"/>
    <cellStyle name="Millares 3 11 2 3 5 2 2" xfId="31863" xr:uid="{61B75090-84A0-4884-A6BD-FA13E246CBA7}"/>
    <cellStyle name="Millares 3 11 2 3 5 3" xfId="16995" xr:uid="{E6538A4C-D9E7-436D-83EC-63F3370776EC}"/>
    <cellStyle name="Millares 3 11 2 3 5 3 2" xfId="38498" xr:uid="{91DC9D56-D8BE-41FC-AC40-2AADCFA9E5E0}"/>
    <cellStyle name="Millares 3 11 2 3 5 4" xfId="23600" xr:uid="{80F2DD20-8EBB-4132-988E-C2BA2118B5A3}"/>
    <cellStyle name="Millares 3 11 2 3 5 5" xfId="45103" xr:uid="{07B33EF8-A02A-43A3-B346-9AEFD90F9E7D}"/>
    <cellStyle name="Millares 3 11 2 3 6" xfId="2642" xr:uid="{64CE6A5D-DBBD-493F-95FC-6A284A92D74D}"/>
    <cellStyle name="Millares 3 11 2 3 6 2" xfId="10908" xr:uid="{B7D85FB7-FEC9-412F-9BD6-14F6B3469C8B}"/>
    <cellStyle name="Millares 3 11 2 3 6 2 2" xfId="32411" xr:uid="{06E3FCAB-0D1E-40F1-8919-1C2859DA012F}"/>
    <cellStyle name="Millares 3 11 2 3 6 3" xfId="17543" xr:uid="{8432ED7B-2F38-4DAD-B9A4-32C3739EB91E}"/>
    <cellStyle name="Millares 3 11 2 3 6 3 2" xfId="39046" xr:uid="{F2F0E0E0-FC9C-4BC1-84B8-2A3019944348}"/>
    <cellStyle name="Millares 3 11 2 3 6 4" xfId="24148" xr:uid="{B37619DE-2123-48A6-8CAE-D06F6F3820F0}"/>
    <cellStyle name="Millares 3 11 2 3 6 5" xfId="45651" xr:uid="{C306FB02-C57D-4DA0-A6A3-655DCB6B0A7B}"/>
    <cellStyle name="Millares 3 11 2 3 7" xfId="3290" xr:uid="{FDA7FF34-20F4-4595-B6C1-4DF4912AB084}"/>
    <cellStyle name="Millares 3 11 2 3 7 2" xfId="11556" xr:uid="{B2381BB1-6E99-4CC4-8181-6C0D330420E6}"/>
    <cellStyle name="Millares 3 11 2 3 7 2 2" xfId="33059" xr:uid="{8689B55B-D524-46C0-8E4B-C111556E1841}"/>
    <cellStyle name="Millares 3 11 2 3 7 3" xfId="18191" xr:uid="{7644491B-DC53-4574-9037-9C09149D2A75}"/>
    <cellStyle name="Millares 3 11 2 3 7 3 2" xfId="39694" xr:uid="{48905DBF-C7EF-4F54-8354-B220353E93F9}"/>
    <cellStyle name="Millares 3 11 2 3 7 4" xfId="24796" xr:uid="{7FC92EB7-64AA-4A0D-9F26-8DF02F098E8C}"/>
    <cellStyle name="Millares 3 11 2 3 7 5" xfId="46299" xr:uid="{6929139D-9806-4F86-B861-182C9DC70547}"/>
    <cellStyle name="Millares 3 11 2 3 8" xfId="4786" xr:uid="{FF479683-5C11-4C8D-9D1C-74EB3FF490FC}"/>
    <cellStyle name="Millares 3 11 2 3 8 2" xfId="13052" xr:uid="{3BEA0FC7-514C-4052-963A-BE694BE0A047}"/>
    <cellStyle name="Millares 3 11 2 3 8 2 2" xfId="34555" xr:uid="{A62507C2-0A2E-46C6-A7C2-4D81EA6894FB}"/>
    <cellStyle name="Millares 3 11 2 3 8 3" xfId="19687" xr:uid="{9FD8A9B3-0C9F-4AB8-AA0F-BE43AF74F9DA}"/>
    <cellStyle name="Millares 3 11 2 3 8 3 2" xfId="41190" xr:uid="{72208426-3150-40C8-A6FC-2498F0B969B6}"/>
    <cellStyle name="Millares 3 11 2 3 8 4" xfId="26292" xr:uid="{8FBA3AF4-05EE-4AF4-8751-D3C578C59985}"/>
    <cellStyle name="Millares 3 11 2 3 8 5" xfId="47795" xr:uid="{3D3DEFB6-29D9-4505-9E9A-AC39ED3CD64E}"/>
    <cellStyle name="Millares 3 11 2 3 9" xfId="5429" xr:uid="{C232F184-0879-4103-AE5C-BD0FBE7FE18C}"/>
    <cellStyle name="Millares 3 11 2 3 9 2" xfId="13695" xr:uid="{AF721431-0B7E-4FA7-B403-0F1169B35D8C}"/>
    <cellStyle name="Millares 3 11 2 3 9 2 2" xfId="35198" xr:uid="{B1EEEBBD-77C2-47A4-8786-EB01C4E01150}"/>
    <cellStyle name="Millares 3 11 2 3 9 3" xfId="20330" xr:uid="{E1776D4D-4F64-4D7D-BE5F-C38CE13E6E00}"/>
    <cellStyle name="Millares 3 11 2 3 9 3 2" xfId="41833" xr:uid="{9458CF97-907F-4205-BB3F-5828FBF1B463}"/>
    <cellStyle name="Millares 3 11 2 3 9 4" xfId="26935" xr:uid="{DB2B196C-1C85-4074-8821-68C456DADDF3}"/>
    <cellStyle name="Millares 3 11 2 3 9 5" xfId="48438" xr:uid="{B5679BFE-F8C7-4BDE-8986-F0C6660CDFC4}"/>
    <cellStyle name="Millares 3 11 2 4" xfId="332" xr:uid="{78D7A69E-A47E-4AEC-BA7A-92584CB2525C}"/>
    <cellStyle name="Millares 3 11 2 4 10" xfId="15235" xr:uid="{515447D3-B85C-4A1F-B18F-01F83063A521}"/>
    <cellStyle name="Millares 3 11 2 4 10 2" xfId="36738" xr:uid="{F8E23238-9BB1-48B9-9D96-04F4969D8471}"/>
    <cellStyle name="Millares 3 11 2 4 11" xfId="21840" xr:uid="{43EF7682-0A52-45ED-9E93-E66D0F1457AE}"/>
    <cellStyle name="Millares 3 11 2 4 12" xfId="43343" xr:uid="{0FD96D76-FE2D-4014-8F74-64FCB3FC2222}"/>
    <cellStyle name="Millares 3 11 2 4 2" xfId="1280" xr:uid="{C7B5F34F-0D41-420E-A88C-09F3C55488A9}"/>
    <cellStyle name="Millares 3 11 2 4 2 2" xfId="4109" xr:uid="{424F3A04-8FA6-4B33-986C-28842E42A86A}"/>
    <cellStyle name="Millares 3 11 2 4 2 2 2" xfId="12375" xr:uid="{B16500D8-8C8F-4B74-AD31-74D524463413}"/>
    <cellStyle name="Millares 3 11 2 4 2 2 2 2" xfId="33878" xr:uid="{25052EB0-8211-4509-A45C-29A530872539}"/>
    <cellStyle name="Millares 3 11 2 4 2 2 3" xfId="19010" xr:uid="{74A6A674-7249-457A-94A3-5DE93500EA7B}"/>
    <cellStyle name="Millares 3 11 2 4 2 2 3 2" xfId="40513" xr:uid="{FA23CA84-7E9F-4E26-AA36-80E908E15849}"/>
    <cellStyle name="Millares 3 11 2 4 2 2 4" xfId="25615" xr:uid="{85F4054C-EFA5-4826-BE16-A938E238F3B9}"/>
    <cellStyle name="Millares 3 11 2 4 2 2 5" xfId="47118" xr:uid="{84E48A4A-B926-462B-87BF-03B499CC95A3}"/>
    <cellStyle name="Millares 3 11 2 4 2 3" xfId="6248" xr:uid="{B95FBFB1-5ACF-4DD5-896A-CC41CFE38722}"/>
    <cellStyle name="Millares 3 11 2 4 2 3 2" xfId="14514" xr:uid="{41CB208C-5E58-4988-A270-0DEC6BF5BC1D}"/>
    <cellStyle name="Millares 3 11 2 4 2 3 2 2" xfId="36017" xr:uid="{B49D7225-5574-4366-8F88-D4D7773C3C85}"/>
    <cellStyle name="Millares 3 11 2 4 2 3 3" xfId="21149" xr:uid="{DAF0FC88-9A6B-4AF8-BB2B-442B9C437263}"/>
    <cellStyle name="Millares 3 11 2 4 2 3 3 2" xfId="42652" xr:uid="{5010CDC4-E320-4F6A-84FE-451ED04054CD}"/>
    <cellStyle name="Millares 3 11 2 4 2 3 4" xfId="27754" xr:uid="{48C5F8CA-AD2A-4CA4-B439-712B5EB87958}"/>
    <cellStyle name="Millares 3 11 2 4 2 3 5" xfId="49257" xr:uid="{A7336CA4-7914-4775-8F2C-10694769292E}"/>
    <cellStyle name="Millares 3 11 2 4 2 4" xfId="7889" xr:uid="{E468E466-784D-4494-A3BE-AE5AAFD4DDF5}"/>
    <cellStyle name="Millares 3 11 2 4 2 4 2" xfId="29392" xr:uid="{7858DAE8-0D83-4A11-819B-77451B75C3B4}"/>
    <cellStyle name="Millares 3 11 2 4 2 5" xfId="9546" xr:uid="{2EC045E5-0825-4EC8-9B77-054055BDF145}"/>
    <cellStyle name="Millares 3 11 2 4 2 5 2" xfId="31049" xr:uid="{530E4314-8FD3-488F-8706-39616FB3B006}"/>
    <cellStyle name="Millares 3 11 2 4 2 6" xfId="16181" xr:uid="{A8C9ABC4-C7FB-4A0F-81A2-3E4DC6988377}"/>
    <cellStyle name="Millares 3 11 2 4 2 6 2" xfId="37684" xr:uid="{056B0C78-6296-4E4D-90D4-28F933FBCB53}"/>
    <cellStyle name="Millares 3 11 2 4 2 7" xfId="22786" xr:uid="{F0E6EF66-C5D0-4FE0-9211-F415694613CB}"/>
    <cellStyle name="Millares 3 11 2 4 2 8" xfId="44289" xr:uid="{9AC45523-FD71-456B-84BD-9BE528933639}"/>
    <cellStyle name="Millares 3 11 2 4 3" xfId="1967" xr:uid="{2858CB44-AF1F-453F-AD7B-994732367762}"/>
    <cellStyle name="Millares 3 11 2 4 3 2" xfId="10233" xr:uid="{1F9CFD62-EB29-4628-AEB7-CD07C6109EAD}"/>
    <cellStyle name="Millares 3 11 2 4 3 2 2" xfId="31736" xr:uid="{3F5D5334-827A-480A-8A60-DC61CEB98711}"/>
    <cellStyle name="Millares 3 11 2 4 3 3" xfId="16868" xr:uid="{63AAEB50-F474-4D9A-8202-3AA258D1FB2B}"/>
    <cellStyle name="Millares 3 11 2 4 3 3 2" xfId="38371" xr:uid="{580C6F73-7310-4014-9DA4-0661576DE339}"/>
    <cellStyle name="Millares 3 11 2 4 3 4" xfId="23473" xr:uid="{4F01DFE7-86AE-4255-BB7E-880954C362D2}"/>
    <cellStyle name="Millares 3 11 2 4 3 5" xfId="44976" xr:uid="{EF81C36F-A8FF-4E07-9F93-1548F80C953D}"/>
    <cellStyle name="Millares 3 11 2 4 4" xfId="2766" xr:uid="{8BFBB2E7-3E4A-49F4-8442-C38118F31A1B}"/>
    <cellStyle name="Millares 3 11 2 4 4 2" xfId="11032" xr:uid="{8DCC0035-0E5B-48C4-9EC0-E7C02F628864}"/>
    <cellStyle name="Millares 3 11 2 4 4 2 2" xfId="32535" xr:uid="{92DFB293-63FF-4879-8737-CFC36764FBCD}"/>
    <cellStyle name="Millares 3 11 2 4 4 3" xfId="17667" xr:uid="{4E1FD938-F2AE-46E3-9F1F-D0DF1A78E6C3}"/>
    <cellStyle name="Millares 3 11 2 4 4 3 2" xfId="39170" xr:uid="{84B6A1C1-9CBC-4090-BC0A-AD76B25490A5}"/>
    <cellStyle name="Millares 3 11 2 4 4 4" xfId="24272" xr:uid="{27340FCF-8036-4DB4-A274-3DF308D9CE57}"/>
    <cellStyle name="Millares 3 11 2 4 4 5" xfId="45775" xr:uid="{F8F984FA-786D-40EA-98D3-A95D4EF1CFC5}"/>
    <cellStyle name="Millares 3 11 2 4 5" xfId="3163" xr:uid="{5CAC33CD-87CE-44DD-B5F2-A4EC2E0D8FBA}"/>
    <cellStyle name="Millares 3 11 2 4 5 2" xfId="11429" xr:uid="{49C47F01-D93B-4588-B93E-602883D826D1}"/>
    <cellStyle name="Millares 3 11 2 4 5 2 2" xfId="32932" xr:uid="{76F3FC6B-6808-48B8-81FE-A20BA2A049C6}"/>
    <cellStyle name="Millares 3 11 2 4 5 3" xfId="18064" xr:uid="{FE50DC30-3B72-4E74-B536-09EED5B3661F}"/>
    <cellStyle name="Millares 3 11 2 4 5 3 2" xfId="39567" xr:uid="{ED3A5CAC-035B-49E2-8C76-692E0B82A271}"/>
    <cellStyle name="Millares 3 11 2 4 5 4" xfId="24669" xr:uid="{71E37B8E-E134-420E-9FA8-E6A96C4AACD1}"/>
    <cellStyle name="Millares 3 11 2 4 5 5" xfId="46172" xr:uid="{A6841BF6-EDFA-46DF-A18E-E52C97EDF101}"/>
    <cellStyle name="Millares 3 11 2 4 6" xfId="4910" xr:uid="{DADA79F2-34C6-45ED-BBE8-C1C0D8514B7E}"/>
    <cellStyle name="Millares 3 11 2 4 6 2" xfId="13176" xr:uid="{FDB6F043-C906-4F6E-A93A-F250AE3C1332}"/>
    <cellStyle name="Millares 3 11 2 4 6 2 2" xfId="34679" xr:uid="{3761DF6D-45F3-42D3-BA15-07B768639B66}"/>
    <cellStyle name="Millares 3 11 2 4 6 3" xfId="19811" xr:uid="{29E88CE0-E50A-4D3C-B1E6-BCBFEE8E8DBA}"/>
    <cellStyle name="Millares 3 11 2 4 6 3 2" xfId="41314" xr:uid="{196D5D5C-07D3-4408-8D90-F0178D46E208}"/>
    <cellStyle name="Millares 3 11 2 4 6 4" xfId="26416" xr:uid="{82395170-4777-4475-BD4A-9ADF40F52968}"/>
    <cellStyle name="Millares 3 11 2 4 6 5" xfId="47919" xr:uid="{9AD46683-21D2-4CAA-AAF8-786307582D5D}"/>
    <cellStyle name="Millares 3 11 2 4 7" xfId="5302" xr:uid="{08BA6752-492A-4B27-A61A-E893DF1571B1}"/>
    <cellStyle name="Millares 3 11 2 4 7 2" xfId="13568" xr:uid="{5B5C0AEF-0DB0-4CA0-8980-52D42EA71FF0}"/>
    <cellStyle name="Millares 3 11 2 4 7 2 2" xfId="35071" xr:uid="{2AB4CC9C-E1A7-44DE-AACA-1B3C9DCEBC66}"/>
    <cellStyle name="Millares 3 11 2 4 7 3" xfId="20203" xr:uid="{FEEED479-F348-4F30-AF4D-FF950F487DE0}"/>
    <cellStyle name="Millares 3 11 2 4 7 3 2" xfId="41706" xr:uid="{26ABDD70-2387-4F70-883A-53C780E3BE92}"/>
    <cellStyle name="Millares 3 11 2 4 7 4" xfId="26808" xr:uid="{002E3F0F-64CB-405A-8639-B204BBF31EBB}"/>
    <cellStyle name="Millares 3 11 2 4 7 5" xfId="48311" xr:uid="{33046000-399E-4A97-978B-21CFB76E064F}"/>
    <cellStyle name="Millares 3 11 2 4 8" xfId="6943" xr:uid="{BAB063F3-CFE3-44F5-A9A7-EE8CB9AA5794}"/>
    <cellStyle name="Millares 3 11 2 4 8 2" xfId="28446" xr:uid="{464BAA24-C32D-4F1F-8760-12C6F21D40A9}"/>
    <cellStyle name="Millares 3 11 2 4 9" xfId="8599" xr:uid="{66ED9E7D-21B5-483D-A110-B417ABE3E698}"/>
    <cellStyle name="Millares 3 11 2 4 9 2" xfId="30102" xr:uid="{A1241905-D2B9-47CA-980E-6128A29454B3}"/>
    <cellStyle name="Millares 3 11 2 5" xfId="616" xr:uid="{266D60D6-2289-48F2-A598-70C7DFDED69D}"/>
    <cellStyle name="Millares 3 11 2 5 10" xfId="43625" xr:uid="{AD155F4A-A4CC-4CC4-838B-24194834BA52}"/>
    <cellStyle name="Millares 3 11 2 5 2" xfId="1562" xr:uid="{0AD6F9C2-8B9C-4C2C-87C6-A2AB7927D4AA}"/>
    <cellStyle name="Millares 3 11 2 5 2 2" xfId="4391" xr:uid="{9848CD66-C566-451E-9B80-AA6826080025}"/>
    <cellStyle name="Millares 3 11 2 5 2 2 2" xfId="12657" xr:uid="{F2F02605-48BA-4CB1-A85B-C4490ACBA851}"/>
    <cellStyle name="Millares 3 11 2 5 2 2 2 2" xfId="34160" xr:uid="{8693F8DF-80C6-4563-B1CE-90BC9197EB1B}"/>
    <cellStyle name="Millares 3 11 2 5 2 2 3" xfId="19292" xr:uid="{95CC0362-116D-49E7-B630-8A0C35EF2F2F}"/>
    <cellStyle name="Millares 3 11 2 5 2 2 3 2" xfId="40795" xr:uid="{012A3D1E-60EC-4A58-8EA0-4F0B84453066}"/>
    <cellStyle name="Millares 3 11 2 5 2 2 4" xfId="25897" xr:uid="{B09DBC16-D423-41E8-BB1D-FB9507611664}"/>
    <cellStyle name="Millares 3 11 2 5 2 2 5" xfId="47400" xr:uid="{9CC5C0D5-6E42-46A2-8C7D-3D73A797AD7C}"/>
    <cellStyle name="Millares 3 11 2 5 2 3" xfId="6530" xr:uid="{4B5E46B0-D15A-45A3-A2C7-0DC201CA50A3}"/>
    <cellStyle name="Millares 3 11 2 5 2 3 2" xfId="14796" xr:uid="{5AAD6A0D-A853-4107-A03D-5AA604413BFE}"/>
    <cellStyle name="Millares 3 11 2 5 2 3 2 2" xfId="36299" xr:uid="{6F96CF37-A5F4-4130-ABAB-E647CAE4E26D}"/>
    <cellStyle name="Millares 3 11 2 5 2 3 3" xfId="21431" xr:uid="{CB6AA92A-08C8-4654-A6AA-BE8903210BCC}"/>
    <cellStyle name="Millares 3 11 2 5 2 3 3 2" xfId="42934" xr:uid="{4AE62B76-1E6E-49DF-BF3C-FDA97DA1E485}"/>
    <cellStyle name="Millares 3 11 2 5 2 3 4" xfId="28036" xr:uid="{D827E561-5598-4A5C-B52B-231EE25A5CC5}"/>
    <cellStyle name="Millares 3 11 2 5 2 3 5" xfId="49539" xr:uid="{07125809-4AE1-438B-8BB5-C5134CF5CF71}"/>
    <cellStyle name="Millares 3 11 2 5 2 4" xfId="8171" xr:uid="{3729F2E3-7463-430E-9F96-6B2C06DE5345}"/>
    <cellStyle name="Millares 3 11 2 5 2 4 2" xfId="29674" xr:uid="{A112806C-9AB4-44C6-83BC-C4CAD1BCFEF2}"/>
    <cellStyle name="Millares 3 11 2 5 2 5" xfId="9828" xr:uid="{6C35E377-9F57-408A-A272-82C9E394A7C9}"/>
    <cellStyle name="Millares 3 11 2 5 2 5 2" xfId="31331" xr:uid="{9B0E1E87-53BD-4F40-96B7-186F1674C881}"/>
    <cellStyle name="Millares 3 11 2 5 2 6" xfId="16463" xr:uid="{444D40C7-847E-46B7-B52A-AD9C1E7B278A}"/>
    <cellStyle name="Millares 3 11 2 5 2 6 2" xfId="37966" xr:uid="{2E1E6646-5B6D-442F-98AF-064E4947CE7A}"/>
    <cellStyle name="Millares 3 11 2 5 2 7" xfId="23068" xr:uid="{8803A98B-C240-4576-8BB5-68DB3F717510}"/>
    <cellStyle name="Millares 3 11 2 5 2 8" xfId="44571" xr:uid="{C0349546-462B-48D3-B04D-31802C729B85}"/>
    <cellStyle name="Millares 3 11 2 5 3" xfId="2249" xr:uid="{3444B968-980C-4C3A-B192-119695F539EF}"/>
    <cellStyle name="Millares 3 11 2 5 3 2" xfId="10515" xr:uid="{77361953-14CF-406E-9318-6F3B3820970C}"/>
    <cellStyle name="Millares 3 11 2 5 3 2 2" xfId="32018" xr:uid="{7C3D409B-C94F-45AB-A191-FEA39E73DB3E}"/>
    <cellStyle name="Millares 3 11 2 5 3 3" xfId="17150" xr:uid="{40D3F2F6-D06F-46E5-84EB-1FE1B6A6E0FE}"/>
    <cellStyle name="Millares 3 11 2 5 3 3 2" xfId="38653" xr:uid="{0B665895-1EAE-4384-BB31-AC9E93ADF7A7}"/>
    <cellStyle name="Millares 3 11 2 5 3 4" xfId="23755" xr:uid="{7D93432F-666E-4DAE-A9D6-B927CE91FA76}"/>
    <cellStyle name="Millares 3 11 2 5 3 5" xfId="45258" xr:uid="{A48D306E-8199-41FA-919E-7DE627E3B5D2}"/>
    <cellStyle name="Millares 3 11 2 5 4" xfId="3445" xr:uid="{73890DF4-B604-49A8-9919-2E85ADE950EB}"/>
    <cellStyle name="Millares 3 11 2 5 4 2" xfId="11711" xr:uid="{E366BDAE-AB7E-4AC5-BF1A-4C785FCDAA77}"/>
    <cellStyle name="Millares 3 11 2 5 4 2 2" xfId="33214" xr:uid="{F4420586-881E-4BCE-A727-E0EEFF353628}"/>
    <cellStyle name="Millares 3 11 2 5 4 3" xfId="18346" xr:uid="{4CD0537E-8763-4740-9F7E-68055C616D41}"/>
    <cellStyle name="Millares 3 11 2 5 4 3 2" xfId="39849" xr:uid="{9AC59157-DAC1-4F5C-A150-A50EA49F4C6A}"/>
    <cellStyle name="Millares 3 11 2 5 4 4" xfId="24951" xr:uid="{3CD1A462-06C8-4E9B-B841-52FCCC576952}"/>
    <cellStyle name="Millares 3 11 2 5 4 5" xfId="46454" xr:uid="{534AD3F1-3EAE-4262-B01B-22DE0C895B24}"/>
    <cellStyle name="Millares 3 11 2 5 5" xfId="5584" xr:uid="{8776C6A5-A23D-4D3E-A0CD-F1519B604CD6}"/>
    <cellStyle name="Millares 3 11 2 5 5 2" xfId="13850" xr:uid="{4CC04FA4-3085-458C-B2AC-03968EA20CAB}"/>
    <cellStyle name="Millares 3 11 2 5 5 2 2" xfId="35353" xr:uid="{EEED71DB-05A9-402C-B8AF-257CE40D4AD4}"/>
    <cellStyle name="Millares 3 11 2 5 5 3" xfId="20485" xr:uid="{227A060A-A05F-4672-AA42-875BF46381B8}"/>
    <cellStyle name="Millares 3 11 2 5 5 3 2" xfId="41988" xr:uid="{F37CC8AA-6D4E-4AFA-9761-9EE74B264E7B}"/>
    <cellStyle name="Millares 3 11 2 5 5 4" xfId="27090" xr:uid="{0CE757DC-958C-4B6F-B030-BF3D988B6566}"/>
    <cellStyle name="Millares 3 11 2 5 5 5" xfId="48593" xr:uid="{599EF988-F15F-4A0B-BF21-1A18AC41B395}"/>
    <cellStyle name="Millares 3 11 2 5 6" xfId="7225" xr:uid="{435E753F-B1AF-440C-AB99-3301472FED81}"/>
    <cellStyle name="Millares 3 11 2 5 6 2" xfId="28728" xr:uid="{251FE5B6-C76F-49DE-BFFE-6C791B726C51}"/>
    <cellStyle name="Millares 3 11 2 5 7" xfId="8882" xr:uid="{FF50A0A4-7B13-427B-8EC9-754DC21E0ED9}"/>
    <cellStyle name="Millares 3 11 2 5 7 2" xfId="30385" xr:uid="{B68152AC-F2FA-4479-9F9B-74AA15C49319}"/>
    <cellStyle name="Millares 3 11 2 5 8" xfId="15517" xr:uid="{1490F759-EEAC-49CE-90B2-BD83D30B9ED4}"/>
    <cellStyle name="Millares 3 11 2 5 8 2" xfId="37020" xr:uid="{D61E7F66-6A5F-40D3-BBC4-55EBBC44E0B7}"/>
    <cellStyle name="Millares 3 11 2 5 9" xfId="22122" xr:uid="{7B2CBF80-CB93-4DA1-BD71-1E46D903482C}"/>
    <cellStyle name="Millares 3 11 2 6" xfId="884" xr:uid="{3235F745-B64E-4F14-9FC0-6A85AF732353}"/>
    <cellStyle name="Millares 3 11 2 6 2" xfId="3713" xr:uid="{34864D37-9C71-4195-98B9-06E54DFF68B7}"/>
    <cellStyle name="Millares 3 11 2 6 2 2" xfId="11979" xr:uid="{E146F203-AF75-4686-895F-8A339E3A79AB}"/>
    <cellStyle name="Millares 3 11 2 6 2 2 2" xfId="33482" xr:uid="{E88302E9-3808-407C-A378-7661A647B43B}"/>
    <cellStyle name="Millares 3 11 2 6 2 3" xfId="18614" xr:uid="{7E33C217-E7A6-42FF-B747-0399A8AB4BC7}"/>
    <cellStyle name="Millares 3 11 2 6 2 3 2" xfId="40117" xr:uid="{C39E6E7D-A4FB-481C-9CB7-7006605D6125}"/>
    <cellStyle name="Millares 3 11 2 6 2 4" xfId="25219" xr:uid="{E0D4E23A-69EB-49CA-B217-638AAFCB9C4C}"/>
    <cellStyle name="Millares 3 11 2 6 2 5" xfId="46722" xr:uid="{6E19D41A-A27A-45DD-8829-86D01287A0D4}"/>
    <cellStyle name="Millares 3 11 2 6 3" xfId="5852" xr:uid="{2D301782-19B5-4F53-B0DA-EA97145D3CFB}"/>
    <cellStyle name="Millares 3 11 2 6 3 2" xfId="14118" xr:uid="{0EB9ECFE-C411-4812-A254-609C4FA8EC8A}"/>
    <cellStyle name="Millares 3 11 2 6 3 2 2" xfId="35621" xr:uid="{E7737D91-9F77-47A0-A151-50321A114412}"/>
    <cellStyle name="Millares 3 11 2 6 3 3" xfId="20753" xr:uid="{A4DDEE2F-98DE-4AD0-8FC2-5A59CBB709A1}"/>
    <cellStyle name="Millares 3 11 2 6 3 3 2" xfId="42256" xr:uid="{FC26B2D1-4162-4A8E-8EDB-D154CB07A355}"/>
    <cellStyle name="Millares 3 11 2 6 3 4" xfId="27358" xr:uid="{6974D423-FB7E-4D1E-9CC1-4421975667A2}"/>
    <cellStyle name="Millares 3 11 2 6 3 5" xfId="48861" xr:uid="{A45DB7D2-EFFA-40A3-993A-84A1CE207FB8}"/>
    <cellStyle name="Millares 3 11 2 6 4" xfId="7493" xr:uid="{4472C13E-5DC8-4575-8EEA-40C7362AB7AD}"/>
    <cellStyle name="Millares 3 11 2 6 4 2" xfId="28996" xr:uid="{1CA12E96-5D28-4AD2-8552-1756106CDF17}"/>
    <cellStyle name="Millares 3 11 2 6 5" xfId="9150" xr:uid="{A4E557E4-A069-455D-B4C4-4D8EA3648DE7}"/>
    <cellStyle name="Millares 3 11 2 6 5 2" xfId="30653" xr:uid="{E8AF3714-16F3-48D8-8F74-FBDCAB9F56F8}"/>
    <cellStyle name="Millares 3 11 2 6 6" xfId="15785" xr:uid="{5F345CE5-654A-4366-81A3-CAAB7F9DE99A}"/>
    <cellStyle name="Millares 3 11 2 6 6 2" xfId="37288" xr:uid="{35DBC177-C92C-4032-9E2F-175463CF72A1}"/>
    <cellStyle name="Millares 3 11 2 6 7" xfId="22390" xr:uid="{5B17693D-E351-4621-B0C6-37869C6B2302}"/>
    <cellStyle name="Millares 3 11 2 6 8" xfId="43893" xr:uid="{7D7D044C-03ED-4C56-B062-C6D58C4613B1}"/>
    <cellStyle name="Millares 3 11 2 7" xfId="1145" xr:uid="{FEB57EE1-9A9B-44C6-88A0-504CB9309280}"/>
    <cellStyle name="Millares 3 11 2 7 2" xfId="3974" xr:uid="{E9648F64-D776-4D7D-BA2F-D41BA0592951}"/>
    <cellStyle name="Millares 3 11 2 7 2 2" xfId="12240" xr:uid="{A19B6AEE-F912-4F24-A19B-B1D830CF7012}"/>
    <cellStyle name="Millares 3 11 2 7 2 2 2" xfId="33743" xr:uid="{A305C927-F816-4733-A863-11A6395BFF46}"/>
    <cellStyle name="Millares 3 11 2 7 2 3" xfId="18875" xr:uid="{9F7617F2-1DAA-4259-8800-8207EBC9250A}"/>
    <cellStyle name="Millares 3 11 2 7 2 3 2" xfId="40378" xr:uid="{D66C7BF3-2FA6-44A8-9A5F-6319F2FC7FAC}"/>
    <cellStyle name="Millares 3 11 2 7 2 4" xfId="25480" xr:uid="{E02DC4BF-545E-4710-9B71-325BB3BC02E3}"/>
    <cellStyle name="Millares 3 11 2 7 2 5" xfId="46983" xr:uid="{905D234F-7893-4720-9D2C-4A3E581186CA}"/>
    <cellStyle name="Millares 3 11 2 7 3" xfId="6113" xr:uid="{1590ECF5-28CB-4BD2-97A6-1435610C93BE}"/>
    <cellStyle name="Millares 3 11 2 7 3 2" xfId="14379" xr:uid="{3B2AFA42-784E-4CE4-B0EB-4EEAF0209D93}"/>
    <cellStyle name="Millares 3 11 2 7 3 2 2" xfId="35882" xr:uid="{303FB920-A987-4227-B9FE-2DF8BF83EC5A}"/>
    <cellStyle name="Millares 3 11 2 7 3 3" xfId="21014" xr:uid="{A47F0B80-B02E-4C5A-B468-5A2D3A787894}"/>
    <cellStyle name="Millares 3 11 2 7 3 3 2" xfId="42517" xr:uid="{5DC9E196-A6FE-4B22-AC47-62C4FAD69DEB}"/>
    <cellStyle name="Millares 3 11 2 7 3 4" xfId="27619" xr:uid="{B0B81F33-9824-4949-A740-48C55E3D4479}"/>
    <cellStyle name="Millares 3 11 2 7 3 5" xfId="49122" xr:uid="{420530D4-982A-40A8-B14D-5F13F54AE37F}"/>
    <cellStyle name="Millares 3 11 2 7 4" xfId="7754" xr:uid="{A18C69B2-C098-466A-8D8C-90FF6CB9D677}"/>
    <cellStyle name="Millares 3 11 2 7 4 2" xfId="29257" xr:uid="{391574EA-35AE-4A6E-BC2F-BCB0977C363D}"/>
    <cellStyle name="Millares 3 11 2 7 5" xfId="9411" xr:uid="{8A95347E-EE42-4228-908A-2F7FC0709D45}"/>
    <cellStyle name="Millares 3 11 2 7 5 2" xfId="30914" xr:uid="{BD7CF3C2-E59C-4077-86E7-88D41245FAB6}"/>
    <cellStyle name="Millares 3 11 2 7 6" xfId="16046" xr:uid="{DC643810-4136-47E0-888A-C662F416381D}"/>
    <cellStyle name="Millares 3 11 2 7 6 2" xfId="37549" xr:uid="{C9D1DF22-600C-4AF0-94F3-4CF703D7ABF3}"/>
    <cellStyle name="Millares 3 11 2 7 7" xfId="22651" xr:uid="{2DADD8F2-AD5B-41C6-9A27-C3FB14E9FDA2}"/>
    <cellStyle name="Millares 3 11 2 7 8" xfId="44154" xr:uid="{051FEED4-4F67-420E-AAAB-AF64629EBA0C}"/>
    <cellStyle name="Millares 3 11 2 8" xfId="1833" xr:uid="{A58231EE-B4E2-4DA8-87C3-D192F0FEEFC9}"/>
    <cellStyle name="Millares 3 11 2 8 2" xfId="10099" xr:uid="{D39D109D-917E-4769-8CCC-1A3867D2855B}"/>
    <cellStyle name="Millares 3 11 2 8 2 2" xfId="31602" xr:uid="{A52FEAA1-3F2B-4337-957A-E5FDEE7C3B8A}"/>
    <cellStyle name="Millares 3 11 2 8 3" xfId="16734" xr:uid="{823ABA3D-79DC-42B9-9AE7-C86D51548234}"/>
    <cellStyle name="Millares 3 11 2 8 3 2" xfId="38237" xr:uid="{69D339E4-B202-4837-9D35-50E6AF55307D}"/>
    <cellStyle name="Millares 3 11 2 8 4" xfId="23339" xr:uid="{4F115E33-7A3B-4FDC-8635-4B8F53A043BF}"/>
    <cellStyle name="Millares 3 11 2 8 5" xfId="44842" xr:uid="{EDCF0860-62E2-4597-A99D-E11A27A7557E}"/>
    <cellStyle name="Millares 3 11 2 9" xfId="2518" xr:uid="{B437C0B0-708C-4DE8-B167-6276DC5BC774}"/>
    <cellStyle name="Millares 3 11 2 9 2" xfId="10784" xr:uid="{97720357-B492-4D36-A2AB-750F5EDC62EA}"/>
    <cellStyle name="Millares 3 11 2 9 2 2" xfId="32287" xr:uid="{D3811792-7AB0-4BC7-B93B-247CAC2A6405}"/>
    <cellStyle name="Millares 3 11 2 9 3" xfId="17419" xr:uid="{72C92983-CCF6-47CB-8410-8E3D0E9AB088}"/>
    <cellStyle name="Millares 3 11 2 9 3 2" xfId="38922" xr:uid="{AC8D4D53-B9FA-4BDE-BE05-8BAEC31AF101}"/>
    <cellStyle name="Millares 3 11 2 9 4" xfId="24024" xr:uid="{903414FB-0BB7-4479-9220-04825DFF46B2}"/>
    <cellStyle name="Millares 3 11 2 9 5" xfId="45527" xr:uid="{7C57413F-D186-4875-927B-2B29D2C3F748}"/>
    <cellStyle name="Millares 3 11 3" xfId="146" xr:uid="{90B0DC56-C10D-48D1-8414-B63AD8FB0BE4}"/>
    <cellStyle name="Millares 3 11 3 10" xfId="4683" xr:uid="{7E0F61BD-D0CA-4CB3-93B7-AC246C0C94F6}"/>
    <cellStyle name="Millares 3 11 3 10 2" xfId="12949" xr:uid="{EB7E179A-4847-41C9-AC37-1BA3983C98E1}"/>
    <cellStyle name="Millares 3 11 3 10 2 2" xfId="34452" xr:uid="{DEEB84F5-C658-44D6-84C2-7F2D40601416}"/>
    <cellStyle name="Millares 3 11 3 10 3" xfId="19584" xr:uid="{26D36F4E-FC88-47A0-816F-31C6E834E754}"/>
    <cellStyle name="Millares 3 11 3 10 3 2" xfId="41087" xr:uid="{FD032E52-3FD6-4A44-AED3-B87AD981405C}"/>
    <cellStyle name="Millares 3 11 3 10 4" xfId="26189" xr:uid="{3ECFCA44-E968-4069-8820-522C783ABB15}"/>
    <cellStyle name="Millares 3 11 3 10 5" xfId="47692" xr:uid="{33A8F029-2206-4AF0-A14C-29865400311E}"/>
    <cellStyle name="Millares 3 11 3 11" xfId="5186" xr:uid="{8E1CE285-8C44-4D04-9798-59338E50A102}"/>
    <cellStyle name="Millares 3 11 3 11 2" xfId="13452" xr:uid="{A2426D39-7B1F-478F-8692-B8B13C35D9FF}"/>
    <cellStyle name="Millares 3 11 3 11 2 2" xfId="34955" xr:uid="{87685884-2414-4CF3-B934-5D8FE9A77662}"/>
    <cellStyle name="Millares 3 11 3 11 3" xfId="20087" xr:uid="{204E1D27-37B2-429E-8E03-993CA03AD691}"/>
    <cellStyle name="Millares 3 11 3 11 3 2" xfId="41590" xr:uid="{BBAE03D5-779E-4567-9A72-BA066BF9908F}"/>
    <cellStyle name="Millares 3 11 3 11 4" xfId="26692" xr:uid="{51800EFB-0AE1-4D5E-A0CD-E2BD701662BD}"/>
    <cellStyle name="Millares 3 11 3 11 5" xfId="48195" xr:uid="{701EF4E0-19FD-4124-A442-D8D05FF60CAA}"/>
    <cellStyle name="Millares 3 11 3 12" xfId="6827" xr:uid="{05107327-F808-4197-8758-96C0DB1DE881}"/>
    <cellStyle name="Millares 3 11 3 12 2" xfId="28330" xr:uid="{4FC53E5F-7057-45BD-B8FA-1B598F1DE682}"/>
    <cellStyle name="Millares 3 11 3 13" xfId="8481" xr:uid="{F0322F59-2389-4E1F-948E-A369A7875814}"/>
    <cellStyle name="Millares 3 11 3 13 2" xfId="29984" xr:uid="{589E966F-CD1A-4F1F-AA33-94EB9BA0BA31}"/>
    <cellStyle name="Millares 3 11 3 14" xfId="15120" xr:uid="{B8B55E28-E59E-42F9-8BD8-2C024C9C5928}"/>
    <cellStyle name="Millares 3 11 3 14 2" xfId="36623" xr:uid="{F56AA8DE-67F3-4B45-A0F1-8E5EDD487F25}"/>
    <cellStyle name="Millares 3 11 3 15" xfId="21725" xr:uid="{B26AD061-391D-49EB-B4F7-4069F6E07A49}"/>
    <cellStyle name="Millares 3 11 3 16" xfId="43228" xr:uid="{12D2ADFF-04F9-43E8-B52C-D95ADE17DAF2}"/>
    <cellStyle name="Millares 3 11 3 2" xfId="478" xr:uid="{D576CC66-1A20-4980-9DC1-F0AA2E553693}"/>
    <cellStyle name="Millares 3 11 3 2 10" xfId="7089" xr:uid="{0DE304D1-E068-432C-B16B-8C76F48AAFD1}"/>
    <cellStyle name="Millares 3 11 3 2 10 2" xfId="28592" xr:uid="{E35C89B6-0D70-4CE8-ADF1-1F0AB353A5A0}"/>
    <cellStyle name="Millares 3 11 3 2 11" xfId="8745" xr:uid="{B0EF899A-B2B7-450B-959E-1F352378D920}"/>
    <cellStyle name="Millares 3 11 3 2 11 2" xfId="30248" xr:uid="{50EC4F8D-A189-43A5-9474-BB198D8B4DDE}"/>
    <cellStyle name="Millares 3 11 3 2 12" xfId="15381" xr:uid="{396A9B07-D62C-4825-ACDC-B6C2571DFC29}"/>
    <cellStyle name="Millares 3 11 3 2 12 2" xfId="36884" xr:uid="{2D64AEA1-9741-4678-A455-CDDE757E6DD4}"/>
    <cellStyle name="Millares 3 11 3 2 13" xfId="21986" xr:uid="{BF46DBBD-C35C-436E-8B43-AE4281E3FF55}"/>
    <cellStyle name="Millares 3 11 3 2 14" xfId="43489" xr:uid="{B2F4F094-5F35-4DBD-B6BC-52971409E0CD}"/>
    <cellStyle name="Millares 3 11 3 2 2" xfId="760" xr:uid="{4582FC42-F7D8-458B-A436-17E68DAEFC1B}"/>
    <cellStyle name="Millares 3 11 3 2 2 10" xfId="15661" xr:uid="{3F35E006-2FAD-4A28-95B8-25B2D1D23634}"/>
    <cellStyle name="Millares 3 11 3 2 2 10 2" xfId="37164" xr:uid="{FC1BE439-05B8-412B-89C2-CAB11200BCF1}"/>
    <cellStyle name="Millares 3 11 3 2 2 11" xfId="22266" xr:uid="{27CE3FD5-FA5B-4644-B54C-F1B023B9A090}"/>
    <cellStyle name="Millares 3 11 3 2 2 12" xfId="43769" xr:uid="{D81BFE29-62E7-4765-B1BE-7029D3F55817}"/>
    <cellStyle name="Millares 3 11 3 2 2 2" xfId="1706" xr:uid="{A0A3CDD7-A609-4717-93E3-A6BE1BA4DA91}"/>
    <cellStyle name="Millares 3 11 3 2 2 2 2" xfId="4535" xr:uid="{A840806A-1B2D-4FBC-BBA3-6CC51388438D}"/>
    <cellStyle name="Millares 3 11 3 2 2 2 2 2" xfId="12801" xr:uid="{BFD6932C-96EF-47D0-B138-FD32B91BC6BE}"/>
    <cellStyle name="Millares 3 11 3 2 2 2 2 2 2" xfId="34304" xr:uid="{C82C65C0-6BB7-4537-AFAF-4C36479CC30C}"/>
    <cellStyle name="Millares 3 11 3 2 2 2 2 3" xfId="19436" xr:uid="{4C790B4E-8FE7-4DD6-8681-EEDAAB9B3A73}"/>
    <cellStyle name="Millares 3 11 3 2 2 2 2 3 2" xfId="40939" xr:uid="{17EC0B63-C679-4490-A176-0FDC1A31782A}"/>
    <cellStyle name="Millares 3 11 3 2 2 2 2 4" xfId="26041" xr:uid="{C26742BC-0523-4AC9-91D6-1EF8B4F098C1}"/>
    <cellStyle name="Millares 3 11 3 2 2 2 2 5" xfId="47544" xr:uid="{3D4211E9-34AD-4CED-8637-871C54812B08}"/>
    <cellStyle name="Millares 3 11 3 2 2 2 3" xfId="6674" xr:uid="{45FD6D62-4AE8-4CEB-BE90-16E7909AC48B}"/>
    <cellStyle name="Millares 3 11 3 2 2 2 3 2" xfId="14940" xr:uid="{C0561EED-56CB-4810-817A-BDBF4A5C3B01}"/>
    <cellStyle name="Millares 3 11 3 2 2 2 3 2 2" xfId="36443" xr:uid="{CC6D69C3-96B5-4B20-91EB-49BF43FAF507}"/>
    <cellStyle name="Millares 3 11 3 2 2 2 3 3" xfId="21575" xr:uid="{DF98FA4D-46D1-4E33-8843-7645C5BAB34F}"/>
    <cellStyle name="Millares 3 11 3 2 2 2 3 3 2" xfId="43078" xr:uid="{A5FCB8B0-BB80-4DC3-BE74-A06CA0570543}"/>
    <cellStyle name="Millares 3 11 3 2 2 2 3 4" xfId="28180" xr:uid="{98B31F9C-4584-4279-BC59-FD367051FB24}"/>
    <cellStyle name="Millares 3 11 3 2 2 2 3 5" xfId="49683" xr:uid="{62AE1CC5-BA4F-4C25-B6B1-A1CBFAA78CA1}"/>
    <cellStyle name="Millares 3 11 3 2 2 2 4" xfId="8315" xr:uid="{53B1483B-85C6-439D-A1DB-46F1FBFB783A}"/>
    <cellStyle name="Millares 3 11 3 2 2 2 4 2" xfId="29818" xr:uid="{AC230FA7-D048-44BE-96C0-4AD06C4875F0}"/>
    <cellStyle name="Millares 3 11 3 2 2 2 5" xfId="9972" xr:uid="{B82B20A7-8BC8-4EBE-B5C2-8C136585869E}"/>
    <cellStyle name="Millares 3 11 3 2 2 2 5 2" xfId="31475" xr:uid="{5D572CDA-6241-40C2-823A-7B4216564A4E}"/>
    <cellStyle name="Millares 3 11 3 2 2 2 6" xfId="16607" xr:uid="{7B788A63-60C6-414C-8FDA-5EFECD28ED1A}"/>
    <cellStyle name="Millares 3 11 3 2 2 2 6 2" xfId="38110" xr:uid="{892D4363-F278-4BED-9517-BE36E4B01B62}"/>
    <cellStyle name="Millares 3 11 3 2 2 2 7" xfId="23212" xr:uid="{81B4B2D1-2E7E-4926-9D72-3050A857F29D}"/>
    <cellStyle name="Millares 3 11 3 2 2 2 8" xfId="44715" xr:uid="{C9831F78-0E11-45FD-9555-5B8F2FF88004}"/>
    <cellStyle name="Millares 3 11 3 2 2 3" xfId="2393" xr:uid="{EE447633-DE07-4690-B0F4-5C6B61786C97}"/>
    <cellStyle name="Millares 3 11 3 2 2 3 2" xfId="10659" xr:uid="{845A8D25-12FB-4AC0-9FDB-6EE41C00F69F}"/>
    <cellStyle name="Millares 3 11 3 2 2 3 2 2" xfId="32162" xr:uid="{24D5EDC9-781D-4561-81D0-6E1C2932B998}"/>
    <cellStyle name="Millares 3 11 3 2 2 3 3" xfId="17294" xr:uid="{5C83DA9A-B3F1-425C-8FD2-87002C431FB4}"/>
    <cellStyle name="Millares 3 11 3 2 2 3 3 2" xfId="38797" xr:uid="{1206DBD5-3140-491B-AAB6-22B1A2D2F2EB}"/>
    <cellStyle name="Millares 3 11 3 2 2 3 4" xfId="23899" xr:uid="{9EA1509B-295A-4AB6-A112-DDEA2F4C3220}"/>
    <cellStyle name="Millares 3 11 3 2 2 3 5" xfId="45402" xr:uid="{8CD08945-A425-45A7-A7CD-671706618671}"/>
    <cellStyle name="Millares 3 11 3 2 2 4" xfId="2910" xr:uid="{86350D8A-F39A-4E4E-AD2F-C95F61089ABB}"/>
    <cellStyle name="Millares 3 11 3 2 2 4 2" xfId="11176" xr:uid="{A6AA7483-D9C1-4E5D-A014-BF00C39934EF}"/>
    <cellStyle name="Millares 3 11 3 2 2 4 2 2" xfId="32679" xr:uid="{0180E56C-2CD6-455A-BF49-97B2B1882D77}"/>
    <cellStyle name="Millares 3 11 3 2 2 4 3" xfId="17811" xr:uid="{22136EF4-BA29-4875-B8FC-5B36CE2E51B1}"/>
    <cellStyle name="Millares 3 11 3 2 2 4 3 2" xfId="39314" xr:uid="{EEA754AE-E233-4C4C-A57A-1A124DA8F671}"/>
    <cellStyle name="Millares 3 11 3 2 2 4 4" xfId="24416" xr:uid="{0127410B-91B2-4615-A919-4956BFFCE791}"/>
    <cellStyle name="Millares 3 11 3 2 2 4 5" xfId="45919" xr:uid="{32B16F46-C167-4A38-95FF-545D8A688F62}"/>
    <cellStyle name="Millares 3 11 3 2 2 5" xfId="3589" xr:uid="{E1C17247-FC1B-424E-8F93-04AAC57DE0BC}"/>
    <cellStyle name="Millares 3 11 3 2 2 5 2" xfId="11855" xr:uid="{37855412-D9E6-423F-84C7-81E38009D468}"/>
    <cellStyle name="Millares 3 11 3 2 2 5 2 2" xfId="33358" xr:uid="{0801D7AE-74BB-4F58-BC64-262ECE211188}"/>
    <cellStyle name="Millares 3 11 3 2 2 5 3" xfId="18490" xr:uid="{70D9A595-D708-4D2B-9261-EE8EE03FF945}"/>
    <cellStyle name="Millares 3 11 3 2 2 5 3 2" xfId="39993" xr:uid="{B4F4A9B2-2DDB-4122-A6ED-AF59D798614D}"/>
    <cellStyle name="Millares 3 11 3 2 2 5 4" xfId="25095" xr:uid="{96D28733-D381-4E2B-A2E1-28072818BC2F}"/>
    <cellStyle name="Millares 3 11 3 2 2 5 5" xfId="46598" xr:uid="{A322859A-9547-41A1-8E92-C6805E917592}"/>
    <cellStyle name="Millares 3 11 3 2 2 6" xfId="5054" xr:uid="{CBAC98B9-271A-4655-8D71-D24437DE8712}"/>
    <cellStyle name="Millares 3 11 3 2 2 6 2" xfId="13320" xr:uid="{2EE0A531-430F-4B98-A1F2-95563369E786}"/>
    <cellStyle name="Millares 3 11 3 2 2 6 2 2" xfId="34823" xr:uid="{D9D53A60-01B4-4EF8-9507-7E378B661E1B}"/>
    <cellStyle name="Millares 3 11 3 2 2 6 3" xfId="19955" xr:uid="{C96B68E1-FFD9-48C1-B5B7-6360B4910A69}"/>
    <cellStyle name="Millares 3 11 3 2 2 6 3 2" xfId="41458" xr:uid="{28F29EC5-DF10-4BF2-B844-E54FCAF302F5}"/>
    <cellStyle name="Millares 3 11 3 2 2 6 4" xfId="26560" xr:uid="{595DC02E-783D-4743-BAA5-79B169D5F35D}"/>
    <cellStyle name="Millares 3 11 3 2 2 6 5" xfId="48063" xr:uid="{BF335880-74B0-4938-878B-B26AEE2BC6A2}"/>
    <cellStyle name="Millares 3 11 3 2 2 7" xfId="5728" xr:uid="{3988F336-2216-47B0-930D-D938075AD339}"/>
    <cellStyle name="Millares 3 11 3 2 2 7 2" xfId="13994" xr:uid="{C8281384-FEEC-4984-B051-1A2147594DC2}"/>
    <cellStyle name="Millares 3 11 3 2 2 7 2 2" xfId="35497" xr:uid="{7DE6123A-1CDA-4517-9630-557D87124D05}"/>
    <cellStyle name="Millares 3 11 3 2 2 7 3" xfId="20629" xr:uid="{AC3BA714-E47A-405F-B6FA-AD606041994D}"/>
    <cellStyle name="Millares 3 11 3 2 2 7 3 2" xfId="42132" xr:uid="{4C7C4D6F-06F3-4CB6-B53D-EACC2EF653C2}"/>
    <cellStyle name="Millares 3 11 3 2 2 7 4" xfId="27234" xr:uid="{5DC43B41-D642-4ECD-9293-1821CC283355}"/>
    <cellStyle name="Millares 3 11 3 2 2 7 5" xfId="48737" xr:uid="{7BFFB1E0-5C84-48C4-A492-00A8CDA2314F}"/>
    <cellStyle name="Millares 3 11 3 2 2 8" xfId="7369" xr:uid="{E108D8E6-E66E-4A24-9FC4-B4E7A270873C}"/>
    <cellStyle name="Millares 3 11 3 2 2 8 2" xfId="28872" xr:uid="{DB204C89-0893-4F4B-A37D-6C9834A51138}"/>
    <cellStyle name="Millares 3 11 3 2 2 9" xfId="9026" xr:uid="{F5ED9EDA-A69D-4A8E-A760-5391B3E78528}"/>
    <cellStyle name="Millares 3 11 3 2 2 9 2" xfId="30529" xr:uid="{F5C4C257-362A-4B7E-834E-9B7C26A136ED}"/>
    <cellStyle name="Millares 3 11 3 2 3" xfId="1030" xr:uid="{03271CBC-DEEB-4345-82E3-6E6A70534452}"/>
    <cellStyle name="Millares 3 11 3 2 3 2" xfId="3859" xr:uid="{D14D9126-6B03-49CC-AE40-083FCC2B554C}"/>
    <cellStyle name="Millares 3 11 3 2 3 2 2" xfId="12125" xr:uid="{682414E4-6BAA-465F-9C37-E1FEAD007436}"/>
    <cellStyle name="Millares 3 11 3 2 3 2 2 2" xfId="33628" xr:uid="{3E5230CA-CC24-4F95-8C9C-E146CC98157C}"/>
    <cellStyle name="Millares 3 11 3 2 3 2 3" xfId="18760" xr:uid="{279A1C32-1376-415A-AB01-410EED91E6A7}"/>
    <cellStyle name="Millares 3 11 3 2 3 2 3 2" xfId="40263" xr:uid="{C0929122-6CD6-4F74-9D57-E4C5B1B518AE}"/>
    <cellStyle name="Millares 3 11 3 2 3 2 4" xfId="25365" xr:uid="{A5986278-B8CA-4521-ADE1-482EC8E79E2D}"/>
    <cellStyle name="Millares 3 11 3 2 3 2 5" xfId="46868" xr:uid="{240CCDFB-A9BA-4D29-B91D-BEEF2DAC9452}"/>
    <cellStyle name="Millares 3 11 3 2 3 3" xfId="5998" xr:uid="{E213C5F2-2F5E-49A7-BC75-E1CC8AB2352C}"/>
    <cellStyle name="Millares 3 11 3 2 3 3 2" xfId="14264" xr:uid="{49572BDE-04A9-488C-A09E-17A992D47391}"/>
    <cellStyle name="Millares 3 11 3 2 3 3 2 2" xfId="35767" xr:uid="{43CA6270-BD46-4E5F-9142-7F800FAD3B36}"/>
    <cellStyle name="Millares 3 11 3 2 3 3 3" xfId="20899" xr:uid="{6EEC7974-6FB1-4E07-8D98-DF54D325F0BF}"/>
    <cellStyle name="Millares 3 11 3 2 3 3 3 2" xfId="42402" xr:uid="{B140E2A8-9FFA-4BDE-8264-25196615DD95}"/>
    <cellStyle name="Millares 3 11 3 2 3 3 4" xfId="27504" xr:uid="{80EF5188-366B-4CBC-A457-A38C4202540D}"/>
    <cellStyle name="Millares 3 11 3 2 3 3 5" xfId="49007" xr:uid="{74D4A20E-FD7B-4D70-857F-B6A0104F221A}"/>
    <cellStyle name="Millares 3 11 3 2 3 4" xfId="7639" xr:uid="{F78C560A-61C9-4130-8B14-2CDB23EB03D4}"/>
    <cellStyle name="Millares 3 11 3 2 3 4 2" xfId="29142" xr:uid="{ED1F37C3-9FA5-48A9-9C0F-2886463CAF9A}"/>
    <cellStyle name="Millares 3 11 3 2 3 5" xfId="9296" xr:uid="{17712E2E-4CDE-4737-8286-85B95BF0E572}"/>
    <cellStyle name="Millares 3 11 3 2 3 5 2" xfId="30799" xr:uid="{97648D32-FCEC-4A8F-A118-3E68F7188529}"/>
    <cellStyle name="Millares 3 11 3 2 3 6" xfId="15931" xr:uid="{F2EFD000-D4FC-4C70-A81A-EAC857FD04E9}"/>
    <cellStyle name="Millares 3 11 3 2 3 6 2" xfId="37434" xr:uid="{B1058732-89CA-4D27-BAD4-EB9BE20237A5}"/>
    <cellStyle name="Millares 3 11 3 2 3 7" xfId="22536" xr:uid="{558BC892-1D60-4DF5-83C1-0F9AD3FD21B5}"/>
    <cellStyle name="Millares 3 11 3 2 3 8" xfId="44039" xr:uid="{E0D7B475-6CFF-479E-B9E7-6410F08B843A}"/>
    <cellStyle name="Millares 3 11 3 2 4" xfId="1426" xr:uid="{38E115F1-7E18-45A8-9BD2-0F11B6364592}"/>
    <cellStyle name="Millares 3 11 3 2 4 2" xfId="4255" xr:uid="{7CA7A832-D00B-47A7-A796-0D4054194701}"/>
    <cellStyle name="Millares 3 11 3 2 4 2 2" xfId="12521" xr:uid="{B12379F5-CBA7-4360-AB84-701CE416836B}"/>
    <cellStyle name="Millares 3 11 3 2 4 2 2 2" xfId="34024" xr:uid="{E9CBF3E1-DE7D-4BBD-9237-39FE1EE685DE}"/>
    <cellStyle name="Millares 3 11 3 2 4 2 3" xfId="19156" xr:uid="{198CB87E-C4B7-4DA1-9F74-9BB95FF1F050}"/>
    <cellStyle name="Millares 3 11 3 2 4 2 3 2" xfId="40659" xr:uid="{7103BD04-3B7E-4A83-8378-A2B4EAB8B02E}"/>
    <cellStyle name="Millares 3 11 3 2 4 2 4" xfId="25761" xr:uid="{52914BAE-9FC2-4DC9-B3D4-88C1B6855A2C}"/>
    <cellStyle name="Millares 3 11 3 2 4 2 5" xfId="47264" xr:uid="{9951E709-FA14-4F05-97E1-EFAA2578B26D}"/>
    <cellStyle name="Millares 3 11 3 2 4 3" xfId="6394" xr:uid="{7AC23DB5-C97C-4832-8B7F-47D41DAD0191}"/>
    <cellStyle name="Millares 3 11 3 2 4 3 2" xfId="14660" xr:uid="{DBFAB2B5-9EB1-4E2E-906A-38088EEAFFE8}"/>
    <cellStyle name="Millares 3 11 3 2 4 3 2 2" xfId="36163" xr:uid="{CFF12506-521A-4F35-85E7-4527AA610F84}"/>
    <cellStyle name="Millares 3 11 3 2 4 3 3" xfId="21295" xr:uid="{C2DEBD0C-3A6F-4B66-885B-1AAD84E0635A}"/>
    <cellStyle name="Millares 3 11 3 2 4 3 3 2" xfId="42798" xr:uid="{0F79E2AC-A159-4B7C-83FC-A4487264CC0C}"/>
    <cellStyle name="Millares 3 11 3 2 4 3 4" xfId="27900" xr:uid="{DC26F91D-04A3-4295-BD41-7C11963FEBA2}"/>
    <cellStyle name="Millares 3 11 3 2 4 3 5" xfId="49403" xr:uid="{117DAB19-933E-4F07-B4BC-3D2E130B690A}"/>
    <cellStyle name="Millares 3 11 3 2 4 4" xfId="8035" xr:uid="{51264AF1-0CFB-4018-8F81-F2639A704DB0}"/>
    <cellStyle name="Millares 3 11 3 2 4 4 2" xfId="29538" xr:uid="{0783B291-47CE-4328-B6E3-3823A82AF263}"/>
    <cellStyle name="Millares 3 11 3 2 4 5" xfId="9692" xr:uid="{287A2531-E9DF-494B-A6A7-CFFE7F55AEFE}"/>
    <cellStyle name="Millares 3 11 3 2 4 5 2" xfId="31195" xr:uid="{9C6E9388-E202-43F0-89F5-A6EF56260C80}"/>
    <cellStyle name="Millares 3 11 3 2 4 6" xfId="16327" xr:uid="{2A8AF466-DAAA-4A92-9443-C053337DC813}"/>
    <cellStyle name="Millares 3 11 3 2 4 6 2" xfId="37830" xr:uid="{7173720F-8CA0-4249-95F4-D9AB2B6FECDD}"/>
    <cellStyle name="Millares 3 11 3 2 4 7" xfId="22932" xr:uid="{E5A3C067-5876-487A-AD5A-034887E8E497}"/>
    <cellStyle name="Millares 3 11 3 2 4 8" xfId="44435" xr:uid="{FD6CC5A1-BA3A-482C-B0CE-E98FDD6DCFE9}"/>
    <cellStyle name="Millares 3 11 3 2 5" xfId="2113" xr:uid="{AE564C19-E009-415B-AF55-312FD3A11E2D}"/>
    <cellStyle name="Millares 3 11 3 2 5 2" xfId="10379" xr:uid="{B0D029A2-94BC-4AAE-80F3-DB47A5AE389B}"/>
    <cellStyle name="Millares 3 11 3 2 5 2 2" xfId="31882" xr:uid="{82DAB0B7-E86E-402B-B013-71106F98C32D}"/>
    <cellStyle name="Millares 3 11 3 2 5 3" xfId="17014" xr:uid="{426F3770-2795-4298-8CF9-B40195C63722}"/>
    <cellStyle name="Millares 3 11 3 2 5 3 2" xfId="38517" xr:uid="{8FF97520-F4CD-48CA-9A0B-6668201FA987}"/>
    <cellStyle name="Millares 3 11 3 2 5 4" xfId="23619" xr:uid="{34F28815-795B-4779-9903-0F68F9D5B60E}"/>
    <cellStyle name="Millares 3 11 3 2 5 5" xfId="45122" xr:uid="{7CD7D2E5-2C72-4519-ABD4-FBCE4ABB73BC}"/>
    <cellStyle name="Millares 3 11 3 2 6" xfId="2661" xr:uid="{F8CEE162-D349-488F-A9D3-71F8F42CE256}"/>
    <cellStyle name="Millares 3 11 3 2 6 2" xfId="10927" xr:uid="{E96CB437-CCA8-462D-B31D-B85444A59FEA}"/>
    <cellStyle name="Millares 3 11 3 2 6 2 2" xfId="32430" xr:uid="{9FDE6875-7C53-4074-8FC4-6804AAA693FF}"/>
    <cellStyle name="Millares 3 11 3 2 6 3" xfId="17562" xr:uid="{AD5D00D9-9652-4B68-A780-6ED6EA25ECBA}"/>
    <cellStyle name="Millares 3 11 3 2 6 3 2" xfId="39065" xr:uid="{0F3E0034-5955-4111-AFEA-62E8DB035B3C}"/>
    <cellStyle name="Millares 3 11 3 2 6 4" xfId="24167" xr:uid="{EBB2D919-A6CA-4F8F-B399-2187138092D2}"/>
    <cellStyle name="Millares 3 11 3 2 6 5" xfId="45670" xr:uid="{332C0AB2-6CCD-483D-8B11-186F3180AABA}"/>
    <cellStyle name="Millares 3 11 3 2 7" xfId="3309" xr:uid="{52B55C95-FCDE-4A92-87EF-C7267164F2A3}"/>
    <cellStyle name="Millares 3 11 3 2 7 2" xfId="11575" xr:uid="{49C7E1DE-02E9-4898-8F17-3D9AAA5D14DC}"/>
    <cellStyle name="Millares 3 11 3 2 7 2 2" xfId="33078" xr:uid="{72BD9424-0365-456B-A43B-70BFC9510CA6}"/>
    <cellStyle name="Millares 3 11 3 2 7 3" xfId="18210" xr:uid="{E188FA1E-C97A-4529-961A-EBB573A983FA}"/>
    <cellStyle name="Millares 3 11 3 2 7 3 2" xfId="39713" xr:uid="{A3E7591D-BE4B-46E7-9DB1-2BD546460277}"/>
    <cellStyle name="Millares 3 11 3 2 7 4" xfId="24815" xr:uid="{717505B8-AA81-4DFE-AD52-8E7FA1A61E38}"/>
    <cellStyle name="Millares 3 11 3 2 7 5" xfId="46318" xr:uid="{FA975764-D598-4F0A-8A27-9DFEF9B0B8A2}"/>
    <cellStyle name="Millares 3 11 3 2 8" xfId="4805" xr:uid="{80A15648-22D5-4310-9F68-FB9B74306882}"/>
    <cellStyle name="Millares 3 11 3 2 8 2" xfId="13071" xr:uid="{68337422-FDB9-41A0-AF79-E2AEC0C1613F}"/>
    <cellStyle name="Millares 3 11 3 2 8 2 2" xfId="34574" xr:uid="{3846826B-9D27-4893-8896-000875C0E367}"/>
    <cellStyle name="Millares 3 11 3 2 8 3" xfId="19706" xr:uid="{0054598E-36F4-4105-80FC-02D078E9BD60}"/>
    <cellStyle name="Millares 3 11 3 2 8 3 2" xfId="41209" xr:uid="{F11FA1C6-2854-42FA-9BB6-A1992A43ED1C}"/>
    <cellStyle name="Millares 3 11 3 2 8 4" xfId="26311" xr:uid="{850493E9-3AA9-4504-93D8-0ECE0836E0FF}"/>
    <cellStyle name="Millares 3 11 3 2 8 5" xfId="47814" xr:uid="{3FEB4F99-8301-4C5A-BB0A-B06FB8456EB8}"/>
    <cellStyle name="Millares 3 11 3 2 9" xfId="5448" xr:uid="{E745DDCE-05D9-4975-8B60-30F9E64EBBA6}"/>
    <cellStyle name="Millares 3 11 3 2 9 2" xfId="13714" xr:uid="{F4B2EA36-8C90-4657-AE07-A9A242A5DAB8}"/>
    <cellStyle name="Millares 3 11 3 2 9 2 2" xfId="35217" xr:uid="{CD2572A0-B7E0-4D8E-AE38-00A689BFBC9A}"/>
    <cellStyle name="Millares 3 11 3 2 9 3" xfId="20349" xr:uid="{369E1823-1711-4F0E-8059-B1582D8EB7E3}"/>
    <cellStyle name="Millares 3 11 3 2 9 3 2" xfId="41852" xr:uid="{0186313B-CD8B-44B6-8A0E-39404C07EF1E}"/>
    <cellStyle name="Millares 3 11 3 2 9 4" xfId="26954" xr:uid="{540496D8-BFF2-4FE9-9C6B-0905EA385075}"/>
    <cellStyle name="Millares 3 11 3 2 9 5" xfId="48457" xr:uid="{09C992D2-7F7F-4A02-854C-4A6E60663269}"/>
    <cellStyle name="Millares 3 11 3 3" xfId="351" xr:uid="{D7DE38D5-7F6F-4B04-BD50-DEDB24701E3C}"/>
    <cellStyle name="Millares 3 11 3 3 10" xfId="15254" xr:uid="{FA476C3C-2071-4B44-9903-8E1DEFA84623}"/>
    <cellStyle name="Millares 3 11 3 3 10 2" xfId="36757" xr:uid="{6557FB11-2ECC-4347-8B3C-65A00F033523}"/>
    <cellStyle name="Millares 3 11 3 3 11" xfId="21859" xr:uid="{C266EE0D-5AE3-4DCA-88F8-433984090018}"/>
    <cellStyle name="Millares 3 11 3 3 12" xfId="43362" xr:uid="{F75BD337-3B71-4161-9FAD-3AD717D6AEC4}"/>
    <cellStyle name="Millares 3 11 3 3 2" xfId="1299" xr:uid="{67EC4831-468C-47D4-8AE4-A08725986104}"/>
    <cellStyle name="Millares 3 11 3 3 2 2" xfId="4128" xr:uid="{3F14435E-FDE0-4EC0-BAD8-476B15530552}"/>
    <cellStyle name="Millares 3 11 3 3 2 2 2" xfId="12394" xr:uid="{265FD87F-E824-4819-90FB-35B8448DE9CF}"/>
    <cellStyle name="Millares 3 11 3 3 2 2 2 2" xfId="33897" xr:uid="{4023FA40-5214-40F3-8B32-7E9545B48DBE}"/>
    <cellStyle name="Millares 3 11 3 3 2 2 3" xfId="19029" xr:uid="{C9CF8FF4-9C1C-4CE1-9D28-3C524519F7B1}"/>
    <cellStyle name="Millares 3 11 3 3 2 2 3 2" xfId="40532" xr:uid="{5332ADDB-8573-4096-801D-E64DFB9616A0}"/>
    <cellStyle name="Millares 3 11 3 3 2 2 4" xfId="25634" xr:uid="{2E2E9CEB-03B0-4B02-BF96-2EA3CF8A3503}"/>
    <cellStyle name="Millares 3 11 3 3 2 2 5" xfId="47137" xr:uid="{47932A01-AD9D-4B95-8790-A6885C4CB67A}"/>
    <cellStyle name="Millares 3 11 3 3 2 3" xfId="6267" xr:uid="{9A42098F-2A68-4BF0-AEE2-A14BCD007319}"/>
    <cellStyle name="Millares 3 11 3 3 2 3 2" xfId="14533" xr:uid="{A783F148-679B-4BAC-A00B-6B053B2FC7AA}"/>
    <cellStyle name="Millares 3 11 3 3 2 3 2 2" xfId="36036" xr:uid="{77D9AC39-7A6A-4371-AD8F-15ABD3153F2F}"/>
    <cellStyle name="Millares 3 11 3 3 2 3 3" xfId="21168" xr:uid="{3032CE24-6508-48BC-8C57-A235080F4B43}"/>
    <cellStyle name="Millares 3 11 3 3 2 3 3 2" xfId="42671" xr:uid="{3DD813B7-7B7B-4F3E-85EA-2949F689E968}"/>
    <cellStyle name="Millares 3 11 3 3 2 3 4" xfId="27773" xr:uid="{C4221B08-FB5A-46DA-B5A6-F8D2C7B45C81}"/>
    <cellStyle name="Millares 3 11 3 3 2 3 5" xfId="49276" xr:uid="{8BF0315A-49B7-4B0B-A8BD-3CA87CBFBB8D}"/>
    <cellStyle name="Millares 3 11 3 3 2 4" xfId="7908" xr:uid="{4925C201-8436-4B52-9834-F33BEF5BE652}"/>
    <cellStyle name="Millares 3 11 3 3 2 4 2" xfId="29411" xr:uid="{BF152A07-B095-4166-9315-D316530BC6FB}"/>
    <cellStyle name="Millares 3 11 3 3 2 5" xfId="9565" xr:uid="{1F6DDC8A-FC2C-43C9-87A8-7F529CA3B0B3}"/>
    <cellStyle name="Millares 3 11 3 3 2 5 2" xfId="31068" xr:uid="{2D8D5E91-9D4C-4A61-9381-04C4A9D8E47C}"/>
    <cellStyle name="Millares 3 11 3 3 2 6" xfId="16200" xr:uid="{08595294-9F42-436F-9777-F66A947C0A22}"/>
    <cellStyle name="Millares 3 11 3 3 2 6 2" xfId="37703" xr:uid="{DF570A0E-EF24-4968-9651-6498E94E6BB3}"/>
    <cellStyle name="Millares 3 11 3 3 2 7" xfId="22805" xr:uid="{C1F28F45-2A4B-45C1-8475-33D752AEBA61}"/>
    <cellStyle name="Millares 3 11 3 3 2 8" xfId="44308" xr:uid="{FEC1DF03-5C6A-4304-9BDE-762001954E8C}"/>
    <cellStyle name="Millares 3 11 3 3 3" xfId="1986" xr:uid="{E8B6FA35-0C5E-4DB4-92D5-ECCAC9EE8886}"/>
    <cellStyle name="Millares 3 11 3 3 3 2" xfId="10252" xr:uid="{13C4A933-C699-4AA9-B4BB-AACF6854E969}"/>
    <cellStyle name="Millares 3 11 3 3 3 2 2" xfId="31755" xr:uid="{D58E99F1-D25E-4114-A523-280430A47B8E}"/>
    <cellStyle name="Millares 3 11 3 3 3 3" xfId="16887" xr:uid="{C9261DBC-29A2-4991-ABE1-474DC04D04B7}"/>
    <cellStyle name="Millares 3 11 3 3 3 3 2" xfId="38390" xr:uid="{16239786-1408-4B93-9982-EF994AB3EB3F}"/>
    <cellStyle name="Millares 3 11 3 3 3 4" xfId="23492" xr:uid="{2EFC53E8-FB4F-448D-9612-045D49B764D3}"/>
    <cellStyle name="Millares 3 11 3 3 3 5" xfId="44995" xr:uid="{4CCF915C-0809-4D46-A79A-17AC3BB3ECB6}"/>
    <cellStyle name="Millares 3 11 3 3 4" xfId="2785" xr:uid="{F13724D7-15F4-49C1-9493-818F34EA8BA7}"/>
    <cellStyle name="Millares 3 11 3 3 4 2" xfId="11051" xr:uid="{A208C8B5-B51B-4093-BAA0-CAD5EB4F5766}"/>
    <cellStyle name="Millares 3 11 3 3 4 2 2" xfId="32554" xr:uid="{1CF2891B-BB70-41DF-8D60-5807DC4F626B}"/>
    <cellStyle name="Millares 3 11 3 3 4 3" xfId="17686" xr:uid="{199DAD56-A172-46B6-9769-75F5EB2D23E4}"/>
    <cellStyle name="Millares 3 11 3 3 4 3 2" xfId="39189" xr:uid="{BE2813C6-141B-40B5-86C0-4687AD0DF663}"/>
    <cellStyle name="Millares 3 11 3 3 4 4" xfId="24291" xr:uid="{75ADB87F-2023-4A7E-94BC-FB03BBC64CA2}"/>
    <cellStyle name="Millares 3 11 3 3 4 5" xfId="45794" xr:uid="{0667750A-F7F3-41F3-8DBA-01FC51D784AD}"/>
    <cellStyle name="Millares 3 11 3 3 5" xfId="3182" xr:uid="{FD4B87DA-E13A-46B1-BB51-C0025B6C92D6}"/>
    <cellStyle name="Millares 3 11 3 3 5 2" xfId="11448" xr:uid="{ECA2BEAD-9718-480F-A3DF-4C4A16300525}"/>
    <cellStyle name="Millares 3 11 3 3 5 2 2" xfId="32951" xr:uid="{63985598-D45B-4B69-BFA2-98EB3C991AFD}"/>
    <cellStyle name="Millares 3 11 3 3 5 3" xfId="18083" xr:uid="{C09D32D5-16E4-4532-BB96-9DF8AC469E67}"/>
    <cellStyle name="Millares 3 11 3 3 5 3 2" xfId="39586" xr:uid="{572358C6-D6E9-46F2-82B2-50206BD50C3D}"/>
    <cellStyle name="Millares 3 11 3 3 5 4" xfId="24688" xr:uid="{5884EE70-810C-4D3F-9EDD-12AD6AF88B7A}"/>
    <cellStyle name="Millares 3 11 3 3 5 5" xfId="46191" xr:uid="{326E8E7D-9831-4F7B-8BB9-D1A4197F1D7B}"/>
    <cellStyle name="Millares 3 11 3 3 6" xfId="4929" xr:uid="{A60FC339-2ABB-4259-9D3A-775AA5F3DF90}"/>
    <cellStyle name="Millares 3 11 3 3 6 2" xfId="13195" xr:uid="{EDFC6A07-2859-4CB3-A1A1-EF0BEACA1A5B}"/>
    <cellStyle name="Millares 3 11 3 3 6 2 2" xfId="34698" xr:uid="{5BE16499-EA72-47B4-858C-57B3DCDD7D54}"/>
    <cellStyle name="Millares 3 11 3 3 6 3" xfId="19830" xr:uid="{933E4B9B-BB74-4609-837D-51622F154013}"/>
    <cellStyle name="Millares 3 11 3 3 6 3 2" xfId="41333" xr:uid="{B8E460EE-4EE7-419E-82C1-D55D0F5D603C}"/>
    <cellStyle name="Millares 3 11 3 3 6 4" xfId="26435" xr:uid="{19451336-C120-43EA-8DF8-DEDAC6164C80}"/>
    <cellStyle name="Millares 3 11 3 3 6 5" xfId="47938" xr:uid="{68658876-3C46-4FF6-AADB-BF4E4F693F4B}"/>
    <cellStyle name="Millares 3 11 3 3 7" xfId="5321" xr:uid="{39061CCD-A4B2-4946-ACFF-A85339351ED6}"/>
    <cellStyle name="Millares 3 11 3 3 7 2" xfId="13587" xr:uid="{66B11597-8D7B-456C-A7BE-9ACF28FD6EFF}"/>
    <cellStyle name="Millares 3 11 3 3 7 2 2" xfId="35090" xr:uid="{3BF19FFB-6A44-44AB-A04F-6468F819CED2}"/>
    <cellStyle name="Millares 3 11 3 3 7 3" xfId="20222" xr:uid="{C9952368-CC64-414E-A89E-F97969A4222E}"/>
    <cellStyle name="Millares 3 11 3 3 7 3 2" xfId="41725" xr:uid="{9E1AF670-2DEF-4F20-89AC-9F043D28EF80}"/>
    <cellStyle name="Millares 3 11 3 3 7 4" xfId="26827" xr:uid="{7D0965F8-3137-44BA-BA5F-8CC2F658107F}"/>
    <cellStyle name="Millares 3 11 3 3 7 5" xfId="48330" xr:uid="{195C9EA4-DCDF-4EEA-973A-BA048DBE93A3}"/>
    <cellStyle name="Millares 3 11 3 3 8" xfId="6962" xr:uid="{D5FDFF49-2D8C-47C2-B17E-F33A4C11A076}"/>
    <cellStyle name="Millares 3 11 3 3 8 2" xfId="28465" xr:uid="{E4B6986F-6B35-4B3C-853A-BB9031A00DCF}"/>
    <cellStyle name="Millares 3 11 3 3 9" xfId="8618" xr:uid="{33387D43-62E0-49AD-93C6-56C3A8F9E932}"/>
    <cellStyle name="Millares 3 11 3 3 9 2" xfId="30121" xr:uid="{C10BFB79-BEFE-4AE9-86CC-82E47429A052}"/>
    <cellStyle name="Millares 3 11 3 4" xfId="635" xr:uid="{A728CFB3-70CF-4B9A-BD93-EA1649DDE8AE}"/>
    <cellStyle name="Millares 3 11 3 4 10" xfId="43644" xr:uid="{2AF5BCD6-AA9E-42CC-B153-94D51F19474E}"/>
    <cellStyle name="Millares 3 11 3 4 2" xfId="1581" xr:uid="{FA20AF06-89BC-4B12-BB65-A6574819DCC5}"/>
    <cellStyle name="Millares 3 11 3 4 2 2" xfId="4410" xr:uid="{3E036842-F2C6-4720-BD93-83F6AF17E226}"/>
    <cellStyle name="Millares 3 11 3 4 2 2 2" xfId="12676" xr:uid="{F5BE1F5E-9AE2-4D47-9285-2550D09DE6E0}"/>
    <cellStyle name="Millares 3 11 3 4 2 2 2 2" xfId="34179" xr:uid="{19949A1E-2B3C-42FA-9F33-0BE87A97D526}"/>
    <cellStyle name="Millares 3 11 3 4 2 2 3" xfId="19311" xr:uid="{A0C81BAA-3289-4373-9290-080FBC2D0114}"/>
    <cellStyle name="Millares 3 11 3 4 2 2 3 2" xfId="40814" xr:uid="{4BD4F93A-F8F4-4E60-8C0F-4CD7F055DAE5}"/>
    <cellStyle name="Millares 3 11 3 4 2 2 4" xfId="25916" xr:uid="{B8E33EF1-A02F-491A-9335-E044CD7D4D6D}"/>
    <cellStyle name="Millares 3 11 3 4 2 2 5" xfId="47419" xr:uid="{C25189A5-E534-4C6A-93F8-AF881B2B967A}"/>
    <cellStyle name="Millares 3 11 3 4 2 3" xfId="6549" xr:uid="{2E520276-5C5B-44DC-BC3F-4A7C0CBEA1E3}"/>
    <cellStyle name="Millares 3 11 3 4 2 3 2" xfId="14815" xr:uid="{29DD9C28-D6E7-4243-9C87-4A6B8A185179}"/>
    <cellStyle name="Millares 3 11 3 4 2 3 2 2" xfId="36318" xr:uid="{2F6F872A-8E08-4FDC-B8F0-A2E90CE4DA33}"/>
    <cellStyle name="Millares 3 11 3 4 2 3 3" xfId="21450" xr:uid="{491C64D1-1F99-4336-AC31-8B808DD5A3AB}"/>
    <cellStyle name="Millares 3 11 3 4 2 3 3 2" xfId="42953" xr:uid="{A676AB24-BD04-4160-B197-B12B5BC20F88}"/>
    <cellStyle name="Millares 3 11 3 4 2 3 4" xfId="28055" xr:uid="{CFBA484C-6DCE-46F9-BC1E-C78B7552C310}"/>
    <cellStyle name="Millares 3 11 3 4 2 3 5" xfId="49558" xr:uid="{76F07C8C-31AC-4A60-B07E-B041719D465A}"/>
    <cellStyle name="Millares 3 11 3 4 2 4" xfId="8190" xr:uid="{F9147B99-E982-4BB5-9942-86B42022967F}"/>
    <cellStyle name="Millares 3 11 3 4 2 4 2" xfId="29693" xr:uid="{58E4493A-EE88-4C2E-AD18-7EE99B6EDBD6}"/>
    <cellStyle name="Millares 3 11 3 4 2 5" xfId="9847" xr:uid="{3FCB1375-05D1-42FB-8B45-2B7C7E87B006}"/>
    <cellStyle name="Millares 3 11 3 4 2 5 2" xfId="31350" xr:uid="{1F11B400-D828-4C13-8028-7AE45C5523CA}"/>
    <cellStyle name="Millares 3 11 3 4 2 6" xfId="16482" xr:uid="{38EFAA09-07A4-420D-84BB-14EFC733C18A}"/>
    <cellStyle name="Millares 3 11 3 4 2 6 2" xfId="37985" xr:uid="{675E5115-8E5E-41D1-964F-5A8840FF72FF}"/>
    <cellStyle name="Millares 3 11 3 4 2 7" xfId="23087" xr:uid="{82B4BEAE-9AA9-4422-8FE1-27BBC3CD10E3}"/>
    <cellStyle name="Millares 3 11 3 4 2 8" xfId="44590" xr:uid="{D90CF037-2987-4E82-9A66-DF90E56A0566}"/>
    <cellStyle name="Millares 3 11 3 4 3" xfId="2268" xr:uid="{0E2C7C69-E30E-4A30-AF06-D007EBA9F0FA}"/>
    <cellStyle name="Millares 3 11 3 4 3 2" xfId="10534" xr:uid="{F0AA1A3B-2CA3-44E0-BB1C-08989D8FB086}"/>
    <cellStyle name="Millares 3 11 3 4 3 2 2" xfId="32037" xr:uid="{76184B01-F985-40D5-BB12-CC0DE2D90F68}"/>
    <cellStyle name="Millares 3 11 3 4 3 3" xfId="17169" xr:uid="{25452871-8D48-4918-93D4-DBAED7B468BB}"/>
    <cellStyle name="Millares 3 11 3 4 3 3 2" xfId="38672" xr:uid="{40C5D6E8-DA7F-4744-A433-1B5F042767C1}"/>
    <cellStyle name="Millares 3 11 3 4 3 4" xfId="23774" xr:uid="{8A749985-8D31-4372-861C-EA073440D2A3}"/>
    <cellStyle name="Millares 3 11 3 4 3 5" xfId="45277" xr:uid="{AEE8CF09-8840-4A9A-992B-F844410F2072}"/>
    <cellStyle name="Millares 3 11 3 4 4" xfId="3464" xr:uid="{CA0F55A8-5635-41B6-A6EE-F438F0974C86}"/>
    <cellStyle name="Millares 3 11 3 4 4 2" xfId="11730" xr:uid="{4EB38780-42A9-4E80-AD79-AE6C6104428A}"/>
    <cellStyle name="Millares 3 11 3 4 4 2 2" xfId="33233" xr:uid="{2647B1C2-71BE-4054-90A4-20C9CC5F6E9F}"/>
    <cellStyle name="Millares 3 11 3 4 4 3" xfId="18365" xr:uid="{1301E88B-2F48-4D17-B71E-05E35BA4BA46}"/>
    <cellStyle name="Millares 3 11 3 4 4 3 2" xfId="39868" xr:uid="{8308F594-85DA-449E-97F7-9E7059717CC2}"/>
    <cellStyle name="Millares 3 11 3 4 4 4" xfId="24970" xr:uid="{A952ABE2-9FA5-4FD4-83B7-2D5095833F34}"/>
    <cellStyle name="Millares 3 11 3 4 4 5" xfId="46473" xr:uid="{94CAE6F0-70E3-4CF0-B378-6C487C35D0E6}"/>
    <cellStyle name="Millares 3 11 3 4 5" xfId="5603" xr:uid="{FE806B6B-C49C-4FB0-A174-A0A976B337D0}"/>
    <cellStyle name="Millares 3 11 3 4 5 2" xfId="13869" xr:uid="{70FEB8FE-1DC1-4D2E-A607-3562A243186D}"/>
    <cellStyle name="Millares 3 11 3 4 5 2 2" xfId="35372" xr:uid="{A4AD2435-E452-4E59-A9DC-44EDBD59E382}"/>
    <cellStyle name="Millares 3 11 3 4 5 3" xfId="20504" xr:uid="{090EE79F-47D6-42FC-B582-5DEF979991B0}"/>
    <cellStyle name="Millares 3 11 3 4 5 3 2" xfId="42007" xr:uid="{4E12932A-7851-419D-AADB-C9CEDA384EE5}"/>
    <cellStyle name="Millares 3 11 3 4 5 4" xfId="27109" xr:uid="{261FB1F1-F83C-41D0-A20C-A1E98862F94E}"/>
    <cellStyle name="Millares 3 11 3 4 5 5" xfId="48612" xr:uid="{A50A589F-783E-4120-BD41-027FA2D18F18}"/>
    <cellStyle name="Millares 3 11 3 4 6" xfId="7244" xr:uid="{6CAAFFCE-8BF1-457D-9E8F-6C34ABF5C274}"/>
    <cellStyle name="Millares 3 11 3 4 6 2" xfId="28747" xr:uid="{325BD641-FD84-4331-9748-EC5E149068A3}"/>
    <cellStyle name="Millares 3 11 3 4 7" xfId="8901" xr:uid="{063D8AC8-8009-43B2-B5A3-96106437A88E}"/>
    <cellStyle name="Millares 3 11 3 4 7 2" xfId="30404" xr:uid="{603D2D32-CE18-45C6-B43A-C108174B3A9D}"/>
    <cellStyle name="Millares 3 11 3 4 8" xfId="15536" xr:uid="{0DE4CAC0-7690-461E-81E0-862EB4CCC6BE}"/>
    <cellStyle name="Millares 3 11 3 4 8 2" xfId="37039" xr:uid="{8FB2E16A-E6CE-4F3F-80A9-6A0800EB71F6}"/>
    <cellStyle name="Millares 3 11 3 4 9" xfId="22141" xr:uid="{E472DFEA-00E3-442F-A731-9B29535974FE}"/>
    <cellStyle name="Millares 3 11 3 5" xfId="903" xr:uid="{43ACF762-1408-4B51-9B04-87C01D2D66AB}"/>
    <cellStyle name="Millares 3 11 3 5 2" xfId="3732" xr:uid="{15C4B786-4095-432F-A280-BDA049266F23}"/>
    <cellStyle name="Millares 3 11 3 5 2 2" xfId="11998" xr:uid="{6009B786-BBDE-4F42-B6DB-1C94ECBE453B}"/>
    <cellStyle name="Millares 3 11 3 5 2 2 2" xfId="33501" xr:uid="{BEE9D995-9DBD-4FEC-B774-BDE33F3C3513}"/>
    <cellStyle name="Millares 3 11 3 5 2 3" xfId="18633" xr:uid="{AAA6516F-26E2-4AD0-BEBE-684ADC486FFB}"/>
    <cellStyle name="Millares 3 11 3 5 2 3 2" xfId="40136" xr:uid="{10B514D9-60F5-464F-A792-EC311408C60E}"/>
    <cellStyle name="Millares 3 11 3 5 2 4" xfId="25238" xr:uid="{B13A39B8-396F-4DBA-ABEB-5BD5DC31812D}"/>
    <cellStyle name="Millares 3 11 3 5 2 5" xfId="46741" xr:uid="{B6F9CB67-AD20-4A41-AF11-107A348C4763}"/>
    <cellStyle name="Millares 3 11 3 5 3" xfId="5871" xr:uid="{D0635C40-3F4E-4D4B-8734-48F81EEB1718}"/>
    <cellStyle name="Millares 3 11 3 5 3 2" xfId="14137" xr:uid="{5E409A83-1919-49D6-820A-A068B8FC24BF}"/>
    <cellStyle name="Millares 3 11 3 5 3 2 2" xfId="35640" xr:uid="{5377B2D4-4AE5-450A-B8A4-7DFA91204A8C}"/>
    <cellStyle name="Millares 3 11 3 5 3 3" xfId="20772" xr:uid="{71948568-7E07-4836-9C86-2D32E5ED12D4}"/>
    <cellStyle name="Millares 3 11 3 5 3 3 2" xfId="42275" xr:uid="{744D5301-82C6-491D-AA0A-995EE57666A9}"/>
    <cellStyle name="Millares 3 11 3 5 3 4" xfId="27377" xr:uid="{C5A88706-3CBB-4B5E-B9E8-AA11EE0A4375}"/>
    <cellStyle name="Millares 3 11 3 5 3 5" xfId="48880" xr:uid="{692EBCCC-37EF-4ACD-9B1F-B8C8B9A0DA0D}"/>
    <cellStyle name="Millares 3 11 3 5 4" xfId="7512" xr:uid="{0CD5484F-0D9B-417F-AFFC-C70845FDC737}"/>
    <cellStyle name="Millares 3 11 3 5 4 2" xfId="29015" xr:uid="{5B9166FA-B5F1-4768-8EEA-E4CE8CB07232}"/>
    <cellStyle name="Millares 3 11 3 5 5" xfId="9169" xr:uid="{1EED1020-3D9A-4009-A46C-4E10CFE1F946}"/>
    <cellStyle name="Millares 3 11 3 5 5 2" xfId="30672" xr:uid="{73710768-232A-49BB-A50D-EADA8CE630A9}"/>
    <cellStyle name="Millares 3 11 3 5 6" xfId="15804" xr:uid="{B1D75458-1E35-4F19-8235-57AC184F9BDB}"/>
    <cellStyle name="Millares 3 11 3 5 6 2" xfId="37307" xr:uid="{694B1B4A-85EA-4BA6-9C2C-1292A30E0FA4}"/>
    <cellStyle name="Millares 3 11 3 5 7" xfId="22409" xr:uid="{9E5FBBAA-8592-462A-B5AA-B71F0BFD3E17}"/>
    <cellStyle name="Millares 3 11 3 5 8" xfId="43912" xr:uid="{7CA65D72-BF06-4837-8A21-8907B80F5EDF}"/>
    <cellStyle name="Millares 3 11 3 6" xfId="1164" xr:uid="{0B197992-402D-4F60-AAA3-A27F7EF97F69}"/>
    <cellStyle name="Millares 3 11 3 6 2" xfId="3993" xr:uid="{EA62C279-5BC2-4AAA-B197-50126FF6FE8D}"/>
    <cellStyle name="Millares 3 11 3 6 2 2" xfId="12259" xr:uid="{AB0F202A-42A0-4662-96CB-459ED1CD2A2C}"/>
    <cellStyle name="Millares 3 11 3 6 2 2 2" xfId="33762" xr:uid="{873FEA68-665D-4F44-B701-2AE1E4C9C01A}"/>
    <cellStyle name="Millares 3 11 3 6 2 3" xfId="18894" xr:uid="{C4DBB6C8-23D5-4E6B-AC44-B834F121C6B0}"/>
    <cellStyle name="Millares 3 11 3 6 2 3 2" xfId="40397" xr:uid="{2561CDAA-A088-469F-8CBC-3D79EA4F524E}"/>
    <cellStyle name="Millares 3 11 3 6 2 4" xfId="25499" xr:uid="{93BCB4D1-69E1-4820-BE2E-847E20C86F72}"/>
    <cellStyle name="Millares 3 11 3 6 2 5" xfId="47002" xr:uid="{A3D67588-0FC8-4748-9FB9-818600082E49}"/>
    <cellStyle name="Millares 3 11 3 6 3" xfId="6132" xr:uid="{5A8D3F34-1FE2-4373-82D3-54B55B89B6D2}"/>
    <cellStyle name="Millares 3 11 3 6 3 2" xfId="14398" xr:uid="{684D3284-5A9E-4B39-8BA5-938AAAB116CE}"/>
    <cellStyle name="Millares 3 11 3 6 3 2 2" xfId="35901" xr:uid="{615EEDFE-3A08-4783-B019-85B716365E31}"/>
    <cellStyle name="Millares 3 11 3 6 3 3" xfId="21033" xr:uid="{B77B04DA-EE66-4193-AEBE-576EE51D938E}"/>
    <cellStyle name="Millares 3 11 3 6 3 3 2" xfId="42536" xr:uid="{1080E35B-B71D-46F7-B9A7-4D6473553707}"/>
    <cellStyle name="Millares 3 11 3 6 3 4" xfId="27638" xr:uid="{0DC13C4F-CCDF-44A4-BFF5-4A64C4129C6C}"/>
    <cellStyle name="Millares 3 11 3 6 3 5" xfId="49141" xr:uid="{1A889177-65DC-40C7-9548-D7873425EADD}"/>
    <cellStyle name="Millares 3 11 3 6 4" xfId="7773" xr:uid="{9F77F2A5-B939-49EE-BCB5-8F9A6D8414C3}"/>
    <cellStyle name="Millares 3 11 3 6 4 2" xfId="29276" xr:uid="{805DA87A-629B-4223-86B0-7D21B372142B}"/>
    <cellStyle name="Millares 3 11 3 6 5" xfId="9430" xr:uid="{2EE9C3DD-EAD1-48EF-9150-526FEA355140}"/>
    <cellStyle name="Millares 3 11 3 6 5 2" xfId="30933" xr:uid="{01036321-31DB-4E21-82A0-C3E14584101D}"/>
    <cellStyle name="Millares 3 11 3 6 6" xfId="16065" xr:uid="{ED72EC7E-1480-4134-AB50-51CFB3FD064F}"/>
    <cellStyle name="Millares 3 11 3 6 6 2" xfId="37568" xr:uid="{4BC67927-D1D9-411F-8BF7-2987007C1862}"/>
    <cellStyle name="Millares 3 11 3 6 7" xfId="22670" xr:uid="{3A6DF194-4D00-4DF0-8FC1-EDC7935672CD}"/>
    <cellStyle name="Millares 3 11 3 6 8" xfId="44173" xr:uid="{734D0D56-24D3-4692-87AF-C8EF071F36D1}"/>
    <cellStyle name="Millares 3 11 3 7" xfId="1852" xr:uid="{509C6611-BE55-429A-B383-5056AD7012C1}"/>
    <cellStyle name="Millares 3 11 3 7 2" xfId="10118" xr:uid="{0320A982-C929-4FA7-B7A7-FFA16E7D7E92}"/>
    <cellStyle name="Millares 3 11 3 7 2 2" xfId="31621" xr:uid="{1C76F54C-E87B-428B-A2E7-B9B79A5D553C}"/>
    <cellStyle name="Millares 3 11 3 7 3" xfId="16753" xr:uid="{A08C20F3-C44E-4325-9964-D867898E6D72}"/>
    <cellStyle name="Millares 3 11 3 7 3 2" xfId="38256" xr:uid="{39335931-CA18-4933-B28E-9F337C953246}"/>
    <cellStyle name="Millares 3 11 3 7 4" xfId="23358" xr:uid="{B4B934AF-F799-4238-8D0C-7E098BE93C39}"/>
    <cellStyle name="Millares 3 11 3 7 5" xfId="44861" xr:uid="{8F950366-3ABF-460C-A79F-CA975C2BE3AD}"/>
    <cellStyle name="Millares 3 11 3 8" xfId="2537" xr:uid="{97AF24BE-DC5D-423D-91EB-C3486232AC65}"/>
    <cellStyle name="Millares 3 11 3 8 2" xfId="10803" xr:uid="{E64BC558-2667-4AF0-A13B-27261A158231}"/>
    <cellStyle name="Millares 3 11 3 8 2 2" xfId="32306" xr:uid="{E76569BB-67A7-4907-97D1-2C81A5495AD3}"/>
    <cellStyle name="Millares 3 11 3 8 3" xfId="17438" xr:uid="{8918DD0F-0E08-47D4-8A9A-991A498B3AAD}"/>
    <cellStyle name="Millares 3 11 3 8 3 2" xfId="38941" xr:uid="{A0992766-F201-49DA-8911-639F30F8A8B9}"/>
    <cellStyle name="Millares 3 11 3 8 4" xfId="24043" xr:uid="{2D15F909-532A-4CBC-ACBA-7C886D65E2C3}"/>
    <cellStyle name="Millares 3 11 3 8 5" xfId="45546" xr:uid="{6309ADE1-B014-4CFC-A9CC-FD2B47C63207}"/>
    <cellStyle name="Millares 3 11 3 9" xfId="3048" xr:uid="{675CFDE0-2C33-4812-A14B-2C5FA17A734F}"/>
    <cellStyle name="Millares 3 11 3 9 2" xfId="11314" xr:uid="{CEAC8E78-CA5F-4163-A67D-D75EF729D553}"/>
    <cellStyle name="Millares 3 11 3 9 2 2" xfId="32817" xr:uid="{D5164ABA-E80D-48EC-BF02-F8DFEB4CFE41}"/>
    <cellStyle name="Millares 3 11 3 9 3" xfId="17949" xr:uid="{7C47C56B-9D3F-4025-A421-FEEA653519DF}"/>
    <cellStyle name="Millares 3 11 3 9 3 2" xfId="39452" xr:uid="{7FAC6C4A-6BB9-4FD2-A8BB-F9D85F2BF72A}"/>
    <cellStyle name="Millares 3 11 3 9 4" xfId="24554" xr:uid="{ACA9250E-9CCB-424E-A71B-CC37B897DD6D}"/>
    <cellStyle name="Millares 3 11 3 9 5" xfId="46057" xr:uid="{544C440D-6F84-414D-9136-5B9A5D18F9BE}"/>
    <cellStyle name="Millares 3 11 4" xfId="205" xr:uid="{2857C6F5-EC14-40F4-92BF-BF1DEF7B85F7}"/>
    <cellStyle name="Millares 3 11 4 10" xfId="4724" xr:uid="{48AFD543-4638-4C69-89AD-C9CC6CFD5521}"/>
    <cellStyle name="Millares 3 11 4 10 2" xfId="12990" xr:uid="{C8AFD292-6C7C-4745-B14B-75FD94F65FD3}"/>
    <cellStyle name="Millares 3 11 4 10 2 2" xfId="34493" xr:uid="{E4C4FFC3-1CC4-466C-A0F0-5000787316CF}"/>
    <cellStyle name="Millares 3 11 4 10 3" xfId="19625" xr:uid="{513DE374-EFB7-4810-92E2-D92C6FF72304}"/>
    <cellStyle name="Millares 3 11 4 10 3 2" xfId="41128" xr:uid="{4BADD82D-138A-4422-A1B1-7201D1D08C99}"/>
    <cellStyle name="Millares 3 11 4 10 4" xfId="26230" xr:uid="{199A26A4-812B-4731-B8AB-CE60D1DCA8C4}"/>
    <cellStyle name="Millares 3 11 4 10 5" xfId="47733" xr:uid="{9A7E9CE1-17C3-44F0-BCF1-41B252336C5C}"/>
    <cellStyle name="Millares 3 11 4 11" xfId="5227" xr:uid="{4FC6536F-40C5-44B7-803E-3716AA58D82C}"/>
    <cellStyle name="Millares 3 11 4 11 2" xfId="13493" xr:uid="{E52FFE22-6FC3-4029-9B4C-6C9721A6FE8C}"/>
    <cellStyle name="Millares 3 11 4 11 2 2" xfId="34996" xr:uid="{22CA98E7-F015-4D33-9C9E-648A00EBAD26}"/>
    <cellStyle name="Millares 3 11 4 11 3" xfId="20128" xr:uid="{9F29CFA4-185A-4A51-A763-524066CD779C}"/>
    <cellStyle name="Millares 3 11 4 11 3 2" xfId="41631" xr:uid="{8EF0354E-6724-4F77-AC07-B809E3CAEF95}"/>
    <cellStyle name="Millares 3 11 4 11 4" xfId="26733" xr:uid="{542DF733-6C6D-47F2-A0BD-1B6C676B7228}"/>
    <cellStyle name="Millares 3 11 4 11 5" xfId="48236" xr:uid="{7EDBE6A9-B075-4796-A9B3-C2582D35DCCE}"/>
    <cellStyle name="Millares 3 11 4 12" xfId="6868" xr:uid="{CADE7EC0-134D-4D84-8084-CFDC7009D5BC}"/>
    <cellStyle name="Millares 3 11 4 12 2" xfId="28371" xr:uid="{DC5C96C3-55F8-4A66-B342-EB5127454EF1}"/>
    <cellStyle name="Millares 3 11 4 13" xfId="8522" xr:uid="{4F9D7AD1-C3E3-4513-BEF5-F53609A77965}"/>
    <cellStyle name="Millares 3 11 4 13 2" xfId="30025" xr:uid="{1DBC2FB4-4E15-4797-AA1B-6E485F8A74D0}"/>
    <cellStyle name="Millares 3 11 4 14" xfId="15161" xr:uid="{C5286C32-9505-4C84-A83E-95ADAB4535C8}"/>
    <cellStyle name="Millares 3 11 4 14 2" xfId="36664" xr:uid="{66FFDF8B-16D5-490E-9CCE-73D518094A86}"/>
    <cellStyle name="Millares 3 11 4 15" xfId="21766" xr:uid="{307D66DD-1899-4B03-8010-E31970925B87}"/>
    <cellStyle name="Millares 3 11 4 16" xfId="43269" xr:uid="{52B3C7E1-3402-4955-81DB-5B68E5D84973}"/>
    <cellStyle name="Millares 3 11 4 2" xfId="520" xr:uid="{B803EB67-F266-4450-A869-E01E4BFAC4F6}"/>
    <cellStyle name="Millares 3 11 4 2 10" xfId="7131" xr:uid="{4F3986C5-59BA-4CBB-A6CF-E4D404ADD31E}"/>
    <cellStyle name="Millares 3 11 4 2 10 2" xfId="28634" xr:uid="{B81347C1-8730-476F-AC71-24FFA4D8E693}"/>
    <cellStyle name="Millares 3 11 4 2 11" xfId="8787" xr:uid="{8224A526-8145-4E07-8139-57838D24D7D9}"/>
    <cellStyle name="Millares 3 11 4 2 11 2" xfId="30290" xr:uid="{9A37B3A9-155D-4CA9-8E5F-7A33B0024134}"/>
    <cellStyle name="Millares 3 11 4 2 12" xfId="15423" xr:uid="{1A1766DA-B240-40AF-AA81-61A4BB0CF3D5}"/>
    <cellStyle name="Millares 3 11 4 2 12 2" xfId="36926" xr:uid="{F09468B2-D72E-4000-9589-FE5D62F78355}"/>
    <cellStyle name="Millares 3 11 4 2 13" xfId="22028" xr:uid="{325FF361-1FD2-450A-8720-1C093AB35BB3}"/>
    <cellStyle name="Millares 3 11 4 2 14" xfId="43531" xr:uid="{FCE86EFD-6448-42BE-BEB3-F93B50768EE1}"/>
    <cellStyle name="Millares 3 11 4 2 2" xfId="802" xr:uid="{47A1D6AE-E7D4-4C47-863A-6984A1905723}"/>
    <cellStyle name="Millares 3 11 4 2 2 10" xfId="15703" xr:uid="{6DD70CCC-DA5B-48F7-A364-12BBB6F2B263}"/>
    <cellStyle name="Millares 3 11 4 2 2 10 2" xfId="37206" xr:uid="{97EA097B-DC9F-404D-B372-EEBEE964347A}"/>
    <cellStyle name="Millares 3 11 4 2 2 11" xfId="22308" xr:uid="{676A2BCC-565F-4C65-95AA-37241003D0B6}"/>
    <cellStyle name="Millares 3 11 4 2 2 12" xfId="43811" xr:uid="{93E25812-D104-47C9-AF85-012D63DF201D}"/>
    <cellStyle name="Millares 3 11 4 2 2 2" xfId="1748" xr:uid="{351828DA-E002-4FCE-B4B0-F6D6D768DB48}"/>
    <cellStyle name="Millares 3 11 4 2 2 2 2" xfId="4577" xr:uid="{972C632C-530F-45E0-B399-C0DF717D9692}"/>
    <cellStyle name="Millares 3 11 4 2 2 2 2 2" xfId="12843" xr:uid="{E72BD12E-96AD-48C0-81E5-B9402CC07EA1}"/>
    <cellStyle name="Millares 3 11 4 2 2 2 2 2 2" xfId="34346" xr:uid="{494ADCBC-E5D4-4A37-BBC3-832EB81B197A}"/>
    <cellStyle name="Millares 3 11 4 2 2 2 2 3" xfId="19478" xr:uid="{2B755873-E54E-48EC-8C3E-A9C310BA046E}"/>
    <cellStyle name="Millares 3 11 4 2 2 2 2 3 2" xfId="40981" xr:uid="{A27DE1C0-5687-46CE-817E-F968B3BFF0D5}"/>
    <cellStyle name="Millares 3 11 4 2 2 2 2 4" xfId="26083" xr:uid="{A7D7293F-51F7-4F77-99E9-94157C8A34DD}"/>
    <cellStyle name="Millares 3 11 4 2 2 2 2 5" xfId="47586" xr:uid="{586FA6F9-3AB7-44E5-8114-4629CF41D1B1}"/>
    <cellStyle name="Millares 3 11 4 2 2 2 3" xfId="6716" xr:uid="{F5EE1597-DEAA-41C9-AD69-B3047FF88116}"/>
    <cellStyle name="Millares 3 11 4 2 2 2 3 2" xfId="14982" xr:uid="{2BFD3CB6-7228-43D6-B989-9E6087EBFDEA}"/>
    <cellStyle name="Millares 3 11 4 2 2 2 3 2 2" xfId="36485" xr:uid="{E96846E8-605E-4101-B1BD-81FA8F8EBBEE}"/>
    <cellStyle name="Millares 3 11 4 2 2 2 3 3" xfId="21617" xr:uid="{C0E2B14F-DB5C-4C6E-A71D-709CEBD37C3B}"/>
    <cellStyle name="Millares 3 11 4 2 2 2 3 3 2" xfId="43120" xr:uid="{7538EDC9-8779-444E-A991-3226C3A13858}"/>
    <cellStyle name="Millares 3 11 4 2 2 2 3 4" xfId="28222" xr:uid="{1D93A91B-DEC4-49F2-B6E2-539DD51F2260}"/>
    <cellStyle name="Millares 3 11 4 2 2 2 3 5" xfId="49725" xr:uid="{64B0BCE7-B32C-4A93-B5B8-F8ECC1D55530}"/>
    <cellStyle name="Millares 3 11 4 2 2 2 4" xfId="8357" xr:uid="{4B198EED-956A-4979-8946-285F3B55B8C9}"/>
    <cellStyle name="Millares 3 11 4 2 2 2 4 2" xfId="29860" xr:uid="{59B2756A-2E2C-4C31-8A01-11699645CED7}"/>
    <cellStyle name="Millares 3 11 4 2 2 2 5" xfId="10014" xr:uid="{B81987D1-B79C-4228-BDD0-CC268338A65C}"/>
    <cellStyle name="Millares 3 11 4 2 2 2 5 2" xfId="31517" xr:uid="{298049A2-6935-4C06-86A1-24098FDA1009}"/>
    <cellStyle name="Millares 3 11 4 2 2 2 6" xfId="16649" xr:uid="{34C9CB4E-60EA-463F-A4B6-D91184794E7E}"/>
    <cellStyle name="Millares 3 11 4 2 2 2 6 2" xfId="38152" xr:uid="{5332524F-BA02-48DE-B285-CABB1763A3A1}"/>
    <cellStyle name="Millares 3 11 4 2 2 2 7" xfId="23254" xr:uid="{64C9908C-1C7D-401B-B548-978F969A0622}"/>
    <cellStyle name="Millares 3 11 4 2 2 2 8" xfId="44757" xr:uid="{EEE6B7C3-D732-427A-A0C4-ED4A48D9510B}"/>
    <cellStyle name="Millares 3 11 4 2 2 3" xfId="2435" xr:uid="{B0E95528-A240-41D5-81AE-15BBCD8CE16E}"/>
    <cellStyle name="Millares 3 11 4 2 2 3 2" xfId="10701" xr:uid="{71CFD636-7179-4142-872A-3213F0BCB451}"/>
    <cellStyle name="Millares 3 11 4 2 2 3 2 2" xfId="32204" xr:uid="{35EE77B2-C821-4AFB-8169-2EBE02B9FC7E}"/>
    <cellStyle name="Millares 3 11 4 2 2 3 3" xfId="17336" xr:uid="{B265A78C-62B3-4C1D-87CA-793FED50EFE5}"/>
    <cellStyle name="Millares 3 11 4 2 2 3 3 2" xfId="38839" xr:uid="{D1426663-7004-4B17-80A5-D6727D4A0880}"/>
    <cellStyle name="Millares 3 11 4 2 2 3 4" xfId="23941" xr:uid="{98C3D2E6-A330-497F-8BC0-B63072215874}"/>
    <cellStyle name="Millares 3 11 4 2 2 3 5" xfId="45444" xr:uid="{BADF8B1D-97EB-415E-8217-8F14B70E2547}"/>
    <cellStyle name="Millares 3 11 4 2 2 4" xfId="2952" xr:uid="{38AFC4B5-C1E8-42C5-95F8-BB25AD1B94DC}"/>
    <cellStyle name="Millares 3 11 4 2 2 4 2" xfId="11218" xr:uid="{E4307BD9-17BA-4B06-A4B5-6AB6CB5597BB}"/>
    <cellStyle name="Millares 3 11 4 2 2 4 2 2" xfId="32721" xr:uid="{F85A5D8D-B971-4D72-8D51-A3EC7A3F8B1A}"/>
    <cellStyle name="Millares 3 11 4 2 2 4 3" xfId="17853" xr:uid="{5EAA7D17-A8E4-4E6C-942F-B3A0D831E35C}"/>
    <cellStyle name="Millares 3 11 4 2 2 4 3 2" xfId="39356" xr:uid="{EFA380B4-E0A8-453A-B510-972F72704FD7}"/>
    <cellStyle name="Millares 3 11 4 2 2 4 4" xfId="24458" xr:uid="{AE95920D-6F28-40F2-8008-21B2627984B8}"/>
    <cellStyle name="Millares 3 11 4 2 2 4 5" xfId="45961" xr:uid="{1CE71163-D950-49B9-8F52-C09FBC6FCB34}"/>
    <cellStyle name="Millares 3 11 4 2 2 5" xfId="3631" xr:uid="{B3BA2091-D7E6-473B-AC7C-3B33F8995836}"/>
    <cellStyle name="Millares 3 11 4 2 2 5 2" xfId="11897" xr:uid="{8FA1D854-6AD8-44B3-86F3-2BD67312F644}"/>
    <cellStyle name="Millares 3 11 4 2 2 5 2 2" xfId="33400" xr:uid="{A61D3C08-9BB4-4072-BC1A-47515F848E10}"/>
    <cellStyle name="Millares 3 11 4 2 2 5 3" xfId="18532" xr:uid="{5B7F992C-15D6-44D1-A79B-462A66344760}"/>
    <cellStyle name="Millares 3 11 4 2 2 5 3 2" xfId="40035" xr:uid="{0863F4B8-D06B-4183-8402-476D787B3ED3}"/>
    <cellStyle name="Millares 3 11 4 2 2 5 4" xfId="25137" xr:uid="{56C54BFC-9818-4170-914D-08050C1767E8}"/>
    <cellStyle name="Millares 3 11 4 2 2 5 5" xfId="46640" xr:uid="{23E0CE7E-EFB8-4B41-BCC8-B5CDAB5D6AC2}"/>
    <cellStyle name="Millares 3 11 4 2 2 6" xfId="5096" xr:uid="{1B69F689-B954-4FCA-ADAE-8D02D3B109CF}"/>
    <cellStyle name="Millares 3 11 4 2 2 6 2" xfId="13362" xr:uid="{02385724-AE18-443A-AC54-159473F7BB6F}"/>
    <cellStyle name="Millares 3 11 4 2 2 6 2 2" xfId="34865" xr:uid="{00E44DEE-2E89-473B-B500-B517FF68AF93}"/>
    <cellStyle name="Millares 3 11 4 2 2 6 3" xfId="19997" xr:uid="{D0192FA3-8AC5-41AA-852C-B4A0163ED39D}"/>
    <cellStyle name="Millares 3 11 4 2 2 6 3 2" xfId="41500" xr:uid="{190B0473-968C-42A7-BA5F-FDC008F20134}"/>
    <cellStyle name="Millares 3 11 4 2 2 6 4" xfId="26602" xr:uid="{C4C7F62E-BF2A-4CB6-B6AC-A63BE928D255}"/>
    <cellStyle name="Millares 3 11 4 2 2 6 5" xfId="48105" xr:uid="{4411D524-71A6-4BCE-9626-37AE62E017E3}"/>
    <cellStyle name="Millares 3 11 4 2 2 7" xfId="5770" xr:uid="{97C4EBBF-8DC0-4598-AA17-FEA5A056E3AA}"/>
    <cellStyle name="Millares 3 11 4 2 2 7 2" xfId="14036" xr:uid="{F5045D08-1B49-4AFF-99DA-070BCEEB3CC6}"/>
    <cellStyle name="Millares 3 11 4 2 2 7 2 2" xfId="35539" xr:uid="{C591E4A0-944A-42F1-A874-967F05B48D8D}"/>
    <cellStyle name="Millares 3 11 4 2 2 7 3" xfId="20671" xr:uid="{5D173F9F-5C4C-4A20-B2BF-C548D449FA9F}"/>
    <cellStyle name="Millares 3 11 4 2 2 7 3 2" xfId="42174" xr:uid="{801F1959-CD4D-4FCD-8943-015B1C18B612}"/>
    <cellStyle name="Millares 3 11 4 2 2 7 4" xfId="27276" xr:uid="{822847A2-F2C2-4911-A0A2-A0BEAB86BA60}"/>
    <cellStyle name="Millares 3 11 4 2 2 7 5" xfId="48779" xr:uid="{9E590944-0C8C-4DE2-80A0-2C09B28CEF28}"/>
    <cellStyle name="Millares 3 11 4 2 2 8" xfId="7411" xr:uid="{7B4069A4-1551-43FA-8AAB-639D228E30D5}"/>
    <cellStyle name="Millares 3 11 4 2 2 8 2" xfId="28914" xr:uid="{DFE8DD42-7672-438E-95A9-9EA12685CACD}"/>
    <cellStyle name="Millares 3 11 4 2 2 9" xfId="9068" xr:uid="{BF204611-5A68-49FE-BDEF-1D4D903A87EB}"/>
    <cellStyle name="Millares 3 11 4 2 2 9 2" xfId="30571" xr:uid="{8E597ED2-F67A-4126-B5BA-82E194261951}"/>
    <cellStyle name="Millares 3 11 4 2 3" xfId="1072" xr:uid="{27C7813F-7BCB-49EC-BA70-C11099E490EE}"/>
    <cellStyle name="Millares 3 11 4 2 3 2" xfId="3901" xr:uid="{A0F76120-5EBA-423E-8D27-79A0B0959F40}"/>
    <cellStyle name="Millares 3 11 4 2 3 2 2" xfId="12167" xr:uid="{0530C5A1-EDFA-41CF-B334-907B7A0B2CDC}"/>
    <cellStyle name="Millares 3 11 4 2 3 2 2 2" xfId="33670" xr:uid="{C5B5CF5E-A4DC-48FA-A55E-909480C42801}"/>
    <cellStyle name="Millares 3 11 4 2 3 2 3" xfId="18802" xr:uid="{A0311A89-CC6E-4B77-8107-2D0128EDCB56}"/>
    <cellStyle name="Millares 3 11 4 2 3 2 3 2" xfId="40305" xr:uid="{224EA16A-BB3A-4A01-B96A-AA14C03B9949}"/>
    <cellStyle name="Millares 3 11 4 2 3 2 4" xfId="25407" xr:uid="{0A51C271-EC73-4BF6-827D-D044F2B6B757}"/>
    <cellStyle name="Millares 3 11 4 2 3 2 5" xfId="46910" xr:uid="{3B4FEBA3-3994-41C9-B820-55303D4C22C9}"/>
    <cellStyle name="Millares 3 11 4 2 3 3" xfId="6040" xr:uid="{1E738922-A0A6-4D2B-9701-9C4E9053FE91}"/>
    <cellStyle name="Millares 3 11 4 2 3 3 2" xfId="14306" xr:uid="{F1F22DA0-783E-4A37-87F4-E77901F6AE2A}"/>
    <cellStyle name="Millares 3 11 4 2 3 3 2 2" xfId="35809" xr:uid="{6F5C9A01-6F5B-49FE-ABFF-ABDA8D4D0C39}"/>
    <cellStyle name="Millares 3 11 4 2 3 3 3" xfId="20941" xr:uid="{B57AE7E2-8BD0-48A5-99D7-AAD981D43C79}"/>
    <cellStyle name="Millares 3 11 4 2 3 3 3 2" xfId="42444" xr:uid="{C917E664-A207-43CF-A351-B9B280BA1564}"/>
    <cellStyle name="Millares 3 11 4 2 3 3 4" xfId="27546" xr:uid="{65CF8C76-4DF8-4A53-A18C-CECAF9123A57}"/>
    <cellStyle name="Millares 3 11 4 2 3 3 5" xfId="49049" xr:uid="{5436644A-CF21-494A-B2F3-C77E0414259C}"/>
    <cellStyle name="Millares 3 11 4 2 3 4" xfId="7681" xr:uid="{7CB5877E-9947-4B60-BA0C-4A1160B2646D}"/>
    <cellStyle name="Millares 3 11 4 2 3 4 2" xfId="29184" xr:uid="{6550B055-57A0-47D0-AC86-FA10E954D67A}"/>
    <cellStyle name="Millares 3 11 4 2 3 5" xfId="9338" xr:uid="{4F6983F5-7E2B-4898-972F-C4577435626F}"/>
    <cellStyle name="Millares 3 11 4 2 3 5 2" xfId="30841" xr:uid="{BB2B96C1-55A5-4B8D-9C78-A05E4452945B}"/>
    <cellStyle name="Millares 3 11 4 2 3 6" xfId="15973" xr:uid="{AFE6C98B-D684-44E2-9A18-7D082BBDDA4B}"/>
    <cellStyle name="Millares 3 11 4 2 3 6 2" xfId="37476" xr:uid="{413831DF-9033-47AC-B356-F1910F6120CD}"/>
    <cellStyle name="Millares 3 11 4 2 3 7" xfId="22578" xr:uid="{B07BE500-EB96-4737-BAF9-D444751825EA}"/>
    <cellStyle name="Millares 3 11 4 2 3 8" xfId="44081" xr:uid="{F837F2C4-0F25-4FD6-8BD4-AA1EF45E25D7}"/>
    <cellStyle name="Millares 3 11 4 2 4" xfId="1468" xr:uid="{D3FDD331-D7D4-426B-AE59-8E826B9EB122}"/>
    <cellStyle name="Millares 3 11 4 2 4 2" xfId="4297" xr:uid="{5E89EDC6-9270-424F-9FA2-B2132819CE37}"/>
    <cellStyle name="Millares 3 11 4 2 4 2 2" xfId="12563" xr:uid="{303BD532-3D51-410B-BA70-7EF4AB279C12}"/>
    <cellStyle name="Millares 3 11 4 2 4 2 2 2" xfId="34066" xr:uid="{08D0468A-EEE4-4984-96B4-040A6FFA4F43}"/>
    <cellStyle name="Millares 3 11 4 2 4 2 3" xfId="19198" xr:uid="{497FE87C-34F0-47DA-94F2-AFC6CCF57EA5}"/>
    <cellStyle name="Millares 3 11 4 2 4 2 3 2" xfId="40701" xr:uid="{9453876E-95B7-4ADC-A4A9-8C7D5F3C93DE}"/>
    <cellStyle name="Millares 3 11 4 2 4 2 4" xfId="25803" xr:uid="{5652D126-6B7B-4F47-9FA7-099BF79A8D99}"/>
    <cellStyle name="Millares 3 11 4 2 4 2 5" xfId="47306" xr:uid="{44787981-85F3-48C5-A4DA-5D49B3D3711D}"/>
    <cellStyle name="Millares 3 11 4 2 4 3" xfId="6436" xr:uid="{56362145-5BE5-434C-8328-A2834E92A1D7}"/>
    <cellStyle name="Millares 3 11 4 2 4 3 2" xfId="14702" xr:uid="{7386E14E-A9BA-477C-9B37-8737FBE0ADD1}"/>
    <cellStyle name="Millares 3 11 4 2 4 3 2 2" xfId="36205" xr:uid="{412189CA-8460-4480-ACC3-84CBA57492D6}"/>
    <cellStyle name="Millares 3 11 4 2 4 3 3" xfId="21337" xr:uid="{97C4C4D4-2778-4111-BDFD-7C5FAEB5C671}"/>
    <cellStyle name="Millares 3 11 4 2 4 3 3 2" xfId="42840" xr:uid="{D5C41089-ACB4-4FA0-8D8B-A2F7AC682468}"/>
    <cellStyle name="Millares 3 11 4 2 4 3 4" xfId="27942" xr:uid="{922E046C-6D1E-4A52-8166-63C58C06EFA1}"/>
    <cellStyle name="Millares 3 11 4 2 4 3 5" xfId="49445" xr:uid="{2AB92AAE-AD4A-4BBC-99B4-643979AE6AC4}"/>
    <cellStyle name="Millares 3 11 4 2 4 4" xfId="8077" xr:uid="{1C5A149A-1CFE-47EC-80A2-E724F17154E1}"/>
    <cellStyle name="Millares 3 11 4 2 4 4 2" xfId="29580" xr:uid="{06DC86AC-3CD7-464C-B05F-40454E029A32}"/>
    <cellStyle name="Millares 3 11 4 2 4 5" xfId="9734" xr:uid="{9A157963-5D75-4A03-BCD9-BF9DB829E112}"/>
    <cellStyle name="Millares 3 11 4 2 4 5 2" xfId="31237" xr:uid="{CEA7EA3D-A411-4128-8787-04729A958ACF}"/>
    <cellStyle name="Millares 3 11 4 2 4 6" xfId="16369" xr:uid="{DC8F100E-73BC-4BB6-8359-4BB43CAF8DCB}"/>
    <cellStyle name="Millares 3 11 4 2 4 6 2" xfId="37872" xr:uid="{B8328C63-C300-45F8-A0D0-E7D90AC769E3}"/>
    <cellStyle name="Millares 3 11 4 2 4 7" xfId="22974" xr:uid="{87D2DF28-FB1B-498A-9BDC-E8AB917B01D6}"/>
    <cellStyle name="Millares 3 11 4 2 4 8" xfId="44477" xr:uid="{3D7A8964-F32A-4A3F-9A6D-E4EEDCCF4F73}"/>
    <cellStyle name="Millares 3 11 4 2 5" xfId="2155" xr:uid="{E0679E92-A81A-42A1-B37F-81FCFD32A721}"/>
    <cellStyle name="Millares 3 11 4 2 5 2" xfId="10421" xr:uid="{86EFE8E6-C88C-4DFA-88F2-7C891FE1210E}"/>
    <cellStyle name="Millares 3 11 4 2 5 2 2" xfId="31924" xr:uid="{E9B7B9C9-0043-4E57-988C-1FCEBD908FB2}"/>
    <cellStyle name="Millares 3 11 4 2 5 3" xfId="17056" xr:uid="{ECB5CB57-1171-4E31-AFC0-7996237D2A84}"/>
    <cellStyle name="Millares 3 11 4 2 5 3 2" xfId="38559" xr:uid="{A49347FD-BF75-4B82-B40A-4B110CB1ADA6}"/>
    <cellStyle name="Millares 3 11 4 2 5 4" xfId="23661" xr:uid="{0CEC5092-8862-4EA5-8B79-42AFFE87FD64}"/>
    <cellStyle name="Millares 3 11 4 2 5 5" xfId="45164" xr:uid="{949979FD-A992-46DD-B268-E008097EE431}"/>
    <cellStyle name="Millares 3 11 4 2 6" xfId="2702" xr:uid="{41783F60-FAF6-4A76-98A2-D20A075A80EF}"/>
    <cellStyle name="Millares 3 11 4 2 6 2" xfId="10968" xr:uid="{B87BA800-0AD3-4FC9-A030-4C8A76677864}"/>
    <cellStyle name="Millares 3 11 4 2 6 2 2" xfId="32471" xr:uid="{310D232D-B7D7-47A6-ABFA-8B01702A5301}"/>
    <cellStyle name="Millares 3 11 4 2 6 3" xfId="17603" xr:uid="{432E39FA-A3A5-4BA9-A804-4C792E97184E}"/>
    <cellStyle name="Millares 3 11 4 2 6 3 2" xfId="39106" xr:uid="{47178751-E61D-4129-B5B8-F8F88A5C84D9}"/>
    <cellStyle name="Millares 3 11 4 2 6 4" xfId="24208" xr:uid="{D6362235-B60A-4CB2-88FE-68124A4507FA}"/>
    <cellStyle name="Millares 3 11 4 2 6 5" xfId="45711" xr:uid="{2DF418AE-3FEE-4215-A270-949FA94A866A}"/>
    <cellStyle name="Millares 3 11 4 2 7" xfId="3351" xr:uid="{6BD306E7-2AA4-49D3-993F-3EAD52716934}"/>
    <cellStyle name="Millares 3 11 4 2 7 2" xfId="11617" xr:uid="{DEAE36D2-AA78-4CF0-8E58-E90CA77F0CDE}"/>
    <cellStyle name="Millares 3 11 4 2 7 2 2" xfId="33120" xr:uid="{D54E2641-368C-460B-A66C-57F27C1F12E5}"/>
    <cellStyle name="Millares 3 11 4 2 7 3" xfId="18252" xr:uid="{240D2D53-BDEA-422E-882D-95C7884AD500}"/>
    <cellStyle name="Millares 3 11 4 2 7 3 2" xfId="39755" xr:uid="{82853271-F4AE-497A-88B1-3EA10C3F4189}"/>
    <cellStyle name="Millares 3 11 4 2 7 4" xfId="24857" xr:uid="{77A4B43E-602C-4FB8-A5ED-0EA8070359A1}"/>
    <cellStyle name="Millares 3 11 4 2 7 5" xfId="46360" xr:uid="{E8C0DA34-3A8F-43BB-975B-E366E7C921C5}"/>
    <cellStyle name="Millares 3 11 4 2 8" xfId="4846" xr:uid="{7F4DE233-5591-4CC7-A34C-D4147F4549BA}"/>
    <cellStyle name="Millares 3 11 4 2 8 2" xfId="13112" xr:uid="{89F5BE58-B77E-4443-9CD3-1CD18ED2E39E}"/>
    <cellStyle name="Millares 3 11 4 2 8 2 2" xfId="34615" xr:uid="{DB7AEC50-1DE1-4F81-B1D2-26DE93B91FF6}"/>
    <cellStyle name="Millares 3 11 4 2 8 3" xfId="19747" xr:uid="{E6C13451-9FFF-4DDC-B2EE-F5673E8CC5D4}"/>
    <cellStyle name="Millares 3 11 4 2 8 3 2" xfId="41250" xr:uid="{1AFC3771-C376-4DC1-8827-7109C1782369}"/>
    <cellStyle name="Millares 3 11 4 2 8 4" xfId="26352" xr:uid="{27C8679A-3BB7-4997-916C-E4358CE5941F}"/>
    <cellStyle name="Millares 3 11 4 2 8 5" xfId="47855" xr:uid="{78F8F266-79B9-48F9-98CE-3C4287EC21C8}"/>
    <cellStyle name="Millares 3 11 4 2 9" xfId="5490" xr:uid="{648381E0-25D0-4E7A-A8B3-7ED56930C2BD}"/>
    <cellStyle name="Millares 3 11 4 2 9 2" xfId="13756" xr:uid="{94B5AA38-F2FD-427B-A5D0-1EBBBEF6D7CD}"/>
    <cellStyle name="Millares 3 11 4 2 9 2 2" xfId="35259" xr:uid="{30870639-3544-4087-884D-6472776476BF}"/>
    <cellStyle name="Millares 3 11 4 2 9 3" xfId="20391" xr:uid="{D478F150-8589-4C28-8E80-6C1F4AE469A0}"/>
    <cellStyle name="Millares 3 11 4 2 9 3 2" xfId="41894" xr:uid="{E6202A70-F8F0-478B-B7A3-6C0DFFF3ADBC}"/>
    <cellStyle name="Millares 3 11 4 2 9 4" xfId="26996" xr:uid="{8C75C98B-B08D-46F2-9390-7AFBDE04AAA1}"/>
    <cellStyle name="Millares 3 11 4 2 9 5" xfId="48499" xr:uid="{DC775623-4B01-4221-8504-E39BB9D955F5}"/>
    <cellStyle name="Millares 3 11 4 3" xfId="392" xr:uid="{0FB8CE5D-5F50-4847-AC81-DD6195BD8AF1}"/>
    <cellStyle name="Millares 3 11 4 3 10" xfId="15295" xr:uid="{20307F3B-8942-4983-813F-C9F70076374B}"/>
    <cellStyle name="Millares 3 11 4 3 10 2" xfId="36798" xr:uid="{DAB477D1-0E17-44CF-88F7-F0624913B472}"/>
    <cellStyle name="Millares 3 11 4 3 11" xfId="21900" xr:uid="{BA43F9CE-A5EA-4A4D-90D2-630E9299F3DE}"/>
    <cellStyle name="Millares 3 11 4 3 12" xfId="43403" xr:uid="{13453377-0AA3-4836-BDF1-DAD8ED781CD0}"/>
    <cellStyle name="Millares 3 11 4 3 2" xfId="1340" xr:uid="{65710D1A-193A-4F27-9213-A6713CE779E9}"/>
    <cellStyle name="Millares 3 11 4 3 2 2" xfId="4169" xr:uid="{38701B44-A155-430F-9ED8-C00B3106FC1D}"/>
    <cellStyle name="Millares 3 11 4 3 2 2 2" xfId="12435" xr:uid="{8931C93D-05E4-4ED4-A777-55264F9EEF32}"/>
    <cellStyle name="Millares 3 11 4 3 2 2 2 2" xfId="33938" xr:uid="{CB839649-A00C-4E29-8443-6CAF4E419255}"/>
    <cellStyle name="Millares 3 11 4 3 2 2 3" xfId="19070" xr:uid="{DE8BD1AE-BBDB-42D4-A1A8-27AC3ACEADFC}"/>
    <cellStyle name="Millares 3 11 4 3 2 2 3 2" xfId="40573" xr:uid="{84A1E810-4DAE-412E-AAB2-31EA7E136C25}"/>
    <cellStyle name="Millares 3 11 4 3 2 2 4" xfId="25675" xr:uid="{9568EE5E-A560-4191-AB47-749BD3076EC8}"/>
    <cellStyle name="Millares 3 11 4 3 2 2 5" xfId="47178" xr:uid="{3E9D58B5-65F7-48DB-8A38-5EBB3354FFEB}"/>
    <cellStyle name="Millares 3 11 4 3 2 3" xfId="6308" xr:uid="{4EF4698C-660F-47DE-862E-260962A52062}"/>
    <cellStyle name="Millares 3 11 4 3 2 3 2" xfId="14574" xr:uid="{629313F6-4C98-4D82-BD3F-9443C289A25E}"/>
    <cellStyle name="Millares 3 11 4 3 2 3 2 2" xfId="36077" xr:uid="{FAE1002A-E6D7-466F-9721-C6D29584F9E4}"/>
    <cellStyle name="Millares 3 11 4 3 2 3 3" xfId="21209" xr:uid="{D5B7BFE9-4693-4986-AB9F-C5EA8EBA39F7}"/>
    <cellStyle name="Millares 3 11 4 3 2 3 3 2" xfId="42712" xr:uid="{39C8E6FF-27CB-4D9C-AE55-0084E0D4FACC}"/>
    <cellStyle name="Millares 3 11 4 3 2 3 4" xfId="27814" xr:uid="{710E032E-0BE2-4D6D-826D-78E649581E8C}"/>
    <cellStyle name="Millares 3 11 4 3 2 3 5" xfId="49317" xr:uid="{80197F1D-F5FA-44C1-89A5-2FE5ABC8C97A}"/>
    <cellStyle name="Millares 3 11 4 3 2 4" xfId="7949" xr:uid="{8DF697E0-0F80-4647-BF07-DF5A0D796E64}"/>
    <cellStyle name="Millares 3 11 4 3 2 4 2" xfId="29452" xr:uid="{50EEF379-5C3B-49EE-8F39-B6598C14C5D1}"/>
    <cellStyle name="Millares 3 11 4 3 2 5" xfId="9606" xr:uid="{BB8C3022-1012-44D1-AB0B-A5C5BA9E80BC}"/>
    <cellStyle name="Millares 3 11 4 3 2 5 2" xfId="31109" xr:uid="{BAD437BD-37B3-48B6-BBE3-6E306AFF6392}"/>
    <cellStyle name="Millares 3 11 4 3 2 6" xfId="16241" xr:uid="{EA4A959E-69BA-4723-945E-4ABC55FC2051}"/>
    <cellStyle name="Millares 3 11 4 3 2 6 2" xfId="37744" xr:uid="{C8423B51-F50F-4635-9058-4F751AEB2088}"/>
    <cellStyle name="Millares 3 11 4 3 2 7" xfId="22846" xr:uid="{4CEB35DB-8BDE-47A8-9784-4105B3130EC9}"/>
    <cellStyle name="Millares 3 11 4 3 2 8" xfId="44349" xr:uid="{4C1251F2-4823-4F97-AB28-D24354CAF28F}"/>
    <cellStyle name="Millares 3 11 4 3 3" xfId="2027" xr:uid="{6607D7E4-DCC8-4915-93ED-B579B9A20965}"/>
    <cellStyle name="Millares 3 11 4 3 3 2" xfId="10293" xr:uid="{084038F8-FCC2-4697-8C98-0C5CE3F77613}"/>
    <cellStyle name="Millares 3 11 4 3 3 2 2" xfId="31796" xr:uid="{15C337F4-CD1D-4F2E-B0B8-67C7A7553B74}"/>
    <cellStyle name="Millares 3 11 4 3 3 3" xfId="16928" xr:uid="{8AF910E4-C684-45B9-BE49-46B27E0F612C}"/>
    <cellStyle name="Millares 3 11 4 3 3 3 2" xfId="38431" xr:uid="{982994E8-9770-44F2-A4BA-2E33F248B44B}"/>
    <cellStyle name="Millares 3 11 4 3 3 4" xfId="23533" xr:uid="{385F31B2-32B0-47BE-BD89-CA33907E7981}"/>
    <cellStyle name="Millares 3 11 4 3 3 5" xfId="45036" xr:uid="{3D94810A-6362-4083-9B36-338D4B9C1C68}"/>
    <cellStyle name="Millares 3 11 4 3 4" xfId="2826" xr:uid="{CBD93934-69E6-49DE-B7A5-C126905CA9B4}"/>
    <cellStyle name="Millares 3 11 4 3 4 2" xfId="11092" xr:uid="{62B33CB2-E998-4242-892A-C71F78EACAE0}"/>
    <cellStyle name="Millares 3 11 4 3 4 2 2" xfId="32595" xr:uid="{B48CD65B-687B-4F17-A53E-F8F50E6FAC61}"/>
    <cellStyle name="Millares 3 11 4 3 4 3" xfId="17727" xr:uid="{BBE1603A-A433-4278-8873-30E23C34A915}"/>
    <cellStyle name="Millares 3 11 4 3 4 3 2" xfId="39230" xr:uid="{E250F039-A01C-45CE-B776-7AB4EAC5530E}"/>
    <cellStyle name="Millares 3 11 4 3 4 4" xfId="24332" xr:uid="{60E69942-B5DD-4AAB-B462-F602A56C97A6}"/>
    <cellStyle name="Millares 3 11 4 3 4 5" xfId="45835" xr:uid="{E10DF783-1EAD-4D5D-9763-6522C6F67737}"/>
    <cellStyle name="Millares 3 11 4 3 5" xfId="3223" xr:uid="{A3574488-2E16-4589-A1D7-C52B98C746D1}"/>
    <cellStyle name="Millares 3 11 4 3 5 2" xfId="11489" xr:uid="{64A7107F-948C-47E6-BC81-73927DEC67FB}"/>
    <cellStyle name="Millares 3 11 4 3 5 2 2" xfId="32992" xr:uid="{97DF07DE-39BC-40F0-A7E1-8146BA423A0A}"/>
    <cellStyle name="Millares 3 11 4 3 5 3" xfId="18124" xr:uid="{C80C90F5-2433-4EEB-B4F1-CABB18E3C2A1}"/>
    <cellStyle name="Millares 3 11 4 3 5 3 2" xfId="39627" xr:uid="{5DAB59E1-453D-4FFF-B653-B6D68473D690}"/>
    <cellStyle name="Millares 3 11 4 3 5 4" xfId="24729" xr:uid="{858FB5D6-9CBA-45EB-9B3A-931E055FB59E}"/>
    <cellStyle name="Millares 3 11 4 3 5 5" xfId="46232" xr:uid="{6DF340D3-63F2-4389-B804-0EE13368CC10}"/>
    <cellStyle name="Millares 3 11 4 3 6" xfId="4970" xr:uid="{F6242C51-E2C7-4606-B61F-83F425F8463B}"/>
    <cellStyle name="Millares 3 11 4 3 6 2" xfId="13236" xr:uid="{20854D6A-5B88-4EB9-9872-2B27DF8E20AF}"/>
    <cellStyle name="Millares 3 11 4 3 6 2 2" xfId="34739" xr:uid="{CFF0A906-A726-4879-9128-DB06EF9FE17D}"/>
    <cellStyle name="Millares 3 11 4 3 6 3" xfId="19871" xr:uid="{653949D7-EAA7-4BED-8592-1CEA5833A636}"/>
    <cellStyle name="Millares 3 11 4 3 6 3 2" xfId="41374" xr:uid="{C2E2205C-E345-45FD-9E5E-51BD5D70CFCF}"/>
    <cellStyle name="Millares 3 11 4 3 6 4" xfId="26476" xr:uid="{23C2E477-9000-48FE-B297-47A1DED0A33F}"/>
    <cellStyle name="Millares 3 11 4 3 6 5" xfId="47979" xr:uid="{5A1D4382-74FD-4311-90B6-F3F6689B2CCE}"/>
    <cellStyle name="Millares 3 11 4 3 7" xfId="5362" xr:uid="{4F60AD46-D90C-4390-A0AB-2500229BA3C3}"/>
    <cellStyle name="Millares 3 11 4 3 7 2" xfId="13628" xr:uid="{E7808D52-0BB3-4840-AC76-2DE66237A824}"/>
    <cellStyle name="Millares 3 11 4 3 7 2 2" xfId="35131" xr:uid="{7D9F1D59-837E-4501-A55D-FC93811A7B88}"/>
    <cellStyle name="Millares 3 11 4 3 7 3" xfId="20263" xr:uid="{557CF317-9C0D-4295-BB0C-02B0CA463D72}"/>
    <cellStyle name="Millares 3 11 4 3 7 3 2" xfId="41766" xr:uid="{E1FF52CF-E869-4D4A-BE8A-828E59C4C3FA}"/>
    <cellStyle name="Millares 3 11 4 3 7 4" xfId="26868" xr:uid="{F82B4BE1-8113-4B76-A49B-6F681704352A}"/>
    <cellStyle name="Millares 3 11 4 3 7 5" xfId="48371" xr:uid="{CD8A4282-1111-4302-8AB4-44D1A2F0BE08}"/>
    <cellStyle name="Millares 3 11 4 3 8" xfId="7003" xr:uid="{E23BEC83-8FDE-4115-8E36-72FFBF56F311}"/>
    <cellStyle name="Millares 3 11 4 3 8 2" xfId="28506" xr:uid="{78A75E0C-DC05-47DF-9428-3BCDFB2EB86F}"/>
    <cellStyle name="Millares 3 11 4 3 9" xfId="8659" xr:uid="{53EE7C15-1A3D-4BBE-BDC7-1BF352578B8C}"/>
    <cellStyle name="Millares 3 11 4 3 9 2" xfId="30162" xr:uid="{B7039AB3-569F-43FE-810A-E81253AF5937}"/>
    <cellStyle name="Millares 3 11 4 4" xfId="676" xr:uid="{A43CF7BA-33EC-4E06-B3B2-AB446AA64DBA}"/>
    <cellStyle name="Millares 3 11 4 4 10" xfId="43685" xr:uid="{D0064BDA-ADA3-437B-BE9E-75917C8F818B}"/>
    <cellStyle name="Millares 3 11 4 4 2" xfId="1622" xr:uid="{FAABA78C-7C2D-44E5-BFBF-3797BBDD844B}"/>
    <cellStyle name="Millares 3 11 4 4 2 2" xfId="4451" xr:uid="{8DDCC70F-D58B-4307-B554-400DE2D12ED8}"/>
    <cellStyle name="Millares 3 11 4 4 2 2 2" xfId="12717" xr:uid="{BD975570-1B79-49A3-A950-FCAE0A4DA0F4}"/>
    <cellStyle name="Millares 3 11 4 4 2 2 2 2" xfId="34220" xr:uid="{AB25F6A7-04AC-4110-84C2-F416AFF946CE}"/>
    <cellStyle name="Millares 3 11 4 4 2 2 3" xfId="19352" xr:uid="{60D44FA7-228F-4752-A310-5EF7E973A098}"/>
    <cellStyle name="Millares 3 11 4 4 2 2 3 2" xfId="40855" xr:uid="{DC59D018-1F1E-498C-8E35-B31CACF1C02C}"/>
    <cellStyle name="Millares 3 11 4 4 2 2 4" xfId="25957" xr:uid="{F3B4352B-38E4-4A66-9556-F1BA911CB8FB}"/>
    <cellStyle name="Millares 3 11 4 4 2 2 5" xfId="47460" xr:uid="{32F701E4-8980-41D1-867A-0C4D45AFD11B}"/>
    <cellStyle name="Millares 3 11 4 4 2 3" xfId="6590" xr:uid="{9659FF3F-845A-4122-85A7-7C6D28DA753E}"/>
    <cellStyle name="Millares 3 11 4 4 2 3 2" xfId="14856" xr:uid="{87A8CA32-70B4-446E-99E6-BB6FE342B336}"/>
    <cellStyle name="Millares 3 11 4 4 2 3 2 2" xfId="36359" xr:uid="{7D29C945-41B5-488D-A82F-617EAB1A104B}"/>
    <cellStyle name="Millares 3 11 4 4 2 3 3" xfId="21491" xr:uid="{194D3102-BCA2-44AF-99FA-23C98FE63225}"/>
    <cellStyle name="Millares 3 11 4 4 2 3 3 2" xfId="42994" xr:uid="{1ED86071-4D6F-4478-865F-5DFFCC2538CF}"/>
    <cellStyle name="Millares 3 11 4 4 2 3 4" xfId="28096" xr:uid="{6BA8D6E8-E427-47A2-AAA1-7ED358F1559C}"/>
    <cellStyle name="Millares 3 11 4 4 2 3 5" xfId="49599" xr:uid="{659825F5-FF55-485F-B215-8B9BE6842A3C}"/>
    <cellStyle name="Millares 3 11 4 4 2 4" xfId="8231" xr:uid="{FC62D1D7-9300-4BB2-B41E-0C6F7B894BA4}"/>
    <cellStyle name="Millares 3 11 4 4 2 4 2" xfId="29734" xr:uid="{9BC820DE-EDBA-4C42-BEF3-B4BFB47B0B9C}"/>
    <cellStyle name="Millares 3 11 4 4 2 5" xfId="9888" xr:uid="{009B27BC-377D-4D1C-87BF-2B66F502A294}"/>
    <cellStyle name="Millares 3 11 4 4 2 5 2" xfId="31391" xr:uid="{FB65CA3B-FDC0-4F89-B94F-19910382611D}"/>
    <cellStyle name="Millares 3 11 4 4 2 6" xfId="16523" xr:uid="{BC434466-9BEC-4894-B4E0-5E1B0CFCEEE0}"/>
    <cellStyle name="Millares 3 11 4 4 2 6 2" xfId="38026" xr:uid="{DF59CFEE-A95B-4307-A387-3EB21204B9FB}"/>
    <cellStyle name="Millares 3 11 4 4 2 7" xfId="23128" xr:uid="{97BCA219-3AEC-4E6F-AD7E-DFE86A1994F3}"/>
    <cellStyle name="Millares 3 11 4 4 2 8" xfId="44631" xr:uid="{3C73554E-5C03-4486-BAF4-2153498E2E03}"/>
    <cellStyle name="Millares 3 11 4 4 3" xfId="2309" xr:uid="{C2BB36D6-F870-4C94-81A5-7B4BE7D3378B}"/>
    <cellStyle name="Millares 3 11 4 4 3 2" xfId="10575" xr:uid="{634ACB76-5FA6-4529-BCDD-D5BEE5B3DCC0}"/>
    <cellStyle name="Millares 3 11 4 4 3 2 2" xfId="32078" xr:uid="{57C51EA8-C11D-4053-9FCD-9A4708BF190E}"/>
    <cellStyle name="Millares 3 11 4 4 3 3" xfId="17210" xr:uid="{8C99A2A1-1D18-4BB5-A919-89974DEC7298}"/>
    <cellStyle name="Millares 3 11 4 4 3 3 2" xfId="38713" xr:uid="{027B6436-1D18-498D-A4A7-C36ADDCEB2E6}"/>
    <cellStyle name="Millares 3 11 4 4 3 4" xfId="23815" xr:uid="{E3A775D0-C065-4AB4-A93E-BED9B9927A3D}"/>
    <cellStyle name="Millares 3 11 4 4 3 5" xfId="45318" xr:uid="{184850B8-26D7-4E97-9883-AF4193474BA3}"/>
    <cellStyle name="Millares 3 11 4 4 4" xfId="3505" xr:uid="{FA1DCC46-7312-4E79-9D10-5F88EC3AB17F}"/>
    <cellStyle name="Millares 3 11 4 4 4 2" xfId="11771" xr:uid="{8A3AAC09-AC6D-4B04-97C3-32873666FB92}"/>
    <cellStyle name="Millares 3 11 4 4 4 2 2" xfId="33274" xr:uid="{A8668A0F-EA84-4D13-B83B-947E067A2E36}"/>
    <cellStyle name="Millares 3 11 4 4 4 3" xfId="18406" xr:uid="{7DAEEB1E-B13F-49A3-9A1C-28ACE6EF5A9F}"/>
    <cellStyle name="Millares 3 11 4 4 4 3 2" xfId="39909" xr:uid="{F76E6E50-6E0E-4C5E-A5EA-7DBEF264545E}"/>
    <cellStyle name="Millares 3 11 4 4 4 4" xfId="25011" xr:uid="{7A571F26-5BE0-4BB5-896B-6F39DE213EDA}"/>
    <cellStyle name="Millares 3 11 4 4 4 5" xfId="46514" xr:uid="{DA38B0D1-E56C-4253-984D-78660CDED3C8}"/>
    <cellStyle name="Millares 3 11 4 4 5" xfId="5644" xr:uid="{EFC0535D-DD29-4608-BB43-22D3CC7B5678}"/>
    <cellStyle name="Millares 3 11 4 4 5 2" xfId="13910" xr:uid="{19937BCE-A7EB-4F28-8FA2-693DF9AA925D}"/>
    <cellStyle name="Millares 3 11 4 4 5 2 2" xfId="35413" xr:uid="{D9DD8013-A067-46F5-8547-78EC488DCE40}"/>
    <cellStyle name="Millares 3 11 4 4 5 3" xfId="20545" xr:uid="{6C2B7EA1-DAC5-4208-AA52-C110701E49D2}"/>
    <cellStyle name="Millares 3 11 4 4 5 3 2" xfId="42048" xr:uid="{2C33BEB4-773D-4519-9CE5-4FE8E40CB918}"/>
    <cellStyle name="Millares 3 11 4 4 5 4" xfId="27150" xr:uid="{B890DAA7-A4A4-4936-9397-E118F8FF1983}"/>
    <cellStyle name="Millares 3 11 4 4 5 5" xfId="48653" xr:uid="{BB561FC1-27DE-42C9-B8F6-35DACA7BA132}"/>
    <cellStyle name="Millares 3 11 4 4 6" xfId="7285" xr:uid="{E2808D0C-94B6-40F7-B83E-34C9EF835713}"/>
    <cellStyle name="Millares 3 11 4 4 6 2" xfId="28788" xr:uid="{5494448D-7B68-4DB4-AEBB-4B37DA100DC1}"/>
    <cellStyle name="Millares 3 11 4 4 7" xfId="8942" xr:uid="{43C43BAB-90DC-438C-AC07-5AD8498F355A}"/>
    <cellStyle name="Millares 3 11 4 4 7 2" xfId="30445" xr:uid="{B6201AFD-26BC-4583-B937-2977094B8E57}"/>
    <cellStyle name="Millares 3 11 4 4 8" xfId="15577" xr:uid="{AFCF6EA3-B82C-4AF9-805B-4EF2CEDEE010}"/>
    <cellStyle name="Millares 3 11 4 4 8 2" xfId="37080" xr:uid="{9202399C-43FF-4B0D-BD43-EFC25D13060B}"/>
    <cellStyle name="Millares 3 11 4 4 9" xfId="22182" xr:uid="{D2491EDD-3D00-4079-8BF0-1B2AB451B3FA}"/>
    <cellStyle name="Millares 3 11 4 5" xfId="944" xr:uid="{31554E74-6872-48FE-BC44-2711AC40069C}"/>
    <cellStyle name="Millares 3 11 4 5 2" xfId="3773" xr:uid="{9A967271-D279-48A2-B8E4-2265F38A88E3}"/>
    <cellStyle name="Millares 3 11 4 5 2 2" xfId="12039" xr:uid="{9428CDA3-7BD6-44BD-8ED1-AFEE918E9CFA}"/>
    <cellStyle name="Millares 3 11 4 5 2 2 2" xfId="33542" xr:uid="{FD9CB974-62F0-4A20-B88E-D24350E517C8}"/>
    <cellStyle name="Millares 3 11 4 5 2 3" xfId="18674" xr:uid="{57C8C214-C85D-4A90-B446-12750E850135}"/>
    <cellStyle name="Millares 3 11 4 5 2 3 2" xfId="40177" xr:uid="{0ED9ADC9-1062-40F1-9D15-F23C8892186D}"/>
    <cellStyle name="Millares 3 11 4 5 2 4" xfId="25279" xr:uid="{7707B39E-1205-4880-8C5C-666B147CE6DC}"/>
    <cellStyle name="Millares 3 11 4 5 2 5" xfId="46782" xr:uid="{0D9C7C3F-3C94-453B-9D3C-B8047D0D762B}"/>
    <cellStyle name="Millares 3 11 4 5 3" xfId="5912" xr:uid="{3308BC49-187A-45E1-BC8A-9924CC22CA81}"/>
    <cellStyle name="Millares 3 11 4 5 3 2" xfId="14178" xr:uid="{F5BA7A7B-1EA5-4201-AC67-FB5A982CB694}"/>
    <cellStyle name="Millares 3 11 4 5 3 2 2" xfId="35681" xr:uid="{90721D94-B09B-4706-8C17-0B95EB3D3873}"/>
    <cellStyle name="Millares 3 11 4 5 3 3" xfId="20813" xr:uid="{86B3B3FD-7DF0-4B9F-846B-747156AC179A}"/>
    <cellStyle name="Millares 3 11 4 5 3 3 2" xfId="42316" xr:uid="{F07E1A40-CB7F-4158-B2E6-DE100032C81B}"/>
    <cellStyle name="Millares 3 11 4 5 3 4" xfId="27418" xr:uid="{226623C2-386B-4E36-8961-CC7BD70A243B}"/>
    <cellStyle name="Millares 3 11 4 5 3 5" xfId="48921" xr:uid="{5E1069A4-7100-4A9D-85EB-56558E828B7D}"/>
    <cellStyle name="Millares 3 11 4 5 4" xfId="7553" xr:uid="{F229ABB7-5C40-4790-9ADC-D8235D4617A8}"/>
    <cellStyle name="Millares 3 11 4 5 4 2" xfId="29056" xr:uid="{88507B7F-C8EA-43DA-B41C-723C911468D9}"/>
    <cellStyle name="Millares 3 11 4 5 5" xfId="9210" xr:uid="{87C9E926-8D38-4FD4-A95A-4827492C376E}"/>
    <cellStyle name="Millares 3 11 4 5 5 2" xfId="30713" xr:uid="{64196217-4D00-4EBE-A52E-75F35BB9D9DD}"/>
    <cellStyle name="Millares 3 11 4 5 6" xfId="15845" xr:uid="{7E174B76-3165-4AE8-9867-70D5B626B7D8}"/>
    <cellStyle name="Millares 3 11 4 5 6 2" xfId="37348" xr:uid="{AA724240-BBC6-4441-8D3E-B9497EA2DB8B}"/>
    <cellStyle name="Millares 3 11 4 5 7" xfId="22450" xr:uid="{91648230-6535-4119-9F4D-CA4DABFB3A1D}"/>
    <cellStyle name="Millares 3 11 4 5 8" xfId="43953" xr:uid="{E085C5BB-4503-460B-949C-E942E01D99CC}"/>
    <cellStyle name="Millares 3 11 4 6" xfId="1205" xr:uid="{EF027146-E61D-4FB8-9363-31C66B2D613B}"/>
    <cellStyle name="Millares 3 11 4 6 2" xfId="4034" xr:uid="{EB7BAFEC-937F-4DFC-826F-0236C561F52D}"/>
    <cellStyle name="Millares 3 11 4 6 2 2" xfId="12300" xr:uid="{7B379C87-1148-4BF9-9B95-813B05055C0E}"/>
    <cellStyle name="Millares 3 11 4 6 2 2 2" xfId="33803" xr:uid="{F26AAE51-2EB1-49E9-BCD9-6E227DF29C28}"/>
    <cellStyle name="Millares 3 11 4 6 2 3" xfId="18935" xr:uid="{C8F01F88-2A25-4C70-BB1F-882C86E39ACA}"/>
    <cellStyle name="Millares 3 11 4 6 2 3 2" xfId="40438" xr:uid="{0C9E0D5B-644F-4D90-9E7D-7A787AB6804F}"/>
    <cellStyle name="Millares 3 11 4 6 2 4" xfId="25540" xr:uid="{67C01BAF-6686-4E41-8198-FC088875AEE0}"/>
    <cellStyle name="Millares 3 11 4 6 2 5" xfId="47043" xr:uid="{92620DA1-7C62-4CFE-8703-E5361FFBBFAF}"/>
    <cellStyle name="Millares 3 11 4 6 3" xfId="6173" xr:uid="{BDF4EF67-57AD-4ED8-9B2F-05180612A012}"/>
    <cellStyle name="Millares 3 11 4 6 3 2" xfId="14439" xr:uid="{BA64B31B-FBBB-4310-A933-F006FB513E84}"/>
    <cellStyle name="Millares 3 11 4 6 3 2 2" xfId="35942" xr:uid="{D086E707-2184-4E09-ABD1-974324F03478}"/>
    <cellStyle name="Millares 3 11 4 6 3 3" xfId="21074" xr:uid="{0AD8F3BE-66E3-467E-87B9-69AC44104B2A}"/>
    <cellStyle name="Millares 3 11 4 6 3 3 2" xfId="42577" xr:uid="{CA50ED7F-7A5A-4495-9ED4-B22E31DAD7EC}"/>
    <cellStyle name="Millares 3 11 4 6 3 4" xfId="27679" xr:uid="{B1FDA98C-C4C7-4E35-8F07-870F3E2C1936}"/>
    <cellStyle name="Millares 3 11 4 6 3 5" xfId="49182" xr:uid="{23AF0549-1584-4EB2-A801-049B446E8D87}"/>
    <cellStyle name="Millares 3 11 4 6 4" xfId="7814" xr:uid="{96290E79-63ED-428A-9711-1291DDAA70E7}"/>
    <cellStyle name="Millares 3 11 4 6 4 2" xfId="29317" xr:uid="{596BF138-7795-4A12-A3D5-D845A5A4CD6E}"/>
    <cellStyle name="Millares 3 11 4 6 5" xfId="9471" xr:uid="{AE648C31-6C89-4CFF-9702-F089F3EE6E57}"/>
    <cellStyle name="Millares 3 11 4 6 5 2" xfId="30974" xr:uid="{239330AF-C038-4642-BB4C-4081F4459951}"/>
    <cellStyle name="Millares 3 11 4 6 6" xfId="16106" xr:uid="{73AE6217-9F8F-4A3B-AE08-3EFD1BCC6292}"/>
    <cellStyle name="Millares 3 11 4 6 6 2" xfId="37609" xr:uid="{6EA1DEEC-9C27-49FF-B855-C4D62896A12D}"/>
    <cellStyle name="Millares 3 11 4 6 7" xfId="22711" xr:uid="{A2D41136-F1CF-4627-831F-885AA51CB6A5}"/>
    <cellStyle name="Millares 3 11 4 6 8" xfId="44214" xr:uid="{41F5378C-EC6A-4B7C-BA14-DDC203078724}"/>
    <cellStyle name="Millares 3 11 4 7" xfId="1893" xr:uid="{D3B06380-9B41-4A8C-9AFF-349F6FF3EF84}"/>
    <cellStyle name="Millares 3 11 4 7 2" xfId="10159" xr:uid="{4BCDF07F-407F-45B4-BA7F-B362E5646E8D}"/>
    <cellStyle name="Millares 3 11 4 7 2 2" xfId="31662" xr:uid="{E333B7DA-831E-4CA8-92CD-7E694DB3D9CE}"/>
    <cellStyle name="Millares 3 11 4 7 3" xfId="16794" xr:uid="{91253EAD-9204-4804-8B0A-0E51338A27B9}"/>
    <cellStyle name="Millares 3 11 4 7 3 2" xfId="38297" xr:uid="{9BFD6569-3FAD-4291-8C9D-B3DB9A21F099}"/>
    <cellStyle name="Millares 3 11 4 7 4" xfId="23399" xr:uid="{A9C2DB2F-308D-47E4-BC41-0B40C031225F}"/>
    <cellStyle name="Millares 3 11 4 7 5" xfId="44902" xr:uid="{B37E16A8-7C77-4045-93D1-DAA4D41B9CCA}"/>
    <cellStyle name="Millares 3 11 4 8" xfId="2578" xr:uid="{A39BF6C1-E40A-4BBB-A1E6-8C58D3F6871B}"/>
    <cellStyle name="Millares 3 11 4 8 2" xfId="10844" xr:uid="{FC2759A9-4026-4657-9B8D-F029BECC9B3F}"/>
    <cellStyle name="Millares 3 11 4 8 2 2" xfId="32347" xr:uid="{EBE4723F-963D-41DB-A3FA-221699718E3B}"/>
    <cellStyle name="Millares 3 11 4 8 3" xfId="17479" xr:uid="{BB341842-2119-4429-A9E9-7676EA884A91}"/>
    <cellStyle name="Millares 3 11 4 8 3 2" xfId="38982" xr:uid="{4F767827-ECC1-482F-9B8B-22B22A442597}"/>
    <cellStyle name="Millares 3 11 4 8 4" xfId="24084" xr:uid="{F9B0608F-5331-4CD6-B476-9DEB97C07FC6}"/>
    <cellStyle name="Millares 3 11 4 8 5" xfId="45587" xr:uid="{6C08A6FF-F552-4C66-90CE-ECF4B86FD4F8}"/>
    <cellStyle name="Millares 3 11 4 9" xfId="3089" xr:uid="{3C787945-CA17-48DC-8E92-BED4021F94A1}"/>
    <cellStyle name="Millares 3 11 4 9 2" xfId="11355" xr:uid="{7027AF53-72A9-4AEE-A6B6-76282A348047}"/>
    <cellStyle name="Millares 3 11 4 9 2 2" xfId="32858" xr:uid="{57298AA7-6CF9-4B0D-9D4A-763316E47354}"/>
    <cellStyle name="Millares 3 11 4 9 3" xfId="17990" xr:uid="{E486DB98-58D1-4ACA-846E-1D4741845BCF}"/>
    <cellStyle name="Millares 3 11 4 9 3 2" xfId="39493" xr:uid="{951689E0-25D9-49D1-BDD8-A11AA2C84B68}"/>
    <cellStyle name="Millares 3 11 4 9 4" xfId="24595" xr:uid="{593496F7-0330-42C3-B0D9-6D6A51B4624F}"/>
    <cellStyle name="Millares 3 11 4 9 5" xfId="46098" xr:uid="{FC43B4E6-A65C-481D-A7BA-2B0CF0DD4995}"/>
    <cellStyle name="Millares 3 11 5" xfId="240" xr:uid="{EE5DFE0B-6282-4BE7-B8C7-392673023E2D}"/>
    <cellStyle name="Millares 3 11 5 10" xfId="4754" xr:uid="{2D16E16D-97D1-439A-8499-EF54DA35B04A}"/>
    <cellStyle name="Millares 3 11 5 10 2" xfId="13020" xr:uid="{597F5260-6317-4B61-B5C7-813425B7F61C}"/>
    <cellStyle name="Millares 3 11 5 10 2 2" xfId="34523" xr:uid="{61D3FD82-8072-49EA-8827-D74F05048F7A}"/>
    <cellStyle name="Millares 3 11 5 10 3" xfId="19655" xr:uid="{417A4216-A596-4B94-A242-B07542B98DA9}"/>
    <cellStyle name="Millares 3 11 5 10 3 2" xfId="41158" xr:uid="{52A76D42-E733-46AD-AD44-0E2E277CA7E5}"/>
    <cellStyle name="Millares 3 11 5 10 4" xfId="26260" xr:uid="{0AC38067-FB3B-471E-9AF8-E3A4CB872B0E}"/>
    <cellStyle name="Millares 3 11 5 10 5" xfId="47763" xr:uid="{DCEF0204-9453-4F7E-A01A-E60954C41089}"/>
    <cellStyle name="Millares 3 11 5 11" xfId="5257" xr:uid="{CA13E25F-579D-4D09-8C13-040636A4F326}"/>
    <cellStyle name="Millares 3 11 5 11 2" xfId="13523" xr:uid="{96C3B7DD-4F35-485F-8C54-E2182EF21893}"/>
    <cellStyle name="Millares 3 11 5 11 2 2" xfId="35026" xr:uid="{8BB5C9BD-FF31-4062-8F99-E180FA8544E2}"/>
    <cellStyle name="Millares 3 11 5 11 3" xfId="20158" xr:uid="{9C6E5AB7-E1AA-45CA-8ADB-275A67DD95BC}"/>
    <cellStyle name="Millares 3 11 5 11 3 2" xfId="41661" xr:uid="{944BC4F7-A5D5-4473-A3AC-D554B2F8F255}"/>
    <cellStyle name="Millares 3 11 5 11 4" xfId="26763" xr:uid="{257543AA-3A1D-4513-B580-B3AE5C039671}"/>
    <cellStyle name="Millares 3 11 5 11 5" xfId="48266" xr:uid="{1901DAF8-2DA3-460C-8365-6693B5E26803}"/>
    <cellStyle name="Millares 3 11 5 12" xfId="6898" xr:uid="{129655A8-E114-4EF7-99EB-719A75F00DA0}"/>
    <cellStyle name="Millares 3 11 5 12 2" xfId="28401" xr:uid="{E8F4CD0D-04C5-4EAC-A389-D4695989598B}"/>
    <cellStyle name="Millares 3 11 5 13" xfId="8553" xr:uid="{21D581CC-45FA-4AF1-BEC1-44F377E86B97}"/>
    <cellStyle name="Millares 3 11 5 13 2" xfId="30056" xr:uid="{B94C414B-8F7E-40CA-89C2-081C323CA8FB}"/>
    <cellStyle name="Millares 3 11 5 14" xfId="15191" xr:uid="{A7A759B7-A03B-491B-94CF-2E96F15360AF}"/>
    <cellStyle name="Millares 3 11 5 14 2" xfId="36694" xr:uid="{A0B94CE5-7437-48C2-994B-1AE0BCE5C623}"/>
    <cellStyle name="Millares 3 11 5 15" xfId="21796" xr:uid="{79690E76-FC3A-432F-BF2B-A42BECB5717A}"/>
    <cellStyle name="Millares 3 11 5 16" xfId="43299" xr:uid="{C31C2A47-3AEC-4B83-A37D-F61A9B74F901}"/>
    <cellStyle name="Millares 3 11 5 2" xfId="551" xr:uid="{2544BD96-DE7D-48B7-914D-93E8B32520F2}"/>
    <cellStyle name="Millares 3 11 5 2 10" xfId="7162" xr:uid="{4C50B23B-E7DF-4815-8280-CBD669DF90FF}"/>
    <cellStyle name="Millares 3 11 5 2 10 2" xfId="28665" xr:uid="{DB785511-FB9E-48D7-81B4-CAD959DC22C9}"/>
    <cellStyle name="Millares 3 11 5 2 11" xfId="8818" xr:uid="{35FAAB42-4D32-41A6-94CD-410F92244CEB}"/>
    <cellStyle name="Millares 3 11 5 2 11 2" xfId="30321" xr:uid="{A1AB9260-0274-4A24-BE03-E7A6F3E093CC}"/>
    <cellStyle name="Millares 3 11 5 2 12" xfId="15454" xr:uid="{59D79429-4AE8-4C33-82AC-9745B594ADA7}"/>
    <cellStyle name="Millares 3 11 5 2 12 2" xfId="36957" xr:uid="{826F224B-CABE-4C51-99F5-E8898A6F2B0E}"/>
    <cellStyle name="Millares 3 11 5 2 13" xfId="22059" xr:uid="{9F2923E9-E218-43F7-B30C-92E4091520CE}"/>
    <cellStyle name="Millares 3 11 5 2 14" xfId="43562" xr:uid="{14652D21-34A8-46C5-B585-ACF35456A8E5}"/>
    <cellStyle name="Millares 3 11 5 2 2" xfId="833" xr:uid="{C16AD722-E6CF-4162-8C20-3C888EBD318A}"/>
    <cellStyle name="Millares 3 11 5 2 2 10" xfId="15734" xr:uid="{09EAA590-9379-4F8F-8A24-797568ED147D}"/>
    <cellStyle name="Millares 3 11 5 2 2 10 2" xfId="37237" xr:uid="{96CB0A1C-8549-4329-9619-1A7FDB0C63A3}"/>
    <cellStyle name="Millares 3 11 5 2 2 11" xfId="22339" xr:uid="{FA7AFDFE-3B42-4CDC-B06D-7DE40048DED9}"/>
    <cellStyle name="Millares 3 11 5 2 2 12" xfId="43842" xr:uid="{C4F822F3-499F-43BC-ADC4-E3E943C71A91}"/>
    <cellStyle name="Millares 3 11 5 2 2 2" xfId="1779" xr:uid="{300B50F2-F3A5-47AB-BE83-ECF9833D54D5}"/>
    <cellStyle name="Millares 3 11 5 2 2 2 2" xfId="4608" xr:uid="{FB9F13D7-92B8-4800-B789-C93803DD7222}"/>
    <cellStyle name="Millares 3 11 5 2 2 2 2 2" xfId="12874" xr:uid="{D6B25651-D6D8-4309-865E-1C2A24728287}"/>
    <cellStyle name="Millares 3 11 5 2 2 2 2 2 2" xfId="34377" xr:uid="{CF750A82-5E77-4A76-B8E9-2D0109398C1B}"/>
    <cellStyle name="Millares 3 11 5 2 2 2 2 3" xfId="19509" xr:uid="{AD2B0DAD-26F1-434E-BDF8-BA582025A19E}"/>
    <cellStyle name="Millares 3 11 5 2 2 2 2 3 2" xfId="41012" xr:uid="{90B55821-F1E5-4717-A189-84A625401798}"/>
    <cellStyle name="Millares 3 11 5 2 2 2 2 4" xfId="26114" xr:uid="{B6A080A4-D06E-4630-936F-BFEDCEA803A1}"/>
    <cellStyle name="Millares 3 11 5 2 2 2 2 5" xfId="47617" xr:uid="{8B4DF71C-6FC7-4015-8EE3-39AA0DA0F091}"/>
    <cellStyle name="Millares 3 11 5 2 2 2 3" xfId="6747" xr:uid="{9F71824D-FB9F-4CB8-8F3D-9DF6FE2DDC1D}"/>
    <cellStyle name="Millares 3 11 5 2 2 2 3 2" xfId="15013" xr:uid="{763FA01F-CAC5-4C47-812C-D37130032E5F}"/>
    <cellStyle name="Millares 3 11 5 2 2 2 3 2 2" xfId="36516" xr:uid="{8FD6F169-01C0-4FCB-8E88-1A065294DB42}"/>
    <cellStyle name="Millares 3 11 5 2 2 2 3 3" xfId="21648" xr:uid="{341CF6A8-ACDE-4388-9F16-4DC9813E939C}"/>
    <cellStyle name="Millares 3 11 5 2 2 2 3 3 2" xfId="43151" xr:uid="{F7E6E4D7-B515-4FFC-ADD8-8FDF851F4B0B}"/>
    <cellStyle name="Millares 3 11 5 2 2 2 3 4" xfId="28253" xr:uid="{326CA697-8059-443E-A129-063A9EA49118}"/>
    <cellStyle name="Millares 3 11 5 2 2 2 3 5" xfId="49756" xr:uid="{9EFD1538-AEA4-419C-82A8-10F921A74F09}"/>
    <cellStyle name="Millares 3 11 5 2 2 2 4" xfId="8388" xr:uid="{9FAC09C5-430D-46EA-A9FC-8B9207AA574B}"/>
    <cellStyle name="Millares 3 11 5 2 2 2 4 2" xfId="29891" xr:uid="{CBAED8A1-7DA2-44D2-A8B3-C858E557F5F5}"/>
    <cellStyle name="Millares 3 11 5 2 2 2 5" xfId="10045" xr:uid="{289FEA2B-121D-4D0E-9A92-A46F8F28ADA3}"/>
    <cellStyle name="Millares 3 11 5 2 2 2 5 2" xfId="31548" xr:uid="{95582F5A-6F4C-47E3-9824-AEDE47C4A535}"/>
    <cellStyle name="Millares 3 11 5 2 2 2 6" xfId="16680" xr:uid="{7E25D457-7AA9-411E-B570-780A5389F719}"/>
    <cellStyle name="Millares 3 11 5 2 2 2 6 2" xfId="38183" xr:uid="{95376DAB-2B9B-40B7-A178-30FEC763A754}"/>
    <cellStyle name="Millares 3 11 5 2 2 2 7" xfId="23285" xr:uid="{C6104B96-EF52-4424-9D26-5FD1E1C40EB2}"/>
    <cellStyle name="Millares 3 11 5 2 2 2 8" xfId="44788" xr:uid="{819D27C8-8481-423A-A250-DEC39ACCB228}"/>
    <cellStyle name="Millares 3 11 5 2 2 3" xfId="2466" xr:uid="{1921B0BA-C167-489D-B905-E266EA45B8D8}"/>
    <cellStyle name="Millares 3 11 5 2 2 3 2" xfId="10732" xr:uid="{5B944A18-E844-4AF4-8DF6-B5FF46D76E4E}"/>
    <cellStyle name="Millares 3 11 5 2 2 3 2 2" xfId="32235" xr:uid="{53001CD8-68CA-45EE-97C0-694A7DFD377E}"/>
    <cellStyle name="Millares 3 11 5 2 2 3 3" xfId="17367" xr:uid="{E49CAA4F-FE8A-4127-B684-EDBDB3D45A52}"/>
    <cellStyle name="Millares 3 11 5 2 2 3 3 2" xfId="38870" xr:uid="{76F8D2A2-0E47-4B4D-9A87-E66F21AC91E2}"/>
    <cellStyle name="Millares 3 11 5 2 2 3 4" xfId="23972" xr:uid="{EC7BEB41-E322-42CB-B000-3E3E8F686297}"/>
    <cellStyle name="Millares 3 11 5 2 2 3 5" xfId="45475" xr:uid="{68838040-CAB2-49D8-98EF-0177B33B73F6}"/>
    <cellStyle name="Millares 3 11 5 2 2 4" xfId="2983" xr:uid="{1F3A69D1-A00C-4E3D-90BC-02C403951B1C}"/>
    <cellStyle name="Millares 3 11 5 2 2 4 2" xfId="11249" xr:uid="{F0073500-5538-4082-89AF-862BB74E4AD7}"/>
    <cellStyle name="Millares 3 11 5 2 2 4 2 2" xfId="32752" xr:uid="{9564945D-F5F3-4C4C-8307-543E22302404}"/>
    <cellStyle name="Millares 3 11 5 2 2 4 3" xfId="17884" xr:uid="{A8D62F98-A6F5-42A4-AE89-2122C06A4BA0}"/>
    <cellStyle name="Millares 3 11 5 2 2 4 3 2" xfId="39387" xr:uid="{A3166278-FA1B-4E26-BD88-C508A34C49C8}"/>
    <cellStyle name="Millares 3 11 5 2 2 4 4" xfId="24489" xr:uid="{66C5C5CB-DA83-45E3-808B-5B925F360822}"/>
    <cellStyle name="Millares 3 11 5 2 2 4 5" xfId="45992" xr:uid="{B6F1B6B3-0AC8-4B01-B8A4-9D8F80887413}"/>
    <cellStyle name="Millares 3 11 5 2 2 5" xfId="3662" xr:uid="{9F772261-F4B4-4275-A8B1-9A61AAA88422}"/>
    <cellStyle name="Millares 3 11 5 2 2 5 2" xfId="11928" xr:uid="{16CCA9D1-A49C-4588-A8C6-849D25C0D252}"/>
    <cellStyle name="Millares 3 11 5 2 2 5 2 2" xfId="33431" xr:uid="{1A84F633-DC03-44B0-A19F-2777E52B062C}"/>
    <cellStyle name="Millares 3 11 5 2 2 5 3" xfId="18563" xr:uid="{76FFFCC7-75CB-405D-9F21-E7E15449CA55}"/>
    <cellStyle name="Millares 3 11 5 2 2 5 3 2" xfId="40066" xr:uid="{82050466-9EDB-4CA2-B04F-0D727D5D6B73}"/>
    <cellStyle name="Millares 3 11 5 2 2 5 4" xfId="25168" xr:uid="{DB0373A2-C67E-4FC0-A2DF-39CC6A834E52}"/>
    <cellStyle name="Millares 3 11 5 2 2 5 5" xfId="46671" xr:uid="{18A8EBDD-9A8B-44A4-BE77-8DC52F4F541A}"/>
    <cellStyle name="Millares 3 11 5 2 2 6" xfId="5127" xr:uid="{6F7AD7A1-F792-4E0C-9190-A361C59367F8}"/>
    <cellStyle name="Millares 3 11 5 2 2 6 2" xfId="13393" xr:uid="{4343C985-6169-40E6-A696-1ADE3500BF65}"/>
    <cellStyle name="Millares 3 11 5 2 2 6 2 2" xfId="34896" xr:uid="{EDF658D1-3B6A-40CD-AA97-15DE4A1EC063}"/>
    <cellStyle name="Millares 3 11 5 2 2 6 3" xfId="20028" xr:uid="{AB9F9F4F-8AF4-4573-998A-419BD6F5F67A}"/>
    <cellStyle name="Millares 3 11 5 2 2 6 3 2" xfId="41531" xr:uid="{F534FAD9-85A0-4E43-A75A-35E0B891BB56}"/>
    <cellStyle name="Millares 3 11 5 2 2 6 4" xfId="26633" xr:uid="{9344B2EE-E420-447A-A641-F2058CFFB25C}"/>
    <cellStyle name="Millares 3 11 5 2 2 6 5" xfId="48136" xr:uid="{989E6EEC-04EA-4EBD-9481-5738C215D218}"/>
    <cellStyle name="Millares 3 11 5 2 2 7" xfId="5801" xr:uid="{5CDB300E-CB39-4D46-8F54-CAF23B238071}"/>
    <cellStyle name="Millares 3 11 5 2 2 7 2" xfId="14067" xr:uid="{CBF47BBC-B988-45B3-903E-0BA64980AAD9}"/>
    <cellStyle name="Millares 3 11 5 2 2 7 2 2" xfId="35570" xr:uid="{0CE6A370-8A5C-4000-8440-35405F711EC7}"/>
    <cellStyle name="Millares 3 11 5 2 2 7 3" xfId="20702" xr:uid="{D47364C8-76F3-4E5B-B351-2DA42673B9FD}"/>
    <cellStyle name="Millares 3 11 5 2 2 7 3 2" xfId="42205" xr:uid="{9F0DE1DD-5F89-4334-ADE8-E46B360C67E4}"/>
    <cellStyle name="Millares 3 11 5 2 2 7 4" xfId="27307" xr:uid="{42EC600F-AE74-4B9E-84B2-6E9C329AA69F}"/>
    <cellStyle name="Millares 3 11 5 2 2 7 5" xfId="48810" xr:uid="{4900A755-65DD-47DB-838C-900518783167}"/>
    <cellStyle name="Millares 3 11 5 2 2 8" xfId="7442" xr:uid="{1CFFA265-F714-45B4-AF93-18642915ACB6}"/>
    <cellStyle name="Millares 3 11 5 2 2 8 2" xfId="28945" xr:uid="{05EFDB71-E586-429D-9ECF-93A1BE02659A}"/>
    <cellStyle name="Millares 3 11 5 2 2 9" xfId="9099" xr:uid="{2512F6EF-9855-41CB-9B2C-5F26CDAB4B13}"/>
    <cellStyle name="Millares 3 11 5 2 2 9 2" xfId="30602" xr:uid="{4C448A7B-A47B-47D4-B8C2-B19F7DDDC997}"/>
    <cellStyle name="Millares 3 11 5 2 3" xfId="1103" xr:uid="{63A4D9E7-0F3D-40E3-85D4-F5B3B75A3501}"/>
    <cellStyle name="Millares 3 11 5 2 3 2" xfId="3932" xr:uid="{175956A3-7B3C-46A2-94DB-86CA1FDB6126}"/>
    <cellStyle name="Millares 3 11 5 2 3 2 2" xfId="12198" xr:uid="{7F6E1DA0-B66E-43C5-A5F3-B1FCD764767A}"/>
    <cellStyle name="Millares 3 11 5 2 3 2 2 2" xfId="33701" xr:uid="{B66F74E5-D473-4F55-A4E4-F09A5CD9E75A}"/>
    <cellStyle name="Millares 3 11 5 2 3 2 3" xfId="18833" xr:uid="{79CD6D2E-CDDA-4388-A550-89A7D0E88E28}"/>
    <cellStyle name="Millares 3 11 5 2 3 2 3 2" xfId="40336" xr:uid="{4739ADAD-8D85-45BC-A6AF-F99BBDD04C13}"/>
    <cellStyle name="Millares 3 11 5 2 3 2 4" xfId="25438" xr:uid="{B71538CA-38E6-4D2D-968C-34C5E27447B6}"/>
    <cellStyle name="Millares 3 11 5 2 3 2 5" xfId="46941" xr:uid="{D6DCA947-B80E-49EA-AFB8-5BB564845B6B}"/>
    <cellStyle name="Millares 3 11 5 2 3 3" xfId="6071" xr:uid="{D0B8D520-D2A9-4F2C-92FC-6787AC9261FE}"/>
    <cellStyle name="Millares 3 11 5 2 3 3 2" xfId="14337" xr:uid="{A8DCEC55-6C78-47E1-83FE-57A2C6D669A0}"/>
    <cellStyle name="Millares 3 11 5 2 3 3 2 2" xfId="35840" xr:uid="{40AA1ED9-715B-49D7-A75F-021850C24499}"/>
    <cellStyle name="Millares 3 11 5 2 3 3 3" xfId="20972" xr:uid="{214C1CA1-B58C-45AC-8A40-7B5F6F6915E9}"/>
    <cellStyle name="Millares 3 11 5 2 3 3 3 2" xfId="42475" xr:uid="{49086444-7B9B-4DB1-B12C-70F5909956BF}"/>
    <cellStyle name="Millares 3 11 5 2 3 3 4" xfId="27577" xr:uid="{A54D1CC0-9819-4710-B38C-CDD3268DBC54}"/>
    <cellStyle name="Millares 3 11 5 2 3 3 5" xfId="49080" xr:uid="{935F3072-16AC-45F1-9194-B47939D5E498}"/>
    <cellStyle name="Millares 3 11 5 2 3 4" xfId="7712" xr:uid="{A2335039-BA0B-401A-8C2C-B2BC33F39579}"/>
    <cellStyle name="Millares 3 11 5 2 3 4 2" xfId="29215" xr:uid="{598E83FC-6F3D-4AD4-B1D8-1D903FF6F6AF}"/>
    <cellStyle name="Millares 3 11 5 2 3 5" xfId="9369" xr:uid="{77303291-F6CD-44A5-B44C-291D5E04A8C6}"/>
    <cellStyle name="Millares 3 11 5 2 3 5 2" xfId="30872" xr:uid="{6B64B2E8-DE23-4A64-89B5-29B0866D47E6}"/>
    <cellStyle name="Millares 3 11 5 2 3 6" xfId="16004" xr:uid="{F5936B4C-E6AB-43E0-AE39-5501D3B7C477}"/>
    <cellStyle name="Millares 3 11 5 2 3 6 2" xfId="37507" xr:uid="{A5668128-70D4-4DC1-AD19-14D31C2D0B67}"/>
    <cellStyle name="Millares 3 11 5 2 3 7" xfId="22609" xr:uid="{12E62379-DDC7-4485-8FCB-D88AAFB147FD}"/>
    <cellStyle name="Millares 3 11 5 2 3 8" xfId="44112" xr:uid="{16D28B1F-A961-4DEC-A798-EF612FE70108}"/>
    <cellStyle name="Millares 3 11 5 2 4" xfId="1499" xr:uid="{1EE5A829-EA3F-48DB-B0F6-202C633E675B}"/>
    <cellStyle name="Millares 3 11 5 2 4 2" xfId="4328" xr:uid="{5FCAD4E3-E1F5-4E7E-8250-69FB9E4C9D2A}"/>
    <cellStyle name="Millares 3 11 5 2 4 2 2" xfId="12594" xr:uid="{FB0E9AC7-F694-456C-A715-9AEC41B6B1CA}"/>
    <cellStyle name="Millares 3 11 5 2 4 2 2 2" xfId="34097" xr:uid="{16C440CA-6D5B-4709-BF9C-EAA4F0F54976}"/>
    <cellStyle name="Millares 3 11 5 2 4 2 3" xfId="19229" xr:uid="{3F71C857-BA87-426A-96CE-70BCB6382283}"/>
    <cellStyle name="Millares 3 11 5 2 4 2 3 2" xfId="40732" xr:uid="{2EE12B47-3533-41DB-BA77-9C9BA83F45ED}"/>
    <cellStyle name="Millares 3 11 5 2 4 2 4" xfId="25834" xr:uid="{F1692617-7F7E-4F62-9736-EE46AD086719}"/>
    <cellStyle name="Millares 3 11 5 2 4 2 5" xfId="47337" xr:uid="{1D38C6D9-6967-450F-8E32-764FAB4BBA27}"/>
    <cellStyle name="Millares 3 11 5 2 4 3" xfId="6467" xr:uid="{E62FD724-24C2-4DC6-85B4-37CAC46E26D4}"/>
    <cellStyle name="Millares 3 11 5 2 4 3 2" xfId="14733" xr:uid="{A56D2AA5-118C-4BA7-918F-03BC3695FC9E}"/>
    <cellStyle name="Millares 3 11 5 2 4 3 2 2" xfId="36236" xr:uid="{992820D2-6967-4279-B065-604F49CB2E71}"/>
    <cellStyle name="Millares 3 11 5 2 4 3 3" xfId="21368" xr:uid="{BADC5B7D-B1F3-4AE1-833C-FE2E834DCE2D}"/>
    <cellStyle name="Millares 3 11 5 2 4 3 3 2" xfId="42871" xr:uid="{7D0ABBF2-4981-4F2B-95B8-512CB5287787}"/>
    <cellStyle name="Millares 3 11 5 2 4 3 4" xfId="27973" xr:uid="{A8235D90-B1CA-4A3A-992E-1372C0349E5D}"/>
    <cellStyle name="Millares 3 11 5 2 4 3 5" xfId="49476" xr:uid="{64D91974-AA7E-4E21-B1FC-7DF98BB6BCBE}"/>
    <cellStyle name="Millares 3 11 5 2 4 4" xfId="8108" xr:uid="{231F8620-C280-4ACE-A84C-D8CCA80F848A}"/>
    <cellStyle name="Millares 3 11 5 2 4 4 2" xfId="29611" xr:uid="{FD9DF7A8-8B04-4B43-8016-28B4C925BE68}"/>
    <cellStyle name="Millares 3 11 5 2 4 5" xfId="9765" xr:uid="{15988E65-4E4E-498E-B84D-A742B6C87AA3}"/>
    <cellStyle name="Millares 3 11 5 2 4 5 2" xfId="31268" xr:uid="{91036637-DB66-485E-9153-41E6BB7913FE}"/>
    <cellStyle name="Millares 3 11 5 2 4 6" xfId="16400" xr:uid="{52164FF3-D711-4528-8F48-D9815CE99A81}"/>
    <cellStyle name="Millares 3 11 5 2 4 6 2" xfId="37903" xr:uid="{4C3F3D37-CD1D-4E20-8910-3A9D95E1F6FC}"/>
    <cellStyle name="Millares 3 11 5 2 4 7" xfId="23005" xr:uid="{C05EA051-0CA0-4FBF-B8C9-28F5F8531ECA}"/>
    <cellStyle name="Millares 3 11 5 2 4 8" xfId="44508" xr:uid="{EFBDFC5C-4B68-4663-95B6-14F585F278F7}"/>
    <cellStyle name="Millares 3 11 5 2 5" xfId="2186" xr:uid="{93332E7D-469E-4663-B5C6-B102B562133D}"/>
    <cellStyle name="Millares 3 11 5 2 5 2" xfId="10452" xr:uid="{9BC97782-5041-4228-95D6-522BC229ECBB}"/>
    <cellStyle name="Millares 3 11 5 2 5 2 2" xfId="31955" xr:uid="{7B6336C3-DF24-4F5D-84DB-E24B3D4180F2}"/>
    <cellStyle name="Millares 3 11 5 2 5 3" xfId="17087" xr:uid="{C2FD65CB-A30E-474D-8A9E-F182DB15BF77}"/>
    <cellStyle name="Millares 3 11 5 2 5 3 2" xfId="38590" xr:uid="{1DE6EC9E-E727-45C2-A6B9-3748B65E8934}"/>
    <cellStyle name="Millares 3 11 5 2 5 4" xfId="23692" xr:uid="{E113F624-C986-46FF-BB02-0071EC368522}"/>
    <cellStyle name="Millares 3 11 5 2 5 5" xfId="45195" xr:uid="{A18EEF81-6D45-439A-995D-5B4D5A461F65}"/>
    <cellStyle name="Millares 3 11 5 2 6" xfId="2732" xr:uid="{7D7A531A-611B-4724-9D85-245E74FD93CB}"/>
    <cellStyle name="Millares 3 11 5 2 6 2" xfId="10998" xr:uid="{1486EBE8-9ED2-410A-99D5-08C8BC5D8FDA}"/>
    <cellStyle name="Millares 3 11 5 2 6 2 2" xfId="32501" xr:uid="{0F8C606A-D4CA-4223-8F15-69E014089AD4}"/>
    <cellStyle name="Millares 3 11 5 2 6 3" xfId="17633" xr:uid="{C67C1C43-3B86-426A-98E7-960C979924D3}"/>
    <cellStyle name="Millares 3 11 5 2 6 3 2" xfId="39136" xr:uid="{AFCD7BB0-E754-440D-8C5F-F91F20B98BEC}"/>
    <cellStyle name="Millares 3 11 5 2 6 4" xfId="24238" xr:uid="{D0D5CF79-9829-4731-B43E-BDCFECDE7113}"/>
    <cellStyle name="Millares 3 11 5 2 6 5" xfId="45741" xr:uid="{760CFF75-E2D0-4971-A690-D63F1E4A769D}"/>
    <cellStyle name="Millares 3 11 5 2 7" xfId="3382" xr:uid="{4023DE68-28A1-4C32-B73B-95EDF67D35AE}"/>
    <cellStyle name="Millares 3 11 5 2 7 2" xfId="11648" xr:uid="{C9918123-31BC-484F-AE30-0CE5D33FDF35}"/>
    <cellStyle name="Millares 3 11 5 2 7 2 2" xfId="33151" xr:uid="{AE6F5EDD-F985-48E1-A5B1-AFB028AB5740}"/>
    <cellStyle name="Millares 3 11 5 2 7 3" xfId="18283" xr:uid="{A053448A-63A5-439D-B048-5AB9D38F71B7}"/>
    <cellStyle name="Millares 3 11 5 2 7 3 2" xfId="39786" xr:uid="{073DA5A0-740A-4275-966D-43A4576415FA}"/>
    <cellStyle name="Millares 3 11 5 2 7 4" xfId="24888" xr:uid="{4368CE0E-ABA3-411C-B0D5-CB2BB45C6AFD}"/>
    <cellStyle name="Millares 3 11 5 2 7 5" xfId="46391" xr:uid="{A8F2258B-5C2A-45BA-BEB7-8BB8FAB4E55F}"/>
    <cellStyle name="Millares 3 11 5 2 8" xfId="4876" xr:uid="{C581FAA2-9C72-4424-A3D6-3CA946716D9C}"/>
    <cellStyle name="Millares 3 11 5 2 8 2" xfId="13142" xr:uid="{8540F17B-0BD4-451C-81DE-E55AFBBB0FB9}"/>
    <cellStyle name="Millares 3 11 5 2 8 2 2" xfId="34645" xr:uid="{F6083F2F-2254-4B0E-9E5D-F986B7707312}"/>
    <cellStyle name="Millares 3 11 5 2 8 3" xfId="19777" xr:uid="{6F6F01C7-403A-4C4B-B11D-91F4CAA5C93A}"/>
    <cellStyle name="Millares 3 11 5 2 8 3 2" xfId="41280" xr:uid="{3A733888-B457-4112-9ECC-A030BB457E83}"/>
    <cellStyle name="Millares 3 11 5 2 8 4" xfId="26382" xr:uid="{AA98E2F3-F780-4012-8A6F-CD0595674BF0}"/>
    <cellStyle name="Millares 3 11 5 2 8 5" xfId="47885" xr:uid="{F4D2ED9D-1A32-49B7-8BE0-ED86C3283CF9}"/>
    <cellStyle name="Millares 3 11 5 2 9" xfId="5521" xr:uid="{E6355139-FA3B-4C6E-9BE0-AD56AFB011B4}"/>
    <cellStyle name="Millares 3 11 5 2 9 2" xfId="13787" xr:uid="{F10B3867-C902-402E-95BD-B690A1916C64}"/>
    <cellStyle name="Millares 3 11 5 2 9 2 2" xfId="35290" xr:uid="{50C06410-9452-494E-BB4C-EF845F94AA87}"/>
    <cellStyle name="Millares 3 11 5 2 9 3" xfId="20422" xr:uid="{E713F4DF-CDAA-4DAA-93D0-37740C0FDA3B}"/>
    <cellStyle name="Millares 3 11 5 2 9 3 2" xfId="41925" xr:uid="{415FB59D-1314-44D3-9EAA-EA806AF17E1E}"/>
    <cellStyle name="Millares 3 11 5 2 9 4" xfId="27027" xr:uid="{089B839D-32E5-452E-9BB7-E786178BBE60}"/>
    <cellStyle name="Millares 3 11 5 2 9 5" xfId="48530" xr:uid="{DB8F1B38-B216-4900-9E03-6DC60E193369}"/>
    <cellStyle name="Millares 3 11 5 3" xfId="422" xr:uid="{EA9C0DC9-CD61-4571-B65B-767F1162D3ED}"/>
    <cellStyle name="Millares 3 11 5 3 10" xfId="15325" xr:uid="{56F909A9-5EE1-4404-B5B5-7383BADCB4C4}"/>
    <cellStyle name="Millares 3 11 5 3 10 2" xfId="36828" xr:uid="{07317CE6-3E09-4772-95DF-0B36494E493E}"/>
    <cellStyle name="Millares 3 11 5 3 11" xfId="21930" xr:uid="{93A92CD4-38F9-4D84-8DB9-F8E90F5FB047}"/>
    <cellStyle name="Millares 3 11 5 3 12" xfId="43433" xr:uid="{4EB7E571-F440-461E-BC23-EFCE3C429778}"/>
    <cellStyle name="Millares 3 11 5 3 2" xfId="1370" xr:uid="{61295B7D-6C35-40F4-A468-023B11FFB624}"/>
    <cellStyle name="Millares 3 11 5 3 2 2" xfId="4199" xr:uid="{55B89105-0E14-4DCA-8870-05C3499DDDE6}"/>
    <cellStyle name="Millares 3 11 5 3 2 2 2" xfId="12465" xr:uid="{633A9F6F-0C8A-41E5-9ED0-12557F1B1F83}"/>
    <cellStyle name="Millares 3 11 5 3 2 2 2 2" xfId="33968" xr:uid="{E319E280-50FB-436D-B287-63D4C8A672C4}"/>
    <cellStyle name="Millares 3 11 5 3 2 2 3" xfId="19100" xr:uid="{A67CCF5E-3A3C-49C7-99A0-4653B47F297D}"/>
    <cellStyle name="Millares 3 11 5 3 2 2 3 2" xfId="40603" xr:uid="{E07C78F5-B9E0-4B1D-A801-DBB3FDE4B04C}"/>
    <cellStyle name="Millares 3 11 5 3 2 2 4" xfId="25705" xr:uid="{24A31516-3B17-44B8-A7E5-9ED33483806F}"/>
    <cellStyle name="Millares 3 11 5 3 2 2 5" xfId="47208" xr:uid="{8C241A7D-CF54-435F-948A-A3F348ADA10B}"/>
    <cellStyle name="Millares 3 11 5 3 2 3" xfId="6338" xr:uid="{ADDFC2D1-CB69-4793-B822-BFE5E8A15731}"/>
    <cellStyle name="Millares 3 11 5 3 2 3 2" xfId="14604" xr:uid="{D4D98489-6004-4B22-9F27-C326BBA96BF2}"/>
    <cellStyle name="Millares 3 11 5 3 2 3 2 2" xfId="36107" xr:uid="{ADF31288-4B35-4FFD-9C97-798E321F7D02}"/>
    <cellStyle name="Millares 3 11 5 3 2 3 3" xfId="21239" xr:uid="{C774F4F8-8C4A-4B3C-BB7B-8947534894CF}"/>
    <cellStyle name="Millares 3 11 5 3 2 3 3 2" xfId="42742" xr:uid="{12044672-91DA-41C6-9AF9-043FAD0C650A}"/>
    <cellStyle name="Millares 3 11 5 3 2 3 4" xfId="27844" xr:uid="{6D4CEFBD-4736-4A80-836E-E82FE13EA6CE}"/>
    <cellStyle name="Millares 3 11 5 3 2 3 5" xfId="49347" xr:uid="{16E623E9-2FA3-4820-9540-89D87F16C094}"/>
    <cellStyle name="Millares 3 11 5 3 2 4" xfId="7979" xr:uid="{567E6EA2-3EAE-410B-898B-8E3E13FB6658}"/>
    <cellStyle name="Millares 3 11 5 3 2 4 2" xfId="29482" xr:uid="{494C8742-47D9-491F-AFE5-9BE371A3D106}"/>
    <cellStyle name="Millares 3 11 5 3 2 5" xfId="9636" xr:uid="{5D911354-584E-4A68-A40C-89636EFE2885}"/>
    <cellStyle name="Millares 3 11 5 3 2 5 2" xfId="31139" xr:uid="{8C57050D-7197-49CA-9687-1CC3650ABC67}"/>
    <cellStyle name="Millares 3 11 5 3 2 6" xfId="16271" xr:uid="{042CBF79-DC81-4505-B0D2-FD26F68C3844}"/>
    <cellStyle name="Millares 3 11 5 3 2 6 2" xfId="37774" xr:uid="{1A8A0075-46BA-4B99-B1A6-DE78E90AE93F}"/>
    <cellStyle name="Millares 3 11 5 3 2 7" xfId="22876" xr:uid="{3CAD745C-2A0B-447B-AFE7-EB4C65D23A94}"/>
    <cellStyle name="Millares 3 11 5 3 2 8" xfId="44379" xr:uid="{C3185911-363A-43B3-96D8-7680ECCC0F26}"/>
    <cellStyle name="Millares 3 11 5 3 3" xfId="2057" xr:uid="{ACA01C0E-2342-49F1-A8B6-649C1B9A34F0}"/>
    <cellStyle name="Millares 3 11 5 3 3 2" xfId="10323" xr:uid="{2E07F44B-DDCF-44E4-B2CD-8AB52359DB45}"/>
    <cellStyle name="Millares 3 11 5 3 3 2 2" xfId="31826" xr:uid="{B55BFA5F-FA0C-4317-8740-41CAB2B3762E}"/>
    <cellStyle name="Millares 3 11 5 3 3 3" xfId="16958" xr:uid="{63267FF2-1B2C-4976-91E6-160904EA9CA5}"/>
    <cellStyle name="Millares 3 11 5 3 3 3 2" xfId="38461" xr:uid="{5B5F2E73-3D98-4FD3-9DBA-A9536A8E52C8}"/>
    <cellStyle name="Millares 3 11 5 3 3 4" xfId="23563" xr:uid="{4B6A4F9D-A1C5-4E6F-82FC-127705ABB161}"/>
    <cellStyle name="Millares 3 11 5 3 3 5" xfId="45066" xr:uid="{C0785FDE-3D77-49F9-A11D-68279B949D00}"/>
    <cellStyle name="Millares 3 11 5 3 4" xfId="2856" xr:uid="{C119E88C-8D20-4F99-AA61-6B0B20C1B076}"/>
    <cellStyle name="Millares 3 11 5 3 4 2" xfId="11122" xr:uid="{A205496A-433C-4908-A510-5B8E746A0B1E}"/>
    <cellStyle name="Millares 3 11 5 3 4 2 2" xfId="32625" xr:uid="{6923A639-13BF-4AD7-AFFC-45096B3F0583}"/>
    <cellStyle name="Millares 3 11 5 3 4 3" xfId="17757" xr:uid="{EB167741-51A5-41EC-B953-4FD5E6FE8475}"/>
    <cellStyle name="Millares 3 11 5 3 4 3 2" xfId="39260" xr:uid="{71AC2ADD-A899-4EFB-A552-7F1E9F6C3BC7}"/>
    <cellStyle name="Millares 3 11 5 3 4 4" xfId="24362" xr:uid="{39D9559D-5FEF-4D87-AF4A-C04717C34BAC}"/>
    <cellStyle name="Millares 3 11 5 3 4 5" xfId="45865" xr:uid="{D732BAB1-AB25-4459-A3E9-7965CF5377DC}"/>
    <cellStyle name="Millares 3 11 5 3 5" xfId="3253" xr:uid="{77BC5CB2-CB98-4C8D-BD90-0A2402A27971}"/>
    <cellStyle name="Millares 3 11 5 3 5 2" xfId="11519" xr:uid="{BFA22D6E-7BC8-44C8-A8DA-F6E012B22BF2}"/>
    <cellStyle name="Millares 3 11 5 3 5 2 2" xfId="33022" xr:uid="{D9D3C161-CEF9-4DD4-8E79-B9942FB3C2E8}"/>
    <cellStyle name="Millares 3 11 5 3 5 3" xfId="18154" xr:uid="{A21B1922-0792-4DC5-AEF9-7084DB0EDAF5}"/>
    <cellStyle name="Millares 3 11 5 3 5 3 2" xfId="39657" xr:uid="{421D3998-6724-4361-986E-6E56368CF03B}"/>
    <cellStyle name="Millares 3 11 5 3 5 4" xfId="24759" xr:uid="{E090D0A4-46F2-494C-AC93-66746753BE5F}"/>
    <cellStyle name="Millares 3 11 5 3 5 5" xfId="46262" xr:uid="{BB1DD1E8-76AE-4CC5-8ECD-5D1B7E035157}"/>
    <cellStyle name="Millares 3 11 5 3 6" xfId="5000" xr:uid="{CDA77977-3ABC-49B8-B5F1-7FB7ED63918B}"/>
    <cellStyle name="Millares 3 11 5 3 6 2" xfId="13266" xr:uid="{5D25DA7B-3ABE-43D3-A8DF-0094F4A46E6B}"/>
    <cellStyle name="Millares 3 11 5 3 6 2 2" xfId="34769" xr:uid="{82C26DE3-35EB-474B-A4E3-A4D1DCC42682}"/>
    <cellStyle name="Millares 3 11 5 3 6 3" xfId="19901" xr:uid="{E01F74C1-C239-49C9-B401-B2376F64BC21}"/>
    <cellStyle name="Millares 3 11 5 3 6 3 2" xfId="41404" xr:uid="{F16ABFAD-A1A0-430A-9B17-D228AA08B0A1}"/>
    <cellStyle name="Millares 3 11 5 3 6 4" xfId="26506" xr:uid="{3DECE9B1-8E1B-4B81-A28F-B7F192A85A4A}"/>
    <cellStyle name="Millares 3 11 5 3 6 5" xfId="48009" xr:uid="{3AA7BCA5-0589-4CD7-9319-013DD20744B3}"/>
    <cellStyle name="Millares 3 11 5 3 7" xfId="5392" xr:uid="{EBD5CE02-E976-44EA-9DF6-210C3352BC9C}"/>
    <cellStyle name="Millares 3 11 5 3 7 2" xfId="13658" xr:uid="{88EBC161-0C2A-4BB3-ABC0-3B6201046B92}"/>
    <cellStyle name="Millares 3 11 5 3 7 2 2" xfId="35161" xr:uid="{DB821AB8-971A-441C-B72C-5A138AF55F77}"/>
    <cellStyle name="Millares 3 11 5 3 7 3" xfId="20293" xr:uid="{88C698E0-B853-4AFC-B50D-2232F216059D}"/>
    <cellStyle name="Millares 3 11 5 3 7 3 2" xfId="41796" xr:uid="{4D10489D-2944-40DE-955B-7111E02B6300}"/>
    <cellStyle name="Millares 3 11 5 3 7 4" xfId="26898" xr:uid="{092FC07C-50B1-4EF8-8B1C-29776E7F971A}"/>
    <cellStyle name="Millares 3 11 5 3 7 5" xfId="48401" xr:uid="{8EDEA711-E181-430E-BC47-CF7393DF7795}"/>
    <cellStyle name="Millares 3 11 5 3 8" xfId="7033" xr:uid="{BADD8B4A-D53D-48C3-B924-4A24B7F1DE5B}"/>
    <cellStyle name="Millares 3 11 5 3 8 2" xfId="28536" xr:uid="{2F7A234C-F3F8-41D1-B0BC-1C03F97944AF}"/>
    <cellStyle name="Millares 3 11 5 3 9" xfId="8689" xr:uid="{945AC5B9-ACE8-4E3D-B42A-4484A24DC4EB}"/>
    <cellStyle name="Millares 3 11 5 3 9 2" xfId="30192" xr:uid="{A73E7CD1-0897-44CE-A217-F66FE4B8096B}"/>
    <cellStyle name="Millares 3 11 5 4" xfId="706" xr:uid="{84373C87-DF14-40BB-BDC2-D5B112066F64}"/>
    <cellStyle name="Millares 3 11 5 4 10" xfId="43715" xr:uid="{E2DA809E-E9B8-4F37-8F2F-BC13351584BC}"/>
    <cellStyle name="Millares 3 11 5 4 2" xfId="1652" xr:uid="{FFE4B212-5305-41B4-B6CE-921F1778ADD9}"/>
    <cellStyle name="Millares 3 11 5 4 2 2" xfId="4481" xr:uid="{8940D0BB-BBD4-46EB-B767-EC099BD325DF}"/>
    <cellStyle name="Millares 3 11 5 4 2 2 2" xfId="12747" xr:uid="{234168FA-E8B7-4FAF-84F3-9798E35C5A27}"/>
    <cellStyle name="Millares 3 11 5 4 2 2 2 2" xfId="34250" xr:uid="{01307731-BF5B-418E-9764-8C7785F32DC6}"/>
    <cellStyle name="Millares 3 11 5 4 2 2 3" xfId="19382" xr:uid="{DDBBCC37-25AE-4C16-BB0B-37DB3BF76D83}"/>
    <cellStyle name="Millares 3 11 5 4 2 2 3 2" xfId="40885" xr:uid="{D9667A7B-D025-4C77-BE20-AD99A7291E36}"/>
    <cellStyle name="Millares 3 11 5 4 2 2 4" xfId="25987" xr:uid="{27D3FD4C-A60E-4AD5-9106-894FEB0059BF}"/>
    <cellStyle name="Millares 3 11 5 4 2 2 5" xfId="47490" xr:uid="{BD7804BA-6617-4BC1-9AE5-07A86BB53238}"/>
    <cellStyle name="Millares 3 11 5 4 2 3" xfId="6620" xr:uid="{AFF96825-5707-47B7-BBBE-346E3E4E3F89}"/>
    <cellStyle name="Millares 3 11 5 4 2 3 2" xfId="14886" xr:uid="{04F73E09-4F98-4BB5-B547-642910A6BF70}"/>
    <cellStyle name="Millares 3 11 5 4 2 3 2 2" xfId="36389" xr:uid="{8752AE11-9313-49C8-AC4D-7317D8A56178}"/>
    <cellStyle name="Millares 3 11 5 4 2 3 3" xfId="21521" xr:uid="{52970C80-07AE-475D-A52C-D1039DB3AE60}"/>
    <cellStyle name="Millares 3 11 5 4 2 3 3 2" xfId="43024" xr:uid="{F98A320B-5C20-4754-8033-2B5187F43FED}"/>
    <cellStyle name="Millares 3 11 5 4 2 3 4" xfId="28126" xr:uid="{08CF8D4F-C8DA-46D0-ADFB-A7CE09E8FBE1}"/>
    <cellStyle name="Millares 3 11 5 4 2 3 5" xfId="49629" xr:uid="{AEBC8DBA-D000-4C23-ABEF-BD882EC1189C}"/>
    <cellStyle name="Millares 3 11 5 4 2 4" xfId="8261" xr:uid="{60B29D00-E0DF-48C4-AF25-589E0508514F}"/>
    <cellStyle name="Millares 3 11 5 4 2 4 2" xfId="29764" xr:uid="{0BA60437-BBD9-4B06-8E1F-124D4C574DEB}"/>
    <cellStyle name="Millares 3 11 5 4 2 5" xfId="9918" xr:uid="{69813FBD-BDB4-4AFA-A045-98398B0C56E1}"/>
    <cellStyle name="Millares 3 11 5 4 2 5 2" xfId="31421" xr:uid="{C82545DA-E511-42D2-A06D-2EC86ABE2239}"/>
    <cellStyle name="Millares 3 11 5 4 2 6" xfId="16553" xr:uid="{FDF872C0-6E5A-4AFF-AF58-6C126CD936CE}"/>
    <cellStyle name="Millares 3 11 5 4 2 6 2" xfId="38056" xr:uid="{2A995540-EEDE-402B-93BA-8070F48CB590}"/>
    <cellStyle name="Millares 3 11 5 4 2 7" xfId="23158" xr:uid="{9B5C9B55-E82C-41AA-ACA9-6304719E0F12}"/>
    <cellStyle name="Millares 3 11 5 4 2 8" xfId="44661" xr:uid="{E23660D6-0ABA-41C1-AA89-4BD08B143879}"/>
    <cellStyle name="Millares 3 11 5 4 3" xfId="2339" xr:uid="{F07BAA92-CDE6-400A-BF00-14779D9B9DFF}"/>
    <cellStyle name="Millares 3 11 5 4 3 2" xfId="10605" xr:uid="{D888472F-A295-4937-BCB5-8B6B26FD9625}"/>
    <cellStyle name="Millares 3 11 5 4 3 2 2" xfId="32108" xr:uid="{EBA66365-6687-44D8-B7B6-CCAF126A5E25}"/>
    <cellStyle name="Millares 3 11 5 4 3 3" xfId="17240" xr:uid="{00B1E8B8-4016-4950-A42D-12448B4387C3}"/>
    <cellStyle name="Millares 3 11 5 4 3 3 2" xfId="38743" xr:uid="{F2EDF99B-C29D-4E16-971E-84D2086033CE}"/>
    <cellStyle name="Millares 3 11 5 4 3 4" xfId="23845" xr:uid="{7F067037-AE8C-4C45-B84A-652CE9423414}"/>
    <cellStyle name="Millares 3 11 5 4 3 5" xfId="45348" xr:uid="{43D3854A-F013-4509-8FCD-66D59A8D0A26}"/>
    <cellStyle name="Millares 3 11 5 4 4" xfId="3535" xr:uid="{0C92A371-B4A7-4142-9D0A-1E4B1F0436C0}"/>
    <cellStyle name="Millares 3 11 5 4 4 2" xfId="11801" xr:uid="{1400A44C-AAE2-4009-B306-884FE19AFC95}"/>
    <cellStyle name="Millares 3 11 5 4 4 2 2" xfId="33304" xr:uid="{D5AFD2DD-0311-4A3A-9715-FDDFF9023883}"/>
    <cellStyle name="Millares 3 11 5 4 4 3" xfId="18436" xr:uid="{3EBD7538-838C-48D9-B456-A7F59DB70BC8}"/>
    <cellStyle name="Millares 3 11 5 4 4 3 2" xfId="39939" xr:uid="{C353C7D9-A436-4F21-9FB1-81B19B02A323}"/>
    <cellStyle name="Millares 3 11 5 4 4 4" xfId="25041" xr:uid="{9B2DF4BF-9A90-4891-820C-96B8D95F6559}"/>
    <cellStyle name="Millares 3 11 5 4 4 5" xfId="46544" xr:uid="{F14BE8DB-ED63-44BB-958E-F90F151454AB}"/>
    <cellStyle name="Millares 3 11 5 4 5" xfId="5674" xr:uid="{0CF6D33E-E1CC-4E64-ADF5-559D876367DA}"/>
    <cellStyle name="Millares 3 11 5 4 5 2" xfId="13940" xr:uid="{2127FD8C-2FFE-4079-A3CF-8D44B916E82A}"/>
    <cellStyle name="Millares 3 11 5 4 5 2 2" xfId="35443" xr:uid="{C3EE2693-0FEB-4A61-8F01-A2E2581DE7F8}"/>
    <cellStyle name="Millares 3 11 5 4 5 3" xfId="20575" xr:uid="{FBEB37D2-FAEF-460F-A10A-2B06EA4A90DC}"/>
    <cellStyle name="Millares 3 11 5 4 5 3 2" xfId="42078" xr:uid="{AB37576F-B392-46E2-9ACC-AF1D15F77E48}"/>
    <cellStyle name="Millares 3 11 5 4 5 4" xfId="27180" xr:uid="{3C64A921-7BCF-4EF6-8350-B689DECEE648}"/>
    <cellStyle name="Millares 3 11 5 4 5 5" xfId="48683" xr:uid="{B5E68B75-CDDD-459D-81B2-4D167450B3D6}"/>
    <cellStyle name="Millares 3 11 5 4 6" xfId="7315" xr:uid="{A21BBB8A-8061-48D5-8D01-89847988274A}"/>
    <cellStyle name="Millares 3 11 5 4 6 2" xfId="28818" xr:uid="{C3E1639D-5AF1-447D-83C3-6EC4E73E0025}"/>
    <cellStyle name="Millares 3 11 5 4 7" xfId="8972" xr:uid="{F938FA61-E35E-4D4D-945F-CEF2B929FE64}"/>
    <cellStyle name="Millares 3 11 5 4 7 2" xfId="30475" xr:uid="{38896645-4C93-407B-906D-981DAF07B836}"/>
    <cellStyle name="Millares 3 11 5 4 8" xfId="15607" xr:uid="{323B0D12-E4F4-4251-8B47-90C2D03744EE}"/>
    <cellStyle name="Millares 3 11 5 4 8 2" xfId="37110" xr:uid="{EF2EE3AF-3626-4869-8D41-B7AA6739EDA9}"/>
    <cellStyle name="Millares 3 11 5 4 9" xfId="22212" xr:uid="{028E5441-408B-4AD1-B6B6-906E9687798E}"/>
    <cellStyle name="Millares 3 11 5 5" xfId="975" xr:uid="{20A61C29-7F5C-4AEE-BB25-2AE3D664D64A}"/>
    <cellStyle name="Millares 3 11 5 5 2" xfId="3804" xr:uid="{4A7C90E8-3F63-4201-B464-F591F7EAAA13}"/>
    <cellStyle name="Millares 3 11 5 5 2 2" xfId="12070" xr:uid="{A810EBB4-CF8B-468C-9BE5-FA5D68B18173}"/>
    <cellStyle name="Millares 3 11 5 5 2 2 2" xfId="33573" xr:uid="{B8FC18C2-0917-475B-8405-C615963CD7CF}"/>
    <cellStyle name="Millares 3 11 5 5 2 3" xfId="18705" xr:uid="{2FDCF907-D3AA-4D79-AB91-9B0B1B95B0B2}"/>
    <cellStyle name="Millares 3 11 5 5 2 3 2" xfId="40208" xr:uid="{4E244DFF-A85D-46BE-A064-595928E5655C}"/>
    <cellStyle name="Millares 3 11 5 5 2 4" xfId="25310" xr:uid="{CCDDCEAA-E7F8-4B8F-9854-46F0FCE63611}"/>
    <cellStyle name="Millares 3 11 5 5 2 5" xfId="46813" xr:uid="{B2394602-C9D6-4366-8DC8-9EA138622B0E}"/>
    <cellStyle name="Millares 3 11 5 5 3" xfId="5943" xr:uid="{A5B8BABE-9F5A-4607-B006-0043FCB5ED47}"/>
    <cellStyle name="Millares 3 11 5 5 3 2" xfId="14209" xr:uid="{14F34A14-00B6-4F11-B401-AE2C79CF9307}"/>
    <cellStyle name="Millares 3 11 5 5 3 2 2" xfId="35712" xr:uid="{A7BE2AA0-3B8C-4BBF-A6E8-9D6EF6848544}"/>
    <cellStyle name="Millares 3 11 5 5 3 3" xfId="20844" xr:uid="{DC9D4CC0-E0EE-4106-BA23-8CA693C967FD}"/>
    <cellStyle name="Millares 3 11 5 5 3 3 2" xfId="42347" xr:uid="{06F06B77-3769-4D38-B1E9-4DE9DF96619B}"/>
    <cellStyle name="Millares 3 11 5 5 3 4" xfId="27449" xr:uid="{5736055C-2485-4B91-8267-2F75067D5412}"/>
    <cellStyle name="Millares 3 11 5 5 3 5" xfId="48952" xr:uid="{46A8D3EB-4CEC-4802-8CBD-DAB71E09EED0}"/>
    <cellStyle name="Millares 3 11 5 5 4" xfId="7584" xr:uid="{6ACB1308-6534-45DE-A57D-5E4EB1D7CD69}"/>
    <cellStyle name="Millares 3 11 5 5 4 2" xfId="29087" xr:uid="{DEED5832-A915-4B08-A0D4-B191625859E3}"/>
    <cellStyle name="Millares 3 11 5 5 5" xfId="9241" xr:uid="{8AE7043E-1FA2-43F5-9612-DDA06E311083}"/>
    <cellStyle name="Millares 3 11 5 5 5 2" xfId="30744" xr:uid="{563564F4-385D-40CB-BCA6-7CC99B58B821}"/>
    <cellStyle name="Millares 3 11 5 5 6" xfId="15876" xr:uid="{CAA44934-1593-4DF1-9EFE-3ED87DE8E254}"/>
    <cellStyle name="Millares 3 11 5 5 6 2" xfId="37379" xr:uid="{AEFA9417-D1A3-475E-AFB7-DD57612D192F}"/>
    <cellStyle name="Millares 3 11 5 5 7" xfId="22481" xr:uid="{67DF8035-7AB9-44E7-8F20-FD57CBF2EFF7}"/>
    <cellStyle name="Millares 3 11 5 5 8" xfId="43984" xr:uid="{A0AEDE34-1BB7-43A0-90D7-6FC4E0497A6E}"/>
    <cellStyle name="Millares 3 11 5 6" xfId="1235" xr:uid="{D653E528-D328-4DD8-9A70-7196F5A357B6}"/>
    <cellStyle name="Millares 3 11 5 6 2" xfId="4064" xr:uid="{7A0D41EF-33E2-413E-B628-7A9B30159236}"/>
    <cellStyle name="Millares 3 11 5 6 2 2" xfId="12330" xr:uid="{AD9B1728-98F8-434F-B536-17AD5DEFC337}"/>
    <cellStyle name="Millares 3 11 5 6 2 2 2" xfId="33833" xr:uid="{5F0C9AC3-908A-48AD-90B1-48CB5B4F4CEF}"/>
    <cellStyle name="Millares 3 11 5 6 2 3" xfId="18965" xr:uid="{15FB1A4B-B764-45ED-A43D-5854AAD155CE}"/>
    <cellStyle name="Millares 3 11 5 6 2 3 2" xfId="40468" xr:uid="{4922D3A3-1266-4A1C-8566-989567E11DA5}"/>
    <cellStyle name="Millares 3 11 5 6 2 4" xfId="25570" xr:uid="{36A2FC6D-038F-4EC9-903E-46802D2B8A01}"/>
    <cellStyle name="Millares 3 11 5 6 2 5" xfId="47073" xr:uid="{62816BB0-49DF-47DB-9844-39792ABCDF82}"/>
    <cellStyle name="Millares 3 11 5 6 3" xfId="6203" xr:uid="{050FB64B-2798-4626-8756-92531250841C}"/>
    <cellStyle name="Millares 3 11 5 6 3 2" xfId="14469" xr:uid="{EBA7449A-D446-4E12-BC4F-B0B5EDC92639}"/>
    <cellStyle name="Millares 3 11 5 6 3 2 2" xfId="35972" xr:uid="{7426CE92-95A5-417E-9707-C4F23E2A5355}"/>
    <cellStyle name="Millares 3 11 5 6 3 3" xfId="21104" xr:uid="{283F1F3E-9E0B-4C32-8026-569F6EBB4B4D}"/>
    <cellStyle name="Millares 3 11 5 6 3 3 2" xfId="42607" xr:uid="{640FCCA8-F4E6-4FF9-9F34-8C00B9ED75D5}"/>
    <cellStyle name="Millares 3 11 5 6 3 4" xfId="27709" xr:uid="{5E659042-5656-42AD-95FF-6635C5CD41A1}"/>
    <cellStyle name="Millares 3 11 5 6 3 5" xfId="49212" xr:uid="{A5B0955C-6F85-4967-AA5C-6A6567F7C538}"/>
    <cellStyle name="Millares 3 11 5 6 4" xfId="7844" xr:uid="{79B9208C-3C6B-429A-B96E-9A9FCC89080E}"/>
    <cellStyle name="Millares 3 11 5 6 4 2" xfId="29347" xr:uid="{5AEDCD5E-3F65-4454-87B9-6984E0245DCC}"/>
    <cellStyle name="Millares 3 11 5 6 5" xfId="9501" xr:uid="{2EB61A95-CE8E-4E64-B0AE-916F4E10F807}"/>
    <cellStyle name="Millares 3 11 5 6 5 2" xfId="31004" xr:uid="{28895BD1-F418-4389-B436-C331AB8F0629}"/>
    <cellStyle name="Millares 3 11 5 6 6" xfId="16136" xr:uid="{3111D3FA-8A89-4047-902E-4F4BE9D30D9E}"/>
    <cellStyle name="Millares 3 11 5 6 6 2" xfId="37639" xr:uid="{A5869056-4102-4A7B-9B81-0A52624554E1}"/>
    <cellStyle name="Millares 3 11 5 6 7" xfId="22741" xr:uid="{D2E5A8D2-9ECB-4ED8-BCDF-D2DF72F38194}"/>
    <cellStyle name="Millares 3 11 5 6 8" xfId="44244" xr:uid="{D2F472AA-C684-49AD-8735-C5408A7E78DE}"/>
    <cellStyle name="Millares 3 11 5 7" xfId="1923" xr:uid="{88BFF930-E310-4EBD-A83E-A147E5DBD274}"/>
    <cellStyle name="Millares 3 11 5 7 2" xfId="10189" xr:uid="{849E5007-9626-440E-BDDD-C2AB2B679E97}"/>
    <cellStyle name="Millares 3 11 5 7 2 2" xfId="31692" xr:uid="{179339BC-21ED-46CA-88BF-9E307C521555}"/>
    <cellStyle name="Millares 3 11 5 7 3" xfId="16824" xr:uid="{DDD46035-C55F-434B-B8D3-BA8048D5DD2B}"/>
    <cellStyle name="Millares 3 11 5 7 3 2" xfId="38327" xr:uid="{7B4FBFB6-2073-4A70-B5EB-C710C217288C}"/>
    <cellStyle name="Millares 3 11 5 7 4" xfId="23429" xr:uid="{8D126BA2-CE51-4F04-9A99-73C82A82E0ED}"/>
    <cellStyle name="Millares 3 11 5 7 5" xfId="44932" xr:uid="{E2757062-96ED-4F45-BDA0-00E20027777E}"/>
    <cellStyle name="Millares 3 11 5 8" xfId="2608" xr:uid="{84F7BB62-B711-4F06-9857-20BFD4B661C3}"/>
    <cellStyle name="Millares 3 11 5 8 2" xfId="10874" xr:uid="{CC42EA3A-D182-46E3-BD55-6D9279954778}"/>
    <cellStyle name="Millares 3 11 5 8 2 2" xfId="32377" xr:uid="{817515B4-37A6-4D97-8CFC-073E3808B030}"/>
    <cellStyle name="Millares 3 11 5 8 3" xfId="17509" xr:uid="{D32AF30C-2BD4-4587-A884-F5A84ABDB630}"/>
    <cellStyle name="Millares 3 11 5 8 3 2" xfId="39012" xr:uid="{A20BEDF0-AE1C-450E-B947-C214E025ACB2}"/>
    <cellStyle name="Millares 3 11 5 8 4" xfId="24114" xr:uid="{BC840789-60B1-4719-9285-9709B7A87D5C}"/>
    <cellStyle name="Millares 3 11 5 8 5" xfId="45617" xr:uid="{3807CD96-7C29-4F76-A86F-0DDEC6B895DB}"/>
    <cellStyle name="Millares 3 11 5 9" xfId="3119" xr:uid="{11868CF6-1A9B-4925-ACDC-4F59F3014901}"/>
    <cellStyle name="Millares 3 11 5 9 2" xfId="11385" xr:uid="{39C04016-160F-4697-BADD-2047F80F9567}"/>
    <cellStyle name="Millares 3 11 5 9 2 2" xfId="32888" xr:uid="{147D880C-29E4-4B0F-B871-D73B3185996E}"/>
    <cellStyle name="Millares 3 11 5 9 3" xfId="18020" xr:uid="{BF654053-9339-4821-BB13-978B31C34214}"/>
    <cellStyle name="Millares 3 11 5 9 3 2" xfId="39523" xr:uid="{40AA69CF-7705-4757-99D0-5EEBCD0EE437}"/>
    <cellStyle name="Millares 3 11 5 9 4" xfId="24625" xr:uid="{74F8DB19-79D5-4047-88D1-AC536C445557}"/>
    <cellStyle name="Millares 3 11 5 9 5" xfId="46128" xr:uid="{AB2B8735-1B5D-4B1C-A495-3C979F4F3291}"/>
    <cellStyle name="Millares 3 11 6" xfId="8444" xr:uid="{AB8F8249-DA35-4CAD-AF03-C6907D776BE0}"/>
    <cellStyle name="Millares 3 11 6 2" xfId="29947" xr:uid="{64F0C8C2-DDAD-406C-BB65-AB3DF9E613FC}"/>
    <cellStyle name="Millares 3 2" xfId="863" xr:uid="{1E3E9E48-3BD7-419D-81F6-37C2259790B8}"/>
    <cellStyle name="Millares 3 2 10" xfId="43872" xr:uid="{14620480-F30D-4560-99EC-EF3419DB27EE}"/>
    <cellStyle name="Millares 3 2 2" xfId="1809" xr:uid="{D2540F63-6AB4-4DA7-92E6-D8C18EE510AF}"/>
    <cellStyle name="Millares 3 2 2 2" xfId="4638" xr:uid="{53B5D4C1-2497-4FED-A91D-BC295845C108}"/>
    <cellStyle name="Millares 3 2 2 2 2" xfId="12904" xr:uid="{CCF8A4F9-56DF-4AC7-8E71-7D7E40D84DF0}"/>
    <cellStyle name="Millares 3 2 2 2 2 2" xfId="34407" xr:uid="{CF399AF7-6BB1-48E5-B1DF-86F4F6D3AA94}"/>
    <cellStyle name="Millares 3 2 2 2 3" xfId="19539" xr:uid="{B610E9F4-D990-4D3A-B601-A35D5E40E75F}"/>
    <cellStyle name="Millares 3 2 2 2 3 2" xfId="41042" xr:uid="{87AFDEC8-F12A-4850-8482-0F14B9B7F696}"/>
    <cellStyle name="Millares 3 2 2 2 4" xfId="26144" xr:uid="{FBEBF390-9CF6-4033-913B-F443A5DF2A0B}"/>
    <cellStyle name="Millares 3 2 2 2 5" xfId="47647" xr:uid="{DE7AC2E2-BE25-4FC7-B348-B61BE696DEEC}"/>
    <cellStyle name="Millares 3 2 2 3" xfId="6777" xr:uid="{2E1F414A-71EB-4907-B375-E77A3231D0BA}"/>
    <cellStyle name="Millares 3 2 2 3 2" xfId="15043" xr:uid="{826CE7D7-F2D2-4537-8124-566CDC05BA7D}"/>
    <cellStyle name="Millares 3 2 2 3 2 2" xfId="36546" xr:uid="{21540D5D-7E34-4C47-BD6E-64F21409EF5A}"/>
    <cellStyle name="Millares 3 2 2 3 3" xfId="21678" xr:uid="{F790F517-5BE6-46CB-9589-A0C6C0397228}"/>
    <cellStyle name="Millares 3 2 2 3 3 2" xfId="43181" xr:uid="{4D25C6BA-B6C8-42E0-901A-3795D16C19F2}"/>
    <cellStyle name="Millares 3 2 2 3 4" xfId="28283" xr:uid="{365004E2-0F45-4CEA-A850-1AE5B04B9E30}"/>
    <cellStyle name="Millares 3 2 2 3 5" xfId="49786" xr:uid="{7A924DEE-CD73-492E-9090-DA1E57D7DC61}"/>
    <cellStyle name="Millares 3 2 2 4" xfId="8418" xr:uid="{C3A0BFF7-13D6-4A78-A7E1-F159A442674E}"/>
    <cellStyle name="Millares 3 2 2 4 2" xfId="29921" xr:uid="{9048F4E0-78BA-4BD8-A692-1AEAB98981F2}"/>
    <cellStyle name="Millares 3 2 2 5" xfId="10075" xr:uid="{5AF5D0F4-3D9C-4F3B-9867-3F38E30225A6}"/>
    <cellStyle name="Millares 3 2 2 5 2" xfId="31578" xr:uid="{45674D87-5FC9-4001-A47E-50C6AAF91193}"/>
    <cellStyle name="Millares 3 2 2 6" xfId="16710" xr:uid="{D91C2CA9-00CC-4882-9174-3B4FB61B14AE}"/>
    <cellStyle name="Millares 3 2 2 6 2" xfId="38213" xr:uid="{738302B0-D90D-485B-ABC2-FAAB8A084011}"/>
    <cellStyle name="Millares 3 2 2 7" xfId="23315" xr:uid="{9DF869D0-9267-4975-9F75-1306EF8E543F}"/>
    <cellStyle name="Millares 3 2 2 8" xfId="44818" xr:uid="{41988E80-ACEF-4EF8-AEF0-D1910D96D673}"/>
    <cellStyle name="Millares 3 2 3" xfId="2496" xr:uid="{FDBCC9A0-962D-4EF1-9DCD-436C4929EE3B}"/>
    <cellStyle name="Millares 3 2 3 2" xfId="10762" xr:uid="{98A97A54-665D-4AF9-93E0-484385A997B2}"/>
    <cellStyle name="Millares 3 2 3 2 2" xfId="32265" xr:uid="{F18D47A4-E40A-4426-AA6C-1FDC52591AF7}"/>
    <cellStyle name="Millares 3 2 3 3" xfId="17397" xr:uid="{6732223A-4A2E-4E8C-9C1D-C375944628C4}"/>
    <cellStyle name="Millares 3 2 3 3 2" xfId="38900" xr:uid="{1593CFB5-46C0-4DAB-B44D-F60A4C81F92B}"/>
    <cellStyle name="Millares 3 2 3 4" xfId="24002" xr:uid="{D7A40FAD-9DF0-459C-8EA0-F3B8002A95E9}"/>
    <cellStyle name="Millares 3 2 3 5" xfId="45505" xr:uid="{57C9B4A2-9A6D-45BF-B3B3-0AB9013E1315}"/>
    <cellStyle name="Millares 3 2 4" xfId="3692" xr:uid="{9E4706E4-CDF1-48F2-B67A-81FB1D346363}"/>
    <cellStyle name="Millares 3 2 4 2" xfId="11958" xr:uid="{AA6E0618-B6FF-448A-85D4-5E9A2083457A}"/>
    <cellStyle name="Millares 3 2 4 2 2" xfId="33461" xr:uid="{896B59F8-70B3-4B4A-BFB9-C98F9E2F49B0}"/>
    <cellStyle name="Millares 3 2 4 3" xfId="18593" xr:uid="{05D47A4E-127E-40B2-938E-4AA5C6F6FEF8}"/>
    <cellStyle name="Millares 3 2 4 3 2" xfId="40096" xr:uid="{3A40FE14-5DE3-47FC-AD93-6DE4ABF71AA7}"/>
    <cellStyle name="Millares 3 2 4 4" xfId="25198" xr:uid="{F20E7A6B-BA80-4922-B018-6C6C10A6ECDB}"/>
    <cellStyle name="Millares 3 2 4 5" xfId="46701" xr:uid="{6F012EB8-BC22-446B-A051-3502A870A6CC}"/>
    <cellStyle name="Millares 3 2 5" xfId="5831" xr:uid="{C2E14E3A-47F8-4349-9DE5-71775E618767}"/>
    <cellStyle name="Millares 3 2 5 2" xfId="14097" xr:uid="{EE7552EE-86BA-47D9-AB98-2E44C984C9FF}"/>
    <cellStyle name="Millares 3 2 5 2 2" xfId="35600" xr:uid="{708940B4-D4B5-43BB-8FCF-0CF1F4A59C3B}"/>
    <cellStyle name="Millares 3 2 5 3" xfId="20732" xr:uid="{7351E856-81E8-446B-ABA4-3094D125219B}"/>
    <cellStyle name="Millares 3 2 5 3 2" xfId="42235" xr:uid="{DE4CCAD5-7113-49B8-AF55-459A8555106F}"/>
    <cellStyle name="Millares 3 2 5 4" xfId="27337" xr:uid="{20B02C66-C48A-4C8E-A582-B40F2F3F5D0C}"/>
    <cellStyle name="Millares 3 2 5 5" xfId="48840" xr:uid="{F3A44CB3-820E-40B7-A3E8-B30419AE19F7}"/>
    <cellStyle name="Millares 3 2 6" xfId="7472" xr:uid="{095240B1-EB61-4B82-881E-C97784750981}"/>
    <cellStyle name="Millares 3 2 6 2" xfId="28975" xr:uid="{87A2EB8C-FB59-40E9-840E-6102571C2939}"/>
    <cellStyle name="Millares 3 2 7" xfId="9129" xr:uid="{3B173F46-6F55-4D82-BB41-9B0D00401169}"/>
    <cellStyle name="Millares 3 2 7 2" xfId="30632" xr:uid="{570BFBFE-21DD-4071-8DE3-7651FD046821}"/>
    <cellStyle name="Millares 3 2 8" xfId="15764" xr:uid="{F2DA78A3-9433-441A-B1F5-8723A3C2A1C5}"/>
    <cellStyle name="Millares 3 2 8 2" xfId="37267" xr:uid="{6F8F0A85-5D79-4174-8EFF-862AB93F91B2}"/>
    <cellStyle name="Millares 3 2 9" xfId="22369" xr:uid="{19A736E1-2C79-4D7C-BBA1-532B8866BCC4}"/>
    <cellStyle name="Millares 3 4" xfId="110" xr:uid="{2801CF31-055D-482C-86AF-8D5E430FD6E7}"/>
    <cellStyle name="Millares 3 4 2" xfId="136" xr:uid="{4036971D-C002-4E45-B571-4A35F26086CF}"/>
    <cellStyle name="Millares 3 4 2 10" xfId="2527" xr:uid="{F08DD91E-E7E6-406C-AE64-3EDB5E6E70B0}"/>
    <cellStyle name="Millares 3 4 2 10 2" xfId="10793" xr:uid="{4261068F-96B9-4946-BF86-75D6833A92C4}"/>
    <cellStyle name="Millares 3 4 2 10 2 2" xfId="32296" xr:uid="{1043EF10-A50B-4967-9426-54FC055B33FE}"/>
    <cellStyle name="Millares 3 4 2 10 3" xfId="17428" xr:uid="{2D067D88-BB48-4514-A1F9-83B61D154F32}"/>
    <cellStyle name="Millares 3 4 2 10 3 2" xfId="38931" xr:uid="{4EA8242B-164A-4028-84F7-46EC72FB4DDB}"/>
    <cellStyle name="Millares 3 4 2 10 4" xfId="24033" xr:uid="{9A66B5D7-9743-4110-BDC5-952CEAF884DA}"/>
    <cellStyle name="Millares 3 4 2 10 5" xfId="45536" xr:uid="{1EC6E4AF-241B-4E4E-A7B2-0D958CC6A4B9}"/>
    <cellStyle name="Millares 3 4 2 11" xfId="3038" xr:uid="{150EFBF3-B2B6-4E1D-A3D4-6ABD97A5ACC2}"/>
    <cellStyle name="Millares 3 4 2 11 2" xfId="11304" xr:uid="{4C0E7C7F-0A05-439A-8245-F71D447E7587}"/>
    <cellStyle name="Millares 3 4 2 11 2 2" xfId="32807" xr:uid="{B742EF6F-E6AF-4E86-8F46-A4C10CA217ED}"/>
    <cellStyle name="Millares 3 4 2 11 3" xfId="17939" xr:uid="{253B5F50-1342-4D37-B1B9-5F9899B08192}"/>
    <cellStyle name="Millares 3 4 2 11 3 2" xfId="39442" xr:uid="{CC234163-A70E-421B-A662-9D7248534986}"/>
    <cellStyle name="Millares 3 4 2 11 4" xfId="24544" xr:uid="{A2243359-784C-42F0-AAB4-33CEC39CA560}"/>
    <cellStyle name="Millares 3 4 2 11 5" xfId="46047" xr:uid="{05A4D3E4-F997-40D0-96BC-404FD671F6D0}"/>
    <cellStyle name="Millares 3 4 2 12" xfId="4673" xr:uid="{D6F651FC-8212-451D-9B27-27D09E5D58BF}"/>
    <cellStyle name="Millares 3 4 2 12 2" xfId="12939" xr:uid="{99FCD608-0EBA-4337-926A-097A296B2023}"/>
    <cellStyle name="Millares 3 4 2 12 2 2" xfId="34442" xr:uid="{BA2E1098-08A2-4DD0-B043-F7CEA9124C87}"/>
    <cellStyle name="Millares 3 4 2 12 3" xfId="19574" xr:uid="{545B0F68-F371-45C3-97B8-A9669A23EBA3}"/>
    <cellStyle name="Millares 3 4 2 12 3 2" xfId="41077" xr:uid="{47029A4A-99AB-4BD3-99C1-F3C5EE5D2D7C}"/>
    <cellStyle name="Millares 3 4 2 12 4" xfId="26179" xr:uid="{9B9A689A-B1AC-40F0-BE68-5206FB16A467}"/>
    <cellStyle name="Millares 3 4 2 12 5" xfId="47682" xr:uid="{46219629-34D7-4878-9466-82FE55F1082D}"/>
    <cellStyle name="Millares 3 4 2 13" xfId="5176" xr:uid="{9CB7C7C7-2F6A-4985-9837-BE2B3BFC3909}"/>
    <cellStyle name="Millares 3 4 2 13 2" xfId="13442" xr:uid="{4B6EB528-E3A7-4155-A40D-821B841CCE70}"/>
    <cellStyle name="Millares 3 4 2 13 2 2" xfId="34945" xr:uid="{249B696C-2921-463D-9F6E-1A0E336C9596}"/>
    <cellStyle name="Millares 3 4 2 13 3" xfId="20077" xr:uid="{7A8C50AE-E9A7-4B79-92D5-FBB3304748FE}"/>
    <cellStyle name="Millares 3 4 2 13 3 2" xfId="41580" xr:uid="{EA53264D-546D-442A-92C9-5DDCA57039C5}"/>
    <cellStyle name="Millares 3 4 2 13 4" xfId="26682" xr:uid="{59910AC5-C9B5-454D-93F5-3C77AB0611BC}"/>
    <cellStyle name="Millares 3 4 2 13 5" xfId="48185" xr:uid="{33D9EB04-EDE5-4E7D-BBB0-D2A6A810540B}"/>
    <cellStyle name="Millares 3 4 2 14" xfId="6817" xr:uid="{B66A64F7-7493-43BB-BB8B-5E0C2B168140}"/>
    <cellStyle name="Millares 3 4 2 14 2" xfId="28320" xr:uid="{D5BC1DA3-7F56-4A9C-AA2A-898EAA9729EF}"/>
    <cellStyle name="Millares 3 4 2 15" xfId="8471" xr:uid="{C1C0DCA5-462F-4BE7-9A83-F7CC2B416318}"/>
    <cellStyle name="Millares 3 4 2 15 2" xfId="29974" xr:uid="{815694AA-7F23-4210-8AFF-8DFA80762E9E}"/>
    <cellStyle name="Millares 3 4 2 16" xfId="15110" xr:uid="{CE74A296-A5C2-47FA-B3CE-DABD6E7D0EBE}"/>
    <cellStyle name="Millares 3 4 2 16 2" xfId="36613" xr:uid="{720EFBCD-C241-4A15-A55C-05FFDB2804A0}"/>
    <cellStyle name="Millares 3 4 2 17" xfId="21715" xr:uid="{222FEC3F-3873-4C30-B673-46E8C95E1E5D}"/>
    <cellStyle name="Millares 3 4 2 18" xfId="43218" xr:uid="{7888B44B-118B-49A1-80A2-49442809982F}"/>
    <cellStyle name="Millares 3 4 2 2" xfId="190" xr:uid="{54F5D978-4006-479A-B1E8-6AF023C2610E}"/>
    <cellStyle name="Millares 3 4 2 3" xfId="173" xr:uid="{320769BA-BC23-4CCC-9EDB-F72283D4F409}"/>
    <cellStyle name="Millares 3 4 2 3 10" xfId="4710" xr:uid="{557AAAB9-89A2-4F68-8CF2-801E7662A27D}"/>
    <cellStyle name="Millares 3 4 2 3 10 2" xfId="12976" xr:uid="{45DE23DE-63A7-4319-A0A9-88782E469DFD}"/>
    <cellStyle name="Millares 3 4 2 3 10 2 2" xfId="34479" xr:uid="{B98DB2F6-49A9-4EE8-864F-DA7AB674ADE0}"/>
    <cellStyle name="Millares 3 4 2 3 10 3" xfId="19611" xr:uid="{E7B5D5AA-564E-414D-89AE-A19C58BA3A3A}"/>
    <cellStyle name="Millares 3 4 2 3 10 3 2" xfId="41114" xr:uid="{0230D81E-669F-469C-AD84-137BCA77D0D0}"/>
    <cellStyle name="Millares 3 4 2 3 10 4" xfId="26216" xr:uid="{5F915D0D-3F58-4BF3-9B9C-89CAC2788731}"/>
    <cellStyle name="Millares 3 4 2 3 10 5" xfId="47719" xr:uid="{238FF3D6-6336-48C7-8419-A547712B680C}"/>
    <cellStyle name="Millares 3 4 2 3 11" xfId="5213" xr:uid="{A54196A3-33C5-407A-85F4-4CE27176CB07}"/>
    <cellStyle name="Millares 3 4 2 3 11 2" xfId="13479" xr:uid="{2BFD5EE5-77FA-4170-805B-6F4C574CDB92}"/>
    <cellStyle name="Millares 3 4 2 3 11 2 2" xfId="34982" xr:uid="{FAF04FEB-0EDB-4216-BAF2-0CC6C0E2C7C7}"/>
    <cellStyle name="Millares 3 4 2 3 11 3" xfId="20114" xr:uid="{3E78DDF3-9D07-4875-A4A7-2C3B0495782D}"/>
    <cellStyle name="Millares 3 4 2 3 11 3 2" xfId="41617" xr:uid="{C1628CCE-CB3F-4C65-B649-722D02FC409E}"/>
    <cellStyle name="Millares 3 4 2 3 11 4" xfId="26719" xr:uid="{394641C1-36CB-4486-8F1D-F384B15AB9C2}"/>
    <cellStyle name="Millares 3 4 2 3 11 5" xfId="48222" xr:uid="{BD793F3D-C5AA-4C68-9134-590BF622FA5A}"/>
    <cellStyle name="Millares 3 4 2 3 12" xfId="6854" xr:uid="{2DFD197C-12E9-4570-BE61-B9B92CA367C5}"/>
    <cellStyle name="Millares 3 4 2 3 12 2" xfId="28357" xr:uid="{02450A5A-6FB7-4E85-B91A-A97C58E876CF}"/>
    <cellStyle name="Millares 3 4 2 3 13" xfId="8508" xr:uid="{BE26CD67-D1B6-4EA9-B3B9-58C158F8A795}"/>
    <cellStyle name="Millares 3 4 2 3 13 2" xfId="30011" xr:uid="{AF6A29A2-6E37-4B06-BD21-961328019C7C}"/>
    <cellStyle name="Millares 3 4 2 3 14" xfId="15147" xr:uid="{A84F5C93-BA93-48F0-816E-67C08D70752F}"/>
    <cellStyle name="Millares 3 4 2 3 14 2" xfId="36650" xr:uid="{CAD61D6D-4353-474C-A4B3-B85219A87366}"/>
    <cellStyle name="Millares 3 4 2 3 15" xfId="21752" xr:uid="{CACC0888-6E2A-43EF-93D2-9AF853A2992D}"/>
    <cellStyle name="Millares 3 4 2 3 16" xfId="43255" xr:uid="{29B6E523-6A4B-41AF-AAA8-ABF55F8DF873}"/>
    <cellStyle name="Millares 3 4 2 3 2" xfId="505" xr:uid="{D2A069C3-717C-486B-88B5-523C616EE7A8}"/>
    <cellStyle name="Millares 3 4 2 3 2 10" xfId="7116" xr:uid="{F62E9F04-C85D-4370-8F0F-B2AB94B0413B}"/>
    <cellStyle name="Millares 3 4 2 3 2 10 2" xfId="28619" xr:uid="{2853BAB2-D38F-418F-9AD5-62C1C6FA5D8F}"/>
    <cellStyle name="Millares 3 4 2 3 2 11" xfId="8772" xr:uid="{B5A83FF8-432F-4BD4-832C-E77A90166AF5}"/>
    <cellStyle name="Millares 3 4 2 3 2 11 2" xfId="30275" xr:uid="{C5687DC0-DD10-409D-B511-D654C017D59D}"/>
    <cellStyle name="Millares 3 4 2 3 2 12" xfId="15408" xr:uid="{F33C9910-7683-4B36-9B54-7F9AEDE5C03B}"/>
    <cellStyle name="Millares 3 4 2 3 2 12 2" xfId="36911" xr:uid="{DBE33ED1-BB49-413D-B3D3-73B332D659A5}"/>
    <cellStyle name="Millares 3 4 2 3 2 13" xfId="22013" xr:uid="{8E4AA2BC-3183-4FCF-9A0C-FAABDFA66A5C}"/>
    <cellStyle name="Millares 3 4 2 3 2 14" xfId="43516" xr:uid="{97574596-76CA-4B41-933E-9AC8CD761945}"/>
    <cellStyle name="Millares 3 4 2 3 2 2" xfId="787" xr:uid="{8B078F72-3915-42BE-93CA-06F5320908CA}"/>
    <cellStyle name="Millares 3 4 2 3 2 2 10" xfId="15688" xr:uid="{5250A3FE-F952-4E61-9C1A-D62B53358A92}"/>
    <cellStyle name="Millares 3 4 2 3 2 2 10 2" xfId="37191" xr:uid="{110F324A-F447-4B7E-B040-37B864554A32}"/>
    <cellStyle name="Millares 3 4 2 3 2 2 11" xfId="22293" xr:uid="{BDA29B1A-EE3B-4BB5-8F46-B75D4ECE5241}"/>
    <cellStyle name="Millares 3 4 2 3 2 2 12" xfId="43796" xr:uid="{597F3924-F2D8-4427-8161-68D2688EBAD1}"/>
    <cellStyle name="Millares 3 4 2 3 2 2 2" xfId="1733" xr:uid="{BDF4CCB6-BB0B-428F-9BAC-D8147F021BF5}"/>
    <cellStyle name="Millares 3 4 2 3 2 2 2 2" xfId="4562" xr:uid="{1F2E570A-2E24-4067-9952-04FDF202576F}"/>
    <cellStyle name="Millares 3 4 2 3 2 2 2 2 2" xfId="12828" xr:uid="{F1570771-A539-4706-82E3-05E2E3F4FBDA}"/>
    <cellStyle name="Millares 3 4 2 3 2 2 2 2 2 2" xfId="34331" xr:uid="{3B986039-DFF6-4153-97E2-5B56B7DF6CB3}"/>
    <cellStyle name="Millares 3 4 2 3 2 2 2 2 3" xfId="19463" xr:uid="{1C167527-31F6-4C2F-9B50-E45C3C1CF166}"/>
    <cellStyle name="Millares 3 4 2 3 2 2 2 2 3 2" xfId="40966" xr:uid="{B0BB145F-F828-49A6-ABA0-DD2A39BA5D60}"/>
    <cellStyle name="Millares 3 4 2 3 2 2 2 2 4" xfId="26068" xr:uid="{99668386-6318-4EDE-8296-F9CE164C7391}"/>
    <cellStyle name="Millares 3 4 2 3 2 2 2 2 5" xfId="47571" xr:uid="{2FABDBE6-21EA-4CBB-9F03-E1971059C461}"/>
    <cellStyle name="Millares 3 4 2 3 2 2 2 3" xfId="6701" xr:uid="{D7684DBC-9426-4719-B43F-2302A999A067}"/>
    <cellStyle name="Millares 3 4 2 3 2 2 2 3 2" xfId="14967" xr:uid="{2195D494-EDD1-4831-9EB8-C38AC8459949}"/>
    <cellStyle name="Millares 3 4 2 3 2 2 2 3 2 2" xfId="36470" xr:uid="{73AB8249-9C3B-4255-8D54-944794A1BA6E}"/>
    <cellStyle name="Millares 3 4 2 3 2 2 2 3 3" xfId="21602" xr:uid="{CA288A39-CD66-4035-BBE5-390C76543F90}"/>
    <cellStyle name="Millares 3 4 2 3 2 2 2 3 3 2" xfId="43105" xr:uid="{E1449AA2-D91D-4EEE-8697-BF13590EBA54}"/>
    <cellStyle name="Millares 3 4 2 3 2 2 2 3 4" xfId="28207" xr:uid="{7A2FB095-985F-41DE-815A-12481056C5BC}"/>
    <cellStyle name="Millares 3 4 2 3 2 2 2 3 5" xfId="49710" xr:uid="{D7505752-40E0-4030-AF86-F5BEA04346C7}"/>
    <cellStyle name="Millares 3 4 2 3 2 2 2 4" xfId="8342" xr:uid="{4F6763DA-FF32-4F1E-9A94-AA67169DA8C9}"/>
    <cellStyle name="Millares 3 4 2 3 2 2 2 4 2" xfId="29845" xr:uid="{A8716798-2429-48A7-8464-C02492FDD6B0}"/>
    <cellStyle name="Millares 3 4 2 3 2 2 2 5" xfId="9999" xr:uid="{A01E454A-B612-488A-A7FF-2DA6A08CF85F}"/>
    <cellStyle name="Millares 3 4 2 3 2 2 2 5 2" xfId="31502" xr:uid="{C1EB4136-CA3C-45EF-85B6-ED3495496F92}"/>
    <cellStyle name="Millares 3 4 2 3 2 2 2 6" xfId="16634" xr:uid="{74534641-9A32-4C1A-AFAA-775266C4D154}"/>
    <cellStyle name="Millares 3 4 2 3 2 2 2 6 2" xfId="38137" xr:uid="{9EF2E280-778A-4E0C-B37D-9080BC1FB13C}"/>
    <cellStyle name="Millares 3 4 2 3 2 2 2 7" xfId="23239" xr:uid="{29E5730B-F1BA-4012-93CE-22928AA644F4}"/>
    <cellStyle name="Millares 3 4 2 3 2 2 2 8" xfId="44742" xr:uid="{7D8DCECB-535F-4667-A84E-592342AB8C35}"/>
    <cellStyle name="Millares 3 4 2 3 2 2 3" xfId="2420" xr:uid="{975DF5C6-9EF0-427B-B85D-9449873598FF}"/>
    <cellStyle name="Millares 3 4 2 3 2 2 3 2" xfId="10686" xr:uid="{6EC6E66F-DB22-4696-A9B9-C4DF1CD0B903}"/>
    <cellStyle name="Millares 3 4 2 3 2 2 3 2 2" xfId="32189" xr:uid="{A9ECC4AC-D2C8-4FF2-A306-2533BFB42BE0}"/>
    <cellStyle name="Millares 3 4 2 3 2 2 3 3" xfId="17321" xr:uid="{03D34A0C-0C42-476E-9573-AA9D883D203D}"/>
    <cellStyle name="Millares 3 4 2 3 2 2 3 3 2" xfId="38824" xr:uid="{6B10290F-33E5-40CE-9391-043F86A7A5FD}"/>
    <cellStyle name="Millares 3 4 2 3 2 2 3 4" xfId="23926" xr:uid="{5A30B458-12E1-40EB-80ED-B00C15CA5008}"/>
    <cellStyle name="Millares 3 4 2 3 2 2 3 5" xfId="45429" xr:uid="{1A961CBB-C163-428C-8A91-7720EA78EEFA}"/>
    <cellStyle name="Millares 3 4 2 3 2 2 4" xfId="2937" xr:uid="{9E86EADF-BB79-447B-908C-94192539DC80}"/>
    <cellStyle name="Millares 3 4 2 3 2 2 4 2" xfId="11203" xr:uid="{96C599D3-F43C-49A1-905C-A6DA3190B009}"/>
    <cellStyle name="Millares 3 4 2 3 2 2 4 2 2" xfId="32706" xr:uid="{0360A4D8-BD56-4FA8-91A8-354BED629AD4}"/>
    <cellStyle name="Millares 3 4 2 3 2 2 4 3" xfId="17838" xr:uid="{48214546-07AA-480A-9973-3ADAC44F871C}"/>
    <cellStyle name="Millares 3 4 2 3 2 2 4 3 2" xfId="39341" xr:uid="{DE9CD13C-DC9E-4352-BB26-E46C295A5A07}"/>
    <cellStyle name="Millares 3 4 2 3 2 2 4 4" xfId="24443" xr:uid="{E238E58D-623B-4AD7-B49E-5104E09720D6}"/>
    <cellStyle name="Millares 3 4 2 3 2 2 4 5" xfId="45946" xr:uid="{85F30467-342F-4572-B311-EAD0B2D2E832}"/>
    <cellStyle name="Millares 3 4 2 3 2 2 5" xfId="3616" xr:uid="{FB0E0A9F-F146-4829-88E8-6113F6D2C160}"/>
    <cellStyle name="Millares 3 4 2 3 2 2 5 2" xfId="11882" xr:uid="{C93771A8-DB2C-471F-8113-D5A3D675FF19}"/>
    <cellStyle name="Millares 3 4 2 3 2 2 5 2 2" xfId="33385" xr:uid="{ED416DAE-3E91-4663-8A8A-653BA676C2BE}"/>
    <cellStyle name="Millares 3 4 2 3 2 2 5 3" xfId="18517" xr:uid="{15A33EB4-AD73-4F17-9AF5-FC90B81008F1}"/>
    <cellStyle name="Millares 3 4 2 3 2 2 5 3 2" xfId="40020" xr:uid="{117D1904-5822-4A81-BAE1-5B49D36DD2D8}"/>
    <cellStyle name="Millares 3 4 2 3 2 2 5 4" xfId="25122" xr:uid="{85B4A6A1-0E46-4910-AB26-21D63734892F}"/>
    <cellStyle name="Millares 3 4 2 3 2 2 5 5" xfId="46625" xr:uid="{806F68EE-8CFE-4FDC-9419-91A89CBCE6AD}"/>
    <cellStyle name="Millares 3 4 2 3 2 2 6" xfId="5081" xr:uid="{FCC99D9B-5236-4D4B-8E52-130FBA3F7D4E}"/>
    <cellStyle name="Millares 3 4 2 3 2 2 6 2" xfId="13347" xr:uid="{320FD226-D99A-4548-BD5A-FF1EC6776D5F}"/>
    <cellStyle name="Millares 3 4 2 3 2 2 6 2 2" xfId="34850" xr:uid="{C6C3F087-52E0-4205-8E45-DE67F3432502}"/>
    <cellStyle name="Millares 3 4 2 3 2 2 6 3" xfId="19982" xr:uid="{C99E776B-A6F3-44AA-8951-80EEFEF8F7EE}"/>
    <cellStyle name="Millares 3 4 2 3 2 2 6 3 2" xfId="41485" xr:uid="{41AFB45E-69DB-49FF-8E41-F6DB646F55DC}"/>
    <cellStyle name="Millares 3 4 2 3 2 2 6 4" xfId="26587" xr:uid="{2BBE17E3-DB47-4F1F-88B4-DFA951636AD3}"/>
    <cellStyle name="Millares 3 4 2 3 2 2 6 5" xfId="48090" xr:uid="{DB1BC2A1-7ABC-483F-8A32-5CAF47E5A372}"/>
    <cellStyle name="Millares 3 4 2 3 2 2 7" xfId="5755" xr:uid="{3A6A18C9-F641-4DC4-BFDA-170F2A989D30}"/>
    <cellStyle name="Millares 3 4 2 3 2 2 7 2" xfId="14021" xr:uid="{239919AA-68F6-46F2-A76A-12950FE939BB}"/>
    <cellStyle name="Millares 3 4 2 3 2 2 7 2 2" xfId="35524" xr:uid="{48237CD1-FEF7-4020-9EC8-1F3FA67DF97C}"/>
    <cellStyle name="Millares 3 4 2 3 2 2 7 3" xfId="20656" xr:uid="{D2921EE4-00E8-43E4-BABE-950B7B0C70CF}"/>
    <cellStyle name="Millares 3 4 2 3 2 2 7 3 2" xfId="42159" xr:uid="{F0F3C61B-0DA7-48AE-B498-D9B16A66633F}"/>
    <cellStyle name="Millares 3 4 2 3 2 2 7 4" xfId="27261" xr:uid="{43E22AE1-223B-49C1-9871-B4DAE64C2BB6}"/>
    <cellStyle name="Millares 3 4 2 3 2 2 7 5" xfId="48764" xr:uid="{9EDB5CB6-1653-44C2-B619-E79B274FF598}"/>
    <cellStyle name="Millares 3 4 2 3 2 2 8" xfId="7396" xr:uid="{4C3FF4A4-46AF-468E-A81B-B4134B1A6E2A}"/>
    <cellStyle name="Millares 3 4 2 3 2 2 8 2" xfId="28899" xr:uid="{7F365A72-641F-4432-8290-75B66004A630}"/>
    <cellStyle name="Millares 3 4 2 3 2 2 9" xfId="9053" xr:uid="{1986FFCF-2CA6-4399-9381-ECC238C25C39}"/>
    <cellStyle name="Millares 3 4 2 3 2 2 9 2" xfId="30556" xr:uid="{74F843E3-9A53-4422-BD82-097DEE17AB1D}"/>
    <cellStyle name="Millares 3 4 2 3 2 3" xfId="1057" xr:uid="{89EAA6F9-0042-435A-BF56-A338995723F0}"/>
    <cellStyle name="Millares 3 4 2 3 2 3 2" xfId="3886" xr:uid="{030E2798-6277-4978-AE54-B663C80C319A}"/>
    <cellStyle name="Millares 3 4 2 3 2 3 2 2" xfId="12152" xr:uid="{41BA4138-3AF2-426E-B497-CD2CEA8EEC87}"/>
    <cellStyle name="Millares 3 4 2 3 2 3 2 2 2" xfId="33655" xr:uid="{2BF18844-4754-4ACB-B738-8A3B8CF787B1}"/>
    <cellStyle name="Millares 3 4 2 3 2 3 2 3" xfId="18787" xr:uid="{37A73433-1071-4EE6-A49A-88212DD186A9}"/>
    <cellStyle name="Millares 3 4 2 3 2 3 2 3 2" xfId="40290" xr:uid="{70DD3D10-5463-4D1D-974E-BA3F8E7BE7F6}"/>
    <cellStyle name="Millares 3 4 2 3 2 3 2 4" xfId="25392" xr:uid="{B5F20CDD-C4D9-40BE-A1CA-216581E2CF92}"/>
    <cellStyle name="Millares 3 4 2 3 2 3 2 5" xfId="46895" xr:uid="{6F95AA2E-26C1-4929-B9D9-A9885B73C3C2}"/>
    <cellStyle name="Millares 3 4 2 3 2 3 3" xfId="6025" xr:uid="{1E31C8F3-3CF4-4456-9AA9-5D19A7A5FC90}"/>
    <cellStyle name="Millares 3 4 2 3 2 3 3 2" xfId="14291" xr:uid="{119A0424-0B1C-47A3-89D0-BAFFC3C99ECF}"/>
    <cellStyle name="Millares 3 4 2 3 2 3 3 2 2" xfId="35794" xr:uid="{5DDAC766-4429-45B4-9131-528CB5E47764}"/>
    <cellStyle name="Millares 3 4 2 3 2 3 3 3" xfId="20926" xr:uid="{A1956124-7F60-403B-992D-09ABA1CA0A39}"/>
    <cellStyle name="Millares 3 4 2 3 2 3 3 3 2" xfId="42429" xr:uid="{011092A1-777C-42D2-9E6A-795740E7BFC6}"/>
    <cellStyle name="Millares 3 4 2 3 2 3 3 4" xfId="27531" xr:uid="{DBB0B2E2-B700-4934-8A99-D23ADE1EC318}"/>
    <cellStyle name="Millares 3 4 2 3 2 3 3 5" xfId="49034" xr:uid="{D6B0D5B1-D0AB-452A-8F99-813A7AEE0901}"/>
    <cellStyle name="Millares 3 4 2 3 2 3 4" xfId="7666" xr:uid="{18585938-844A-4D23-A02A-8191E8BFACE8}"/>
    <cellStyle name="Millares 3 4 2 3 2 3 4 2" xfId="29169" xr:uid="{1EC1E2CC-763E-484F-9E5B-B85CA17FE630}"/>
    <cellStyle name="Millares 3 4 2 3 2 3 5" xfId="9323" xr:uid="{C90078AE-713F-49EE-BEBC-C61345ED5BAF}"/>
    <cellStyle name="Millares 3 4 2 3 2 3 5 2" xfId="30826" xr:uid="{82FF811C-1007-49CD-956A-7B80B30A4D89}"/>
    <cellStyle name="Millares 3 4 2 3 2 3 6" xfId="15958" xr:uid="{7FB76794-1ECB-40D9-99D6-58DBFF670F22}"/>
    <cellStyle name="Millares 3 4 2 3 2 3 6 2" xfId="37461" xr:uid="{4160925B-5631-4822-A334-74652B4E785E}"/>
    <cellStyle name="Millares 3 4 2 3 2 3 7" xfId="22563" xr:uid="{C1109B47-E0CF-4574-90A3-F3294F222DAA}"/>
    <cellStyle name="Millares 3 4 2 3 2 3 8" xfId="44066" xr:uid="{E439F534-D311-4FDB-A214-595E0BC76D49}"/>
    <cellStyle name="Millares 3 4 2 3 2 4" xfId="1453" xr:uid="{E893A497-2D3E-448F-90F4-9106A487FAC6}"/>
    <cellStyle name="Millares 3 4 2 3 2 4 2" xfId="4282" xr:uid="{16DBA18F-1344-4515-9132-B8A2B1FA13BD}"/>
    <cellStyle name="Millares 3 4 2 3 2 4 2 2" xfId="12548" xr:uid="{019E0950-2D7E-434C-85AB-952748D1687B}"/>
    <cellStyle name="Millares 3 4 2 3 2 4 2 2 2" xfId="34051" xr:uid="{50E6071C-7299-4370-9E77-D9913828C67C}"/>
    <cellStyle name="Millares 3 4 2 3 2 4 2 3" xfId="19183" xr:uid="{AB807DD9-047E-4730-8087-3B4EBE659FAE}"/>
    <cellStyle name="Millares 3 4 2 3 2 4 2 3 2" xfId="40686" xr:uid="{29C40C73-02ED-4E37-A61B-CCE100C4751D}"/>
    <cellStyle name="Millares 3 4 2 3 2 4 2 4" xfId="25788" xr:uid="{920A975D-8D58-48E7-987B-5BD445800ACB}"/>
    <cellStyle name="Millares 3 4 2 3 2 4 2 5" xfId="47291" xr:uid="{2C29D425-6230-488A-823D-AD0CC8ACF1AE}"/>
    <cellStyle name="Millares 3 4 2 3 2 4 3" xfId="6421" xr:uid="{DA9C89C5-7C63-4A32-8B95-DEB051095053}"/>
    <cellStyle name="Millares 3 4 2 3 2 4 3 2" xfId="14687" xr:uid="{9F111D7C-0A3A-4AC3-ABDB-45B392803127}"/>
    <cellStyle name="Millares 3 4 2 3 2 4 3 2 2" xfId="36190" xr:uid="{409C439A-8B71-4C86-8D71-F47448D91F6E}"/>
    <cellStyle name="Millares 3 4 2 3 2 4 3 3" xfId="21322" xr:uid="{804A43E9-8B64-43CC-A8B3-FDABF4B6AFBE}"/>
    <cellStyle name="Millares 3 4 2 3 2 4 3 3 2" xfId="42825" xr:uid="{8122D54C-E24F-465E-A53E-8E654941D5E3}"/>
    <cellStyle name="Millares 3 4 2 3 2 4 3 4" xfId="27927" xr:uid="{1BB80BC0-1F0D-4AF8-89CD-110DAAA44971}"/>
    <cellStyle name="Millares 3 4 2 3 2 4 3 5" xfId="49430" xr:uid="{32C6AA7F-AE69-4BAA-9D7D-EF2A5E7FDF47}"/>
    <cellStyle name="Millares 3 4 2 3 2 4 4" xfId="8062" xr:uid="{78DB56C5-86F9-4C34-981C-02A62953FC5C}"/>
    <cellStyle name="Millares 3 4 2 3 2 4 4 2" xfId="29565" xr:uid="{FF56604E-D6D7-45BE-897F-57BA20B13F8B}"/>
    <cellStyle name="Millares 3 4 2 3 2 4 5" xfId="9719" xr:uid="{BEA7505C-EE9A-47F4-B02E-08799A9DBC96}"/>
    <cellStyle name="Millares 3 4 2 3 2 4 5 2" xfId="31222" xr:uid="{FF185CBE-016F-486A-8B91-381AE6EFA01C}"/>
    <cellStyle name="Millares 3 4 2 3 2 4 6" xfId="16354" xr:uid="{923996CE-874E-45BD-8504-C898567EB677}"/>
    <cellStyle name="Millares 3 4 2 3 2 4 6 2" xfId="37857" xr:uid="{4CE7767D-464C-46CD-80D9-F3368C1F717A}"/>
    <cellStyle name="Millares 3 4 2 3 2 4 7" xfId="22959" xr:uid="{1A4C837E-D50B-4185-8F42-2D9DBE4AF676}"/>
    <cellStyle name="Millares 3 4 2 3 2 4 8" xfId="44462" xr:uid="{4793A9AE-F912-4176-A50B-588786E1F699}"/>
    <cellStyle name="Millares 3 4 2 3 2 5" xfId="2140" xr:uid="{5D50F9D9-FA1A-436E-9DDB-9BB0C59E1A2D}"/>
    <cellStyle name="Millares 3 4 2 3 2 5 2" xfId="10406" xr:uid="{295C0985-3422-42C2-BC3C-E393EC913633}"/>
    <cellStyle name="Millares 3 4 2 3 2 5 2 2" xfId="31909" xr:uid="{7FE4B578-D9D3-43A7-AB88-6272E0F849DB}"/>
    <cellStyle name="Millares 3 4 2 3 2 5 3" xfId="17041" xr:uid="{FE7B1456-6E4E-4354-A909-E88D42628254}"/>
    <cellStyle name="Millares 3 4 2 3 2 5 3 2" xfId="38544" xr:uid="{19BF99E3-1DE4-42AC-AF95-91F1225503E3}"/>
    <cellStyle name="Millares 3 4 2 3 2 5 4" xfId="23646" xr:uid="{36EF34BE-503A-41B9-A6D1-E99DD983233E}"/>
    <cellStyle name="Millares 3 4 2 3 2 5 5" xfId="45149" xr:uid="{25B694A9-3AA7-488A-9274-87BAAA59D085}"/>
    <cellStyle name="Millares 3 4 2 3 2 6" xfId="2688" xr:uid="{4D8B0406-BDD6-4D37-8C59-D557738221C7}"/>
    <cellStyle name="Millares 3 4 2 3 2 6 2" xfId="10954" xr:uid="{77050679-B70B-48E9-9F6A-8BE064BCBE4C}"/>
    <cellStyle name="Millares 3 4 2 3 2 6 2 2" xfId="32457" xr:uid="{BC611604-B3C2-4A30-A7DA-08FEEF423633}"/>
    <cellStyle name="Millares 3 4 2 3 2 6 3" xfId="17589" xr:uid="{E600EB35-F5F8-47C1-98F2-D1C382C23755}"/>
    <cellStyle name="Millares 3 4 2 3 2 6 3 2" xfId="39092" xr:uid="{808059F4-D332-4627-88CD-859E10374F18}"/>
    <cellStyle name="Millares 3 4 2 3 2 6 4" xfId="24194" xr:uid="{82026984-37B2-4589-A390-B47F41DB6A13}"/>
    <cellStyle name="Millares 3 4 2 3 2 6 5" xfId="45697" xr:uid="{7EC4C4D9-C41B-4C73-8335-7611C80174E0}"/>
    <cellStyle name="Millares 3 4 2 3 2 7" xfId="3336" xr:uid="{DD80DF02-C858-42C1-B3B3-B3CC6A4C9F1A}"/>
    <cellStyle name="Millares 3 4 2 3 2 7 2" xfId="11602" xr:uid="{F617672C-CDA3-4BF9-B351-30A93F78E20C}"/>
    <cellStyle name="Millares 3 4 2 3 2 7 2 2" xfId="33105" xr:uid="{C28E900C-2258-415B-9D17-30A06080D3EC}"/>
    <cellStyle name="Millares 3 4 2 3 2 7 3" xfId="18237" xr:uid="{AEF1FE32-DA18-41FD-83C8-410FD40F0F62}"/>
    <cellStyle name="Millares 3 4 2 3 2 7 3 2" xfId="39740" xr:uid="{336474B6-227D-44D9-A5B3-50FBC6A0B363}"/>
    <cellStyle name="Millares 3 4 2 3 2 7 4" xfId="24842" xr:uid="{89326CE3-E497-4FE1-B9A8-10C26578C790}"/>
    <cellStyle name="Millares 3 4 2 3 2 7 5" xfId="46345" xr:uid="{8A914E5D-A6A0-467F-8C09-F24D618B3428}"/>
    <cellStyle name="Millares 3 4 2 3 2 8" xfId="4832" xr:uid="{3BBD4A59-8BB5-4978-B3A5-F29F2A6D8B76}"/>
    <cellStyle name="Millares 3 4 2 3 2 8 2" xfId="13098" xr:uid="{E28FBA3C-77BE-4F07-B0F4-44447FD2B594}"/>
    <cellStyle name="Millares 3 4 2 3 2 8 2 2" xfId="34601" xr:uid="{295E1187-EC78-4800-AC95-D11A78B43D4D}"/>
    <cellStyle name="Millares 3 4 2 3 2 8 3" xfId="19733" xr:uid="{D72B2ECC-72DB-4CA1-82AB-7F0AE611E1A7}"/>
    <cellStyle name="Millares 3 4 2 3 2 8 3 2" xfId="41236" xr:uid="{689FB7C5-8BDD-4BD1-BC9B-47665639360C}"/>
    <cellStyle name="Millares 3 4 2 3 2 8 4" xfId="26338" xr:uid="{BF1D72DC-62E0-4D4D-8A7B-DF73FDD2E9CD}"/>
    <cellStyle name="Millares 3 4 2 3 2 8 5" xfId="47841" xr:uid="{82299C46-C940-4B47-94D1-4AF191C16AF3}"/>
    <cellStyle name="Millares 3 4 2 3 2 9" xfId="5475" xr:uid="{A87E926C-1915-4F40-8B2F-F1EFB9EC000A}"/>
    <cellStyle name="Millares 3 4 2 3 2 9 2" xfId="13741" xr:uid="{53454B3D-BB56-41CB-AAC6-5D58299C5FDF}"/>
    <cellStyle name="Millares 3 4 2 3 2 9 2 2" xfId="35244" xr:uid="{DCA87DCC-340E-432E-AD87-81C2D5676F73}"/>
    <cellStyle name="Millares 3 4 2 3 2 9 3" xfId="20376" xr:uid="{8C7D34CA-A2BB-4608-BCAF-C85CFE11B93A}"/>
    <cellStyle name="Millares 3 4 2 3 2 9 3 2" xfId="41879" xr:uid="{8FD8E920-F583-417C-8747-0680AC3F1E1B}"/>
    <cellStyle name="Millares 3 4 2 3 2 9 4" xfId="26981" xr:uid="{E66A2B33-B839-4A8F-BB14-82A05BB585DD}"/>
    <cellStyle name="Millares 3 4 2 3 2 9 5" xfId="48484" xr:uid="{C9E78587-DA5A-47CA-BA63-C19921691381}"/>
    <cellStyle name="Millares 3 4 2 3 3" xfId="378" xr:uid="{F72EC5FE-14B3-4296-A251-83838A3FB12C}"/>
    <cellStyle name="Millares 3 4 2 3 3 10" xfId="15281" xr:uid="{89B8E8F9-B26B-4C26-BD5C-45D50D3EFFE6}"/>
    <cellStyle name="Millares 3 4 2 3 3 10 2" xfId="36784" xr:uid="{0F5E7533-3F29-48A6-9251-D755A37529FD}"/>
    <cellStyle name="Millares 3 4 2 3 3 11" xfId="21886" xr:uid="{9FCA167F-99E9-45A8-BF0D-835748C6490E}"/>
    <cellStyle name="Millares 3 4 2 3 3 12" xfId="43389" xr:uid="{AFA9A13A-5233-4299-BBA7-D221B136A059}"/>
    <cellStyle name="Millares 3 4 2 3 3 2" xfId="1326" xr:uid="{DF6FE4EB-CCFD-4961-96A9-26518300D263}"/>
    <cellStyle name="Millares 3 4 2 3 3 2 2" xfId="4155" xr:uid="{A2AA5BFE-057A-4CA2-A29E-48BF1B72B79B}"/>
    <cellStyle name="Millares 3 4 2 3 3 2 2 2" xfId="12421" xr:uid="{DF09EF1D-AAEC-4FDA-ADA6-728F62442118}"/>
    <cellStyle name="Millares 3 4 2 3 3 2 2 2 2" xfId="33924" xr:uid="{32B1342E-A9DA-49EB-A9AB-01F380DA8455}"/>
    <cellStyle name="Millares 3 4 2 3 3 2 2 3" xfId="19056" xr:uid="{5055F600-5B54-4C87-A004-45E913E5FAB5}"/>
    <cellStyle name="Millares 3 4 2 3 3 2 2 3 2" xfId="40559" xr:uid="{2E5C75C0-EFF3-4AAD-A759-CD5164E88027}"/>
    <cellStyle name="Millares 3 4 2 3 3 2 2 4" xfId="25661" xr:uid="{D0B09E1F-97F5-4BA9-94F6-CEE11623BDB4}"/>
    <cellStyle name="Millares 3 4 2 3 3 2 2 5" xfId="47164" xr:uid="{79DE74C8-693E-478C-91AD-8FFF575D45DD}"/>
    <cellStyle name="Millares 3 4 2 3 3 2 3" xfId="6294" xr:uid="{EE9B12E7-BE9B-4B1F-B7FC-B4733CCC6C04}"/>
    <cellStyle name="Millares 3 4 2 3 3 2 3 2" xfId="14560" xr:uid="{CFA55B07-EF8F-4564-B1C2-0886D0718F80}"/>
    <cellStyle name="Millares 3 4 2 3 3 2 3 2 2" xfId="36063" xr:uid="{54DB1DC5-3191-43A5-8637-C20A19CC194B}"/>
    <cellStyle name="Millares 3 4 2 3 3 2 3 3" xfId="21195" xr:uid="{E3B8801A-1EBB-40B4-8E06-ED2A492B51C9}"/>
    <cellStyle name="Millares 3 4 2 3 3 2 3 3 2" xfId="42698" xr:uid="{B1282EE0-1628-4E5D-A01B-FB79B60F81CD}"/>
    <cellStyle name="Millares 3 4 2 3 3 2 3 4" xfId="27800" xr:uid="{43A0814B-939A-4BAC-8969-7EC1D8F474DC}"/>
    <cellStyle name="Millares 3 4 2 3 3 2 3 5" xfId="49303" xr:uid="{C116E75D-A81A-42A9-A66A-E3300ED7C2C6}"/>
    <cellStyle name="Millares 3 4 2 3 3 2 4" xfId="7935" xr:uid="{1BCA37D1-81C9-40B2-A11F-4C84D055CFF8}"/>
    <cellStyle name="Millares 3 4 2 3 3 2 4 2" xfId="29438" xr:uid="{21D75D4F-1AD8-46D7-A14C-EC9485018345}"/>
    <cellStyle name="Millares 3 4 2 3 3 2 5" xfId="9592" xr:uid="{FF644C8A-3A6F-4D7C-AF2E-A71E2C0D9150}"/>
    <cellStyle name="Millares 3 4 2 3 3 2 5 2" xfId="31095" xr:uid="{AA774CEB-5216-4656-893D-21947B4DE873}"/>
    <cellStyle name="Millares 3 4 2 3 3 2 6" xfId="16227" xr:uid="{77EBA6FC-A3AE-4070-8252-1CBDE817FE33}"/>
    <cellStyle name="Millares 3 4 2 3 3 2 6 2" xfId="37730" xr:uid="{B7C9EF5D-B674-4AFE-B314-7782C2032D1E}"/>
    <cellStyle name="Millares 3 4 2 3 3 2 7" xfId="22832" xr:uid="{83FA748B-9F83-46D3-B14B-5A17889F0537}"/>
    <cellStyle name="Millares 3 4 2 3 3 2 8" xfId="44335" xr:uid="{549F2F01-D199-4B9E-B587-2F8A5825AB85}"/>
    <cellStyle name="Millares 3 4 2 3 3 3" xfId="2013" xr:uid="{5467C2AA-27A3-46B7-B3C6-D4ABE1CC6126}"/>
    <cellStyle name="Millares 3 4 2 3 3 3 2" xfId="10279" xr:uid="{C9910F90-EBFE-49AB-9603-898971E42C74}"/>
    <cellStyle name="Millares 3 4 2 3 3 3 2 2" xfId="31782" xr:uid="{B5D4470E-92A6-474B-88F0-5047F1A1B669}"/>
    <cellStyle name="Millares 3 4 2 3 3 3 3" xfId="16914" xr:uid="{898EFD9C-6270-4407-AC5C-76DA03E03E76}"/>
    <cellStyle name="Millares 3 4 2 3 3 3 3 2" xfId="38417" xr:uid="{1FEBA7DB-7677-4D8E-AA6E-E9CFE44A0DA1}"/>
    <cellStyle name="Millares 3 4 2 3 3 3 4" xfId="23519" xr:uid="{B751DED8-16E6-472A-9D09-6E7038EC0ED4}"/>
    <cellStyle name="Millares 3 4 2 3 3 3 5" xfId="45022" xr:uid="{E6B90848-BDA2-4458-93AA-C3BA809FD7DB}"/>
    <cellStyle name="Millares 3 4 2 3 3 4" xfId="2812" xr:uid="{81BF7B8F-71DF-4E8B-ACA7-B9213416F9BC}"/>
    <cellStyle name="Millares 3 4 2 3 3 4 2" xfId="11078" xr:uid="{88231845-F7C5-4EA3-838D-459A9AB9AC3E}"/>
    <cellStyle name="Millares 3 4 2 3 3 4 2 2" xfId="32581" xr:uid="{EDDDBAB8-07A1-4109-8682-9C8CE46475A0}"/>
    <cellStyle name="Millares 3 4 2 3 3 4 3" xfId="17713" xr:uid="{BA2458C9-AE3B-4E16-8F70-0544428F81B3}"/>
    <cellStyle name="Millares 3 4 2 3 3 4 3 2" xfId="39216" xr:uid="{EA6EFE77-82C5-41B0-8C4F-53FCA64FD7D6}"/>
    <cellStyle name="Millares 3 4 2 3 3 4 4" xfId="24318" xr:uid="{01FD59EF-D2F0-4FD4-BCC5-03FE112F5226}"/>
    <cellStyle name="Millares 3 4 2 3 3 4 5" xfId="45821" xr:uid="{FB818201-69AB-4E53-916E-49FDC58C4234}"/>
    <cellStyle name="Millares 3 4 2 3 3 5" xfId="3209" xr:uid="{452096F4-ABB4-4B55-BC22-6774EAD5086F}"/>
    <cellStyle name="Millares 3 4 2 3 3 5 2" xfId="11475" xr:uid="{5B2B054B-C85B-4E92-9698-CD177D4ABDF1}"/>
    <cellStyle name="Millares 3 4 2 3 3 5 2 2" xfId="32978" xr:uid="{F853DBE1-E5E0-431B-91D6-E9266AEB3A4D}"/>
    <cellStyle name="Millares 3 4 2 3 3 5 3" xfId="18110" xr:uid="{647E4E09-A6F0-42DC-9544-5E60FBF2CDF9}"/>
    <cellStyle name="Millares 3 4 2 3 3 5 3 2" xfId="39613" xr:uid="{EFE5252E-3CF9-4969-BCBE-F7177A6AC10E}"/>
    <cellStyle name="Millares 3 4 2 3 3 5 4" xfId="24715" xr:uid="{39E41677-D826-4D10-A751-0176285284F0}"/>
    <cellStyle name="Millares 3 4 2 3 3 5 5" xfId="46218" xr:uid="{B47E5D60-5F73-455E-9E5C-13337B78291D}"/>
    <cellStyle name="Millares 3 4 2 3 3 6" xfId="4956" xr:uid="{8A704BAB-FD4A-43DA-9653-DCD1E4AC7B2F}"/>
    <cellStyle name="Millares 3 4 2 3 3 6 2" xfId="13222" xr:uid="{C7CF0BB3-9E19-4C4C-BB98-C8B3E429765E}"/>
    <cellStyle name="Millares 3 4 2 3 3 6 2 2" xfId="34725" xr:uid="{8EF11DFC-DF57-4B44-939C-F02C61F22BAF}"/>
    <cellStyle name="Millares 3 4 2 3 3 6 3" xfId="19857" xr:uid="{8E90A0EB-6BA0-43BD-80F9-60AE1ED7CA18}"/>
    <cellStyle name="Millares 3 4 2 3 3 6 3 2" xfId="41360" xr:uid="{4637EACC-AA94-49C5-A876-C457EE0253B6}"/>
    <cellStyle name="Millares 3 4 2 3 3 6 4" xfId="26462" xr:uid="{AA9A6E47-0100-41AA-8930-7D8AACD7170D}"/>
    <cellStyle name="Millares 3 4 2 3 3 6 5" xfId="47965" xr:uid="{8B26ED07-7CB0-4F86-87C9-4CA45C1BB4E8}"/>
    <cellStyle name="Millares 3 4 2 3 3 7" xfId="5348" xr:uid="{ECC4B322-6AA0-4E4C-A703-ACBCC2B4F8C4}"/>
    <cellStyle name="Millares 3 4 2 3 3 7 2" xfId="13614" xr:uid="{8A6249B8-2074-45CD-855D-644134F03BA3}"/>
    <cellStyle name="Millares 3 4 2 3 3 7 2 2" xfId="35117" xr:uid="{832591F8-6068-4F82-890C-AF2CAF1C29ED}"/>
    <cellStyle name="Millares 3 4 2 3 3 7 3" xfId="20249" xr:uid="{7E42EC6A-93F7-41D4-B02E-25712B8A7868}"/>
    <cellStyle name="Millares 3 4 2 3 3 7 3 2" xfId="41752" xr:uid="{D5AB7838-B162-4DA8-91E5-599ABF50BB07}"/>
    <cellStyle name="Millares 3 4 2 3 3 7 4" xfId="26854" xr:uid="{FEA37642-0D47-428C-9E29-FAB005E20BF4}"/>
    <cellStyle name="Millares 3 4 2 3 3 7 5" xfId="48357" xr:uid="{917E6341-9725-4E4B-83AF-0B4D43289279}"/>
    <cellStyle name="Millares 3 4 2 3 3 8" xfId="6989" xr:uid="{BBCC88B3-805D-4FEC-8C7A-898FDBD223D0}"/>
    <cellStyle name="Millares 3 4 2 3 3 8 2" xfId="28492" xr:uid="{58C7E8E4-EF84-4446-A077-CE30D8C916AD}"/>
    <cellStyle name="Millares 3 4 2 3 3 9" xfId="8645" xr:uid="{AC06A248-EFAD-4939-BCEC-08486B5C8E9C}"/>
    <cellStyle name="Millares 3 4 2 3 3 9 2" xfId="30148" xr:uid="{6FEBC2B3-BBB7-451F-A8E7-472F1715E51C}"/>
    <cellStyle name="Millares 3 4 2 3 4" xfId="662" xr:uid="{FEE657EE-2955-4C46-A041-DDB64154609C}"/>
    <cellStyle name="Millares 3 4 2 3 4 10" xfId="43671" xr:uid="{406556C6-25BB-4CE2-AC3D-57DD2C92BA0D}"/>
    <cellStyle name="Millares 3 4 2 3 4 2" xfId="1608" xr:uid="{AAC61CD3-947B-400B-8F26-C9607F3F309F}"/>
    <cellStyle name="Millares 3 4 2 3 4 2 2" xfId="4437" xr:uid="{F95E12C2-0991-44AE-919D-64B285B8DB1F}"/>
    <cellStyle name="Millares 3 4 2 3 4 2 2 2" xfId="12703" xr:uid="{B6387384-DA65-4E65-94BF-A95DFE04DEAA}"/>
    <cellStyle name="Millares 3 4 2 3 4 2 2 2 2" xfId="34206" xr:uid="{24DED68C-53CE-4F16-9630-6E2A81F6084D}"/>
    <cellStyle name="Millares 3 4 2 3 4 2 2 3" xfId="19338" xr:uid="{CF774A5E-1C61-40DB-865B-C2718A15D861}"/>
    <cellStyle name="Millares 3 4 2 3 4 2 2 3 2" xfId="40841" xr:uid="{BE1F818A-F671-44F8-A45C-4C245002C35B}"/>
    <cellStyle name="Millares 3 4 2 3 4 2 2 4" xfId="25943" xr:uid="{B03E7B83-C736-4ED4-991F-FFC32636CEDF}"/>
    <cellStyle name="Millares 3 4 2 3 4 2 2 5" xfId="47446" xr:uid="{C1A18049-5C7F-4587-A812-4B8B3FBC2381}"/>
    <cellStyle name="Millares 3 4 2 3 4 2 3" xfId="6576" xr:uid="{A39BFE8F-1C9A-40F8-BF0D-A266602B1667}"/>
    <cellStyle name="Millares 3 4 2 3 4 2 3 2" xfId="14842" xr:uid="{59BB40F9-FD24-49A6-82A9-7A79430348BD}"/>
    <cellStyle name="Millares 3 4 2 3 4 2 3 2 2" xfId="36345" xr:uid="{353FFDD1-E724-4910-9213-8E09E88781DB}"/>
    <cellStyle name="Millares 3 4 2 3 4 2 3 3" xfId="21477" xr:uid="{ECB36F9B-72C0-4ECB-B014-2C8F416E3155}"/>
    <cellStyle name="Millares 3 4 2 3 4 2 3 3 2" xfId="42980" xr:uid="{B63D30E1-1720-4B58-9ABE-41C01DB78FC3}"/>
    <cellStyle name="Millares 3 4 2 3 4 2 3 4" xfId="28082" xr:uid="{A03D3107-20BD-4816-BD4C-6B735092BDCB}"/>
    <cellStyle name="Millares 3 4 2 3 4 2 3 5" xfId="49585" xr:uid="{FE6260DE-C5B0-4569-80CA-18327DBAA1C2}"/>
    <cellStyle name="Millares 3 4 2 3 4 2 4" xfId="8217" xr:uid="{4F5DFA5B-7CC1-4FC4-92D9-BDBED26D5AF6}"/>
    <cellStyle name="Millares 3 4 2 3 4 2 4 2" xfId="29720" xr:uid="{781ABC15-FA74-4B87-A178-EEB203C1F36E}"/>
    <cellStyle name="Millares 3 4 2 3 4 2 5" xfId="9874" xr:uid="{60FD9D53-2AC4-41CF-8F32-13E831BEA2B6}"/>
    <cellStyle name="Millares 3 4 2 3 4 2 5 2" xfId="31377" xr:uid="{BD97B706-A332-4534-962B-D24034EBC698}"/>
    <cellStyle name="Millares 3 4 2 3 4 2 6" xfId="16509" xr:uid="{6A1ECC0D-AC2D-4715-995D-05BFDF2795D2}"/>
    <cellStyle name="Millares 3 4 2 3 4 2 6 2" xfId="38012" xr:uid="{168120FB-A3E7-40B1-9A43-F1EDE681937A}"/>
    <cellStyle name="Millares 3 4 2 3 4 2 7" xfId="23114" xr:uid="{E6C8ADEA-7F64-49DA-A15C-3FA789044D66}"/>
    <cellStyle name="Millares 3 4 2 3 4 2 8" xfId="44617" xr:uid="{C82C5AFC-87A8-4055-A823-31379B0CB1CD}"/>
    <cellStyle name="Millares 3 4 2 3 4 3" xfId="2295" xr:uid="{BCAC8A40-FCDB-4FFE-B8C8-149F43BB70EE}"/>
    <cellStyle name="Millares 3 4 2 3 4 3 2" xfId="10561" xr:uid="{DACC5545-6D9D-42CA-B379-BF7838716856}"/>
    <cellStyle name="Millares 3 4 2 3 4 3 2 2" xfId="32064" xr:uid="{BEB3173F-A95F-49E7-B69B-70EBFFB0100F}"/>
    <cellStyle name="Millares 3 4 2 3 4 3 3" xfId="17196" xr:uid="{B87338CD-26C5-4734-B021-0E9E9845EA6F}"/>
    <cellStyle name="Millares 3 4 2 3 4 3 3 2" xfId="38699" xr:uid="{853BED75-0029-4CD7-82DA-4768240FF8E0}"/>
    <cellStyle name="Millares 3 4 2 3 4 3 4" xfId="23801" xr:uid="{33A05B60-029F-4BEE-8535-7BC8CAD262FA}"/>
    <cellStyle name="Millares 3 4 2 3 4 3 5" xfId="45304" xr:uid="{4A092372-F715-4FD0-B689-07A629680135}"/>
    <cellStyle name="Millares 3 4 2 3 4 4" xfId="3491" xr:uid="{79B996F1-8E30-490F-B5D1-05237FCF92AF}"/>
    <cellStyle name="Millares 3 4 2 3 4 4 2" xfId="11757" xr:uid="{FCB4A634-216A-4B45-8AA5-E12D16899EBD}"/>
    <cellStyle name="Millares 3 4 2 3 4 4 2 2" xfId="33260" xr:uid="{EF25CB02-E908-42FE-8847-551A4917A5F3}"/>
    <cellStyle name="Millares 3 4 2 3 4 4 3" xfId="18392" xr:uid="{AE4E67C7-671D-404A-AA83-04576346F53E}"/>
    <cellStyle name="Millares 3 4 2 3 4 4 3 2" xfId="39895" xr:uid="{E110DB2D-B2CD-4F5D-B77D-C966D01B59DC}"/>
    <cellStyle name="Millares 3 4 2 3 4 4 4" xfId="24997" xr:uid="{77AEAD04-F3ED-4F73-93A0-39A6D31AA5FE}"/>
    <cellStyle name="Millares 3 4 2 3 4 4 5" xfId="46500" xr:uid="{FC852894-312D-4C47-9EAD-6976BCF92D22}"/>
    <cellStyle name="Millares 3 4 2 3 4 5" xfId="5630" xr:uid="{3408B700-8829-4377-A192-32C3E12F0527}"/>
    <cellStyle name="Millares 3 4 2 3 4 5 2" xfId="13896" xr:uid="{6726AC2E-0946-4796-B67D-08E8E964DD3E}"/>
    <cellStyle name="Millares 3 4 2 3 4 5 2 2" xfId="35399" xr:uid="{31ED3043-79BA-44CC-8C4E-0AEB882A7827}"/>
    <cellStyle name="Millares 3 4 2 3 4 5 3" xfId="20531" xr:uid="{14594340-B29B-4ABE-8CB1-899CA6256E00}"/>
    <cellStyle name="Millares 3 4 2 3 4 5 3 2" xfId="42034" xr:uid="{DFC9753F-255A-4E36-92FD-10598B364C2B}"/>
    <cellStyle name="Millares 3 4 2 3 4 5 4" xfId="27136" xr:uid="{C52C8647-D1DA-417C-9A2D-2ED1CA222D43}"/>
    <cellStyle name="Millares 3 4 2 3 4 5 5" xfId="48639" xr:uid="{7AE37A35-A4F6-42AD-B32B-06921F9571BC}"/>
    <cellStyle name="Millares 3 4 2 3 4 6" xfId="7271" xr:uid="{24FCE4BB-DA4A-4683-954A-AE204EA2F19C}"/>
    <cellStyle name="Millares 3 4 2 3 4 6 2" xfId="28774" xr:uid="{ADEC075E-8E80-46C1-A496-DDD3DA6E3C84}"/>
    <cellStyle name="Millares 3 4 2 3 4 7" xfId="8928" xr:uid="{955B5981-78B0-48F6-9AD0-DE1EEDEEF4E6}"/>
    <cellStyle name="Millares 3 4 2 3 4 7 2" xfId="30431" xr:uid="{8BDFF874-EFF7-4156-A49A-C9D872B7D366}"/>
    <cellStyle name="Millares 3 4 2 3 4 8" xfId="15563" xr:uid="{5D8D4D68-604E-45EC-9F0D-6A72F2B8DCC8}"/>
    <cellStyle name="Millares 3 4 2 3 4 8 2" xfId="37066" xr:uid="{D7DECF65-1A5C-4BEA-B296-8FED3E4C7159}"/>
    <cellStyle name="Millares 3 4 2 3 4 9" xfId="22168" xr:uid="{5AA01A2B-06EA-45B9-9F1A-5AED6FC26333}"/>
    <cellStyle name="Millares 3 4 2 3 5" xfId="930" xr:uid="{A19541ED-F07E-452A-B975-DDD5A5EB8A69}"/>
    <cellStyle name="Millares 3 4 2 3 5 2" xfId="3759" xr:uid="{0CCE6AAA-5E5F-435B-AA88-ED8881A42756}"/>
    <cellStyle name="Millares 3 4 2 3 5 2 2" xfId="12025" xr:uid="{D1B3FDBB-031E-468E-B625-83607733B4B4}"/>
    <cellStyle name="Millares 3 4 2 3 5 2 2 2" xfId="33528" xr:uid="{6005F561-F024-4E18-B2FB-BE6AE9EB75A2}"/>
    <cellStyle name="Millares 3 4 2 3 5 2 3" xfId="18660" xr:uid="{2B833E02-B844-4EBE-8A48-098D4F1D7746}"/>
    <cellStyle name="Millares 3 4 2 3 5 2 3 2" xfId="40163" xr:uid="{5DA4FC6C-5F6A-44A3-A8E4-E3C1730DEB11}"/>
    <cellStyle name="Millares 3 4 2 3 5 2 4" xfId="25265" xr:uid="{D2EABB8C-EC97-4FAC-9CDC-7D6300A36F3B}"/>
    <cellStyle name="Millares 3 4 2 3 5 2 5" xfId="46768" xr:uid="{B254BC18-FADB-4E5E-99D7-33459EF3D431}"/>
    <cellStyle name="Millares 3 4 2 3 5 3" xfId="5898" xr:uid="{FAA538C3-CD1A-4CE8-98DA-794298D12D0B}"/>
    <cellStyle name="Millares 3 4 2 3 5 3 2" xfId="14164" xr:uid="{DFC604E3-DDD3-47C8-A9DC-E39B86307CA2}"/>
    <cellStyle name="Millares 3 4 2 3 5 3 2 2" xfId="35667" xr:uid="{B25B8005-8604-423D-8A98-530C7629E500}"/>
    <cellStyle name="Millares 3 4 2 3 5 3 3" xfId="20799" xr:uid="{F1F11F53-F5CB-4226-A919-B9AE77F1C7A8}"/>
    <cellStyle name="Millares 3 4 2 3 5 3 3 2" xfId="42302" xr:uid="{2A777BEF-9219-43F1-A40D-9C7BB16B9500}"/>
    <cellStyle name="Millares 3 4 2 3 5 3 4" xfId="27404" xr:uid="{0E304B1F-67E0-4189-8C97-B1214185DD4A}"/>
    <cellStyle name="Millares 3 4 2 3 5 3 5" xfId="48907" xr:uid="{91E5F4F0-7818-499B-B530-96950BBAAA03}"/>
    <cellStyle name="Millares 3 4 2 3 5 4" xfId="7539" xr:uid="{4BBB726E-BB30-4457-BE69-98D2370247CF}"/>
    <cellStyle name="Millares 3 4 2 3 5 4 2" xfId="29042" xr:uid="{F3C6989D-98DE-4D1D-B844-D77A969D7D59}"/>
    <cellStyle name="Millares 3 4 2 3 5 5" xfId="9196" xr:uid="{84772FB2-DC5B-4FED-BD96-C401D8929320}"/>
    <cellStyle name="Millares 3 4 2 3 5 5 2" xfId="30699" xr:uid="{D881D6E1-DD70-4A23-9CEA-6BB00BC44316}"/>
    <cellStyle name="Millares 3 4 2 3 5 6" xfId="15831" xr:uid="{8AA310DD-9118-4228-9A85-B5A3377A60F5}"/>
    <cellStyle name="Millares 3 4 2 3 5 6 2" xfId="37334" xr:uid="{58BAEA4C-D704-401B-9BEB-621BC59406CC}"/>
    <cellStyle name="Millares 3 4 2 3 5 7" xfId="22436" xr:uid="{65CCE409-CF87-4A1F-8359-02CC4F139458}"/>
    <cellStyle name="Millares 3 4 2 3 5 8" xfId="43939" xr:uid="{195C89B8-078B-4765-8486-97F4E8769536}"/>
    <cellStyle name="Millares 3 4 2 3 6" xfId="1191" xr:uid="{5A8D564B-FF08-454D-BA1F-392B36736B54}"/>
    <cellStyle name="Millares 3 4 2 3 6 2" xfId="4020" xr:uid="{3DA45EFB-50DA-48FA-A263-243B2CE30AAD}"/>
    <cellStyle name="Millares 3 4 2 3 6 2 2" xfId="12286" xr:uid="{DEBF91C8-3D77-4E15-818D-19E99C13E7FA}"/>
    <cellStyle name="Millares 3 4 2 3 6 2 2 2" xfId="33789" xr:uid="{1E3C7067-4A18-40C7-B5B6-69D07B7034A8}"/>
    <cellStyle name="Millares 3 4 2 3 6 2 3" xfId="18921" xr:uid="{8BD0CBC7-8325-47AA-81EF-FAB3FA49564A}"/>
    <cellStyle name="Millares 3 4 2 3 6 2 3 2" xfId="40424" xr:uid="{E203C251-13B5-483C-8581-251B6F8FC125}"/>
    <cellStyle name="Millares 3 4 2 3 6 2 4" xfId="25526" xr:uid="{356313E3-5DC2-4F30-B614-6081E610B669}"/>
    <cellStyle name="Millares 3 4 2 3 6 2 5" xfId="47029" xr:uid="{B32FBEA4-72EB-453F-8C14-B9920298D70B}"/>
    <cellStyle name="Millares 3 4 2 3 6 3" xfId="6159" xr:uid="{1C280D98-5FB9-4E43-976A-080D57DAD5D6}"/>
    <cellStyle name="Millares 3 4 2 3 6 3 2" xfId="14425" xr:uid="{C3E955C6-6595-4AAD-B945-310AE9DDC3A1}"/>
    <cellStyle name="Millares 3 4 2 3 6 3 2 2" xfId="35928" xr:uid="{D2942604-E4FC-4CAC-ACB9-CE3EAFA552D3}"/>
    <cellStyle name="Millares 3 4 2 3 6 3 3" xfId="21060" xr:uid="{50422308-7E1A-4E8D-BB85-BB6F11AF74BE}"/>
    <cellStyle name="Millares 3 4 2 3 6 3 3 2" xfId="42563" xr:uid="{1878DEFA-5EB8-4682-AD0A-005314063729}"/>
    <cellStyle name="Millares 3 4 2 3 6 3 4" xfId="27665" xr:uid="{A3A86140-2CBA-41A2-A249-917B1D2AA9AD}"/>
    <cellStyle name="Millares 3 4 2 3 6 3 5" xfId="49168" xr:uid="{F678EF31-E85C-4DCB-9CBE-833ACAB36298}"/>
    <cellStyle name="Millares 3 4 2 3 6 4" xfId="7800" xr:uid="{42EB7A4B-582C-4E03-AF19-B3F608E678E6}"/>
    <cellStyle name="Millares 3 4 2 3 6 4 2" xfId="29303" xr:uid="{C1EC4CC4-C565-4D12-9C88-FB4A854A7164}"/>
    <cellStyle name="Millares 3 4 2 3 6 5" xfId="9457" xr:uid="{6B79F967-61B6-4CE3-A9FC-32A9CAF18B9E}"/>
    <cellStyle name="Millares 3 4 2 3 6 5 2" xfId="30960" xr:uid="{740B87B2-477C-4888-A076-3AA308522565}"/>
    <cellStyle name="Millares 3 4 2 3 6 6" xfId="16092" xr:uid="{305FB156-BB64-4DC5-9FD7-E6B32DDF1D54}"/>
    <cellStyle name="Millares 3 4 2 3 6 6 2" xfId="37595" xr:uid="{43E994ED-5840-44E5-A1DF-BDB9743DC2DE}"/>
    <cellStyle name="Millares 3 4 2 3 6 7" xfId="22697" xr:uid="{8E504846-09A2-4141-B48A-6E84FE3C17E0}"/>
    <cellStyle name="Millares 3 4 2 3 6 8" xfId="44200" xr:uid="{02322BB5-2064-48E2-A401-BBE6D2C178D7}"/>
    <cellStyle name="Millares 3 4 2 3 7" xfId="1879" xr:uid="{5F807A1B-D66F-45CC-B9E4-311082225D1A}"/>
    <cellStyle name="Millares 3 4 2 3 7 2" xfId="10145" xr:uid="{11B114FB-4346-4916-8CF5-A2632BE38E52}"/>
    <cellStyle name="Millares 3 4 2 3 7 2 2" xfId="31648" xr:uid="{870D5AA5-4C92-4FF6-B0FD-5327A13FC941}"/>
    <cellStyle name="Millares 3 4 2 3 7 3" xfId="16780" xr:uid="{9494F253-7E84-44A5-A4CE-89D760BB9ECA}"/>
    <cellStyle name="Millares 3 4 2 3 7 3 2" xfId="38283" xr:uid="{0BD3EAED-370F-4480-B38B-C1BF089D3CA2}"/>
    <cellStyle name="Millares 3 4 2 3 7 4" xfId="23385" xr:uid="{185A90CC-8D26-4F2E-B194-5061A2DB22AA}"/>
    <cellStyle name="Millares 3 4 2 3 7 5" xfId="44888" xr:uid="{8AC86EB4-19B4-44DE-B43E-E8CA1A1FD9B7}"/>
    <cellStyle name="Millares 3 4 2 3 8" xfId="2564" xr:uid="{BA7E19AF-1E7A-42AA-B467-BF97F3E85990}"/>
    <cellStyle name="Millares 3 4 2 3 8 2" xfId="10830" xr:uid="{0AA08E02-5CD3-4E8F-845E-1C1B35491CF6}"/>
    <cellStyle name="Millares 3 4 2 3 8 2 2" xfId="32333" xr:uid="{13E9C215-7079-4DB6-97A8-62B92D776C59}"/>
    <cellStyle name="Millares 3 4 2 3 8 3" xfId="17465" xr:uid="{96F3978C-41F7-46C8-842A-1F11D3DD1F0C}"/>
    <cellStyle name="Millares 3 4 2 3 8 3 2" xfId="38968" xr:uid="{73A48F12-F7A5-46A8-B4CE-2F0169BE89A6}"/>
    <cellStyle name="Millares 3 4 2 3 8 4" xfId="24070" xr:uid="{17A9000F-5B1C-4D65-8A54-96676F574395}"/>
    <cellStyle name="Millares 3 4 2 3 8 5" xfId="45573" xr:uid="{DD74BC1F-0458-4D4B-A7A9-F16F0C34D3B6}"/>
    <cellStyle name="Millares 3 4 2 3 9" xfId="3075" xr:uid="{DC55659B-F0C7-4F21-94E7-73B9A57670E0}"/>
    <cellStyle name="Millares 3 4 2 3 9 2" xfId="11341" xr:uid="{4C8BFF99-7DA3-488A-918A-919D066CEE0D}"/>
    <cellStyle name="Millares 3 4 2 3 9 2 2" xfId="32844" xr:uid="{AB7E0402-8458-42AF-B546-C6F0D8BD6929}"/>
    <cellStyle name="Millares 3 4 2 3 9 3" xfId="17976" xr:uid="{60194EE8-CB69-4658-9C9D-E83ACC4A59C0}"/>
    <cellStyle name="Millares 3 4 2 3 9 3 2" xfId="39479" xr:uid="{56125D59-2527-41F2-977E-898538FFFF4C}"/>
    <cellStyle name="Millares 3 4 2 3 9 4" xfId="24581" xr:uid="{14429F1A-69EB-49BF-BF79-D60424C8F455}"/>
    <cellStyle name="Millares 3 4 2 3 9 5" xfId="46084" xr:uid="{A9DBDA06-9C44-4DAF-A64A-E4937B91802C}"/>
    <cellStyle name="Millares 3 4 2 4" xfId="468" xr:uid="{137150FE-28B0-4731-BC5F-130292AE584B}"/>
    <cellStyle name="Millares 3 4 2 4 10" xfId="7079" xr:uid="{A73515BC-8ADC-470E-8728-57127C63F4DE}"/>
    <cellStyle name="Millares 3 4 2 4 10 2" xfId="28582" xr:uid="{FDA7B0D2-D63A-4348-80F8-303CC7889175}"/>
    <cellStyle name="Millares 3 4 2 4 11" xfId="8735" xr:uid="{A620B1B6-7215-4A5A-A7A4-79824231AD6C}"/>
    <cellStyle name="Millares 3 4 2 4 11 2" xfId="30238" xr:uid="{CB175F5E-4344-419E-B8CD-352442F1AE4B}"/>
    <cellStyle name="Millares 3 4 2 4 12" xfId="15371" xr:uid="{880F7DF9-0683-47F3-9828-720275B33404}"/>
    <cellStyle name="Millares 3 4 2 4 12 2" xfId="36874" xr:uid="{21B9A4D4-309D-4689-B3EA-D27AF44F755E}"/>
    <cellStyle name="Millares 3 4 2 4 13" xfId="21976" xr:uid="{43DF3E2B-9815-4FD9-ABF7-4FEC2DBA265D}"/>
    <cellStyle name="Millares 3 4 2 4 14" xfId="43479" xr:uid="{84E21D9B-2A80-4FF5-840C-B285FEB7D0EF}"/>
    <cellStyle name="Millares 3 4 2 4 2" xfId="750" xr:uid="{A0E89AB0-2778-45BD-B468-FAD0426235FD}"/>
    <cellStyle name="Millares 3 4 2 4 2 10" xfId="15651" xr:uid="{4CA0BA5F-1218-4BDB-AB25-E7BED90CA0E0}"/>
    <cellStyle name="Millares 3 4 2 4 2 10 2" xfId="37154" xr:uid="{E64564B8-A642-44DB-B23B-ECC24822A60D}"/>
    <cellStyle name="Millares 3 4 2 4 2 11" xfId="22256" xr:uid="{44FB93C6-A5D3-48A7-89A3-2178DF693E35}"/>
    <cellStyle name="Millares 3 4 2 4 2 12" xfId="43759" xr:uid="{C233FC04-D4DF-4D0D-A1D5-E903F96DA49E}"/>
    <cellStyle name="Millares 3 4 2 4 2 2" xfId="1696" xr:uid="{87D9AD02-FAE0-407B-B4F2-D697FB6902D7}"/>
    <cellStyle name="Millares 3 4 2 4 2 2 2" xfId="4525" xr:uid="{9EEDE38F-6B9C-40F5-9F89-3AE54C2146AD}"/>
    <cellStyle name="Millares 3 4 2 4 2 2 2 2" xfId="12791" xr:uid="{F7949514-287A-479F-B539-B24385900112}"/>
    <cellStyle name="Millares 3 4 2 4 2 2 2 2 2" xfId="34294" xr:uid="{478A31E1-F9BB-4A73-AF2B-39849CDE63C5}"/>
    <cellStyle name="Millares 3 4 2 4 2 2 2 3" xfId="19426" xr:uid="{4FC57A64-0998-45DF-8D8A-5EF81FF578DA}"/>
    <cellStyle name="Millares 3 4 2 4 2 2 2 3 2" xfId="40929" xr:uid="{FA218C28-8A10-4F2E-9294-74D71380629B}"/>
    <cellStyle name="Millares 3 4 2 4 2 2 2 4" xfId="26031" xr:uid="{5B42C18E-2037-4949-8F13-8DBB6EB1D927}"/>
    <cellStyle name="Millares 3 4 2 4 2 2 2 5" xfId="47534" xr:uid="{D0F479EE-BB03-4967-A070-489BD8329CEE}"/>
    <cellStyle name="Millares 3 4 2 4 2 2 3" xfId="6664" xr:uid="{25979775-7787-4C94-B6BB-27A0B220109D}"/>
    <cellStyle name="Millares 3 4 2 4 2 2 3 2" xfId="14930" xr:uid="{792E292D-F37B-41D8-9487-32D0AD01D119}"/>
    <cellStyle name="Millares 3 4 2 4 2 2 3 2 2" xfId="36433" xr:uid="{84F33315-8909-43DC-BED4-26D9B1C81822}"/>
    <cellStyle name="Millares 3 4 2 4 2 2 3 3" xfId="21565" xr:uid="{2578D4B6-B2FC-4F06-83B8-4956117F8A2A}"/>
    <cellStyle name="Millares 3 4 2 4 2 2 3 3 2" xfId="43068" xr:uid="{52A916EA-A966-4E8B-88BE-20ED6FF18AF9}"/>
    <cellStyle name="Millares 3 4 2 4 2 2 3 4" xfId="28170" xr:uid="{8EC1E6D3-7A35-4967-A4F9-58594604E2BB}"/>
    <cellStyle name="Millares 3 4 2 4 2 2 3 5" xfId="49673" xr:uid="{E0E39929-2869-420B-8A63-E6DEAAA31332}"/>
    <cellStyle name="Millares 3 4 2 4 2 2 4" xfId="8305" xr:uid="{932C8B95-EC60-4D97-BAA4-447210E57DB6}"/>
    <cellStyle name="Millares 3 4 2 4 2 2 4 2" xfId="29808" xr:uid="{4B400F93-5B26-4C95-8D76-D0546106879B}"/>
    <cellStyle name="Millares 3 4 2 4 2 2 5" xfId="9962" xr:uid="{84963EF3-DCD0-4FE5-AFC2-623682A1B785}"/>
    <cellStyle name="Millares 3 4 2 4 2 2 5 2" xfId="31465" xr:uid="{C94DE385-88F0-4D6E-A1BC-A978FB31E2CA}"/>
    <cellStyle name="Millares 3 4 2 4 2 2 6" xfId="16597" xr:uid="{B8F04DFD-A952-4B58-B967-016515833202}"/>
    <cellStyle name="Millares 3 4 2 4 2 2 6 2" xfId="38100" xr:uid="{FE68DC7E-8A74-4FBC-854E-9ECA98014B25}"/>
    <cellStyle name="Millares 3 4 2 4 2 2 7" xfId="23202" xr:uid="{D864BF9C-7746-4457-8E87-F1ADA8AAB473}"/>
    <cellStyle name="Millares 3 4 2 4 2 2 8" xfId="44705" xr:uid="{51CBA4EB-5E6E-4E0A-BF57-AE7F61B3135C}"/>
    <cellStyle name="Millares 3 4 2 4 2 3" xfId="2383" xr:uid="{BFB9C5FC-EF94-49EA-BAD8-43DF2ECC01B9}"/>
    <cellStyle name="Millares 3 4 2 4 2 3 2" xfId="10649" xr:uid="{6BEDC5BC-2351-4991-AC52-1AF728D146D7}"/>
    <cellStyle name="Millares 3 4 2 4 2 3 2 2" xfId="32152" xr:uid="{313B87C7-7525-429B-B678-AC0CF3358CF5}"/>
    <cellStyle name="Millares 3 4 2 4 2 3 3" xfId="17284" xr:uid="{6A7B1B23-B0AF-4DF5-BA04-357CCF8FDB59}"/>
    <cellStyle name="Millares 3 4 2 4 2 3 3 2" xfId="38787" xr:uid="{B57F2576-E5A7-4F73-A491-30F62A6F127A}"/>
    <cellStyle name="Millares 3 4 2 4 2 3 4" xfId="23889" xr:uid="{F259200A-4549-47B0-887F-881CC806D667}"/>
    <cellStyle name="Millares 3 4 2 4 2 3 5" xfId="45392" xr:uid="{8C8CC8D7-5695-4443-9E3C-B3A1F7CFAF01}"/>
    <cellStyle name="Millares 3 4 2 4 2 4" xfId="2900" xr:uid="{566E7AA1-86B0-4DAD-9AD8-3B1A1F4F5717}"/>
    <cellStyle name="Millares 3 4 2 4 2 4 2" xfId="11166" xr:uid="{CB2F4C06-54A6-4DBF-A68D-8710D6C2F650}"/>
    <cellStyle name="Millares 3 4 2 4 2 4 2 2" xfId="32669" xr:uid="{F41A58BE-9593-4716-9189-136C9492A4B9}"/>
    <cellStyle name="Millares 3 4 2 4 2 4 3" xfId="17801" xr:uid="{DB06DE91-8DD3-4CEE-859A-761BC151D42E}"/>
    <cellStyle name="Millares 3 4 2 4 2 4 3 2" xfId="39304" xr:uid="{3C26E04A-AFF6-403D-873E-95631982810A}"/>
    <cellStyle name="Millares 3 4 2 4 2 4 4" xfId="24406" xr:uid="{2596C901-AECA-4E82-910B-8A119F386AED}"/>
    <cellStyle name="Millares 3 4 2 4 2 4 5" xfId="45909" xr:uid="{C138A8A4-2120-4578-B56C-6214584BAC84}"/>
    <cellStyle name="Millares 3 4 2 4 2 5" xfId="3579" xr:uid="{519A8022-4135-43F1-A5CF-07C12802ED49}"/>
    <cellStyle name="Millares 3 4 2 4 2 5 2" xfId="11845" xr:uid="{47DEBD25-D8FB-4CFE-8ED4-9E1546C69276}"/>
    <cellStyle name="Millares 3 4 2 4 2 5 2 2" xfId="33348" xr:uid="{A1C96D90-E3A8-4EA1-A013-D53FECC714D6}"/>
    <cellStyle name="Millares 3 4 2 4 2 5 3" xfId="18480" xr:uid="{C5AF9783-A666-4D97-ABF3-E348655989E7}"/>
    <cellStyle name="Millares 3 4 2 4 2 5 3 2" xfId="39983" xr:uid="{34CAE022-F36C-44DB-B9B4-800ED79BF527}"/>
    <cellStyle name="Millares 3 4 2 4 2 5 4" xfId="25085" xr:uid="{5F10278B-95F6-436F-A7FF-B41B0B6D289E}"/>
    <cellStyle name="Millares 3 4 2 4 2 5 5" xfId="46588" xr:uid="{DB8D38FB-8E35-4597-86E1-5C789C9ECE99}"/>
    <cellStyle name="Millares 3 4 2 4 2 6" xfId="5044" xr:uid="{E4AFCE7A-E363-484F-A108-DE217CEB787C}"/>
    <cellStyle name="Millares 3 4 2 4 2 6 2" xfId="13310" xr:uid="{2DADF36E-771A-4E06-BC90-4F88BDB17206}"/>
    <cellStyle name="Millares 3 4 2 4 2 6 2 2" xfId="34813" xr:uid="{309971C6-2477-4E11-A60E-4871213CF480}"/>
    <cellStyle name="Millares 3 4 2 4 2 6 3" xfId="19945" xr:uid="{B80DFF00-F377-4037-A45A-13E22F1FC5F9}"/>
    <cellStyle name="Millares 3 4 2 4 2 6 3 2" xfId="41448" xr:uid="{E9419214-BC5F-4C0F-A1CD-6B1CBD338990}"/>
    <cellStyle name="Millares 3 4 2 4 2 6 4" xfId="26550" xr:uid="{443B8BAF-6BAB-4B62-8070-75FF59CC9293}"/>
    <cellStyle name="Millares 3 4 2 4 2 6 5" xfId="48053" xr:uid="{A10E8598-1E15-40AA-8D7B-9669BC0DB510}"/>
    <cellStyle name="Millares 3 4 2 4 2 7" xfId="5718" xr:uid="{A008ED94-3FBA-4DA7-9839-69F512785C66}"/>
    <cellStyle name="Millares 3 4 2 4 2 7 2" xfId="13984" xr:uid="{9EFBD9E4-AA46-450D-9761-5F81A510BD3F}"/>
    <cellStyle name="Millares 3 4 2 4 2 7 2 2" xfId="35487" xr:uid="{F037969B-2DFA-4415-95E8-2849B0AF1188}"/>
    <cellStyle name="Millares 3 4 2 4 2 7 3" xfId="20619" xr:uid="{6199E6C6-325F-4B47-8833-619A6D83CADB}"/>
    <cellStyle name="Millares 3 4 2 4 2 7 3 2" xfId="42122" xr:uid="{5FAFF92E-FF6A-478F-8A78-A7BCD99AF3E0}"/>
    <cellStyle name="Millares 3 4 2 4 2 7 4" xfId="27224" xr:uid="{7EB20FF8-5413-493D-AE6D-4D8B0D83AED9}"/>
    <cellStyle name="Millares 3 4 2 4 2 7 5" xfId="48727" xr:uid="{CC7E2D1D-D521-4460-9AA5-72D46D1F7373}"/>
    <cellStyle name="Millares 3 4 2 4 2 8" xfId="7359" xr:uid="{C7690C06-733F-45DC-8E5F-40D12F559D4D}"/>
    <cellStyle name="Millares 3 4 2 4 2 8 2" xfId="28862" xr:uid="{61B7A9D3-C465-4F3D-A5CB-74FF43F24CA2}"/>
    <cellStyle name="Millares 3 4 2 4 2 9" xfId="9016" xr:uid="{6F4C380D-ED3C-4942-9D21-AD3CF4441550}"/>
    <cellStyle name="Millares 3 4 2 4 2 9 2" xfId="30519" xr:uid="{8BC01BA3-D96C-44D3-8672-0AD074A0C4AC}"/>
    <cellStyle name="Millares 3 4 2 4 3" xfId="1020" xr:uid="{4C8A2E52-4682-4124-8E5A-0107983173B9}"/>
    <cellStyle name="Millares 3 4 2 4 3 2" xfId="3849" xr:uid="{B33689D4-1C50-4EAD-8751-A9F961D63A71}"/>
    <cellStyle name="Millares 3 4 2 4 3 2 2" xfId="12115" xr:uid="{1173C0C6-2A76-4919-BEB1-021FAEEB5DAA}"/>
    <cellStyle name="Millares 3 4 2 4 3 2 2 2" xfId="33618" xr:uid="{F8E136EE-91D2-407E-B019-55F92B453C16}"/>
    <cellStyle name="Millares 3 4 2 4 3 2 3" xfId="18750" xr:uid="{E4F66D88-585A-407B-9D0E-88EB1FF96319}"/>
    <cellStyle name="Millares 3 4 2 4 3 2 3 2" xfId="40253" xr:uid="{7DE418F8-DDCF-4415-99B9-540361CCF488}"/>
    <cellStyle name="Millares 3 4 2 4 3 2 4" xfId="25355" xr:uid="{050B6FC9-8D9F-4B28-A3AF-5182534EA28A}"/>
    <cellStyle name="Millares 3 4 2 4 3 2 5" xfId="46858" xr:uid="{70FFC184-E3BB-4E15-9F35-2EB1F8366263}"/>
    <cellStyle name="Millares 3 4 2 4 3 3" xfId="5988" xr:uid="{96B8840C-5D40-4CAF-B45F-7BAC68D21165}"/>
    <cellStyle name="Millares 3 4 2 4 3 3 2" xfId="14254" xr:uid="{BBD132A4-426B-4B2D-BEA0-928F3922D45E}"/>
    <cellStyle name="Millares 3 4 2 4 3 3 2 2" xfId="35757" xr:uid="{213E96F2-85AF-40A9-B0B2-73F3652CE8FD}"/>
    <cellStyle name="Millares 3 4 2 4 3 3 3" xfId="20889" xr:uid="{B99D3772-9561-4685-B6F8-690F41B6B6DA}"/>
    <cellStyle name="Millares 3 4 2 4 3 3 3 2" xfId="42392" xr:uid="{FC06F18D-6C46-4C10-B858-B031CCA2ACC8}"/>
    <cellStyle name="Millares 3 4 2 4 3 3 4" xfId="27494" xr:uid="{94853F75-9286-4AEF-A0B4-D83981E20B18}"/>
    <cellStyle name="Millares 3 4 2 4 3 3 5" xfId="48997" xr:uid="{D8948872-6B47-4FB0-A494-289C2ECCC135}"/>
    <cellStyle name="Millares 3 4 2 4 3 4" xfId="7629" xr:uid="{4CCC6BA3-DB66-497B-AAE7-D9DF5B1A3959}"/>
    <cellStyle name="Millares 3 4 2 4 3 4 2" xfId="29132" xr:uid="{483DB292-C9FE-4951-AAAD-A5833872300E}"/>
    <cellStyle name="Millares 3 4 2 4 3 5" xfId="9286" xr:uid="{D6DA48B3-ADF9-4381-B153-90FFB5254095}"/>
    <cellStyle name="Millares 3 4 2 4 3 5 2" xfId="30789" xr:uid="{A1613A65-B651-4ACD-A4EC-A6AF9CE0A05D}"/>
    <cellStyle name="Millares 3 4 2 4 3 6" xfId="15921" xr:uid="{842A588D-4DC6-4C5F-B012-42F6F53063E5}"/>
    <cellStyle name="Millares 3 4 2 4 3 6 2" xfId="37424" xr:uid="{71F8E6A3-53B3-4E09-B7A2-DEC943887E68}"/>
    <cellStyle name="Millares 3 4 2 4 3 7" xfId="22526" xr:uid="{F5FC4BEF-7291-4D4D-A35A-70A6CFA0940C}"/>
    <cellStyle name="Millares 3 4 2 4 3 8" xfId="44029" xr:uid="{309482FE-C3DB-4D3F-B8C8-467341FF01F3}"/>
    <cellStyle name="Millares 3 4 2 4 4" xfId="1416" xr:uid="{F1937114-F847-4E64-B255-9400BCD40B63}"/>
    <cellStyle name="Millares 3 4 2 4 4 2" xfId="4245" xr:uid="{25559F7C-A21D-4DD7-8D76-5644237F15F7}"/>
    <cellStyle name="Millares 3 4 2 4 4 2 2" xfId="12511" xr:uid="{D1187CFB-E31D-4BE5-B5F8-4F16405FF10A}"/>
    <cellStyle name="Millares 3 4 2 4 4 2 2 2" xfId="34014" xr:uid="{FAA619EB-97E7-456D-B62D-A2051566CE6A}"/>
    <cellStyle name="Millares 3 4 2 4 4 2 3" xfId="19146" xr:uid="{6FA31D23-BCCE-4D55-934D-784C978CB547}"/>
    <cellStyle name="Millares 3 4 2 4 4 2 3 2" xfId="40649" xr:uid="{D5A2CE7E-5B45-4207-93E6-7B2BB3A4F264}"/>
    <cellStyle name="Millares 3 4 2 4 4 2 4" xfId="25751" xr:uid="{2B187140-9B87-4991-9F45-5D053019C97F}"/>
    <cellStyle name="Millares 3 4 2 4 4 2 5" xfId="47254" xr:uid="{07AD5E33-6B5B-4737-95B2-913E2E38F6C8}"/>
    <cellStyle name="Millares 3 4 2 4 4 3" xfId="6384" xr:uid="{74232B27-8EB1-4767-B8E0-0B08D5DD6C99}"/>
    <cellStyle name="Millares 3 4 2 4 4 3 2" xfId="14650" xr:uid="{2C96ECEA-0A4F-48B8-978F-FAFAB5433BE8}"/>
    <cellStyle name="Millares 3 4 2 4 4 3 2 2" xfId="36153" xr:uid="{F0EC9A42-70D7-4B6D-8613-265662581210}"/>
    <cellStyle name="Millares 3 4 2 4 4 3 3" xfId="21285" xr:uid="{A7BFC47E-04D0-48CA-8538-6C7D19D95D9F}"/>
    <cellStyle name="Millares 3 4 2 4 4 3 3 2" xfId="42788" xr:uid="{7CF8CC0E-78AD-46AD-96D7-7AE93B45D510}"/>
    <cellStyle name="Millares 3 4 2 4 4 3 4" xfId="27890" xr:uid="{894717E8-C537-4A72-A957-26D004D4C667}"/>
    <cellStyle name="Millares 3 4 2 4 4 3 5" xfId="49393" xr:uid="{E12694F5-3443-490B-9A9D-A4267F521572}"/>
    <cellStyle name="Millares 3 4 2 4 4 4" xfId="8025" xr:uid="{49460206-4E5B-4680-ABDF-15E536D35A67}"/>
    <cellStyle name="Millares 3 4 2 4 4 4 2" xfId="29528" xr:uid="{499C16EE-EE68-4088-A283-5EED345909D9}"/>
    <cellStyle name="Millares 3 4 2 4 4 5" xfId="9682" xr:uid="{2DD4986D-5047-4C16-A65A-E18E6DC04E3D}"/>
    <cellStyle name="Millares 3 4 2 4 4 5 2" xfId="31185" xr:uid="{614C9937-C478-4803-BB00-FFBBA0F31917}"/>
    <cellStyle name="Millares 3 4 2 4 4 6" xfId="16317" xr:uid="{C232C8EC-9489-4919-9C05-ED07AAF66DBF}"/>
    <cellStyle name="Millares 3 4 2 4 4 6 2" xfId="37820" xr:uid="{DB72C73A-47E6-40C4-8E37-9A128CD7CDD0}"/>
    <cellStyle name="Millares 3 4 2 4 4 7" xfId="22922" xr:uid="{86E21193-C195-4743-A9B2-127DE5B2DFE4}"/>
    <cellStyle name="Millares 3 4 2 4 4 8" xfId="44425" xr:uid="{6163A5A4-3DBA-4FFB-80D2-B043053B57CD}"/>
    <cellStyle name="Millares 3 4 2 4 5" xfId="2103" xr:uid="{056402DF-5038-43D9-8303-CB250931221C}"/>
    <cellStyle name="Millares 3 4 2 4 5 2" xfId="10369" xr:uid="{958084F2-75EC-40BA-BE23-C1524E092BFC}"/>
    <cellStyle name="Millares 3 4 2 4 5 2 2" xfId="31872" xr:uid="{0630701A-7300-4E2C-AD1A-B47712E3AA28}"/>
    <cellStyle name="Millares 3 4 2 4 5 3" xfId="17004" xr:uid="{47E54359-CEEA-4B64-8E6D-44F851F61C84}"/>
    <cellStyle name="Millares 3 4 2 4 5 3 2" xfId="38507" xr:uid="{19D06E8F-A905-4155-946D-C9432258009E}"/>
    <cellStyle name="Millares 3 4 2 4 5 4" xfId="23609" xr:uid="{B7ACB3E0-8A32-4851-9713-A59190BD15B6}"/>
    <cellStyle name="Millares 3 4 2 4 5 5" xfId="45112" xr:uid="{53A08AAB-89C2-42CF-B9E7-7EBC50E56D3F}"/>
    <cellStyle name="Millares 3 4 2 4 6" xfId="2651" xr:uid="{4D048F1F-BD38-493C-A166-0E7AD416EA1B}"/>
    <cellStyle name="Millares 3 4 2 4 6 2" xfId="10917" xr:uid="{152DCE6D-ACBE-422C-9822-EF354F1E63B4}"/>
    <cellStyle name="Millares 3 4 2 4 6 2 2" xfId="32420" xr:uid="{0F2F3A7F-1438-40A2-AE5A-54634D523180}"/>
    <cellStyle name="Millares 3 4 2 4 6 3" xfId="17552" xr:uid="{22B6F50E-EF7D-4391-BD16-EE3382DE6ED8}"/>
    <cellStyle name="Millares 3 4 2 4 6 3 2" xfId="39055" xr:uid="{BC434FF4-7310-45B8-BD7D-B058011CCF1A}"/>
    <cellStyle name="Millares 3 4 2 4 6 4" xfId="24157" xr:uid="{82715E41-4212-4432-BDDE-EEE18691AB53}"/>
    <cellStyle name="Millares 3 4 2 4 6 5" xfId="45660" xr:uid="{46CA62C0-7782-41F5-8048-85E8671670B0}"/>
    <cellStyle name="Millares 3 4 2 4 7" xfId="3299" xr:uid="{8C3CAF25-50A7-4221-8C3B-957E65008A16}"/>
    <cellStyle name="Millares 3 4 2 4 7 2" xfId="11565" xr:uid="{848551A8-D103-40F8-97BF-6327805ED1FC}"/>
    <cellStyle name="Millares 3 4 2 4 7 2 2" xfId="33068" xr:uid="{837D3C59-8AEA-4C5C-AFB6-4026588C3A57}"/>
    <cellStyle name="Millares 3 4 2 4 7 3" xfId="18200" xr:uid="{CC2C4BE8-0279-4179-8CEB-D762BD4ED7D0}"/>
    <cellStyle name="Millares 3 4 2 4 7 3 2" xfId="39703" xr:uid="{2C802EDA-38A5-42B5-98FF-61E34915B983}"/>
    <cellStyle name="Millares 3 4 2 4 7 4" xfId="24805" xr:uid="{B8433AA0-5AF7-4078-9E83-9E9607F11A4C}"/>
    <cellStyle name="Millares 3 4 2 4 7 5" xfId="46308" xr:uid="{3EF0B971-A90C-46FF-B453-7B75E63DE9F5}"/>
    <cellStyle name="Millares 3 4 2 4 8" xfId="4795" xr:uid="{7D22A457-3893-458A-B4E6-260F59D56EEE}"/>
    <cellStyle name="Millares 3 4 2 4 8 2" xfId="13061" xr:uid="{65C32454-96F0-4C43-8172-9AB71662A531}"/>
    <cellStyle name="Millares 3 4 2 4 8 2 2" xfId="34564" xr:uid="{DF9752EB-5B38-4860-B984-2944E3C74443}"/>
    <cellStyle name="Millares 3 4 2 4 8 3" xfId="19696" xr:uid="{BE4D0949-D8B3-4BD1-857C-2686BBFA364A}"/>
    <cellStyle name="Millares 3 4 2 4 8 3 2" xfId="41199" xr:uid="{D417E2C6-18E7-45D9-8FFE-C4B6227D2281}"/>
    <cellStyle name="Millares 3 4 2 4 8 4" xfId="26301" xr:uid="{B58D27E7-EE2E-4075-A2C5-A85B08B3EBB1}"/>
    <cellStyle name="Millares 3 4 2 4 8 5" xfId="47804" xr:uid="{F3825BD1-0A6C-46D3-AC8A-592E568CA32C}"/>
    <cellStyle name="Millares 3 4 2 4 9" xfId="5438" xr:uid="{F1140EDC-6AB6-4346-8B1E-8110F6BCC26A}"/>
    <cellStyle name="Millares 3 4 2 4 9 2" xfId="13704" xr:uid="{F6FB1743-3158-46B8-A20E-38BC85A6E12E}"/>
    <cellStyle name="Millares 3 4 2 4 9 2 2" xfId="35207" xr:uid="{AAECA5F3-9CC7-4E09-9981-40E7D61665F9}"/>
    <cellStyle name="Millares 3 4 2 4 9 3" xfId="20339" xr:uid="{F34D2CA7-37ED-4C1D-A5F6-CF0AC7AE059B}"/>
    <cellStyle name="Millares 3 4 2 4 9 3 2" xfId="41842" xr:uid="{14E60E68-2149-44D3-AA5A-6D7AC0A5B8E1}"/>
    <cellStyle name="Millares 3 4 2 4 9 4" xfId="26944" xr:uid="{EF30A2E0-95AC-4C0B-BD23-F0C87DE96B47}"/>
    <cellStyle name="Millares 3 4 2 4 9 5" xfId="48447" xr:uid="{73B29956-A54F-4F71-A4CF-3A885082A6C0}"/>
    <cellStyle name="Millares 3 4 2 5" xfId="341" xr:uid="{5B968273-A804-4BE2-B6B9-6E87D8B9C074}"/>
    <cellStyle name="Millares 3 4 2 5 10" xfId="15244" xr:uid="{7E621D8C-A516-4875-8F8B-C2658FE1C612}"/>
    <cellStyle name="Millares 3 4 2 5 10 2" xfId="36747" xr:uid="{306C2D2E-03D8-4341-A29F-CA9BCB945D6A}"/>
    <cellStyle name="Millares 3 4 2 5 11" xfId="21849" xr:uid="{CB1EB8A6-30B7-4BB7-A91D-2B39CAE33D6F}"/>
    <cellStyle name="Millares 3 4 2 5 12" xfId="43352" xr:uid="{91B3364A-2502-4B6C-822C-68C6D40471F4}"/>
    <cellStyle name="Millares 3 4 2 5 2" xfId="1289" xr:uid="{41498FFD-8AEF-4B95-8118-DA1308FA915F}"/>
    <cellStyle name="Millares 3 4 2 5 2 2" xfId="4118" xr:uid="{44E8DA18-424E-4ACB-BCA8-B76B94650BDB}"/>
    <cellStyle name="Millares 3 4 2 5 2 2 2" xfId="12384" xr:uid="{46C2ABFD-5B41-4B94-AC4E-0428544645BE}"/>
    <cellStyle name="Millares 3 4 2 5 2 2 2 2" xfId="33887" xr:uid="{7C03B0D8-D7DF-497A-8D22-A893312CFECD}"/>
    <cellStyle name="Millares 3 4 2 5 2 2 3" xfId="19019" xr:uid="{D08A4E5B-DE5D-4F24-ADA0-11BA152D3143}"/>
    <cellStyle name="Millares 3 4 2 5 2 2 3 2" xfId="40522" xr:uid="{FA084099-F415-4940-807E-72C52E2B1FC4}"/>
    <cellStyle name="Millares 3 4 2 5 2 2 4" xfId="25624" xr:uid="{CF5AC879-2BC1-4C96-9D67-23D9F73791DB}"/>
    <cellStyle name="Millares 3 4 2 5 2 2 5" xfId="47127" xr:uid="{E333C072-9A30-4811-9A8C-4836821F7560}"/>
    <cellStyle name="Millares 3 4 2 5 2 3" xfId="6257" xr:uid="{285646C6-B51C-485F-9C7D-764AA777753C}"/>
    <cellStyle name="Millares 3 4 2 5 2 3 2" xfId="14523" xr:uid="{EE169540-F379-4FF5-878F-7C3F629CFACF}"/>
    <cellStyle name="Millares 3 4 2 5 2 3 2 2" xfId="36026" xr:uid="{6C45DE8A-B86C-4B6B-83D1-36922C7F1D50}"/>
    <cellStyle name="Millares 3 4 2 5 2 3 3" xfId="21158" xr:uid="{2030C5F2-1ABC-4C01-A428-71CBC0AB578A}"/>
    <cellStyle name="Millares 3 4 2 5 2 3 3 2" xfId="42661" xr:uid="{D01EB7D5-C040-4CB7-8A0F-8F1355524F72}"/>
    <cellStyle name="Millares 3 4 2 5 2 3 4" xfId="27763" xr:uid="{BDCB95C1-89E2-40D6-9DE4-1FB353CE631D}"/>
    <cellStyle name="Millares 3 4 2 5 2 3 5" xfId="49266" xr:uid="{F4C317DF-8B3D-4F70-930B-D2D9AA993DD8}"/>
    <cellStyle name="Millares 3 4 2 5 2 4" xfId="7898" xr:uid="{06B9E083-EA0D-407F-9BC8-0A2E712B3DD3}"/>
    <cellStyle name="Millares 3 4 2 5 2 4 2" xfId="29401" xr:uid="{72D6DBBE-C52B-4334-898E-E932741D84CF}"/>
    <cellStyle name="Millares 3 4 2 5 2 5" xfId="9555" xr:uid="{67E46310-A5F1-4D90-A57A-498322306386}"/>
    <cellStyle name="Millares 3 4 2 5 2 5 2" xfId="31058" xr:uid="{7A06B51F-37BE-4E8D-9177-D2CF9678D8C9}"/>
    <cellStyle name="Millares 3 4 2 5 2 6" xfId="16190" xr:uid="{D68947AD-8828-4613-BB8C-8147D7DFB648}"/>
    <cellStyle name="Millares 3 4 2 5 2 6 2" xfId="37693" xr:uid="{F7AED177-FDFD-48DA-A9E2-E3DE8B63CD90}"/>
    <cellStyle name="Millares 3 4 2 5 2 7" xfId="22795" xr:uid="{EA7693F7-FBDD-463C-8961-9B90C9CAF1F6}"/>
    <cellStyle name="Millares 3 4 2 5 2 8" xfId="44298" xr:uid="{0E8C0B0A-5ED9-4CBB-BD5C-F3C181760404}"/>
    <cellStyle name="Millares 3 4 2 5 3" xfId="1976" xr:uid="{0052347C-CB43-4691-A41D-AB23C7124950}"/>
    <cellStyle name="Millares 3 4 2 5 3 2" xfId="10242" xr:uid="{D6C2DAF7-8846-4DFE-9765-630EFF2C2357}"/>
    <cellStyle name="Millares 3 4 2 5 3 2 2" xfId="31745" xr:uid="{DEF19F8A-9229-4730-AE5A-04A20511C230}"/>
    <cellStyle name="Millares 3 4 2 5 3 3" xfId="16877" xr:uid="{AC74B46A-9AE0-40FF-8054-26983967C24D}"/>
    <cellStyle name="Millares 3 4 2 5 3 3 2" xfId="38380" xr:uid="{BD15336B-4696-4849-BC51-30F8E858827F}"/>
    <cellStyle name="Millares 3 4 2 5 3 4" xfId="23482" xr:uid="{1CA921D2-CE50-4ED9-A41A-189957B6BB70}"/>
    <cellStyle name="Millares 3 4 2 5 3 5" xfId="44985" xr:uid="{FF6CA1A4-D984-4FF5-BD95-24ADF975F630}"/>
    <cellStyle name="Millares 3 4 2 5 4" xfId="2775" xr:uid="{5BF926E4-6C85-4100-81FB-C929C2C155E8}"/>
    <cellStyle name="Millares 3 4 2 5 4 2" xfId="11041" xr:uid="{00B75598-B91E-4CE1-8193-D4F39D0D5397}"/>
    <cellStyle name="Millares 3 4 2 5 4 2 2" xfId="32544" xr:uid="{7DEB3D3E-5E45-478E-8900-12371259B5A7}"/>
    <cellStyle name="Millares 3 4 2 5 4 3" xfId="17676" xr:uid="{AC07269E-9B92-42F5-A26E-9A696467DCD9}"/>
    <cellStyle name="Millares 3 4 2 5 4 3 2" xfId="39179" xr:uid="{15133630-FEEA-4E86-98E9-021435C5D7AB}"/>
    <cellStyle name="Millares 3 4 2 5 4 4" xfId="24281" xr:uid="{1619851D-E9D4-421E-88BF-8F719B8C6ABD}"/>
    <cellStyle name="Millares 3 4 2 5 4 5" xfId="45784" xr:uid="{6F484C7A-5151-462A-A850-04C2602E2681}"/>
    <cellStyle name="Millares 3 4 2 5 5" xfId="3172" xr:uid="{3FA6578D-42C0-4A4D-89AB-DF6B2A85B975}"/>
    <cellStyle name="Millares 3 4 2 5 5 2" xfId="11438" xr:uid="{0AE9391D-BACE-4882-9482-F52032860DB8}"/>
    <cellStyle name="Millares 3 4 2 5 5 2 2" xfId="32941" xr:uid="{256BB5BD-8006-4CAA-8EFB-D06DD24B4768}"/>
    <cellStyle name="Millares 3 4 2 5 5 3" xfId="18073" xr:uid="{81138EE2-FCDE-4D66-B83C-4C2CAAC5D27F}"/>
    <cellStyle name="Millares 3 4 2 5 5 3 2" xfId="39576" xr:uid="{89985C71-64CB-4F2E-AD24-082CAAAB089F}"/>
    <cellStyle name="Millares 3 4 2 5 5 4" xfId="24678" xr:uid="{089CC0F6-068D-4F08-9A29-8364E7EECA9B}"/>
    <cellStyle name="Millares 3 4 2 5 5 5" xfId="46181" xr:uid="{0B96901D-88BF-4B2F-AE8D-2FCC3FEC9F50}"/>
    <cellStyle name="Millares 3 4 2 5 6" xfId="4919" xr:uid="{30C3C99B-2DC6-4002-B505-31D02E49CA3C}"/>
    <cellStyle name="Millares 3 4 2 5 6 2" xfId="13185" xr:uid="{7C7AF90D-9E83-462F-A02B-62C363AA6531}"/>
    <cellStyle name="Millares 3 4 2 5 6 2 2" xfId="34688" xr:uid="{A46EEC1A-D1A4-4EC1-9957-264EA72C2F7B}"/>
    <cellStyle name="Millares 3 4 2 5 6 3" xfId="19820" xr:uid="{4543348F-54A3-424B-90BB-0D89A4AFCC9B}"/>
    <cellStyle name="Millares 3 4 2 5 6 3 2" xfId="41323" xr:uid="{0F58E84B-6015-4E5E-AD9A-D5E4CB280F92}"/>
    <cellStyle name="Millares 3 4 2 5 6 4" xfId="26425" xr:uid="{B1740795-B7B4-430D-B7D9-2EDC7F6B3C1C}"/>
    <cellStyle name="Millares 3 4 2 5 6 5" xfId="47928" xr:uid="{582363B4-407F-47E7-A853-262590D4B635}"/>
    <cellStyle name="Millares 3 4 2 5 7" xfId="5311" xr:uid="{D27E7D5B-A1C6-44DF-B874-1BB7540202F9}"/>
    <cellStyle name="Millares 3 4 2 5 7 2" xfId="13577" xr:uid="{9B035B32-7FE6-422A-9B10-ADE118499C2B}"/>
    <cellStyle name="Millares 3 4 2 5 7 2 2" xfId="35080" xr:uid="{EFA5DA88-31DD-430F-B1BF-846563D198AD}"/>
    <cellStyle name="Millares 3 4 2 5 7 3" xfId="20212" xr:uid="{DF2AC5AF-2801-48A1-814C-23814A29F039}"/>
    <cellStyle name="Millares 3 4 2 5 7 3 2" xfId="41715" xr:uid="{F08DCA3B-2FEF-4FCB-9136-69C8E24F24BA}"/>
    <cellStyle name="Millares 3 4 2 5 7 4" xfId="26817" xr:uid="{6C39B6FD-5733-40DA-B5B7-1944B0557224}"/>
    <cellStyle name="Millares 3 4 2 5 7 5" xfId="48320" xr:uid="{CCCFCB56-4ABB-4F0D-9EA3-9A23047D037E}"/>
    <cellStyle name="Millares 3 4 2 5 8" xfId="6952" xr:uid="{76ED33DF-D85C-41FD-9E49-397E369BC134}"/>
    <cellStyle name="Millares 3 4 2 5 8 2" xfId="28455" xr:uid="{3497CBD9-81AB-4A18-8E81-1375C21E60C9}"/>
    <cellStyle name="Millares 3 4 2 5 9" xfId="8608" xr:uid="{36211D7F-03F7-4E04-A84F-570BF4391804}"/>
    <cellStyle name="Millares 3 4 2 5 9 2" xfId="30111" xr:uid="{29981CB3-EE96-446F-AC65-05CEF7393EE4}"/>
    <cellStyle name="Millares 3 4 2 6" xfId="625" xr:uid="{CC6CA3AC-3ED7-4EDE-81C2-291A0E83E54F}"/>
    <cellStyle name="Millares 3 4 2 6 10" xfId="43634" xr:uid="{7150E306-2B3B-4C62-BA2A-CEE81340FB58}"/>
    <cellStyle name="Millares 3 4 2 6 2" xfId="1571" xr:uid="{1D7F0E4C-4FF3-434F-B6B8-C8B210350D7B}"/>
    <cellStyle name="Millares 3 4 2 6 2 2" xfId="4400" xr:uid="{063ABFDD-66D1-4DD1-8791-957328B0EACC}"/>
    <cellStyle name="Millares 3 4 2 6 2 2 2" xfId="12666" xr:uid="{10936F3C-1CD5-4FCE-BBC0-42779097E61A}"/>
    <cellStyle name="Millares 3 4 2 6 2 2 2 2" xfId="34169" xr:uid="{8D43AC35-B2BC-402C-9BC5-37CC2DE2B36A}"/>
    <cellStyle name="Millares 3 4 2 6 2 2 3" xfId="19301" xr:uid="{ADC654FD-9A86-41E4-A351-DF05CBF702DC}"/>
    <cellStyle name="Millares 3 4 2 6 2 2 3 2" xfId="40804" xr:uid="{BCC1B3E8-9199-49F4-80D5-8E9CCCF34477}"/>
    <cellStyle name="Millares 3 4 2 6 2 2 4" xfId="25906" xr:uid="{8A7E4A76-A166-4F7B-9C7D-424532C57CA3}"/>
    <cellStyle name="Millares 3 4 2 6 2 2 5" xfId="47409" xr:uid="{34288C0F-0332-4E66-92F7-DEBF502C8CB0}"/>
    <cellStyle name="Millares 3 4 2 6 2 3" xfId="6539" xr:uid="{DC60E69F-4299-4010-93A9-92FEE6DF3B76}"/>
    <cellStyle name="Millares 3 4 2 6 2 3 2" xfId="14805" xr:uid="{C5FC54A0-F563-46F8-A428-EC3027478F2E}"/>
    <cellStyle name="Millares 3 4 2 6 2 3 2 2" xfId="36308" xr:uid="{8E696B8B-CC2B-40E8-9844-4F9B77E9CC5A}"/>
    <cellStyle name="Millares 3 4 2 6 2 3 3" xfId="21440" xr:uid="{7A6DCB87-1E71-4687-BC60-BF1F7C7B2A9D}"/>
    <cellStyle name="Millares 3 4 2 6 2 3 3 2" xfId="42943" xr:uid="{74FB10C1-2D51-4D01-BB6C-2921626583F8}"/>
    <cellStyle name="Millares 3 4 2 6 2 3 4" xfId="28045" xr:uid="{D3A4DAC9-F3C4-4D64-ABBB-4EEEA1FD650E}"/>
    <cellStyle name="Millares 3 4 2 6 2 3 5" xfId="49548" xr:uid="{E3D88B76-074C-4695-8871-1B84BFDD5B5F}"/>
    <cellStyle name="Millares 3 4 2 6 2 4" xfId="8180" xr:uid="{9525814E-9CD1-4670-896A-1A3F1A8D63A8}"/>
    <cellStyle name="Millares 3 4 2 6 2 4 2" xfId="29683" xr:uid="{CE63FE48-424D-4D70-8495-3D348207DD18}"/>
    <cellStyle name="Millares 3 4 2 6 2 5" xfId="9837" xr:uid="{0C557767-78FA-4C16-8D1A-67C06AD55D15}"/>
    <cellStyle name="Millares 3 4 2 6 2 5 2" xfId="31340" xr:uid="{791F26FE-9371-4B4C-B48B-EBB580093C19}"/>
    <cellStyle name="Millares 3 4 2 6 2 6" xfId="16472" xr:uid="{B085978D-9271-4654-A30C-1FAFA56FFC22}"/>
    <cellStyle name="Millares 3 4 2 6 2 6 2" xfId="37975" xr:uid="{18A30ED5-BDE6-4962-B156-017D17574248}"/>
    <cellStyle name="Millares 3 4 2 6 2 7" xfId="23077" xr:uid="{0B12D2C3-8E9B-4090-B883-A25082840E89}"/>
    <cellStyle name="Millares 3 4 2 6 2 8" xfId="44580" xr:uid="{7DEB16B0-EEBE-4AF2-BE67-F852394F194F}"/>
    <cellStyle name="Millares 3 4 2 6 3" xfId="2258" xr:uid="{2E104BE9-87A4-42CA-803F-8BFB3C65F5E6}"/>
    <cellStyle name="Millares 3 4 2 6 3 2" xfId="10524" xr:uid="{FA26750B-61DC-4EFF-BE8E-DDBCC9645C3A}"/>
    <cellStyle name="Millares 3 4 2 6 3 2 2" xfId="32027" xr:uid="{6CCDDABD-C4E0-45D7-B6F6-014C61393F9A}"/>
    <cellStyle name="Millares 3 4 2 6 3 3" xfId="17159" xr:uid="{A32774E3-3402-43D7-BE3D-552204AC975F}"/>
    <cellStyle name="Millares 3 4 2 6 3 3 2" xfId="38662" xr:uid="{9172A7B5-9F8B-4450-8C24-068BA264EBCB}"/>
    <cellStyle name="Millares 3 4 2 6 3 4" xfId="23764" xr:uid="{F0E504C7-FBCC-43E5-8E80-27084FB665A9}"/>
    <cellStyle name="Millares 3 4 2 6 3 5" xfId="45267" xr:uid="{A20AC78C-9E25-41D5-A855-5D65C2DD47C2}"/>
    <cellStyle name="Millares 3 4 2 6 4" xfId="3454" xr:uid="{856B9240-3C70-45E5-96BE-B786605D7991}"/>
    <cellStyle name="Millares 3 4 2 6 4 2" xfId="11720" xr:uid="{D0FF47CB-4CEC-42BE-86ED-7120E00FB9BF}"/>
    <cellStyle name="Millares 3 4 2 6 4 2 2" xfId="33223" xr:uid="{F32C5330-60A2-4458-85E2-8ED6FD10CA4C}"/>
    <cellStyle name="Millares 3 4 2 6 4 3" xfId="18355" xr:uid="{C17555E0-C5B0-4C92-9521-A8745E4F217E}"/>
    <cellStyle name="Millares 3 4 2 6 4 3 2" xfId="39858" xr:uid="{8F86A977-7039-45CB-BD9C-7DED5B559ABF}"/>
    <cellStyle name="Millares 3 4 2 6 4 4" xfId="24960" xr:uid="{4D3E1F3F-9366-4FCF-A2B7-6E668C345F99}"/>
    <cellStyle name="Millares 3 4 2 6 4 5" xfId="46463" xr:uid="{404E36A1-D554-4D3E-A78B-681131116730}"/>
    <cellStyle name="Millares 3 4 2 6 5" xfId="5593" xr:uid="{CE0A925C-4B9D-44BB-B9DC-CF1E5E824220}"/>
    <cellStyle name="Millares 3 4 2 6 5 2" xfId="13859" xr:uid="{52240DA5-9E76-4444-802E-3FA36DF85342}"/>
    <cellStyle name="Millares 3 4 2 6 5 2 2" xfId="35362" xr:uid="{E952AED2-2DD2-4377-9144-5D068C15FBD6}"/>
    <cellStyle name="Millares 3 4 2 6 5 3" xfId="20494" xr:uid="{2D521314-4690-4160-89E4-181483DD79CC}"/>
    <cellStyle name="Millares 3 4 2 6 5 3 2" xfId="41997" xr:uid="{D7AD510F-1CF7-49E0-B743-698FADB5E00C}"/>
    <cellStyle name="Millares 3 4 2 6 5 4" xfId="27099" xr:uid="{33628760-0F05-4D0D-B5DB-79EFDB067A27}"/>
    <cellStyle name="Millares 3 4 2 6 5 5" xfId="48602" xr:uid="{CEE1A153-0D55-401A-9970-D825C5CBD386}"/>
    <cellStyle name="Millares 3 4 2 6 6" xfId="7234" xr:uid="{C785F607-3361-4EB0-8A71-F051500872D1}"/>
    <cellStyle name="Millares 3 4 2 6 6 2" xfId="28737" xr:uid="{B763CF51-068A-4196-9612-C056649D86D8}"/>
    <cellStyle name="Millares 3 4 2 6 7" xfId="8891" xr:uid="{55D4150C-A556-4022-B1AD-C80B6C951BD7}"/>
    <cellStyle name="Millares 3 4 2 6 7 2" xfId="30394" xr:uid="{03D50FD4-12FA-4A18-AC2F-F9C07D71448E}"/>
    <cellStyle name="Millares 3 4 2 6 8" xfId="15526" xr:uid="{6807D0D5-7546-4191-9115-5FB93418EF8B}"/>
    <cellStyle name="Millares 3 4 2 6 8 2" xfId="37029" xr:uid="{CA1A37A9-5670-495F-8595-23DB9C15FB46}"/>
    <cellStyle name="Millares 3 4 2 6 9" xfId="22131" xr:uid="{4EF932D7-CA54-4943-84FC-5D5F7EB5F915}"/>
    <cellStyle name="Millares 3 4 2 7" xfId="893" xr:uid="{5DD9BF78-D0DC-4CE1-A809-B573EDFEF22A}"/>
    <cellStyle name="Millares 3 4 2 7 2" xfId="3722" xr:uid="{89A587F0-3AB3-43D3-BF43-FBA813259C11}"/>
    <cellStyle name="Millares 3 4 2 7 2 2" xfId="11988" xr:uid="{1D0351BC-E4EB-4CE4-97DA-12E2C6E4C4AA}"/>
    <cellStyle name="Millares 3 4 2 7 2 2 2" xfId="33491" xr:uid="{56E739F9-0B6E-40AB-8201-A780793D69E7}"/>
    <cellStyle name="Millares 3 4 2 7 2 3" xfId="18623" xr:uid="{5DCA6653-087B-4FA9-90BC-CBA0631D684F}"/>
    <cellStyle name="Millares 3 4 2 7 2 3 2" xfId="40126" xr:uid="{A22C3DB2-0A65-452F-81B5-F751F2B3E5AB}"/>
    <cellStyle name="Millares 3 4 2 7 2 4" xfId="25228" xr:uid="{1D6143C8-0814-472F-8148-8F828054ECC0}"/>
    <cellStyle name="Millares 3 4 2 7 2 5" xfId="46731" xr:uid="{3B664F8B-7B71-493D-859E-B6AF368FCEB2}"/>
    <cellStyle name="Millares 3 4 2 7 3" xfId="5861" xr:uid="{E4DA74E6-4550-4902-807D-A1C74140C9AF}"/>
    <cellStyle name="Millares 3 4 2 7 3 2" xfId="14127" xr:uid="{ADB1D209-27DC-4745-9BB3-ED0EF06ED3FA}"/>
    <cellStyle name="Millares 3 4 2 7 3 2 2" xfId="35630" xr:uid="{B0265261-7A79-4900-AC0C-255E53B34D9E}"/>
    <cellStyle name="Millares 3 4 2 7 3 3" xfId="20762" xr:uid="{2C57FF65-EE9C-46F4-9521-E8A6CE34D885}"/>
    <cellStyle name="Millares 3 4 2 7 3 3 2" xfId="42265" xr:uid="{1572E0FE-5543-46F9-83AF-973B5F40F015}"/>
    <cellStyle name="Millares 3 4 2 7 3 4" xfId="27367" xr:uid="{FA019A9E-E0D5-4FF5-99B8-8ED08A6C6E45}"/>
    <cellStyle name="Millares 3 4 2 7 3 5" xfId="48870" xr:uid="{04871214-4BB0-497E-B13F-53D33E7AC54B}"/>
    <cellStyle name="Millares 3 4 2 7 4" xfId="7502" xr:uid="{733C1800-04CD-47AC-B400-013F635616C3}"/>
    <cellStyle name="Millares 3 4 2 7 4 2" xfId="29005" xr:uid="{DFD7D8BF-AA21-490E-A217-D64DBA77B73B}"/>
    <cellStyle name="Millares 3 4 2 7 5" xfId="9159" xr:uid="{9DFDD894-4F8C-480A-BA3B-A2DB10384BE6}"/>
    <cellStyle name="Millares 3 4 2 7 5 2" xfId="30662" xr:uid="{6714FBCD-7ED2-489E-8BC1-CE8D2D686969}"/>
    <cellStyle name="Millares 3 4 2 7 6" xfId="15794" xr:uid="{D1FE7D04-5A83-48D0-B617-9BBAAE00218C}"/>
    <cellStyle name="Millares 3 4 2 7 6 2" xfId="37297" xr:uid="{E7896F12-21D8-4A08-AAF5-E20EBB4B28CA}"/>
    <cellStyle name="Millares 3 4 2 7 7" xfId="22399" xr:uid="{766AE1B5-1FA1-4798-B8A7-AB5C6D56BC13}"/>
    <cellStyle name="Millares 3 4 2 7 8" xfId="43902" xr:uid="{C534BE06-8800-4B3F-B02C-64D2B4D8A8CA}"/>
    <cellStyle name="Millares 3 4 2 8" xfId="1154" xr:uid="{3D5D6626-76DC-44E5-80B5-841B6C2CC588}"/>
    <cellStyle name="Millares 3 4 2 8 2" xfId="3983" xr:uid="{16CB3FBE-B707-4222-9CFC-8BD6C62CBF14}"/>
    <cellStyle name="Millares 3 4 2 8 2 2" xfId="12249" xr:uid="{4653E29A-3C4B-4B34-B471-1C78E732813E}"/>
    <cellStyle name="Millares 3 4 2 8 2 2 2" xfId="33752" xr:uid="{5C5BFE85-A97A-4B16-B7F0-AF51036F7806}"/>
    <cellStyle name="Millares 3 4 2 8 2 3" xfId="18884" xr:uid="{8B93CA55-A0A0-48DC-B95C-0B3F2CEC2AFA}"/>
    <cellStyle name="Millares 3 4 2 8 2 3 2" xfId="40387" xr:uid="{69F4549C-2E00-47A0-8FE6-5C767C876481}"/>
    <cellStyle name="Millares 3 4 2 8 2 4" xfId="25489" xr:uid="{BE1BBDAF-2521-47B1-8050-82ACE94D8702}"/>
    <cellStyle name="Millares 3 4 2 8 2 5" xfId="46992" xr:uid="{C81DAD9B-CC4A-4FF9-AFB0-5B8B6DC6E5A0}"/>
    <cellStyle name="Millares 3 4 2 8 3" xfId="6122" xr:uid="{770088F0-4B95-4C0B-BB95-583027011E7E}"/>
    <cellStyle name="Millares 3 4 2 8 3 2" xfId="14388" xr:uid="{117FE2C9-079C-41F3-94B3-41E917FAC5D2}"/>
    <cellStyle name="Millares 3 4 2 8 3 2 2" xfId="35891" xr:uid="{6CD5AC7E-310C-4E26-A0AF-9C1E4FEF65FC}"/>
    <cellStyle name="Millares 3 4 2 8 3 3" xfId="21023" xr:uid="{8CF7D078-0AD7-4286-ACA9-698A5A06108D}"/>
    <cellStyle name="Millares 3 4 2 8 3 3 2" xfId="42526" xr:uid="{22AD3D7E-9037-4A22-BAB9-BF148FB3DC4A}"/>
    <cellStyle name="Millares 3 4 2 8 3 4" xfId="27628" xr:uid="{95202714-2FC4-47D8-B945-1BCFCC07973D}"/>
    <cellStyle name="Millares 3 4 2 8 3 5" xfId="49131" xr:uid="{76D3D284-8BEB-45D8-AF45-0D32063DBDA8}"/>
    <cellStyle name="Millares 3 4 2 8 4" xfId="7763" xr:uid="{FB135D94-769F-4094-84A9-8A099302E7DB}"/>
    <cellStyle name="Millares 3 4 2 8 4 2" xfId="29266" xr:uid="{0B021092-3A12-429E-B83E-56A1F591729B}"/>
    <cellStyle name="Millares 3 4 2 8 5" xfId="9420" xr:uid="{5CE28AA4-A80E-4169-BA61-835C202878B4}"/>
    <cellStyle name="Millares 3 4 2 8 5 2" xfId="30923" xr:uid="{99062FB0-EEC2-4BB2-9343-3132AB77F2C8}"/>
    <cellStyle name="Millares 3 4 2 8 6" xfId="16055" xr:uid="{D5B3D309-D9B7-40D1-ABCA-5902A1B0BD2A}"/>
    <cellStyle name="Millares 3 4 2 8 6 2" xfId="37558" xr:uid="{679C39CA-896F-4E50-873B-9A0BCBA9B5E0}"/>
    <cellStyle name="Millares 3 4 2 8 7" xfId="22660" xr:uid="{998D4C8D-00EF-4940-A623-B3D190B42C9A}"/>
    <cellStyle name="Millares 3 4 2 8 8" xfId="44163" xr:uid="{FEDC7A32-2658-4C10-9A32-32D7A096CB13}"/>
    <cellStyle name="Millares 3 4 2 9" xfId="1842" xr:uid="{68945CF1-3A39-4437-A228-78F2D628B3B2}"/>
    <cellStyle name="Millares 3 4 2 9 2" xfId="10108" xr:uid="{025B8968-2C9C-48B6-9F9F-F3932E2EF23F}"/>
    <cellStyle name="Millares 3 4 2 9 2 2" xfId="31611" xr:uid="{16494638-343C-471C-9955-B736F448737A}"/>
    <cellStyle name="Millares 3 4 2 9 3" xfId="16743" xr:uid="{B8F5F6E0-69E3-4A41-8AAB-B398DF792466}"/>
    <cellStyle name="Millares 3 4 2 9 3 2" xfId="38246" xr:uid="{CD2D3138-6C39-43B3-B122-CC19ADCAFB71}"/>
    <cellStyle name="Millares 3 4 2 9 4" xfId="23348" xr:uid="{746FECAC-9D04-4858-A333-E83D27187BEA}"/>
    <cellStyle name="Millares 3 4 2 9 5" xfId="44851" xr:uid="{62F5F791-B24A-4953-B13B-4C0CAF99971F}"/>
    <cellStyle name="Millares 3 4 3" xfId="155" xr:uid="{5331D548-F1A5-443F-815D-67A91DAED0EA}"/>
    <cellStyle name="Millares 3 4 3 10" xfId="4692" xr:uid="{34A3CFBC-1778-4376-AA8E-5958E1C85167}"/>
    <cellStyle name="Millares 3 4 3 10 2" xfId="12958" xr:uid="{52F94744-89AF-4DB4-9FB3-6FED36BED1E9}"/>
    <cellStyle name="Millares 3 4 3 10 2 2" xfId="34461" xr:uid="{22868F59-7189-4011-BD1B-BC42645AC72F}"/>
    <cellStyle name="Millares 3 4 3 10 3" xfId="19593" xr:uid="{A6F2D3D2-EC85-430F-9138-1688DA03953A}"/>
    <cellStyle name="Millares 3 4 3 10 3 2" xfId="41096" xr:uid="{8F44D39A-F9A8-4C99-BC62-8CDBC9948CA3}"/>
    <cellStyle name="Millares 3 4 3 10 4" xfId="26198" xr:uid="{F7CD1D71-86DB-4FE7-B251-D5F8578FC2FC}"/>
    <cellStyle name="Millares 3 4 3 10 5" xfId="47701" xr:uid="{F5B97FE8-8EBA-42DB-B7CD-8E018C3971DD}"/>
    <cellStyle name="Millares 3 4 3 11" xfId="5195" xr:uid="{237350FD-43CC-4650-8CFB-3AD80712A1A9}"/>
    <cellStyle name="Millares 3 4 3 11 2" xfId="13461" xr:uid="{0995ED2A-D503-4A56-ADEA-26F3FC0810F8}"/>
    <cellStyle name="Millares 3 4 3 11 2 2" xfId="34964" xr:uid="{6C6A4067-89C0-4BF6-8542-3A7B18BB0714}"/>
    <cellStyle name="Millares 3 4 3 11 3" xfId="20096" xr:uid="{542E667B-3D66-49D1-B09E-EF4CB6AE379E}"/>
    <cellStyle name="Millares 3 4 3 11 3 2" xfId="41599" xr:uid="{114DEE6F-D507-4A35-A021-BF18325E7AFA}"/>
    <cellStyle name="Millares 3 4 3 11 4" xfId="26701" xr:uid="{07922F55-B456-4C54-AC94-9432E68366D2}"/>
    <cellStyle name="Millares 3 4 3 11 5" xfId="48204" xr:uid="{0B248AB8-F324-49C7-BBC1-99773AFAB786}"/>
    <cellStyle name="Millares 3 4 3 12" xfId="6836" xr:uid="{8A6A3EAD-4F49-4EF6-A3EF-A8546B72FD3C}"/>
    <cellStyle name="Millares 3 4 3 12 2" xfId="28339" xr:uid="{0A6B708E-46E8-49BC-AC50-4BFDA4D30986}"/>
    <cellStyle name="Millares 3 4 3 13" xfId="8490" xr:uid="{996D8028-3345-4E44-B68A-76FCB4470A93}"/>
    <cellStyle name="Millares 3 4 3 13 2" xfId="29993" xr:uid="{F2579E92-D53B-46B2-AE07-B9FCCC293847}"/>
    <cellStyle name="Millares 3 4 3 14" xfId="15129" xr:uid="{A71E4606-92D1-4F02-8AAE-AE65DEF62237}"/>
    <cellStyle name="Millares 3 4 3 14 2" xfId="36632" xr:uid="{49789344-C10D-41C8-9A52-DADA21572AF4}"/>
    <cellStyle name="Millares 3 4 3 15" xfId="21734" xr:uid="{409CC4EA-B689-4809-A3B9-2705E74C920C}"/>
    <cellStyle name="Millares 3 4 3 16" xfId="43237" xr:uid="{5870F16F-4C42-4D7B-ACFB-59521763931C}"/>
    <cellStyle name="Millares 3 4 3 2" xfId="487" xr:uid="{11A850CB-317C-44C7-9B28-221625F72188}"/>
    <cellStyle name="Millares 3 4 3 2 10" xfId="7098" xr:uid="{24A23E21-8DA8-4770-A305-BDB60B8DE85E}"/>
    <cellStyle name="Millares 3 4 3 2 10 2" xfId="28601" xr:uid="{AA584D6F-C128-495D-B787-42F3756641EB}"/>
    <cellStyle name="Millares 3 4 3 2 11" xfId="8754" xr:uid="{56FB3E9F-3F47-44A4-9D46-666AC632C773}"/>
    <cellStyle name="Millares 3 4 3 2 11 2" xfId="30257" xr:uid="{FFB38D7F-D894-4CA6-8AF5-CB6D3B1618AF}"/>
    <cellStyle name="Millares 3 4 3 2 12" xfId="15390" xr:uid="{2FE05F7D-8746-404E-90A0-1374569F2478}"/>
    <cellStyle name="Millares 3 4 3 2 12 2" xfId="36893" xr:uid="{272A91FD-5D5A-4EA9-A0F1-1F6D9EE9A137}"/>
    <cellStyle name="Millares 3 4 3 2 13" xfId="21995" xr:uid="{30D006E7-1AD2-4AA7-B234-F4D52A87E06D}"/>
    <cellStyle name="Millares 3 4 3 2 14" xfId="43498" xr:uid="{4054ABF8-6BA0-4BB7-AB07-B965EF75824A}"/>
    <cellStyle name="Millares 3 4 3 2 2" xfId="769" xr:uid="{3A06FC2D-56E7-41F1-BB4C-42F0DD85F6BE}"/>
    <cellStyle name="Millares 3 4 3 2 2 10" xfId="15670" xr:uid="{5FBB83B7-0D61-486C-A023-3EE115A51AF3}"/>
    <cellStyle name="Millares 3 4 3 2 2 10 2" xfId="37173" xr:uid="{58A39DDC-AFD8-4FCF-B99E-E8CD577346C1}"/>
    <cellStyle name="Millares 3 4 3 2 2 11" xfId="22275" xr:uid="{20932657-40D1-40C6-A138-449B2139375D}"/>
    <cellStyle name="Millares 3 4 3 2 2 12" xfId="43778" xr:uid="{51037D53-4F71-48B6-9850-186A0822B403}"/>
    <cellStyle name="Millares 3 4 3 2 2 2" xfId="1715" xr:uid="{096AA2BD-AEA4-43AF-8D06-44900CFE5BAD}"/>
    <cellStyle name="Millares 3 4 3 2 2 2 2" xfId="4544" xr:uid="{9D7990A0-BBBA-46C3-8CF2-ADC4206F2B57}"/>
    <cellStyle name="Millares 3 4 3 2 2 2 2 2" xfId="12810" xr:uid="{4E08BEB8-70F8-418B-A958-7022EB3339C9}"/>
    <cellStyle name="Millares 3 4 3 2 2 2 2 2 2" xfId="34313" xr:uid="{F727F0AC-4A84-4BC8-A726-088F16062394}"/>
    <cellStyle name="Millares 3 4 3 2 2 2 2 3" xfId="19445" xr:uid="{F8F17F9B-9D68-420A-83B3-4BA1F4EB58E9}"/>
    <cellStyle name="Millares 3 4 3 2 2 2 2 3 2" xfId="40948" xr:uid="{F90512AB-989E-4EC3-A4E9-5956D37519B3}"/>
    <cellStyle name="Millares 3 4 3 2 2 2 2 4" xfId="26050" xr:uid="{63EB8BE3-40A6-4AAE-B804-FE30555AECF9}"/>
    <cellStyle name="Millares 3 4 3 2 2 2 2 5" xfId="47553" xr:uid="{779767A7-1EB4-4E1B-8517-AFC1BCB175B9}"/>
    <cellStyle name="Millares 3 4 3 2 2 2 3" xfId="6683" xr:uid="{14990E7F-7C3B-4D6A-AB3F-174F95EE99AE}"/>
    <cellStyle name="Millares 3 4 3 2 2 2 3 2" xfId="14949" xr:uid="{2E075853-992F-42A1-BE1F-95C9F47C83DC}"/>
    <cellStyle name="Millares 3 4 3 2 2 2 3 2 2" xfId="36452" xr:uid="{0A8B37DD-2CFA-4343-8328-52072ADEABD6}"/>
    <cellStyle name="Millares 3 4 3 2 2 2 3 3" xfId="21584" xr:uid="{9DF6A5BC-8E41-478B-BD63-C4F1E6BDA2CB}"/>
    <cellStyle name="Millares 3 4 3 2 2 2 3 3 2" xfId="43087" xr:uid="{8B1E5CD1-23C4-47DC-8D39-B8536E07AAAC}"/>
    <cellStyle name="Millares 3 4 3 2 2 2 3 4" xfId="28189" xr:uid="{39B9F697-AA54-4E02-84C1-2A5AE80CF6C5}"/>
    <cellStyle name="Millares 3 4 3 2 2 2 3 5" xfId="49692" xr:uid="{4001F368-6C20-47DF-A83C-403A7627218F}"/>
    <cellStyle name="Millares 3 4 3 2 2 2 4" xfId="8324" xr:uid="{0B43AA1B-FAB3-4EDE-B591-DB4488C3F7FC}"/>
    <cellStyle name="Millares 3 4 3 2 2 2 4 2" xfId="29827" xr:uid="{C84D83B0-0C7B-43D0-8909-B2FD18862627}"/>
    <cellStyle name="Millares 3 4 3 2 2 2 5" xfId="9981" xr:uid="{C5851628-1A8D-4EF2-949A-75A79EFD1184}"/>
    <cellStyle name="Millares 3 4 3 2 2 2 5 2" xfId="31484" xr:uid="{088A6792-51BA-4AA1-8F67-9D77BC9C149F}"/>
    <cellStyle name="Millares 3 4 3 2 2 2 6" xfId="16616" xr:uid="{D87A976F-77FD-4815-B892-D7AB0ACB29BC}"/>
    <cellStyle name="Millares 3 4 3 2 2 2 6 2" xfId="38119" xr:uid="{F173A581-7DCC-4696-9E5E-26D82BD9133E}"/>
    <cellStyle name="Millares 3 4 3 2 2 2 7" xfId="23221" xr:uid="{F737A8B3-C25F-4CAB-A584-22486114BA34}"/>
    <cellStyle name="Millares 3 4 3 2 2 2 8" xfId="44724" xr:uid="{F695CC14-0289-4F03-A114-DE995045209A}"/>
    <cellStyle name="Millares 3 4 3 2 2 3" xfId="2402" xr:uid="{C8C83E0C-3C78-490B-B703-F64A8E3435CF}"/>
    <cellStyle name="Millares 3 4 3 2 2 3 2" xfId="10668" xr:uid="{51AD034A-7044-4AFD-B6BD-856F30A8AD1E}"/>
    <cellStyle name="Millares 3 4 3 2 2 3 2 2" xfId="32171" xr:uid="{F37C09A9-D9D1-41C3-AA37-A6453D337021}"/>
    <cellStyle name="Millares 3 4 3 2 2 3 3" xfId="17303" xr:uid="{46566BE2-14C7-457E-A07E-54DEE8D1D0D9}"/>
    <cellStyle name="Millares 3 4 3 2 2 3 3 2" xfId="38806" xr:uid="{46108FF0-C67C-4799-B795-01680B673404}"/>
    <cellStyle name="Millares 3 4 3 2 2 3 4" xfId="23908" xr:uid="{45ABFF21-B12D-45D6-AE03-B3782897B29F}"/>
    <cellStyle name="Millares 3 4 3 2 2 3 5" xfId="45411" xr:uid="{48F08FBD-9744-4678-AA65-B420075611C9}"/>
    <cellStyle name="Millares 3 4 3 2 2 4" xfId="2919" xr:uid="{E9A42665-026B-4D35-875F-7E3E790C3C0F}"/>
    <cellStyle name="Millares 3 4 3 2 2 4 2" xfId="11185" xr:uid="{8DAB0820-0F36-4A01-BF3C-37A50B9DE2E8}"/>
    <cellStyle name="Millares 3 4 3 2 2 4 2 2" xfId="32688" xr:uid="{3C994BE3-77C7-455D-843B-704268260E23}"/>
    <cellStyle name="Millares 3 4 3 2 2 4 3" xfId="17820" xr:uid="{7C66423B-8C51-45B1-B6DF-ED467CB40778}"/>
    <cellStyle name="Millares 3 4 3 2 2 4 3 2" xfId="39323" xr:uid="{384BCFC7-8503-4CCD-A05D-6F401259A32A}"/>
    <cellStyle name="Millares 3 4 3 2 2 4 4" xfId="24425" xr:uid="{175F9BE0-DBE6-43EA-BCC8-017BD8D63FE4}"/>
    <cellStyle name="Millares 3 4 3 2 2 4 5" xfId="45928" xr:uid="{1E2280C0-6FB2-43E2-9BC2-6F242CB0F8F5}"/>
    <cellStyle name="Millares 3 4 3 2 2 5" xfId="3598" xr:uid="{7108AD69-C16F-426C-B650-05107D85D81A}"/>
    <cellStyle name="Millares 3 4 3 2 2 5 2" xfId="11864" xr:uid="{5CD60CD0-F4B1-4B3F-9FC8-7B4DA5534401}"/>
    <cellStyle name="Millares 3 4 3 2 2 5 2 2" xfId="33367" xr:uid="{DA43D27F-CBD8-4472-9B38-D634F975D397}"/>
    <cellStyle name="Millares 3 4 3 2 2 5 3" xfId="18499" xr:uid="{3C975E73-CF17-4E1C-848D-9AB2F222C3B0}"/>
    <cellStyle name="Millares 3 4 3 2 2 5 3 2" xfId="40002" xr:uid="{AA30F898-5F50-4E3D-A31F-2727923371E2}"/>
    <cellStyle name="Millares 3 4 3 2 2 5 4" xfId="25104" xr:uid="{F666031F-A4D3-4833-B997-A62F548616A3}"/>
    <cellStyle name="Millares 3 4 3 2 2 5 5" xfId="46607" xr:uid="{90651572-E7DE-4E8B-84BA-56D290ADB63A}"/>
    <cellStyle name="Millares 3 4 3 2 2 6" xfId="5063" xr:uid="{C7BC80DE-49CD-4D39-96C4-5F830040F556}"/>
    <cellStyle name="Millares 3 4 3 2 2 6 2" xfId="13329" xr:uid="{F84E5C5F-9012-457F-A558-0AF91A78221B}"/>
    <cellStyle name="Millares 3 4 3 2 2 6 2 2" xfId="34832" xr:uid="{DC2414AB-9524-447F-A92E-54A7EE9A2F3F}"/>
    <cellStyle name="Millares 3 4 3 2 2 6 3" xfId="19964" xr:uid="{FF7C121E-062C-405A-8975-41877A97BE84}"/>
    <cellStyle name="Millares 3 4 3 2 2 6 3 2" xfId="41467" xr:uid="{6E469BA6-2108-49A9-B1BA-59D913ADE22F}"/>
    <cellStyle name="Millares 3 4 3 2 2 6 4" xfId="26569" xr:uid="{407B76C2-126E-4BE4-BFF4-44409728B715}"/>
    <cellStyle name="Millares 3 4 3 2 2 6 5" xfId="48072" xr:uid="{655FD2D1-AE74-4FDF-A141-CBB87C8D1362}"/>
    <cellStyle name="Millares 3 4 3 2 2 7" xfId="5737" xr:uid="{56A9A282-80BA-48AF-A135-EB23B92476F3}"/>
    <cellStyle name="Millares 3 4 3 2 2 7 2" xfId="14003" xr:uid="{E5DC6344-F034-4570-B1FC-48ACF1F0EABE}"/>
    <cellStyle name="Millares 3 4 3 2 2 7 2 2" xfId="35506" xr:uid="{487945B1-1811-482B-9019-B3FEAAF1051E}"/>
    <cellStyle name="Millares 3 4 3 2 2 7 3" xfId="20638" xr:uid="{E5714BE9-FABE-49C8-B486-A507307077C7}"/>
    <cellStyle name="Millares 3 4 3 2 2 7 3 2" xfId="42141" xr:uid="{9B2A89E1-7942-4A0F-9BBD-75902A568A2E}"/>
    <cellStyle name="Millares 3 4 3 2 2 7 4" xfId="27243" xr:uid="{14DE2DDE-8EE5-4CD1-924E-FF86E47485FC}"/>
    <cellStyle name="Millares 3 4 3 2 2 7 5" xfId="48746" xr:uid="{E0ABAF5A-123F-43D8-A94C-71E236E09943}"/>
    <cellStyle name="Millares 3 4 3 2 2 8" xfId="7378" xr:uid="{0743A567-DA25-4AED-9A19-6CCF7714D75D}"/>
    <cellStyle name="Millares 3 4 3 2 2 8 2" xfId="28881" xr:uid="{217A5B45-B49F-41F8-8DCE-40AD75133275}"/>
    <cellStyle name="Millares 3 4 3 2 2 9" xfId="9035" xr:uid="{44DB8380-48E3-424B-9734-B14D9715A079}"/>
    <cellStyle name="Millares 3 4 3 2 2 9 2" xfId="30538" xr:uid="{F6167888-80FA-4082-A4EE-3B63F477CC7F}"/>
    <cellStyle name="Millares 3 4 3 2 3" xfId="1039" xr:uid="{5786698E-A2F7-4B04-942F-9058AE1C435B}"/>
    <cellStyle name="Millares 3 4 3 2 3 2" xfId="3868" xr:uid="{74FB9791-923D-4C6A-AC4F-EF30464EB4C1}"/>
    <cellStyle name="Millares 3 4 3 2 3 2 2" xfId="12134" xr:uid="{69808F91-A658-44B4-8970-34E30B702583}"/>
    <cellStyle name="Millares 3 4 3 2 3 2 2 2" xfId="33637" xr:uid="{7A69B9A3-7315-4B39-9C73-E726ACDD0C90}"/>
    <cellStyle name="Millares 3 4 3 2 3 2 3" xfId="18769" xr:uid="{48992352-FF69-45AE-9474-27DD19ACD8B0}"/>
    <cellStyle name="Millares 3 4 3 2 3 2 3 2" xfId="40272" xr:uid="{9799B40B-7404-4AFD-93F1-57A551110E09}"/>
    <cellStyle name="Millares 3 4 3 2 3 2 4" xfId="25374" xr:uid="{4D5AC26F-DEC4-435F-8421-3B6AFEFCD5B5}"/>
    <cellStyle name="Millares 3 4 3 2 3 2 5" xfId="46877" xr:uid="{583A9495-DD05-41F9-8FD5-7A0B955CC066}"/>
    <cellStyle name="Millares 3 4 3 2 3 3" xfId="6007" xr:uid="{4BFEC1B1-D99E-4641-A9F2-45509BCFB2C3}"/>
    <cellStyle name="Millares 3 4 3 2 3 3 2" xfId="14273" xr:uid="{CFA9C195-8DC9-45FF-9A40-15CD2EE3B3D6}"/>
    <cellStyle name="Millares 3 4 3 2 3 3 2 2" xfId="35776" xr:uid="{085ACBC2-31B4-4B2D-A390-8697183B09B6}"/>
    <cellStyle name="Millares 3 4 3 2 3 3 3" xfId="20908" xr:uid="{F4063461-48C8-47B7-A113-A31D05E1E9DE}"/>
    <cellStyle name="Millares 3 4 3 2 3 3 3 2" xfId="42411" xr:uid="{34A2F3A2-5D12-45F7-B5FA-ADA4D8A5D079}"/>
    <cellStyle name="Millares 3 4 3 2 3 3 4" xfId="27513" xr:uid="{5D64A518-1B9F-4106-8890-517660C80243}"/>
    <cellStyle name="Millares 3 4 3 2 3 3 5" xfId="49016" xr:uid="{0863527D-5DE7-40B8-B10B-5A1ECA4AF331}"/>
    <cellStyle name="Millares 3 4 3 2 3 4" xfId="7648" xr:uid="{86C5B23C-82AF-4507-859E-29B45517894B}"/>
    <cellStyle name="Millares 3 4 3 2 3 4 2" xfId="29151" xr:uid="{7FEB2974-CFA0-4785-9E87-8E59FCC97575}"/>
    <cellStyle name="Millares 3 4 3 2 3 5" xfId="9305" xr:uid="{2919FA71-7FDB-4F3F-9741-D7561C8FF404}"/>
    <cellStyle name="Millares 3 4 3 2 3 5 2" xfId="30808" xr:uid="{A9C676AF-E57A-41C9-BBB8-288016287B44}"/>
    <cellStyle name="Millares 3 4 3 2 3 6" xfId="15940" xr:uid="{C140E722-D17B-4AE4-AA1F-3154146047A9}"/>
    <cellStyle name="Millares 3 4 3 2 3 6 2" xfId="37443" xr:uid="{0A8EFE4E-AC1D-4229-9733-04DF7D7FBC7A}"/>
    <cellStyle name="Millares 3 4 3 2 3 7" xfId="22545" xr:uid="{1D545084-8543-44AB-82FD-24D64DDEB641}"/>
    <cellStyle name="Millares 3 4 3 2 3 8" xfId="44048" xr:uid="{CEE5D721-D961-4429-A78B-390D28761888}"/>
    <cellStyle name="Millares 3 4 3 2 4" xfId="1435" xr:uid="{8426AE5D-704B-4900-B904-B9FCB3E6F3CD}"/>
    <cellStyle name="Millares 3 4 3 2 4 2" xfId="4264" xr:uid="{E676836B-8F2E-40B7-980B-969381349314}"/>
    <cellStyle name="Millares 3 4 3 2 4 2 2" xfId="12530" xr:uid="{C43A8552-A3A7-45CD-9EE3-9723DFF2CDF9}"/>
    <cellStyle name="Millares 3 4 3 2 4 2 2 2" xfId="34033" xr:uid="{CF8FEC22-CBE4-4D9F-B3DB-A78B3418A6B5}"/>
    <cellStyle name="Millares 3 4 3 2 4 2 3" xfId="19165" xr:uid="{B7B5561A-B007-4831-A832-99AF6282529C}"/>
    <cellStyle name="Millares 3 4 3 2 4 2 3 2" xfId="40668" xr:uid="{4E54B268-9017-492A-B608-6CE8B15CEB72}"/>
    <cellStyle name="Millares 3 4 3 2 4 2 4" xfId="25770" xr:uid="{1EB6C3F4-6B2F-4F9B-9A76-5F67E4BE9F23}"/>
    <cellStyle name="Millares 3 4 3 2 4 2 5" xfId="47273" xr:uid="{5A0A163E-7DE5-4E2E-824F-CE9AA57CE9F3}"/>
    <cellStyle name="Millares 3 4 3 2 4 3" xfId="6403" xr:uid="{9DB2F03C-EE7F-417D-A5E5-BE7AC2EEE9F9}"/>
    <cellStyle name="Millares 3 4 3 2 4 3 2" xfId="14669" xr:uid="{7D79DEFC-12C1-456A-BA26-323D69F3F06E}"/>
    <cellStyle name="Millares 3 4 3 2 4 3 2 2" xfId="36172" xr:uid="{6DF2E3C9-5665-43AA-B38A-4422D745CB99}"/>
    <cellStyle name="Millares 3 4 3 2 4 3 3" xfId="21304" xr:uid="{0980CBF8-F4C1-4277-BC25-B4B3F125B59D}"/>
    <cellStyle name="Millares 3 4 3 2 4 3 3 2" xfId="42807" xr:uid="{1D40C10A-F782-4CA6-A2BD-1AE5D560C3C4}"/>
    <cellStyle name="Millares 3 4 3 2 4 3 4" xfId="27909" xr:uid="{4AC5BD73-27D2-4E0E-B56F-8DA2F457A23A}"/>
    <cellStyle name="Millares 3 4 3 2 4 3 5" xfId="49412" xr:uid="{E5DC8949-9AC6-4A66-9BE5-820126B03524}"/>
    <cellStyle name="Millares 3 4 3 2 4 4" xfId="8044" xr:uid="{6F51899B-7384-4767-B191-03E96BC8D13C}"/>
    <cellStyle name="Millares 3 4 3 2 4 4 2" xfId="29547" xr:uid="{A1A4E529-0196-4F6D-A8BD-F588BE0E9B6F}"/>
    <cellStyle name="Millares 3 4 3 2 4 5" xfId="9701" xr:uid="{E308D5A6-8389-4D91-8340-059DA23590C2}"/>
    <cellStyle name="Millares 3 4 3 2 4 5 2" xfId="31204" xr:uid="{B982BB8A-344B-42D1-811C-A6C0D1A512C5}"/>
    <cellStyle name="Millares 3 4 3 2 4 6" xfId="16336" xr:uid="{8811FEE6-D5F6-4FFE-9934-D28330B4F662}"/>
    <cellStyle name="Millares 3 4 3 2 4 6 2" xfId="37839" xr:uid="{6ABA14AD-BA5D-44D5-B0CC-2C03CD658684}"/>
    <cellStyle name="Millares 3 4 3 2 4 7" xfId="22941" xr:uid="{9F4EB117-35C1-4475-97FF-303C2615A11B}"/>
    <cellStyle name="Millares 3 4 3 2 4 8" xfId="44444" xr:uid="{A310FE54-2199-445A-B5BD-62D2D0D34BFE}"/>
    <cellStyle name="Millares 3 4 3 2 5" xfId="2122" xr:uid="{98D1FF24-1220-42BD-8172-52C44C2C78D8}"/>
    <cellStyle name="Millares 3 4 3 2 5 2" xfId="10388" xr:uid="{1C16F111-FD2F-4C08-A2CA-7FABA6805F1E}"/>
    <cellStyle name="Millares 3 4 3 2 5 2 2" xfId="31891" xr:uid="{FEBF12B7-4E25-4978-9278-2E9276B8CCE6}"/>
    <cellStyle name="Millares 3 4 3 2 5 3" xfId="17023" xr:uid="{2D6EA638-01E5-46FE-B138-611C3E37206C}"/>
    <cellStyle name="Millares 3 4 3 2 5 3 2" xfId="38526" xr:uid="{54303E65-EB19-4536-A81B-E8FA84AEB855}"/>
    <cellStyle name="Millares 3 4 3 2 5 4" xfId="23628" xr:uid="{8A60D4F8-4CD4-43FF-BD5E-FBA4ACCE1C47}"/>
    <cellStyle name="Millares 3 4 3 2 5 5" xfId="45131" xr:uid="{1FCA1F4D-C157-44E5-9BF2-14C0954BF6B9}"/>
    <cellStyle name="Millares 3 4 3 2 6" xfId="2670" xr:uid="{56CE5F28-7F4C-479B-9E45-D3C457680FEC}"/>
    <cellStyle name="Millares 3 4 3 2 6 2" xfId="10936" xr:uid="{7B2ADAFC-0761-45B2-9102-D86475F206F0}"/>
    <cellStyle name="Millares 3 4 3 2 6 2 2" xfId="32439" xr:uid="{0071F2E5-3D77-4792-B88E-D3BBD6AAC442}"/>
    <cellStyle name="Millares 3 4 3 2 6 3" xfId="17571" xr:uid="{B6E3A67F-E199-40FB-ADD3-C48C8C8D944F}"/>
    <cellStyle name="Millares 3 4 3 2 6 3 2" xfId="39074" xr:uid="{034DB0A1-DC17-4959-99D2-6D7C5BBD1705}"/>
    <cellStyle name="Millares 3 4 3 2 6 4" xfId="24176" xr:uid="{51762F98-08DC-43B4-8692-E0623F00C74A}"/>
    <cellStyle name="Millares 3 4 3 2 6 5" xfId="45679" xr:uid="{33BDFB1A-B5F4-4CF2-972C-070220382F13}"/>
    <cellStyle name="Millares 3 4 3 2 7" xfId="3318" xr:uid="{9D002707-5EA1-41D6-8F01-8FF3E7BD2CEF}"/>
    <cellStyle name="Millares 3 4 3 2 7 2" xfId="11584" xr:uid="{A998B3DD-BADB-417C-B1DF-1816C73FB143}"/>
    <cellStyle name="Millares 3 4 3 2 7 2 2" xfId="33087" xr:uid="{C8460A3E-2046-4010-8325-B7664D587FD1}"/>
    <cellStyle name="Millares 3 4 3 2 7 3" xfId="18219" xr:uid="{D4CFB039-93CA-4CC9-A9BB-439FE17A96F6}"/>
    <cellStyle name="Millares 3 4 3 2 7 3 2" xfId="39722" xr:uid="{0B305D4B-47E8-4550-A0AB-CE6DAE8A84D0}"/>
    <cellStyle name="Millares 3 4 3 2 7 4" xfId="24824" xr:uid="{ACE3F90F-DCC9-4F00-ACD2-5C0DC89D0170}"/>
    <cellStyle name="Millares 3 4 3 2 7 5" xfId="46327" xr:uid="{FD924275-C366-49E0-837A-F0808DCB2BB2}"/>
    <cellStyle name="Millares 3 4 3 2 8" xfId="4814" xr:uid="{B616A7D1-90D3-4EE6-BC27-6556B5E214C1}"/>
    <cellStyle name="Millares 3 4 3 2 8 2" xfId="13080" xr:uid="{946C3601-34B5-4221-A37D-BFF503DFF83D}"/>
    <cellStyle name="Millares 3 4 3 2 8 2 2" xfId="34583" xr:uid="{8151F043-D91B-485D-8251-9A664D03D117}"/>
    <cellStyle name="Millares 3 4 3 2 8 3" xfId="19715" xr:uid="{1086463B-E477-425C-82DD-51775055DA71}"/>
    <cellStyle name="Millares 3 4 3 2 8 3 2" xfId="41218" xr:uid="{BDFE203C-561C-4070-84A8-5FB191D41B11}"/>
    <cellStyle name="Millares 3 4 3 2 8 4" xfId="26320" xr:uid="{95D24D04-7F3D-4BF0-A164-7B6CD0D6091B}"/>
    <cellStyle name="Millares 3 4 3 2 8 5" xfId="47823" xr:uid="{EC165EF0-FD33-4CD8-8CFE-74ED02228426}"/>
    <cellStyle name="Millares 3 4 3 2 9" xfId="5457" xr:uid="{7DFBD0DF-B153-4B3B-AEA5-3DC980974C20}"/>
    <cellStyle name="Millares 3 4 3 2 9 2" xfId="13723" xr:uid="{B43C8545-5594-4E31-8D2A-A640D7BFFE89}"/>
    <cellStyle name="Millares 3 4 3 2 9 2 2" xfId="35226" xr:uid="{806501E3-7765-413D-9EED-1A69A3FED98D}"/>
    <cellStyle name="Millares 3 4 3 2 9 3" xfId="20358" xr:uid="{43B8085C-3D00-4D80-81DE-5C71BF8BB348}"/>
    <cellStyle name="Millares 3 4 3 2 9 3 2" xfId="41861" xr:uid="{43DA75A9-5A78-4809-9EDF-9B8F33610852}"/>
    <cellStyle name="Millares 3 4 3 2 9 4" xfId="26963" xr:uid="{FD0FFA6A-F9D4-472E-ABDE-BD9E83BA5178}"/>
    <cellStyle name="Millares 3 4 3 2 9 5" xfId="48466" xr:uid="{F38C3E5A-CC6C-417D-9901-91BB05B720BA}"/>
    <cellStyle name="Millares 3 4 3 3" xfId="360" xr:uid="{12C2C7DF-BDF2-42EB-8EF9-3827AFC20617}"/>
    <cellStyle name="Millares 3 4 3 3 10" xfId="15263" xr:uid="{5883AAB4-4609-4196-A665-9573DC770204}"/>
    <cellStyle name="Millares 3 4 3 3 10 2" xfId="36766" xr:uid="{EABAA1E1-D07A-4CA8-BB87-116045276B51}"/>
    <cellStyle name="Millares 3 4 3 3 11" xfId="21868" xr:uid="{1339D209-6197-4BB4-8194-D144A95A24E0}"/>
    <cellStyle name="Millares 3 4 3 3 12" xfId="43371" xr:uid="{F0B27232-EC77-4576-B29B-9A0844FEE5B9}"/>
    <cellStyle name="Millares 3 4 3 3 2" xfId="1308" xr:uid="{C4791D82-3E45-4C51-97A7-56A9D54FD197}"/>
    <cellStyle name="Millares 3 4 3 3 2 2" xfId="4137" xr:uid="{D538D86C-4B3B-4A8D-A637-E5AD8F79516E}"/>
    <cellStyle name="Millares 3 4 3 3 2 2 2" xfId="12403" xr:uid="{4A8840BF-B5AD-4673-ADB2-73C834DC3A04}"/>
    <cellStyle name="Millares 3 4 3 3 2 2 2 2" xfId="33906" xr:uid="{62ADA2C5-749E-412C-9867-29B714751EBC}"/>
    <cellStyle name="Millares 3 4 3 3 2 2 3" xfId="19038" xr:uid="{E9ACBAC3-2F0B-483F-861F-2ED8B7D55622}"/>
    <cellStyle name="Millares 3 4 3 3 2 2 3 2" xfId="40541" xr:uid="{ACB1DFA1-59A6-46CD-A5D1-CE0E776C9ED9}"/>
    <cellStyle name="Millares 3 4 3 3 2 2 4" xfId="25643" xr:uid="{6134C29A-B723-4646-8FB1-D3C058E0E1BB}"/>
    <cellStyle name="Millares 3 4 3 3 2 2 5" xfId="47146" xr:uid="{D8631EBC-B405-4337-AB6F-39D875AFD74E}"/>
    <cellStyle name="Millares 3 4 3 3 2 3" xfId="6276" xr:uid="{FC6983F7-2EA9-4836-B164-51C04A895CD5}"/>
    <cellStyle name="Millares 3 4 3 3 2 3 2" xfId="14542" xr:uid="{99998F30-61E8-48AF-9492-1A723F232A21}"/>
    <cellStyle name="Millares 3 4 3 3 2 3 2 2" xfId="36045" xr:uid="{E0BFE05D-5410-412C-8ACA-46BE6C6B32FB}"/>
    <cellStyle name="Millares 3 4 3 3 2 3 3" xfId="21177" xr:uid="{F20D401A-ACF4-4F87-8A41-1A9C15308FC4}"/>
    <cellStyle name="Millares 3 4 3 3 2 3 3 2" xfId="42680" xr:uid="{E3771739-FF45-414D-8B3A-849D97748B46}"/>
    <cellStyle name="Millares 3 4 3 3 2 3 4" xfId="27782" xr:uid="{6044D152-28E8-4B51-AEAB-4BEC40255389}"/>
    <cellStyle name="Millares 3 4 3 3 2 3 5" xfId="49285" xr:uid="{88838A6E-BDA0-4AA6-876C-16A57900C089}"/>
    <cellStyle name="Millares 3 4 3 3 2 4" xfId="7917" xr:uid="{E6544AE4-C80E-4A22-B4C9-56EF05D648EA}"/>
    <cellStyle name="Millares 3 4 3 3 2 4 2" xfId="29420" xr:uid="{35B029E0-DB11-4660-B913-ACB5597D5539}"/>
    <cellStyle name="Millares 3 4 3 3 2 5" xfId="9574" xr:uid="{815DE7CC-2063-489F-8F22-4D3F045F320F}"/>
    <cellStyle name="Millares 3 4 3 3 2 5 2" xfId="31077" xr:uid="{7ACC98BD-D120-4FF2-AB7F-8391DC70821D}"/>
    <cellStyle name="Millares 3 4 3 3 2 6" xfId="16209" xr:uid="{D703AEB0-AF8D-4D65-A235-018FFE50E5DA}"/>
    <cellStyle name="Millares 3 4 3 3 2 6 2" xfId="37712" xr:uid="{6F1D4340-11AC-40E5-9C33-32A990BB1B82}"/>
    <cellStyle name="Millares 3 4 3 3 2 7" xfId="22814" xr:uid="{42FEEAD4-7BD0-4F0E-9C87-C181D6FD7C4E}"/>
    <cellStyle name="Millares 3 4 3 3 2 8" xfId="44317" xr:uid="{5939CF6A-EEEF-4B15-AB71-20691FA6CB04}"/>
    <cellStyle name="Millares 3 4 3 3 3" xfId="1995" xr:uid="{98216F30-F870-45E7-AA5B-75E89EB9F256}"/>
    <cellStyle name="Millares 3 4 3 3 3 2" xfId="10261" xr:uid="{656E9788-F24E-4409-9B00-487E3E5F942B}"/>
    <cellStyle name="Millares 3 4 3 3 3 2 2" xfId="31764" xr:uid="{31FF48E6-E7A2-4F1B-9421-C498B0D5B8FE}"/>
    <cellStyle name="Millares 3 4 3 3 3 3" xfId="16896" xr:uid="{2408FE01-BAFE-481B-9E6C-F4A30CC17AEA}"/>
    <cellStyle name="Millares 3 4 3 3 3 3 2" xfId="38399" xr:uid="{8E58EBA4-D01C-46E9-BA3B-04E29DF80590}"/>
    <cellStyle name="Millares 3 4 3 3 3 4" xfId="23501" xr:uid="{EA932CC1-B335-42E8-BAD9-A1DD442E025C}"/>
    <cellStyle name="Millares 3 4 3 3 3 5" xfId="45004" xr:uid="{DBEBE600-5106-4A01-8885-1047C9D03DC5}"/>
    <cellStyle name="Millares 3 4 3 3 4" xfId="2794" xr:uid="{88BED6F8-54A6-4D72-9254-61CF5A7D228E}"/>
    <cellStyle name="Millares 3 4 3 3 4 2" xfId="11060" xr:uid="{9406E6EB-55CA-4105-B99A-A8CF549F74E7}"/>
    <cellStyle name="Millares 3 4 3 3 4 2 2" xfId="32563" xr:uid="{12CF74C5-AD46-429F-B627-0DF5351689E6}"/>
    <cellStyle name="Millares 3 4 3 3 4 3" xfId="17695" xr:uid="{125F0976-E47B-41F8-AB5C-695E65B5E179}"/>
    <cellStyle name="Millares 3 4 3 3 4 3 2" xfId="39198" xr:uid="{1BB879B1-2595-4DE4-A769-BCAE5EF78918}"/>
    <cellStyle name="Millares 3 4 3 3 4 4" xfId="24300" xr:uid="{3FEDB4CC-99A7-48AE-AF51-C5F827A794E6}"/>
    <cellStyle name="Millares 3 4 3 3 4 5" xfId="45803" xr:uid="{99D0B18D-3AA0-4DC6-8216-3231C96B56A1}"/>
    <cellStyle name="Millares 3 4 3 3 5" xfId="3191" xr:uid="{607A9FD1-1CDF-4EF0-A375-4C25746201AF}"/>
    <cellStyle name="Millares 3 4 3 3 5 2" xfId="11457" xr:uid="{1476F93D-D6C3-4688-8DCA-239EE3368CF3}"/>
    <cellStyle name="Millares 3 4 3 3 5 2 2" xfId="32960" xr:uid="{939AE031-DB78-4704-B200-A81009C7D4E1}"/>
    <cellStyle name="Millares 3 4 3 3 5 3" xfId="18092" xr:uid="{C1D90926-0D86-467D-88A6-04B8B98B1F8F}"/>
    <cellStyle name="Millares 3 4 3 3 5 3 2" xfId="39595" xr:uid="{9F95435E-99AC-4195-8480-0A311D8A2BA3}"/>
    <cellStyle name="Millares 3 4 3 3 5 4" xfId="24697" xr:uid="{8C333456-CDB7-44C1-9693-250F7B48A8C6}"/>
    <cellStyle name="Millares 3 4 3 3 5 5" xfId="46200" xr:uid="{C96C0400-B69D-46F1-B428-02B1838C2A9D}"/>
    <cellStyle name="Millares 3 4 3 3 6" xfId="4938" xr:uid="{372C9B7C-B370-442D-A4DE-F4296569FD67}"/>
    <cellStyle name="Millares 3 4 3 3 6 2" xfId="13204" xr:uid="{455C82F6-FFE0-4D3B-8FF6-A7E71953C757}"/>
    <cellStyle name="Millares 3 4 3 3 6 2 2" xfId="34707" xr:uid="{88C64EDD-500F-4670-B921-CCAF36D2912A}"/>
    <cellStyle name="Millares 3 4 3 3 6 3" xfId="19839" xr:uid="{8B32587D-D9DF-45F2-A0DE-DA28DD8E5D2D}"/>
    <cellStyle name="Millares 3 4 3 3 6 3 2" xfId="41342" xr:uid="{A5FCEDA9-E380-44D6-8D1D-019849001795}"/>
    <cellStyle name="Millares 3 4 3 3 6 4" xfId="26444" xr:uid="{03693782-33EF-47C4-97D0-EF0F4E4A08F1}"/>
    <cellStyle name="Millares 3 4 3 3 6 5" xfId="47947" xr:uid="{A1504D52-320C-4745-BCC8-4D8446AC63C7}"/>
    <cellStyle name="Millares 3 4 3 3 7" xfId="5330" xr:uid="{74964A4F-E483-4A2D-BC89-6207BADE51B7}"/>
    <cellStyle name="Millares 3 4 3 3 7 2" xfId="13596" xr:uid="{D0DD183D-4A9F-4B6C-B887-1948E665EAF9}"/>
    <cellStyle name="Millares 3 4 3 3 7 2 2" xfId="35099" xr:uid="{33585945-C59F-411B-873B-1B4B23EC74F3}"/>
    <cellStyle name="Millares 3 4 3 3 7 3" xfId="20231" xr:uid="{F98DC3B3-6ABF-45A7-B10E-036BB95ED14A}"/>
    <cellStyle name="Millares 3 4 3 3 7 3 2" xfId="41734" xr:uid="{61379273-5B8D-4968-8F8D-F0DC799D27B7}"/>
    <cellStyle name="Millares 3 4 3 3 7 4" xfId="26836" xr:uid="{E6B85CD6-3CA8-47CD-A1E3-411FDE33C5EB}"/>
    <cellStyle name="Millares 3 4 3 3 7 5" xfId="48339" xr:uid="{205BCF04-F917-40C8-9039-047D11C26F72}"/>
    <cellStyle name="Millares 3 4 3 3 8" xfId="6971" xr:uid="{536A428F-F726-4675-A620-DC10EB1D54FE}"/>
    <cellStyle name="Millares 3 4 3 3 8 2" xfId="28474" xr:uid="{C2EB2D77-D8F2-48B9-BE86-8F014DB84361}"/>
    <cellStyle name="Millares 3 4 3 3 9" xfId="8627" xr:uid="{88C0B404-BB81-4BE1-B865-DDDA44534D6D}"/>
    <cellStyle name="Millares 3 4 3 3 9 2" xfId="30130" xr:uid="{789DAD9C-334B-41E8-8464-817BD6571996}"/>
    <cellStyle name="Millares 3 4 3 4" xfId="644" xr:uid="{37A7ECA6-7D67-488B-844B-A34F51D6A425}"/>
    <cellStyle name="Millares 3 4 3 4 10" xfId="43653" xr:uid="{77C4650C-7E7B-48A9-B922-C5AE23F7934E}"/>
    <cellStyle name="Millares 3 4 3 4 2" xfId="1590" xr:uid="{80F46D42-F907-4BDF-B10F-D5DFE0BFEB6E}"/>
    <cellStyle name="Millares 3 4 3 4 2 2" xfId="4419" xr:uid="{6F1B7043-A259-45BA-A962-AE69BE635F5C}"/>
    <cellStyle name="Millares 3 4 3 4 2 2 2" xfId="12685" xr:uid="{37C370A3-32D0-45AE-BBC2-50D60EEE6A52}"/>
    <cellStyle name="Millares 3 4 3 4 2 2 2 2" xfId="34188" xr:uid="{868A305A-470E-4BBE-AED3-3F0451285FF0}"/>
    <cellStyle name="Millares 3 4 3 4 2 2 3" xfId="19320" xr:uid="{9DD80898-80E9-4E01-B370-E199293B42BB}"/>
    <cellStyle name="Millares 3 4 3 4 2 2 3 2" xfId="40823" xr:uid="{8A3FDBBA-B5A9-4AB2-AD32-8F9BC90B45FA}"/>
    <cellStyle name="Millares 3 4 3 4 2 2 4" xfId="25925" xr:uid="{0BE8A21B-3752-4B18-B2CE-57C63E7DF637}"/>
    <cellStyle name="Millares 3 4 3 4 2 2 5" xfId="47428" xr:uid="{69A900C5-5E0C-4E8A-84E3-97260B3F6D5B}"/>
    <cellStyle name="Millares 3 4 3 4 2 3" xfId="6558" xr:uid="{0D9B16B3-66B0-413A-AFAF-575D121E55A4}"/>
    <cellStyle name="Millares 3 4 3 4 2 3 2" xfId="14824" xr:uid="{AC5F32DD-D33F-4FAE-9C25-4B820D544988}"/>
    <cellStyle name="Millares 3 4 3 4 2 3 2 2" xfId="36327" xr:uid="{BB076E16-BD63-46EE-B4FE-92FCDF432075}"/>
    <cellStyle name="Millares 3 4 3 4 2 3 3" xfId="21459" xr:uid="{D8979CFC-544E-4224-B7E3-5A8454B2680B}"/>
    <cellStyle name="Millares 3 4 3 4 2 3 3 2" xfId="42962" xr:uid="{6C2CDD67-60BE-4620-92B8-D911FE5A65C4}"/>
    <cellStyle name="Millares 3 4 3 4 2 3 4" xfId="28064" xr:uid="{8CFC79A7-A031-4FEC-8A68-3CBA38005E46}"/>
    <cellStyle name="Millares 3 4 3 4 2 3 5" xfId="49567" xr:uid="{BB695B8D-82D2-4969-8632-51153CC5491F}"/>
    <cellStyle name="Millares 3 4 3 4 2 4" xfId="8199" xr:uid="{732C1174-FF10-42A7-A829-A83B18CB6E7E}"/>
    <cellStyle name="Millares 3 4 3 4 2 4 2" xfId="29702" xr:uid="{5AB83E91-30BA-46AA-8A91-DDB97F9A7CF1}"/>
    <cellStyle name="Millares 3 4 3 4 2 5" xfId="9856" xr:uid="{53EBD4DC-7A07-4093-B13B-4DF50B02B393}"/>
    <cellStyle name="Millares 3 4 3 4 2 5 2" xfId="31359" xr:uid="{F6900A6B-5895-43AD-AA15-8404EE3B9CC9}"/>
    <cellStyle name="Millares 3 4 3 4 2 6" xfId="16491" xr:uid="{2321D133-860A-4048-B7A9-06F23AC3C006}"/>
    <cellStyle name="Millares 3 4 3 4 2 6 2" xfId="37994" xr:uid="{C8597AFD-2C56-40E7-8530-921C126AB64A}"/>
    <cellStyle name="Millares 3 4 3 4 2 7" xfId="23096" xr:uid="{E51B089B-C17D-4D6F-A0FD-385A8CA2CFA4}"/>
    <cellStyle name="Millares 3 4 3 4 2 8" xfId="44599" xr:uid="{9B10793B-5CDB-4408-80F1-92024BF5EE4C}"/>
    <cellStyle name="Millares 3 4 3 4 3" xfId="2277" xr:uid="{FE685FD6-4918-4706-A2AB-93C90B91360D}"/>
    <cellStyle name="Millares 3 4 3 4 3 2" xfId="10543" xr:uid="{804F0DD0-801C-4F1B-9D2A-483599AD4212}"/>
    <cellStyle name="Millares 3 4 3 4 3 2 2" xfId="32046" xr:uid="{E7CBEBEF-7346-4105-961D-5CEFF44CEDF5}"/>
    <cellStyle name="Millares 3 4 3 4 3 3" xfId="17178" xr:uid="{C33F6404-ED99-4686-99A0-CE8EB46549F6}"/>
    <cellStyle name="Millares 3 4 3 4 3 3 2" xfId="38681" xr:uid="{FA28BB85-8B4E-48CD-98E1-3108669CA992}"/>
    <cellStyle name="Millares 3 4 3 4 3 4" xfId="23783" xr:uid="{72F28559-1BAA-4F12-B6A2-5EFF946EF812}"/>
    <cellStyle name="Millares 3 4 3 4 3 5" xfId="45286" xr:uid="{9FBCA06A-CF91-453B-A67C-22525A8AE2C0}"/>
    <cellStyle name="Millares 3 4 3 4 4" xfId="3473" xr:uid="{D41D51F3-2074-4FB1-9E86-50B8CCD464B1}"/>
    <cellStyle name="Millares 3 4 3 4 4 2" xfId="11739" xr:uid="{8823B491-8E54-41E3-9722-3AA2DC30F188}"/>
    <cellStyle name="Millares 3 4 3 4 4 2 2" xfId="33242" xr:uid="{CB36B8AF-F6F2-4802-8618-4003346B2AB2}"/>
    <cellStyle name="Millares 3 4 3 4 4 3" xfId="18374" xr:uid="{11534D00-636C-4292-9AA9-3CECF8512156}"/>
    <cellStyle name="Millares 3 4 3 4 4 3 2" xfId="39877" xr:uid="{29C3A2E2-FBE2-47ED-A38A-90B8ECD5F113}"/>
    <cellStyle name="Millares 3 4 3 4 4 4" xfId="24979" xr:uid="{62312533-05DF-4381-8D5C-1FAF97D76C9E}"/>
    <cellStyle name="Millares 3 4 3 4 4 5" xfId="46482" xr:uid="{87FE9BB5-E99F-43E4-8758-C562DB05190C}"/>
    <cellStyle name="Millares 3 4 3 4 5" xfId="5612" xr:uid="{8A5A0A29-C0A3-4CFD-938F-3D5576772C8A}"/>
    <cellStyle name="Millares 3 4 3 4 5 2" xfId="13878" xr:uid="{D36C88C9-DF58-4BCB-BA28-D264C7F31294}"/>
    <cellStyle name="Millares 3 4 3 4 5 2 2" xfId="35381" xr:uid="{BB3C6AE8-8BBA-406A-81D2-880EFD54BD56}"/>
    <cellStyle name="Millares 3 4 3 4 5 3" xfId="20513" xr:uid="{94C1AD9C-ABB7-4784-A2C6-AC5F18097A18}"/>
    <cellStyle name="Millares 3 4 3 4 5 3 2" xfId="42016" xr:uid="{0F913AA2-CFA6-4584-9125-879700812930}"/>
    <cellStyle name="Millares 3 4 3 4 5 4" xfId="27118" xr:uid="{B5A5B615-D991-4B18-8EDF-9782E9519050}"/>
    <cellStyle name="Millares 3 4 3 4 5 5" xfId="48621" xr:uid="{2F54EC78-3FEF-4124-B8B5-1D4DEB8BFCD8}"/>
    <cellStyle name="Millares 3 4 3 4 6" xfId="7253" xr:uid="{A88A38EF-8B43-4A17-B002-35C20A6CBE8D}"/>
    <cellStyle name="Millares 3 4 3 4 6 2" xfId="28756" xr:uid="{C306E3E2-0C52-4311-A382-DD3838B2AE71}"/>
    <cellStyle name="Millares 3 4 3 4 7" xfId="8910" xr:uid="{F7B9D065-6C27-4E11-90BF-6EAC9C30C13C}"/>
    <cellStyle name="Millares 3 4 3 4 7 2" xfId="30413" xr:uid="{340C49E5-81D4-4300-A3EF-976B063F09A1}"/>
    <cellStyle name="Millares 3 4 3 4 8" xfId="15545" xr:uid="{F15B3DC4-7436-4458-BDE2-F4C5E3A65801}"/>
    <cellStyle name="Millares 3 4 3 4 8 2" xfId="37048" xr:uid="{C6A4632D-1058-4968-9665-AD2B67A392EA}"/>
    <cellStyle name="Millares 3 4 3 4 9" xfId="22150" xr:uid="{9DF8D37A-931C-4505-BD76-5D915ECB7F77}"/>
    <cellStyle name="Millares 3 4 3 5" xfId="912" xr:uid="{041E5E7E-50C6-4023-9F63-76C2E2CE40C4}"/>
    <cellStyle name="Millares 3 4 3 5 2" xfId="3741" xr:uid="{3D810F16-E859-4DBF-913E-FB65F0C682C4}"/>
    <cellStyle name="Millares 3 4 3 5 2 2" xfId="12007" xr:uid="{4CBC153F-9DED-40A6-A28B-04C04207035E}"/>
    <cellStyle name="Millares 3 4 3 5 2 2 2" xfId="33510" xr:uid="{E253C13F-7D2C-4890-93A4-533ED0ABCF03}"/>
    <cellStyle name="Millares 3 4 3 5 2 3" xfId="18642" xr:uid="{DF42D0E0-19E5-49BA-B4FA-EC1F66B06CAD}"/>
    <cellStyle name="Millares 3 4 3 5 2 3 2" xfId="40145" xr:uid="{E51A7B5F-D556-4771-BFE2-6C56DB8A5778}"/>
    <cellStyle name="Millares 3 4 3 5 2 4" xfId="25247" xr:uid="{5EAFA2E1-B836-44EC-943B-F7DA877CC86B}"/>
    <cellStyle name="Millares 3 4 3 5 2 5" xfId="46750" xr:uid="{871C08F1-EA64-45ED-B7C2-2EC5A536576A}"/>
    <cellStyle name="Millares 3 4 3 5 3" xfId="5880" xr:uid="{22C43ACF-3803-421D-8B79-C75B4E65E867}"/>
    <cellStyle name="Millares 3 4 3 5 3 2" xfId="14146" xr:uid="{5E79F3A5-DABB-4D78-BD5E-88239B4A5228}"/>
    <cellStyle name="Millares 3 4 3 5 3 2 2" xfId="35649" xr:uid="{9857068A-E15B-4276-A7DD-1E7F03FA2D9A}"/>
    <cellStyle name="Millares 3 4 3 5 3 3" xfId="20781" xr:uid="{36266DF4-DD3E-4A31-BDD9-11D0698F4F93}"/>
    <cellStyle name="Millares 3 4 3 5 3 3 2" xfId="42284" xr:uid="{5E35BD20-6021-4921-A508-FAE3ED944C45}"/>
    <cellStyle name="Millares 3 4 3 5 3 4" xfId="27386" xr:uid="{F2F74209-F1F3-4E36-99C2-F35484EF4EA0}"/>
    <cellStyle name="Millares 3 4 3 5 3 5" xfId="48889" xr:uid="{D6D6DACC-062D-42DF-ABB0-F41CED0EFDA9}"/>
    <cellStyle name="Millares 3 4 3 5 4" xfId="7521" xr:uid="{0163245C-D249-4C46-A7A5-F477A3E29FBD}"/>
    <cellStyle name="Millares 3 4 3 5 4 2" xfId="29024" xr:uid="{517B3AB6-BC9B-4D3B-AC96-1F082C22592D}"/>
    <cellStyle name="Millares 3 4 3 5 5" xfId="9178" xr:uid="{54D22F08-2AC7-46CB-B8AD-B758ACC694C8}"/>
    <cellStyle name="Millares 3 4 3 5 5 2" xfId="30681" xr:uid="{A213D7D4-D707-4DD9-8F05-A4A7376D7DB8}"/>
    <cellStyle name="Millares 3 4 3 5 6" xfId="15813" xr:uid="{6B68B014-174F-40D5-8B78-0BA13D312774}"/>
    <cellStyle name="Millares 3 4 3 5 6 2" xfId="37316" xr:uid="{B3D0A8A6-2D28-4BEF-BC8B-779416D74055}"/>
    <cellStyle name="Millares 3 4 3 5 7" xfId="22418" xr:uid="{9277BAC4-FC22-4EB3-85A1-3E5507959718}"/>
    <cellStyle name="Millares 3 4 3 5 8" xfId="43921" xr:uid="{6589EEC7-091F-4CB8-BA97-AE63A9588F1B}"/>
    <cellStyle name="Millares 3 4 3 6" xfId="1173" xr:uid="{9C82F707-8BD9-4FD8-9208-9D98AE53885C}"/>
    <cellStyle name="Millares 3 4 3 6 2" xfId="4002" xr:uid="{F3FD0C18-0708-4AA3-803C-5B65BC3878D4}"/>
    <cellStyle name="Millares 3 4 3 6 2 2" xfId="12268" xr:uid="{3744572A-7633-4D5D-AFBA-11AB06A23971}"/>
    <cellStyle name="Millares 3 4 3 6 2 2 2" xfId="33771" xr:uid="{6C3830E3-3CFB-450D-B843-877EBB2179A7}"/>
    <cellStyle name="Millares 3 4 3 6 2 3" xfId="18903" xr:uid="{B15695A7-D8DD-45B9-B65A-B7E9F0755F7B}"/>
    <cellStyle name="Millares 3 4 3 6 2 3 2" xfId="40406" xr:uid="{A541385F-7CF8-48E2-BDD7-17F7E726C383}"/>
    <cellStyle name="Millares 3 4 3 6 2 4" xfId="25508" xr:uid="{AC79D887-0664-46D9-AF7C-FDF3BD9DFE6A}"/>
    <cellStyle name="Millares 3 4 3 6 2 5" xfId="47011" xr:uid="{936667BB-0264-450B-849A-4F6F85B5D191}"/>
    <cellStyle name="Millares 3 4 3 6 3" xfId="6141" xr:uid="{D6128C86-46C5-48EC-8D9E-41E185664F7C}"/>
    <cellStyle name="Millares 3 4 3 6 3 2" xfId="14407" xr:uid="{E291FA18-D7EB-46E1-A4D6-31CE53F0721D}"/>
    <cellStyle name="Millares 3 4 3 6 3 2 2" xfId="35910" xr:uid="{3C7BEECA-D110-41A6-841F-081E711CDF9A}"/>
    <cellStyle name="Millares 3 4 3 6 3 3" xfId="21042" xr:uid="{EBF5F94F-1817-4CBC-A681-17640536E6EC}"/>
    <cellStyle name="Millares 3 4 3 6 3 3 2" xfId="42545" xr:uid="{9706633C-F06B-447D-9265-F5265AD8698F}"/>
    <cellStyle name="Millares 3 4 3 6 3 4" xfId="27647" xr:uid="{326F3F5E-DB1B-4BEF-950A-6A883F8ED5E8}"/>
    <cellStyle name="Millares 3 4 3 6 3 5" xfId="49150" xr:uid="{CFBFE429-B8A8-48FA-BA23-0F1C44263BF7}"/>
    <cellStyle name="Millares 3 4 3 6 4" xfId="7782" xr:uid="{9814B39A-80CD-4BD8-AA92-37B57D985758}"/>
    <cellStyle name="Millares 3 4 3 6 4 2" xfId="29285" xr:uid="{ABB478EA-A318-4620-8573-03A488E98793}"/>
    <cellStyle name="Millares 3 4 3 6 5" xfId="9439" xr:uid="{BF39D360-7BB6-423B-9132-1B225C3D9E25}"/>
    <cellStyle name="Millares 3 4 3 6 5 2" xfId="30942" xr:uid="{84F6CFE4-290C-4969-AD31-5D9E8A3613DA}"/>
    <cellStyle name="Millares 3 4 3 6 6" xfId="16074" xr:uid="{AA5DF8C6-C350-45B1-B894-ED0F7052E2C1}"/>
    <cellStyle name="Millares 3 4 3 6 6 2" xfId="37577" xr:uid="{A9905720-3B90-48E6-9BFC-C14ACBF659AC}"/>
    <cellStyle name="Millares 3 4 3 6 7" xfId="22679" xr:uid="{2A861F8E-AD25-415E-A145-21A356EC78C7}"/>
    <cellStyle name="Millares 3 4 3 6 8" xfId="44182" xr:uid="{047B6895-B6EA-4F89-8E47-A1EC1C3F1E86}"/>
    <cellStyle name="Millares 3 4 3 7" xfId="1861" xr:uid="{B9EB97EF-2A67-4FC6-A465-31D926F903A5}"/>
    <cellStyle name="Millares 3 4 3 7 2" xfId="10127" xr:uid="{58869BCD-8C96-4DCB-AD77-177F00B4CFC3}"/>
    <cellStyle name="Millares 3 4 3 7 2 2" xfId="31630" xr:uid="{E004352B-31D9-4894-AC14-CF0CD92C68A5}"/>
    <cellStyle name="Millares 3 4 3 7 3" xfId="16762" xr:uid="{C5E6D91E-E990-4D41-BD95-678B528FD296}"/>
    <cellStyle name="Millares 3 4 3 7 3 2" xfId="38265" xr:uid="{324D0F18-D3EA-475E-BFEB-595601822E83}"/>
    <cellStyle name="Millares 3 4 3 7 4" xfId="23367" xr:uid="{92262074-73D5-4337-8325-D0012BC1B7A4}"/>
    <cellStyle name="Millares 3 4 3 7 5" xfId="44870" xr:uid="{F1BB3415-FCCD-465F-B4ED-4951B6EC8067}"/>
    <cellStyle name="Millares 3 4 3 8" xfId="2546" xr:uid="{AF72540F-2215-4C22-BC9A-1C41A92888CD}"/>
    <cellStyle name="Millares 3 4 3 8 2" xfId="10812" xr:uid="{17454B9C-EA34-4F7F-9654-4C330CE61D63}"/>
    <cellStyle name="Millares 3 4 3 8 2 2" xfId="32315" xr:uid="{5A0698B2-E0B0-4145-A05A-8DBA95DA8342}"/>
    <cellStyle name="Millares 3 4 3 8 3" xfId="17447" xr:uid="{B91F4CD0-DAA7-43C9-8E2A-B17C6F3E9D9A}"/>
    <cellStyle name="Millares 3 4 3 8 3 2" xfId="38950" xr:uid="{8C96FB44-C9E2-43E3-9E69-1975A956CCD0}"/>
    <cellStyle name="Millares 3 4 3 8 4" xfId="24052" xr:uid="{462F00A3-5800-4A00-B2FE-FB52FE58FFD5}"/>
    <cellStyle name="Millares 3 4 3 8 5" xfId="45555" xr:uid="{DA5B7923-7365-4B85-B888-365C59C9695D}"/>
    <cellStyle name="Millares 3 4 3 9" xfId="3057" xr:uid="{704FA549-8846-4A13-9465-C60A85406CE2}"/>
    <cellStyle name="Millares 3 4 3 9 2" xfId="11323" xr:uid="{1CB55E61-6897-4ECA-8FC1-9FE9372D1A42}"/>
    <cellStyle name="Millares 3 4 3 9 2 2" xfId="32826" xr:uid="{7350B3FA-4C46-49A0-A2A0-DAADD3B9AB59}"/>
    <cellStyle name="Millares 3 4 3 9 3" xfId="17958" xr:uid="{BF94D2AA-3EE1-490D-9A05-B8FC8B32A340}"/>
    <cellStyle name="Millares 3 4 3 9 3 2" xfId="39461" xr:uid="{B7474E92-3303-41A3-A44C-53CFE124558F}"/>
    <cellStyle name="Millares 3 4 3 9 4" xfId="24563" xr:uid="{A768D9ED-BA33-49F6-AB67-02A8AD25A008}"/>
    <cellStyle name="Millares 3 4 3 9 5" xfId="46066" xr:uid="{3DE7A6C7-32A3-4721-B302-B04936CFE3F9}"/>
    <cellStyle name="Millares 3 4 4" xfId="214" xr:uid="{3C001BCE-D161-4C04-8909-1AD475A80A0C}"/>
    <cellStyle name="Millares 3 4 4 10" xfId="4733" xr:uid="{7EA43798-37D6-4B75-98CE-A0DD2D71250E}"/>
    <cellStyle name="Millares 3 4 4 10 2" xfId="12999" xr:uid="{BF8715CC-276E-4CE0-863A-58C966EFB875}"/>
    <cellStyle name="Millares 3 4 4 10 2 2" xfId="34502" xr:uid="{251D0476-0D00-49BB-9F48-4455A000F0D1}"/>
    <cellStyle name="Millares 3 4 4 10 3" xfId="19634" xr:uid="{34E699D2-EC6F-495F-81FF-E9EE2D5E5066}"/>
    <cellStyle name="Millares 3 4 4 10 3 2" xfId="41137" xr:uid="{9A02774E-6674-4F92-81F4-60F575A4E6CB}"/>
    <cellStyle name="Millares 3 4 4 10 4" xfId="26239" xr:uid="{102E791C-597F-4861-887E-BB8C59F2F4E4}"/>
    <cellStyle name="Millares 3 4 4 10 5" xfId="47742" xr:uid="{427519D9-7C12-4EFF-A02B-37BE3C64E926}"/>
    <cellStyle name="Millares 3 4 4 11" xfId="5236" xr:uid="{EA068450-BBD8-44A4-8823-18AE23108098}"/>
    <cellStyle name="Millares 3 4 4 11 2" xfId="13502" xr:uid="{D55C17F7-2638-41D4-85B3-6904FF8A066E}"/>
    <cellStyle name="Millares 3 4 4 11 2 2" xfId="35005" xr:uid="{9BDD2DE9-70AC-48F5-8009-397DA4F26DA4}"/>
    <cellStyle name="Millares 3 4 4 11 3" xfId="20137" xr:uid="{941C61C7-8ECC-4158-8C0F-F45C2A48909E}"/>
    <cellStyle name="Millares 3 4 4 11 3 2" xfId="41640" xr:uid="{40F8CB86-9FCB-460B-B71B-84F3D7050FF8}"/>
    <cellStyle name="Millares 3 4 4 11 4" xfId="26742" xr:uid="{ECF997FA-C8F3-4170-83B9-E6CB8C5F578C}"/>
    <cellStyle name="Millares 3 4 4 11 5" xfId="48245" xr:uid="{89D7C5E5-99B2-4E12-BBDA-9DB942DB9D96}"/>
    <cellStyle name="Millares 3 4 4 12" xfId="6877" xr:uid="{6DC5DE72-FF76-4CB7-8ACF-C74B1CC52ED2}"/>
    <cellStyle name="Millares 3 4 4 12 2" xfId="28380" xr:uid="{254B6249-F88F-4040-BBCA-212B559CF2E3}"/>
    <cellStyle name="Millares 3 4 4 13" xfId="8531" xr:uid="{DF0A9485-77FE-49DA-9251-71E93B31600E}"/>
    <cellStyle name="Millares 3 4 4 13 2" xfId="30034" xr:uid="{6F900962-1710-418B-B507-24CBA36A41E3}"/>
    <cellStyle name="Millares 3 4 4 14" xfId="15170" xr:uid="{C9278367-659C-41DD-A4D9-717CEA5D8F14}"/>
    <cellStyle name="Millares 3 4 4 14 2" xfId="36673" xr:uid="{78FE1883-C86A-489C-A557-CDC2E2EF5332}"/>
    <cellStyle name="Millares 3 4 4 15" xfId="21775" xr:uid="{37989A3E-69D5-4D26-AF9D-6B6827CF6394}"/>
    <cellStyle name="Millares 3 4 4 16" xfId="43278" xr:uid="{0C722985-EFE4-4F7A-9AF1-3178F2070327}"/>
    <cellStyle name="Millares 3 4 4 2" xfId="529" xr:uid="{2CDC6E56-4249-48B8-9BFE-C165FF4ECBF0}"/>
    <cellStyle name="Millares 3 4 4 2 10" xfId="7140" xr:uid="{0489281B-D3B1-4E5B-9F41-A2AF8D736ACA}"/>
    <cellStyle name="Millares 3 4 4 2 10 2" xfId="28643" xr:uid="{9CBA9304-EFEE-401A-BFCC-4F4963AD5C32}"/>
    <cellStyle name="Millares 3 4 4 2 11" xfId="8796" xr:uid="{43836C35-DEB6-4CA0-8932-679019142DDA}"/>
    <cellStyle name="Millares 3 4 4 2 11 2" xfId="30299" xr:uid="{85930BB3-6079-4592-9A63-36EB35FC5EB9}"/>
    <cellStyle name="Millares 3 4 4 2 12" xfId="15432" xr:uid="{8D2428F6-01D5-4108-83C4-90CC763C7C9E}"/>
    <cellStyle name="Millares 3 4 4 2 12 2" xfId="36935" xr:uid="{E9C473F6-47F7-41DC-9E84-4392A01C9827}"/>
    <cellStyle name="Millares 3 4 4 2 13" xfId="22037" xr:uid="{BE9212F2-3DE9-436B-AAA3-2BBF79FB31EE}"/>
    <cellStyle name="Millares 3 4 4 2 14" xfId="43540" xr:uid="{D184EA77-3FDD-4CB9-AC4E-CF32DB7AD8B2}"/>
    <cellStyle name="Millares 3 4 4 2 2" xfId="811" xr:uid="{241F97ED-59B4-4EAB-90D0-EA3C7EC9F995}"/>
    <cellStyle name="Millares 3 4 4 2 2 10" xfId="15712" xr:uid="{8BF4B568-14D4-4183-AF4A-B2F154F959E4}"/>
    <cellStyle name="Millares 3 4 4 2 2 10 2" xfId="37215" xr:uid="{F5E9CAF1-0817-4CBD-AA91-CE4BF70B6675}"/>
    <cellStyle name="Millares 3 4 4 2 2 11" xfId="22317" xr:uid="{8F015B79-DE6D-4CB7-A686-C0063022033C}"/>
    <cellStyle name="Millares 3 4 4 2 2 12" xfId="43820" xr:uid="{D5005BE1-7A26-4D99-8ACD-49305AD5C692}"/>
    <cellStyle name="Millares 3 4 4 2 2 2" xfId="1757" xr:uid="{E5A33024-0D47-4246-81FF-0C28563BCC97}"/>
    <cellStyle name="Millares 3 4 4 2 2 2 2" xfId="4586" xr:uid="{16BA74A7-D9FC-451C-9DB5-4C45BDAAACE3}"/>
    <cellStyle name="Millares 3 4 4 2 2 2 2 2" xfId="12852" xr:uid="{77AC2368-F7C8-46FA-BB17-F26EBAC1CAA1}"/>
    <cellStyle name="Millares 3 4 4 2 2 2 2 2 2" xfId="34355" xr:uid="{5414F4E2-DAAB-448E-85C0-48AF9161817B}"/>
    <cellStyle name="Millares 3 4 4 2 2 2 2 3" xfId="19487" xr:uid="{90C605D9-186A-4BA3-8F71-73A335EBFB0D}"/>
    <cellStyle name="Millares 3 4 4 2 2 2 2 3 2" xfId="40990" xr:uid="{6FEEDE52-4332-499A-A781-C31764F5659F}"/>
    <cellStyle name="Millares 3 4 4 2 2 2 2 4" xfId="26092" xr:uid="{5D3E6186-45D2-430E-858B-900CE0DD0C19}"/>
    <cellStyle name="Millares 3 4 4 2 2 2 2 5" xfId="47595" xr:uid="{C078A715-31E8-4118-8CA7-8CF760543FA9}"/>
    <cellStyle name="Millares 3 4 4 2 2 2 3" xfId="6725" xr:uid="{9ADC404B-C8D1-4D85-B717-8AA9D54A839B}"/>
    <cellStyle name="Millares 3 4 4 2 2 2 3 2" xfId="14991" xr:uid="{61E97A0D-8A80-47F6-839C-A5680B396114}"/>
    <cellStyle name="Millares 3 4 4 2 2 2 3 2 2" xfId="36494" xr:uid="{9D128DE2-3BA3-45EC-9A51-98A8AEE0C11B}"/>
    <cellStyle name="Millares 3 4 4 2 2 2 3 3" xfId="21626" xr:uid="{DD69CA0C-ABAF-41DC-A330-7CDDC5FD5784}"/>
    <cellStyle name="Millares 3 4 4 2 2 2 3 3 2" xfId="43129" xr:uid="{E8454A7F-229F-41E5-9BA4-5182F68D074A}"/>
    <cellStyle name="Millares 3 4 4 2 2 2 3 4" xfId="28231" xr:uid="{7FE24C4B-877C-46E1-9C11-B5EAB53982A6}"/>
    <cellStyle name="Millares 3 4 4 2 2 2 3 5" xfId="49734" xr:uid="{385F8229-2831-4125-BFBA-EED2365DB7EC}"/>
    <cellStyle name="Millares 3 4 4 2 2 2 4" xfId="8366" xr:uid="{E86953CE-11E2-4E39-8F98-2B1479A8C9B2}"/>
    <cellStyle name="Millares 3 4 4 2 2 2 4 2" xfId="29869" xr:uid="{20D22057-66C2-4E64-921A-DC3E811901CE}"/>
    <cellStyle name="Millares 3 4 4 2 2 2 5" xfId="10023" xr:uid="{95091D23-58DB-4755-BE72-A06EE557B5D7}"/>
    <cellStyle name="Millares 3 4 4 2 2 2 5 2" xfId="31526" xr:uid="{5F33FE26-B188-4140-A1FD-3EEE5A12BEE9}"/>
    <cellStyle name="Millares 3 4 4 2 2 2 6" xfId="16658" xr:uid="{9090BAEB-0755-40D3-96AF-8056FDABF2E6}"/>
    <cellStyle name="Millares 3 4 4 2 2 2 6 2" xfId="38161" xr:uid="{331ED5CD-7F1B-4E37-86C8-17233EE10F6D}"/>
    <cellStyle name="Millares 3 4 4 2 2 2 7" xfId="23263" xr:uid="{964DF5E2-8EF1-4AD8-920E-E6632B10F916}"/>
    <cellStyle name="Millares 3 4 4 2 2 2 8" xfId="44766" xr:uid="{DF256534-0329-47C2-A558-DB7FF84ABAC8}"/>
    <cellStyle name="Millares 3 4 4 2 2 3" xfId="2444" xr:uid="{15B15339-3054-4FDE-8968-241FB6DF921A}"/>
    <cellStyle name="Millares 3 4 4 2 2 3 2" xfId="10710" xr:uid="{839346A5-A6BD-4DC9-9D94-714B36EE39CF}"/>
    <cellStyle name="Millares 3 4 4 2 2 3 2 2" xfId="32213" xr:uid="{792141BB-9D81-4915-BA41-7161CB6D00C6}"/>
    <cellStyle name="Millares 3 4 4 2 2 3 3" xfId="17345" xr:uid="{A9CFDB25-AA95-4C5A-BFA7-31B1F9C31ECD}"/>
    <cellStyle name="Millares 3 4 4 2 2 3 3 2" xfId="38848" xr:uid="{87B6E8C7-A76B-4140-9DAF-FB597B9374A1}"/>
    <cellStyle name="Millares 3 4 4 2 2 3 4" xfId="23950" xr:uid="{7A779761-A2D1-4D21-99B5-C4428E3C363D}"/>
    <cellStyle name="Millares 3 4 4 2 2 3 5" xfId="45453" xr:uid="{FECE87EA-93A6-4FF2-A195-71F4B9F40AE6}"/>
    <cellStyle name="Millares 3 4 4 2 2 4" xfId="2961" xr:uid="{46981A7D-EB56-48A9-87EB-DE80F4FF2517}"/>
    <cellStyle name="Millares 3 4 4 2 2 4 2" xfId="11227" xr:uid="{EC1A5871-7D03-4530-9809-FEB617EB559C}"/>
    <cellStyle name="Millares 3 4 4 2 2 4 2 2" xfId="32730" xr:uid="{A59CBFCB-0D0A-4FDE-BE24-33B57D6A3514}"/>
    <cellStyle name="Millares 3 4 4 2 2 4 3" xfId="17862" xr:uid="{70D44D04-7C71-442E-B2C3-CC7A9D5D7DE0}"/>
    <cellStyle name="Millares 3 4 4 2 2 4 3 2" xfId="39365" xr:uid="{A1F71ECD-F125-4488-B9D3-78572AF9B858}"/>
    <cellStyle name="Millares 3 4 4 2 2 4 4" xfId="24467" xr:uid="{90F95073-E59F-44A6-B819-FB6143FFFC31}"/>
    <cellStyle name="Millares 3 4 4 2 2 4 5" xfId="45970" xr:uid="{BA567CDC-BA87-4F11-9DD4-0590BF57E02E}"/>
    <cellStyle name="Millares 3 4 4 2 2 5" xfId="3640" xr:uid="{D4CCC212-20EA-4BD2-B2D3-089B0DCA4EE0}"/>
    <cellStyle name="Millares 3 4 4 2 2 5 2" xfId="11906" xr:uid="{6D43AA6F-5ACB-41AC-96B7-2A634D8EDB5F}"/>
    <cellStyle name="Millares 3 4 4 2 2 5 2 2" xfId="33409" xr:uid="{C5C04B4A-8EEF-41E2-8223-AE3EADE572AC}"/>
    <cellStyle name="Millares 3 4 4 2 2 5 3" xfId="18541" xr:uid="{BFEA8336-2F40-4EBD-BB9A-06E31958D021}"/>
    <cellStyle name="Millares 3 4 4 2 2 5 3 2" xfId="40044" xr:uid="{20581773-6033-4A21-A76E-B6F2A2244AAD}"/>
    <cellStyle name="Millares 3 4 4 2 2 5 4" xfId="25146" xr:uid="{7BE2277E-61CE-4A87-A99F-8882A8E68450}"/>
    <cellStyle name="Millares 3 4 4 2 2 5 5" xfId="46649" xr:uid="{972F8A29-1C16-41AE-99C1-C814E2C0BC5E}"/>
    <cellStyle name="Millares 3 4 4 2 2 6" xfId="5105" xr:uid="{63736733-86B6-406B-AC69-C84CB1F31159}"/>
    <cellStyle name="Millares 3 4 4 2 2 6 2" xfId="13371" xr:uid="{E84D328F-9FA0-48A6-AAFE-DA0D6889752B}"/>
    <cellStyle name="Millares 3 4 4 2 2 6 2 2" xfId="34874" xr:uid="{F3B1C3CF-33B6-4023-A01E-FBA965ED58DC}"/>
    <cellStyle name="Millares 3 4 4 2 2 6 3" xfId="20006" xr:uid="{005F5A63-92F4-4A7D-BCE3-8228F3CC291F}"/>
    <cellStyle name="Millares 3 4 4 2 2 6 3 2" xfId="41509" xr:uid="{D72AEED6-657F-4E4B-8D04-47830126A8A6}"/>
    <cellStyle name="Millares 3 4 4 2 2 6 4" xfId="26611" xr:uid="{BBE8F2CD-91FF-4BE2-8FBB-1B3C28B1059C}"/>
    <cellStyle name="Millares 3 4 4 2 2 6 5" xfId="48114" xr:uid="{A6050EEF-54E8-4C4A-9067-DBF1B175A453}"/>
    <cellStyle name="Millares 3 4 4 2 2 7" xfId="5779" xr:uid="{164E792F-E24E-4F8C-907F-28C0B4AFC085}"/>
    <cellStyle name="Millares 3 4 4 2 2 7 2" xfId="14045" xr:uid="{CC25625C-CF5C-4DA7-8941-E6E1B28C83F6}"/>
    <cellStyle name="Millares 3 4 4 2 2 7 2 2" xfId="35548" xr:uid="{4F74B11F-7EE9-4629-B49B-EB88F748DCB3}"/>
    <cellStyle name="Millares 3 4 4 2 2 7 3" xfId="20680" xr:uid="{0B6B6DF2-30F5-4B80-AA90-5172E63D2090}"/>
    <cellStyle name="Millares 3 4 4 2 2 7 3 2" xfId="42183" xr:uid="{9C69D849-E3A9-4437-BE3A-93BA57BAFA57}"/>
    <cellStyle name="Millares 3 4 4 2 2 7 4" xfId="27285" xr:uid="{F48B90DD-9393-43FD-A798-0F4FC40617FE}"/>
    <cellStyle name="Millares 3 4 4 2 2 7 5" xfId="48788" xr:uid="{79B134BE-5A98-4A80-88E9-6AF93D3BF2CC}"/>
    <cellStyle name="Millares 3 4 4 2 2 8" xfId="7420" xr:uid="{94A781B2-B083-469D-BB8D-534FC0C7BCD0}"/>
    <cellStyle name="Millares 3 4 4 2 2 8 2" xfId="28923" xr:uid="{2691488E-1319-430F-8C30-5DC77F876A5C}"/>
    <cellStyle name="Millares 3 4 4 2 2 9" xfId="9077" xr:uid="{5BD847F9-730C-409E-808C-A8609FE93EAA}"/>
    <cellStyle name="Millares 3 4 4 2 2 9 2" xfId="30580" xr:uid="{F30F617D-0476-4CD3-BF4C-AB06F31607E4}"/>
    <cellStyle name="Millares 3 4 4 2 3" xfId="1081" xr:uid="{FF53CC59-61A7-4633-8EFF-AFB4226BFD47}"/>
    <cellStyle name="Millares 3 4 4 2 3 2" xfId="3910" xr:uid="{787E4653-E586-4110-87A9-BEDDBFCA5B36}"/>
    <cellStyle name="Millares 3 4 4 2 3 2 2" xfId="12176" xr:uid="{7DB89F83-045B-4AEF-8A81-D6C7B52704CD}"/>
    <cellStyle name="Millares 3 4 4 2 3 2 2 2" xfId="33679" xr:uid="{9ED88396-A1A3-4582-A986-B101AFC9AACC}"/>
    <cellStyle name="Millares 3 4 4 2 3 2 3" xfId="18811" xr:uid="{2BEEFCE8-0119-49B8-9AF8-BD9BE9CB0626}"/>
    <cellStyle name="Millares 3 4 4 2 3 2 3 2" xfId="40314" xr:uid="{AD8C69F0-596C-4FA1-8806-6303B4E3187A}"/>
    <cellStyle name="Millares 3 4 4 2 3 2 4" xfId="25416" xr:uid="{52F65C4F-4718-4600-8421-04AE669572CA}"/>
    <cellStyle name="Millares 3 4 4 2 3 2 5" xfId="46919" xr:uid="{26A79D2A-B51A-45F5-9247-AE3BB60324D5}"/>
    <cellStyle name="Millares 3 4 4 2 3 3" xfId="6049" xr:uid="{A00EE288-7945-40C1-A06B-3E1B3D19D784}"/>
    <cellStyle name="Millares 3 4 4 2 3 3 2" xfId="14315" xr:uid="{A9AC12C3-5B64-4F41-A91A-58C8B607C29F}"/>
    <cellStyle name="Millares 3 4 4 2 3 3 2 2" xfId="35818" xr:uid="{9367DBD8-4599-45EC-AF00-8A7BC69E929E}"/>
    <cellStyle name="Millares 3 4 4 2 3 3 3" xfId="20950" xr:uid="{2D2302E6-AA02-4077-A6AA-EE7A3D6AB2F9}"/>
    <cellStyle name="Millares 3 4 4 2 3 3 3 2" xfId="42453" xr:uid="{7E1C2B2F-FDD3-4C51-8BA2-85DAB874E82A}"/>
    <cellStyle name="Millares 3 4 4 2 3 3 4" xfId="27555" xr:uid="{16A8A060-8D7C-4B2A-9EAE-6F6AE988F275}"/>
    <cellStyle name="Millares 3 4 4 2 3 3 5" xfId="49058" xr:uid="{DAD8115E-E364-4943-A49B-FE86578BDA2E}"/>
    <cellStyle name="Millares 3 4 4 2 3 4" xfId="7690" xr:uid="{8BACF302-0ECB-4BE1-AC44-6026A991CE40}"/>
    <cellStyle name="Millares 3 4 4 2 3 4 2" xfId="29193" xr:uid="{41583565-C52B-4E5A-BF8D-DC0B392DB21C}"/>
    <cellStyle name="Millares 3 4 4 2 3 5" xfId="9347" xr:uid="{41072AC3-1B04-44A0-A5D3-929B22043B04}"/>
    <cellStyle name="Millares 3 4 4 2 3 5 2" xfId="30850" xr:uid="{4758842C-4926-402F-B324-C72C6207FE21}"/>
    <cellStyle name="Millares 3 4 4 2 3 6" xfId="15982" xr:uid="{48AB1844-377A-42DC-9028-E9EF55BFF6C0}"/>
    <cellStyle name="Millares 3 4 4 2 3 6 2" xfId="37485" xr:uid="{40B97F10-C3BC-4A6A-9321-0D29AC68B606}"/>
    <cellStyle name="Millares 3 4 4 2 3 7" xfId="22587" xr:uid="{D17E7454-FC52-476E-A722-5581969D652F}"/>
    <cellStyle name="Millares 3 4 4 2 3 8" xfId="44090" xr:uid="{A250461D-7F4E-4440-BB91-4ED0A18B874E}"/>
    <cellStyle name="Millares 3 4 4 2 4" xfId="1477" xr:uid="{C512BD91-109D-4ECE-9A1F-9A05C18BC067}"/>
    <cellStyle name="Millares 3 4 4 2 4 2" xfId="4306" xr:uid="{285E2490-52DB-4385-A0A9-478A9F79111B}"/>
    <cellStyle name="Millares 3 4 4 2 4 2 2" xfId="12572" xr:uid="{D6F77C8F-AF2E-4309-902C-39906E1DD6AC}"/>
    <cellStyle name="Millares 3 4 4 2 4 2 2 2" xfId="34075" xr:uid="{7B59D64D-ACD3-4559-B7D7-9970103E7FD2}"/>
    <cellStyle name="Millares 3 4 4 2 4 2 3" xfId="19207" xr:uid="{0ACD5C25-8A03-4BBD-8D92-C4ADB6BF9472}"/>
    <cellStyle name="Millares 3 4 4 2 4 2 3 2" xfId="40710" xr:uid="{636E19E3-C11D-4FAA-A359-BC78A66E39EE}"/>
    <cellStyle name="Millares 3 4 4 2 4 2 4" xfId="25812" xr:uid="{CC0A5397-C496-43D1-887F-9A6436392516}"/>
    <cellStyle name="Millares 3 4 4 2 4 2 5" xfId="47315" xr:uid="{51F06077-694A-45AC-BE5C-1DADCC2D552C}"/>
    <cellStyle name="Millares 3 4 4 2 4 3" xfId="6445" xr:uid="{453B4AE8-7763-4D27-95CA-2308A1139930}"/>
    <cellStyle name="Millares 3 4 4 2 4 3 2" xfId="14711" xr:uid="{D90E272E-3EDE-45FF-B1AD-12F5024A4042}"/>
    <cellStyle name="Millares 3 4 4 2 4 3 2 2" xfId="36214" xr:uid="{7DB3620F-0189-4B85-A8D8-CF801A0DFCE0}"/>
    <cellStyle name="Millares 3 4 4 2 4 3 3" xfId="21346" xr:uid="{4F59FEB0-66DE-4C1D-B9D4-B3CE76D58B88}"/>
    <cellStyle name="Millares 3 4 4 2 4 3 3 2" xfId="42849" xr:uid="{0806EF80-44AB-4E28-9E6C-DAE15C43AF04}"/>
    <cellStyle name="Millares 3 4 4 2 4 3 4" xfId="27951" xr:uid="{256B3518-718E-4544-987C-82C960555DB7}"/>
    <cellStyle name="Millares 3 4 4 2 4 3 5" xfId="49454" xr:uid="{C4A5980D-7E4A-4D1D-A50B-1F8E79DC1C70}"/>
    <cellStyle name="Millares 3 4 4 2 4 4" xfId="8086" xr:uid="{6AC89CFF-E9F8-4BC8-9AA6-E87748F0E9F2}"/>
    <cellStyle name="Millares 3 4 4 2 4 4 2" xfId="29589" xr:uid="{17258CCE-248F-4245-8E20-E735B787FC6F}"/>
    <cellStyle name="Millares 3 4 4 2 4 5" xfId="9743" xr:uid="{27EDB354-3A6B-43A4-9608-AB52D54C9747}"/>
    <cellStyle name="Millares 3 4 4 2 4 5 2" xfId="31246" xr:uid="{2A561CB8-F0BE-4A97-A442-0336B49EFBAE}"/>
    <cellStyle name="Millares 3 4 4 2 4 6" xfId="16378" xr:uid="{A8192E89-C97E-424D-92D6-C70EDD915AB7}"/>
    <cellStyle name="Millares 3 4 4 2 4 6 2" xfId="37881" xr:uid="{E3A7E108-2BB0-47FE-9B27-D98B363389C1}"/>
    <cellStyle name="Millares 3 4 4 2 4 7" xfId="22983" xr:uid="{E448F39A-9657-40B1-8222-54D1E09F267D}"/>
    <cellStyle name="Millares 3 4 4 2 4 8" xfId="44486" xr:uid="{48AFB287-E8FC-4497-A4E3-99838600AE01}"/>
    <cellStyle name="Millares 3 4 4 2 5" xfId="2164" xr:uid="{4D2EEDB0-E64B-491A-A85D-0A56CFF0C3DB}"/>
    <cellStyle name="Millares 3 4 4 2 5 2" xfId="10430" xr:uid="{03FE2EF8-9269-4D00-913A-69F18B821326}"/>
    <cellStyle name="Millares 3 4 4 2 5 2 2" xfId="31933" xr:uid="{A1C00751-DA01-4CFF-9B1D-37B3C45F4EF0}"/>
    <cellStyle name="Millares 3 4 4 2 5 3" xfId="17065" xr:uid="{13F078D5-BE9A-4C41-90C8-D96A55491C67}"/>
    <cellStyle name="Millares 3 4 4 2 5 3 2" xfId="38568" xr:uid="{3B99970A-98A9-4AD5-8EE5-A2B3DEE50E2A}"/>
    <cellStyle name="Millares 3 4 4 2 5 4" xfId="23670" xr:uid="{D2A27DA8-D47D-4879-8992-C5870E0729B9}"/>
    <cellStyle name="Millares 3 4 4 2 5 5" xfId="45173" xr:uid="{12021E0D-6775-490F-B7E3-775433717C73}"/>
    <cellStyle name="Millares 3 4 4 2 6" xfId="2711" xr:uid="{0FC7C277-9CA7-4B10-8360-1B320D91C802}"/>
    <cellStyle name="Millares 3 4 4 2 6 2" xfId="10977" xr:uid="{CC9281AE-666A-453A-8676-E1C2AB920C79}"/>
    <cellStyle name="Millares 3 4 4 2 6 2 2" xfId="32480" xr:uid="{748419AB-FD82-4F23-9506-DF8D12BE08F3}"/>
    <cellStyle name="Millares 3 4 4 2 6 3" xfId="17612" xr:uid="{52482CD8-8707-4968-A193-2BC40638EA7E}"/>
    <cellStyle name="Millares 3 4 4 2 6 3 2" xfId="39115" xr:uid="{F2DF94EF-B1CD-4791-9DBB-2247B3227282}"/>
    <cellStyle name="Millares 3 4 4 2 6 4" xfId="24217" xr:uid="{D23F5F59-397E-4889-AF35-DDD035F3FBEF}"/>
    <cellStyle name="Millares 3 4 4 2 6 5" xfId="45720" xr:uid="{8052BB6A-57FB-4DBD-9A80-65ED29CB5AF2}"/>
    <cellStyle name="Millares 3 4 4 2 7" xfId="3360" xr:uid="{672779DD-3723-4EB4-A772-CF2F6CCBD0CC}"/>
    <cellStyle name="Millares 3 4 4 2 7 2" xfId="11626" xr:uid="{B8329CC1-B198-40FC-8B49-32D3C46D71A9}"/>
    <cellStyle name="Millares 3 4 4 2 7 2 2" xfId="33129" xr:uid="{59682D2B-2000-46E7-8DFC-76288AD47B60}"/>
    <cellStyle name="Millares 3 4 4 2 7 3" xfId="18261" xr:uid="{7ED288D8-AE16-416E-84EC-A79151EB9CE2}"/>
    <cellStyle name="Millares 3 4 4 2 7 3 2" xfId="39764" xr:uid="{523F4132-547B-494D-8F6A-182F10096314}"/>
    <cellStyle name="Millares 3 4 4 2 7 4" xfId="24866" xr:uid="{95D4CF6F-1109-4D84-B627-24287164894A}"/>
    <cellStyle name="Millares 3 4 4 2 7 5" xfId="46369" xr:uid="{77C201DF-6036-4678-BCF6-849FED8352A5}"/>
    <cellStyle name="Millares 3 4 4 2 8" xfId="4855" xr:uid="{81C25041-70B9-40B3-AEB8-0A555608F1CC}"/>
    <cellStyle name="Millares 3 4 4 2 8 2" xfId="13121" xr:uid="{196DCA3F-D930-42B7-9018-4EF8C374FCC5}"/>
    <cellStyle name="Millares 3 4 4 2 8 2 2" xfId="34624" xr:uid="{24ABA5A5-78CB-4845-A333-8404BB8F77C8}"/>
    <cellStyle name="Millares 3 4 4 2 8 3" xfId="19756" xr:uid="{40264437-C0E5-4E99-B30F-925BDA5CDE78}"/>
    <cellStyle name="Millares 3 4 4 2 8 3 2" xfId="41259" xr:uid="{8FE97725-378F-4371-B4B6-E798C49520DC}"/>
    <cellStyle name="Millares 3 4 4 2 8 4" xfId="26361" xr:uid="{075729F9-2118-43D6-85B4-FF46961E9F38}"/>
    <cellStyle name="Millares 3 4 4 2 8 5" xfId="47864" xr:uid="{D33269F5-C5DF-4BCE-A734-9FFE97D741D4}"/>
    <cellStyle name="Millares 3 4 4 2 9" xfId="5499" xr:uid="{F31C7376-372B-4CF6-A5AA-950DC4EEF934}"/>
    <cellStyle name="Millares 3 4 4 2 9 2" xfId="13765" xr:uid="{380C9D13-C886-4500-B0D2-F9DF1A7F2118}"/>
    <cellStyle name="Millares 3 4 4 2 9 2 2" xfId="35268" xr:uid="{CE902989-0789-4ED7-B583-85D80DD08191}"/>
    <cellStyle name="Millares 3 4 4 2 9 3" xfId="20400" xr:uid="{C5C88818-4380-4CAE-8C7C-7240ADE782CB}"/>
    <cellStyle name="Millares 3 4 4 2 9 3 2" xfId="41903" xr:uid="{46AAB57A-AB6C-4695-95CF-3A53368ABBCA}"/>
    <cellStyle name="Millares 3 4 4 2 9 4" xfId="27005" xr:uid="{EB7703DF-847B-4FD8-8B43-47B9E949A165}"/>
    <cellStyle name="Millares 3 4 4 2 9 5" xfId="48508" xr:uid="{9152EC55-0CEB-48BD-BC04-52B333A8C8CE}"/>
    <cellStyle name="Millares 3 4 4 3" xfId="401" xr:uid="{E0B64CFF-EB8A-4C54-9971-D6A28212552D}"/>
    <cellStyle name="Millares 3 4 4 3 10" xfId="15304" xr:uid="{8B39E629-B013-4C8E-B538-8E228AFE1E27}"/>
    <cellStyle name="Millares 3 4 4 3 10 2" xfId="36807" xr:uid="{1C7B7CE0-33A5-4249-9190-A60B6F76260D}"/>
    <cellStyle name="Millares 3 4 4 3 11" xfId="21909" xr:uid="{F2B43BAB-DC1E-4F55-B464-9057500760C1}"/>
    <cellStyle name="Millares 3 4 4 3 12" xfId="43412" xr:uid="{AA1D9B0A-ED39-4CC3-A407-59F081DC334A}"/>
    <cellStyle name="Millares 3 4 4 3 2" xfId="1349" xr:uid="{C410D535-E29E-4CD8-90A7-72973A10124D}"/>
    <cellStyle name="Millares 3 4 4 3 2 2" xfId="4178" xr:uid="{21E66407-A7D5-42D3-84B2-4AC698184ECC}"/>
    <cellStyle name="Millares 3 4 4 3 2 2 2" xfId="12444" xr:uid="{7981EEAF-58A3-43CD-A91B-78E9DA532011}"/>
    <cellStyle name="Millares 3 4 4 3 2 2 2 2" xfId="33947" xr:uid="{25EEA2D4-2ED6-4AC4-A2D5-0A7985E88F94}"/>
    <cellStyle name="Millares 3 4 4 3 2 2 3" xfId="19079" xr:uid="{59A11FB5-F3F9-48AC-B498-239B9DDB9BE6}"/>
    <cellStyle name="Millares 3 4 4 3 2 2 3 2" xfId="40582" xr:uid="{7A389D6D-0C6B-4DD6-BFB3-55FAA18385D1}"/>
    <cellStyle name="Millares 3 4 4 3 2 2 4" xfId="25684" xr:uid="{382A820B-27EA-457F-B8B4-88E178A60D6B}"/>
    <cellStyle name="Millares 3 4 4 3 2 2 5" xfId="47187" xr:uid="{CB9C9213-A3D6-4945-8227-772A329CD4B4}"/>
    <cellStyle name="Millares 3 4 4 3 2 3" xfId="6317" xr:uid="{86607924-048D-47EA-B5F0-206BF78B0150}"/>
    <cellStyle name="Millares 3 4 4 3 2 3 2" xfId="14583" xr:uid="{23084325-7DF4-4667-8DBB-7072E0C13117}"/>
    <cellStyle name="Millares 3 4 4 3 2 3 2 2" xfId="36086" xr:uid="{AD147404-AF8C-4938-A307-40F45C977BBB}"/>
    <cellStyle name="Millares 3 4 4 3 2 3 3" xfId="21218" xr:uid="{88FDE4BB-7E43-42FC-BEB4-483D498EA708}"/>
    <cellStyle name="Millares 3 4 4 3 2 3 3 2" xfId="42721" xr:uid="{06C756FD-A672-42F2-8BC9-89D6146D41EE}"/>
    <cellStyle name="Millares 3 4 4 3 2 3 4" xfId="27823" xr:uid="{B8F63290-0103-4F4D-87EB-49943F5BBE34}"/>
    <cellStyle name="Millares 3 4 4 3 2 3 5" xfId="49326" xr:uid="{43D4C113-2629-4B96-A48B-21E1160D33DC}"/>
    <cellStyle name="Millares 3 4 4 3 2 4" xfId="7958" xr:uid="{26F32306-5B09-45CE-B778-674C413F6C13}"/>
    <cellStyle name="Millares 3 4 4 3 2 4 2" xfId="29461" xr:uid="{5CEB1A4A-3213-411D-B869-9EB7B891C3F9}"/>
    <cellStyle name="Millares 3 4 4 3 2 5" xfId="9615" xr:uid="{7B051C02-A28D-4C41-BB6B-12AD5D0CDC05}"/>
    <cellStyle name="Millares 3 4 4 3 2 5 2" xfId="31118" xr:uid="{C7C19381-A18E-43C3-B4D5-48BE08739ABF}"/>
    <cellStyle name="Millares 3 4 4 3 2 6" xfId="16250" xr:uid="{E9B09B70-9279-4D44-9FAA-70005A5A8F87}"/>
    <cellStyle name="Millares 3 4 4 3 2 6 2" xfId="37753" xr:uid="{C2714D51-E702-4B27-8DA2-120053D20EBE}"/>
    <cellStyle name="Millares 3 4 4 3 2 7" xfId="22855" xr:uid="{8B68E543-9B4D-44FD-BF60-10B6516F727D}"/>
    <cellStyle name="Millares 3 4 4 3 2 8" xfId="44358" xr:uid="{6BDBA919-8023-45B7-8386-7A145A3A5694}"/>
    <cellStyle name="Millares 3 4 4 3 3" xfId="2036" xr:uid="{E96D6140-D941-49A1-85EA-F31BEA9078DA}"/>
    <cellStyle name="Millares 3 4 4 3 3 2" xfId="10302" xr:uid="{13AE4346-9F49-4B49-9EF0-3514F12C64FF}"/>
    <cellStyle name="Millares 3 4 4 3 3 2 2" xfId="31805" xr:uid="{2D140D9F-74CA-4F77-A6FD-F64658DC909F}"/>
    <cellStyle name="Millares 3 4 4 3 3 3" xfId="16937" xr:uid="{574431DF-031D-45F7-851B-BD3E0EA674EE}"/>
    <cellStyle name="Millares 3 4 4 3 3 3 2" xfId="38440" xr:uid="{DD3E1D18-9785-42E5-BE03-B9E52A058957}"/>
    <cellStyle name="Millares 3 4 4 3 3 4" xfId="23542" xr:uid="{DAA89D7C-F69E-4760-9480-96136FE371F4}"/>
    <cellStyle name="Millares 3 4 4 3 3 5" xfId="45045" xr:uid="{F411C7A8-204A-4068-BDBD-24F378E774B3}"/>
    <cellStyle name="Millares 3 4 4 3 4" xfId="2835" xr:uid="{ABE76CA3-B835-4364-B5F8-40408C52653A}"/>
    <cellStyle name="Millares 3 4 4 3 4 2" xfId="11101" xr:uid="{8C02C2DB-D687-432F-813F-54E905E5FFED}"/>
    <cellStyle name="Millares 3 4 4 3 4 2 2" xfId="32604" xr:uid="{BE823D6B-77D9-4283-8558-C998C0380917}"/>
    <cellStyle name="Millares 3 4 4 3 4 3" xfId="17736" xr:uid="{323361DD-D02A-4D53-9B03-411663E92492}"/>
    <cellStyle name="Millares 3 4 4 3 4 3 2" xfId="39239" xr:uid="{A41D431A-F3E3-44D5-A0FF-E207BE649AD8}"/>
    <cellStyle name="Millares 3 4 4 3 4 4" xfId="24341" xr:uid="{66AC6793-94A5-490D-9EDF-DFC95243BCBD}"/>
    <cellStyle name="Millares 3 4 4 3 4 5" xfId="45844" xr:uid="{7D209A8B-E442-4622-9C82-74481864C8D3}"/>
    <cellStyle name="Millares 3 4 4 3 5" xfId="3232" xr:uid="{1BEA3771-979B-4741-AFC5-4821321E559E}"/>
    <cellStyle name="Millares 3 4 4 3 5 2" xfId="11498" xr:uid="{7879FD1F-75D0-490F-957C-2A8352CB7347}"/>
    <cellStyle name="Millares 3 4 4 3 5 2 2" xfId="33001" xr:uid="{24D06865-A0FF-44CE-806C-716B906E3446}"/>
    <cellStyle name="Millares 3 4 4 3 5 3" xfId="18133" xr:uid="{222EFC3C-4925-4F83-8282-0CE45DB20A21}"/>
    <cellStyle name="Millares 3 4 4 3 5 3 2" xfId="39636" xr:uid="{08A9155A-4236-46F5-BA5A-D1377DA3C1EE}"/>
    <cellStyle name="Millares 3 4 4 3 5 4" xfId="24738" xr:uid="{C6055C34-54E4-4B9B-9D9A-B562C82C8C33}"/>
    <cellStyle name="Millares 3 4 4 3 5 5" xfId="46241" xr:uid="{1055CB99-B534-4258-A0FF-44ECEC8E7E73}"/>
    <cellStyle name="Millares 3 4 4 3 6" xfId="4979" xr:uid="{58B1E8D0-E5EF-4216-AC7A-C33C540124E1}"/>
    <cellStyle name="Millares 3 4 4 3 6 2" xfId="13245" xr:uid="{92B8163A-A55F-4663-8E42-EDE6F070CFA8}"/>
    <cellStyle name="Millares 3 4 4 3 6 2 2" xfId="34748" xr:uid="{F7A883F1-FFB0-4530-B593-98F7E55C351A}"/>
    <cellStyle name="Millares 3 4 4 3 6 3" xfId="19880" xr:uid="{5A6C2D80-9EB0-4FD7-8BDE-ABA4C4304597}"/>
    <cellStyle name="Millares 3 4 4 3 6 3 2" xfId="41383" xr:uid="{5D9D8DAD-4D82-491A-9400-FE3AAD6A2DA9}"/>
    <cellStyle name="Millares 3 4 4 3 6 4" xfId="26485" xr:uid="{BF6AD74A-229E-49D2-AF05-C049B98333E8}"/>
    <cellStyle name="Millares 3 4 4 3 6 5" xfId="47988" xr:uid="{BB914F60-3AD6-48EC-9336-8332990879B3}"/>
    <cellStyle name="Millares 3 4 4 3 7" xfId="5371" xr:uid="{28FA3B6C-7561-485B-80EA-FAAFE5036B22}"/>
    <cellStyle name="Millares 3 4 4 3 7 2" xfId="13637" xr:uid="{E9B2B8DB-0F26-427F-B9F4-E156801FA8EA}"/>
    <cellStyle name="Millares 3 4 4 3 7 2 2" xfId="35140" xr:uid="{643F91C1-DAAF-464F-8161-1194F9B33780}"/>
    <cellStyle name="Millares 3 4 4 3 7 3" xfId="20272" xr:uid="{096D435B-73D6-4E10-AFBA-5664F3F371FA}"/>
    <cellStyle name="Millares 3 4 4 3 7 3 2" xfId="41775" xr:uid="{D11FB531-0367-4555-9319-973AA833B8DC}"/>
    <cellStyle name="Millares 3 4 4 3 7 4" xfId="26877" xr:uid="{854AB237-BC93-4645-84B0-3A0C6B6A627B}"/>
    <cellStyle name="Millares 3 4 4 3 7 5" xfId="48380" xr:uid="{47B38CB1-A40D-42E4-B6F1-07DEE5C4FF48}"/>
    <cellStyle name="Millares 3 4 4 3 8" xfId="7012" xr:uid="{B6586C2E-87A4-4689-AEF2-6FE8E061529E}"/>
    <cellStyle name="Millares 3 4 4 3 8 2" xfId="28515" xr:uid="{A08212C8-F3D5-442C-AF0F-4675BCEC9147}"/>
    <cellStyle name="Millares 3 4 4 3 9" xfId="8668" xr:uid="{5CD0419A-9AEE-40AC-8471-121000059935}"/>
    <cellStyle name="Millares 3 4 4 3 9 2" xfId="30171" xr:uid="{212F61E6-174B-4A50-8057-6B1936292A8D}"/>
    <cellStyle name="Millares 3 4 4 4" xfId="685" xr:uid="{65F63BC3-6F03-427E-95A9-25F17C2C428E}"/>
    <cellStyle name="Millares 3 4 4 4 10" xfId="43694" xr:uid="{E0831FAB-D22C-4C26-BB24-9CBCA75EE806}"/>
    <cellStyle name="Millares 3 4 4 4 2" xfId="1631" xr:uid="{6F5B23CC-56AD-4274-8153-C8B416A99E6D}"/>
    <cellStyle name="Millares 3 4 4 4 2 2" xfId="4460" xr:uid="{AEF91EEE-6BDB-43C7-9CFA-56060A0580FB}"/>
    <cellStyle name="Millares 3 4 4 4 2 2 2" xfId="12726" xr:uid="{D1917A71-26CA-4B56-9EB5-04A06D9CF6E8}"/>
    <cellStyle name="Millares 3 4 4 4 2 2 2 2" xfId="34229" xr:uid="{D8BDABCC-3F48-4852-A497-E36A9364E10B}"/>
    <cellStyle name="Millares 3 4 4 4 2 2 3" xfId="19361" xr:uid="{D40CBCAD-246C-4182-B480-0B20EA523BF5}"/>
    <cellStyle name="Millares 3 4 4 4 2 2 3 2" xfId="40864" xr:uid="{7CB80769-AD6A-4A37-96FA-FCC2B92D6F88}"/>
    <cellStyle name="Millares 3 4 4 4 2 2 4" xfId="25966" xr:uid="{48B48A15-55A2-4AE0-92F7-6D958540F2A9}"/>
    <cellStyle name="Millares 3 4 4 4 2 2 5" xfId="47469" xr:uid="{DFE3DBAA-2D75-4033-AB0D-A3764730913D}"/>
    <cellStyle name="Millares 3 4 4 4 2 3" xfId="6599" xr:uid="{37A32EA7-7F7B-4758-A9E8-C691C0AB264F}"/>
    <cellStyle name="Millares 3 4 4 4 2 3 2" xfId="14865" xr:uid="{49931CD6-4AD8-432D-9C9D-A278E820F591}"/>
    <cellStyle name="Millares 3 4 4 4 2 3 2 2" xfId="36368" xr:uid="{D45BD25A-6790-480B-8F09-4798A123EEDB}"/>
    <cellStyle name="Millares 3 4 4 4 2 3 3" xfId="21500" xr:uid="{633EA24B-85E1-4DEB-A502-E18238ABD5EC}"/>
    <cellStyle name="Millares 3 4 4 4 2 3 3 2" xfId="43003" xr:uid="{F4E0AD51-732F-424C-827C-5195B2AA5174}"/>
    <cellStyle name="Millares 3 4 4 4 2 3 4" xfId="28105" xr:uid="{45419DF1-788C-4EF9-A817-09118115503D}"/>
    <cellStyle name="Millares 3 4 4 4 2 3 5" xfId="49608" xr:uid="{E3F6F441-7FD1-42B9-82E3-13A8BA710049}"/>
    <cellStyle name="Millares 3 4 4 4 2 4" xfId="8240" xr:uid="{62DA202B-28BC-4ECD-ACC6-5EF629B4D726}"/>
    <cellStyle name="Millares 3 4 4 4 2 4 2" xfId="29743" xr:uid="{1ED416DE-4544-4167-A795-FBFF6AFBD801}"/>
    <cellStyle name="Millares 3 4 4 4 2 5" xfId="9897" xr:uid="{5EF961D0-4A2F-4DD8-BC32-B12BF5E31856}"/>
    <cellStyle name="Millares 3 4 4 4 2 5 2" xfId="31400" xr:uid="{3C2791B8-3B68-4C86-A7F4-D8F2CD1F8955}"/>
    <cellStyle name="Millares 3 4 4 4 2 6" xfId="16532" xr:uid="{70D37DD3-4564-4E00-A84B-6DCEE35C0E8B}"/>
    <cellStyle name="Millares 3 4 4 4 2 6 2" xfId="38035" xr:uid="{A8B313FE-52D0-4C6C-93A3-2870312D2696}"/>
    <cellStyle name="Millares 3 4 4 4 2 7" xfId="23137" xr:uid="{DEE63D78-D3C0-484D-AD57-BBF66098E827}"/>
    <cellStyle name="Millares 3 4 4 4 2 8" xfId="44640" xr:uid="{A1572CB1-F753-4171-98E9-1F5EFD9D2B8D}"/>
    <cellStyle name="Millares 3 4 4 4 3" xfId="2318" xr:uid="{A5857269-6019-4776-923B-EAB4AF5EC463}"/>
    <cellStyle name="Millares 3 4 4 4 3 2" xfId="10584" xr:uid="{21922BC4-696F-41B6-91F1-7EC148FB401F}"/>
    <cellStyle name="Millares 3 4 4 4 3 2 2" xfId="32087" xr:uid="{2CFC1A42-29A1-4B7B-8C51-C37BE66928D4}"/>
    <cellStyle name="Millares 3 4 4 4 3 3" xfId="17219" xr:uid="{CE5FEFE3-3F94-4F37-B93B-2E55B576F583}"/>
    <cellStyle name="Millares 3 4 4 4 3 3 2" xfId="38722" xr:uid="{74F57A28-F747-4C37-87F1-8D426CEFF8CA}"/>
    <cellStyle name="Millares 3 4 4 4 3 4" xfId="23824" xr:uid="{E6A3F1BE-2DE9-4967-AB6B-EEAF935FC106}"/>
    <cellStyle name="Millares 3 4 4 4 3 5" xfId="45327" xr:uid="{66DE91E2-316F-489F-9A0C-D008B8B8559F}"/>
    <cellStyle name="Millares 3 4 4 4 4" xfId="3514" xr:uid="{43432B2A-4A25-4DBA-90E7-7C71EDB10B5E}"/>
    <cellStyle name="Millares 3 4 4 4 4 2" xfId="11780" xr:uid="{907787E1-A491-4EBD-8D43-FBBF61EF9E17}"/>
    <cellStyle name="Millares 3 4 4 4 4 2 2" xfId="33283" xr:uid="{0420BFD9-4DF8-4834-8BA4-9DD5C4942ABE}"/>
    <cellStyle name="Millares 3 4 4 4 4 3" xfId="18415" xr:uid="{105BAF27-CACC-4870-834B-16BD19DE959F}"/>
    <cellStyle name="Millares 3 4 4 4 4 3 2" xfId="39918" xr:uid="{78906357-504B-48F0-9E8F-88DDEB56B958}"/>
    <cellStyle name="Millares 3 4 4 4 4 4" xfId="25020" xr:uid="{9E28FF88-EE2A-47D2-A11B-1BB70C030B70}"/>
    <cellStyle name="Millares 3 4 4 4 4 5" xfId="46523" xr:uid="{5AD68D58-E257-47E6-96B5-E4588F8E0DED}"/>
    <cellStyle name="Millares 3 4 4 4 5" xfId="5653" xr:uid="{61EEDA78-245D-48A8-A187-7F38ECB0985C}"/>
    <cellStyle name="Millares 3 4 4 4 5 2" xfId="13919" xr:uid="{3D08FEEC-1F6B-4DA0-BDCE-3FD3448E9434}"/>
    <cellStyle name="Millares 3 4 4 4 5 2 2" xfId="35422" xr:uid="{49DB4D76-BC08-483A-B8A0-D0B620B36F0D}"/>
    <cellStyle name="Millares 3 4 4 4 5 3" xfId="20554" xr:uid="{E43696B9-BFA7-4EC9-93CC-7D981D295ACC}"/>
    <cellStyle name="Millares 3 4 4 4 5 3 2" xfId="42057" xr:uid="{2764F32B-20C9-4BFB-9060-8EA9FB490F43}"/>
    <cellStyle name="Millares 3 4 4 4 5 4" xfId="27159" xr:uid="{395A1345-05E8-48A0-A02C-3D68D0A2A368}"/>
    <cellStyle name="Millares 3 4 4 4 5 5" xfId="48662" xr:uid="{75CB4334-DC77-4F0D-8ECB-EA6B7C510E14}"/>
    <cellStyle name="Millares 3 4 4 4 6" xfId="7294" xr:uid="{C2B401FA-D146-45A0-918B-7A694672A2F5}"/>
    <cellStyle name="Millares 3 4 4 4 6 2" xfId="28797" xr:uid="{47E02D2C-6FE3-4E44-A438-97C914AFBA70}"/>
    <cellStyle name="Millares 3 4 4 4 7" xfId="8951" xr:uid="{1CDA01D9-6DBC-431E-B553-F4793906E899}"/>
    <cellStyle name="Millares 3 4 4 4 7 2" xfId="30454" xr:uid="{34DFD22A-6DFE-4548-B99C-504AAE6BB212}"/>
    <cellStyle name="Millares 3 4 4 4 8" xfId="15586" xr:uid="{46FC80FC-B540-44A5-A2CE-E44B7F465406}"/>
    <cellStyle name="Millares 3 4 4 4 8 2" xfId="37089" xr:uid="{13F25EE7-FA30-4B55-9623-AD3C48A8A63A}"/>
    <cellStyle name="Millares 3 4 4 4 9" xfId="22191" xr:uid="{2F6DEF72-8FDC-4D29-947D-392021498A4B}"/>
    <cellStyle name="Millares 3 4 4 5" xfId="953" xr:uid="{8F2CFFD9-5356-4345-B83C-EFF9C388BD46}"/>
    <cellStyle name="Millares 3 4 4 5 2" xfId="3782" xr:uid="{C9DE703E-E553-4C11-8288-A1393759398F}"/>
    <cellStyle name="Millares 3 4 4 5 2 2" xfId="12048" xr:uid="{AE1D0A1C-89B0-464D-BA42-0FA0D0682407}"/>
    <cellStyle name="Millares 3 4 4 5 2 2 2" xfId="33551" xr:uid="{CABECCEC-0DC9-4D63-962D-679E35D82FEB}"/>
    <cellStyle name="Millares 3 4 4 5 2 3" xfId="18683" xr:uid="{16516952-D245-434A-8F8B-D5B5F9D23167}"/>
    <cellStyle name="Millares 3 4 4 5 2 3 2" xfId="40186" xr:uid="{12FABC9E-CE6E-4ACD-B386-BDE6E1B47E92}"/>
    <cellStyle name="Millares 3 4 4 5 2 4" xfId="25288" xr:uid="{9A576596-F7AA-400E-8FDB-95B9FF545BD0}"/>
    <cellStyle name="Millares 3 4 4 5 2 5" xfId="46791" xr:uid="{353AECCA-DC0E-4835-B298-D401E5CCD25D}"/>
    <cellStyle name="Millares 3 4 4 5 3" xfId="5921" xr:uid="{5BA99883-F9D0-440B-BBD4-B79A2D7B8C50}"/>
    <cellStyle name="Millares 3 4 4 5 3 2" xfId="14187" xr:uid="{F1A4F9F7-FF05-41F0-A713-07D720AE2291}"/>
    <cellStyle name="Millares 3 4 4 5 3 2 2" xfId="35690" xr:uid="{1861F3E6-1AC2-481C-8191-F598C67D65FC}"/>
    <cellStyle name="Millares 3 4 4 5 3 3" xfId="20822" xr:uid="{D31EDECD-4492-4661-800D-DFE52B939835}"/>
    <cellStyle name="Millares 3 4 4 5 3 3 2" xfId="42325" xr:uid="{A661C567-EDFE-43C6-A048-79F29320D2A2}"/>
    <cellStyle name="Millares 3 4 4 5 3 4" xfId="27427" xr:uid="{AA154D42-E5CF-4FF9-B4C7-CBA5FCBFEFA8}"/>
    <cellStyle name="Millares 3 4 4 5 3 5" xfId="48930" xr:uid="{24E09D26-B225-4D0D-AF1B-0A040FD2969E}"/>
    <cellStyle name="Millares 3 4 4 5 4" xfId="7562" xr:uid="{38BF34AE-115B-43D8-9C1C-D78EF8F1ED91}"/>
    <cellStyle name="Millares 3 4 4 5 4 2" xfId="29065" xr:uid="{2C4715C2-A49E-4954-8F97-FBA7B4863C6D}"/>
    <cellStyle name="Millares 3 4 4 5 5" xfId="9219" xr:uid="{BFDA4FA6-E1EB-44A5-9C0E-4EA8DC747090}"/>
    <cellStyle name="Millares 3 4 4 5 5 2" xfId="30722" xr:uid="{FCD5AEE4-AD83-4E0A-9105-0059CFFF2E8C}"/>
    <cellStyle name="Millares 3 4 4 5 6" xfId="15854" xr:uid="{30E00311-51E6-4474-B4E1-D0CAA4E7B82E}"/>
    <cellStyle name="Millares 3 4 4 5 6 2" xfId="37357" xr:uid="{24EFC46F-51BE-493B-8D4D-576B3AFF5824}"/>
    <cellStyle name="Millares 3 4 4 5 7" xfId="22459" xr:uid="{81307DF3-318F-41B4-A016-127B5A433EFC}"/>
    <cellStyle name="Millares 3 4 4 5 8" xfId="43962" xr:uid="{842EBF34-D526-4931-A658-E2F3CDF8E5E5}"/>
    <cellStyle name="Millares 3 4 4 6" xfId="1214" xr:uid="{1DA0F126-ED72-4411-9DA8-32597B4B0BC1}"/>
    <cellStyle name="Millares 3 4 4 6 2" xfId="4043" xr:uid="{D51373C2-E475-403A-8BF1-7AB051942053}"/>
    <cellStyle name="Millares 3 4 4 6 2 2" xfId="12309" xr:uid="{00DDB12F-0B99-4F7E-B9ED-8EC346AE003B}"/>
    <cellStyle name="Millares 3 4 4 6 2 2 2" xfId="33812" xr:uid="{544161C5-CCAF-40DF-8F2E-EEA9AE1FF703}"/>
    <cellStyle name="Millares 3 4 4 6 2 3" xfId="18944" xr:uid="{5AB6BE7C-6710-4835-807C-8C4626E03DC1}"/>
    <cellStyle name="Millares 3 4 4 6 2 3 2" xfId="40447" xr:uid="{023C8761-A18B-4C91-B724-BCBB4E75170D}"/>
    <cellStyle name="Millares 3 4 4 6 2 4" xfId="25549" xr:uid="{FF65B9CF-33D7-4D25-8EE3-E028244E00C0}"/>
    <cellStyle name="Millares 3 4 4 6 2 5" xfId="47052" xr:uid="{AB0575DE-E0A5-4262-8530-1289F4C685F8}"/>
    <cellStyle name="Millares 3 4 4 6 3" xfId="6182" xr:uid="{64A71207-C8B9-452C-9E0D-A3850953BCE1}"/>
    <cellStyle name="Millares 3 4 4 6 3 2" xfId="14448" xr:uid="{815C87DA-4950-4A5A-A03A-A0754DE3399E}"/>
    <cellStyle name="Millares 3 4 4 6 3 2 2" xfId="35951" xr:uid="{2F63A9D2-35DE-41B7-878B-52B365162440}"/>
    <cellStyle name="Millares 3 4 4 6 3 3" xfId="21083" xr:uid="{A9FEAAD1-4467-45D7-962A-52058CB697DE}"/>
    <cellStyle name="Millares 3 4 4 6 3 3 2" xfId="42586" xr:uid="{9A47F0CD-61F2-4661-818A-08358D67D9CD}"/>
    <cellStyle name="Millares 3 4 4 6 3 4" xfId="27688" xr:uid="{2339A87D-6F06-48A3-AA3B-4F16F5706B2C}"/>
    <cellStyle name="Millares 3 4 4 6 3 5" xfId="49191" xr:uid="{89B78594-1197-44C8-98A7-3FE69FD637F4}"/>
    <cellStyle name="Millares 3 4 4 6 4" xfId="7823" xr:uid="{EB475E65-AD12-4F5A-BE1F-FB1DE62F252F}"/>
    <cellStyle name="Millares 3 4 4 6 4 2" xfId="29326" xr:uid="{CC448FAE-0683-440B-A397-A4F2F9C14872}"/>
    <cellStyle name="Millares 3 4 4 6 5" xfId="9480" xr:uid="{C3534FC4-4E18-4D7B-AD2E-ABD3960F7BAC}"/>
    <cellStyle name="Millares 3 4 4 6 5 2" xfId="30983" xr:uid="{C68F0A0F-6A6F-4CC3-B9E8-F1CCE7350193}"/>
    <cellStyle name="Millares 3 4 4 6 6" xfId="16115" xr:uid="{7A58E84C-68B1-47E5-84FC-9ED4427D2458}"/>
    <cellStyle name="Millares 3 4 4 6 6 2" xfId="37618" xr:uid="{4F77FE1F-2366-4CF1-BA89-E4D280459EFD}"/>
    <cellStyle name="Millares 3 4 4 6 7" xfId="22720" xr:uid="{BF03F4FD-BDF3-4662-95CF-30EACAA3D98D}"/>
    <cellStyle name="Millares 3 4 4 6 8" xfId="44223" xr:uid="{5C8B6C2B-B8E5-47B3-B2B3-16E17E0AEF77}"/>
    <cellStyle name="Millares 3 4 4 7" xfId="1902" xr:uid="{A2EEA04E-D6B1-4F45-BFB9-CC2716B37F94}"/>
    <cellStyle name="Millares 3 4 4 7 2" xfId="10168" xr:uid="{8E1D9103-5927-4E32-99AF-2F425E698648}"/>
    <cellStyle name="Millares 3 4 4 7 2 2" xfId="31671" xr:uid="{4132FD35-8334-45ED-BD17-9C4A984E696C}"/>
    <cellStyle name="Millares 3 4 4 7 3" xfId="16803" xr:uid="{E70B358F-82AE-4CE4-8438-CDEE8695C4F7}"/>
    <cellStyle name="Millares 3 4 4 7 3 2" xfId="38306" xr:uid="{E1CCBEF0-B5C4-442B-8FB2-87E051CD76A1}"/>
    <cellStyle name="Millares 3 4 4 7 4" xfId="23408" xr:uid="{1204F7D1-92F8-4967-AE97-84A91D381F33}"/>
    <cellStyle name="Millares 3 4 4 7 5" xfId="44911" xr:uid="{B1969013-CB09-44C6-A93D-2C6998BF4377}"/>
    <cellStyle name="Millares 3 4 4 8" xfId="2587" xr:uid="{39F31068-958C-43B2-981C-1BC8A77B4D8D}"/>
    <cellStyle name="Millares 3 4 4 8 2" xfId="10853" xr:uid="{537505D0-D0CA-4D39-BE32-7D89930B1D37}"/>
    <cellStyle name="Millares 3 4 4 8 2 2" xfId="32356" xr:uid="{96F23FA7-7046-424B-B401-46F382F0170C}"/>
    <cellStyle name="Millares 3 4 4 8 3" xfId="17488" xr:uid="{3FF11CC0-5CEC-4786-B130-A0218E851209}"/>
    <cellStyle name="Millares 3 4 4 8 3 2" xfId="38991" xr:uid="{CCDDA887-D51C-429B-A958-9A8A9DCE458A}"/>
    <cellStyle name="Millares 3 4 4 8 4" xfId="24093" xr:uid="{3D19EA04-D5BC-4A72-9D8E-6D36577B6946}"/>
    <cellStyle name="Millares 3 4 4 8 5" xfId="45596" xr:uid="{0451B352-F0C0-49E7-8E2A-1308E31D8D7D}"/>
    <cellStyle name="Millares 3 4 4 9" xfId="3098" xr:uid="{983BC12B-CC4B-44BD-83BF-E58F6919DDC8}"/>
    <cellStyle name="Millares 3 4 4 9 2" xfId="11364" xr:uid="{ED367871-F169-49C9-B945-57802518389F}"/>
    <cellStyle name="Millares 3 4 4 9 2 2" xfId="32867" xr:uid="{0596A910-528E-4056-9A26-E557A23B668B}"/>
    <cellStyle name="Millares 3 4 4 9 3" xfId="17999" xr:uid="{EFC1B221-E2F0-43FB-B7DE-9FDE480545FB}"/>
    <cellStyle name="Millares 3 4 4 9 3 2" xfId="39502" xr:uid="{B0C108B1-E588-4FE3-9E62-2682D7AB8503}"/>
    <cellStyle name="Millares 3 4 4 9 4" xfId="24604" xr:uid="{2E9DED66-CB13-47B9-827A-D0F1DEE7C3A8}"/>
    <cellStyle name="Millares 3 4 4 9 5" xfId="46107" xr:uid="{015A5F3E-9D75-4831-801C-2C2B22D4A0D3}"/>
    <cellStyle name="Millares 3 4 5" xfId="249" xr:uid="{64A5FF1D-03CB-40EE-8A69-AA73369792EB}"/>
    <cellStyle name="Millares 3 4 5 10" xfId="4763" xr:uid="{820460FD-6068-45E3-A7D8-0A3A294F1C3E}"/>
    <cellStyle name="Millares 3 4 5 10 2" xfId="13029" xr:uid="{903DF4E9-EDE5-4EFA-A8E4-065364DC4090}"/>
    <cellStyle name="Millares 3 4 5 10 2 2" xfId="34532" xr:uid="{4DC81E2F-299C-45C6-9F24-EF7D450AFE50}"/>
    <cellStyle name="Millares 3 4 5 10 3" xfId="19664" xr:uid="{73841744-9380-4DF8-960B-28206E29632C}"/>
    <cellStyle name="Millares 3 4 5 10 3 2" xfId="41167" xr:uid="{E9CA6B0E-9B68-45DC-90FC-391585253B1B}"/>
    <cellStyle name="Millares 3 4 5 10 4" xfId="26269" xr:uid="{62D81F84-702E-44E0-B35E-4003308BB78B}"/>
    <cellStyle name="Millares 3 4 5 10 5" xfId="47772" xr:uid="{CEA4F360-7939-4A17-A668-43E918570C5A}"/>
    <cellStyle name="Millares 3 4 5 11" xfId="5266" xr:uid="{5BAD8129-8EAA-47AF-9159-4910E8DCDF6A}"/>
    <cellStyle name="Millares 3 4 5 11 2" xfId="13532" xr:uid="{79882EB6-9BC3-400A-B11A-CC36D9C9B06D}"/>
    <cellStyle name="Millares 3 4 5 11 2 2" xfId="35035" xr:uid="{01E80DBC-8820-41B0-863C-53C5548E4E73}"/>
    <cellStyle name="Millares 3 4 5 11 3" xfId="20167" xr:uid="{12D27798-150E-4DFC-BECB-027DB483DA4C}"/>
    <cellStyle name="Millares 3 4 5 11 3 2" xfId="41670" xr:uid="{57486119-BDFD-48C2-90B4-B7E2E8E13557}"/>
    <cellStyle name="Millares 3 4 5 11 4" xfId="26772" xr:uid="{A4F4D497-0577-40EF-90A2-D2EFEF47E5BB}"/>
    <cellStyle name="Millares 3 4 5 11 5" xfId="48275" xr:uid="{D7D58F5D-F69B-4EE7-A5B4-3AABAB442F67}"/>
    <cellStyle name="Millares 3 4 5 12" xfId="6907" xr:uid="{51238E2C-D2DA-4D25-812A-BD4671A3F8A9}"/>
    <cellStyle name="Millares 3 4 5 12 2" xfId="28410" xr:uid="{DF37296A-ABF4-4C57-9F65-E19B8A0EA81F}"/>
    <cellStyle name="Millares 3 4 5 13" xfId="8562" xr:uid="{4423FDF5-C45C-4E3A-84A7-E74339D704D4}"/>
    <cellStyle name="Millares 3 4 5 13 2" xfId="30065" xr:uid="{3E46A9F3-1F3C-4771-9A85-926FE0C9C257}"/>
    <cellStyle name="Millares 3 4 5 14" xfId="15200" xr:uid="{12C3602B-1756-46B1-B2C6-2D158FAA2C76}"/>
    <cellStyle name="Millares 3 4 5 14 2" xfId="36703" xr:uid="{32663CBC-82B4-4DC8-89AB-634411081687}"/>
    <cellStyle name="Millares 3 4 5 15" xfId="21805" xr:uid="{451CE33B-6E2C-4944-9368-B3C98BE55E8D}"/>
    <cellStyle name="Millares 3 4 5 16" xfId="43308" xr:uid="{7C0311E0-371C-4CF8-8643-88FD56BBBBF9}"/>
    <cellStyle name="Millares 3 4 5 2" xfId="560" xr:uid="{462D6C8C-73EE-42E4-BC74-FAB2EC5A1B3D}"/>
    <cellStyle name="Millares 3 4 5 2 10" xfId="7171" xr:uid="{80B64BAF-E3D5-47F9-8BF3-5FCDB19BD174}"/>
    <cellStyle name="Millares 3 4 5 2 10 2" xfId="28674" xr:uid="{9B7BCCDC-64D7-44D0-8FC2-2D1571A4A863}"/>
    <cellStyle name="Millares 3 4 5 2 11" xfId="8827" xr:uid="{A939F384-EB96-43FB-AACB-D187E4AD9D82}"/>
    <cellStyle name="Millares 3 4 5 2 11 2" xfId="30330" xr:uid="{133BD243-F567-4428-A10A-38AE6E6FCA22}"/>
    <cellStyle name="Millares 3 4 5 2 12" xfId="15463" xr:uid="{065F2067-F0F1-44D3-98EA-8F7EC779F22A}"/>
    <cellStyle name="Millares 3 4 5 2 12 2" xfId="36966" xr:uid="{29EF6D40-7DA4-451F-BC2F-EADE3FF25E24}"/>
    <cellStyle name="Millares 3 4 5 2 13" xfId="22068" xr:uid="{B9E5BC46-9868-489A-8246-711393508DF7}"/>
    <cellStyle name="Millares 3 4 5 2 14" xfId="43571" xr:uid="{4F21E49B-8D57-4B1C-8B93-1322EA8720D6}"/>
    <cellStyle name="Millares 3 4 5 2 2" xfId="842" xr:uid="{14EA3CAD-D0A4-46D8-A504-7304D7C0C6AA}"/>
    <cellStyle name="Millares 3 4 5 2 2 10" xfId="15743" xr:uid="{5C247773-6617-48D7-B592-DD519CB5480A}"/>
    <cellStyle name="Millares 3 4 5 2 2 10 2" xfId="37246" xr:uid="{2A9862D6-B6AC-4590-A558-B48AAFB5944E}"/>
    <cellStyle name="Millares 3 4 5 2 2 11" xfId="22348" xr:uid="{A20BE204-7556-45EA-B1EC-C209FE995873}"/>
    <cellStyle name="Millares 3 4 5 2 2 12" xfId="43851" xr:uid="{C2E0CDE0-50A3-464D-971A-A7606B85B6B1}"/>
    <cellStyle name="Millares 3 4 5 2 2 2" xfId="1788" xr:uid="{4EDD137E-43FD-474C-BB33-47C95E4A398B}"/>
    <cellStyle name="Millares 3 4 5 2 2 2 2" xfId="4617" xr:uid="{08E33BA3-21C5-4456-A637-8D7BBE904159}"/>
    <cellStyle name="Millares 3 4 5 2 2 2 2 2" xfId="12883" xr:uid="{526A0684-A21B-41A4-B44B-6DF711A52BA5}"/>
    <cellStyle name="Millares 3 4 5 2 2 2 2 2 2" xfId="34386" xr:uid="{92017EBB-4A3B-4354-8B69-5DF5CAA5339C}"/>
    <cellStyle name="Millares 3 4 5 2 2 2 2 3" xfId="19518" xr:uid="{9A75BB02-A1F9-437E-9331-C5C6E845A123}"/>
    <cellStyle name="Millares 3 4 5 2 2 2 2 3 2" xfId="41021" xr:uid="{32FA0137-8577-47FD-BBE5-7DE6E52B0276}"/>
    <cellStyle name="Millares 3 4 5 2 2 2 2 4" xfId="26123" xr:uid="{09339014-DCCB-4518-A1C4-7A86D816AF88}"/>
    <cellStyle name="Millares 3 4 5 2 2 2 2 5" xfId="47626" xr:uid="{E63DED1D-292D-4912-8935-37C37958D0B4}"/>
    <cellStyle name="Millares 3 4 5 2 2 2 3" xfId="6756" xr:uid="{074D4A89-51D2-4712-B765-9262FDFC07A9}"/>
    <cellStyle name="Millares 3 4 5 2 2 2 3 2" xfId="15022" xr:uid="{062D05B1-AE0D-41C0-9FA9-4CEB4854BC62}"/>
    <cellStyle name="Millares 3 4 5 2 2 2 3 2 2" xfId="36525" xr:uid="{B57F9578-6836-43AD-991C-5890131A9A13}"/>
    <cellStyle name="Millares 3 4 5 2 2 2 3 3" xfId="21657" xr:uid="{1E963B56-BE8A-469A-BB00-9690C042CC34}"/>
    <cellStyle name="Millares 3 4 5 2 2 2 3 3 2" xfId="43160" xr:uid="{B59C002F-4AFB-4254-91C9-A32E195236E3}"/>
    <cellStyle name="Millares 3 4 5 2 2 2 3 4" xfId="28262" xr:uid="{CDE4C753-D726-4985-8A31-C2581AFBEAD6}"/>
    <cellStyle name="Millares 3 4 5 2 2 2 3 5" xfId="49765" xr:uid="{2520BEBA-E736-457E-9A9D-869A64F0EAEB}"/>
    <cellStyle name="Millares 3 4 5 2 2 2 4" xfId="8397" xr:uid="{A7E13FCA-0FBC-4F00-8703-F408DB69FB3C}"/>
    <cellStyle name="Millares 3 4 5 2 2 2 4 2" xfId="29900" xr:uid="{8F8C23E4-9164-4FE7-9ECF-DE65B563B9F2}"/>
    <cellStyle name="Millares 3 4 5 2 2 2 5" xfId="10054" xr:uid="{2BF4FB20-65B4-4E86-A345-8EDCC39E6090}"/>
    <cellStyle name="Millares 3 4 5 2 2 2 5 2" xfId="31557" xr:uid="{0DA74DFE-9A73-48A6-8BF4-E7974BB0EA07}"/>
    <cellStyle name="Millares 3 4 5 2 2 2 6" xfId="16689" xr:uid="{379F94B2-821B-45A6-B78C-DE96B6359C2A}"/>
    <cellStyle name="Millares 3 4 5 2 2 2 6 2" xfId="38192" xr:uid="{7BD58D7B-E076-4226-A33A-4BE7A3396CB3}"/>
    <cellStyle name="Millares 3 4 5 2 2 2 7" xfId="23294" xr:uid="{B56F8BD0-B01F-47C0-A103-01C25EDD575E}"/>
    <cellStyle name="Millares 3 4 5 2 2 2 8" xfId="44797" xr:uid="{EB166623-EDDB-4AA4-B343-BDC0BBF0ECD1}"/>
    <cellStyle name="Millares 3 4 5 2 2 3" xfId="2475" xr:uid="{60BD2CF3-8EF7-476B-B271-64566A503D7F}"/>
    <cellStyle name="Millares 3 4 5 2 2 3 2" xfId="10741" xr:uid="{1C8F44CF-F79C-4155-B8A0-C2E8755A1A75}"/>
    <cellStyle name="Millares 3 4 5 2 2 3 2 2" xfId="32244" xr:uid="{6FCFEC06-8FAE-49F2-98F2-EE9F671F2383}"/>
    <cellStyle name="Millares 3 4 5 2 2 3 3" xfId="17376" xr:uid="{5F5FD452-9D5B-4EC2-B07E-58EA5362422C}"/>
    <cellStyle name="Millares 3 4 5 2 2 3 3 2" xfId="38879" xr:uid="{DB5AD0B2-7358-4FBD-ABB9-AE1B4832FA37}"/>
    <cellStyle name="Millares 3 4 5 2 2 3 4" xfId="23981" xr:uid="{C432CC2E-FC91-4183-8603-E1C3CD38ECE1}"/>
    <cellStyle name="Millares 3 4 5 2 2 3 5" xfId="45484" xr:uid="{EAD0AE56-C801-4AD7-8943-BEB7A9C494B7}"/>
    <cellStyle name="Millares 3 4 5 2 2 4" xfId="2992" xr:uid="{94E83CB8-205E-4A8B-928F-2D67C8BEBD0E}"/>
    <cellStyle name="Millares 3 4 5 2 2 4 2" xfId="11258" xr:uid="{4597F6ED-6C4E-433F-BC22-C7BC78DE2B72}"/>
    <cellStyle name="Millares 3 4 5 2 2 4 2 2" xfId="32761" xr:uid="{25B229BB-5BE4-497F-9458-DB2BA8C8CF6E}"/>
    <cellStyle name="Millares 3 4 5 2 2 4 3" xfId="17893" xr:uid="{A10A39BF-FA94-4C56-B52B-7A72FA41847F}"/>
    <cellStyle name="Millares 3 4 5 2 2 4 3 2" xfId="39396" xr:uid="{043F70D1-ED43-40DC-B2E5-C470B463398D}"/>
    <cellStyle name="Millares 3 4 5 2 2 4 4" xfId="24498" xr:uid="{73C9EC2D-8901-45A1-AE0E-AC1C45CC5D9E}"/>
    <cellStyle name="Millares 3 4 5 2 2 4 5" xfId="46001" xr:uid="{A1B36D15-9288-41C8-92C5-4F408951FB0D}"/>
    <cellStyle name="Millares 3 4 5 2 2 5" xfId="3671" xr:uid="{B6EF6E42-0C29-4557-9C3C-A7194D523E1C}"/>
    <cellStyle name="Millares 3 4 5 2 2 5 2" xfId="11937" xr:uid="{EA8B5379-472D-4A94-846E-F8064672BFDC}"/>
    <cellStyle name="Millares 3 4 5 2 2 5 2 2" xfId="33440" xr:uid="{A90D0AA9-9E9F-4505-A9CC-42CE048C5B44}"/>
    <cellStyle name="Millares 3 4 5 2 2 5 3" xfId="18572" xr:uid="{B2C16C9F-E9D3-4B28-B7EE-8105D3E343A6}"/>
    <cellStyle name="Millares 3 4 5 2 2 5 3 2" xfId="40075" xr:uid="{0AFA4ECE-99D1-438D-BD25-FD5C26610C7E}"/>
    <cellStyle name="Millares 3 4 5 2 2 5 4" xfId="25177" xr:uid="{32A883FF-2786-47C5-98B1-B7750AA42FF8}"/>
    <cellStyle name="Millares 3 4 5 2 2 5 5" xfId="46680" xr:uid="{DE679C8F-7DD0-48DF-8928-3293730956A5}"/>
    <cellStyle name="Millares 3 4 5 2 2 6" xfId="5136" xr:uid="{907E5425-E9A9-4FE3-BE5C-EAB154B57DF5}"/>
    <cellStyle name="Millares 3 4 5 2 2 6 2" xfId="13402" xr:uid="{2AC81C28-7DE3-4630-A8BE-2B181913946F}"/>
    <cellStyle name="Millares 3 4 5 2 2 6 2 2" xfId="34905" xr:uid="{AB70091B-32CB-49C0-9252-300D426C35C0}"/>
    <cellStyle name="Millares 3 4 5 2 2 6 3" xfId="20037" xr:uid="{BE06CA05-83B3-4401-A18E-1949A1AAC997}"/>
    <cellStyle name="Millares 3 4 5 2 2 6 3 2" xfId="41540" xr:uid="{432EB38A-A639-4F1A-B42D-DD7D8DC7CAEB}"/>
    <cellStyle name="Millares 3 4 5 2 2 6 4" xfId="26642" xr:uid="{59826C9F-D91B-4BA1-B412-4D6E9CAD329A}"/>
    <cellStyle name="Millares 3 4 5 2 2 6 5" xfId="48145" xr:uid="{2E10175A-9B0B-4EC1-9037-7AED7383AAF1}"/>
    <cellStyle name="Millares 3 4 5 2 2 7" xfId="5810" xr:uid="{8D63D780-A4F6-428C-9100-0DF8B5C64AA0}"/>
    <cellStyle name="Millares 3 4 5 2 2 7 2" xfId="14076" xr:uid="{4B974541-5392-482C-880E-D561D53560F4}"/>
    <cellStyle name="Millares 3 4 5 2 2 7 2 2" xfId="35579" xr:uid="{2E06089B-B8A0-4C3F-A9E5-AB6C09AE83E2}"/>
    <cellStyle name="Millares 3 4 5 2 2 7 3" xfId="20711" xr:uid="{BD116108-82CE-4E9A-97F0-87D4E5397CCC}"/>
    <cellStyle name="Millares 3 4 5 2 2 7 3 2" xfId="42214" xr:uid="{46E8CDBB-E375-408C-9E44-C4DCA38B8307}"/>
    <cellStyle name="Millares 3 4 5 2 2 7 4" xfId="27316" xr:uid="{4689A27A-3C06-494F-8615-CA31E995576D}"/>
    <cellStyle name="Millares 3 4 5 2 2 7 5" xfId="48819" xr:uid="{F4EB33DE-2299-4013-90EA-7C07E1061D16}"/>
    <cellStyle name="Millares 3 4 5 2 2 8" xfId="7451" xr:uid="{C04C0332-02A4-479E-B35A-D3417583081B}"/>
    <cellStyle name="Millares 3 4 5 2 2 8 2" xfId="28954" xr:uid="{3FB0BEE4-5BC4-4716-97BF-B3C8846C970C}"/>
    <cellStyle name="Millares 3 4 5 2 2 9" xfId="9108" xr:uid="{A4FFDFA7-8751-4B2B-956A-EC27BECC8D28}"/>
    <cellStyle name="Millares 3 4 5 2 2 9 2" xfId="30611" xr:uid="{2DA93DC6-9AEC-4C5C-97EE-E5D00E1DDD69}"/>
    <cellStyle name="Millares 3 4 5 2 3" xfId="1112" xr:uid="{F3E973EC-65B7-48A9-B76C-4E6C3CCFCED2}"/>
    <cellStyle name="Millares 3 4 5 2 3 2" xfId="3941" xr:uid="{AB22EAFF-7FC0-4611-B7B8-44226034F7F1}"/>
    <cellStyle name="Millares 3 4 5 2 3 2 2" xfId="12207" xr:uid="{2FF210B7-EA0D-42B5-8F93-4BCD1C4375DF}"/>
    <cellStyle name="Millares 3 4 5 2 3 2 2 2" xfId="33710" xr:uid="{79D1F37F-F509-4AD8-BCDE-465D6D15CA61}"/>
    <cellStyle name="Millares 3 4 5 2 3 2 3" xfId="18842" xr:uid="{5ABC64C1-8CEF-409E-B706-3C5CC58D0E7A}"/>
    <cellStyle name="Millares 3 4 5 2 3 2 3 2" xfId="40345" xr:uid="{657660E2-5687-47F2-AE06-494926568F4F}"/>
    <cellStyle name="Millares 3 4 5 2 3 2 4" xfId="25447" xr:uid="{5DFE91D0-9F45-49D8-84E2-D5E1700FB064}"/>
    <cellStyle name="Millares 3 4 5 2 3 2 5" xfId="46950" xr:uid="{2C36CF32-4B89-4590-9B84-D41AE59C8938}"/>
    <cellStyle name="Millares 3 4 5 2 3 3" xfId="6080" xr:uid="{5EE77252-770A-4FC8-9C7B-A5AC5E5858AC}"/>
    <cellStyle name="Millares 3 4 5 2 3 3 2" xfId="14346" xr:uid="{78F0AC9D-EFBA-480E-859E-6AE79188774D}"/>
    <cellStyle name="Millares 3 4 5 2 3 3 2 2" xfId="35849" xr:uid="{4B761987-3428-41D3-BD30-155917D89BD6}"/>
    <cellStyle name="Millares 3 4 5 2 3 3 3" xfId="20981" xr:uid="{BD005ED5-83E9-4198-9730-C98F7E12320C}"/>
    <cellStyle name="Millares 3 4 5 2 3 3 3 2" xfId="42484" xr:uid="{1A3A68B7-531D-4A1C-A61D-AC18C89A2AB5}"/>
    <cellStyle name="Millares 3 4 5 2 3 3 4" xfId="27586" xr:uid="{0279590D-6A95-4D3D-B90E-A9E1BAA969DA}"/>
    <cellStyle name="Millares 3 4 5 2 3 3 5" xfId="49089" xr:uid="{8E245BD4-B700-44DA-8D15-09119DA67513}"/>
    <cellStyle name="Millares 3 4 5 2 3 4" xfId="7721" xr:uid="{F88E9D86-45E8-407B-96EB-6D7F44E062B3}"/>
    <cellStyle name="Millares 3 4 5 2 3 4 2" xfId="29224" xr:uid="{6DA04E6F-0CE0-4142-B250-B1CEA6C81994}"/>
    <cellStyle name="Millares 3 4 5 2 3 5" xfId="9378" xr:uid="{EA5EFF73-47BC-4996-A2DE-D6B1C45D0C81}"/>
    <cellStyle name="Millares 3 4 5 2 3 5 2" xfId="30881" xr:uid="{A4774673-FA68-48D3-9052-8BB7F270DD77}"/>
    <cellStyle name="Millares 3 4 5 2 3 6" xfId="16013" xr:uid="{B0B5D2D9-48D4-4D14-9762-9880235F0BB7}"/>
    <cellStyle name="Millares 3 4 5 2 3 6 2" xfId="37516" xr:uid="{339D1043-41CC-449F-8FAB-6FCECA1B36DD}"/>
    <cellStyle name="Millares 3 4 5 2 3 7" xfId="22618" xr:uid="{0FCFBA70-D974-4054-8E78-B9C71106393F}"/>
    <cellStyle name="Millares 3 4 5 2 3 8" xfId="44121" xr:uid="{BC551A72-0EDD-4A0C-9DCE-7DB939CD6A3B}"/>
    <cellStyle name="Millares 3 4 5 2 4" xfId="1508" xr:uid="{C71D9AFE-7641-47A5-A3DB-267D83AEEEA3}"/>
    <cellStyle name="Millares 3 4 5 2 4 2" xfId="4337" xr:uid="{BDF6FC2C-59BB-4D05-9F02-35137644555D}"/>
    <cellStyle name="Millares 3 4 5 2 4 2 2" xfId="12603" xr:uid="{50A44BB7-454F-4013-88B8-CAF9E0669FDF}"/>
    <cellStyle name="Millares 3 4 5 2 4 2 2 2" xfId="34106" xr:uid="{05A1C204-66B8-4E52-B181-BC6C2D6771C7}"/>
    <cellStyle name="Millares 3 4 5 2 4 2 3" xfId="19238" xr:uid="{F936F3B6-481C-41D2-B4EA-5019D4B3CFB1}"/>
    <cellStyle name="Millares 3 4 5 2 4 2 3 2" xfId="40741" xr:uid="{D443E94D-A7A0-4349-9805-284EF85CFF25}"/>
    <cellStyle name="Millares 3 4 5 2 4 2 4" xfId="25843" xr:uid="{A3E79C7F-FE41-4C1F-8CC9-05C1647D1710}"/>
    <cellStyle name="Millares 3 4 5 2 4 2 5" xfId="47346" xr:uid="{7A4064CE-9251-4624-A438-B7F8B696AF7B}"/>
    <cellStyle name="Millares 3 4 5 2 4 3" xfId="6476" xr:uid="{4DE36D74-9CC2-4351-BD5E-AFE3E47A8E93}"/>
    <cellStyle name="Millares 3 4 5 2 4 3 2" xfId="14742" xr:uid="{91762B47-F7C6-4DDA-BF07-FA75292CB9A7}"/>
    <cellStyle name="Millares 3 4 5 2 4 3 2 2" xfId="36245" xr:uid="{E4A73B96-A5A9-45A0-A8C5-F9794AC8A77F}"/>
    <cellStyle name="Millares 3 4 5 2 4 3 3" xfId="21377" xr:uid="{A7ED903A-07BB-4464-A0FA-FC9CAD2376A0}"/>
    <cellStyle name="Millares 3 4 5 2 4 3 3 2" xfId="42880" xr:uid="{787F181B-2224-4A54-B964-4627C97E9F2D}"/>
    <cellStyle name="Millares 3 4 5 2 4 3 4" xfId="27982" xr:uid="{B4BE0004-41EE-4370-A28A-5D3853A00388}"/>
    <cellStyle name="Millares 3 4 5 2 4 3 5" xfId="49485" xr:uid="{E7B239AB-ECDC-4495-8BF3-F3E915BE20F4}"/>
    <cellStyle name="Millares 3 4 5 2 4 4" xfId="8117" xr:uid="{90D7D967-5981-4E59-B3F0-F58399D9C770}"/>
    <cellStyle name="Millares 3 4 5 2 4 4 2" xfId="29620" xr:uid="{6EC81A7E-629B-4AD3-AC94-513A769E6450}"/>
    <cellStyle name="Millares 3 4 5 2 4 5" xfId="9774" xr:uid="{47D11F1E-27B8-4EF6-952C-51A7C992A4CA}"/>
    <cellStyle name="Millares 3 4 5 2 4 5 2" xfId="31277" xr:uid="{D1622242-978A-440D-A874-D1940898348A}"/>
    <cellStyle name="Millares 3 4 5 2 4 6" xfId="16409" xr:uid="{28D1D7F9-6214-4A63-8E75-7BB6D3A66319}"/>
    <cellStyle name="Millares 3 4 5 2 4 6 2" xfId="37912" xr:uid="{402970C8-B5E6-4216-A6D3-5D6FC260BF0B}"/>
    <cellStyle name="Millares 3 4 5 2 4 7" xfId="23014" xr:uid="{4CF6F597-6B16-4B4C-9306-65733B8B99CC}"/>
    <cellStyle name="Millares 3 4 5 2 4 8" xfId="44517" xr:uid="{33071CE6-AB5A-4162-BC84-8EB550AA0CDE}"/>
    <cellStyle name="Millares 3 4 5 2 5" xfId="2195" xr:uid="{606BE73C-B042-4F59-AC4E-FB5430CDB6FB}"/>
    <cellStyle name="Millares 3 4 5 2 5 2" xfId="10461" xr:uid="{610BE981-F54D-433A-B36C-5845F004F57C}"/>
    <cellStyle name="Millares 3 4 5 2 5 2 2" xfId="31964" xr:uid="{7ACA99D5-38C9-4472-8659-97570A452130}"/>
    <cellStyle name="Millares 3 4 5 2 5 3" xfId="17096" xr:uid="{0C5B0A3D-172F-4950-B0E7-E389D878E0ED}"/>
    <cellStyle name="Millares 3 4 5 2 5 3 2" xfId="38599" xr:uid="{7E8D5B47-C259-4423-B858-91D2C4C0A979}"/>
    <cellStyle name="Millares 3 4 5 2 5 4" xfId="23701" xr:uid="{4A0BB989-8F15-4A95-8DEA-345531F8C160}"/>
    <cellStyle name="Millares 3 4 5 2 5 5" xfId="45204" xr:uid="{4D86A8C3-734B-442A-8766-C1F44333F958}"/>
    <cellStyle name="Millares 3 4 5 2 6" xfId="2741" xr:uid="{B6D1F84C-5CC0-44B0-94BC-1B6A55E4F09B}"/>
    <cellStyle name="Millares 3 4 5 2 6 2" xfId="11007" xr:uid="{B97BAED7-D5CB-43D6-A5D9-89A7B87EAF08}"/>
    <cellStyle name="Millares 3 4 5 2 6 2 2" xfId="32510" xr:uid="{E223DF2C-CE48-448E-9D73-2C5D2AEF814A}"/>
    <cellStyle name="Millares 3 4 5 2 6 3" xfId="17642" xr:uid="{3C5F4FA2-9FF9-4F84-98DE-1A2C6697017A}"/>
    <cellStyle name="Millares 3 4 5 2 6 3 2" xfId="39145" xr:uid="{03DC1270-1617-4A54-9C91-59158BBBF35E}"/>
    <cellStyle name="Millares 3 4 5 2 6 4" xfId="24247" xr:uid="{1AA6C6AC-1A0A-4DE0-8AF3-AEEFE0B7F66F}"/>
    <cellStyle name="Millares 3 4 5 2 6 5" xfId="45750" xr:uid="{EEA455E8-684B-49B8-AAF0-F330898AFEFE}"/>
    <cellStyle name="Millares 3 4 5 2 7" xfId="3391" xr:uid="{F22465BD-F9DC-4475-84A4-627EA9C30CEA}"/>
    <cellStyle name="Millares 3 4 5 2 7 2" xfId="11657" xr:uid="{FDF4FB98-7862-4516-9EE1-C45442D4F1D2}"/>
    <cellStyle name="Millares 3 4 5 2 7 2 2" xfId="33160" xr:uid="{6D306BDA-DEC6-426C-BD3B-183801ADC887}"/>
    <cellStyle name="Millares 3 4 5 2 7 3" xfId="18292" xr:uid="{9628FD85-77E9-45B4-A201-310675914887}"/>
    <cellStyle name="Millares 3 4 5 2 7 3 2" xfId="39795" xr:uid="{379E5AA3-E36A-4AA9-B3E8-4D9DD5A6CB8A}"/>
    <cellStyle name="Millares 3 4 5 2 7 4" xfId="24897" xr:uid="{B484F0F4-6588-4395-A8F0-D4EA8B3E372C}"/>
    <cellStyle name="Millares 3 4 5 2 7 5" xfId="46400" xr:uid="{A5FF5391-D3E2-42B8-AB03-102A3C9675D6}"/>
    <cellStyle name="Millares 3 4 5 2 8" xfId="4885" xr:uid="{3E4E71A2-703D-468D-BDE1-C1A865D67A58}"/>
    <cellStyle name="Millares 3 4 5 2 8 2" xfId="13151" xr:uid="{3A34CECD-8014-4B60-BE65-5EBA7227F9DD}"/>
    <cellStyle name="Millares 3 4 5 2 8 2 2" xfId="34654" xr:uid="{1A360387-D4C0-4B36-B8F8-2E83DAE95249}"/>
    <cellStyle name="Millares 3 4 5 2 8 3" xfId="19786" xr:uid="{635D044D-EA6E-45FA-8C5E-C1ED8156E343}"/>
    <cellStyle name="Millares 3 4 5 2 8 3 2" xfId="41289" xr:uid="{440571BD-4A18-4E1D-8503-6A4F50288253}"/>
    <cellStyle name="Millares 3 4 5 2 8 4" xfId="26391" xr:uid="{6021CFDD-2CF6-4CAF-88C7-94050C70F3CB}"/>
    <cellStyle name="Millares 3 4 5 2 8 5" xfId="47894" xr:uid="{C5088F60-8C91-4E85-A1C7-3DEABD400A01}"/>
    <cellStyle name="Millares 3 4 5 2 9" xfId="5530" xr:uid="{DA745BA7-73AA-4A17-AA56-338D168E23DE}"/>
    <cellStyle name="Millares 3 4 5 2 9 2" xfId="13796" xr:uid="{4FAEFE4D-74B4-4832-87FC-CFDEA59B59DE}"/>
    <cellStyle name="Millares 3 4 5 2 9 2 2" xfId="35299" xr:uid="{5DBAFA15-3478-40E8-8C5C-87FE152E6273}"/>
    <cellStyle name="Millares 3 4 5 2 9 3" xfId="20431" xr:uid="{8A0A5150-6B5B-4E23-911D-3652773E0838}"/>
    <cellStyle name="Millares 3 4 5 2 9 3 2" xfId="41934" xr:uid="{22F2BB9C-72B8-463E-8361-90F249C147B3}"/>
    <cellStyle name="Millares 3 4 5 2 9 4" xfId="27036" xr:uid="{50FD47BA-6081-48D0-A740-02041307DB1B}"/>
    <cellStyle name="Millares 3 4 5 2 9 5" xfId="48539" xr:uid="{49225304-E60C-468A-BAFF-4AFF3F64534E}"/>
    <cellStyle name="Millares 3 4 5 3" xfId="431" xr:uid="{A1985042-A4F8-4207-9971-2FAEC099FABA}"/>
    <cellStyle name="Millares 3 4 5 3 10" xfId="15334" xr:uid="{6289B398-930A-4EF2-B851-BB119C1E95EB}"/>
    <cellStyle name="Millares 3 4 5 3 10 2" xfId="36837" xr:uid="{4896FC1B-6D9C-49BD-89D6-A0A130E3E25D}"/>
    <cellStyle name="Millares 3 4 5 3 11" xfId="21939" xr:uid="{15815C4C-B7D6-41A3-B231-579485A1BF98}"/>
    <cellStyle name="Millares 3 4 5 3 12" xfId="43442" xr:uid="{494DA3E9-651A-4E45-B923-894E75AA0AE2}"/>
    <cellStyle name="Millares 3 4 5 3 2" xfId="1379" xr:uid="{C737875A-9F3F-4D78-B17B-EC9CD661FE12}"/>
    <cellStyle name="Millares 3 4 5 3 2 2" xfId="4208" xr:uid="{EE19700A-30F3-4D62-AB60-0AF03E82C518}"/>
    <cellStyle name="Millares 3 4 5 3 2 2 2" xfId="12474" xr:uid="{D3E94888-A6E4-4C3F-AED4-40E6272AA7BF}"/>
    <cellStyle name="Millares 3 4 5 3 2 2 2 2" xfId="33977" xr:uid="{06FC2830-EC50-4D42-8493-01F11CC34A2D}"/>
    <cellStyle name="Millares 3 4 5 3 2 2 3" xfId="19109" xr:uid="{F870110E-2278-4527-9A20-71A993EA74E8}"/>
    <cellStyle name="Millares 3 4 5 3 2 2 3 2" xfId="40612" xr:uid="{AE05C889-8F78-43E4-A1A9-1B1A13697984}"/>
    <cellStyle name="Millares 3 4 5 3 2 2 4" xfId="25714" xr:uid="{4DB6552F-20C0-4CB4-A58F-5869FFBF3AB3}"/>
    <cellStyle name="Millares 3 4 5 3 2 2 5" xfId="47217" xr:uid="{A7342749-5B21-41F4-991C-7726FFD71AC5}"/>
    <cellStyle name="Millares 3 4 5 3 2 3" xfId="6347" xr:uid="{EA19230A-E498-41CD-B972-BDE1853B6099}"/>
    <cellStyle name="Millares 3 4 5 3 2 3 2" xfId="14613" xr:uid="{3EA9F236-478D-4ABE-B1F1-AA7345CBB379}"/>
    <cellStyle name="Millares 3 4 5 3 2 3 2 2" xfId="36116" xr:uid="{98661605-C309-4FEA-B40D-926492B2DAD8}"/>
    <cellStyle name="Millares 3 4 5 3 2 3 3" xfId="21248" xr:uid="{660E8337-808A-408B-BD2F-BD08B560B7CC}"/>
    <cellStyle name="Millares 3 4 5 3 2 3 3 2" xfId="42751" xr:uid="{2664558F-56F2-4ACD-8C80-2419CAC6B9C7}"/>
    <cellStyle name="Millares 3 4 5 3 2 3 4" xfId="27853" xr:uid="{E461AE68-943D-4E9E-8877-8EFF2C70785C}"/>
    <cellStyle name="Millares 3 4 5 3 2 3 5" xfId="49356" xr:uid="{184B49DB-D36C-4958-A6D7-7ABEBF42D61D}"/>
    <cellStyle name="Millares 3 4 5 3 2 4" xfId="7988" xr:uid="{C7618340-5C62-4642-AAEA-AA947769A305}"/>
    <cellStyle name="Millares 3 4 5 3 2 4 2" xfId="29491" xr:uid="{4C70C3C0-6030-45F8-A8DB-392C130F4940}"/>
    <cellStyle name="Millares 3 4 5 3 2 5" xfId="9645" xr:uid="{B19151FE-EBAA-4682-9FCE-39175E20EA9B}"/>
    <cellStyle name="Millares 3 4 5 3 2 5 2" xfId="31148" xr:uid="{F8605DCA-EEA0-4EA2-8751-2ECD7E1C5C30}"/>
    <cellStyle name="Millares 3 4 5 3 2 6" xfId="16280" xr:uid="{595F223A-ED32-4617-81DB-B6E3DA7D83D8}"/>
    <cellStyle name="Millares 3 4 5 3 2 6 2" xfId="37783" xr:uid="{8A563169-75B0-42E0-9854-939AE99911AB}"/>
    <cellStyle name="Millares 3 4 5 3 2 7" xfId="22885" xr:uid="{4BEBFD7D-D143-493E-B05D-89C5FA82F9CE}"/>
    <cellStyle name="Millares 3 4 5 3 2 8" xfId="44388" xr:uid="{E7D63E6B-735E-4440-9DA0-8988A53A3ABD}"/>
    <cellStyle name="Millares 3 4 5 3 3" xfId="2066" xr:uid="{4DF39B87-35E0-4ACA-8AE4-D44156200E97}"/>
    <cellStyle name="Millares 3 4 5 3 3 2" xfId="10332" xr:uid="{417522DA-2B2E-426A-A261-CB3C620914D5}"/>
    <cellStyle name="Millares 3 4 5 3 3 2 2" xfId="31835" xr:uid="{9D189B92-92C6-442F-A804-097E79B9F605}"/>
    <cellStyle name="Millares 3 4 5 3 3 3" xfId="16967" xr:uid="{D8EA6D6A-031B-45F6-A665-6F33FE5539CE}"/>
    <cellStyle name="Millares 3 4 5 3 3 3 2" xfId="38470" xr:uid="{CCE1472E-B348-4D27-9C17-36022C87E73C}"/>
    <cellStyle name="Millares 3 4 5 3 3 4" xfId="23572" xr:uid="{7FFF0361-1F3C-4BC5-8439-C7731357A4A3}"/>
    <cellStyle name="Millares 3 4 5 3 3 5" xfId="45075" xr:uid="{1212EDAC-FC4F-48DB-8501-535E29CA8436}"/>
    <cellStyle name="Millares 3 4 5 3 4" xfId="2865" xr:uid="{E72B0EAA-2C8D-44E2-A500-CA01DD95685A}"/>
    <cellStyle name="Millares 3 4 5 3 4 2" xfId="11131" xr:uid="{96A26C73-0D5B-4532-B489-A6DE2A48B939}"/>
    <cellStyle name="Millares 3 4 5 3 4 2 2" xfId="32634" xr:uid="{7A43EDC7-1993-4175-A24E-A510CEE0186C}"/>
    <cellStyle name="Millares 3 4 5 3 4 3" xfId="17766" xr:uid="{463A943F-D3F3-4E58-9238-2EC1A9CEB514}"/>
    <cellStyle name="Millares 3 4 5 3 4 3 2" xfId="39269" xr:uid="{CF37741A-1DC3-4F05-AACE-627677D03422}"/>
    <cellStyle name="Millares 3 4 5 3 4 4" xfId="24371" xr:uid="{5A68E735-410B-449E-BEA1-9D29A166140E}"/>
    <cellStyle name="Millares 3 4 5 3 4 5" xfId="45874" xr:uid="{FC612D66-D9DC-454D-9CE3-7F454662F040}"/>
    <cellStyle name="Millares 3 4 5 3 5" xfId="3262" xr:uid="{8AA19D4C-F116-4A3C-92A2-5D6CAFE795C1}"/>
    <cellStyle name="Millares 3 4 5 3 5 2" xfId="11528" xr:uid="{3EDE11C8-0F22-422B-B8F1-9285C7B05E2D}"/>
    <cellStyle name="Millares 3 4 5 3 5 2 2" xfId="33031" xr:uid="{13632618-1F45-41F6-98B3-0DC3DE731152}"/>
    <cellStyle name="Millares 3 4 5 3 5 3" xfId="18163" xr:uid="{73FA222A-13E7-4FA8-B30B-D10D3AE4DE70}"/>
    <cellStyle name="Millares 3 4 5 3 5 3 2" xfId="39666" xr:uid="{F9C805FA-ABE8-4DB6-BCC3-B7A3C6F020E0}"/>
    <cellStyle name="Millares 3 4 5 3 5 4" xfId="24768" xr:uid="{F2DED593-8562-4664-83B7-FD5A7BA3A424}"/>
    <cellStyle name="Millares 3 4 5 3 5 5" xfId="46271" xr:uid="{47617C24-02AD-47E8-9460-05552BE25AD8}"/>
    <cellStyle name="Millares 3 4 5 3 6" xfId="5009" xr:uid="{0D3A8900-DC69-4B25-BAF0-C3AFFC536F5F}"/>
    <cellStyle name="Millares 3 4 5 3 6 2" xfId="13275" xr:uid="{DCC048ED-4405-4EDC-BF14-D7CF28D0AB0B}"/>
    <cellStyle name="Millares 3 4 5 3 6 2 2" xfId="34778" xr:uid="{58BC0F25-CC47-4C05-B356-5145EA1C0A31}"/>
    <cellStyle name="Millares 3 4 5 3 6 3" xfId="19910" xr:uid="{D855C67A-6C68-4F1C-933A-C06279F07E3D}"/>
    <cellStyle name="Millares 3 4 5 3 6 3 2" xfId="41413" xr:uid="{DB712203-773F-4830-B6FB-4C0F14BCEC1F}"/>
    <cellStyle name="Millares 3 4 5 3 6 4" xfId="26515" xr:uid="{0220001B-3D93-4D29-B5C9-213DDE1129F9}"/>
    <cellStyle name="Millares 3 4 5 3 6 5" xfId="48018" xr:uid="{D40EEF2A-603C-45C3-9C83-BAEA12478F2D}"/>
    <cellStyle name="Millares 3 4 5 3 7" xfId="5401" xr:uid="{74B07EC3-5F1D-47AC-AC00-6FCE0D360CE5}"/>
    <cellStyle name="Millares 3 4 5 3 7 2" xfId="13667" xr:uid="{59B84598-102E-412D-9EAE-F0D45B4A77A9}"/>
    <cellStyle name="Millares 3 4 5 3 7 2 2" xfId="35170" xr:uid="{15C9485A-FB99-451D-883E-4155DEFED1CE}"/>
    <cellStyle name="Millares 3 4 5 3 7 3" xfId="20302" xr:uid="{07165163-A7AA-4975-8D30-77FC11AC44DE}"/>
    <cellStyle name="Millares 3 4 5 3 7 3 2" xfId="41805" xr:uid="{36847E2D-3EE5-4EEF-9B81-96551DB74313}"/>
    <cellStyle name="Millares 3 4 5 3 7 4" xfId="26907" xr:uid="{2F238B97-DCBC-47F4-8986-973B3A0AC10B}"/>
    <cellStyle name="Millares 3 4 5 3 7 5" xfId="48410" xr:uid="{82F3E7A1-5118-4272-B8AE-CCBFC8746ABC}"/>
    <cellStyle name="Millares 3 4 5 3 8" xfId="7042" xr:uid="{18D900B9-EE3D-42EB-9730-87D27BA77688}"/>
    <cellStyle name="Millares 3 4 5 3 8 2" xfId="28545" xr:uid="{61D95324-A826-4643-8CD2-8523B1B0DD17}"/>
    <cellStyle name="Millares 3 4 5 3 9" xfId="8698" xr:uid="{791B40E8-7297-4426-AFFA-10AD59764899}"/>
    <cellStyle name="Millares 3 4 5 3 9 2" xfId="30201" xr:uid="{C8BA2668-E489-49EB-A5B8-201712F23D60}"/>
    <cellStyle name="Millares 3 4 5 4" xfId="715" xr:uid="{A1B52A8F-957D-4974-A144-782A8C8DC7E2}"/>
    <cellStyle name="Millares 3 4 5 4 10" xfId="43724" xr:uid="{40771C54-F5D8-4438-8330-B03DFF61C67F}"/>
    <cellStyle name="Millares 3 4 5 4 2" xfId="1661" xr:uid="{5C20B79D-D4F6-460C-9477-11EB5EC4E64E}"/>
    <cellStyle name="Millares 3 4 5 4 2 2" xfId="4490" xr:uid="{5260D0E3-3303-4EB3-A815-F79BDD0A9507}"/>
    <cellStyle name="Millares 3 4 5 4 2 2 2" xfId="12756" xr:uid="{1235CA2F-E49E-4D79-B7F0-8D52FD060D39}"/>
    <cellStyle name="Millares 3 4 5 4 2 2 2 2" xfId="34259" xr:uid="{21724747-0B90-47FB-A393-7133ADAC88D0}"/>
    <cellStyle name="Millares 3 4 5 4 2 2 3" xfId="19391" xr:uid="{47B9F8E6-EA5D-4F5C-9E90-459036F3BC93}"/>
    <cellStyle name="Millares 3 4 5 4 2 2 3 2" xfId="40894" xr:uid="{2C4F5D60-DA60-4C48-8F9A-D4A479EC34F5}"/>
    <cellStyle name="Millares 3 4 5 4 2 2 4" xfId="25996" xr:uid="{01B9ED5A-AE65-47A9-A46B-7809D9B529C7}"/>
    <cellStyle name="Millares 3 4 5 4 2 2 5" xfId="47499" xr:uid="{A9BB7E73-F4A0-4ED5-ABFB-96577F956D99}"/>
    <cellStyle name="Millares 3 4 5 4 2 3" xfId="6629" xr:uid="{08E68A18-8663-406C-85E7-21C9A43632C6}"/>
    <cellStyle name="Millares 3 4 5 4 2 3 2" xfId="14895" xr:uid="{3F9A5CD8-9D4D-46C9-B0CE-CBAF8959C3E5}"/>
    <cellStyle name="Millares 3 4 5 4 2 3 2 2" xfId="36398" xr:uid="{0C6A0A3E-A8C8-4020-9700-5478F97CF69B}"/>
    <cellStyle name="Millares 3 4 5 4 2 3 3" xfId="21530" xr:uid="{E2D0CBE4-78E1-44C4-8EC4-FA29B11E31FF}"/>
    <cellStyle name="Millares 3 4 5 4 2 3 3 2" xfId="43033" xr:uid="{DB535D96-306B-4B10-B578-29F33BFAE47C}"/>
    <cellStyle name="Millares 3 4 5 4 2 3 4" xfId="28135" xr:uid="{CA56FBE8-1A15-4170-9D5D-4D72E2F2677D}"/>
    <cellStyle name="Millares 3 4 5 4 2 3 5" xfId="49638" xr:uid="{62565DFC-CD7B-498B-89CD-6AA47F69BFCD}"/>
    <cellStyle name="Millares 3 4 5 4 2 4" xfId="8270" xr:uid="{974FB3B3-C358-495A-8619-61DCEDC471B5}"/>
    <cellStyle name="Millares 3 4 5 4 2 4 2" xfId="29773" xr:uid="{B876034B-3047-4823-9F19-9077EFAE2159}"/>
    <cellStyle name="Millares 3 4 5 4 2 5" xfId="9927" xr:uid="{2B795F91-EAAF-4EA4-9BD3-A9380F743EFB}"/>
    <cellStyle name="Millares 3 4 5 4 2 5 2" xfId="31430" xr:uid="{A8A4BB90-5CD6-4CC9-B0CF-A668ADA88ED2}"/>
    <cellStyle name="Millares 3 4 5 4 2 6" xfId="16562" xr:uid="{FF5919F8-53C5-4DA1-A5DC-10B72256FFE0}"/>
    <cellStyle name="Millares 3 4 5 4 2 6 2" xfId="38065" xr:uid="{E5AD91C2-EE48-4A43-AD26-7C5A4DB99B1F}"/>
    <cellStyle name="Millares 3 4 5 4 2 7" xfId="23167" xr:uid="{08D5C9EA-66D5-4B05-A51B-BFA8D21D6B75}"/>
    <cellStyle name="Millares 3 4 5 4 2 8" xfId="44670" xr:uid="{381F80DE-A3A4-49F6-82DB-76F4F8A2C735}"/>
    <cellStyle name="Millares 3 4 5 4 3" xfId="2348" xr:uid="{D662FA1A-9D6F-4DE4-9C9C-4ABE22640CA2}"/>
    <cellStyle name="Millares 3 4 5 4 3 2" xfId="10614" xr:uid="{24C60887-ED3E-4A65-9EAA-1CF4CC599BA6}"/>
    <cellStyle name="Millares 3 4 5 4 3 2 2" xfId="32117" xr:uid="{DACDEF6F-E437-45CE-AA78-CE3CCC3592E2}"/>
    <cellStyle name="Millares 3 4 5 4 3 3" xfId="17249" xr:uid="{917430B2-6A59-400D-A68E-FE1D425F1CCB}"/>
    <cellStyle name="Millares 3 4 5 4 3 3 2" xfId="38752" xr:uid="{7EAA4289-C227-492E-89ED-2BDC2FD0567B}"/>
    <cellStyle name="Millares 3 4 5 4 3 4" xfId="23854" xr:uid="{03EFA8F4-1F65-4C10-A264-A85FF80243FC}"/>
    <cellStyle name="Millares 3 4 5 4 3 5" xfId="45357" xr:uid="{7A617D04-EFE4-4513-A061-F2A217A7CCA1}"/>
    <cellStyle name="Millares 3 4 5 4 4" xfId="3544" xr:uid="{EB4A2D57-8FF7-4A5F-AAEA-CCB5D7D6F65C}"/>
    <cellStyle name="Millares 3 4 5 4 4 2" xfId="11810" xr:uid="{D904CCF0-9728-4C1D-A8D3-09AD4D4899D4}"/>
    <cellStyle name="Millares 3 4 5 4 4 2 2" xfId="33313" xr:uid="{C7401C4F-3DD2-40D1-9882-E3A0E8568517}"/>
    <cellStyle name="Millares 3 4 5 4 4 3" xfId="18445" xr:uid="{93C46B40-AB58-4560-9DBB-99126E2DB60C}"/>
    <cellStyle name="Millares 3 4 5 4 4 3 2" xfId="39948" xr:uid="{4AFCE772-97A1-41DC-AB3F-4A54AFBA8C12}"/>
    <cellStyle name="Millares 3 4 5 4 4 4" xfId="25050" xr:uid="{D23B44D4-613F-43A5-9A41-1FF46EBD8D55}"/>
    <cellStyle name="Millares 3 4 5 4 4 5" xfId="46553" xr:uid="{157EBF46-BFCA-49FE-9CD8-F71F1BD30210}"/>
    <cellStyle name="Millares 3 4 5 4 5" xfId="5683" xr:uid="{3519B9D0-C776-4C60-8B50-51A9D8A2D997}"/>
    <cellStyle name="Millares 3 4 5 4 5 2" xfId="13949" xr:uid="{8FFC16D0-8789-42F0-9340-F21FEDDC058C}"/>
    <cellStyle name="Millares 3 4 5 4 5 2 2" xfId="35452" xr:uid="{933055F5-8873-40C5-A69B-9C1728B85AC5}"/>
    <cellStyle name="Millares 3 4 5 4 5 3" xfId="20584" xr:uid="{D759F119-6D1A-4145-A0AD-4F5552F69089}"/>
    <cellStyle name="Millares 3 4 5 4 5 3 2" xfId="42087" xr:uid="{C5F38BD6-F8FE-4EE4-A14F-D214B8FD6DA4}"/>
    <cellStyle name="Millares 3 4 5 4 5 4" xfId="27189" xr:uid="{75CEFFF9-068F-472C-BE45-EAB098570C39}"/>
    <cellStyle name="Millares 3 4 5 4 5 5" xfId="48692" xr:uid="{F3C3C895-40DA-4AA2-969C-71FEA9DF052F}"/>
    <cellStyle name="Millares 3 4 5 4 6" xfId="7324" xr:uid="{28AD5797-5D1C-4793-A8E3-CB02144E92EE}"/>
    <cellStyle name="Millares 3 4 5 4 6 2" xfId="28827" xr:uid="{51C05BF0-C148-4731-B3E3-0AD2DB76BA19}"/>
    <cellStyle name="Millares 3 4 5 4 7" xfId="8981" xr:uid="{91237C51-DF91-4829-9B32-9666DECFD286}"/>
    <cellStyle name="Millares 3 4 5 4 7 2" xfId="30484" xr:uid="{00CA4B21-CC49-4087-A237-B40DC112A1D7}"/>
    <cellStyle name="Millares 3 4 5 4 8" xfId="15616" xr:uid="{D9B8A03E-57A8-489B-95F1-C83749D9FE29}"/>
    <cellStyle name="Millares 3 4 5 4 8 2" xfId="37119" xr:uid="{3F9360DA-17FC-4928-BC77-6CA485A114B3}"/>
    <cellStyle name="Millares 3 4 5 4 9" xfId="22221" xr:uid="{51AABEF0-8C48-495C-A874-4AECA7C74703}"/>
    <cellStyle name="Millares 3 4 5 5" xfId="984" xr:uid="{24658A13-4FCA-4A48-8D34-B58208C1166E}"/>
    <cellStyle name="Millares 3 4 5 5 2" xfId="3813" xr:uid="{4ABEAC39-6FE9-4DC9-80FD-1245AD4E36F0}"/>
    <cellStyle name="Millares 3 4 5 5 2 2" xfId="12079" xr:uid="{A036092D-736C-464E-9305-80C8BD9645C0}"/>
    <cellStyle name="Millares 3 4 5 5 2 2 2" xfId="33582" xr:uid="{2DF7A001-8971-4E60-A3DE-41DDDAE1DE02}"/>
    <cellStyle name="Millares 3 4 5 5 2 3" xfId="18714" xr:uid="{279FD57C-AFBF-4568-9D06-40508A7F17B6}"/>
    <cellStyle name="Millares 3 4 5 5 2 3 2" xfId="40217" xr:uid="{48E84A37-B46A-454C-949B-7140A7514E92}"/>
    <cellStyle name="Millares 3 4 5 5 2 4" xfId="25319" xr:uid="{1D042B39-9806-4548-B1C4-5E43BF792962}"/>
    <cellStyle name="Millares 3 4 5 5 2 5" xfId="46822" xr:uid="{877FF87F-B77F-4FB8-B754-7209F65D894E}"/>
    <cellStyle name="Millares 3 4 5 5 3" xfId="5952" xr:uid="{4EB62A05-55F5-49E9-8E32-91F58B3C3556}"/>
    <cellStyle name="Millares 3 4 5 5 3 2" xfId="14218" xr:uid="{19F80641-614F-4C01-BAEE-C15E9690115E}"/>
    <cellStyle name="Millares 3 4 5 5 3 2 2" xfId="35721" xr:uid="{541FF6F8-8E49-4CE4-8D12-827AD8B9C362}"/>
    <cellStyle name="Millares 3 4 5 5 3 3" xfId="20853" xr:uid="{A43FE860-614D-43C1-826F-C84BC982B3A4}"/>
    <cellStyle name="Millares 3 4 5 5 3 3 2" xfId="42356" xr:uid="{78B92540-04AE-42AC-86C9-CC7ACDCF30B4}"/>
    <cellStyle name="Millares 3 4 5 5 3 4" xfId="27458" xr:uid="{D732D09F-A59F-40A3-A83A-134D61A92D27}"/>
    <cellStyle name="Millares 3 4 5 5 3 5" xfId="48961" xr:uid="{67F0C78B-B88A-4CE6-8EE6-B6ACB1CECF2A}"/>
    <cellStyle name="Millares 3 4 5 5 4" xfId="7593" xr:uid="{0C301C57-8046-4E2C-BEA7-CDC00FAE9BC6}"/>
    <cellStyle name="Millares 3 4 5 5 4 2" xfId="29096" xr:uid="{E22BB61C-9C0A-40EA-A931-2B88D5D55452}"/>
    <cellStyle name="Millares 3 4 5 5 5" xfId="9250" xr:uid="{858839B5-070A-4A3D-8D38-9541082CFB00}"/>
    <cellStyle name="Millares 3 4 5 5 5 2" xfId="30753" xr:uid="{C76844DD-5829-4414-8136-532F94CE881A}"/>
    <cellStyle name="Millares 3 4 5 5 6" xfId="15885" xr:uid="{580156F4-73A1-4F6D-965C-0B49EC6B8F7B}"/>
    <cellStyle name="Millares 3 4 5 5 6 2" xfId="37388" xr:uid="{27C7D108-9F99-46F8-B4BB-0A1BE46B6C59}"/>
    <cellStyle name="Millares 3 4 5 5 7" xfId="22490" xr:uid="{5D6D4A49-2C40-4D7D-9DD8-197A4D764488}"/>
    <cellStyle name="Millares 3 4 5 5 8" xfId="43993" xr:uid="{D988E1AE-E064-4051-881C-9EEF03285D90}"/>
    <cellStyle name="Millares 3 4 5 6" xfId="1244" xr:uid="{EA573018-F7B4-4C48-B685-75E472DAEF6E}"/>
    <cellStyle name="Millares 3 4 5 6 2" xfId="4073" xr:uid="{99505766-80AA-4C94-8B09-B504D94AFDD0}"/>
    <cellStyle name="Millares 3 4 5 6 2 2" xfId="12339" xr:uid="{DE309E42-F972-4911-AB83-AB4DEBD32BBE}"/>
    <cellStyle name="Millares 3 4 5 6 2 2 2" xfId="33842" xr:uid="{BCEF639D-CA4B-45AF-BE3F-3A40E72AD68E}"/>
    <cellStyle name="Millares 3 4 5 6 2 3" xfId="18974" xr:uid="{11F8A069-B50C-421A-9C98-576363EDE4B2}"/>
    <cellStyle name="Millares 3 4 5 6 2 3 2" xfId="40477" xr:uid="{3471327E-C4EC-40F1-92A9-9AD745195CCD}"/>
    <cellStyle name="Millares 3 4 5 6 2 4" xfId="25579" xr:uid="{F540824B-5873-40D6-A67B-29A2973A0C04}"/>
    <cellStyle name="Millares 3 4 5 6 2 5" xfId="47082" xr:uid="{B6C08858-9C1A-4E53-BFE3-2F755A6365EB}"/>
    <cellStyle name="Millares 3 4 5 6 3" xfId="6212" xr:uid="{AAE1B775-51AA-4DCB-9F36-2516E5FF3952}"/>
    <cellStyle name="Millares 3 4 5 6 3 2" xfId="14478" xr:uid="{84551388-356D-422D-B7F0-962E7921C049}"/>
    <cellStyle name="Millares 3 4 5 6 3 2 2" xfId="35981" xr:uid="{927FFBBC-E054-4A96-92EB-E67EFAC16FD1}"/>
    <cellStyle name="Millares 3 4 5 6 3 3" xfId="21113" xr:uid="{2C1B3299-857F-40EB-8A6C-3F9F605ACDBB}"/>
    <cellStyle name="Millares 3 4 5 6 3 3 2" xfId="42616" xr:uid="{989CF44A-0F21-406D-A4BC-D9D57D33B0AB}"/>
    <cellStyle name="Millares 3 4 5 6 3 4" xfId="27718" xr:uid="{6438731C-CB1D-421D-80EF-B1BE8CBC1719}"/>
    <cellStyle name="Millares 3 4 5 6 3 5" xfId="49221" xr:uid="{40821245-15E0-4AD5-8038-D75161623C39}"/>
    <cellStyle name="Millares 3 4 5 6 4" xfId="7853" xr:uid="{23772428-CA89-4178-BC00-2B744C8B2D65}"/>
    <cellStyle name="Millares 3 4 5 6 4 2" xfId="29356" xr:uid="{03547D2C-E85A-46CA-B138-0A5435C327F8}"/>
    <cellStyle name="Millares 3 4 5 6 5" xfId="9510" xr:uid="{C16871E9-9099-4AD6-BE1E-8032A1A86E67}"/>
    <cellStyle name="Millares 3 4 5 6 5 2" xfId="31013" xr:uid="{55A777F6-74C6-44A5-B1CE-0372289758E4}"/>
    <cellStyle name="Millares 3 4 5 6 6" xfId="16145" xr:uid="{EE2B9966-32D2-487D-A0D7-3C30ACD05565}"/>
    <cellStyle name="Millares 3 4 5 6 6 2" xfId="37648" xr:uid="{3E128DDB-98FC-476E-9BEE-A8B1EBB8DBF3}"/>
    <cellStyle name="Millares 3 4 5 6 7" xfId="22750" xr:uid="{4D323AD5-4FD7-4BCD-AEAE-9E96E35700FB}"/>
    <cellStyle name="Millares 3 4 5 6 8" xfId="44253" xr:uid="{A736B409-A7E4-49BD-9BC1-5E2C15D47AAA}"/>
    <cellStyle name="Millares 3 4 5 7" xfId="1932" xr:uid="{4C142D2F-73BF-42C6-A78D-A062738C7461}"/>
    <cellStyle name="Millares 3 4 5 7 2" xfId="10198" xr:uid="{89BF6097-2982-4B01-A1A2-762E92568887}"/>
    <cellStyle name="Millares 3 4 5 7 2 2" xfId="31701" xr:uid="{7C5349C0-1389-4779-9153-2430B524A277}"/>
    <cellStyle name="Millares 3 4 5 7 3" xfId="16833" xr:uid="{01BFD59D-8BEA-464E-B93E-EF9B84D86850}"/>
    <cellStyle name="Millares 3 4 5 7 3 2" xfId="38336" xr:uid="{CB3B210B-0755-47F8-BE46-EA66BE52D27B}"/>
    <cellStyle name="Millares 3 4 5 7 4" xfId="23438" xr:uid="{A2E9E6CD-F921-48EF-97F1-7415D63673B2}"/>
    <cellStyle name="Millares 3 4 5 7 5" xfId="44941" xr:uid="{6713A2D7-4F89-4D63-95C2-8B2877C83E23}"/>
    <cellStyle name="Millares 3 4 5 8" xfId="2617" xr:uid="{5CC1E7DB-B6DD-4ABF-93C2-CA3F6E3A228F}"/>
    <cellStyle name="Millares 3 4 5 8 2" xfId="10883" xr:uid="{2DB73D56-85A8-42EB-9DFE-FA8BA6799EFB}"/>
    <cellStyle name="Millares 3 4 5 8 2 2" xfId="32386" xr:uid="{1CC1273B-5E43-435B-A9DD-F9A396974A1C}"/>
    <cellStyle name="Millares 3 4 5 8 3" xfId="17518" xr:uid="{B54E34ED-27CD-41FD-9E6F-9FC1F889C862}"/>
    <cellStyle name="Millares 3 4 5 8 3 2" xfId="39021" xr:uid="{368965C4-1688-4BC5-8422-063C3B710809}"/>
    <cellStyle name="Millares 3 4 5 8 4" xfId="24123" xr:uid="{308C2BC9-DEB2-4B6A-B180-8D5E8EDCFA1E}"/>
    <cellStyle name="Millares 3 4 5 8 5" xfId="45626" xr:uid="{2505620C-2FEA-43F0-B4F0-08E6D5FF869A}"/>
    <cellStyle name="Millares 3 4 5 9" xfId="3128" xr:uid="{FA0B5AF2-07FB-4CE7-BF5B-4DE26495449B}"/>
    <cellStyle name="Millares 3 4 5 9 2" xfId="11394" xr:uid="{E8D070DA-BB83-4E7B-A3F2-4E93DE8ECBED}"/>
    <cellStyle name="Millares 3 4 5 9 2 2" xfId="32897" xr:uid="{5A966EA2-04DD-4556-9639-1B5AE8CA1574}"/>
    <cellStyle name="Millares 3 4 5 9 3" xfId="18029" xr:uid="{AAE99CAB-390F-479B-986E-601983ECA33B}"/>
    <cellStyle name="Millares 3 4 5 9 3 2" xfId="39532" xr:uid="{D75BB3C6-08AE-4197-8114-25569087638D}"/>
    <cellStyle name="Millares 3 4 5 9 4" xfId="24634" xr:uid="{5513EAC1-E7F5-4BB8-B931-2381622641C7}"/>
    <cellStyle name="Millares 3 4 5 9 5" xfId="46137" xr:uid="{538C7080-C482-4F37-8751-B7DDD0A05608}"/>
    <cellStyle name="Millares 3 4 6" xfId="8453" xr:uid="{CB81934F-C9BC-4AFC-A799-CCFE44A1AB6F}"/>
    <cellStyle name="Millares 3 4 6 2" xfId="29956" xr:uid="{AFEDD6BD-8F59-4ED0-B6B6-6B7FB7279BBA}"/>
    <cellStyle name="Millares 30" xfId="306" xr:uid="{F53A461F-491B-4B34-B7CC-4E4CE81B2605}"/>
    <cellStyle name="Millares 30 10" xfId="5276" xr:uid="{B156E20C-6E7E-4B4A-AD8D-AE95DD0B1E19}"/>
    <cellStyle name="Millares 30 10 2" xfId="13542" xr:uid="{EEB4B814-9D98-464A-9100-E6E167BE47A1}"/>
    <cellStyle name="Millares 30 10 2 2" xfId="35045" xr:uid="{3A0ED0C9-BD18-4B73-8EF6-01C7E9D0B50D}"/>
    <cellStyle name="Millares 30 10 3" xfId="20177" xr:uid="{1957D237-BA17-464E-911A-43C4799903DC}"/>
    <cellStyle name="Millares 30 10 3 2" xfId="41680" xr:uid="{5C1131E0-6100-451E-8B27-4EFC98DB45E0}"/>
    <cellStyle name="Millares 30 10 4" xfId="26782" xr:uid="{CEF37567-CEF3-4AF0-B5FC-6E48C77612A1}"/>
    <cellStyle name="Millares 30 10 5" xfId="48285" xr:uid="{6E98A9A7-73C5-4994-B346-B16416C25EEC}"/>
    <cellStyle name="Millares 30 11" xfId="6917" xr:uid="{3D9D6FDF-5F4E-4667-8C73-89FD9C0A8ECE}"/>
    <cellStyle name="Millares 30 11 2" xfId="28420" xr:uid="{B7FC1EC7-634A-47AF-9A04-AA38BF2A1578}"/>
    <cellStyle name="Millares 30 12" xfId="8573" xr:uid="{EB021288-3E8B-4940-AEDB-936E23F480AA}"/>
    <cellStyle name="Millares 30 12 2" xfId="30076" xr:uid="{44E1F499-AA34-4AE2-975D-A6EB739A36DC}"/>
    <cellStyle name="Millares 30 13" xfId="15209" xr:uid="{1C0CB107-F336-4CBE-8F4D-39E0E08E8061}"/>
    <cellStyle name="Millares 30 13 2" xfId="36712" xr:uid="{2115DF45-8C63-4513-8B45-28B942EA58DB}"/>
    <cellStyle name="Millares 30 14" xfId="21814" xr:uid="{0C9A3AAF-A7C2-4866-8227-52030DDD7EF7}"/>
    <cellStyle name="Millares 30 15" xfId="43317" xr:uid="{6FCB872E-6CDB-4B6A-AFB7-C4A009252710}"/>
    <cellStyle name="Millares 30 2" xfId="444" xr:uid="{15FB6869-3376-4848-B7AE-F308B487B777}"/>
    <cellStyle name="Millares 30 2 10" xfId="15347" xr:uid="{877D77EC-560E-4D45-93A3-9A509F5EB91E}"/>
    <cellStyle name="Millares 30 2 10 2" xfId="36850" xr:uid="{0900D351-1917-4429-811E-8DC3C622FB8E}"/>
    <cellStyle name="Millares 30 2 11" xfId="21952" xr:uid="{99D30E10-1183-4621-A8E1-D64D2B12AA49}"/>
    <cellStyle name="Millares 30 2 12" xfId="43455" xr:uid="{2C341EAC-A1A2-4630-B5F8-2C33DAD64506}"/>
    <cellStyle name="Millares 30 2 2" xfId="1392" xr:uid="{97A063D8-BDCF-4CCA-A6E6-82C321D20C57}"/>
    <cellStyle name="Millares 30 2 2 2" xfId="4221" xr:uid="{DE412B82-6D34-4FEB-949C-944D4BC74B35}"/>
    <cellStyle name="Millares 30 2 2 2 2" xfId="12487" xr:uid="{5BF6CCBD-B249-4535-B083-DE10B349741C}"/>
    <cellStyle name="Millares 30 2 2 2 2 2" xfId="33990" xr:uid="{96F07E3A-D724-44C4-BB00-5AA31472751D}"/>
    <cellStyle name="Millares 30 2 2 2 3" xfId="19122" xr:uid="{397B6926-7650-4C70-BB14-0B14E0D3D319}"/>
    <cellStyle name="Millares 30 2 2 2 3 2" xfId="40625" xr:uid="{9380E0C6-6D36-4A77-BE44-442621AEEF5F}"/>
    <cellStyle name="Millares 30 2 2 2 4" xfId="25727" xr:uid="{8398E498-A50B-4096-A008-FBF24498E00B}"/>
    <cellStyle name="Millares 30 2 2 2 5" xfId="47230" xr:uid="{8BBC0038-622F-4CF2-B852-A301623F3F30}"/>
    <cellStyle name="Millares 30 2 2 3" xfId="6360" xr:uid="{AF941546-6638-40B7-AF30-EE05FF5898D6}"/>
    <cellStyle name="Millares 30 2 2 3 2" xfId="14626" xr:uid="{8B58D740-3333-4C22-B9BE-4CDA297ACB61}"/>
    <cellStyle name="Millares 30 2 2 3 2 2" xfId="36129" xr:uid="{7BEA71F7-6218-4ADB-95B9-4F4FCF3B6BE8}"/>
    <cellStyle name="Millares 30 2 2 3 3" xfId="21261" xr:uid="{4E7B6A86-A3B4-48F2-AC73-A5DE055D8AA2}"/>
    <cellStyle name="Millares 30 2 2 3 3 2" xfId="42764" xr:uid="{8989903F-9E29-4CCB-B9BB-B5F89821AA52}"/>
    <cellStyle name="Millares 30 2 2 3 4" xfId="27866" xr:uid="{1E545AA2-713C-4252-848A-0E7AD462B259}"/>
    <cellStyle name="Millares 30 2 2 3 5" xfId="49369" xr:uid="{F115E6C4-0685-4521-A1EA-FE07AE107AEA}"/>
    <cellStyle name="Millares 30 2 2 4" xfId="8001" xr:uid="{CCBD8CEB-CE63-433D-A8CA-3119537D47A4}"/>
    <cellStyle name="Millares 30 2 2 4 2" xfId="29504" xr:uid="{E9FE34E5-C06B-4645-BEA5-A2AE4B49B701}"/>
    <cellStyle name="Millares 30 2 2 5" xfId="9658" xr:uid="{C6A1A883-D2CD-4DC6-AB6C-CED68EA8964B}"/>
    <cellStyle name="Millares 30 2 2 5 2" xfId="31161" xr:uid="{F1E3A4EB-0378-45AD-B31D-76EF93973871}"/>
    <cellStyle name="Millares 30 2 2 6" xfId="16293" xr:uid="{2319F51E-7FE5-4D8B-BBE1-919F85390279}"/>
    <cellStyle name="Millares 30 2 2 6 2" xfId="37796" xr:uid="{EB93AA73-D2AC-4612-B7BA-585DAC0EF3C4}"/>
    <cellStyle name="Millares 30 2 2 7" xfId="22898" xr:uid="{14DD26FA-751B-4339-90B9-11CAE663FD1E}"/>
    <cellStyle name="Millares 30 2 2 8" xfId="44401" xr:uid="{8D4ECB55-8E4F-4A50-BAD6-5BECBF8033DB}"/>
    <cellStyle name="Millares 30 2 3" xfId="2079" xr:uid="{D9087DD3-9C75-4B30-97E8-FFDB028452D6}"/>
    <cellStyle name="Millares 30 2 3 2" xfId="10345" xr:uid="{64869D98-72FC-430A-ABB4-6867482F463F}"/>
    <cellStyle name="Millares 30 2 3 2 2" xfId="31848" xr:uid="{3066A2FF-3391-4E96-A959-6FA53791F137}"/>
    <cellStyle name="Millares 30 2 3 3" xfId="16980" xr:uid="{CF60BCF1-591A-4E0B-B4EB-439D1B3DAAA3}"/>
    <cellStyle name="Millares 30 2 3 3 2" xfId="38483" xr:uid="{09D125C4-EAEC-48F8-A936-17501FE42C89}"/>
    <cellStyle name="Millares 30 2 3 4" xfId="23585" xr:uid="{52C59E27-5DFF-4F03-A8EF-4DC2F504D9E2}"/>
    <cellStyle name="Millares 30 2 3 5" xfId="45088" xr:uid="{7CF6FD76-5B20-4E5F-B284-CBABF335A746}"/>
    <cellStyle name="Millares 30 2 4" xfId="2876" xr:uid="{162FC086-173C-4599-B4CB-8984616CBAE1}"/>
    <cellStyle name="Millares 30 2 4 2" xfId="11142" xr:uid="{EF22C281-AD21-4452-B2FE-F34D0D1EA168}"/>
    <cellStyle name="Millares 30 2 4 2 2" xfId="32645" xr:uid="{233FB939-84BE-4EE3-84B8-BFDB347B4793}"/>
    <cellStyle name="Millares 30 2 4 3" xfId="17777" xr:uid="{E69DCF04-37ED-4FF7-8EA4-8A2DECEAFC78}"/>
    <cellStyle name="Millares 30 2 4 3 2" xfId="39280" xr:uid="{DD5B2FFA-272B-403E-BFFC-1AB99AB99D28}"/>
    <cellStyle name="Millares 30 2 4 4" xfId="24382" xr:uid="{35676CC2-9C30-4733-BEFD-EBDC9BAAB537}"/>
    <cellStyle name="Millares 30 2 4 5" xfId="45885" xr:uid="{ACB08CC4-981D-4CCD-8078-E3E784657449}"/>
    <cellStyle name="Millares 30 2 5" xfId="3275" xr:uid="{EE0C6958-BBC9-4330-8741-674EBA0ED2BC}"/>
    <cellStyle name="Millares 30 2 5 2" xfId="11541" xr:uid="{F1E3D82F-68F3-4239-9528-BF6717DBADC3}"/>
    <cellStyle name="Millares 30 2 5 2 2" xfId="33044" xr:uid="{EDB2BDA0-64CD-4D72-BE74-1D3BDFF8B97C}"/>
    <cellStyle name="Millares 30 2 5 3" xfId="18176" xr:uid="{9A22B52A-4294-418C-BD2E-E9E25D08E3BC}"/>
    <cellStyle name="Millares 30 2 5 3 2" xfId="39679" xr:uid="{E233687D-687E-4F20-8BD6-813AC373EA19}"/>
    <cellStyle name="Millares 30 2 5 4" xfId="24781" xr:uid="{ED60654E-0AE9-4785-8154-299CA34DFCCD}"/>
    <cellStyle name="Millares 30 2 5 5" xfId="46284" xr:uid="{E0E54680-0D86-4239-B535-AB8B4F64CFF7}"/>
    <cellStyle name="Millares 30 2 6" xfId="5020" xr:uid="{A6BE873B-82DD-4681-B378-07DFA87C6D33}"/>
    <cellStyle name="Millares 30 2 6 2" xfId="13286" xr:uid="{E5E3BA0C-C365-46A7-AE49-65310AE76D4F}"/>
    <cellStyle name="Millares 30 2 6 2 2" xfId="34789" xr:uid="{ACA1253C-63D7-43E0-AD2B-9AF636173591}"/>
    <cellStyle name="Millares 30 2 6 3" xfId="19921" xr:uid="{92A8BABE-C8DE-47DE-8532-179F94254F9A}"/>
    <cellStyle name="Millares 30 2 6 3 2" xfId="41424" xr:uid="{E59A4387-317A-4905-8FFD-E0F2617F7047}"/>
    <cellStyle name="Millares 30 2 6 4" xfId="26526" xr:uid="{EC1D77DC-27EA-4FDC-A205-2D48A47BB7AA}"/>
    <cellStyle name="Millares 30 2 6 5" xfId="48029" xr:uid="{1F7C68E9-4141-467A-8E8C-71FF87720BBB}"/>
    <cellStyle name="Millares 30 2 7" xfId="5414" xr:uid="{3CFBEC0C-B070-4927-851E-6A6332F460D7}"/>
    <cellStyle name="Millares 30 2 7 2" xfId="13680" xr:uid="{0E00F79C-3402-4A67-9E3A-B4B8EEAF01AC}"/>
    <cellStyle name="Millares 30 2 7 2 2" xfId="35183" xr:uid="{F30EDB35-BDC4-4EC4-A6E1-989E1E2E4501}"/>
    <cellStyle name="Millares 30 2 7 3" xfId="20315" xr:uid="{C2EF1211-FCC3-4887-B9BF-AE7C0422C7C7}"/>
    <cellStyle name="Millares 30 2 7 3 2" xfId="41818" xr:uid="{2BD40CE5-4E92-4988-9B63-C05140B54776}"/>
    <cellStyle name="Millares 30 2 7 4" xfId="26920" xr:uid="{EE241F65-0602-4BF9-A716-4C20E220E9A9}"/>
    <cellStyle name="Millares 30 2 7 5" xfId="48423" xr:uid="{BE6A8064-AA65-4226-88C8-5FD434D24B66}"/>
    <cellStyle name="Millares 30 2 8" xfId="7055" xr:uid="{BBE5E3B8-9621-4229-9203-E673364BDB51}"/>
    <cellStyle name="Millares 30 2 8 2" xfId="28558" xr:uid="{79792585-2054-494C-BE23-AB4F8E7A1452}"/>
    <cellStyle name="Millares 30 2 9" xfId="8711" xr:uid="{072CB010-A1AD-41E0-8310-3555FD42D38C}"/>
    <cellStyle name="Millares 30 2 9 2" xfId="30214" xr:uid="{3877A70E-6E10-4B39-8B71-078FA610DABC}"/>
    <cellStyle name="Millares 30 3" xfId="726" xr:uid="{5371972B-E883-4FE7-BD3E-0A331C1EF68C}"/>
    <cellStyle name="Millares 30 3 10" xfId="43735" xr:uid="{FDEFC114-C0D6-44F1-8FA4-FF740364C212}"/>
    <cellStyle name="Millares 30 3 2" xfId="1672" xr:uid="{0BC19A36-5D55-4871-837E-47A4E843EAE1}"/>
    <cellStyle name="Millares 30 3 2 2" xfId="4501" xr:uid="{BE5344C4-0116-45FD-924D-785D115A693A}"/>
    <cellStyle name="Millares 30 3 2 2 2" xfId="12767" xr:uid="{57BC0EC6-059D-41DB-8A05-02C1FF106104}"/>
    <cellStyle name="Millares 30 3 2 2 2 2" xfId="34270" xr:uid="{8D16E39A-D929-48C7-A6EB-2CF3E921252B}"/>
    <cellStyle name="Millares 30 3 2 2 3" xfId="19402" xr:uid="{C1D94DEA-DE32-4732-8ABF-8D4C8B488A9B}"/>
    <cellStyle name="Millares 30 3 2 2 3 2" xfId="40905" xr:uid="{02C1935C-79CA-403F-9AA3-BB85BF74DDC1}"/>
    <cellStyle name="Millares 30 3 2 2 4" xfId="26007" xr:uid="{65DBBC9A-0BF6-435A-974A-6A82173EB7E3}"/>
    <cellStyle name="Millares 30 3 2 2 5" xfId="47510" xr:uid="{6C68FDCB-1176-4723-9F05-89649431BA63}"/>
    <cellStyle name="Millares 30 3 2 3" xfId="6640" xr:uid="{2DB3A9F3-CC75-4393-83D7-D4D6470645AC}"/>
    <cellStyle name="Millares 30 3 2 3 2" xfId="14906" xr:uid="{C14083E1-3D1D-4AEB-A63E-6D16C39617E8}"/>
    <cellStyle name="Millares 30 3 2 3 2 2" xfId="36409" xr:uid="{410CDA57-F788-4DC8-90CD-4C6DB90AB639}"/>
    <cellStyle name="Millares 30 3 2 3 3" xfId="21541" xr:uid="{F0BDE3E4-D5A0-4431-A87A-1BC1B9AB684A}"/>
    <cellStyle name="Millares 30 3 2 3 3 2" xfId="43044" xr:uid="{A282E9E0-C948-498D-B68C-FBBC326A1CBB}"/>
    <cellStyle name="Millares 30 3 2 3 4" xfId="28146" xr:uid="{4E03E15C-E1C1-4FEC-889F-C23F3FAC1098}"/>
    <cellStyle name="Millares 30 3 2 3 5" xfId="49649" xr:uid="{EB1A9945-53F3-4436-AA26-F75ED361D687}"/>
    <cellStyle name="Millares 30 3 2 4" xfId="8281" xr:uid="{A4D23FB8-5FD1-49C5-A4C1-DB7D76E7B403}"/>
    <cellStyle name="Millares 30 3 2 4 2" xfId="29784" xr:uid="{5E10B958-D4E8-450F-9709-837C64CD21CB}"/>
    <cellStyle name="Millares 30 3 2 5" xfId="9938" xr:uid="{F61BB183-6811-4B67-9A5C-5E842F5AEB20}"/>
    <cellStyle name="Millares 30 3 2 5 2" xfId="31441" xr:uid="{C08E8D48-A0C3-4B16-9EA4-A525C4D147B8}"/>
    <cellStyle name="Millares 30 3 2 6" xfId="16573" xr:uid="{222475DD-822B-4ED1-8840-3DB7F69B5419}"/>
    <cellStyle name="Millares 30 3 2 6 2" xfId="38076" xr:uid="{BE91D127-C9C1-4B57-8E75-F96A907D537C}"/>
    <cellStyle name="Millares 30 3 2 7" xfId="23178" xr:uid="{66989D5F-46B9-4A8F-B3C5-CCD51C9F4F26}"/>
    <cellStyle name="Millares 30 3 2 8" xfId="44681" xr:uid="{EA41F5F5-6E7A-45CF-A0D0-0E5DA9C81F0E}"/>
    <cellStyle name="Millares 30 3 3" xfId="2359" xr:uid="{1AE940AD-6A34-455B-83C6-42EB6E2D6937}"/>
    <cellStyle name="Millares 30 3 3 2" xfId="10625" xr:uid="{BC73D979-544B-4ABE-8619-DB0328A72FB8}"/>
    <cellStyle name="Millares 30 3 3 2 2" xfId="32128" xr:uid="{617A400A-B21E-419A-B83A-559259BC68B0}"/>
    <cellStyle name="Millares 30 3 3 3" xfId="17260" xr:uid="{7AC59827-3B1E-4E51-B0F1-E1D84020F5BA}"/>
    <cellStyle name="Millares 30 3 3 3 2" xfId="38763" xr:uid="{F1070791-4282-4BB5-B26E-192A5ECC8A1F}"/>
    <cellStyle name="Millares 30 3 3 4" xfId="23865" xr:uid="{8D00CF0F-7320-4A40-9951-ED4D89720001}"/>
    <cellStyle name="Millares 30 3 3 5" xfId="45368" xr:uid="{6515E130-0F29-48DB-AA1B-5690F0A1DA42}"/>
    <cellStyle name="Millares 30 3 4" xfId="3555" xr:uid="{51BEE75F-846D-4A6E-82AD-A0238AE24B3D}"/>
    <cellStyle name="Millares 30 3 4 2" xfId="11821" xr:uid="{A751C91B-8960-4313-A233-18939E0D2FCF}"/>
    <cellStyle name="Millares 30 3 4 2 2" xfId="33324" xr:uid="{33676731-2F0F-4E2C-BAF8-5761070E5BBD}"/>
    <cellStyle name="Millares 30 3 4 3" xfId="18456" xr:uid="{314906C1-C328-484A-9072-392715A87F19}"/>
    <cellStyle name="Millares 30 3 4 3 2" xfId="39959" xr:uid="{665144C7-F0A5-4C25-89DA-518C73FE10AD}"/>
    <cellStyle name="Millares 30 3 4 4" xfId="25061" xr:uid="{22E711BC-BF2C-449A-92FF-5F387CBA2776}"/>
    <cellStyle name="Millares 30 3 4 5" xfId="46564" xr:uid="{CC6FEBD0-26EC-4FB9-9135-23F3662FD52B}"/>
    <cellStyle name="Millares 30 3 5" xfId="5694" xr:uid="{CED7B7FC-D4B3-4E66-98C6-BDE9760F011A}"/>
    <cellStyle name="Millares 30 3 5 2" xfId="13960" xr:uid="{98EE80FA-E3C5-4A3F-AC47-B7EA19DB7FBD}"/>
    <cellStyle name="Millares 30 3 5 2 2" xfId="35463" xr:uid="{9310A768-8A37-4A0F-9DC3-3214F42320A5}"/>
    <cellStyle name="Millares 30 3 5 3" xfId="20595" xr:uid="{CE048179-4107-4ED8-8375-5AF8F841A86C}"/>
    <cellStyle name="Millares 30 3 5 3 2" xfId="42098" xr:uid="{16E18F59-43E3-47B2-BF47-B6EAE3D92BF2}"/>
    <cellStyle name="Millares 30 3 5 4" xfId="27200" xr:uid="{B5D7EDC4-FFF9-473A-9B60-F7B6141D1501}"/>
    <cellStyle name="Millares 30 3 5 5" xfId="48703" xr:uid="{472B9DE4-7DFD-4298-BE54-FC1BB037B686}"/>
    <cellStyle name="Millares 30 3 6" xfId="7335" xr:uid="{2BE4623A-8C3D-4732-B51E-879B2F21546B}"/>
    <cellStyle name="Millares 30 3 6 2" xfId="28838" xr:uid="{3C5B6ACC-D70B-4B63-9765-ED23E27AAB2E}"/>
    <cellStyle name="Millares 30 3 7" xfId="8992" xr:uid="{52DCF229-49CB-42D2-8CE2-0D41487CD078}"/>
    <cellStyle name="Millares 30 3 7 2" xfId="30495" xr:uid="{58FA86F6-3869-4001-BE11-931A50B74056}"/>
    <cellStyle name="Millares 30 3 8" xfId="15627" xr:uid="{619ED4E0-6891-449D-A033-1A74FDA47D2B}"/>
    <cellStyle name="Millares 30 3 8 2" xfId="37130" xr:uid="{CE0A6E13-E418-4698-BC93-5D177FDA81E8}"/>
    <cellStyle name="Millares 30 3 9" xfId="22232" xr:uid="{D2D0EF88-1C04-4F40-A9E2-5A872426B3FD}"/>
    <cellStyle name="Millares 30 4" xfId="996" xr:uid="{314C3B7C-28AC-4859-9E35-55F67BBCB556}"/>
    <cellStyle name="Millares 30 4 2" xfId="3825" xr:uid="{D3552166-54A0-495F-9DE1-DA6801651619}"/>
    <cellStyle name="Millares 30 4 2 2" xfId="12091" xr:uid="{7ED4AA1E-0731-4AE3-8DD2-995884A49070}"/>
    <cellStyle name="Millares 30 4 2 2 2" xfId="33594" xr:uid="{07859228-C574-48D6-967D-8AFA2112A843}"/>
    <cellStyle name="Millares 30 4 2 3" xfId="18726" xr:uid="{95E1E2C4-6345-41A8-93F9-3CB54A35066B}"/>
    <cellStyle name="Millares 30 4 2 3 2" xfId="40229" xr:uid="{3EF6117B-8EC0-4B25-9204-2CFB5FECE140}"/>
    <cellStyle name="Millares 30 4 2 4" xfId="25331" xr:uid="{C970E67B-F980-4376-B7BD-843F53EDA71A}"/>
    <cellStyle name="Millares 30 4 2 5" xfId="46834" xr:uid="{8E774F18-00E7-47E4-AA15-551F1039124C}"/>
    <cellStyle name="Millares 30 4 3" xfId="5964" xr:uid="{C183E93B-8BB3-45B0-8599-4CC6871A0960}"/>
    <cellStyle name="Millares 30 4 3 2" xfId="14230" xr:uid="{64764347-94D8-4282-A753-0049830962E4}"/>
    <cellStyle name="Millares 30 4 3 2 2" xfId="35733" xr:uid="{451639CE-7267-4DAF-A732-E4CDDCC3E664}"/>
    <cellStyle name="Millares 30 4 3 3" xfId="20865" xr:uid="{F6269010-89DB-4C06-ABFC-2D5C918B7B5B}"/>
    <cellStyle name="Millares 30 4 3 3 2" xfId="42368" xr:uid="{3F396A23-6904-4F40-87A5-69EF5755D3CF}"/>
    <cellStyle name="Millares 30 4 3 4" xfId="27470" xr:uid="{670B15E5-DE9C-4DC0-88AB-BF96E8F66364}"/>
    <cellStyle name="Millares 30 4 3 5" xfId="48973" xr:uid="{28FB22C1-2029-420D-9B03-4B24232C926C}"/>
    <cellStyle name="Millares 30 4 4" xfId="7605" xr:uid="{A7F85D33-A6C3-499D-A1BE-918691424B92}"/>
    <cellStyle name="Millares 30 4 4 2" xfId="29108" xr:uid="{8A69AC82-6BD8-49F4-82C9-492FA976CA53}"/>
    <cellStyle name="Millares 30 4 5" xfId="9262" xr:uid="{BDBB2A3F-C0B4-4853-968C-9CE30AA8161B}"/>
    <cellStyle name="Millares 30 4 5 2" xfId="30765" xr:uid="{5C577214-524E-4856-B2A7-1A1556F47AC2}"/>
    <cellStyle name="Millares 30 4 6" xfId="15897" xr:uid="{2CA3CE9D-B4C6-456D-8625-ABC5BDB61B03}"/>
    <cellStyle name="Millares 30 4 6 2" xfId="37400" xr:uid="{19DFDC60-1041-4980-8BB0-D9DE63ED907E}"/>
    <cellStyle name="Millares 30 4 7" xfId="22502" xr:uid="{EEDB30D9-090C-498D-8421-7ED0A606C9A6}"/>
    <cellStyle name="Millares 30 4 8" xfId="44005" xr:uid="{B6B6976F-A475-4891-B163-B0B62123DF11}"/>
    <cellStyle name="Millares 30 5" xfId="1254" xr:uid="{9843E997-2D1A-4C17-9FAE-8FD5F7188BBB}"/>
    <cellStyle name="Millares 30 5 2" xfId="4083" xr:uid="{942BA8DD-757D-4547-A7F4-9D6F17D3A197}"/>
    <cellStyle name="Millares 30 5 2 2" xfId="12349" xr:uid="{9DF3C3E3-5EAA-4A11-AA60-16717E6756E2}"/>
    <cellStyle name="Millares 30 5 2 2 2" xfId="33852" xr:uid="{C8E82A51-5353-4D84-AA54-320E18A3632E}"/>
    <cellStyle name="Millares 30 5 2 3" xfId="18984" xr:uid="{819C08FE-E180-4B9B-A7CC-804FF63313EE}"/>
    <cellStyle name="Millares 30 5 2 3 2" xfId="40487" xr:uid="{9C976B84-F459-4555-80EA-8B4CE7197EFE}"/>
    <cellStyle name="Millares 30 5 2 4" xfId="25589" xr:uid="{2E852496-2240-44FC-8D72-323C5AC4BF6F}"/>
    <cellStyle name="Millares 30 5 2 5" xfId="47092" xr:uid="{FC99AB72-26EB-49C4-8DCE-7A6DAC876424}"/>
    <cellStyle name="Millares 30 5 3" xfId="6222" xr:uid="{B8D44532-8DB9-411E-AF94-2302FDD7EB96}"/>
    <cellStyle name="Millares 30 5 3 2" xfId="14488" xr:uid="{F09FC6AA-9C42-469C-A740-FE834E28BE74}"/>
    <cellStyle name="Millares 30 5 3 2 2" xfId="35991" xr:uid="{FCE4FA51-2969-45E1-81F6-4D878173A5E0}"/>
    <cellStyle name="Millares 30 5 3 3" xfId="21123" xr:uid="{94BDA8C8-91F7-40FA-A11C-797008F9F1C8}"/>
    <cellStyle name="Millares 30 5 3 3 2" xfId="42626" xr:uid="{17BA842A-DA58-4C5A-B608-873FDB1A649A}"/>
    <cellStyle name="Millares 30 5 3 4" xfId="27728" xr:uid="{5EA0E563-DB92-476D-A132-ECCA8A6516F0}"/>
    <cellStyle name="Millares 30 5 3 5" xfId="49231" xr:uid="{9B64D4D0-6CFB-4C60-9835-D5C223EE3DB0}"/>
    <cellStyle name="Millares 30 5 4" xfId="7863" xr:uid="{34319771-F9E8-4CFB-8218-25EC7020B9D6}"/>
    <cellStyle name="Millares 30 5 4 2" xfId="29366" xr:uid="{CDE1429D-E330-453F-9FFB-7F920B601D99}"/>
    <cellStyle name="Millares 30 5 5" xfId="9520" xr:uid="{0BD0AD06-2A2D-479A-92F3-05D34E3A7ABC}"/>
    <cellStyle name="Millares 30 5 5 2" xfId="31023" xr:uid="{6D195353-9B54-49F8-AB11-867C33806A5C}"/>
    <cellStyle name="Millares 30 5 6" xfId="16155" xr:uid="{3500DA6C-02B4-4CFE-B4CB-3F35E37EB120}"/>
    <cellStyle name="Millares 30 5 6 2" xfId="37658" xr:uid="{355CB930-E487-4A46-97AA-98E6981F7993}"/>
    <cellStyle name="Millares 30 5 7" xfId="22760" xr:uid="{288BA9DB-E69A-4502-98F2-F2787D118150}"/>
    <cellStyle name="Millares 30 5 8" xfId="44263" xr:uid="{B3BA0B83-2E77-417E-8C1F-18C2DEC3A70F}"/>
    <cellStyle name="Millares 30 6" xfId="1941" xr:uid="{73640EF5-BA2A-4DA2-A7E5-BA07B4EA4F69}"/>
    <cellStyle name="Millares 30 6 2" xfId="10207" xr:uid="{0B6E4C1D-7460-4494-A114-88E87EC58944}"/>
    <cellStyle name="Millares 30 6 2 2" xfId="31710" xr:uid="{378FBFE7-6511-4A26-8A9F-137AEA05F065}"/>
    <cellStyle name="Millares 30 6 3" xfId="16842" xr:uid="{75B30D7D-A9C7-4EC9-85BC-0FD40BB02629}"/>
    <cellStyle name="Millares 30 6 3 2" xfId="38345" xr:uid="{0D7CBBF3-8080-4C1C-94E2-DFFEB963E74E}"/>
    <cellStyle name="Millares 30 6 4" xfId="23447" xr:uid="{E3CD96EB-AF67-4ECD-B874-B45204A0FD1C}"/>
    <cellStyle name="Millares 30 6 5" xfId="44950" xr:uid="{5DB6FABE-FE8D-4779-BFBE-DE34A665DA3C}"/>
    <cellStyle name="Millares 30 7" xfId="2628" xr:uid="{BE36200C-6EC7-4E49-906E-867B143C47ED}"/>
    <cellStyle name="Millares 30 7 2" xfId="10894" xr:uid="{867F9C9C-0A49-494E-BCC8-A1B718A47EA4}"/>
    <cellStyle name="Millares 30 7 2 2" xfId="32397" xr:uid="{D6094D33-B378-490D-916B-BCCB7CA9175D}"/>
    <cellStyle name="Millares 30 7 3" xfId="17529" xr:uid="{D89BBCD0-6C9A-4B64-AF78-18E700968FE6}"/>
    <cellStyle name="Millares 30 7 3 2" xfId="39032" xr:uid="{C51FC657-7723-43F1-AA5E-504C6861B42E}"/>
    <cellStyle name="Millares 30 7 4" xfId="24134" xr:uid="{5B9682AA-6CE0-4680-A0C2-CC6740EFEF47}"/>
    <cellStyle name="Millares 30 7 5" xfId="45637" xr:uid="{B99A7CFC-3E9C-48D9-919D-8D5C56D71A1F}"/>
    <cellStyle name="Millares 30 8" xfId="3137" xr:uid="{A5BEFEF7-7B40-418B-A489-27F0D4746C47}"/>
    <cellStyle name="Millares 30 8 2" xfId="11403" xr:uid="{BC131615-F854-4713-A299-D0771F32F8F3}"/>
    <cellStyle name="Millares 30 8 2 2" xfId="32906" xr:uid="{59697032-69A2-44CF-B5A1-8B9A06735F82}"/>
    <cellStyle name="Millares 30 8 3" xfId="18038" xr:uid="{94299994-2AAC-412C-9129-3941635863DB}"/>
    <cellStyle name="Millares 30 8 3 2" xfId="39541" xr:uid="{3E8F2FAD-EDE3-4A46-A233-2AA5F309E8DE}"/>
    <cellStyle name="Millares 30 8 4" xfId="24643" xr:uid="{1EE1F046-8225-49C9-B950-196095207370}"/>
    <cellStyle name="Millares 30 8 5" xfId="46146" xr:uid="{A56939C4-414D-44AE-B424-236E8B763F28}"/>
    <cellStyle name="Millares 30 9" xfId="4772" xr:uid="{626015EA-0884-48B4-891F-A85576C9E959}"/>
    <cellStyle name="Millares 30 9 2" xfId="13038" xr:uid="{55EDC4C6-16A4-4C83-BD79-D28D0638AA21}"/>
    <cellStyle name="Millares 30 9 2 2" xfId="34541" xr:uid="{FF6761F3-C1F0-4052-8256-68750C7D4498}"/>
    <cellStyle name="Millares 30 9 3" xfId="19673" xr:uid="{7CC8D0B1-CC98-4FCE-8954-D6C3BC06D1E8}"/>
    <cellStyle name="Millares 30 9 3 2" xfId="41176" xr:uid="{D419CD37-A520-4DBC-8B33-1ECBF0F7A0ED}"/>
    <cellStyle name="Millares 30 9 4" xfId="26278" xr:uid="{46BEDFD5-92F9-4161-B7C3-D9F5A3CBF872}"/>
    <cellStyle name="Millares 30 9 5" xfId="47781" xr:uid="{FF0E6190-6AB9-46CF-BE0F-3FFB88014F3A}"/>
    <cellStyle name="Millares 31" xfId="563" xr:uid="{451BA0E2-9A6F-4A7E-8B33-D93B19DF3F31}"/>
    <cellStyle name="Millares 31 10" xfId="7174" xr:uid="{CE3AF1D0-4F3C-43AC-A5DB-3609F18BC9FB}"/>
    <cellStyle name="Millares 31 10 2" xfId="28677" xr:uid="{0836ECB2-04F4-46F2-B4E0-689FEFB941BE}"/>
    <cellStyle name="Millares 31 11" xfId="8830" xr:uid="{B3BC4CDE-CE7C-4CA0-8FA4-B2B232E1A771}"/>
    <cellStyle name="Millares 31 11 2" xfId="30333" xr:uid="{504319AE-BCC0-4047-BA93-7E4F63BB43AF}"/>
    <cellStyle name="Millares 31 12" xfId="15466" xr:uid="{67083DD2-AC07-4002-B465-2061A9F825AC}"/>
    <cellStyle name="Millares 31 12 2" xfId="36969" xr:uid="{AF953CDD-A253-46D0-945A-2198E648D267}"/>
    <cellStyle name="Millares 31 13" xfId="22071" xr:uid="{92BC5D93-4503-49D9-93F3-E4799C407F4F}"/>
    <cellStyle name="Millares 31 14" xfId="43574" xr:uid="{D8F470A6-BD79-4515-9D95-49FF61498234}"/>
    <cellStyle name="Millares 31 2" xfId="845" xr:uid="{B09D1BC4-234A-49A0-9A19-26FA5E9A9796}"/>
    <cellStyle name="Millares 31 2 10" xfId="43854" xr:uid="{AA8D1B22-25A4-4D6D-97B1-061BABD8A79B}"/>
    <cellStyle name="Millares 31 2 2" xfId="1791" xr:uid="{98ABEC74-C288-4B5F-8949-C705246FCFE7}"/>
    <cellStyle name="Millares 31 2 2 2" xfId="4620" xr:uid="{6E70AA03-406A-4603-A707-0FFC5D604ADC}"/>
    <cellStyle name="Millares 31 2 2 2 2" xfId="12886" xr:uid="{C48AC5AC-55EB-465B-A62A-1881AE2EFC12}"/>
    <cellStyle name="Millares 31 2 2 2 2 2" xfId="34389" xr:uid="{6C9732EA-11F4-419F-9AEB-2020A54E2536}"/>
    <cellStyle name="Millares 31 2 2 2 3" xfId="19521" xr:uid="{D3571E66-88A4-4ADC-BA8B-1330FE5C77F5}"/>
    <cellStyle name="Millares 31 2 2 2 3 2" xfId="41024" xr:uid="{C9C25813-B233-4E04-81EE-4E619BDF9063}"/>
    <cellStyle name="Millares 31 2 2 2 4" xfId="26126" xr:uid="{7ED9304A-EAF7-42DA-B2DC-CC50FF39E569}"/>
    <cellStyle name="Millares 31 2 2 2 5" xfId="47629" xr:uid="{90AB0E4C-AEBC-4F08-9D46-3B5F7183FEEE}"/>
    <cellStyle name="Millares 31 2 2 3" xfId="6759" xr:uid="{70EB2C2D-681F-4587-8FF7-0DB5D79AF7C6}"/>
    <cellStyle name="Millares 31 2 2 3 2" xfId="15025" xr:uid="{EE54DD60-7D51-481F-82F6-BA4618D41123}"/>
    <cellStyle name="Millares 31 2 2 3 2 2" xfId="36528" xr:uid="{42B9F07E-9505-45C5-9A2E-0705E6E8D173}"/>
    <cellStyle name="Millares 31 2 2 3 3" xfId="21660" xr:uid="{DB1A7A2A-263E-4629-8A1D-1D505E01D9F1}"/>
    <cellStyle name="Millares 31 2 2 3 3 2" xfId="43163" xr:uid="{670C55DB-491E-49D0-BDCC-873608983E63}"/>
    <cellStyle name="Millares 31 2 2 3 4" xfId="28265" xr:uid="{E8BC2773-8763-43D7-BF05-9C2527613D57}"/>
    <cellStyle name="Millares 31 2 2 3 5" xfId="49768" xr:uid="{51EBFE74-B471-4354-8A4B-B5322C3BC0A1}"/>
    <cellStyle name="Millares 31 2 2 4" xfId="8400" xr:uid="{99517219-F3B9-470C-9BFC-4ED2169BEF15}"/>
    <cellStyle name="Millares 31 2 2 4 2" xfId="29903" xr:uid="{37387EA4-B469-4029-96AA-390AB055E2DE}"/>
    <cellStyle name="Millares 31 2 2 5" xfId="10057" xr:uid="{6F2E8049-D807-4867-A536-DD7B45959902}"/>
    <cellStyle name="Millares 31 2 2 5 2" xfId="31560" xr:uid="{F906B944-D915-4BFE-A685-D27E1D37DF92}"/>
    <cellStyle name="Millares 31 2 2 6" xfId="16692" xr:uid="{CD68B86C-6A6A-4334-BEBF-576D9FB857B9}"/>
    <cellStyle name="Millares 31 2 2 6 2" xfId="38195" xr:uid="{78F3F820-2BF6-45AC-9F95-1CA7EC16A96E}"/>
    <cellStyle name="Millares 31 2 2 7" xfId="23297" xr:uid="{ADA4DB27-118C-413F-88D5-9E9F42CD8DE3}"/>
    <cellStyle name="Millares 31 2 2 8" xfId="44800" xr:uid="{B164B858-7D5E-4E41-A17F-0145BF9CCE9C}"/>
    <cellStyle name="Millares 31 2 3" xfId="2478" xr:uid="{1782CBAA-D8BF-4248-B946-544D01ACF3CB}"/>
    <cellStyle name="Millares 31 2 3 2" xfId="10744" xr:uid="{02AEC397-4259-4133-8BF5-0156D6A383BE}"/>
    <cellStyle name="Millares 31 2 3 2 2" xfId="32247" xr:uid="{6602214F-F748-42D3-82A3-25405CA3FA0E}"/>
    <cellStyle name="Millares 31 2 3 3" xfId="17379" xr:uid="{78B75F7F-BF8A-4A44-B791-DC03AA6A50CA}"/>
    <cellStyle name="Millares 31 2 3 3 2" xfId="38882" xr:uid="{36784A06-FB09-47EC-8EA4-B1C5613D5431}"/>
    <cellStyle name="Millares 31 2 3 4" xfId="23984" xr:uid="{3507C12F-92F5-445C-8123-C242CB562A3D}"/>
    <cellStyle name="Millares 31 2 3 5" xfId="45487" xr:uid="{2CE92359-9351-4EA0-B75A-3724AA36BA3B}"/>
    <cellStyle name="Millares 31 2 4" xfId="3674" xr:uid="{25321A13-4238-4626-AD27-30E5E8BCA2BD}"/>
    <cellStyle name="Millares 31 2 4 2" xfId="11940" xr:uid="{CFBFCA16-9BB7-452A-8A30-B4A372A4466E}"/>
    <cellStyle name="Millares 31 2 4 2 2" xfId="33443" xr:uid="{94565B28-CC7E-45F4-9CEF-80689B19D018}"/>
    <cellStyle name="Millares 31 2 4 3" xfId="18575" xr:uid="{FF6262DA-C241-4EF0-99C9-8769664292B3}"/>
    <cellStyle name="Millares 31 2 4 3 2" xfId="40078" xr:uid="{DF82D287-2808-4159-B8E0-FB669AA31F63}"/>
    <cellStyle name="Millares 31 2 4 4" xfId="25180" xr:uid="{76F2FADD-3355-4D12-8136-3CC5791D771D}"/>
    <cellStyle name="Millares 31 2 4 5" xfId="46683" xr:uid="{893CE1F5-94CD-4AB5-BBD2-72E09E215CF1}"/>
    <cellStyle name="Millares 31 2 5" xfId="5813" xr:uid="{88928DC5-EED4-4A11-BCF9-81FA643EB5D3}"/>
    <cellStyle name="Millares 31 2 5 2" xfId="14079" xr:uid="{A03BB32C-4B18-4987-AAEB-3A0860C5184C}"/>
    <cellStyle name="Millares 31 2 5 2 2" xfId="35582" xr:uid="{D42530A8-3DFB-4F65-8A85-FDFE090A04B7}"/>
    <cellStyle name="Millares 31 2 5 3" xfId="20714" xr:uid="{0A8D2550-98ED-4660-AD71-4ABC0BE6F1BC}"/>
    <cellStyle name="Millares 31 2 5 3 2" xfId="42217" xr:uid="{8F52CB88-3D0B-4CE9-9D50-9B28B1CCF7F5}"/>
    <cellStyle name="Millares 31 2 5 4" xfId="27319" xr:uid="{BEB86776-BAE2-41A8-A1A8-55B7C0555D94}"/>
    <cellStyle name="Millares 31 2 5 5" xfId="48822" xr:uid="{949007FE-4280-44B3-BA86-B31CF909C57E}"/>
    <cellStyle name="Millares 31 2 6" xfId="7454" xr:uid="{30988C7F-639F-4C90-ADB9-4917884F9B27}"/>
    <cellStyle name="Millares 31 2 6 2" xfId="28957" xr:uid="{21067F4B-B3F6-4D92-A56E-3645925602CD}"/>
    <cellStyle name="Millares 31 2 7" xfId="9111" xr:uid="{C46AA934-C731-494D-887F-5D957A7318EF}"/>
    <cellStyle name="Millares 31 2 7 2" xfId="30614" xr:uid="{529113EF-A0F4-4DBD-B28C-95FA7BCDBEDD}"/>
    <cellStyle name="Millares 31 2 8" xfId="15746" xr:uid="{E6B72ACF-BB46-411C-BCEB-A5938ABC3437}"/>
    <cellStyle name="Millares 31 2 8 2" xfId="37249" xr:uid="{B95EB6C9-B4B7-4041-9DF1-D6DFAD9DA47C}"/>
    <cellStyle name="Millares 31 2 9" xfId="22351" xr:uid="{969DAF38-323E-4202-A6C5-CCD3E10F4C71}"/>
    <cellStyle name="Millares 31 3" xfId="1115" xr:uid="{2B7DD167-574A-4087-A0AE-2CF61125A697}"/>
    <cellStyle name="Millares 31 3 2" xfId="3944" xr:uid="{68880040-9086-45A4-8181-E3AB2D8C4AF1}"/>
    <cellStyle name="Millares 31 3 2 2" xfId="12210" xr:uid="{B9A724B2-00F6-41FF-885A-77C054FF966E}"/>
    <cellStyle name="Millares 31 3 2 2 2" xfId="33713" xr:uid="{7B863936-1316-4826-AD63-AEE8D13264FA}"/>
    <cellStyle name="Millares 31 3 2 3" xfId="18845" xr:uid="{9CC11F5D-3548-43A8-BC73-8CA1A6F9D108}"/>
    <cellStyle name="Millares 31 3 2 3 2" xfId="40348" xr:uid="{74D6F08F-FC38-4715-9A4A-FD753AE753A4}"/>
    <cellStyle name="Millares 31 3 2 4" xfId="25450" xr:uid="{94B8830A-EFC8-4594-A68B-FB08ED224BA4}"/>
    <cellStyle name="Millares 31 3 2 5" xfId="46953" xr:uid="{EA2CE1F1-17F8-45F4-B3AA-305E625F5D4E}"/>
    <cellStyle name="Millares 31 3 3" xfId="6083" xr:uid="{95DF1BE9-C440-44CF-AE76-535511B0983A}"/>
    <cellStyle name="Millares 31 3 3 2" xfId="14349" xr:uid="{174A70FF-1BE7-4923-A299-A343893488A0}"/>
    <cellStyle name="Millares 31 3 3 2 2" xfId="35852" xr:uid="{A5483BED-157F-4E9D-A82A-A43052FCF8F4}"/>
    <cellStyle name="Millares 31 3 3 3" xfId="20984" xr:uid="{22ED1387-7D62-49C8-AB46-AAB8FA270595}"/>
    <cellStyle name="Millares 31 3 3 3 2" xfId="42487" xr:uid="{AEB02804-9EDA-4039-A4A5-6B720A1CE604}"/>
    <cellStyle name="Millares 31 3 3 4" xfId="27589" xr:uid="{DA34A7D5-AE06-4393-AE9F-CCB0C4BFF976}"/>
    <cellStyle name="Millares 31 3 3 5" xfId="49092" xr:uid="{2EC81577-0D2D-4702-83D4-F58C27949DE8}"/>
    <cellStyle name="Millares 31 3 4" xfId="7724" xr:uid="{6EB954CD-C06A-4D5E-9529-310797A9E036}"/>
    <cellStyle name="Millares 31 3 4 2" xfId="29227" xr:uid="{402316F8-08AC-40F8-9CD8-6D996BE1FF96}"/>
    <cellStyle name="Millares 31 3 5" xfId="9381" xr:uid="{C81A9948-52CB-4D08-BF98-A4C722B57A66}"/>
    <cellStyle name="Millares 31 3 5 2" xfId="30884" xr:uid="{57EF16B6-7D21-4010-AAE4-AFFA5A91E435}"/>
    <cellStyle name="Millares 31 3 6" xfId="16016" xr:uid="{658B0193-20CE-4198-8C68-F551BD682136}"/>
    <cellStyle name="Millares 31 3 6 2" xfId="37519" xr:uid="{E4771CE2-5F4E-43BC-8640-4480659A60A7}"/>
    <cellStyle name="Millares 31 3 7" xfId="22621" xr:uid="{9080F40D-D232-4239-A20B-AF15F95B62C0}"/>
    <cellStyle name="Millares 31 3 8" xfId="44124" xr:uid="{A565277D-10B1-4007-8A92-82A2E38CD2E9}"/>
    <cellStyle name="Millares 31 4" xfId="1511" xr:uid="{D30A39AC-D22D-4038-A77F-D97A5A81F250}"/>
    <cellStyle name="Millares 31 4 2" xfId="4340" xr:uid="{AE03D94D-1872-4295-AC33-7A5D26B86364}"/>
    <cellStyle name="Millares 31 4 2 2" xfId="12606" xr:uid="{9B9CFB85-DD5C-4A15-9F53-1582E3E9CB31}"/>
    <cellStyle name="Millares 31 4 2 2 2" xfId="34109" xr:uid="{4DA925D4-3370-4BE9-8F65-71706497EA32}"/>
    <cellStyle name="Millares 31 4 2 3" xfId="19241" xr:uid="{72204F85-DAC1-4B6A-AFBF-34E42CD8DBD1}"/>
    <cellStyle name="Millares 31 4 2 3 2" xfId="40744" xr:uid="{1DB5FE43-3B78-4C48-BA5D-8C2ACC839938}"/>
    <cellStyle name="Millares 31 4 2 4" xfId="25846" xr:uid="{6556DA0F-5CD2-49AF-9A48-F66E860F8CCF}"/>
    <cellStyle name="Millares 31 4 2 5" xfId="47349" xr:uid="{42BDC91F-ED0E-45C8-9A65-F71D9C0A10A2}"/>
    <cellStyle name="Millares 31 4 3" xfId="6479" xr:uid="{0407ADF2-1314-4C70-B2B5-F53B3CE613F0}"/>
    <cellStyle name="Millares 31 4 3 2" xfId="14745" xr:uid="{C167B0D3-AD26-46F3-AB64-6EF5AAD516B0}"/>
    <cellStyle name="Millares 31 4 3 2 2" xfId="36248" xr:uid="{A357737A-26E3-41DB-A38D-8780CA2683DD}"/>
    <cellStyle name="Millares 31 4 3 3" xfId="21380" xr:uid="{1CC3773C-A03D-453C-8646-5FDAB721AF69}"/>
    <cellStyle name="Millares 31 4 3 3 2" xfId="42883" xr:uid="{02D35239-5C20-4416-A75F-C367977975B0}"/>
    <cellStyle name="Millares 31 4 3 4" xfId="27985" xr:uid="{1AB6833E-1D9A-4373-BC3C-9BFD60B908FC}"/>
    <cellStyle name="Millares 31 4 3 5" xfId="49488" xr:uid="{C9C665EC-5858-4D3B-B2DB-829CC286C151}"/>
    <cellStyle name="Millares 31 4 4" xfId="8120" xr:uid="{7D9DDF9F-DD98-434D-9E90-8E83C05E2E3B}"/>
    <cellStyle name="Millares 31 4 4 2" xfId="29623" xr:uid="{F48259C5-FCF3-4DD6-810F-897F8B04C2B3}"/>
    <cellStyle name="Millares 31 4 5" xfId="9777" xr:uid="{C97A4426-830B-49BF-B071-CAA719E41A9A}"/>
    <cellStyle name="Millares 31 4 5 2" xfId="31280" xr:uid="{F2DB088D-D7C1-43E7-8D92-89D129D1CCB6}"/>
    <cellStyle name="Millares 31 4 6" xfId="16412" xr:uid="{67A7478C-0AAD-4803-B732-30B5700B4A0C}"/>
    <cellStyle name="Millares 31 4 6 2" xfId="37915" xr:uid="{F63E6BDE-F4D8-4D2C-8C8F-2A9F3BC6FF25}"/>
    <cellStyle name="Millares 31 4 7" xfId="23017" xr:uid="{B77AAFFA-7553-4367-AD7C-0743A42DB354}"/>
    <cellStyle name="Millares 31 4 8" xfId="44520" xr:uid="{72349E68-7492-43A9-8FAD-28681A6E974A}"/>
    <cellStyle name="Millares 31 5" xfId="2198" xr:uid="{45C69171-9ECE-4B2F-B16B-5E3BF8A698AD}"/>
    <cellStyle name="Millares 31 5 2" xfId="10464" xr:uid="{3D92BC14-3B55-4D40-B224-BE9FDFC023AF}"/>
    <cellStyle name="Millares 31 5 2 2" xfId="31967" xr:uid="{748E44B9-8110-4522-97DF-297B21CC7F6A}"/>
    <cellStyle name="Millares 31 5 3" xfId="17099" xr:uid="{88F8E582-FED2-4237-BCC3-6255682B1A92}"/>
    <cellStyle name="Millares 31 5 3 2" xfId="38602" xr:uid="{BE5242EE-E99D-4A52-9648-FC4C0233BEC4}"/>
    <cellStyle name="Millares 31 5 4" xfId="23704" xr:uid="{699B8621-DB40-438B-8BDB-8E8869F8E9E1}"/>
    <cellStyle name="Millares 31 5 5" xfId="45207" xr:uid="{7E38B7F4-59DF-4048-A1EF-B47CF49E08C3}"/>
    <cellStyle name="Millares 31 6" xfId="2995" xr:uid="{4E27EBC8-3B22-4CE6-8D0B-1983F5FC3555}"/>
    <cellStyle name="Millares 31 6 2" xfId="11261" xr:uid="{165B266C-C0BF-4A87-BCDD-DD6CE85D360C}"/>
    <cellStyle name="Millares 31 6 2 2" xfId="32764" xr:uid="{584361E5-01EF-4167-B1ED-0D28EC622C6F}"/>
    <cellStyle name="Millares 31 6 3" xfId="17896" xr:uid="{F6F3AACB-AD1C-498E-967B-47F684C24362}"/>
    <cellStyle name="Millares 31 6 3 2" xfId="39399" xr:uid="{2BB96B4F-934D-4A35-B45B-63534ED93AF6}"/>
    <cellStyle name="Millares 31 6 4" xfId="24501" xr:uid="{ED41BBAA-58D1-4BE4-921F-78CB28703A49}"/>
    <cellStyle name="Millares 31 6 5" xfId="46004" xr:uid="{2DCAC0C2-D24C-49D7-8D9F-6F07877A4EF7}"/>
    <cellStyle name="Millares 31 7" xfId="3394" xr:uid="{8CD0C14E-FE25-4C37-A366-A73F26E0AAFA}"/>
    <cellStyle name="Millares 31 7 2" xfId="11660" xr:uid="{F3AB937F-E1EB-4299-A6D6-6357BC8924F6}"/>
    <cellStyle name="Millares 31 7 2 2" xfId="33163" xr:uid="{FEB908E3-A154-453A-A03E-B4C388D225B7}"/>
    <cellStyle name="Millares 31 7 3" xfId="18295" xr:uid="{0F562911-4D21-4C3A-91AA-65A86EDE35F8}"/>
    <cellStyle name="Millares 31 7 3 2" xfId="39798" xr:uid="{123B902B-463A-4C04-81A2-C2FF44218BE1}"/>
    <cellStyle name="Millares 31 7 4" xfId="24900" xr:uid="{388E1D4E-DB3F-4ED2-BF34-3A76C0C86C5E}"/>
    <cellStyle name="Millares 31 7 5" xfId="46403" xr:uid="{236F505C-E2C9-4958-9800-0D4C420F65BB}"/>
    <cellStyle name="Millares 31 8" xfId="5139" xr:uid="{4B7869CC-93FC-4C9E-A9D4-76A0BA566CCE}"/>
    <cellStyle name="Millares 31 8 2" xfId="13405" xr:uid="{E388A3ED-89B9-47A8-8EFF-C5F54183362D}"/>
    <cellStyle name="Millares 31 8 2 2" xfId="34908" xr:uid="{99CDC75B-CFFC-4CAB-A404-BE68BEA0ADF7}"/>
    <cellStyle name="Millares 31 8 3" xfId="20040" xr:uid="{A0C7514B-96DB-4762-8942-18F91C27C7B1}"/>
    <cellStyle name="Millares 31 8 3 2" xfId="41543" xr:uid="{39223FE6-C74C-48CF-96F6-523841D720B6}"/>
    <cellStyle name="Millares 31 8 4" xfId="26645" xr:uid="{EA83F9C4-F301-4300-A882-A8857B50F4A5}"/>
    <cellStyle name="Millares 31 8 5" xfId="48148" xr:uid="{B08DADE6-919B-46DD-B943-A8306563651E}"/>
    <cellStyle name="Millares 31 9" xfId="5533" xr:uid="{8BE591C6-6125-4F64-B33E-FD89236C5DBA}"/>
    <cellStyle name="Millares 31 9 2" xfId="13799" xr:uid="{EE46820B-E12E-447C-A166-EA133E9435C7}"/>
    <cellStyle name="Millares 31 9 2 2" xfId="35302" xr:uid="{D9CA0B3D-025E-48E7-B76E-DC8700CAC121}"/>
    <cellStyle name="Millares 31 9 3" xfId="20434" xr:uid="{A0DCA0C7-F68E-4005-8584-821E44896D8B}"/>
    <cellStyle name="Millares 31 9 3 2" xfId="41937" xr:uid="{9469D39B-2852-4323-8DC1-5396E2783DE3}"/>
    <cellStyle name="Millares 31 9 4" xfId="27039" xr:uid="{25BA4B79-5534-42CD-A14B-DD549CD7C657}"/>
    <cellStyle name="Millares 31 9 5" xfId="48542" xr:uid="{71C4A0D6-89CF-4089-B4AC-CAC4DCECE3C1}"/>
    <cellStyle name="Millares 32" xfId="574" xr:uid="{DAC89F23-219C-4BD4-86CD-F022D6FF8B19}"/>
    <cellStyle name="Millares 32 10" xfId="7185" xr:uid="{0D5F5E49-63A7-48DD-A726-4FF9371C43D7}"/>
    <cellStyle name="Millares 32 10 2" xfId="28688" xr:uid="{3DCD8F28-C687-4923-BCEB-5B4A4F578BD2}"/>
    <cellStyle name="Millares 32 11" xfId="8841" xr:uid="{64A29E92-ED70-450F-B891-126708588F67}"/>
    <cellStyle name="Millares 32 11 2" xfId="30344" xr:uid="{68113526-BD86-44E5-B350-5B8CEB113696}"/>
    <cellStyle name="Millares 32 12" xfId="15477" xr:uid="{2EF107CE-3C14-483D-9452-2CE749B25EE4}"/>
    <cellStyle name="Millares 32 12 2" xfId="36980" xr:uid="{25C433E3-A26B-4DAC-8238-A5FECECA5896}"/>
    <cellStyle name="Millares 32 13" xfId="22082" xr:uid="{D485CFBB-70B2-407C-BA60-E4ECA4818DDE}"/>
    <cellStyle name="Millares 32 14" xfId="43585" xr:uid="{3B966A76-91D9-4BA1-A684-E9747F5D856F}"/>
    <cellStyle name="Millares 32 2" xfId="856" xr:uid="{A9523229-3564-4F71-9A70-C5CDD885BC54}"/>
    <cellStyle name="Millares 32 2 10" xfId="43865" xr:uid="{3E248525-04F6-4C7B-A6BD-AA0486981659}"/>
    <cellStyle name="Millares 32 2 2" xfId="1802" xr:uid="{7001148C-50BD-44CA-955D-FF2A59CFA1A1}"/>
    <cellStyle name="Millares 32 2 2 2" xfId="4631" xr:uid="{9B9F2F7A-999C-4A25-8DD7-AF73CBA46301}"/>
    <cellStyle name="Millares 32 2 2 2 2" xfId="12897" xr:uid="{8FFD8DF8-8FDC-4025-9EDB-50840AED6D13}"/>
    <cellStyle name="Millares 32 2 2 2 2 2" xfId="34400" xr:uid="{C7113FA4-F649-42E9-9AAE-E02C8163A567}"/>
    <cellStyle name="Millares 32 2 2 2 3" xfId="19532" xr:uid="{3B34CBA2-827C-4981-BCCB-0735476F7F3B}"/>
    <cellStyle name="Millares 32 2 2 2 3 2" xfId="41035" xr:uid="{8DCE7798-3FB6-4591-9622-37F04CBEFA05}"/>
    <cellStyle name="Millares 32 2 2 2 4" xfId="26137" xr:uid="{E5FEC313-6824-41AF-B04A-75217A04EF64}"/>
    <cellStyle name="Millares 32 2 2 2 5" xfId="47640" xr:uid="{40AB388C-E01A-40EA-83AB-FBE80756BA71}"/>
    <cellStyle name="Millares 32 2 2 3" xfId="6770" xr:uid="{AE1463DB-3ABC-4EBE-94A8-BDB146D9925E}"/>
    <cellStyle name="Millares 32 2 2 3 2" xfId="15036" xr:uid="{FB06601C-8B65-4678-9E3F-A4D9E1F3EBBE}"/>
    <cellStyle name="Millares 32 2 2 3 2 2" xfId="36539" xr:uid="{60595F90-E3A3-4E67-B2FB-3938F0618EE6}"/>
    <cellStyle name="Millares 32 2 2 3 3" xfId="21671" xr:uid="{1C13547B-96E2-4195-8245-127F493D1ED1}"/>
    <cellStyle name="Millares 32 2 2 3 3 2" xfId="43174" xr:uid="{271D0FA4-65D8-4D05-876F-FB5A9FBA4F8D}"/>
    <cellStyle name="Millares 32 2 2 3 4" xfId="28276" xr:uid="{1F4B4402-74C9-450D-B391-B36A1E8F519C}"/>
    <cellStyle name="Millares 32 2 2 3 5" xfId="49779" xr:uid="{9CE7F7C0-FE76-42BC-A666-FAAACD75592E}"/>
    <cellStyle name="Millares 32 2 2 4" xfId="8411" xr:uid="{7692B565-8384-49F0-821D-2395ED310465}"/>
    <cellStyle name="Millares 32 2 2 4 2" xfId="29914" xr:uid="{1B2C7D7F-3736-4A86-9904-A71C8150F830}"/>
    <cellStyle name="Millares 32 2 2 5" xfId="10068" xr:uid="{960F8D50-F56B-478F-9F83-DA3E40845BD3}"/>
    <cellStyle name="Millares 32 2 2 5 2" xfId="31571" xr:uid="{1253F647-89B3-4B53-8BB7-4D0FBD65051D}"/>
    <cellStyle name="Millares 32 2 2 6" xfId="16703" xr:uid="{9DBEB86F-93B4-4A51-85D2-5C20B71487CB}"/>
    <cellStyle name="Millares 32 2 2 6 2" xfId="38206" xr:uid="{FD01E911-70F8-4939-8D59-C5338A755D51}"/>
    <cellStyle name="Millares 32 2 2 7" xfId="23308" xr:uid="{143A934E-03F7-43A7-BABF-FD51D814C24C}"/>
    <cellStyle name="Millares 32 2 2 8" xfId="44811" xr:uid="{B689D43A-E23E-4498-9E50-51BDA9EFC05A}"/>
    <cellStyle name="Millares 32 2 3" xfId="2489" xr:uid="{C3BEAA85-B4A8-4252-9F88-2BBC307DAE54}"/>
    <cellStyle name="Millares 32 2 3 2" xfId="10755" xr:uid="{5BF995B3-63DD-4E25-A358-B25D47A305D6}"/>
    <cellStyle name="Millares 32 2 3 2 2" xfId="32258" xr:uid="{05F8F7BC-CBAB-4D1E-9A60-6A12E264CD7C}"/>
    <cellStyle name="Millares 32 2 3 3" xfId="17390" xr:uid="{1FC47A32-1176-4134-911D-9D0D8E5DD0CF}"/>
    <cellStyle name="Millares 32 2 3 3 2" xfId="38893" xr:uid="{8D36C68E-37F2-4A42-92B5-025F2A3BE951}"/>
    <cellStyle name="Millares 32 2 3 4" xfId="23995" xr:uid="{BC846D08-71B1-44DA-8811-BDCB63AD58E2}"/>
    <cellStyle name="Millares 32 2 3 5" xfId="45498" xr:uid="{58880044-1263-4C5E-B4C3-3A15E010F3FD}"/>
    <cellStyle name="Millares 32 2 4" xfId="3685" xr:uid="{391321F3-D42B-4A82-8DAF-D605B48735C9}"/>
    <cellStyle name="Millares 32 2 4 2" xfId="11951" xr:uid="{294D88D3-DD71-4E40-8B27-00BEB8CD7EE7}"/>
    <cellStyle name="Millares 32 2 4 2 2" xfId="33454" xr:uid="{8B10385E-D235-4CD0-84C8-8C576C57AE1F}"/>
    <cellStyle name="Millares 32 2 4 3" xfId="18586" xr:uid="{30606B24-8496-48BB-AA9B-A783682B48ED}"/>
    <cellStyle name="Millares 32 2 4 3 2" xfId="40089" xr:uid="{6B497B15-6F78-44D6-8812-8913F25B4331}"/>
    <cellStyle name="Millares 32 2 4 4" xfId="25191" xr:uid="{94F4A6AB-149C-4203-B6D4-A61E5E910E99}"/>
    <cellStyle name="Millares 32 2 4 5" xfId="46694" xr:uid="{3247D12C-73A3-44E8-A00B-4E9403B23F7C}"/>
    <cellStyle name="Millares 32 2 5" xfId="5824" xr:uid="{24164462-C149-4C58-AF9B-8D24EC52D0A5}"/>
    <cellStyle name="Millares 32 2 5 2" xfId="14090" xr:uid="{6A86BA46-92C0-4683-9D9C-B0137857912A}"/>
    <cellStyle name="Millares 32 2 5 2 2" xfId="35593" xr:uid="{248E3B6C-C46C-4BE6-ACD5-77753DB9180A}"/>
    <cellStyle name="Millares 32 2 5 3" xfId="20725" xr:uid="{AEF14DDE-19ED-4F6A-B24C-DF380A9355BF}"/>
    <cellStyle name="Millares 32 2 5 3 2" xfId="42228" xr:uid="{FC9DD12E-F728-4FE7-98B2-B75A56940939}"/>
    <cellStyle name="Millares 32 2 5 4" xfId="27330" xr:uid="{91F578F6-5D8E-4C54-9BC6-432DA70AB4BC}"/>
    <cellStyle name="Millares 32 2 5 5" xfId="48833" xr:uid="{F3416F33-4864-4BB3-A32F-16A5A054B78B}"/>
    <cellStyle name="Millares 32 2 6" xfId="7465" xr:uid="{A8D4FD73-6579-47CF-BDA4-3079F4AF5CC9}"/>
    <cellStyle name="Millares 32 2 6 2" xfId="28968" xr:uid="{8FB86CE7-1A23-4739-92BB-475B29661FB2}"/>
    <cellStyle name="Millares 32 2 7" xfId="9122" xr:uid="{174AA3B8-C045-48D1-B97F-4A9701768B79}"/>
    <cellStyle name="Millares 32 2 7 2" xfId="30625" xr:uid="{39EF9E05-7D3E-4B36-ABE9-4F49B08AB1C9}"/>
    <cellStyle name="Millares 32 2 8" xfId="15757" xr:uid="{55C42A73-644F-490D-971F-AC53059448E1}"/>
    <cellStyle name="Millares 32 2 8 2" xfId="37260" xr:uid="{78D264FB-1CF8-4C38-ABC0-91FBBC70FBB2}"/>
    <cellStyle name="Millares 32 2 9" xfId="22362" xr:uid="{C759FBF9-4C96-422E-B74B-C233FFEA2E7B}"/>
    <cellStyle name="Millares 32 3" xfId="1126" xr:uid="{E323A591-AC94-45C8-B20E-491E5B6ABF62}"/>
    <cellStyle name="Millares 32 3 2" xfId="3955" xr:uid="{AD782979-398C-4202-A4B6-134CAB1A912D}"/>
    <cellStyle name="Millares 32 3 2 2" xfId="12221" xr:uid="{6A3770F7-2BC2-4306-AA11-1D49EE57AC88}"/>
    <cellStyle name="Millares 32 3 2 2 2" xfId="33724" xr:uid="{4AD675F8-4A6D-413D-AB6D-2135B5CEBFCF}"/>
    <cellStyle name="Millares 32 3 2 3" xfId="18856" xr:uid="{9DAF6B04-F801-4E7E-98C4-822F93939A23}"/>
    <cellStyle name="Millares 32 3 2 3 2" xfId="40359" xr:uid="{0795CE7D-9B7D-4D2B-AB94-15ED0B00B0FA}"/>
    <cellStyle name="Millares 32 3 2 4" xfId="25461" xr:uid="{F686904F-348A-49B3-986E-279BB3BC11DF}"/>
    <cellStyle name="Millares 32 3 2 5" xfId="46964" xr:uid="{791E5344-6F5A-4901-8076-C1ABF9801BE6}"/>
    <cellStyle name="Millares 32 3 3" xfId="6094" xr:uid="{66A77CE6-7CBB-4717-B435-A680EF7419FC}"/>
    <cellStyle name="Millares 32 3 3 2" xfId="14360" xr:uid="{F15D6821-4224-4B37-9082-2763FC5FFFE8}"/>
    <cellStyle name="Millares 32 3 3 2 2" xfId="35863" xr:uid="{E5A14480-BC27-480A-814F-4DA2F0EABA57}"/>
    <cellStyle name="Millares 32 3 3 3" xfId="20995" xr:uid="{F78C606B-ED1B-4531-ADAD-06486B982AD5}"/>
    <cellStyle name="Millares 32 3 3 3 2" xfId="42498" xr:uid="{141D100E-CF67-4D62-9994-0BAFC625AAB5}"/>
    <cellStyle name="Millares 32 3 3 4" xfId="27600" xr:uid="{3927C08E-E373-4EE4-8A6C-B19C5783B2F6}"/>
    <cellStyle name="Millares 32 3 3 5" xfId="49103" xr:uid="{E42B1BD5-905F-4EE7-A0DC-8B4E5D2BE523}"/>
    <cellStyle name="Millares 32 3 4" xfId="7735" xr:uid="{E02A4C38-754B-45EB-939C-510D7E165345}"/>
    <cellStyle name="Millares 32 3 4 2" xfId="29238" xr:uid="{826FCBFB-56E0-4558-B936-519CE745BCFB}"/>
    <cellStyle name="Millares 32 3 5" xfId="9392" xr:uid="{D3FB022A-69DB-46A9-A6F1-F803F624767E}"/>
    <cellStyle name="Millares 32 3 5 2" xfId="30895" xr:uid="{A9F6EC92-0DAE-4F82-B511-8F3B2168F467}"/>
    <cellStyle name="Millares 32 3 6" xfId="16027" xr:uid="{130432BA-C731-4CE3-8AB8-7C941B7CA226}"/>
    <cellStyle name="Millares 32 3 6 2" xfId="37530" xr:uid="{EAFBD7FB-6A97-4B84-A85C-97C92E19863E}"/>
    <cellStyle name="Millares 32 3 7" xfId="22632" xr:uid="{E159513A-1CA0-4F58-B27B-1B392C5397D0}"/>
    <cellStyle name="Millares 32 3 8" xfId="44135" xr:uid="{1991FB23-C79D-406F-91A8-535D82BF6914}"/>
    <cellStyle name="Millares 32 4" xfId="1522" xr:uid="{BC8BD235-A211-48C2-8AE9-DC355885A082}"/>
    <cellStyle name="Millares 32 4 2" xfId="4351" xr:uid="{99C55D79-3ACA-46B6-ACB1-C80F76414AEB}"/>
    <cellStyle name="Millares 32 4 2 2" xfId="12617" xr:uid="{7B94DE88-60B4-44A5-AC56-04AABA4B7555}"/>
    <cellStyle name="Millares 32 4 2 2 2" xfId="34120" xr:uid="{3BDABAAC-17CA-460E-AFFD-F116A0F8EF02}"/>
    <cellStyle name="Millares 32 4 2 3" xfId="19252" xr:uid="{973CACBA-7B42-4821-86E5-F9ABF3E73DC3}"/>
    <cellStyle name="Millares 32 4 2 3 2" xfId="40755" xr:uid="{6F968818-1337-4525-85A0-94DFAB44C0C7}"/>
    <cellStyle name="Millares 32 4 2 4" xfId="25857" xr:uid="{8CEC6C1F-3FAE-479E-B5C2-548379F6A41D}"/>
    <cellStyle name="Millares 32 4 2 5" xfId="47360" xr:uid="{B242F81E-A287-4479-BAB0-3CFEDB68CF6E}"/>
    <cellStyle name="Millares 32 4 3" xfId="6490" xr:uid="{E6B8020B-F297-4935-93E2-03CC8922CBBE}"/>
    <cellStyle name="Millares 32 4 3 2" xfId="14756" xr:uid="{3E584951-6B59-4FDA-8F96-F5AA5CC1137C}"/>
    <cellStyle name="Millares 32 4 3 2 2" xfId="36259" xr:uid="{ECC7EA54-258F-4347-8521-16B94E4A377A}"/>
    <cellStyle name="Millares 32 4 3 3" xfId="21391" xr:uid="{16EBE6FE-F7F1-4BF3-97CF-80953BAD66EB}"/>
    <cellStyle name="Millares 32 4 3 3 2" xfId="42894" xr:uid="{1075386B-277F-49D2-B33B-0FDB55BB94C8}"/>
    <cellStyle name="Millares 32 4 3 4" xfId="27996" xr:uid="{6E33F638-E51E-4A90-A8FA-664FEC94767B}"/>
    <cellStyle name="Millares 32 4 3 5" xfId="49499" xr:uid="{55B891DB-C6E1-43FF-B076-C15F8C781C4E}"/>
    <cellStyle name="Millares 32 4 4" xfId="8131" xr:uid="{E14C31B0-AF43-4885-A812-BC98D1570631}"/>
    <cellStyle name="Millares 32 4 4 2" xfId="29634" xr:uid="{70791C12-552A-4E12-BE54-FAB28CD7217B}"/>
    <cellStyle name="Millares 32 4 5" xfId="9788" xr:uid="{00CF9C68-B605-49E6-9602-DDE2363BD55F}"/>
    <cellStyle name="Millares 32 4 5 2" xfId="31291" xr:uid="{45E2A053-B2D9-4FBE-BFEB-F5B1C85710B2}"/>
    <cellStyle name="Millares 32 4 6" xfId="16423" xr:uid="{1269CA1B-71C0-44EB-818B-9498A6566E67}"/>
    <cellStyle name="Millares 32 4 6 2" xfId="37926" xr:uid="{D8BC8B36-6B84-4244-9344-230767AB99BF}"/>
    <cellStyle name="Millares 32 4 7" xfId="23028" xr:uid="{8E5540E2-8874-406F-9B76-9486A9D7367C}"/>
    <cellStyle name="Millares 32 4 8" xfId="44531" xr:uid="{27BE5F27-6D13-4085-8179-CDC3C4AF4BC1}"/>
    <cellStyle name="Millares 32 5" xfId="2209" xr:uid="{973B12D2-02F6-4D6E-8D6B-7619E9760722}"/>
    <cellStyle name="Millares 32 5 2" xfId="10475" xr:uid="{9AB45BF4-4EF9-4F94-A9BD-14D7F834C312}"/>
    <cellStyle name="Millares 32 5 2 2" xfId="31978" xr:uid="{A42F5C5E-F7A5-4032-83E5-AFC476F331CD}"/>
    <cellStyle name="Millares 32 5 3" xfId="17110" xr:uid="{7D708090-35C2-4CEF-97A0-854C493B4D99}"/>
    <cellStyle name="Millares 32 5 3 2" xfId="38613" xr:uid="{52F0D7F6-57FE-49EF-9EAB-8B6A4FA0EA33}"/>
    <cellStyle name="Millares 32 5 4" xfId="23715" xr:uid="{5E30A88F-19C7-4396-8509-D7A15A91454F}"/>
    <cellStyle name="Millares 32 5 5" xfId="45218" xr:uid="{2230B498-4A55-4AB3-9988-E8D1DD21E498}"/>
    <cellStyle name="Millares 32 6" xfId="3006" xr:uid="{861227D0-CB05-44FA-A9CB-91333EF2123C}"/>
    <cellStyle name="Millares 32 6 2" xfId="11272" xr:uid="{918581C9-CBC9-4511-948C-F30A419D6CDC}"/>
    <cellStyle name="Millares 32 6 2 2" xfId="32775" xr:uid="{BCA908EC-BBF8-4726-8216-88551C0758F6}"/>
    <cellStyle name="Millares 32 6 3" xfId="17907" xr:uid="{80EC9DCF-F8BC-4A5A-ABF6-F36F1D2489AE}"/>
    <cellStyle name="Millares 32 6 3 2" xfId="39410" xr:uid="{3CC8D663-4B24-429B-8C64-7D2E81037E07}"/>
    <cellStyle name="Millares 32 6 4" xfId="24512" xr:uid="{C6F11DA7-AF09-483F-8051-A283E97A8964}"/>
    <cellStyle name="Millares 32 6 5" xfId="46015" xr:uid="{385D4372-49CC-4EED-9FD6-14A4415FF290}"/>
    <cellStyle name="Millares 32 7" xfId="3405" xr:uid="{17A44752-CB53-4193-89AD-9BA5271A8CE0}"/>
    <cellStyle name="Millares 32 7 2" xfId="11671" xr:uid="{22742A69-4120-466F-B796-C81BE9015551}"/>
    <cellStyle name="Millares 32 7 2 2" xfId="33174" xr:uid="{DA4AF5CB-4848-483B-83F4-654315FB22FB}"/>
    <cellStyle name="Millares 32 7 3" xfId="18306" xr:uid="{7DA9A278-ED39-47FD-961D-166B7D31DE51}"/>
    <cellStyle name="Millares 32 7 3 2" xfId="39809" xr:uid="{92516097-CC66-4CB4-99F5-9E501F23AFEA}"/>
    <cellStyle name="Millares 32 7 4" xfId="24911" xr:uid="{7872BB32-8C0F-46E4-B906-8BED17335370}"/>
    <cellStyle name="Millares 32 7 5" xfId="46414" xr:uid="{93D6F5A8-DF1A-4727-84B1-C2862834283D}"/>
    <cellStyle name="Millares 32 8" xfId="5150" xr:uid="{D95D7236-CF14-47CB-B2AF-76B50242BDEA}"/>
    <cellStyle name="Millares 32 8 2" xfId="13416" xr:uid="{92FA77A4-252B-49D9-A6BE-E8499484D504}"/>
    <cellStyle name="Millares 32 8 2 2" xfId="34919" xr:uid="{B4CCBBEF-7DB7-4582-90D7-BF36A98E895F}"/>
    <cellStyle name="Millares 32 8 3" xfId="20051" xr:uid="{021931F0-5161-4B69-96E0-0789F9D0C0E6}"/>
    <cellStyle name="Millares 32 8 3 2" xfId="41554" xr:uid="{1EAC9859-DF4D-4459-9A77-63538D2CDC56}"/>
    <cellStyle name="Millares 32 8 4" xfId="26656" xr:uid="{AAE28B7A-C7FD-4B03-9663-E40DCED60EA6}"/>
    <cellStyle name="Millares 32 8 5" xfId="48159" xr:uid="{52926ECF-1F9F-4A4B-B866-27E697C9755D}"/>
    <cellStyle name="Millares 32 9" xfId="5544" xr:uid="{629CF5E1-25D6-404A-A236-77EFB72C78AB}"/>
    <cellStyle name="Millares 32 9 2" xfId="13810" xr:uid="{D5B9F6F3-7076-45B7-93A9-B27DA3AA1932}"/>
    <cellStyle name="Millares 32 9 2 2" xfId="35313" xr:uid="{0536042E-2A94-47E5-8671-D1B0A40A3642}"/>
    <cellStyle name="Millares 32 9 3" xfId="20445" xr:uid="{0E037CEF-2580-4D1A-97B5-F29B8027AF72}"/>
    <cellStyle name="Millares 32 9 3 2" xfId="41948" xr:uid="{484BBF6F-4231-4448-A5F8-919A95F63D15}"/>
    <cellStyle name="Millares 32 9 4" xfId="27050" xr:uid="{724B8151-BEA9-408F-BA8A-98AD6F546F2A}"/>
    <cellStyle name="Millares 32 9 5" xfId="48553" xr:uid="{71FCE2A1-6F2F-413B-8295-51D234FA1378}"/>
    <cellStyle name="Millares 33" xfId="447" xr:uid="{F3DE16B1-E2B0-4AB3-AE47-E714C3BF2FEE}"/>
    <cellStyle name="Millares 33 10" xfId="7058" xr:uid="{C48A7248-4E98-4868-B6D2-3D6FC12F51E7}"/>
    <cellStyle name="Millares 33 10 2" xfId="28561" xr:uid="{D35D9E7B-131D-438E-8A91-21B89F4CFFEA}"/>
    <cellStyle name="Millares 33 11" xfId="8714" xr:uid="{1B965DDB-620B-40C5-970A-E3C527956D10}"/>
    <cellStyle name="Millares 33 11 2" xfId="30217" xr:uid="{7B738F26-C6C9-425C-9915-F0DC2B1D4D33}"/>
    <cellStyle name="Millares 33 12" xfId="15350" xr:uid="{E7D97FC6-ECFE-4094-BCD4-F4CCE515E4B9}"/>
    <cellStyle name="Millares 33 12 2" xfId="36853" xr:uid="{8506CEB8-E284-4EEB-9330-E33CA94395E1}"/>
    <cellStyle name="Millares 33 13" xfId="21955" xr:uid="{12BF07CC-1915-426A-B629-79D163BB522D}"/>
    <cellStyle name="Millares 33 14" xfId="43458" xr:uid="{7D8F6191-4757-4E95-A6DB-B516498F57DB}"/>
    <cellStyle name="Millares 33 2" xfId="729" xr:uid="{19431A46-2EDC-409C-A1EE-D1BFB513831F}"/>
    <cellStyle name="Millares 33 2 10" xfId="43738" xr:uid="{E2739455-E8AA-401B-B84B-A12507ECA1C9}"/>
    <cellStyle name="Millares 33 2 2" xfId="1675" xr:uid="{EE3F2DA1-0404-48E9-BAD3-220AC8BE93B3}"/>
    <cellStyle name="Millares 33 2 2 2" xfId="4504" xr:uid="{D8662671-5197-4D65-87A8-372009F5EC54}"/>
    <cellStyle name="Millares 33 2 2 2 2" xfId="12770" xr:uid="{5F1C1165-5F54-447F-A9A3-86082067A9E9}"/>
    <cellStyle name="Millares 33 2 2 2 2 2" xfId="34273" xr:uid="{369086E2-383C-4CEB-AA2C-EB304046D75A}"/>
    <cellStyle name="Millares 33 2 2 2 3" xfId="19405" xr:uid="{7F84F4E2-2EE9-4FBD-9582-FC12875B06FE}"/>
    <cellStyle name="Millares 33 2 2 2 3 2" xfId="40908" xr:uid="{AC5F4857-C181-457B-AB14-755ADE5F6722}"/>
    <cellStyle name="Millares 33 2 2 2 4" xfId="26010" xr:uid="{DE46BBF6-CF01-4842-AD8B-0F8AAADEB6CE}"/>
    <cellStyle name="Millares 33 2 2 2 5" xfId="47513" xr:uid="{16D191B8-9BE9-4FB4-85CC-778F81CF0E9F}"/>
    <cellStyle name="Millares 33 2 2 3" xfId="6643" xr:uid="{8143C6CA-F1B6-4910-B641-B85DEA93AC7B}"/>
    <cellStyle name="Millares 33 2 2 3 2" xfId="14909" xr:uid="{E4135717-88ED-4075-8C03-9D37944A8AB7}"/>
    <cellStyle name="Millares 33 2 2 3 2 2" xfId="36412" xr:uid="{8BF8450F-27BC-43A5-BDA1-CE15B1813019}"/>
    <cellStyle name="Millares 33 2 2 3 3" xfId="21544" xr:uid="{4E964411-61CE-40AF-8F82-F723507A6C37}"/>
    <cellStyle name="Millares 33 2 2 3 3 2" xfId="43047" xr:uid="{60B33FC6-7891-4066-A245-1E18A8D85523}"/>
    <cellStyle name="Millares 33 2 2 3 4" xfId="28149" xr:uid="{3E1AC5AB-C0A4-466F-A8E4-6FD874249A9F}"/>
    <cellStyle name="Millares 33 2 2 3 5" xfId="49652" xr:uid="{3F2FF0F9-EFE8-4F65-A4FD-AACCDA047167}"/>
    <cellStyle name="Millares 33 2 2 4" xfId="8284" xr:uid="{F7B616B6-6A08-4288-BA7B-63F9524A8D48}"/>
    <cellStyle name="Millares 33 2 2 4 2" xfId="29787" xr:uid="{190BDC15-7B9F-4E76-A57E-3274804D903F}"/>
    <cellStyle name="Millares 33 2 2 5" xfId="9941" xr:uid="{56E85ACE-9D92-440B-AD74-2451EC9FBA8E}"/>
    <cellStyle name="Millares 33 2 2 5 2" xfId="31444" xr:uid="{45D385C2-CD1E-437F-82A6-EE5C01483E77}"/>
    <cellStyle name="Millares 33 2 2 6" xfId="16576" xr:uid="{B5DFD2AC-AD24-4CE0-8F17-C3C70CACBC9F}"/>
    <cellStyle name="Millares 33 2 2 6 2" xfId="38079" xr:uid="{01E6BEDE-BFCF-4A6D-929F-3D521B1A73E1}"/>
    <cellStyle name="Millares 33 2 2 7" xfId="23181" xr:uid="{92339EA5-7113-4386-8496-C3E58CB27C67}"/>
    <cellStyle name="Millares 33 2 2 8" xfId="44684" xr:uid="{D063A5A7-5BD4-4BF0-832E-9D8A370C2DD3}"/>
    <cellStyle name="Millares 33 2 3" xfId="2362" xr:uid="{69681F3F-9777-482F-A697-8E3D209D7BD2}"/>
    <cellStyle name="Millares 33 2 3 2" xfId="10628" xr:uid="{D2BC6147-C452-439A-A5E7-DE5501243984}"/>
    <cellStyle name="Millares 33 2 3 2 2" xfId="32131" xr:uid="{47CA9E41-483B-4A15-805F-8D130EB9B577}"/>
    <cellStyle name="Millares 33 2 3 3" xfId="17263" xr:uid="{B2EF0DE1-1B0F-4067-9BDD-B719D09208F6}"/>
    <cellStyle name="Millares 33 2 3 3 2" xfId="38766" xr:uid="{2B6442B2-958B-4702-BBC5-D8566E6EE1B8}"/>
    <cellStyle name="Millares 33 2 3 4" xfId="23868" xr:uid="{FD09CFD0-A4D0-4D15-97F1-79169BA32F07}"/>
    <cellStyle name="Millares 33 2 3 5" xfId="45371" xr:uid="{06A22139-CC59-4BEE-9A3C-43C364653797}"/>
    <cellStyle name="Millares 33 2 4" xfId="3558" xr:uid="{7EE13888-78A8-4165-AC7E-B31850D6F42E}"/>
    <cellStyle name="Millares 33 2 4 2" xfId="11824" xr:uid="{5568D491-2747-4B60-8146-855715A4E5D4}"/>
    <cellStyle name="Millares 33 2 4 2 2" xfId="33327" xr:uid="{885F0363-7780-45DC-824D-CE2753C0C2D6}"/>
    <cellStyle name="Millares 33 2 4 3" xfId="18459" xr:uid="{69352F63-2A7C-4BDD-A6A3-07FBA01955B1}"/>
    <cellStyle name="Millares 33 2 4 3 2" xfId="39962" xr:uid="{A942D212-F69B-4B74-87C2-78F821BF5D03}"/>
    <cellStyle name="Millares 33 2 4 4" xfId="25064" xr:uid="{AB3B87F0-CC3E-4473-B770-06B41FB12A79}"/>
    <cellStyle name="Millares 33 2 4 5" xfId="46567" xr:uid="{25A26897-E12F-44E0-A692-991FBD3907F5}"/>
    <cellStyle name="Millares 33 2 5" xfId="5697" xr:uid="{33C2178A-52DA-4D93-8B4B-1B2E8E1CC53C}"/>
    <cellStyle name="Millares 33 2 5 2" xfId="13963" xr:uid="{5DAB1330-4800-43FC-92CC-C1A6E18E525B}"/>
    <cellStyle name="Millares 33 2 5 2 2" xfId="35466" xr:uid="{A95780A7-2792-418E-8632-73EF2184C597}"/>
    <cellStyle name="Millares 33 2 5 3" xfId="20598" xr:uid="{88E36865-B74A-4B48-B265-A5A4613F0D0C}"/>
    <cellStyle name="Millares 33 2 5 3 2" xfId="42101" xr:uid="{77DCFC4A-27F9-477A-8CA0-D95F8B34DB30}"/>
    <cellStyle name="Millares 33 2 5 4" xfId="27203" xr:uid="{CB49F764-311F-4025-9FA6-CA4C0F921098}"/>
    <cellStyle name="Millares 33 2 5 5" xfId="48706" xr:uid="{94FB3803-E0DB-4860-824F-0C7A9E76B02C}"/>
    <cellStyle name="Millares 33 2 6" xfId="7338" xr:uid="{B36EF8F2-4B04-4BF4-A72A-5253E4A0438A}"/>
    <cellStyle name="Millares 33 2 6 2" xfId="28841" xr:uid="{3F7C66E4-1070-443D-A42A-4B40F1E47C60}"/>
    <cellStyle name="Millares 33 2 7" xfId="8995" xr:uid="{257B5920-31D5-4BE9-97BA-7BFE82860973}"/>
    <cellStyle name="Millares 33 2 7 2" xfId="30498" xr:uid="{5028765C-D442-4E22-BAB1-BFDCB7270933}"/>
    <cellStyle name="Millares 33 2 8" xfId="15630" xr:uid="{56C52B9C-BF7A-44AA-B04D-CE6FE6BF7F6A}"/>
    <cellStyle name="Millares 33 2 8 2" xfId="37133" xr:uid="{8B84DE1B-3473-455C-AFCD-939F60E35765}"/>
    <cellStyle name="Millares 33 2 9" xfId="22235" xr:uid="{A8700C2E-8EF5-4E39-9A91-2C1F72868401}"/>
    <cellStyle name="Millares 33 3" xfId="999" xr:uid="{FDC52A69-28A3-45FD-B132-FBCB3E801099}"/>
    <cellStyle name="Millares 33 3 2" xfId="3828" xr:uid="{7E4CED72-74AD-441B-B2F0-6012BEB77530}"/>
    <cellStyle name="Millares 33 3 2 2" xfId="12094" xr:uid="{03507B46-D9D1-45A5-884D-8E7742CAACD1}"/>
    <cellStyle name="Millares 33 3 2 2 2" xfId="33597" xr:uid="{646C21D6-4DD6-4430-B29F-DE88E0AAE54F}"/>
    <cellStyle name="Millares 33 3 2 3" xfId="18729" xr:uid="{8A3E6E4F-94E7-483F-A34C-30441A70E0F8}"/>
    <cellStyle name="Millares 33 3 2 3 2" xfId="40232" xr:uid="{30B9FCE0-A286-4B60-82C5-2DE248F114EA}"/>
    <cellStyle name="Millares 33 3 2 4" xfId="25334" xr:uid="{D6197005-4F8B-471D-B979-12F7633D9410}"/>
    <cellStyle name="Millares 33 3 2 5" xfId="46837" xr:uid="{9EC9EBE9-D383-4B34-848E-8F94FF90D81B}"/>
    <cellStyle name="Millares 33 3 3" xfId="5967" xr:uid="{6E325C95-D69B-4A4D-BF1C-F75B21456A77}"/>
    <cellStyle name="Millares 33 3 3 2" xfId="14233" xr:uid="{D24C4FA5-1EBB-45C6-839A-2E16F87205CF}"/>
    <cellStyle name="Millares 33 3 3 2 2" xfId="35736" xr:uid="{75EE749F-7866-47EB-B810-A463620CB57B}"/>
    <cellStyle name="Millares 33 3 3 3" xfId="20868" xr:uid="{175F26EC-F540-4BCF-A29D-DA53AFC0D446}"/>
    <cellStyle name="Millares 33 3 3 3 2" xfId="42371" xr:uid="{DBCA2C9E-186A-460D-82E8-EE4F283A730B}"/>
    <cellStyle name="Millares 33 3 3 4" xfId="27473" xr:uid="{B0190B94-B3D8-497E-A8E6-A59083428DA1}"/>
    <cellStyle name="Millares 33 3 3 5" xfId="48976" xr:uid="{2F64DE21-6445-47E6-B066-1E55FCF688B1}"/>
    <cellStyle name="Millares 33 3 4" xfId="7608" xr:uid="{F14D46EF-8F1E-477C-BDB7-CF5445721C38}"/>
    <cellStyle name="Millares 33 3 4 2" xfId="29111" xr:uid="{A4D943FE-4DEB-41D1-85CA-6E3C29F2E302}"/>
    <cellStyle name="Millares 33 3 5" xfId="9265" xr:uid="{A9F04EB9-7118-40AF-BA47-58CEE65304DE}"/>
    <cellStyle name="Millares 33 3 5 2" xfId="30768" xr:uid="{C04E8A31-28C5-4A48-AC16-004524F18EBE}"/>
    <cellStyle name="Millares 33 3 6" xfId="15900" xr:uid="{F2BA37FA-BE10-4A91-8760-F371BC97AA56}"/>
    <cellStyle name="Millares 33 3 6 2" xfId="37403" xr:uid="{88F244A9-3C69-4DA6-8197-A7FB8B997AED}"/>
    <cellStyle name="Millares 33 3 7" xfId="22505" xr:uid="{294A7DAB-50D6-4F1B-A8E4-801B09646458}"/>
    <cellStyle name="Millares 33 3 8" xfId="44008" xr:uid="{11999A97-25D1-4EA2-9E98-5E12E7B3F71C}"/>
    <cellStyle name="Millares 33 4" xfId="1395" xr:uid="{3739C87D-6E62-4E25-8BA7-65230D460033}"/>
    <cellStyle name="Millares 33 4 2" xfId="4224" xr:uid="{D6C9081E-A3D1-498C-BAA6-24E03C2BC30B}"/>
    <cellStyle name="Millares 33 4 2 2" xfId="12490" xr:uid="{5B7C3D4F-4401-4959-B109-C3D8E68302FF}"/>
    <cellStyle name="Millares 33 4 2 2 2" xfId="33993" xr:uid="{F9E2DACC-9BB1-4562-9DA1-08D0996E126C}"/>
    <cellStyle name="Millares 33 4 2 3" xfId="19125" xr:uid="{F1D1D902-C773-42FC-8511-550B92E99A81}"/>
    <cellStyle name="Millares 33 4 2 3 2" xfId="40628" xr:uid="{2E5DF3FB-CB64-4198-9CF0-4024097D1F45}"/>
    <cellStyle name="Millares 33 4 2 4" xfId="25730" xr:uid="{D95E3806-333C-4D0F-A720-ED537A2B57DC}"/>
    <cellStyle name="Millares 33 4 2 5" xfId="47233" xr:uid="{365AF6CA-4AB0-42C4-B5C2-970C94C817A2}"/>
    <cellStyle name="Millares 33 4 3" xfId="6363" xr:uid="{14028B36-D737-4656-AA3F-C38167C5714D}"/>
    <cellStyle name="Millares 33 4 3 2" xfId="14629" xr:uid="{7A57E12A-E27B-4C9B-8A7B-D8672BC0BA9E}"/>
    <cellStyle name="Millares 33 4 3 2 2" xfId="36132" xr:uid="{78DEC401-F3F3-427D-AD3E-B153F692A41C}"/>
    <cellStyle name="Millares 33 4 3 3" xfId="21264" xr:uid="{556F3467-E3C2-4E39-9D77-C79B418C5A8D}"/>
    <cellStyle name="Millares 33 4 3 3 2" xfId="42767" xr:uid="{A42DA269-FEC3-40DC-B465-32FB85CFE61E}"/>
    <cellStyle name="Millares 33 4 3 4" xfId="27869" xr:uid="{9720A4FB-D9AD-4BF2-9981-B7B3723E6100}"/>
    <cellStyle name="Millares 33 4 3 5" xfId="49372" xr:uid="{591FF8C7-BCC3-4FCC-96FA-6114FD10B445}"/>
    <cellStyle name="Millares 33 4 4" xfId="8004" xr:uid="{3D187467-BBF5-4DAB-91EB-43911F1CC155}"/>
    <cellStyle name="Millares 33 4 4 2" xfId="29507" xr:uid="{3B34D29C-4BA9-4B18-AAE7-A5CE625E2570}"/>
    <cellStyle name="Millares 33 4 5" xfId="9661" xr:uid="{18F9E0DA-59B4-4060-BCF8-46919EAD31D7}"/>
    <cellStyle name="Millares 33 4 5 2" xfId="31164" xr:uid="{1FD54224-46C7-4DA2-BD48-C50DD9104594}"/>
    <cellStyle name="Millares 33 4 6" xfId="16296" xr:uid="{AD317083-BBEB-4A05-9553-2A45CBCEC077}"/>
    <cellStyle name="Millares 33 4 6 2" xfId="37799" xr:uid="{4E612849-FC5A-4FE4-92AB-E9EFA8B4F5C1}"/>
    <cellStyle name="Millares 33 4 7" xfId="22901" xr:uid="{39107691-ED7F-43AE-9C91-B42C20944F28}"/>
    <cellStyle name="Millares 33 4 8" xfId="44404" xr:uid="{11B487A1-596D-4035-9E84-841B51A1143D}"/>
    <cellStyle name="Millares 33 5" xfId="2082" xr:uid="{D0A32A06-7755-47B5-9497-9FD209E1C3EA}"/>
    <cellStyle name="Millares 33 5 2" xfId="10348" xr:uid="{716DC0DB-57B8-4E18-9488-02E5FBBA2B2F}"/>
    <cellStyle name="Millares 33 5 2 2" xfId="31851" xr:uid="{5977CDE6-18D0-497F-8214-7D47BDE74E92}"/>
    <cellStyle name="Millares 33 5 3" xfId="16983" xr:uid="{880216BA-D3AA-4B31-BE84-4723940F6A12}"/>
    <cellStyle name="Millares 33 5 3 2" xfId="38486" xr:uid="{3B0B8D79-4947-4F89-9EA7-57DD3DC85526}"/>
    <cellStyle name="Millares 33 5 4" xfId="23588" xr:uid="{5F0EA24F-8A80-4782-801B-A820841096C0}"/>
    <cellStyle name="Millares 33 5 5" xfId="45091" xr:uid="{22E818FD-7E98-4511-9629-A4FF67FE08F2}"/>
    <cellStyle name="Millares 33 6" xfId="2879" xr:uid="{993FF028-1EA1-41A2-B127-D8DFAF2CCCB0}"/>
    <cellStyle name="Millares 33 6 2" xfId="11145" xr:uid="{D70A07AB-934E-4B2C-9D74-C064554B41FF}"/>
    <cellStyle name="Millares 33 6 2 2" xfId="32648" xr:uid="{819B9391-4EA1-47FA-9B41-5E8966D472EF}"/>
    <cellStyle name="Millares 33 6 3" xfId="17780" xr:uid="{506B1099-FD76-4820-A507-7394926B1891}"/>
    <cellStyle name="Millares 33 6 3 2" xfId="39283" xr:uid="{A1DA653A-2B96-44C8-A7EC-D3C7E2933B35}"/>
    <cellStyle name="Millares 33 6 4" xfId="24385" xr:uid="{9C115583-F8CF-4B54-BE5A-2F598C6A60E5}"/>
    <cellStyle name="Millares 33 6 5" xfId="45888" xr:uid="{27652261-68A2-45B4-B2BC-FA361F89242B}"/>
    <cellStyle name="Millares 33 7" xfId="3278" xr:uid="{54ED5CEF-17ED-405C-BC07-2B55A38A4E8A}"/>
    <cellStyle name="Millares 33 7 2" xfId="11544" xr:uid="{D2508F9E-6819-4285-A52B-E9444DF96DF3}"/>
    <cellStyle name="Millares 33 7 2 2" xfId="33047" xr:uid="{C6422093-0286-4547-8858-3DFEC044F96A}"/>
    <cellStyle name="Millares 33 7 3" xfId="18179" xr:uid="{B916E12F-947D-4236-BA7B-A34694D0376B}"/>
    <cellStyle name="Millares 33 7 3 2" xfId="39682" xr:uid="{D03C412B-4644-4EF6-82E9-BDCF0B6FD3F1}"/>
    <cellStyle name="Millares 33 7 4" xfId="24784" xr:uid="{877DD7BB-6BA1-4B6B-9668-7AE467B79604}"/>
    <cellStyle name="Millares 33 7 5" xfId="46287" xr:uid="{EE5F8027-C57F-4EC8-BC90-3224E5573521}"/>
    <cellStyle name="Millares 33 8" xfId="5023" xr:uid="{C592652B-9367-4288-BDFF-4B51BF7110E7}"/>
    <cellStyle name="Millares 33 8 2" xfId="13289" xr:uid="{0A94AE1B-47AD-49EA-B544-4F627BCA5018}"/>
    <cellStyle name="Millares 33 8 2 2" xfId="34792" xr:uid="{74D660D7-DFED-433D-BCFF-5263DF168356}"/>
    <cellStyle name="Millares 33 8 3" xfId="19924" xr:uid="{1049A335-A9C1-46AD-8C8D-5735E8F2F75B}"/>
    <cellStyle name="Millares 33 8 3 2" xfId="41427" xr:uid="{977DC9FA-BDBD-4E20-B83E-1B85C613DF85}"/>
    <cellStyle name="Millares 33 8 4" xfId="26529" xr:uid="{B2F128DC-3DD1-428F-99F1-4D149A148379}"/>
    <cellStyle name="Millares 33 8 5" xfId="48032" xr:uid="{C7B82873-266B-4725-BE5E-16709EC09A35}"/>
    <cellStyle name="Millares 33 9" xfId="5417" xr:uid="{39A2404F-BEC9-4614-ADA4-3372C4714855}"/>
    <cellStyle name="Millares 33 9 2" xfId="13683" xr:uid="{AC8881F5-1F87-45B7-B763-62085730047A}"/>
    <cellStyle name="Millares 33 9 2 2" xfId="35186" xr:uid="{B3EF0F0A-CD14-4AEF-92AF-5FAD858D41FB}"/>
    <cellStyle name="Millares 33 9 3" xfId="20318" xr:uid="{3915F44F-F4F7-4576-B638-E16C3B7C8030}"/>
    <cellStyle name="Millares 33 9 3 2" xfId="41821" xr:uid="{2D751B3D-53FC-429E-B4F5-5B2F7807007D}"/>
    <cellStyle name="Millares 33 9 4" xfId="26923" xr:uid="{3D8A56B8-EDB7-4F68-867B-143E04E30663}"/>
    <cellStyle name="Millares 33 9 5" xfId="48426" xr:uid="{15857E96-CED4-4206-BBE7-6A386CE8F510}"/>
    <cellStyle name="Millares 34" xfId="441" xr:uid="{FB9EB93F-1C85-47D0-A18C-5A95BBD0AF02}"/>
    <cellStyle name="Millares 34 10" xfId="5411" xr:uid="{440619E0-CA1E-4499-BCD4-B11EC70C9E15}"/>
    <cellStyle name="Millares 34 10 2" xfId="13677" xr:uid="{873FEACA-8DAC-4FE6-84A1-51BDCA815764}"/>
    <cellStyle name="Millares 34 10 2 2" xfId="35180" xr:uid="{B865BE05-B537-41BB-A681-80B48C013416}"/>
    <cellStyle name="Millares 34 10 3" xfId="20312" xr:uid="{1DEC3D5E-8047-47A2-85EF-6EE82702D80E}"/>
    <cellStyle name="Millares 34 10 3 2" xfId="41815" xr:uid="{846706BE-D834-449A-BFAD-3DD08104AC5F}"/>
    <cellStyle name="Millares 34 10 4" xfId="26917" xr:uid="{67D0AC56-D890-4746-B23E-385621A7DC90}"/>
    <cellStyle name="Millares 34 10 5" xfId="48420" xr:uid="{C74CE9F9-A376-4BF5-B228-9F10ED5F4766}"/>
    <cellStyle name="Millares 34 11" xfId="7052" xr:uid="{DF7CFE12-30F4-4494-850A-75F9EC9FEF7A}"/>
    <cellStyle name="Millares 34 11 2" xfId="28555" xr:uid="{661BAE37-E6FE-4D07-A42D-1262316AE552}"/>
    <cellStyle name="Millares 34 12" xfId="8708" xr:uid="{FFF33071-EC50-4B43-BEF5-5CC9A6907326}"/>
    <cellStyle name="Millares 34 12 2" xfId="30211" xr:uid="{AB20D440-638A-4079-A8C5-5AB89725129E}"/>
    <cellStyle name="Millares 34 13" xfId="15344" xr:uid="{D03C65B6-3F35-4AF6-9101-6E94FBE54131}"/>
    <cellStyle name="Millares 34 13 2" xfId="36847" xr:uid="{40630213-21AA-44F5-A2EE-904BFC7F45E0}"/>
    <cellStyle name="Millares 34 14" xfId="21949" xr:uid="{7D07A10E-425B-41B8-A08A-1860CF250D5E}"/>
    <cellStyle name="Millares 34 15" xfId="43452" xr:uid="{23BF42D6-6766-4491-897D-C2E74893CAF9}"/>
    <cellStyle name="Millares 34 2" xfId="569" xr:uid="{5326E279-D0CB-485B-A5B4-BE6C8FBF1F84}"/>
    <cellStyle name="Millares 34 2 10" xfId="7180" xr:uid="{183C156E-6F11-4F97-9E92-3F0A9D229927}"/>
    <cellStyle name="Millares 34 2 10 2" xfId="28683" xr:uid="{4473C39B-D07B-4821-A140-682449138D93}"/>
    <cellStyle name="Millares 34 2 11" xfId="8836" xr:uid="{6C79143E-72C2-4ED2-813B-BF120BBEA4F3}"/>
    <cellStyle name="Millares 34 2 11 2" xfId="30339" xr:uid="{D69FCAF5-2ECD-49ED-91B7-7F03174B8AE6}"/>
    <cellStyle name="Millares 34 2 12" xfId="15472" xr:uid="{133C0FF8-D717-4572-B1DE-85A2334B0A4A}"/>
    <cellStyle name="Millares 34 2 12 2" xfId="36975" xr:uid="{293FDA87-458F-4E95-A040-FC6FE3A3C8BC}"/>
    <cellStyle name="Millares 34 2 13" xfId="22077" xr:uid="{B785D969-5162-4185-B3FC-68618568E849}"/>
    <cellStyle name="Millares 34 2 14" xfId="43580" xr:uid="{CFA71E54-03E8-4CC3-AD8E-867C1D54F08C}"/>
    <cellStyle name="Millares 34 2 2" xfId="851" xr:uid="{AFE44C28-6F91-4500-A1BF-9EF72F224D39}"/>
    <cellStyle name="Millares 34 2 2 10" xfId="43860" xr:uid="{4F155173-FE3E-456E-AEFD-89AF160AB76B}"/>
    <cellStyle name="Millares 34 2 2 2" xfId="1797" xr:uid="{9FB0BC52-1113-4A7B-A315-59E29ABC896D}"/>
    <cellStyle name="Millares 34 2 2 2 2" xfId="4626" xr:uid="{FC1D322D-61C7-47EF-A580-BFE2FDE37DDB}"/>
    <cellStyle name="Millares 34 2 2 2 2 2" xfId="12892" xr:uid="{C494816F-226D-4B81-9B16-EB4FAF52EB5A}"/>
    <cellStyle name="Millares 34 2 2 2 2 2 2" xfId="34395" xr:uid="{8DF9C392-C413-4131-9764-4761F26FBE96}"/>
    <cellStyle name="Millares 34 2 2 2 2 3" xfId="19527" xr:uid="{F7AA3184-0DE6-492B-989D-9F865F6F15A9}"/>
    <cellStyle name="Millares 34 2 2 2 2 3 2" xfId="41030" xr:uid="{150FDC21-76D8-4D57-A263-9E45C451911C}"/>
    <cellStyle name="Millares 34 2 2 2 2 4" xfId="26132" xr:uid="{E5DCE3B8-6BFB-436F-90B4-ABA00EEA3C9F}"/>
    <cellStyle name="Millares 34 2 2 2 2 5" xfId="47635" xr:uid="{A06AEDEF-6A2F-4AD9-8802-8AE54E25C723}"/>
    <cellStyle name="Millares 34 2 2 2 3" xfId="6765" xr:uid="{5034C652-2353-4CC1-8F09-8EC9C6F76E77}"/>
    <cellStyle name="Millares 34 2 2 2 3 2" xfId="15031" xr:uid="{7517EA55-A4CE-4E9F-A99A-CA1F17F853F2}"/>
    <cellStyle name="Millares 34 2 2 2 3 2 2" xfId="36534" xr:uid="{65FD1308-0BA9-4ECD-8488-41448FF85411}"/>
    <cellStyle name="Millares 34 2 2 2 3 3" xfId="21666" xr:uid="{5AC72CBD-5F37-4059-AABA-3F9F185F4CED}"/>
    <cellStyle name="Millares 34 2 2 2 3 3 2" xfId="43169" xr:uid="{DDD8A946-E457-482A-9799-53A59433B5E7}"/>
    <cellStyle name="Millares 34 2 2 2 3 4" xfId="28271" xr:uid="{73C557E9-B42D-4471-A9DB-F3008AF13009}"/>
    <cellStyle name="Millares 34 2 2 2 3 5" xfId="49774" xr:uid="{B3A26C37-3CED-4D2F-B2B3-94AB5F045203}"/>
    <cellStyle name="Millares 34 2 2 2 4" xfId="8406" xr:uid="{C8B4F5A6-FF5E-4AD8-8E74-4604AEE547F4}"/>
    <cellStyle name="Millares 34 2 2 2 4 2" xfId="29909" xr:uid="{24D95964-F42D-4552-AC55-5FAE784380FA}"/>
    <cellStyle name="Millares 34 2 2 2 5" xfId="10063" xr:uid="{29B05A7A-7E5D-45FF-96C4-9D8F3B56731F}"/>
    <cellStyle name="Millares 34 2 2 2 5 2" xfId="31566" xr:uid="{EE0F4EFE-468A-4820-8B87-C4B762B40405}"/>
    <cellStyle name="Millares 34 2 2 2 6" xfId="16698" xr:uid="{AB033392-3423-438F-8EDE-9D7713AF9E39}"/>
    <cellStyle name="Millares 34 2 2 2 6 2" xfId="38201" xr:uid="{FB053777-1FAD-4FFB-A852-A6F369DDA82D}"/>
    <cellStyle name="Millares 34 2 2 2 7" xfId="23303" xr:uid="{48EE3B62-D01D-4583-88D6-6350A03082ED}"/>
    <cellStyle name="Millares 34 2 2 2 8" xfId="44806" xr:uid="{DE7323E7-78B3-4A68-AB9C-5258ACDB2E82}"/>
    <cellStyle name="Millares 34 2 2 3" xfId="2484" xr:uid="{2C97DF0A-1915-4EAF-948C-9E820EB3EB78}"/>
    <cellStyle name="Millares 34 2 2 3 2" xfId="10750" xr:uid="{8350AE4C-941F-43EF-A641-EF42A9EB4D4A}"/>
    <cellStyle name="Millares 34 2 2 3 2 2" xfId="32253" xr:uid="{1D1052E2-DD05-4D0B-B6BD-88808FD37291}"/>
    <cellStyle name="Millares 34 2 2 3 3" xfId="17385" xr:uid="{A3ED3C6E-A877-42B6-85C8-A7AE69A8B942}"/>
    <cellStyle name="Millares 34 2 2 3 3 2" xfId="38888" xr:uid="{4DDE0113-F7DB-4A2C-8F1F-866CA97A8253}"/>
    <cellStyle name="Millares 34 2 2 3 4" xfId="23990" xr:uid="{371C2EBD-548C-489B-8BAE-E4193F389C74}"/>
    <cellStyle name="Millares 34 2 2 3 5" xfId="45493" xr:uid="{668C63FC-9FCB-4083-8CB0-9D7319E1B52F}"/>
    <cellStyle name="Millares 34 2 2 4" xfId="3680" xr:uid="{99A660CE-B66B-40E0-B115-0FB8A63DFE75}"/>
    <cellStyle name="Millares 34 2 2 4 2" xfId="11946" xr:uid="{9D713EE5-D1C3-4896-8494-7EEA7E863DE4}"/>
    <cellStyle name="Millares 34 2 2 4 2 2" xfId="33449" xr:uid="{FA14F4EF-D042-4176-BB1A-14A24E55E297}"/>
    <cellStyle name="Millares 34 2 2 4 3" xfId="18581" xr:uid="{C607139E-BF33-4F51-ACAE-388587895F81}"/>
    <cellStyle name="Millares 34 2 2 4 3 2" xfId="40084" xr:uid="{A9C5A859-EC99-4BDD-8AB2-F5A8F7D7C3BE}"/>
    <cellStyle name="Millares 34 2 2 4 4" xfId="25186" xr:uid="{C41CAF9F-052D-4777-9E2B-C83C87479C26}"/>
    <cellStyle name="Millares 34 2 2 4 5" xfId="46689" xr:uid="{1A63CB3E-01F3-4332-8842-2DEAFB1A9959}"/>
    <cellStyle name="Millares 34 2 2 5" xfId="5819" xr:uid="{5CE0CD9D-EE77-4340-A72D-C48DB9E97ED6}"/>
    <cellStyle name="Millares 34 2 2 5 2" xfId="14085" xr:uid="{CCB8D375-7E0D-4A17-AD50-2B8232595330}"/>
    <cellStyle name="Millares 34 2 2 5 2 2" xfId="35588" xr:uid="{6233BC8C-D169-4F33-8250-46B8B266DAAD}"/>
    <cellStyle name="Millares 34 2 2 5 3" xfId="20720" xr:uid="{16B9BA39-C1F9-4FA6-9526-E269A913DBF0}"/>
    <cellStyle name="Millares 34 2 2 5 3 2" xfId="42223" xr:uid="{14AD754E-A302-4A29-834D-C5DDE91C7CA2}"/>
    <cellStyle name="Millares 34 2 2 5 4" xfId="27325" xr:uid="{4F62706D-B575-447A-9865-B0114C063CDA}"/>
    <cellStyle name="Millares 34 2 2 5 5" xfId="48828" xr:uid="{F882AE9F-6309-4997-AB12-7ABF3658A9C3}"/>
    <cellStyle name="Millares 34 2 2 6" xfId="7460" xr:uid="{4AAA87C4-3EB2-4DA1-A993-966984D70E1B}"/>
    <cellStyle name="Millares 34 2 2 6 2" xfId="28963" xr:uid="{0CB7A4C8-9373-49C8-BE2A-5A4FAC7B179A}"/>
    <cellStyle name="Millares 34 2 2 7" xfId="9117" xr:uid="{110A226D-84B5-4CF3-BFBF-9A4E578C9487}"/>
    <cellStyle name="Millares 34 2 2 7 2" xfId="30620" xr:uid="{F6248FBA-E12A-489B-982D-77DF6063B403}"/>
    <cellStyle name="Millares 34 2 2 8" xfId="15752" xr:uid="{DC214D7A-01A9-45D9-B3AD-EEE7B9EB45BA}"/>
    <cellStyle name="Millares 34 2 2 8 2" xfId="37255" xr:uid="{003807A4-70B9-4701-B477-6C11767EDDD9}"/>
    <cellStyle name="Millares 34 2 2 9" xfId="22357" xr:uid="{219720D5-C103-4F5D-BB97-879EA5D3728C}"/>
    <cellStyle name="Millares 34 2 3" xfId="1121" xr:uid="{4AF13ECA-2A7F-4759-AFD9-831B5E779838}"/>
    <cellStyle name="Millares 34 2 3 2" xfId="3950" xr:uid="{69BDCFCE-1452-4354-9E44-9702B3FB526E}"/>
    <cellStyle name="Millares 34 2 3 2 2" xfId="12216" xr:uid="{C5557B38-5AEE-4AB2-8DE5-433CD77F6099}"/>
    <cellStyle name="Millares 34 2 3 2 2 2" xfId="33719" xr:uid="{C47B36CF-9311-4F3B-896F-5BBDBE432B47}"/>
    <cellStyle name="Millares 34 2 3 2 3" xfId="18851" xr:uid="{1F6FBDF7-07F9-4EBB-9AF6-328E46C61DD1}"/>
    <cellStyle name="Millares 34 2 3 2 3 2" xfId="40354" xr:uid="{07D696F9-2759-4D3C-9E46-30C4B20B6E0A}"/>
    <cellStyle name="Millares 34 2 3 2 4" xfId="25456" xr:uid="{08614CBC-3363-49A3-8D90-A4F4FBCD7FFF}"/>
    <cellStyle name="Millares 34 2 3 2 5" xfId="46959" xr:uid="{5EE9FCAB-C670-4972-A94B-9838439E3D33}"/>
    <cellStyle name="Millares 34 2 3 3" xfId="6089" xr:uid="{9D49A391-84BE-43A7-9500-22E6C477FFCC}"/>
    <cellStyle name="Millares 34 2 3 3 2" xfId="14355" xr:uid="{E5DAA672-FD13-41D9-A2DE-38F1747E18F3}"/>
    <cellStyle name="Millares 34 2 3 3 2 2" xfId="35858" xr:uid="{D75C41E8-06ED-4000-AAE6-25DCCDDBFDDF}"/>
    <cellStyle name="Millares 34 2 3 3 3" xfId="20990" xr:uid="{2A83735C-1EBB-40EA-AEBE-9E49DAB01303}"/>
    <cellStyle name="Millares 34 2 3 3 3 2" xfId="42493" xr:uid="{F501DF70-3FC9-4B4E-8F01-6AE44A845D48}"/>
    <cellStyle name="Millares 34 2 3 3 4" xfId="27595" xr:uid="{C72B539A-83A2-4591-97A4-0FFB67C0C5F7}"/>
    <cellStyle name="Millares 34 2 3 3 5" xfId="49098" xr:uid="{1ABD272A-ABDE-47C4-AC4D-2E09A5FE907E}"/>
    <cellStyle name="Millares 34 2 3 4" xfId="7730" xr:uid="{C5266F82-ED55-4B0F-9DCC-610C187E0DFF}"/>
    <cellStyle name="Millares 34 2 3 4 2" xfId="29233" xr:uid="{663C4894-55F1-4150-B077-503702ABDA62}"/>
    <cellStyle name="Millares 34 2 3 5" xfId="9387" xr:uid="{85E1D091-9568-4E44-8757-617987C156C8}"/>
    <cellStyle name="Millares 34 2 3 5 2" xfId="30890" xr:uid="{13547CD2-D8C5-4FC1-A3E3-91E61279337F}"/>
    <cellStyle name="Millares 34 2 3 6" xfId="16022" xr:uid="{6F0D770D-AD0A-4E66-9C1B-9E1C5971BC83}"/>
    <cellStyle name="Millares 34 2 3 6 2" xfId="37525" xr:uid="{7DC71BEF-6303-4014-8C06-70BB73EDBE57}"/>
    <cellStyle name="Millares 34 2 3 7" xfId="22627" xr:uid="{8A0534D8-52F3-4C72-BCBD-B033992CCE9B}"/>
    <cellStyle name="Millares 34 2 3 8" xfId="44130" xr:uid="{D2806B5B-E898-4B66-9EB8-F706F619B815}"/>
    <cellStyle name="Millares 34 2 4" xfId="1517" xr:uid="{DACC2CC4-2E59-47B6-9B7D-83DECD1C2AAB}"/>
    <cellStyle name="Millares 34 2 4 2" xfId="4346" xr:uid="{F7D8771A-74F2-474D-AEE6-7D17CE910C20}"/>
    <cellStyle name="Millares 34 2 4 2 2" xfId="12612" xr:uid="{109D2BCD-FB44-4AC8-9AC6-64832CCE8901}"/>
    <cellStyle name="Millares 34 2 4 2 2 2" xfId="34115" xr:uid="{ADEE33DC-DFDB-4DBB-88C1-9E35E53B823C}"/>
    <cellStyle name="Millares 34 2 4 2 3" xfId="19247" xr:uid="{2179E614-C0C2-4D78-8D4E-1826E67B7B0A}"/>
    <cellStyle name="Millares 34 2 4 2 3 2" xfId="40750" xr:uid="{1B85C18B-081E-40E2-8ABE-ADE1474BEA75}"/>
    <cellStyle name="Millares 34 2 4 2 4" xfId="25852" xr:uid="{614B31A2-E8D6-4776-A5D9-CE33F3127AD1}"/>
    <cellStyle name="Millares 34 2 4 2 5" xfId="47355" xr:uid="{CB2008D0-5DB2-4ED2-B189-DF92B2CB6D80}"/>
    <cellStyle name="Millares 34 2 4 3" xfId="6485" xr:uid="{C7B60C75-8E22-4C2C-8BAE-35AE669C6E0D}"/>
    <cellStyle name="Millares 34 2 4 3 2" xfId="14751" xr:uid="{76EE1A38-E5C1-4B53-B7D2-F844AEFAB98F}"/>
    <cellStyle name="Millares 34 2 4 3 2 2" xfId="36254" xr:uid="{D94D7A4C-D42D-4EEE-B1D7-F4FEA165B249}"/>
    <cellStyle name="Millares 34 2 4 3 3" xfId="21386" xr:uid="{A03EB5F4-5693-47BE-95FA-339943C930A2}"/>
    <cellStyle name="Millares 34 2 4 3 3 2" xfId="42889" xr:uid="{ACF81C93-71D1-4BC1-BE69-41031B056ADF}"/>
    <cellStyle name="Millares 34 2 4 3 4" xfId="27991" xr:uid="{DF0F6FF8-1511-4333-AD7C-9CAC19283D4D}"/>
    <cellStyle name="Millares 34 2 4 3 5" xfId="49494" xr:uid="{1BE3E855-FF72-45AD-8D62-EF30001443CC}"/>
    <cellStyle name="Millares 34 2 4 4" xfId="8126" xr:uid="{557E6951-5DC4-460E-8F14-F8EBC24C4583}"/>
    <cellStyle name="Millares 34 2 4 4 2" xfId="29629" xr:uid="{B57796BD-32D1-4ADC-A97B-E959C59C98EF}"/>
    <cellStyle name="Millares 34 2 4 5" xfId="9783" xr:uid="{5D89528F-5981-4D9A-8B14-366A7480AC13}"/>
    <cellStyle name="Millares 34 2 4 5 2" xfId="31286" xr:uid="{A6257365-63E3-4353-B32D-FC5ABCEF5604}"/>
    <cellStyle name="Millares 34 2 4 6" xfId="16418" xr:uid="{FC728DAD-5FD2-4AD1-9826-0AD1B3145CB4}"/>
    <cellStyle name="Millares 34 2 4 6 2" xfId="37921" xr:uid="{53C082D9-3633-4246-8328-B27F361150F6}"/>
    <cellStyle name="Millares 34 2 4 7" xfId="23023" xr:uid="{F96E6E56-D1C4-434B-90FF-3CA39B6A322D}"/>
    <cellStyle name="Millares 34 2 4 8" xfId="44526" xr:uid="{DBB16D68-66D1-4BE4-89F1-1D98070B7705}"/>
    <cellStyle name="Millares 34 2 5" xfId="2204" xr:uid="{C09C806C-B08D-4633-BF74-2DF07280EED5}"/>
    <cellStyle name="Millares 34 2 5 2" xfId="10470" xr:uid="{CE49D8BF-120E-475E-BFC8-D6F8AD84FAC5}"/>
    <cellStyle name="Millares 34 2 5 2 2" xfId="31973" xr:uid="{A53BF9E6-DE37-4FCA-8C24-23A35D3CCEEA}"/>
    <cellStyle name="Millares 34 2 5 3" xfId="17105" xr:uid="{E4C63039-8EFA-4846-AE45-089524188D9B}"/>
    <cellStyle name="Millares 34 2 5 3 2" xfId="38608" xr:uid="{EFD9DFCB-7BD7-44B7-9279-076A059B4937}"/>
    <cellStyle name="Millares 34 2 5 4" xfId="23710" xr:uid="{76C7F2C1-FC0B-4540-822A-441320BD201C}"/>
    <cellStyle name="Millares 34 2 5 5" xfId="45213" xr:uid="{23DEA363-99F3-4193-82F1-CE7B27260FD8}"/>
    <cellStyle name="Millares 34 2 6" xfId="3001" xr:uid="{DB384541-8581-4487-ACF9-BF329D5A8C69}"/>
    <cellStyle name="Millares 34 2 6 2" xfId="11267" xr:uid="{C031F29E-77BC-42A4-977D-8CC4DE58E5EF}"/>
    <cellStyle name="Millares 34 2 6 2 2" xfId="32770" xr:uid="{E43A102F-9FED-4E09-A6B5-5FB8EB279D84}"/>
    <cellStyle name="Millares 34 2 6 3" xfId="17902" xr:uid="{6C9BB188-0888-4522-873F-E691825E6EBD}"/>
    <cellStyle name="Millares 34 2 6 3 2" xfId="39405" xr:uid="{14266F97-1F2A-46CF-889B-C11B0FF08CFC}"/>
    <cellStyle name="Millares 34 2 6 4" xfId="24507" xr:uid="{4938A410-C7A1-4F0D-A3B5-C113671111AA}"/>
    <cellStyle name="Millares 34 2 6 5" xfId="46010" xr:uid="{DE28852D-0BAE-4563-82E2-56BA918F6C42}"/>
    <cellStyle name="Millares 34 2 7" xfId="3400" xr:uid="{EEB83232-D615-4171-BB67-BBF5537074C7}"/>
    <cellStyle name="Millares 34 2 7 2" xfId="11666" xr:uid="{009E03EA-84E3-41EE-A9AB-10907EF19F27}"/>
    <cellStyle name="Millares 34 2 7 2 2" xfId="33169" xr:uid="{32F0C2B2-34EB-482A-9768-25821113C9E8}"/>
    <cellStyle name="Millares 34 2 7 3" xfId="18301" xr:uid="{14961898-EAD3-4A7D-9488-0E77FA2E1266}"/>
    <cellStyle name="Millares 34 2 7 3 2" xfId="39804" xr:uid="{77F133BD-7C29-42D1-92CF-AA1C09678FD8}"/>
    <cellStyle name="Millares 34 2 7 4" xfId="24906" xr:uid="{B1926F7B-E9E2-4109-9D15-09B9B025978C}"/>
    <cellStyle name="Millares 34 2 7 5" xfId="46409" xr:uid="{6FC7329D-BC4C-4A62-A811-150AD72C8D3E}"/>
    <cellStyle name="Millares 34 2 8" xfId="5145" xr:uid="{CA3B7177-8B88-4544-BAE5-FC531B0EAC4E}"/>
    <cellStyle name="Millares 34 2 8 2" xfId="13411" xr:uid="{06B0CBD5-68C0-4CD2-8C6F-865C628CCC14}"/>
    <cellStyle name="Millares 34 2 8 2 2" xfId="34914" xr:uid="{407FD516-2553-48A7-B8EE-48261213CA07}"/>
    <cellStyle name="Millares 34 2 8 3" xfId="20046" xr:uid="{7A871C04-A102-49C9-A48E-9007F3B93F41}"/>
    <cellStyle name="Millares 34 2 8 3 2" xfId="41549" xr:uid="{D489BCF8-1ED4-400C-A971-22B77FC7C2BF}"/>
    <cellStyle name="Millares 34 2 8 4" xfId="26651" xr:uid="{BB5A32A0-81F7-4552-8E3A-32BA1099AF0C}"/>
    <cellStyle name="Millares 34 2 8 5" xfId="48154" xr:uid="{A42470AD-A488-4EBC-A140-DC766D3FBBA9}"/>
    <cellStyle name="Millares 34 2 9" xfId="5539" xr:uid="{ADDE63FA-9233-4D77-A2DF-529079805415}"/>
    <cellStyle name="Millares 34 2 9 2" xfId="13805" xr:uid="{932F7919-CF5D-4A33-AA2C-B5AA3C9687B3}"/>
    <cellStyle name="Millares 34 2 9 2 2" xfId="35308" xr:uid="{34D17E49-E05B-48A7-A14B-F9AB81BADE7E}"/>
    <cellStyle name="Millares 34 2 9 3" xfId="20440" xr:uid="{A8588410-8C5E-4A1A-8817-4C01B972504F}"/>
    <cellStyle name="Millares 34 2 9 3 2" xfId="41943" xr:uid="{54812749-2734-46BC-A23B-5FC99511B6DB}"/>
    <cellStyle name="Millares 34 2 9 4" xfId="27045" xr:uid="{F79B29A7-B02B-4E25-BCBC-319A65F18BE9}"/>
    <cellStyle name="Millares 34 2 9 5" xfId="48548" xr:uid="{C929EB19-08D4-4F0D-9C4C-6C5BC6233F92}"/>
    <cellStyle name="Millares 34 3" xfId="723" xr:uid="{618C2919-22C0-4DF8-9955-25D7E27AC629}"/>
    <cellStyle name="Millares 34 3 10" xfId="15624" xr:uid="{0C2D0181-9188-46CB-98AA-90BDF8FCCEB0}"/>
    <cellStyle name="Millares 34 3 10 2" xfId="37127" xr:uid="{D5A60DC4-5E70-4E45-A239-017DA8B7B54C}"/>
    <cellStyle name="Millares 34 3 11" xfId="22229" xr:uid="{E18C1AC5-047E-449F-B045-8A7C1B4F4B1F}"/>
    <cellStyle name="Millares 34 3 12" xfId="43732" xr:uid="{CAF7A315-755A-42DE-A5CD-24899E4B4092}"/>
    <cellStyle name="Millares 34 3 2" xfId="1669" xr:uid="{860BFB85-3107-49AC-97F9-A34A7914A044}"/>
    <cellStyle name="Millares 34 3 2 2" xfId="4498" xr:uid="{95E2794F-59EC-47B5-8491-18D0E4C48C7C}"/>
    <cellStyle name="Millares 34 3 2 2 2" xfId="12764" xr:uid="{3F14BEE6-F7E2-43C3-99D1-A26BEF4EFBC6}"/>
    <cellStyle name="Millares 34 3 2 2 2 2" xfId="34267" xr:uid="{1BFBCC17-FD43-4C58-9060-F724D0C142DE}"/>
    <cellStyle name="Millares 34 3 2 2 3" xfId="19399" xr:uid="{C8A95ACF-93F0-4CD7-B047-2EA68C9585B7}"/>
    <cellStyle name="Millares 34 3 2 2 3 2" xfId="40902" xr:uid="{1A183B27-EB1F-4314-9DC0-9818828E5490}"/>
    <cellStyle name="Millares 34 3 2 2 4" xfId="26004" xr:uid="{A2FA35CB-9540-4132-8AC2-DD4BD3D19E1A}"/>
    <cellStyle name="Millares 34 3 2 2 5" xfId="47507" xr:uid="{F9BDEAF5-4E06-4F7E-A460-8FBFCCAA5D89}"/>
    <cellStyle name="Millares 34 3 2 3" xfId="6637" xr:uid="{0DBEF4A3-84FD-44F3-8246-5C56BE1FC9A1}"/>
    <cellStyle name="Millares 34 3 2 3 2" xfId="14903" xr:uid="{2E508BD5-2835-456A-903B-049172468F66}"/>
    <cellStyle name="Millares 34 3 2 3 2 2" xfId="36406" xr:uid="{6AA9D763-995F-474E-A30E-BEF1D26EE848}"/>
    <cellStyle name="Millares 34 3 2 3 3" xfId="21538" xr:uid="{BEF00A6E-8693-4205-91BF-ABF2896217B5}"/>
    <cellStyle name="Millares 34 3 2 3 3 2" xfId="43041" xr:uid="{A8EF3525-15FA-481E-9F0A-E5D332FE59E3}"/>
    <cellStyle name="Millares 34 3 2 3 4" xfId="28143" xr:uid="{9F975124-BFA0-4179-A71D-331B040E639E}"/>
    <cellStyle name="Millares 34 3 2 3 5" xfId="49646" xr:uid="{3E24FC77-3FF8-474D-9A56-6B93BD109092}"/>
    <cellStyle name="Millares 34 3 2 4" xfId="8278" xr:uid="{1B9AB89E-F8DA-4DF3-83C2-CD4DE3CAD642}"/>
    <cellStyle name="Millares 34 3 2 4 2" xfId="29781" xr:uid="{413349AA-C807-4EB9-89BA-AD3EDEDCE58B}"/>
    <cellStyle name="Millares 34 3 2 5" xfId="9935" xr:uid="{1BE18015-6723-4AA6-9B38-28800AE9672A}"/>
    <cellStyle name="Millares 34 3 2 5 2" xfId="31438" xr:uid="{99A2A05B-BABE-41B8-8BC1-384AB6CF0953}"/>
    <cellStyle name="Millares 34 3 2 6" xfId="16570" xr:uid="{4224D135-0FD2-4509-AB26-8FE8AAA8EE36}"/>
    <cellStyle name="Millares 34 3 2 6 2" xfId="38073" xr:uid="{E39D4E32-1335-45AF-8F9C-5DE91A5718D6}"/>
    <cellStyle name="Millares 34 3 2 7" xfId="23175" xr:uid="{825FBB8B-EF08-44F2-821B-9E7B7D382938}"/>
    <cellStyle name="Millares 34 3 2 8" xfId="44678" xr:uid="{5E6B6BA2-B189-46EB-BA53-577514A1E4C9}"/>
    <cellStyle name="Millares 34 3 3" xfId="2356" xr:uid="{6CDA9A46-C741-49E4-AC96-1A77EAE2D1FF}"/>
    <cellStyle name="Millares 34 3 3 2" xfId="10622" xr:uid="{BA8CFCEC-E927-4EFB-9B9B-722E00BED775}"/>
    <cellStyle name="Millares 34 3 3 2 2" xfId="32125" xr:uid="{6BAD16C2-078E-4B1D-9204-DAA9175F88E6}"/>
    <cellStyle name="Millares 34 3 3 3" xfId="17257" xr:uid="{DA42DC0E-3C10-4326-B86C-F1E2E29461C3}"/>
    <cellStyle name="Millares 34 3 3 3 2" xfId="38760" xr:uid="{9027E5C5-4CFC-4D36-93CD-C3AAA8442BD5}"/>
    <cellStyle name="Millares 34 3 3 4" xfId="23862" xr:uid="{47AF3775-ED9E-49F7-90D5-DE3796D6E55F}"/>
    <cellStyle name="Millares 34 3 3 5" xfId="45365" xr:uid="{EFB0DDC9-8C18-45AA-9E3E-6FFAF2DFDC38}"/>
    <cellStyle name="Millares 34 3 4" xfId="2873" xr:uid="{C681CE02-30DB-426F-AC31-39B425DEB9F9}"/>
    <cellStyle name="Millares 34 3 4 2" xfId="11139" xr:uid="{48B2F6DD-6C11-43F4-9AEA-F48B81BA70D0}"/>
    <cellStyle name="Millares 34 3 4 2 2" xfId="32642" xr:uid="{EFED10D1-AFD7-4AFE-85C0-5FCC7356CD92}"/>
    <cellStyle name="Millares 34 3 4 3" xfId="17774" xr:uid="{FCFCA8FE-3363-4002-93A3-EA7435CB63BF}"/>
    <cellStyle name="Millares 34 3 4 3 2" xfId="39277" xr:uid="{7EE6CBA8-45ED-44F0-923E-401E44F3429C}"/>
    <cellStyle name="Millares 34 3 4 4" xfId="24379" xr:uid="{4B543DDD-C108-410C-ACCB-8134626A953D}"/>
    <cellStyle name="Millares 34 3 4 5" xfId="45882" xr:uid="{5C2B267C-65A8-4962-90CB-7BCF85CF1D4D}"/>
    <cellStyle name="Millares 34 3 5" xfId="3552" xr:uid="{B2D67856-192B-471A-899F-2656E90D46C5}"/>
    <cellStyle name="Millares 34 3 5 2" xfId="11818" xr:uid="{0371DC16-8820-47EF-BF1B-8DAEDAFC8F0A}"/>
    <cellStyle name="Millares 34 3 5 2 2" xfId="33321" xr:uid="{10E84D52-D40F-432D-9215-322A1F88EC01}"/>
    <cellStyle name="Millares 34 3 5 3" xfId="18453" xr:uid="{BA0FC03A-A5B0-40E9-998D-CE902CAB58E6}"/>
    <cellStyle name="Millares 34 3 5 3 2" xfId="39956" xr:uid="{28CF8529-8981-486D-B438-2FF2E59AF12F}"/>
    <cellStyle name="Millares 34 3 5 4" xfId="25058" xr:uid="{E6D7BE0C-62A3-4968-9E15-D7289C2D74A4}"/>
    <cellStyle name="Millares 34 3 5 5" xfId="46561" xr:uid="{5564EE61-D1DC-4CF4-B33A-156DEFD66763}"/>
    <cellStyle name="Millares 34 3 6" xfId="5017" xr:uid="{D8CB65C9-DCB0-4A4E-8FEE-7C4BE7BCCBC8}"/>
    <cellStyle name="Millares 34 3 6 2" xfId="13283" xr:uid="{7C3CD804-FA55-4F8B-A47D-B9653B9EEEC0}"/>
    <cellStyle name="Millares 34 3 6 2 2" xfId="34786" xr:uid="{C45C9C9F-8FA4-499A-BD03-4CBBB5B9C371}"/>
    <cellStyle name="Millares 34 3 6 3" xfId="19918" xr:uid="{FB4C7A80-0C43-4EA6-97F1-36C1B2ADBD09}"/>
    <cellStyle name="Millares 34 3 6 3 2" xfId="41421" xr:uid="{8C477933-8EA1-4CDF-A312-8479DC65366D}"/>
    <cellStyle name="Millares 34 3 6 4" xfId="26523" xr:uid="{CE1DBDBA-1906-4C70-B7BA-EE389E114468}"/>
    <cellStyle name="Millares 34 3 6 5" xfId="48026" xr:uid="{95532F41-AA55-45A7-98C3-B9BF9799C4BF}"/>
    <cellStyle name="Millares 34 3 7" xfId="5691" xr:uid="{33DF09DB-3E46-42C3-806B-DD1FAEE0F8CF}"/>
    <cellStyle name="Millares 34 3 7 2" xfId="13957" xr:uid="{3B87513F-6264-4DB4-9E58-CA005224A5A9}"/>
    <cellStyle name="Millares 34 3 7 2 2" xfId="35460" xr:uid="{86AD5FA6-0C97-44BC-B32E-3BB9B8B1CC36}"/>
    <cellStyle name="Millares 34 3 7 3" xfId="20592" xr:uid="{E70654D9-0415-4FAA-AAEC-F628FA764EF6}"/>
    <cellStyle name="Millares 34 3 7 3 2" xfId="42095" xr:uid="{EBFFE73C-A98D-450B-BCB1-893C20838195}"/>
    <cellStyle name="Millares 34 3 7 4" xfId="27197" xr:uid="{CC0E79B7-D994-4A9A-BE8B-056BB2FD7C27}"/>
    <cellStyle name="Millares 34 3 7 5" xfId="48700" xr:uid="{82E61EBA-3CE1-409F-95AB-16EC8483345D}"/>
    <cellStyle name="Millares 34 3 8" xfId="7332" xr:uid="{70039C79-F281-422D-8561-1BF8A7C854BC}"/>
    <cellStyle name="Millares 34 3 8 2" xfId="28835" xr:uid="{495E3033-60C5-45C6-A4A2-6576E4AE4D79}"/>
    <cellStyle name="Millares 34 3 9" xfId="8989" xr:uid="{EAC1C39F-4E8E-4EBC-AD70-6FAF38C2B283}"/>
    <cellStyle name="Millares 34 3 9 2" xfId="30492" xr:uid="{805CEE4E-305F-4CE2-980C-F27740B8F478}"/>
    <cellStyle name="Millares 34 4" xfId="993" xr:uid="{9FA6F20D-FD69-4176-BA4D-D2FAFD36117A}"/>
    <cellStyle name="Millares 34 4 2" xfId="3822" xr:uid="{D2D2897A-110B-4971-8B72-4436BE1EBD48}"/>
    <cellStyle name="Millares 34 4 2 2" xfId="12088" xr:uid="{0E40495B-C369-4E60-AAF0-69E53553D2EE}"/>
    <cellStyle name="Millares 34 4 2 2 2" xfId="33591" xr:uid="{1E6F11C5-38C5-4DEA-B667-76B049042A61}"/>
    <cellStyle name="Millares 34 4 2 3" xfId="18723" xr:uid="{36E978CE-B771-43A5-B199-C610102E2EB0}"/>
    <cellStyle name="Millares 34 4 2 3 2" xfId="40226" xr:uid="{34205F29-7665-425D-B98C-936DD316AF0D}"/>
    <cellStyle name="Millares 34 4 2 4" xfId="25328" xr:uid="{8468CDF3-7DE4-470A-901A-359FC0E2AFA3}"/>
    <cellStyle name="Millares 34 4 2 5" xfId="46831" xr:uid="{27CFD5C9-2523-4706-B993-B94FC595B1A1}"/>
    <cellStyle name="Millares 34 4 3" xfId="5961" xr:uid="{9AAAB1C5-81AB-4B3D-B226-F64C89E8FF9F}"/>
    <cellStyle name="Millares 34 4 3 2" xfId="14227" xr:uid="{2F893C0A-DDA4-4D67-A166-733D65D2541F}"/>
    <cellStyle name="Millares 34 4 3 2 2" xfId="35730" xr:uid="{C46626CE-228C-4619-92CD-6F74A2E93D67}"/>
    <cellStyle name="Millares 34 4 3 3" xfId="20862" xr:uid="{1291AFC1-9338-4B13-A5FB-D556F3FBB671}"/>
    <cellStyle name="Millares 34 4 3 3 2" xfId="42365" xr:uid="{EE49AE6D-4D24-4479-B5D6-C7206AC5450D}"/>
    <cellStyle name="Millares 34 4 3 4" xfId="27467" xr:uid="{3E4072F2-73B9-4A2A-927B-A7367FB4E380}"/>
    <cellStyle name="Millares 34 4 3 5" xfId="48970" xr:uid="{5DE4C1E9-B69C-4F01-8377-A4394C9BD62B}"/>
    <cellStyle name="Millares 34 4 4" xfId="7602" xr:uid="{85D4BC7C-E49C-4337-96BC-EFD8A77DDBE5}"/>
    <cellStyle name="Millares 34 4 4 2" xfId="29105" xr:uid="{DC2671EB-CD9F-4DE6-93F5-2F36A0E54022}"/>
    <cellStyle name="Millares 34 4 5" xfId="9259" xr:uid="{FFC96B65-DED8-4D22-9BF9-F5B093D9A5B1}"/>
    <cellStyle name="Millares 34 4 5 2" xfId="30762" xr:uid="{DF0B5CEB-535C-4643-9E8A-1809F7C81F79}"/>
    <cellStyle name="Millares 34 4 6" xfId="15894" xr:uid="{E51192AB-3344-4FC5-BD67-01F57A82E349}"/>
    <cellStyle name="Millares 34 4 6 2" xfId="37397" xr:uid="{7BC819D8-7598-4A71-9A4E-4AC969F14187}"/>
    <cellStyle name="Millares 34 4 7" xfId="22499" xr:uid="{248590C2-211B-4131-877C-B9D98C74AE92}"/>
    <cellStyle name="Millares 34 4 8" xfId="44002" xr:uid="{7A6857D0-0880-40DB-AD26-741AF4FD82DE}"/>
    <cellStyle name="Millares 34 5" xfId="1389" xr:uid="{4CCB9D62-AE36-4DF7-8B22-6CCDE6E05B55}"/>
    <cellStyle name="Millares 34 5 2" xfId="4218" xr:uid="{A11F4E2B-E61D-43BE-81FE-1D7FFBAB9DFF}"/>
    <cellStyle name="Millares 34 5 2 2" xfId="12484" xr:uid="{EDAFF153-3591-4612-B472-306C731CB58E}"/>
    <cellStyle name="Millares 34 5 2 2 2" xfId="33987" xr:uid="{8A244826-2B7C-4E6D-8A36-9361624B7763}"/>
    <cellStyle name="Millares 34 5 2 3" xfId="19119" xr:uid="{E380EAFC-F14E-494F-BFD7-D0CCE5AC2EB0}"/>
    <cellStyle name="Millares 34 5 2 3 2" xfId="40622" xr:uid="{3B0BC29A-859E-4CD3-90F4-41542A4F4802}"/>
    <cellStyle name="Millares 34 5 2 4" xfId="25724" xr:uid="{A6FEF1DD-8325-4B33-9B36-C95E68FD731E}"/>
    <cellStyle name="Millares 34 5 2 5" xfId="47227" xr:uid="{9156D705-0865-4E69-BBC7-4F8F27305658}"/>
    <cellStyle name="Millares 34 5 3" xfId="6357" xr:uid="{026E1A97-C68F-42CB-9770-493AE7A29B28}"/>
    <cellStyle name="Millares 34 5 3 2" xfId="14623" xr:uid="{133280FA-B82E-4364-B909-480FF5B1500B}"/>
    <cellStyle name="Millares 34 5 3 2 2" xfId="36126" xr:uid="{8E8ECA1B-B654-434F-BBB7-026B40A0CE0A}"/>
    <cellStyle name="Millares 34 5 3 3" xfId="21258" xr:uid="{E4DCC51C-1C94-4F6A-9A39-A8A6ABE7DC56}"/>
    <cellStyle name="Millares 34 5 3 3 2" xfId="42761" xr:uid="{E259B48B-ABC8-412C-B1D6-1AE5AECCBEFC}"/>
    <cellStyle name="Millares 34 5 3 4" xfId="27863" xr:uid="{8FA02A79-14EF-4687-95EA-73ECECE5442C}"/>
    <cellStyle name="Millares 34 5 3 5" xfId="49366" xr:uid="{3451A794-05E8-4AEF-922F-C68EF5566F93}"/>
    <cellStyle name="Millares 34 5 4" xfId="7998" xr:uid="{DB00E9FF-CF6A-4045-8042-026AAFEE0C44}"/>
    <cellStyle name="Millares 34 5 4 2" xfId="29501" xr:uid="{40977CD4-283B-40D9-9BF7-13049C49DB5D}"/>
    <cellStyle name="Millares 34 5 5" xfId="9655" xr:uid="{90F3653C-9C4F-4F34-AB3B-1E1F150E622D}"/>
    <cellStyle name="Millares 34 5 5 2" xfId="31158" xr:uid="{308C94E6-9F67-42CE-BE5C-A788AF766B4E}"/>
    <cellStyle name="Millares 34 5 6" xfId="16290" xr:uid="{A2A7FF22-C6F6-4E28-B317-2DA9916DA2D2}"/>
    <cellStyle name="Millares 34 5 6 2" xfId="37793" xr:uid="{2938C8EA-1EAF-4B2A-8451-BF52E37814F6}"/>
    <cellStyle name="Millares 34 5 7" xfId="22895" xr:uid="{59BACD28-F0F4-47FF-86F2-09AC3ECD66C7}"/>
    <cellStyle name="Millares 34 5 8" xfId="44398" xr:uid="{07907866-AA0D-4E85-908C-6596216B9DD0}"/>
    <cellStyle name="Millares 34 6" xfId="2076" xr:uid="{CECA5D55-B284-41CB-98E1-D8C1675AEC53}"/>
    <cellStyle name="Millares 34 6 2" xfId="10342" xr:uid="{1E66547B-8DD8-4673-B1F9-AB65C05E61E8}"/>
    <cellStyle name="Millares 34 6 2 2" xfId="31845" xr:uid="{74703F0B-8951-46B0-A262-7187DD732BBA}"/>
    <cellStyle name="Millares 34 6 3" xfId="16977" xr:uid="{D8D1C5D0-380B-4102-82D1-F85A1ADC3E03}"/>
    <cellStyle name="Millares 34 6 3 2" xfId="38480" xr:uid="{ECDDA8A8-6B73-4E98-ACF2-7895DF1BE01C}"/>
    <cellStyle name="Millares 34 6 4" xfId="23582" xr:uid="{B4E13093-2A15-4347-ACD7-0F76137517DB}"/>
    <cellStyle name="Millares 34 6 5" xfId="45085" xr:uid="{F6411A6C-0711-4C1F-8C23-7ADFAF3BC332}"/>
    <cellStyle name="Millares 34 7" xfId="2749" xr:uid="{878881AB-2628-482E-AD5D-B1366F3834F6}"/>
    <cellStyle name="Millares 34 7 2" xfId="11015" xr:uid="{9E81B513-0C9D-4555-8950-057D2BE957F6}"/>
    <cellStyle name="Millares 34 7 2 2" xfId="32518" xr:uid="{8D5E2EA9-5ACB-4F57-BE8E-48743B5AE7C9}"/>
    <cellStyle name="Millares 34 7 3" xfId="17650" xr:uid="{36E53606-683E-4476-976B-2667B1AFFE6D}"/>
    <cellStyle name="Millares 34 7 3 2" xfId="39153" xr:uid="{1C9B14F0-E6F8-4A36-AFDA-40D2D8D8D5FF}"/>
    <cellStyle name="Millares 34 7 4" xfId="24255" xr:uid="{91F72A05-1D20-42AA-AAA3-F15A074CE8E4}"/>
    <cellStyle name="Millares 34 7 5" xfId="45758" xr:uid="{DB525FEE-E26B-44B9-88C5-4F2ECBDC503C}"/>
    <cellStyle name="Millares 34 8" xfId="3272" xr:uid="{DC8239A3-2FC0-4572-8231-622EA7292C44}"/>
    <cellStyle name="Millares 34 8 2" xfId="11538" xr:uid="{C3DC4BB0-DD10-4551-89DC-D51214941B95}"/>
    <cellStyle name="Millares 34 8 2 2" xfId="33041" xr:uid="{D13D50D8-C7B3-4295-A994-5C72878486F2}"/>
    <cellStyle name="Millares 34 8 3" xfId="18173" xr:uid="{36CFADFE-3787-47B4-AFE6-D51E70582328}"/>
    <cellStyle name="Millares 34 8 3 2" xfId="39676" xr:uid="{87CD3CD2-E245-4AF2-863B-573D418F4BFF}"/>
    <cellStyle name="Millares 34 8 4" xfId="24778" xr:uid="{D2763AB3-3CC4-4424-8773-AC7FD26869ED}"/>
    <cellStyle name="Millares 34 8 5" xfId="46281" xr:uid="{0C4E08BA-73AA-4FF3-B217-D13DF87C2ADF}"/>
    <cellStyle name="Millares 34 9" xfId="4893" xr:uid="{3297F4D6-B582-4F40-B92F-9A2EEE4881C7}"/>
    <cellStyle name="Millares 34 9 2" xfId="13159" xr:uid="{7A87D60C-E1F9-46AD-95B0-DB696FF7F163}"/>
    <cellStyle name="Millares 34 9 2 2" xfId="34662" xr:uid="{941DEE85-259B-4F89-A677-4CF74A85CC5C}"/>
    <cellStyle name="Millares 34 9 3" xfId="19794" xr:uid="{64ABAB4A-925E-4118-8945-444381258265}"/>
    <cellStyle name="Millares 34 9 3 2" xfId="41297" xr:uid="{2399E9E8-F1BC-4B09-94BC-F9CAE7AC608D}"/>
    <cellStyle name="Millares 34 9 4" xfId="26399" xr:uid="{53D92994-9EAC-4B33-A1C1-1AB0FC271CE1}"/>
    <cellStyle name="Millares 34 9 5" xfId="47902" xr:uid="{20390CDD-EF31-46DE-9F56-4E2278B6912C}"/>
    <cellStyle name="Millares 35" xfId="576" xr:uid="{BAB1B438-9FAB-4B02-ADE6-ABB970809785}"/>
    <cellStyle name="Millares 35 10" xfId="7187" xr:uid="{AE4CF19D-A710-4461-9084-3BA41E4632CB}"/>
    <cellStyle name="Millares 35 10 2" xfId="28690" xr:uid="{D83C0F86-A5A3-4659-86CC-EED2673339DC}"/>
    <cellStyle name="Millares 35 11" xfId="8843" xr:uid="{AF51DEAE-D077-466C-9A35-AC350882E2ED}"/>
    <cellStyle name="Millares 35 11 2" xfId="30346" xr:uid="{E1CD9186-C32F-4158-B3B3-EA7D2ADD9B91}"/>
    <cellStyle name="Millares 35 12" xfId="15479" xr:uid="{586A609E-2513-4CD9-A7BD-17AB9A22E9EE}"/>
    <cellStyle name="Millares 35 12 2" xfId="36982" xr:uid="{7F32C5C9-2269-4C7D-8130-F09199519C40}"/>
    <cellStyle name="Millares 35 13" xfId="22084" xr:uid="{A03F722F-BED3-4B4A-9374-278C2366A677}"/>
    <cellStyle name="Millares 35 14" xfId="43587" xr:uid="{5D598227-8A82-41FC-A982-DC46E778D2D6}"/>
    <cellStyle name="Millares 35 2" xfId="858" xr:uid="{5E1B0363-BA3C-43C4-9BD0-26C123B8401C}"/>
    <cellStyle name="Millares 35 2 10" xfId="43867" xr:uid="{608F9A40-A14C-4F61-8C58-5A76CAA5713F}"/>
    <cellStyle name="Millares 35 2 2" xfId="1804" xr:uid="{406DD2AE-1268-4408-AA48-A8C2BC4C9860}"/>
    <cellStyle name="Millares 35 2 2 2" xfId="4633" xr:uid="{175F3B40-3FD1-4F5D-A435-0D983DC5AB79}"/>
    <cellStyle name="Millares 35 2 2 2 2" xfId="12899" xr:uid="{4D525901-2652-41F4-9D7B-916AB29768ED}"/>
    <cellStyle name="Millares 35 2 2 2 2 2" xfId="34402" xr:uid="{15F6C9A3-A94D-447E-A831-6BC3B9FA1CA2}"/>
    <cellStyle name="Millares 35 2 2 2 3" xfId="19534" xr:uid="{8D063935-9E5F-4B19-9CE4-37F50FE236AC}"/>
    <cellStyle name="Millares 35 2 2 2 3 2" xfId="41037" xr:uid="{AD9B4173-FBE4-46A6-98C7-ACA7075CF426}"/>
    <cellStyle name="Millares 35 2 2 2 4" xfId="26139" xr:uid="{0E9F63D2-A1DE-4AF0-89D3-CC019F9C00A3}"/>
    <cellStyle name="Millares 35 2 2 2 5" xfId="47642" xr:uid="{084C2F8A-3459-42B8-ABCE-393453E895C8}"/>
    <cellStyle name="Millares 35 2 2 3" xfId="6772" xr:uid="{33828F65-D1D0-4B45-8199-CACE4CBD4D72}"/>
    <cellStyle name="Millares 35 2 2 3 2" xfId="15038" xr:uid="{0E056B8F-F0D6-4078-B510-A2E8F54AA1C6}"/>
    <cellStyle name="Millares 35 2 2 3 2 2" xfId="36541" xr:uid="{89108536-C8DD-4789-8655-A804952419AC}"/>
    <cellStyle name="Millares 35 2 2 3 3" xfId="21673" xr:uid="{F8DC1DF8-DCC4-4023-BC30-078EF028A9E8}"/>
    <cellStyle name="Millares 35 2 2 3 3 2" xfId="43176" xr:uid="{8C299E9F-E519-4253-9027-66C589B0C206}"/>
    <cellStyle name="Millares 35 2 2 3 4" xfId="28278" xr:uid="{76D3532D-17C2-448C-BB75-9BC087DF9608}"/>
    <cellStyle name="Millares 35 2 2 3 5" xfId="49781" xr:uid="{95287897-E2D9-4CD0-A33D-6447C0B8D104}"/>
    <cellStyle name="Millares 35 2 2 4" xfId="8413" xr:uid="{364FE1B5-889B-4648-9008-F917F8A09E29}"/>
    <cellStyle name="Millares 35 2 2 4 2" xfId="29916" xr:uid="{3F78382E-7E3F-4E6C-BC97-1E382818F4F0}"/>
    <cellStyle name="Millares 35 2 2 5" xfId="10070" xr:uid="{ACFB94B0-DF9B-4816-9460-BC575344F7C2}"/>
    <cellStyle name="Millares 35 2 2 5 2" xfId="31573" xr:uid="{C7FA2945-6780-4522-B39D-67EF8593B480}"/>
    <cellStyle name="Millares 35 2 2 6" xfId="16705" xr:uid="{281E4DD6-540E-48E4-885E-FDC2727C683E}"/>
    <cellStyle name="Millares 35 2 2 6 2" xfId="38208" xr:uid="{6D67614A-F6E5-4938-9A3B-F2EF653B74EC}"/>
    <cellStyle name="Millares 35 2 2 7" xfId="23310" xr:uid="{F511E303-9AC8-4CF2-B9C3-DCED5241BE24}"/>
    <cellStyle name="Millares 35 2 2 8" xfId="44813" xr:uid="{75D96796-6035-4DBF-98C4-957F8AE79E16}"/>
    <cellStyle name="Millares 35 2 3" xfId="2491" xr:uid="{34A03959-57F8-4387-A724-3EBEED673707}"/>
    <cellStyle name="Millares 35 2 3 2" xfId="10757" xr:uid="{4B283FCE-0411-4AAE-8D03-38F3610A317F}"/>
    <cellStyle name="Millares 35 2 3 2 2" xfId="32260" xr:uid="{5F4E43DA-628B-496A-9428-E26BBB5FA1A9}"/>
    <cellStyle name="Millares 35 2 3 3" xfId="17392" xr:uid="{111185C6-A32E-4AB0-BB66-BF528BEE5537}"/>
    <cellStyle name="Millares 35 2 3 3 2" xfId="38895" xr:uid="{5D68A5AD-3A2F-4608-8EEC-2C09468F84A0}"/>
    <cellStyle name="Millares 35 2 3 4" xfId="23997" xr:uid="{73FEB4AB-3C20-4292-9855-B5688288AC27}"/>
    <cellStyle name="Millares 35 2 3 5" xfId="45500" xr:uid="{A45F0E89-07FD-4271-88A3-C2EA25CB4432}"/>
    <cellStyle name="Millares 35 2 4" xfId="3687" xr:uid="{AB31BCDC-B1A3-4EAD-A67A-F978B78FB61C}"/>
    <cellStyle name="Millares 35 2 4 2" xfId="11953" xr:uid="{5F6D25CC-C788-40B7-B59B-61DF5CFDDCBC}"/>
    <cellStyle name="Millares 35 2 4 2 2" xfId="33456" xr:uid="{4F596C75-AD0B-460A-AE66-72AB3691F721}"/>
    <cellStyle name="Millares 35 2 4 3" xfId="18588" xr:uid="{E7D35848-F574-47E1-8E20-9B6AEC742A3C}"/>
    <cellStyle name="Millares 35 2 4 3 2" xfId="40091" xr:uid="{45DEF357-C4EF-4BF9-9DC4-8E1B4F3BA6BA}"/>
    <cellStyle name="Millares 35 2 4 4" xfId="25193" xr:uid="{97A14F64-E4D7-4D2B-B380-B16FBED3E442}"/>
    <cellStyle name="Millares 35 2 4 5" xfId="46696" xr:uid="{2ECEDC8D-FB61-43E0-B58B-FF7A114446E0}"/>
    <cellStyle name="Millares 35 2 5" xfId="5826" xr:uid="{21BA753C-60EF-4445-8B20-2BDF82933735}"/>
    <cellStyle name="Millares 35 2 5 2" xfId="14092" xr:uid="{E692A974-77D1-43CA-9060-354A78455907}"/>
    <cellStyle name="Millares 35 2 5 2 2" xfId="35595" xr:uid="{4BDA73F9-4BD3-47B5-9627-B72D85E382A8}"/>
    <cellStyle name="Millares 35 2 5 3" xfId="20727" xr:uid="{520BBC55-C0C0-425E-B402-D8A4D02AB839}"/>
    <cellStyle name="Millares 35 2 5 3 2" xfId="42230" xr:uid="{C15EEE45-9EF6-4995-AA1F-288A5361CA88}"/>
    <cellStyle name="Millares 35 2 5 4" xfId="27332" xr:uid="{F6C4B661-735D-481A-BD7C-B694180DDA48}"/>
    <cellStyle name="Millares 35 2 5 5" xfId="48835" xr:uid="{6C2EA11B-D274-40E4-9D43-5A528116D659}"/>
    <cellStyle name="Millares 35 2 6" xfId="7467" xr:uid="{AB123C63-93A0-4D4D-ABEE-03DB22205C2B}"/>
    <cellStyle name="Millares 35 2 6 2" xfId="28970" xr:uid="{441CA164-188D-4E29-AB72-66B551EA43A4}"/>
    <cellStyle name="Millares 35 2 7" xfId="9124" xr:uid="{E17BE381-BE44-49FB-B660-9C264F0F5FD9}"/>
    <cellStyle name="Millares 35 2 7 2" xfId="30627" xr:uid="{A129282F-C067-467B-AD57-8BCA2842A1B3}"/>
    <cellStyle name="Millares 35 2 8" xfId="15759" xr:uid="{26A17059-5167-4A5D-8318-9252706FEDA3}"/>
    <cellStyle name="Millares 35 2 8 2" xfId="37262" xr:uid="{9FAA1BE1-5031-4FD1-B42A-902034350692}"/>
    <cellStyle name="Millares 35 2 9" xfId="22364" xr:uid="{C10FAF69-C4F9-418D-B50C-08BA38544C0D}"/>
    <cellStyle name="Millares 35 3" xfId="1128" xr:uid="{B44FD964-4ABF-48E6-82D9-48C58D512532}"/>
    <cellStyle name="Millares 35 3 2" xfId="3957" xr:uid="{2F5397A7-D8AA-481E-A465-EF1CB52B55F6}"/>
    <cellStyle name="Millares 35 3 2 2" xfId="12223" xr:uid="{B4A3891A-F22C-4532-92D8-06F76B98DF80}"/>
    <cellStyle name="Millares 35 3 2 2 2" xfId="33726" xr:uid="{9BBED557-F617-4E18-BEF7-ACD346773277}"/>
    <cellStyle name="Millares 35 3 2 3" xfId="18858" xr:uid="{7B08482E-0CE9-4446-A380-EBA5E38C6789}"/>
    <cellStyle name="Millares 35 3 2 3 2" xfId="40361" xr:uid="{808A5D3F-3DE1-4716-8E75-32E048EF564E}"/>
    <cellStyle name="Millares 35 3 2 4" xfId="25463" xr:uid="{B7946F09-4A42-4550-8C0E-A7092C2922F5}"/>
    <cellStyle name="Millares 35 3 2 5" xfId="46966" xr:uid="{797F9698-701F-46CB-81AD-7A0426453960}"/>
    <cellStyle name="Millares 35 3 3" xfId="6096" xr:uid="{B045B05A-C282-4A5E-A71A-3D4BA5A697EE}"/>
    <cellStyle name="Millares 35 3 3 2" xfId="14362" xr:uid="{6ADEE66E-00CD-469C-8415-E5CF1D9CB199}"/>
    <cellStyle name="Millares 35 3 3 2 2" xfId="35865" xr:uid="{9FD37E94-0A8F-4E6A-9230-2E93E784B502}"/>
    <cellStyle name="Millares 35 3 3 3" xfId="20997" xr:uid="{AAB6222F-F660-44B5-BA9D-C1276D38AE90}"/>
    <cellStyle name="Millares 35 3 3 3 2" xfId="42500" xr:uid="{15EC9692-D02F-439A-B8AA-66569AAE1848}"/>
    <cellStyle name="Millares 35 3 3 4" xfId="27602" xr:uid="{3BEE3538-5052-441B-963D-7E3D9187930B}"/>
    <cellStyle name="Millares 35 3 3 5" xfId="49105" xr:uid="{D0337752-26AA-44CC-9280-C52AB3F365EC}"/>
    <cellStyle name="Millares 35 3 4" xfId="7737" xr:uid="{96DD9496-A01A-48CF-96FC-0262E80F86AE}"/>
    <cellStyle name="Millares 35 3 4 2" xfId="29240" xr:uid="{E9A8AB4F-39BE-45AF-A507-1471A4D2CF99}"/>
    <cellStyle name="Millares 35 3 5" xfId="9394" xr:uid="{C74298D3-267C-46D8-89F3-8B5E4B2BD023}"/>
    <cellStyle name="Millares 35 3 5 2" xfId="30897" xr:uid="{C2BBB676-01F1-457D-A8CE-637AFFDC7D40}"/>
    <cellStyle name="Millares 35 3 6" xfId="16029" xr:uid="{A969CC7F-7F1E-4C6B-BA6A-3C7AC543F976}"/>
    <cellStyle name="Millares 35 3 6 2" xfId="37532" xr:uid="{131A250B-F3F9-41FD-A429-24C9174177E0}"/>
    <cellStyle name="Millares 35 3 7" xfId="22634" xr:uid="{42E19E8A-1A71-4A3A-A2ED-0209B071E478}"/>
    <cellStyle name="Millares 35 3 8" xfId="44137" xr:uid="{15B46BE5-9D85-430F-B64D-A2C0C8CE361E}"/>
    <cellStyle name="Millares 35 4" xfId="1524" xr:uid="{5ABD4B60-BB95-4FA0-BD44-864CBAC5664E}"/>
    <cellStyle name="Millares 35 4 2" xfId="4353" xr:uid="{91BAEAA1-0700-4261-80E2-6B60F1F8BB74}"/>
    <cellStyle name="Millares 35 4 2 2" xfId="12619" xr:uid="{34CD2DF9-78F5-4184-B341-9A2B1D3BE197}"/>
    <cellStyle name="Millares 35 4 2 2 2" xfId="34122" xr:uid="{DFA3772D-2CA1-4998-8A6F-9FE5C4D3BF79}"/>
    <cellStyle name="Millares 35 4 2 3" xfId="19254" xr:uid="{06DF4842-66D6-4310-A8D2-78D926B58996}"/>
    <cellStyle name="Millares 35 4 2 3 2" xfId="40757" xr:uid="{614A65EB-0ACE-4158-85F3-F03D1DA61DD3}"/>
    <cellStyle name="Millares 35 4 2 4" xfId="25859" xr:uid="{59398A9F-EAA8-4609-BE13-1F5D8A311AD2}"/>
    <cellStyle name="Millares 35 4 2 5" xfId="47362" xr:uid="{20566E42-7195-4291-BD50-71E586613608}"/>
    <cellStyle name="Millares 35 4 3" xfId="6492" xr:uid="{B8D892F8-EF96-45D7-A291-640C5D940E76}"/>
    <cellStyle name="Millares 35 4 3 2" xfId="14758" xr:uid="{E9A8AE0C-4A2A-4965-B534-F6C807BF09E1}"/>
    <cellStyle name="Millares 35 4 3 2 2" xfId="36261" xr:uid="{297496C6-A128-4FE4-B4B1-3528D790F539}"/>
    <cellStyle name="Millares 35 4 3 3" xfId="21393" xr:uid="{7BD2AF82-55CC-4FAC-AB03-12F19990C869}"/>
    <cellStyle name="Millares 35 4 3 3 2" xfId="42896" xr:uid="{3161E65D-ADC3-4EC0-AD9E-DE126BAE516D}"/>
    <cellStyle name="Millares 35 4 3 4" xfId="27998" xr:uid="{E813861D-8A5D-487B-98A9-C164F63D0EA0}"/>
    <cellStyle name="Millares 35 4 3 5" xfId="49501" xr:uid="{0D50DCD4-39B6-4C61-A066-C0A215377889}"/>
    <cellStyle name="Millares 35 4 4" xfId="8133" xr:uid="{BCB1D306-ED92-4548-9158-74FC2C75226F}"/>
    <cellStyle name="Millares 35 4 4 2" xfId="29636" xr:uid="{2150121D-DCB0-4162-8800-9B58E6E38445}"/>
    <cellStyle name="Millares 35 4 5" xfId="9790" xr:uid="{7ADB40AD-E750-40B5-A0F9-B9AE4F9D23DA}"/>
    <cellStyle name="Millares 35 4 5 2" xfId="31293" xr:uid="{D9F56901-40DC-465E-A233-0F841FCF9740}"/>
    <cellStyle name="Millares 35 4 6" xfId="16425" xr:uid="{AAEC3342-4106-47D3-A8EF-B3AFCB7FC1E4}"/>
    <cellStyle name="Millares 35 4 6 2" xfId="37928" xr:uid="{A88438AB-5A9E-4DDC-976C-6E6F74803352}"/>
    <cellStyle name="Millares 35 4 7" xfId="23030" xr:uid="{0D855911-B9FA-4CD1-915D-154C68CC4F9D}"/>
    <cellStyle name="Millares 35 4 8" xfId="44533" xr:uid="{FAB096F9-2B69-4829-9DB1-9B12EE04CF11}"/>
    <cellStyle name="Millares 35 5" xfId="2211" xr:uid="{544962EE-C85F-472D-B4CB-5620DD90B05E}"/>
    <cellStyle name="Millares 35 5 2" xfId="10477" xr:uid="{E274A639-39EA-45FE-A269-4C71C6F2107F}"/>
    <cellStyle name="Millares 35 5 2 2" xfId="31980" xr:uid="{AE205007-8318-4E66-9DBE-FEE1C6B63656}"/>
    <cellStyle name="Millares 35 5 3" xfId="17112" xr:uid="{41CAD22E-6EAE-4426-9691-E487F8E4B1BA}"/>
    <cellStyle name="Millares 35 5 3 2" xfId="38615" xr:uid="{436C7137-24CE-4AD1-8DC5-C3DC83CB1A7B}"/>
    <cellStyle name="Millares 35 5 4" xfId="23717" xr:uid="{601135A0-1552-4744-B638-248EFA6FAC0A}"/>
    <cellStyle name="Millares 35 5 5" xfId="45220" xr:uid="{7B10A1C3-8D7B-478B-B244-15B1335C639E}"/>
    <cellStyle name="Millares 35 6" xfId="3008" xr:uid="{F8AE9DE4-39E5-4666-9DC9-BF234AC103AA}"/>
    <cellStyle name="Millares 35 6 2" xfId="11274" xr:uid="{77324265-D249-439D-93A9-02595B9ABB6D}"/>
    <cellStyle name="Millares 35 6 2 2" xfId="32777" xr:uid="{D178F541-AF15-4C06-A484-E79908C98FB5}"/>
    <cellStyle name="Millares 35 6 3" xfId="17909" xr:uid="{081387B4-7E51-454C-B400-51D0A0DEBA49}"/>
    <cellStyle name="Millares 35 6 3 2" xfId="39412" xr:uid="{BEBE7A4E-864D-428C-988E-E2A7500456FE}"/>
    <cellStyle name="Millares 35 6 4" xfId="24514" xr:uid="{988B52F8-72C0-409B-B9CC-61163D87F5B8}"/>
    <cellStyle name="Millares 35 6 5" xfId="46017" xr:uid="{0C79D167-C4C7-4373-A42E-C4BE40624CE8}"/>
    <cellStyle name="Millares 35 7" xfId="3407" xr:uid="{4BCFAD69-220E-4314-B0C5-3C930F0751A3}"/>
    <cellStyle name="Millares 35 7 2" xfId="11673" xr:uid="{AFE9DEC7-EF01-423B-A053-84713F3F6BD0}"/>
    <cellStyle name="Millares 35 7 2 2" xfId="33176" xr:uid="{0413EFD3-3744-4AFA-992E-902EF813771A}"/>
    <cellStyle name="Millares 35 7 3" xfId="18308" xr:uid="{1DCC7151-17D9-4DB1-BD1A-D82D7569A4C5}"/>
    <cellStyle name="Millares 35 7 3 2" xfId="39811" xr:uid="{01226FA8-5570-4707-A3C0-525D8E201287}"/>
    <cellStyle name="Millares 35 7 4" xfId="24913" xr:uid="{CC2D39CE-D7CB-4B4E-AB62-DE5BB22CFED2}"/>
    <cellStyle name="Millares 35 7 5" xfId="46416" xr:uid="{AE3AF5B5-8729-4A10-B5E0-9CD50534EBEC}"/>
    <cellStyle name="Millares 35 8" xfId="5152" xr:uid="{75B6A210-2683-40C1-9592-FC216FE17E86}"/>
    <cellStyle name="Millares 35 8 2" xfId="13418" xr:uid="{D8CF6196-E074-4885-B8F6-E73A58A795AE}"/>
    <cellStyle name="Millares 35 8 2 2" xfId="34921" xr:uid="{4FEE23FE-D2C2-4B5E-B4B1-32E51952D1EE}"/>
    <cellStyle name="Millares 35 8 3" xfId="20053" xr:uid="{FB1066BE-F4B9-4011-92AD-604FD72DB55A}"/>
    <cellStyle name="Millares 35 8 3 2" xfId="41556" xr:uid="{69862482-657F-48AB-8428-C4E877140E45}"/>
    <cellStyle name="Millares 35 8 4" xfId="26658" xr:uid="{44273959-C740-404E-BFE4-1181B70D5628}"/>
    <cellStyle name="Millares 35 8 5" xfId="48161" xr:uid="{F5146C45-E492-44D2-9572-7B4BCBC56996}"/>
    <cellStyle name="Millares 35 9" xfId="5546" xr:uid="{216A8B69-1AA2-4654-8F0D-F2C311995D72}"/>
    <cellStyle name="Millares 35 9 2" xfId="13812" xr:uid="{55BE7E94-667F-4C16-B0D9-8FF4BC8E7400}"/>
    <cellStyle name="Millares 35 9 2 2" xfId="35315" xr:uid="{30AADEF4-4376-42EF-81B4-4A0C21C4750F}"/>
    <cellStyle name="Millares 35 9 3" xfId="20447" xr:uid="{FEC3C0DE-F262-4F74-BAC2-0933636AF527}"/>
    <cellStyle name="Millares 35 9 3 2" xfId="41950" xr:uid="{F2F0E36B-3CEB-484F-BE04-9A4262E6E281}"/>
    <cellStyle name="Millares 35 9 4" xfId="27052" xr:uid="{D3E15234-B826-43CD-826D-5D2E7A287978}"/>
    <cellStyle name="Millares 35 9 5" xfId="48555" xr:uid="{EBA16FD8-F851-4EB5-BAFA-3440F85CC0CA}"/>
    <cellStyle name="Millares 36" xfId="179" xr:uid="{6A674B83-EC7C-47E7-B080-770F33853E3C}"/>
    <cellStyle name="Millares 36 10" xfId="3080" xr:uid="{C25E5F6E-2C4D-425C-B4E8-9ACAFC3920C7}"/>
    <cellStyle name="Millares 36 10 2" xfId="11346" xr:uid="{22E48FE1-0535-40B5-A6BF-1A153775041A}"/>
    <cellStyle name="Millares 36 10 2 2" xfId="32849" xr:uid="{D25476A7-2CAE-4784-91A0-A563F4C49548}"/>
    <cellStyle name="Millares 36 10 3" xfId="17981" xr:uid="{53124B8E-F43E-439C-BBD3-CC94DDC7D42E}"/>
    <cellStyle name="Millares 36 10 3 2" xfId="39484" xr:uid="{1EF4BBE0-3972-4362-B511-0A7AD0190675}"/>
    <cellStyle name="Millares 36 10 4" xfId="24586" xr:uid="{B8D5AA8B-FC92-44FB-940D-1A4F633DF7FD}"/>
    <cellStyle name="Millares 36 10 5" xfId="46089" xr:uid="{B78E5501-D356-4373-A404-5883FF99211B}"/>
    <cellStyle name="Millares 36 11" xfId="4715" xr:uid="{BFECAB1A-64A8-4E5E-8C48-9B8E048CE214}"/>
    <cellStyle name="Millares 36 11 2" xfId="12981" xr:uid="{739CF884-F9B6-49C1-8900-57EBF9A45453}"/>
    <cellStyle name="Millares 36 11 2 2" xfId="34484" xr:uid="{75442F0C-86D0-415F-A324-4C9572FC8C7D}"/>
    <cellStyle name="Millares 36 11 3" xfId="19616" xr:uid="{F82EFB41-2FEC-46BF-B49A-3F293EDAEE4D}"/>
    <cellStyle name="Millares 36 11 3 2" xfId="41119" xr:uid="{346811A8-0FFB-41EC-8610-D9000FA2393B}"/>
    <cellStyle name="Millares 36 11 4" xfId="26221" xr:uid="{4F2959BD-8B97-49EB-BA02-66DCDA0A60F0}"/>
    <cellStyle name="Millares 36 11 5" xfId="47724" xr:uid="{B4E8F252-59E9-4F4E-BB05-C2957BE7687C}"/>
    <cellStyle name="Millares 36 12" xfId="5218" xr:uid="{C34C04A7-C814-4E5E-A019-018FC80145FD}"/>
    <cellStyle name="Millares 36 12 2" xfId="13484" xr:uid="{0DBDEDBB-E0CA-46A9-A1DD-F1A6D0F85ACB}"/>
    <cellStyle name="Millares 36 12 2 2" xfId="34987" xr:uid="{37DD0C1F-463D-4977-A54E-AD432F465260}"/>
    <cellStyle name="Millares 36 12 3" xfId="20119" xr:uid="{9C51F480-E6EC-4900-9240-5711BC226259}"/>
    <cellStyle name="Millares 36 12 3 2" xfId="41622" xr:uid="{7774E5B0-8E49-42A9-8517-E84786343C54}"/>
    <cellStyle name="Millares 36 12 4" xfId="26724" xr:uid="{DF2CAECD-2596-42CA-8016-6ED33C3B40DD}"/>
    <cellStyle name="Millares 36 12 5" xfId="48227" xr:uid="{2F7F189F-1BE8-4B50-BF52-1F97D6559B25}"/>
    <cellStyle name="Millares 36 13" xfId="6859" xr:uid="{BDDAAF00-40C7-469F-9B59-98D23310B56D}"/>
    <cellStyle name="Millares 36 13 2" xfId="28362" xr:uid="{BEB9148B-5A84-4B92-8A98-55F52D7B76DF}"/>
    <cellStyle name="Millares 36 14" xfId="8513" xr:uid="{4EC52284-B426-4A79-835F-2F523B607C8E}"/>
    <cellStyle name="Millares 36 14 2" xfId="30016" xr:uid="{8E93AF64-E99A-4383-9B10-C2201E3C73E6}"/>
    <cellStyle name="Millares 36 15" xfId="15152" xr:uid="{F3D4312F-6CA8-48B4-81EA-08AD05A470B3}"/>
    <cellStyle name="Millares 36 15 2" xfId="36655" xr:uid="{389B830D-31DC-4A36-AC1E-873A8B67958F}"/>
    <cellStyle name="Millares 36 16" xfId="21757" xr:uid="{7D1136AE-5FBB-49F6-B639-F0BBB2A2DFB3}"/>
    <cellStyle name="Millares 36 17" xfId="43260" xr:uid="{125F4453-1216-40FE-8892-9ECC5F48C0B8}"/>
    <cellStyle name="Millares 36 2" xfId="192" xr:uid="{C6CFBBC9-EEC1-4DF9-B3BB-0C0542509664}"/>
    <cellStyle name="Millares 36 3" xfId="510" xr:uid="{54B1A8D3-B349-4067-8BAC-C0B0CFB42FB0}"/>
    <cellStyle name="Millares 36 3 10" xfId="7121" xr:uid="{834B4290-A074-4C2A-B0C7-DF1BE025D0CD}"/>
    <cellStyle name="Millares 36 3 10 2" xfId="28624" xr:uid="{991E0055-FDB3-477F-A9EE-048410196A74}"/>
    <cellStyle name="Millares 36 3 11" xfId="8777" xr:uid="{53EB0525-D5B9-4067-BC7A-C4212709DAF0}"/>
    <cellStyle name="Millares 36 3 11 2" xfId="30280" xr:uid="{46A5F111-93CA-4012-A944-F2B1924ED745}"/>
    <cellStyle name="Millares 36 3 12" xfId="15413" xr:uid="{749E20D7-094C-4BEA-BAB7-2A5CA0E15AAC}"/>
    <cellStyle name="Millares 36 3 12 2" xfId="36916" xr:uid="{B3EB5ED6-8649-463D-9BB9-5AE51D32D1A2}"/>
    <cellStyle name="Millares 36 3 13" xfId="22018" xr:uid="{02C432A6-94C6-430C-B24F-DA3FF8A41940}"/>
    <cellStyle name="Millares 36 3 14" xfId="43521" xr:uid="{B58CA766-70A1-4C11-9362-93751B3F3394}"/>
    <cellStyle name="Millares 36 3 2" xfId="792" xr:uid="{66F2211E-0FE2-44A1-9972-316C706E0FEC}"/>
    <cellStyle name="Millares 36 3 2 10" xfId="15693" xr:uid="{2CC84563-3DB6-4F12-9CB4-67D7FDA303D4}"/>
    <cellStyle name="Millares 36 3 2 10 2" xfId="37196" xr:uid="{32AF2E84-EF18-476C-AB23-6307DD8DE10F}"/>
    <cellStyle name="Millares 36 3 2 11" xfId="22298" xr:uid="{BED06621-776C-46D8-BC04-C8EB3C983756}"/>
    <cellStyle name="Millares 36 3 2 12" xfId="43801" xr:uid="{A2F9A212-00AD-4494-BFDF-7D7DA19EC08A}"/>
    <cellStyle name="Millares 36 3 2 2" xfId="1738" xr:uid="{5D84DA39-3076-4855-9511-D84FFF693F75}"/>
    <cellStyle name="Millares 36 3 2 2 2" xfId="4567" xr:uid="{84F85C34-2749-4C38-B1FE-F5762D85420A}"/>
    <cellStyle name="Millares 36 3 2 2 2 2" xfId="12833" xr:uid="{D4205368-6B45-4F39-B11A-68B02DC19779}"/>
    <cellStyle name="Millares 36 3 2 2 2 2 2" xfId="34336" xr:uid="{EAFAEC62-0B16-410D-9B90-CB13CA6FE770}"/>
    <cellStyle name="Millares 36 3 2 2 2 3" xfId="19468" xr:uid="{36328947-0CBC-4E37-B600-0471812714EA}"/>
    <cellStyle name="Millares 36 3 2 2 2 3 2" xfId="40971" xr:uid="{EAC2A15E-710E-4928-8828-83CED133E618}"/>
    <cellStyle name="Millares 36 3 2 2 2 4" xfId="26073" xr:uid="{190A352B-D1C0-49AD-8B2C-854B2CF1C7A4}"/>
    <cellStyle name="Millares 36 3 2 2 2 5" xfId="47576" xr:uid="{A31F221E-FA6A-442A-B49C-57F1813280A8}"/>
    <cellStyle name="Millares 36 3 2 2 3" xfId="6706" xr:uid="{47D8FDC5-C0DD-458E-90CB-40724E2E82E6}"/>
    <cellStyle name="Millares 36 3 2 2 3 2" xfId="14972" xr:uid="{CDDB7283-D089-4830-95DE-AAF5749EA7E8}"/>
    <cellStyle name="Millares 36 3 2 2 3 2 2" xfId="36475" xr:uid="{5669E0EA-3206-45E2-9D58-3D7C6C343100}"/>
    <cellStyle name="Millares 36 3 2 2 3 3" xfId="21607" xr:uid="{C19E6B85-8BF3-4155-AD25-8F561D19AD98}"/>
    <cellStyle name="Millares 36 3 2 2 3 3 2" xfId="43110" xr:uid="{B71FF886-E798-4EDE-87F2-00401B568EAC}"/>
    <cellStyle name="Millares 36 3 2 2 3 4" xfId="28212" xr:uid="{44D37D8C-6DBF-4CB1-90D9-9EA5EC34B135}"/>
    <cellStyle name="Millares 36 3 2 2 3 5" xfId="49715" xr:uid="{C8C9BEBB-29AC-440D-B29B-F3D2055043B7}"/>
    <cellStyle name="Millares 36 3 2 2 4" xfId="8347" xr:uid="{0C61B2A8-F3FF-4C64-9F30-5A6E0A58307A}"/>
    <cellStyle name="Millares 36 3 2 2 4 2" xfId="29850" xr:uid="{D97382C8-ED13-4424-A9F1-1D92AE7C74BB}"/>
    <cellStyle name="Millares 36 3 2 2 5" xfId="10004" xr:uid="{EFD24EB5-2832-4EEB-A9FF-C008A00DE1F5}"/>
    <cellStyle name="Millares 36 3 2 2 5 2" xfId="31507" xr:uid="{EBB35045-8EA5-44D9-8FA7-FE9AF02CD6F2}"/>
    <cellStyle name="Millares 36 3 2 2 6" xfId="16639" xr:uid="{247B8768-0AA1-43C1-AE4C-F2C57E3CB354}"/>
    <cellStyle name="Millares 36 3 2 2 6 2" xfId="38142" xr:uid="{B457A263-0B01-4DC5-A8E8-F45CFB299A2C}"/>
    <cellStyle name="Millares 36 3 2 2 7" xfId="23244" xr:uid="{F1D0E465-98FB-4803-A4AF-9CC9B37E795C}"/>
    <cellStyle name="Millares 36 3 2 2 8" xfId="44747" xr:uid="{387EC4EB-8E65-440E-894B-95E99FF504E8}"/>
    <cellStyle name="Millares 36 3 2 3" xfId="2425" xr:uid="{325D3960-8709-42EA-BAE8-588A3BDF49C0}"/>
    <cellStyle name="Millares 36 3 2 3 2" xfId="10691" xr:uid="{6224138B-73D9-46F4-BEDF-3A7070F2A281}"/>
    <cellStyle name="Millares 36 3 2 3 2 2" xfId="32194" xr:uid="{9E38153D-0157-4E32-8412-FCB2C1E85243}"/>
    <cellStyle name="Millares 36 3 2 3 3" xfId="17326" xr:uid="{8109B1C2-604F-42B1-922C-2D1B7ECE7E88}"/>
    <cellStyle name="Millares 36 3 2 3 3 2" xfId="38829" xr:uid="{C460EB6B-C7B5-4D6E-A812-194F09CEEA66}"/>
    <cellStyle name="Millares 36 3 2 3 4" xfId="23931" xr:uid="{7FF8D78C-2BB0-4685-82D6-9727A79D0626}"/>
    <cellStyle name="Millares 36 3 2 3 5" xfId="45434" xr:uid="{B71F691A-F660-4CEF-AB3A-2097C5F78E7A}"/>
    <cellStyle name="Millares 36 3 2 4" xfId="2942" xr:uid="{83C68433-51FB-461B-9FEE-5A03A7C623E2}"/>
    <cellStyle name="Millares 36 3 2 4 2" xfId="11208" xr:uid="{8DA06AEC-1D11-478B-A0A1-4D5A52A2900F}"/>
    <cellStyle name="Millares 36 3 2 4 2 2" xfId="32711" xr:uid="{DF911385-C045-4EB0-AF47-6392B7EA9E6D}"/>
    <cellStyle name="Millares 36 3 2 4 3" xfId="17843" xr:uid="{2F4B69D2-8002-473D-8682-69116A5673FA}"/>
    <cellStyle name="Millares 36 3 2 4 3 2" xfId="39346" xr:uid="{057C8B8C-72E9-407D-BA75-20970534CAD2}"/>
    <cellStyle name="Millares 36 3 2 4 4" xfId="24448" xr:uid="{62A7F8B2-1167-47E3-B9B3-3B75F189A3E1}"/>
    <cellStyle name="Millares 36 3 2 4 5" xfId="45951" xr:uid="{00DF33CC-9E0C-4250-AB43-4C526465626B}"/>
    <cellStyle name="Millares 36 3 2 5" xfId="3621" xr:uid="{6290015A-D1FB-46F6-98CC-087B51F8AE0A}"/>
    <cellStyle name="Millares 36 3 2 5 2" xfId="11887" xr:uid="{6B10A181-8559-4F0A-9700-27814CEF2C57}"/>
    <cellStyle name="Millares 36 3 2 5 2 2" xfId="33390" xr:uid="{5A00CB39-AFC1-40C4-A8DE-90CBF02ED2BE}"/>
    <cellStyle name="Millares 36 3 2 5 3" xfId="18522" xr:uid="{FA6E0983-43E3-44BD-A789-3EDD92A8CCBE}"/>
    <cellStyle name="Millares 36 3 2 5 3 2" xfId="40025" xr:uid="{EB7474FF-B949-4E3E-9AB2-2AF9661C286B}"/>
    <cellStyle name="Millares 36 3 2 5 4" xfId="25127" xr:uid="{3E7294AA-B63D-42DF-A63E-8FF8DF9A7F82}"/>
    <cellStyle name="Millares 36 3 2 5 5" xfId="46630" xr:uid="{3E4F471D-AAE6-491C-9E1F-4E66558E859C}"/>
    <cellStyle name="Millares 36 3 2 6" xfId="5086" xr:uid="{9A63D4C7-E471-445D-ACC9-518A4CA77F3F}"/>
    <cellStyle name="Millares 36 3 2 6 2" xfId="13352" xr:uid="{7321CE1A-AF7D-4AAB-A340-0ABCD4AFFE1D}"/>
    <cellStyle name="Millares 36 3 2 6 2 2" xfId="34855" xr:uid="{67ECC409-30F0-4F11-A389-6ACD95A05790}"/>
    <cellStyle name="Millares 36 3 2 6 3" xfId="19987" xr:uid="{BE7F57C1-6399-47EA-88E4-63F505A3BDCC}"/>
    <cellStyle name="Millares 36 3 2 6 3 2" xfId="41490" xr:uid="{C7F03AF0-DB9D-4065-BA64-1E7C2C9D0325}"/>
    <cellStyle name="Millares 36 3 2 6 4" xfId="26592" xr:uid="{B8B122ED-F835-43CE-8ABF-29885762A5CB}"/>
    <cellStyle name="Millares 36 3 2 6 5" xfId="48095" xr:uid="{5A8C4669-C877-427C-869A-EA02D4BC3398}"/>
    <cellStyle name="Millares 36 3 2 7" xfId="5760" xr:uid="{E657AB66-2ADD-4EBD-A5A8-59E242685BFC}"/>
    <cellStyle name="Millares 36 3 2 7 2" xfId="14026" xr:uid="{D0323EF1-5374-4DEF-AF7C-BB9AD40D781E}"/>
    <cellStyle name="Millares 36 3 2 7 2 2" xfId="35529" xr:uid="{64E352DF-C812-4C86-AD94-E9D196C9EAA0}"/>
    <cellStyle name="Millares 36 3 2 7 3" xfId="20661" xr:uid="{D9BA1FE9-DC05-4C47-AF31-79C4A2B81D48}"/>
    <cellStyle name="Millares 36 3 2 7 3 2" xfId="42164" xr:uid="{EA013990-1A3F-4832-862B-5B220E2F6CB7}"/>
    <cellStyle name="Millares 36 3 2 7 4" xfId="27266" xr:uid="{73E42D30-8359-452B-BC1D-0EE7FE933EB9}"/>
    <cellStyle name="Millares 36 3 2 7 5" xfId="48769" xr:uid="{3B26B2F1-7473-4DEF-BB66-930ED4123F86}"/>
    <cellStyle name="Millares 36 3 2 8" xfId="7401" xr:uid="{905760AF-D093-43F8-A2DD-26945A39C8F5}"/>
    <cellStyle name="Millares 36 3 2 8 2" xfId="28904" xr:uid="{5658547F-E669-45F0-83D5-AF8494D8D58F}"/>
    <cellStyle name="Millares 36 3 2 9" xfId="9058" xr:uid="{F129F833-CF77-47E6-9C2F-FB77A7A1A517}"/>
    <cellStyle name="Millares 36 3 2 9 2" xfId="30561" xr:uid="{1D035B7A-CA26-4E77-9382-F85E5519C8BC}"/>
    <cellStyle name="Millares 36 3 3" xfId="1062" xr:uid="{536FBCC8-5790-4731-9AD2-1CC7F5D9D7FD}"/>
    <cellStyle name="Millares 36 3 3 2" xfId="3891" xr:uid="{0B4C1452-77E4-4436-951E-86C522A9B4CD}"/>
    <cellStyle name="Millares 36 3 3 2 2" xfId="12157" xr:uid="{390E2075-59E0-4AA5-A825-263409F26ADA}"/>
    <cellStyle name="Millares 36 3 3 2 2 2" xfId="33660" xr:uid="{4FB846AB-B5D0-4362-9F5C-9E19159797FB}"/>
    <cellStyle name="Millares 36 3 3 2 3" xfId="18792" xr:uid="{513E87E8-834D-4524-A989-385AE1017011}"/>
    <cellStyle name="Millares 36 3 3 2 3 2" xfId="40295" xr:uid="{38C28489-512E-43D8-844C-8430D52F626E}"/>
    <cellStyle name="Millares 36 3 3 2 4" xfId="25397" xr:uid="{216CC804-F9E2-4ED1-B516-4495B1A2531A}"/>
    <cellStyle name="Millares 36 3 3 2 5" xfId="46900" xr:uid="{F42B0D84-F703-4F7E-A80B-80DAA5F057B8}"/>
    <cellStyle name="Millares 36 3 3 3" xfId="6030" xr:uid="{58775552-F864-4FE3-AE4D-56BF0A079846}"/>
    <cellStyle name="Millares 36 3 3 3 2" xfId="14296" xr:uid="{306FF532-4916-414E-A7E4-682012DEF4D3}"/>
    <cellStyle name="Millares 36 3 3 3 2 2" xfId="35799" xr:uid="{E9C25A31-97B0-4763-B162-B0115806A2B5}"/>
    <cellStyle name="Millares 36 3 3 3 3" xfId="20931" xr:uid="{CE2799D9-821B-4146-8C10-BBBBA44D4438}"/>
    <cellStyle name="Millares 36 3 3 3 3 2" xfId="42434" xr:uid="{99D22155-7643-4E9E-81DE-6BB2ECFCCC6F}"/>
    <cellStyle name="Millares 36 3 3 3 4" xfId="27536" xr:uid="{8035A3DF-0D74-4E1F-B18B-A3D3EAF8EED1}"/>
    <cellStyle name="Millares 36 3 3 3 5" xfId="49039" xr:uid="{01CC7FDB-BCF4-43E7-885C-50415DDB472A}"/>
    <cellStyle name="Millares 36 3 3 4" xfId="7671" xr:uid="{839F8F5C-B559-40EF-B183-BF0595D0B6D5}"/>
    <cellStyle name="Millares 36 3 3 4 2" xfId="29174" xr:uid="{9184BC6F-640C-4735-BF69-A8EBD00F6781}"/>
    <cellStyle name="Millares 36 3 3 5" xfId="9328" xr:uid="{E7AB987D-7B6D-4E83-A2E3-993CE06E1F54}"/>
    <cellStyle name="Millares 36 3 3 5 2" xfId="30831" xr:uid="{4F689110-746D-49E5-B071-D2BD5C3835B0}"/>
    <cellStyle name="Millares 36 3 3 6" xfId="15963" xr:uid="{48295D54-B8DD-4F13-90A0-44C84C23BBC7}"/>
    <cellStyle name="Millares 36 3 3 6 2" xfId="37466" xr:uid="{883C3AA4-6ABE-4A10-9AE1-218AECE7CCEC}"/>
    <cellStyle name="Millares 36 3 3 7" xfId="22568" xr:uid="{80FDD1FB-7431-417F-AA2E-BB5ADA070FF2}"/>
    <cellStyle name="Millares 36 3 3 8" xfId="44071" xr:uid="{8F2695EA-9BAD-494D-AD0F-0D133B4EB4FA}"/>
    <cellStyle name="Millares 36 3 4" xfId="1458" xr:uid="{42EFC1F6-609E-45B8-92F0-4FCAF9948C8A}"/>
    <cellStyle name="Millares 36 3 4 2" xfId="4287" xr:uid="{F802A63F-EC3C-4D2C-BCB2-D2570BD263D1}"/>
    <cellStyle name="Millares 36 3 4 2 2" xfId="12553" xr:uid="{B17A9608-3836-4995-8938-4A22DA38E6BA}"/>
    <cellStyle name="Millares 36 3 4 2 2 2" xfId="34056" xr:uid="{6FFFF8C2-884D-42AD-A340-9C53098017C3}"/>
    <cellStyle name="Millares 36 3 4 2 3" xfId="19188" xr:uid="{5EF951C1-B82C-4AF5-B1B6-D61194313B02}"/>
    <cellStyle name="Millares 36 3 4 2 3 2" xfId="40691" xr:uid="{0DA4DF08-8742-4013-86AA-36E45E70C2CC}"/>
    <cellStyle name="Millares 36 3 4 2 4" xfId="25793" xr:uid="{9FDA1113-A1B9-4E86-AAB8-F7C761839CB2}"/>
    <cellStyle name="Millares 36 3 4 2 5" xfId="47296" xr:uid="{F0651694-8F1D-436F-B11D-6761F5E485C3}"/>
    <cellStyle name="Millares 36 3 4 3" xfId="6426" xr:uid="{F032C8BA-9AF8-4F88-88D6-C79C68A2B224}"/>
    <cellStyle name="Millares 36 3 4 3 2" xfId="14692" xr:uid="{57258793-737E-43B6-9DB5-6782AF4E4243}"/>
    <cellStyle name="Millares 36 3 4 3 2 2" xfId="36195" xr:uid="{2AAABBDE-0E2E-44E1-A54A-755FA7E9871E}"/>
    <cellStyle name="Millares 36 3 4 3 3" xfId="21327" xr:uid="{0EFC31D1-470E-4D57-8314-0B89FD8DD0D4}"/>
    <cellStyle name="Millares 36 3 4 3 3 2" xfId="42830" xr:uid="{276EA796-7D98-4F5A-B851-451FB786FC74}"/>
    <cellStyle name="Millares 36 3 4 3 4" xfId="27932" xr:uid="{47BC23BF-F9FF-45FF-A829-FFDD94F86B63}"/>
    <cellStyle name="Millares 36 3 4 3 5" xfId="49435" xr:uid="{AAA84846-4E74-4614-B426-4D96F3DDF0B6}"/>
    <cellStyle name="Millares 36 3 4 4" xfId="8067" xr:uid="{9A66689A-EA18-40C2-9E26-1BD585A13014}"/>
    <cellStyle name="Millares 36 3 4 4 2" xfId="29570" xr:uid="{BEFB505C-679C-4EC1-B824-F4EFE265D07A}"/>
    <cellStyle name="Millares 36 3 4 5" xfId="9724" xr:uid="{C06A1FFD-E372-4CC8-912A-FCC01210D397}"/>
    <cellStyle name="Millares 36 3 4 5 2" xfId="31227" xr:uid="{BF626FB8-D3A2-48EE-A456-AEB8C14D0241}"/>
    <cellStyle name="Millares 36 3 4 6" xfId="16359" xr:uid="{C4C3693A-3A34-4B16-9BD0-E25B4A37C73C}"/>
    <cellStyle name="Millares 36 3 4 6 2" xfId="37862" xr:uid="{6C60F279-3834-4AEC-A194-AEEC2ABCF348}"/>
    <cellStyle name="Millares 36 3 4 7" xfId="22964" xr:uid="{BACF8AF8-AE27-4EB1-94A4-7E671B65C80D}"/>
    <cellStyle name="Millares 36 3 4 8" xfId="44467" xr:uid="{CEBC6C76-F3F3-4B1A-AEBC-AABD9632926B}"/>
    <cellStyle name="Millares 36 3 5" xfId="2145" xr:uid="{056561AB-F314-4D5D-BABE-BA2733AB9894}"/>
    <cellStyle name="Millares 36 3 5 2" xfId="10411" xr:uid="{F1202E59-90E5-43FF-A904-0F9CB51FE3B5}"/>
    <cellStyle name="Millares 36 3 5 2 2" xfId="31914" xr:uid="{3F971939-726F-4FFE-BDA9-FD40A2A785AE}"/>
    <cellStyle name="Millares 36 3 5 3" xfId="17046" xr:uid="{BC27CED4-E12A-4A73-89B6-819E2E864CF9}"/>
    <cellStyle name="Millares 36 3 5 3 2" xfId="38549" xr:uid="{0D53AC98-2F5E-4785-BE06-03B73E5435AE}"/>
    <cellStyle name="Millares 36 3 5 4" xfId="23651" xr:uid="{39965C15-AAA4-4563-BFC7-3D6336DE3C1D}"/>
    <cellStyle name="Millares 36 3 5 5" xfId="45154" xr:uid="{013E204F-1C37-43B8-9BA3-62B0F7F6513B}"/>
    <cellStyle name="Millares 36 3 6" xfId="2693" xr:uid="{CBA66E26-1744-45F0-AEE0-607C8B670A47}"/>
    <cellStyle name="Millares 36 3 6 2" xfId="10959" xr:uid="{CA39AC7E-749F-43D7-89F7-B9C08A0240C4}"/>
    <cellStyle name="Millares 36 3 6 2 2" xfId="32462" xr:uid="{84AAABF5-3520-4E4E-9B20-047FEE554FDE}"/>
    <cellStyle name="Millares 36 3 6 3" xfId="17594" xr:uid="{3A87F246-A8B1-40D5-A0EC-79DC652354A8}"/>
    <cellStyle name="Millares 36 3 6 3 2" xfId="39097" xr:uid="{299F2C63-7C4C-4BAC-BD76-EC2D68F07433}"/>
    <cellStyle name="Millares 36 3 6 4" xfId="24199" xr:uid="{92073F63-C380-4B7D-98B6-80C72DC3BE28}"/>
    <cellStyle name="Millares 36 3 6 5" xfId="45702" xr:uid="{D8221B3F-46A6-43D2-8EF8-C4B827493639}"/>
    <cellStyle name="Millares 36 3 7" xfId="3341" xr:uid="{73DB1172-9250-4604-8D90-62FE3A548325}"/>
    <cellStyle name="Millares 36 3 7 2" xfId="11607" xr:uid="{F55FDD67-7BFC-4021-91EF-59F3162DBB29}"/>
    <cellStyle name="Millares 36 3 7 2 2" xfId="33110" xr:uid="{5B3AF6C7-BBDC-45E5-9869-E70DDD6DD969}"/>
    <cellStyle name="Millares 36 3 7 3" xfId="18242" xr:uid="{CB324F34-8864-4FC8-B082-4EAC65841D29}"/>
    <cellStyle name="Millares 36 3 7 3 2" xfId="39745" xr:uid="{BBCBCB22-8E24-48F1-A38D-F8F193461B58}"/>
    <cellStyle name="Millares 36 3 7 4" xfId="24847" xr:uid="{9C4FA7E5-EBB7-4F0B-85E1-D420A099239F}"/>
    <cellStyle name="Millares 36 3 7 5" xfId="46350" xr:uid="{F75375A7-D012-4E67-B119-761639B30ADA}"/>
    <cellStyle name="Millares 36 3 8" xfId="4837" xr:uid="{997A2E83-87AD-4318-B075-C64A582D0C9B}"/>
    <cellStyle name="Millares 36 3 8 2" xfId="13103" xr:uid="{EDB6C766-EB78-4A66-97B2-172F8E205043}"/>
    <cellStyle name="Millares 36 3 8 2 2" xfId="34606" xr:uid="{A3B4BA05-2AF4-4AEB-A321-190871B64B10}"/>
    <cellStyle name="Millares 36 3 8 3" xfId="19738" xr:uid="{E8E9B029-A2AD-4804-AEED-1523DB5F499B}"/>
    <cellStyle name="Millares 36 3 8 3 2" xfId="41241" xr:uid="{2663CB0E-E105-4DEC-99C5-F6CE5C621168}"/>
    <cellStyle name="Millares 36 3 8 4" xfId="26343" xr:uid="{79761A5B-A7E7-4060-BEBF-2502859FD76A}"/>
    <cellStyle name="Millares 36 3 8 5" xfId="47846" xr:uid="{C859E8F6-ED64-42EA-A240-1F3E9AFF402F}"/>
    <cellStyle name="Millares 36 3 9" xfId="5480" xr:uid="{F414E56D-E8F3-496B-AEB3-33D66C28D80A}"/>
    <cellStyle name="Millares 36 3 9 2" xfId="13746" xr:uid="{36AD11C1-0EA7-4A96-BF30-DCA690515A93}"/>
    <cellStyle name="Millares 36 3 9 2 2" xfId="35249" xr:uid="{E331BB02-4E65-4577-9888-1220C545230F}"/>
    <cellStyle name="Millares 36 3 9 3" xfId="20381" xr:uid="{26343CC1-D034-43C6-AD91-DF1D3B2AE0FA}"/>
    <cellStyle name="Millares 36 3 9 3 2" xfId="41884" xr:uid="{B1F3DC36-CA5E-40DE-B6D6-898B800D00E4}"/>
    <cellStyle name="Millares 36 3 9 4" xfId="26986" xr:uid="{4860F0AB-FC75-4D5E-8EDB-1AD5044F2BAB}"/>
    <cellStyle name="Millares 36 3 9 5" xfId="48489" xr:uid="{6B38BB11-8B03-4BB3-8BFB-577704D830EE}"/>
    <cellStyle name="Millares 36 4" xfId="383" xr:uid="{06A74199-9517-4042-807D-0231F410F7DB}"/>
    <cellStyle name="Millares 36 4 10" xfId="15286" xr:uid="{1081681D-3745-4589-8AEF-D0E4248FD98E}"/>
    <cellStyle name="Millares 36 4 10 2" xfId="36789" xr:uid="{585A480A-BDD2-42CC-9F23-2B894B89D130}"/>
    <cellStyle name="Millares 36 4 11" xfId="21891" xr:uid="{B03F9CB5-F213-4548-AC8E-23C8BEB63761}"/>
    <cellStyle name="Millares 36 4 12" xfId="43394" xr:uid="{08F05D3C-AB07-4915-BD79-6C1A39D37CC7}"/>
    <cellStyle name="Millares 36 4 2" xfId="1331" xr:uid="{932A4061-6AC4-4593-BF89-7741B43A2E32}"/>
    <cellStyle name="Millares 36 4 2 2" xfId="4160" xr:uid="{F3742025-EA82-4638-A1A4-B9D82C99025A}"/>
    <cellStyle name="Millares 36 4 2 2 2" xfId="12426" xr:uid="{6E04F669-86F4-45F0-9E20-76C45150CFE3}"/>
    <cellStyle name="Millares 36 4 2 2 2 2" xfId="33929" xr:uid="{5212A224-FDB0-40F8-9BCA-6AC2F5113BEC}"/>
    <cellStyle name="Millares 36 4 2 2 3" xfId="19061" xr:uid="{89867602-5226-42FA-A38E-298584AE8E47}"/>
    <cellStyle name="Millares 36 4 2 2 3 2" xfId="40564" xr:uid="{2414327C-58E4-4CA1-8A44-D82F562F6D79}"/>
    <cellStyle name="Millares 36 4 2 2 4" xfId="25666" xr:uid="{1A1063DC-9C26-4AB7-8FDC-4D7F67D6D9D7}"/>
    <cellStyle name="Millares 36 4 2 2 5" xfId="47169" xr:uid="{5CC58641-32AF-49F8-94B7-8F21F18A9D02}"/>
    <cellStyle name="Millares 36 4 2 3" xfId="6299" xr:uid="{8358C77A-7CDB-4FE2-A844-643B35C397D1}"/>
    <cellStyle name="Millares 36 4 2 3 2" xfId="14565" xr:uid="{9C0F0A48-CC34-4467-AE58-B32C7C499881}"/>
    <cellStyle name="Millares 36 4 2 3 2 2" xfId="36068" xr:uid="{4CD3D87D-1ABE-4FB7-B03C-0FBAA96CD18C}"/>
    <cellStyle name="Millares 36 4 2 3 3" xfId="21200" xr:uid="{1CFA3D78-7C19-41B7-BB77-9033D5BFE38D}"/>
    <cellStyle name="Millares 36 4 2 3 3 2" xfId="42703" xr:uid="{32A5F7DC-0AA3-4CC3-B93E-3DD21663C875}"/>
    <cellStyle name="Millares 36 4 2 3 4" xfId="27805" xr:uid="{0414576D-6DBC-4693-97F0-171BCA66DF62}"/>
    <cellStyle name="Millares 36 4 2 3 5" xfId="49308" xr:uid="{4DCEF132-E27B-437C-A546-178743BF5DB4}"/>
    <cellStyle name="Millares 36 4 2 4" xfId="7940" xr:uid="{21877CA1-622A-49A0-8339-2083A0977312}"/>
    <cellStyle name="Millares 36 4 2 4 2" xfId="29443" xr:uid="{13A80919-BE16-480C-AC76-C61D0E3E0554}"/>
    <cellStyle name="Millares 36 4 2 5" xfId="9597" xr:uid="{79962AD8-82E3-4588-9FBA-DF7D1CA540FA}"/>
    <cellStyle name="Millares 36 4 2 5 2" xfId="31100" xr:uid="{88C329F1-794F-480F-B6AF-DD838B41A4B8}"/>
    <cellStyle name="Millares 36 4 2 6" xfId="16232" xr:uid="{111CE568-BAAF-452B-94B2-938BE84B4C87}"/>
    <cellStyle name="Millares 36 4 2 6 2" xfId="37735" xr:uid="{114AF63B-5235-4948-B8F2-612FF897E0BC}"/>
    <cellStyle name="Millares 36 4 2 7" xfId="22837" xr:uid="{816D9922-6BAC-4F35-9789-7B3842D79813}"/>
    <cellStyle name="Millares 36 4 2 8" xfId="44340" xr:uid="{5F023247-B616-41E5-8B61-17E0F34DEA88}"/>
    <cellStyle name="Millares 36 4 3" xfId="2018" xr:uid="{9202C626-F09B-4D3C-9402-B9BD3A9D66B9}"/>
    <cellStyle name="Millares 36 4 3 2" xfId="10284" xr:uid="{D506160D-C602-4E00-AFE3-6AC51C7B6FE4}"/>
    <cellStyle name="Millares 36 4 3 2 2" xfId="31787" xr:uid="{9F4D7CA1-0639-4337-A780-85B5FC581EC4}"/>
    <cellStyle name="Millares 36 4 3 3" xfId="16919" xr:uid="{B8EE54E7-9FCB-4454-8DB8-4A6D98F40A59}"/>
    <cellStyle name="Millares 36 4 3 3 2" xfId="38422" xr:uid="{700F16ED-4707-4E70-9DAD-517F01CF56BB}"/>
    <cellStyle name="Millares 36 4 3 4" xfId="23524" xr:uid="{48148BF1-B379-4773-B312-E5ADB2A47E08}"/>
    <cellStyle name="Millares 36 4 3 5" xfId="45027" xr:uid="{A4473EC8-36FE-482F-BABC-8593DE9A0D78}"/>
    <cellStyle name="Millares 36 4 4" xfId="2817" xr:uid="{09246CC5-6421-4C9A-BE3C-FD5A86336E7A}"/>
    <cellStyle name="Millares 36 4 4 2" xfId="11083" xr:uid="{C38ACAA8-C874-46E2-8A4D-9C8840BDD3DD}"/>
    <cellStyle name="Millares 36 4 4 2 2" xfId="32586" xr:uid="{1A4BF2A4-0072-4DAE-A930-3A1CB3A9570D}"/>
    <cellStyle name="Millares 36 4 4 3" xfId="17718" xr:uid="{D313BF41-60D6-4346-9711-7BF1360ECCDE}"/>
    <cellStyle name="Millares 36 4 4 3 2" xfId="39221" xr:uid="{3ADF65CB-D654-4FEA-8B1C-3BCCFC513393}"/>
    <cellStyle name="Millares 36 4 4 4" xfId="24323" xr:uid="{117D5B1F-4C4A-4FC3-9A02-8B7FB4B3B0B8}"/>
    <cellStyle name="Millares 36 4 4 5" xfId="45826" xr:uid="{D82CFE91-05C7-4EB1-96E8-AD1161A9CDA3}"/>
    <cellStyle name="Millares 36 4 5" xfId="3214" xr:uid="{2313F731-79ED-4F23-8251-DCACBD3D60AC}"/>
    <cellStyle name="Millares 36 4 5 2" xfId="11480" xr:uid="{3290F5B5-7F6B-444F-9EB2-781A8CA033EC}"/>
    <cellStyle name="Millares 36 4 5 2 2" xfId="32983" xr:uid="{6FA2E807-593E-4513-8ED1-DA4447230DBC}"/>
    <cellStyle name="Millares 36 4 5 3" xfId="18115" xr:uid="{2298E6F6-FF9A-4009-A706-003AED420C30}"/>
    <cellStyle name="Millares 36 4 5 3 2" xfId="39618" xr:uid="{DCD1AAAD-B611-4832-9010-149DD844EDB3}"/>
    <cellStyle name="Millares 36 4 5 4" xfId="24720" xr:uid="{BC380643-B32C-4A3D-BA84-8112CBCEA0B8}"/>
    <cellStyle name="Millares 36 4 5 5" xfId="46223" xr:uid="{0BEDE539-A5F2-45BC-A000-F98D6183EBE1}"/>
    <cellStyle name="Millares 36 4 6" xfId="4961" xr:uid="{F999CAC4-A191-4B1D-BF7B-4ED33A733AB0}"/>
    <cellStyle name="Millares 36 4 6 2" xfId="13227" xr:uid="{693D23F0-4D67-4843-B80A-918F1908AF0F}"/>
    <cellStyle name="Millares 36 4 6 2 2" xfId="34730" xr:uid="{177D515E-58D0-4BB0-A2AF-7C9B720C71DF}"/>
    <cellStyle name="Millares 36 4 6 3" xfId="19862" xr:uid="{3B41EF3B-94C9-4D93-8227-8130D14869B8}"/>
    <cellStyle name="Millares 36 4 6 3 2" xfId="41365" xr:uid="{3869629F-7B7E-48BC-BF8E-E9DFDF530067}"/>
    <cellStyle name="Millares 36 4 6 4" xfId="26467" xr:uid="{0FAD5C4F-6F41-4260-94DF-D6FA05C6AFA9}"/>
    <cellStyle name="Millares 36 4 6 5" xfId="47970" xr:uid="{65494444-4E73-4E9D-B6DD-CA4DA5B59BA8}"/>
    <cellStyle name="Millares 36 4 7" xfId="5353" xr:uid="{E709DEA1-25C5-4F3F-99E7-FCBCA3838CD3}"/>
    <cellStyle name="Millares 36 4 7 2" xfId="13619" xr:uid="{C81DC507-CDCF-457E-B04B-D63DAA1BD894}"/>
    <cellStyle name="Millares 36 4 7 2 2" xfId="35122" xr:uid="{7968F046-8BB3-486B-A672-413F3E751EA7}"/>
    <cellStyle name="Millares 36 4 7 3" xfId="20254" xr:uid="{E5A17969-4946-4655-8FC7-4BF638AA9182}"/>
    <cellStyle name="Millares 36 4 7 3 2" xfId="41757" xr:uid="{EDB4C0AD-2CF8-423B-9F93-036CECEE62A4}"/>
    <cellStyle name="Millares 36 4 7 4" xfId="26859" xr:uid="{A099CF40-A6D2-4E04-AA6F-0097BE942F00}"/>
    <cellStyle name="Millares 36 4 7 5" xfId="48362" xr:uid="{89C7D2BE-15FE-47A6-BB23-DD7E94EE2040}"/>
    <cellStyle name="Millares 36 4 8" xfId="6994" xr:uid="{0FC61CC9-1495-49E8-89AC-7C24FD978FC9}"/>
    <cellStyle name="Millares 36 4 8 2" xfId="28497" xr:uid="{D5181263-AC34-4149-9A9C-FAE944F9F3B3}"/>
    <cellStyle name="Millares 36 4 9" xfId="8650" xr:uid="{80246959-E278-41B6-8944-F42B1EFA8B35}"/>
    <cellStyle name="Millares 36 4 9 2" xfId="30153" xr:uid="{23D91C1C-EDCC-4A9A-9E65-B72905804FC6}"/>
    <cellStyle name="Millares 36 5" xfId="667" xr:uid="{AE5C3C58-0A2A-434E-8DEC-CFA3ACC28C17}"/>
    <cellStyle name="Millares 36 5 10" xfId="43676" xr:uid="{018B8FFD-BF2B-4A8B-8F70-7B2E0FC631FB}"/>
    <cellStyle name="Millares 36 5 2" xfId="1613" xr:uid="{7042145D-6034-417A-9A7C-C8B194B36A10}"/>
    <cellStyle name="Millares 36 5 2 2" xfId="4442" xr:uid="{65E939AC-37A8-4389-A1FE-90892CFD822C}"/>
    <cellStyle name="Millares 36 5 2 2 2" xfId="12708" xr:uid="{746E8402-F440-4C76-B492-BECD63458E24}"/>
    <cellStyle name="Millares 36 5 2 2 2 2" xfId="34211" xr:uid="{56BF0E1E-A730-42A2-95EC-CB61E52793F8}"/>
    <cellStyle name="Millares 36 5 2 2 3" xfId="19343" xr:uid="{16377AE0-57E4-471B-B099-7F933B65F946}"/>
    <cellStyle name="Millares 36 5 2 2 3 2" xfId="40846" xr:uid="{8E24F424-2B13-4152-B475-80DEC9BAE62A}"/>
    <cellStyle name="Millares 36 5 2 2 4" xfId="25948" xr:uid="{046C2752-C2E0-44FE-BE6E-A1E041CEEEA1}"/>
    <cellStyle name="Millares 36 5 2 2 5" xfId="47451" xr:uid="{C38D4E79-4D84-4D0C-BFE9-238A8E4B81AA}"/>
    <cellStyle name="Millares 36 5 2 3" xfId="6581" xr:uid="{C3DB3A56-1E0D-46CD-A05F-474A1FBBE0A9}"/>
    <cellStyle name="Millares 36 5 2 3 2" xfId="14847" xr:uid="{6893CFF0-3608-476A-86A2-6C5BE1440BB1}"/>
    <cellStyle name="Millares 36 5 2 3 2 2" xfId="36350" xr:uid="{CA0C2513-1380-4CB6-B305-1B1D582D3D85}"/>
    <cellStyle name="Millares 36 5 2 3 3" xfId="21482" xr:uid="{E7D7F042-458F-45E7-92A2-908CB59FC302}"/>
    <cellStyle name="Millares 36 5 2 3 3 2" xfId="42985" xr:uid="{29EE4985-782B-45D8-A347-7D901BDA01D3}"/>
    <cellStyle name="Millares 36 5 2 3 4" xfId="28087" xr:uid="{37A466CE-66C8-4A65-8C14-80BBC1F65690}"/>
    <cellStyle name="Millares 36 5 2 3 5" xfId="49590" xr:uid="{96534981-53F6-444B-88EF-2400AC4D72E0}"/>
    <cellStyle name="Millares 36 5 2 4" xfId="8222" xr:uid="{79CE5092-A47D-48BC-AE28-D89ABADD8B40}"/>
    <cellStyle name="Millares 36 5 2 4 2" xfId="29725" xr:uid="{F76B97A3-A16C-4DB9-BFE3-6791D5D57D03}"/>
    <cellStyle name="Millares 36 5 2 5" xfId="9879" xr:uid="{950C59B8-E2F7-4198-997C-794AD5E28BB5}"/>
    <cellStyle name="Millares 36 5 2 5 2" xfId="31382" xr:uid="{A8F7417C-BC6E-43D8-8E39-4624D151ACF8}"/>
    <cellStyle name="Millares 36 5 2 6" xfId="16514" xr:uid="{E13F60BD-2C03-4F73-9FD2-42B0BF663C20}"/>
    <cellStyle name="Millares 36 5 2 6 2" xfId="38017" xr:uid="{98322605-958D-4DFA-A1E5-D6211C108339}"/>
    <cellStyle name="Millares 36 5 2 7" xfId="23119" xr:uid="{BA30E662-F9E0-4736-B7E8-354AB23981B7}"/>
    <cellStyle name="Millares 36 5 2 8" xfId="44622" xr:uid="{DC8CC7B8-3857-49CE-A6DC-A141530176A8}"/>
    <cellStyle name="Millares 36 5 3" xfId="2300" xr:uid="{7F63AF61-CABE-4E47-81F6-2F3835F61B99}"/>
    <cellStyle name="Millares 36 5 3 2" xfId="10566" xr:uid="{525ADF81-635E-4019-8BC6-F780C455B261}"/>
    <cellStyle name="Millares 36 5 3 2 2" xfId="32069" xr:uid="{7865ED86-D25B-44BB-BA78-DC12184D0245}"/>
    <cellStyle name="Millares 36 5 3 3" xfId="17201" xr:uid="{BA71D578-7437-44FB-B2AB-6EA99D80F8C2}"/>
    <cellStyle name="Millares 36 5 3 3 2" xfId="38704" xr:uid="{BD356B77-3B83-4928-AF52-F3B800E86125}"/>
    <cellStyle name="Millares 36 5 3 4" xfId="23806" xr:uid="{1B48B92C-DEC3-4D9B-8A39-BF83499838F8}"/>
    <cellStyle name="Millares 36 5 3 5" xfId="45309" xr:uid="{F7972A97-A7C6-4C81-84FA-B37D7D837465}"/>
    <cellStyle name="Millares 36 5 4" xfId="3496" xr:uid="{3F37D1AA-8614-4F74-80F0-83FF7568A320}"/>
    <cellStyle name="Millares 36 5 4 2" xfId="11762" xr:uid="{EA47FA5E-1092-42A9-B95C-C831A5684A73}"/>
    <cellStyle name="Millares 36 5 4 2 2" xfId="33265" xr:uid="{06717E8D-593B-46E5-B46A-B8AB8D6FAFD2}"/>
    <cellStyle name="Millares 36 5 4 3" xfId="18397" xr:uid="{502C3838-27FE-4FDC-9980-47D2ECD74733}"/>
    <cellStyle name="Millares 36 5 4 3 2" xfId="39900" xr:uid="{F19D5B92-1B6B-443D-8BD0-CB00E5EF83C7}"/>
    <cellStyle name="Millares 36 5 4 4" xfId="25002" xr:uid="{EC1BC387-B18A-4D22-ADC9-5EAE6FB21773}"/>
    <cellStyle name="Millares 36 5 4 5" xfId="46505" xr:uid="{305497C3-67A8-4919-BBF3-22C5717F4988}"/>
    <cellStyle name="Millares 36 5 5" xfId="5635" xr:uid="{D7D5B2DD-8AA8-40AF-9B23-73464C1652E7}"/>
    <cellStyle name="Millares 36 5 5 2" xfId="13901" xr:uid="{4219152A-2A79-4D4A-AE78-B4675E69F513}"/>
    <cellStyle name="Millares 36 5 5 2 2" xfId="35404" xr:uid="{B30C0557-9845-431C-B8FC-7ACC6731EE67}"/>
    <cellStyle name="Millares 36 5 5 3" xfId="20536" xr:uid="{B8DCF5AA-5652-4FAB-96EB-B2D7B6BC9054}"/>
    <cellStyle name="Millares 36 5 5 3 2" xfId="42039" xr:uid="{38989152-630F-450D-9D74-B1EFA8D2D90D}"/>
    <cellStyle name="Millares 36 5 5 4" xfId="27141" xr:uid="{07619B7C-DCDF-4408-935D-8C33D67C0524}"/>
    <cellStyle name="Millares 36 5 5 5" xfId="48644" xr:uid="{1FB40A41-DF4C-4037-A910-D8788AE7FC6D}"/>
    <cellStyle name="Millares 36 5 6" xfId="7276" xr:uid="{B601E3D1-A450-4040-B405-EFA2D9FD52E1}"/>
    <cellStyle name="Millares 36 5 6 2" xfId="28779" xr:uid="{F1D3DF11-9859-47CC-90A5-22F117F1E1A3}"/>
    <cellStyle name="Millares 36 5 7" xfId="8933" xr:uid="{5C7C73D1-D137-463F-85B7-67ABE78A8B93}"/>
    <cellStyle name="Millares 36 5 7 2" xfId="30436" xr:uid="{B04A3CD6-FA87-4E24-87C0-FD6259534DE4}"/>
    <cellStyle name="Millares 36 5 8" xfId="15568" xr:uid="{6D70F5B1-BB44-4C0D-839E-B2DC001F3B3B}"/>
    <cellStyle name="Millares 36 5 8 2" xfId="37071" xr:uid="{0E1975F4-8C92-4CB8-A85C-8C6A3E321E60}"/>
    <cellStyle name="Millares 36 5 9" xfId="22173" xr:uid="{0040BEB3-4E0C-4693-973D-C1BB23EBA86C}"/>
    <cellStyle name="Millares 36 6" xfId="935" xr:uid="{826BFA96-E666-43AB-9ABB-ED68E1EA5A7D}"/>
    <cellStyle name="Millares 36 6 2" xfId="3764" xr:uid="{0847E14A-4D40-46CD-A9D9-07518387A0EF}"/>
    <cellStyle name="Millares 36 6 2 2" xfId="12030" xr:uid="{8E7E3EAB-350E-40B5-86D6-55C339A75FCE}"/>
    <cellStyle name="Millares 36 6 2 2 2" xfId="33533" xr:uid="{97112260-B676-4357-8FA5-6C521B517827}"/>
    <cellStyle name="Millares 36 6 2 3" xfId="18665" xr:uid="{E71D4B90-2BBF-4948-A13F-0173C9A1BA35}"/>
    <cellStyle name="Millares 36 6 2 3 2" xfId="40168" xr:uid="{0EB8D9A8-7393-4048-AB0E-D0F11FC6E0ED}"/>
    <cellStyle name="Millares 36 6 2 4" xfId="25270" xr:uid="{4CA35DF1-A426-4B1F-9C2D-EE5FDABBFC0C}"/>
    <cellStyle name="Millares 36 6 2 5" xfId="46773" xr:uid="{999D26F5-AA14-4B4D-BE24-96C5A697230E}"/>
    <cellStyle name="Millares 36 6 3" xfId="5903" xr:uid="{BD03EC76-3B4C-465A-822B-ECCE1667D94E}"/>
    <cellStyle name="Millares 36 6 3 2" xfId="14169" xr:uid="{AE35029E-F5A3-4E26-A136-B6883F3CC60A}"/>
    <cellStyle name="Millares 36 6 3 2 2" xfId="35672" xr:uid="{BC542A03-563C-4D08-B0F1-CE32824BECC1}"/>
    <cellStyle name="Millares 36 6 3 3" xfId="20804" xr:uid="{F2527143-A211-49AF-9834-6B511889DA18}"/>
    <cellStyle name="Millares 36 6 3 3 2" xfId="42307" xr:uid="{FADB6579-711E-4941-B838-0FE950A23184}"/>
    <cellStyle name="Millares 36 6 3 4" xfId="27409" xr:uid="{BD3A2F2A-D2A5-49E9-946C-59A41110E232}"/>
    <cellStyle name="Millares 36 6 3 5" xfId="48912" xr:uid="{331C1FBD-ADD1-41B5-A3D0-4C22B053A54F}"/>
    <cellStyle name="Millares 36 6 4" xfId="7544" xr:uid="{9C3489F5-75D0-4116-B6D2-94788C689008}"/>
    <cellStyle name="Millares 36 6 4 2" xfId="29047" xr:uid="{1CFCA3BE-5205-480D-8D27-11C4393D8889}"/>
    <cellStyle name="Millares 36 6 5" xfId="9201" xr:uid="{76F53A22-9A55-4288-AE85-367D6C549859}"/>
    <cellStyle name="Millares 36 6 5 2" xfId="30704" xr:uid="{87CFDE53-D132-485A-9AD6-1542ECFE9046}"/>
    <cellStyle name="Millares 36 6 6" xfId="15836" xr:uid="{AACE78D9-3FF8-4D31-AA49-D9A303943D8F}"/>
    <cellStyle name="Millares 36 6 6 2" xfId="37339" xr:uid="{31EB20EA-6162-4050-A096-39EAD67909A0}"/>
    <cellStyle name="Millares 36 6 7" xfId="22441" xr:uid="{FE4DBE5E-2714-46DB-BE75-1E2D8DED4AFE}"/>
    <cellStyle name="Millares 36 6 8" xfId="43944" xr:uid="{971547E4-4FDD-45A0-8E7A-C48C23192BC5}"/>
    <cellStyle name="Millares 36 7" xfId="1196" xr:uid="{D5760830-BB69-48AE-9B6D-7084BD2C524E}"/>
    <cellStyle name="Millares 36 7 2" xfId="4025" xr:uid="{7C8F5AB6-99AA-47AF-A93D-F310D906EE4F}"/>
    <cellStyle name="Millares 36 7 2 2" xfId="12291" xr:uid="{372A31F6-BB4E-4F98-A291-012AD13F512B}"/>
    <cellStyle name="Millares 36 7 2 2 2" xfId="33794" xr:uid="{D7385725-472A-4D71-8B00-E9FA9610505C}"/>
    <cellStyle name="Millares 36 7 2 3" xfId="18926" xr:uid="{85CFB2C7-C6B6-4B0E-82AC-7DC21ABFA9C0}"/>
    <cellStyle name="Millares 36 7 2 3 2" xfId="40429" xr:uid="{7AC6ABE2-5099-4CC3-B24F-CE13F56E6DFB}"/>
    <cellStyle name="Millares 36 7 2 4" xfId="25531" xr:uid="{1FCD3ED9-D7CF-4DEE-8D7D-4EFB09840DC9}"/>
    <cellStyle name="Millares 36 7 2 5" xfId="47034" xr:uid="{ABBC8DE5-76EC-400B-8C59-6542959F4856}"/>
    <cellStyle name="Millares 36 7 3" xfId="6164" xr:uid="{D65E66D0-418A-4ED3-8EF8-F01C65156D45}"/>
    <cellStyle name="Millares 36 7 3 2" xfId="14430" xr:uid="{26F46211-58F8-4070-8F0A-B474C458E7B7}"/>
    <cellStyle name="Millares 36 7 3 2 2" xfId="35933" xr:uid="{2BD8A06D-0778-4028-B0A1-12E6FCB6A072}"/>
    <cellStyle name="Millares 36 7 3 3" xfId="21065" xr:uid="{3E4A7CCD-79AF-421E-B10F-A608846DD20B}"/>
    <cellStyle name="Millares 36 7 3 3 2" xfId="42568" xr:uid="{4D29F798-03E5-4545-B62B-16667A9BE5DE}"/>
    <cellStyle name="Millares 36 7 3 4" xfId="27670" xr:uid="{D7C1641F-158F-4AC6-86CE-522D10AD6D4C}"/>
    <cellStyle name="Millares 36 7 3 5" xfId="49173" xr:uid="{D17C3D5C-6F76-4C23-A9CC-7D75CC8247D2}"/>
    <cellStyle name="Millares 36 7 4" xfId="7805" xr:uid="{C482433A-BB65-4266-BAED-181C55237137}"/>
    <cellStyle name="Millares 36 7 4 2" xfId="29308" xr:uid="{900E6DBA-58D4-404D-A418-4450B4D40CC5}"/>
    <cellStyle name="Millares 36 7 5" xfId="9462" xr:uid="{389769AB-30D0-45B8-9683-A47EA1819E25}"/>
    <cellStyle name="Millares 36 7 5 2" xfId="30965" xr:uid="{ED673BB6-8C56-4840-B079-2F310C115C87}"/>
    <cellStyle name="Millares 36 7 6" xfId="16097" xr:uid="{7E9C8B00-B5FF-4512-BB11-A3AC99ACB635}"/>
    <cellStyle name="Millares 36 7 6 2" xfId="37600" xr:uid="{4BE1D654-A588-4109-ACA7-186124CFFECC}"/>
    <cellStyle name="Millares 36 7 7" xfId="22702" xr:uid="{EDEBF456-FE30-4302-8BD2-19AE0C200652}"/>
    <cellStyle name="Millares 36 7 8" xfId="44205" xr:uid="{62E9AA42-F89A-4A33-9FB9-E7B5D5C9AB45}"/>
    <cellStyle name="Millares 36 8" xfId="1884" xr:uid="{5E5D6335-7347-48D1-B318-9D8B4924FBAB}"/>
    <cellStyle name="Millares 36 8 2" xfId="10150" xr:uid="{1E41A1CF-B42E-4795-9230-D6E6CE528F88}"/>
    <cellStyle name="Millares 36 8 2 2" xfId="31653" xr:uid="{0D0C0E66-45C1-44B7-B731-A724FDF2FB9E}"/>
    <cellStyle name="Millares 36 8 3" xfId="16785" xr:uid="{F8F34C38-3C19-4E52-82AA-DC83F5436862}"/>
    <cellStyle name="Millares 36 8 3 2" xfId="38288" xr:uid="{355A1F48-236F-477F-B38A-ED3476A2B531}"/>
    <cellStyle name="Millares 36 8 4" xfId="23390" xr:uid="{52A685D3-9A3A-444F-BC16-8DAB03B100AB}"/>
    <cellStyle name="Millares 36 8 5" xfId="44893" xr:uid="{E8F3EC9E-6794-4CCF-9A28-1CDDE3ED6B09}"/>
    <cellStyle name="Millares 36 9" xfId="2569" xr:uid="{DFD964CE-A7C7-42DF-BC71-4E5ED0649666}"/>
    <cellStyle name="Millares 36 9 2" xfId="10835" xr:uid="{386CEB8F-A2D9-4D2E-B4DB-D5F19ED1CD1A}"/>
    <cellStyle name="Millares 36 9 2 2" xfId="32338" xr:uid="{94D88606-6CE4-448C-96DE-5B5CD9B14BED}"/>
    <cellStyle name="Millares 36 9 3" xfId="17470" xr:uid="{86A4171E-0B4F-4FF0-BA91-23CED2C8C00C}"/>
    <cellStyle name="Millares 36 9 3 2" xfId="38973" xr:uid="{F448E142-408E-4925-AB1E-291617C4B48E}"/>
    <cellStyle name="Millares 36 9 4" xfId="24075" xr:uid="{34674F33-D415-4E32-A5C5-8AC464C36FDA}"/>
    <cellStyle name="Millares 36 9 5" xfId="45578" xr:uid="{C4C4D368-40F4-4E52-B987-42EA5D4B6EEE}"/>
    <cellStyle name="Millares 37" xfId="573" xr:uid="{F3824E03-7E9D-4EBC-866C-F8F4D8DFA5FD}"/>
    <cellStyle name="Millares 37 10" xfId="7184" xr:uid="{CCE62C6D-0FEA-4E48-8D72-65FAF8AF7505}"/>
    <cellStyle name="Millares 37 10 2" xfId="28687" xr:uid="{27A8F075-D235-4F2B-B77C-9E3E832A0E59}"/>
    <cellStyle name="Millares 37 11" xfId="8840" xr:uid="{B48F1F2F-5D57-4E20-AB92-35806075F7B2}"/>
    <cellStyle name="Millares 37 11 2" xfId="30343" xr:uid="{AAECB22C-1B21-43ED-B7B7-FA4CCBD73635}"/>
    <cellStyle name="Millares 37 12" xfId="15476" xr:uid="{7F470CA7-6810-4A57-B2C9-5A2A9AAB4925}"/>
    <cellStyle name="Millares 37 12 2" xfId="36979" xr:uid="{ED4FB692-9961-4A0A-B674-BB98E37B7441}"/>
    <cellStyle name="Millares 37 13" xfId="22081" xr:uid="{29C2B69A-59AB-41DD-9D9E-D2F128E79452}"/>
    <cellStyle name="Millares 37 14" xfId="43584" xr:uid="{76139A93-02E2-4711-8158-E7E8B4FEFA5D}"/>
    <cellStyle name="Millares 37 2" xfId="855" xr:uid="{8875F789-18C1-47F3-9857-ADB671F3B626}"/>
    <cellStyle name="Millares 37 2 10" xfId="43864" xr:uid="{21383461-A033-4041-8B7A-25F5B6511B08}"/>
    <cellStyle name="Millares 37 2 2" xfId="1801" xr:uid="{54C597C2-9CD0-46C3-B185-FCB63E0E61F4}"/>
    <cellStyle name="Millares 37 2 2 2" xfId="4630" xr:uid="{7DA157B9-1D4E-41ED-B369-2EDFEE6B79B2}"/>
    <cellStyle name="Millares 37 2 2 2 2" xfId="12896" xr:uid="{EFFB1588-9792-4AC0-B021-CE45DE9E127E}"/>
    <cellStyle name="Millares 37 2 2 2 2 2" xfId="34399" xr:uid="{73ADB901-CC00-4D3B-BDBA-F33818844ECB}"/>
    <cellStyle name="Millares 37 2 2 2 3" xfId="19531" xr:uid="{3B25D719-E11C-4D8C-B99E-ABDC5E53CCDA}"/>
    <cellStyle name="Millares 37 2 2 2 3 2" xfId="41034" xr:uid="{CC36831D-9889-4ED7-A6C8-E5E0E865710F}"/>
    <cellStyle name="Millares 37 2 2 2 4" xfId="26136" xr:uid="{CE05E433-0699-455B-ADA8-5D2C1301DD11}"/>
    <cellStyle name="Millares 37 2 2 2 5" xfId="47639" xr:uid="{F5AB26D4-45ED-4438-8BFD-F750CF6BBEB0}"/>
    <cellStyle name="Millares 37 2 2 3" xfId="6769" xr:uid="{63DD25B5-5B51-4B77-A77E-F87AD0DCAA32}"/>
    <cellStyle name="Millares 37 2 2 3 2" xfId="15035" xr:uid="{E24980F0-CF0C-4733-A86A-5453E23EC7A7}"/>
    <cellStyle name="Millares 37 2 2 3 2 2" xfId="36538" xr:uid="{4292B38D-5340-4778-8282-A2BA46AE196F}"/>
    <cellStyle name="Millares 37 2 2 3 3" xfId="21670" xr:uid="{5B4F5987-9BC3-48EC-B370-451A53FFBBDB}"/>
    <cellStyle name="Millares 37 2 2 3 3 2" xfId="43173" xr:uid="{3BCC3AE8-FAE0-4A31-8AA2-6A64646993B2}"/>
    <cellStyle name="Millares 37 2 2 3 4" xfId="28275" xr:uid="{837BB60B-FDCB-4540-B94D-4EB36B0AA9D6}"/>
    <cellStyle name="Millares 37 2 2 3 5" xfId="49778" xr:uid="{5E26DB25-5EA3-4DC4-A4EC-5A296F57BECF}"/>
    <cellStyle name="Millares 37 2 2 4" xfId="8410" xr:uid="{159EA7BC-9920-42DA-9000-30CA8E12805F}"/>
    <cellStyle name="Millares 37 2 2 4 2" xfId="29913" xr:uid="{39F8113A-56D1-426D-A8EB-A1212FE454DC}"/>
    <cellStyle name="Millares 37 2 2 5" xfId="10067" xr:uid="{2D40FDDF-9357-4932-BF3A-A186E764193B}"/>
    <cellStyle name="Millares 37 2 2 5 2" xfId="31570" xr:uid="{314B6519-3D43-4725-9E74-70BDD6833F3E}"/>
    <cellStyle name="Millares 37 2 2 6" xfId="16702" xr:uid="{C93BDF14-C92F-4AEB-B3D8-EEBD3C06803D}"/>
    <cellStyle name="Millares 37 2 2 6 2" xfId="38205" xr:uid="{4EE13A54-47FC-4B43-9D9D-94A07286E568}"/>
    <cellStyle name="Millares 37 2 2 7" xfId="23307" xr:uid="{AAA5E5CE-5DA3-49D9-8BF6-2B7BEE08D92A}"/>
    <cellStyle name="Millares 37 2 2 8" xfId="44810" xr:uid="{3ADA8F67-0BA7-4F08-AF53-578102E2B83B}"/>
    <cellStyle name="Millares 37 2 3" xfId="2488" xr:uid="{F6F2E1FC-1FC6-4DCA-9F03-5DB1D6A2220B}"/>
    <cellStyle name="Millares 37 2 3 2" xfId="10754" xr:uid="{7C9B7373-00D7-42AB-AE08-C4EEB35038F5}"/>
    <cellStyle name="Millares 37 2 3 2 2" xfId="32257" xr:uid="{5D7C359A-CFE6-4BB6-842A-50ECC1E1EE55}"/>
    <cellStyle name="Millares 37 2 3 3" xfId="17389" xr:uid="{2EC0C793-E554-4928-8FF2-C49EDC54E5BD}"/>
    <cellStyle name="Millares 37 2 3 3 2" xfId="38892" xr:uid="{6C623B5F-CEB8-40E0-8AFC-8FFF75D68693}"/>
    <cellStyle name="Millares 37 2 3 4" xfId="23994" xr:uid="{577FB25B-A38C-453F-8973-BE6AC4EC514B}"/>
    <cellStyle name="Millares 37 2 3 5" xfId="45497" xr:uid="{66124C47-676D-48F0-A023-4C0BE465ACB8}"/>
    <cellStyle name="Millares 37 2 4" xfId="3684" xr:uid="{51127DC4-793D-4893-A0D4-69ED37349C23}"/>
    <cellStyle name="Millares 37 2 4 2" xfId="11950" xr:uid="{C728CFF2-2B95-406A-AC3A-3A4D220ED854}"/>
    <cellStyle name="Millares 37 2 4 2 2" xfId="33453" xr:uid="{ED888AF0-4A40-40E8-8BAC-34AD906DF137}"/>
    <cellStyle name="Millares 37 2 4 3" xfId="18585" xr:uid="{9B2FE499-2A3F-47E4-8C52-A166CAD471C5}"/>
    <cellStyle name="Millares 37 2 4 3 2" xfId="40088" xr:uid="{20D8C936-A865-4233-ABE7-8F7EF311BBB0}"/>
    <cellStyle name="Millares 37 2 4 4" xfId="25190" xr:uid="{9BCE42F9-E799-48A4-A5B6-DE8042F225C0}"/>
    <cellStyle name="Millares 37 2 4 5" xfId="46693" xr:uid="{8B6C982D-DE71-4D28-AAD8-EA7396F99D89}"/>
    <cellStyle name="Millares 37 2 5" xfId="5823" xr:uid="{A2F71F4C-B413-4228-A76E-511A8A4E67BD}"/>
    <cellStyle name="Millares 37 2 5 2" xfId="14089" xr:uid="{AAFDE266-D4C3-4E6D-A04D-6CDE29E78963}"/>
    <cellStyle name="Millares 37 2 5 2 2" xfId="35592" xr:uid="{AE17D0F2-1126-40D6-B8D0-FEA2FFACC45A}"/>
    <cellStyle name="Millares 37 2 5 3" xfId="20724" xr:uid="{15573600-D0DD-4813-A897-1D09F9539B68}"/>
    <cellStyle name="Millares 37 2 5 3 2" xfId="42227" xr:uid="{E65E377C-7FE5-459B-A7F9-02ACFAFF3357}"/>
    <cellStyle name="Millares 37 2 5 4" xfId="27329" xr:uid="{DE4B44BB-31F2-4780-A71E-CDC8AB4B1089}"/>
    <cellStyle name="Millares 37 2 5 5" xfId="48832" xr:uid="{A23FDE6A-06E0-400F-AB2E-4DB6E96B1635}"/>
    <cellStyle name="Millares 37 2 6" xfId="7464" xr:uid="{34774229-DACE-4A0F-9FDA-EBA6C46D10F3}"/>
    <cellStyle name="Millares 37 2 6 2" xfId="28967" xr:uid="{37731811-326E-4D1E-936A-41F018E0190B}"/>
    <cellStyle name="Millares 37 2 7" xfId="9121" xr:uid="{0A513234-FF69-4D48-91AC-E9363968F30D}"/>
    <cellStyle name="Millares 37 2 7 2" xfId="30624" xr:uid="{AED8C346-077C-4A54-889E-F75378BFCFD9}"/>
    <cellStyle name="Millares 37 2 8" xfId="15756" xr:uid="{1E02C316-D4ED-47E8-8308-EC0736DEB958}"/>
    <cellStyle name="Millares 37 2 8 2" xfId="37259" xr:uid="{DCC620FC-73DE-4531-BB7D-B1BABCB57FB8}"/>
    <cellStyle name="Millares 37 2 9" xfId="22361" xr:uid="{D2314E36-C0A9-49AF-9C3B-42F34140FA19}"/>
    <cellStyle name="Millares 37 3" xfId="1125" xr:uid="{EFF44493-EE2B-4C77-8082-27DB04DCDDA3}"/>
    <cellStyle name="Millares 37 3 2" xfId="3954" xr:uid="{9A520AF3-AFEE-412F-827C-F02BEE736A10}"/>
    <cellStyle name="Millares 37 3 2 2" xfId="12220" xr:uid="{FE177BF5-C1A3-4A7D-A296-C7EA60156293}"/>
    <cellStyle name="Millares 37 3 2 2 2" xfId="33723" xr:uid="{5BC0E832-325B-470F-883C-392C771E0D1F}"/>
    <cellStyle name="Millares 37 3 2 3" xfId="18855" xr:uid="{1A3C13C3-F281-4CC0-959B-62A29F235282}"/>
    <cellStyle name="Millares 37 3 2 3 2" xfId="40358" xr:uid="{52065CC9-28C1-45A7-9D24-787E2D1072F9}"/>
    <cellStyle name="Millares 37 3 2 4" xfId="25460" xr:uid="{70B62C35-665E-4C92-822B-D1B3A21F1668}"/>
    <cellStyle name="Millares 37 3 2 5" xfId="46963" xr:uid="{BDDAB9B4-BABF-438A-9407-90A37FE17294}"/>
    <cellStyle name="Millares 37 3 3" xfId="6093" xr:uid="{2EF8ADA3-E52C-4B7F-B0C9-E2312B797BA6}"/>
    <cellStyle name="Millares 37 3 3 2" xfId="14359" xr:uid="{BB78ECC4-04DC-4697-A5EC-796789FF678C}"/>
    <cellStyle name="Millares 37 3 3 2 2" xfId="35862" xr:uid="{863FB2B6-AB70-48A7-A9C0-7AED94E9F2A7}"/>
    <cellStyle name="Millares 37 3 3 3" xfId="20994" xr:uid="{5BD1C015-CBC7-45E9-91C4-DFFFA22A764F}"/>
    <cellStyle name="Millares 37 3 3 3 2" xfId="42497" xr:uid="{4EFC471C-0AE0-4856-8299-3C656820D990}"/>
    <cellStyle name="Millares 37 3 3 4" xfId="27599" xr:uid="{2261A59B-AAB1-4E64-BFF1-574FEC7D2449}"/>
    <cellStyle name="Millares 37 3 3 5" xfId="49102" xr:uid="{D3736F17-49C1-49BC-B6B1-D5CE1F84A9AF}"/>
    <cellStyle name="Millares 37 3 4" xfId="7734" xr:uid="{AD014220-4E55-4132-B322-BDBC60932B39}"/>
    <cellStyle name="Millares 37 3 4 2" xfId="29237" xr:uid="{85566072-4537-4A2D-8CAE-66DF068EAD4A}"/>
    <cellStyle name="Millares 37 3 5" xfId="9391" xr:uid="{4E45FCE1-FC51-4968-BAA0-96696E02BE68}"/>
    <cellStyle name="Millares 37 3 5 2" xfId="30894" xr:uid="{EEF3F5A6-306D-4347-AF62-8A11B60B8D2C}"/>
    <cellStyle name="Millares 37 3 6" xfId="16026" xr:uid="{596F1687-F06B-4C60-8831-56986A6E37D0}"/>
    <cellStyle name="Millares 37 3 6 2" xfId="37529" xr:uid="{49A242AE-9883-4C52-9ED2-EEF8028C7B36}"/>
    <cellStyle name="Millares 37 3 7" xfId="22631" xr:uid="{E13B26C7-387B-4479-B389-0FA585049FC8}"/>
    <cellStyle name="Millares 37 3 8" xfId="44134" xr:uid="{473CC865-4232-407B-A211-7562552F2CF7}"/>
    <cellStyle name="Millares 37 4" xfId="1521" xr:uid="{0BEA79AE-5200-4F2D-B806-AF703974B38B}"/>
    <cellStyle name="Millares 37 4 2" xfId="4350" xr:uid="{4C38151A-11AB-4738-B743-7D4EAF245427}"/>
    <cellStyle name="Millares 37 4 2 2" xfId="12616" xr:uid="{F3816C27-EEFD-4EB3-ACA8-E7F9EBAD6FA7}"/>
    <cellStyle name="Millares 37 4 2 2 2" xfId="34119" xr:uid="{0DD9237B-443F-4E41-B15C-9C60AEF7387A}"/>
    <cellStyle name="Millares 37 4 2 3" xfId="19251" xr:uid="{076311A0-6B32-490C-9062-0A08F8EC9507}"/>
    <cellStyle name="Millares 37 4 2 3 2" xfId="40754" xr:uid="{3A55AB5E-AE27-4BE0-8101-A7AAEA07A149}"/>
    <cellStyle name="Millares 37 4 2 4" xfId="25856" xr:uid="{D615868C-CBD2-40AE-A389-12B999A7EC3F}"/>
    <cellStyle name="Millares 37 4 2 5" xfId="47359" xr:uid="{04AB674A-C852-450D-965B-6438D307DEF7}"/>
    <cellStyle name="Millares 37 4 3" xfId="6489" xr:uid="{318EBE23-D601-4BF6-83D0-7984FCA0915D}"/>
    <cellStyle name="Millares 37 4 3 2" xfId="14755" xr:uid="{1C9B310C-A979-491F-B605-1C7EEB735824}"/>
    <cellStyle name="Millares 37 4 3 2 2" xfId="36258" xr:uid="{A862EAFC-EE53-4950-AB54-51416C225E06}"/>
    <cellStyle name="Millares 37 4 3 3" xfId="21390" xr:uid="{6296B5A3-8F78-4D38-A1DB-B6E1738E6EE5}"/>
    <cellStyle name="Millares 37 4 3 3 2" xfId="42893" xr:uid="{838D0499-F49F-4E32-BD5B-1138C634AED8}"/>
    <cellStyle name="Millares 37 4 3 4" xfId="27995" xr:uid="{50EF93D0-E556-4889-8E1E-49347B9CE959}"/>
    <cellStyle name="Millares 37 4 3 5" xfId="49498" xr:uid="{0E554DE8-C2FC-4034-9644-793791D35A9D}"/>
    <cellStyle name="Millares 37 4 4" xfId="8130" xr:uid="{27952195-6123-4749-B274-6808A66FC609}"/>
    <cellStyle name="Millares 37 4 4 2" xfId="29633" xr:uid="{DAD2EBEF-267A-421C-AE01-B46799E52C86}"/>
    <cellStyle name="Millares 37 4 5" xfId="9787" xr:uid="{E8DE3E6C-889A-4AA2-AF3A-0BF8D1CB82AD}"/>
    <cellStyle name="Millares 37 4 5 2" xfId="31290" xr:uid="{06C3F2A1-D9C5-4551-802F-C7A2ECB7BD06}"/>
    <cellStyle name="Millares 37 4 6" xfId="16422" xr:uid="{CD4E691F-4B71-444E-8A96-9DC3592BF246}"/>
    <cellStyle name="Millares 37 4 6 2" xfId="37925" xr:uid="{86E5B6C6-D925-4B49-BE4B-BC715329DD71}"/>
    <cellStyle name="Millares 37 4 7" xfId="23027" xr:uid="{11FCF0B3-F5F4-4D68-9C97-EBA6886C0F45}"/>
    <cellStyle name="Millares 37 4 8" xfId="44530" xr:uid="{DFE94E11-24D0-44BB-B65A-A3FB286D4C99}"/>
    <cellStyle name="Millares 37 5" xfId="2208" xr:uid="{E00C5783-9A00-4B99-8CDC-34223B819E44}"/>
    <cellStyle name="Millares 37 5 2" xfId="10474" xr:uid="{4233DA3B-A887-4A2D-B926-CCAC48110B5F}"/>
    <cellStyle name="Millares 37 5 2 2" xfId="31977" xr:uid="{D1581CAB-9858-43C3-8649-E0807A8D771E}"/>
    <cellStyle name="Millares 37 5 3" xfId="17109" xr:uid="{A464AF9E-7BD6-4177-AAE9-AE22A22CA013}"/>
    <cellStyle name="Millares 37 5 3 2" xfId="38612" xr:uid="{155EF34E-5224-4FE3-AF18-F71DBE9BE025}"/>
    <cellStyle name="Millares 37 5 4" xfId="23714" xr:uid="{3891C3F5-246D-4AE6-BB87-2946F380F8CD}"/>
    <cellStyle name="Millares 37 5 5" xfId="45217" xr:uid="{1262026E-4BA3-4BDC-9E07-5F070F0362A3}"/>
    <cellStyle name="Millares 37 6" xfId="3005" xr:uid="{7A94929B-00AA-417E-814B-DE13E495FA11}"/>
    <cellStyle name="Millares 37 6 2" xfId="11271" xr:uid="{05F16461-EE38-4CCF-B678-4A694E09902C}"/>
    <cellStyle name="Millares 37 6 2 2" xfId="32774" xr:uid="{9EC5AC14-5A8F-4789-8A92-20B153ABD1C7}"/>
    <cellStyle name="Millares 37 6 3" xfId="17906" xr:uid="{667F13AA-5625-45E1-86C7-22584106FE69}"/>
    <cellStyle name="Millares 37 6 3 2" xfId="39409" xr:uid="{FB3DE487-256D-4FD7-AC30-01553569273A}"/>
    <cellStyle name="Millares 37 6 4" xfId="24511" xr:uid="{578FEAD2-A7E5-460F-9C1E-7F7CF09CDE59}"/>
    <cellStyle name="Millares 37 6 5" xfId="46014" xr:uid="{F1AE7B21-C18E-4D79-91E6-0F15EB773FC0}"/>
    <cellStyle name="Millares 37 7" xfId="3404" xr:uid="{814C67ED-91AE-4479-B510-436D048B7331}"/>
    <cellStyle name="Millares 37 7 2" xfId="11670" xr:uid="{1FD983E2-0BA9-4F54-95B0-98116E8450C0}"/>
    <cellStyle name="Millares 37 7 2 2" xfId="33173" xr:uid="{797C218A-A5F7-41EE-901A-065F10CF9EA9}"/>
    <cellStyle name="Millares 37 7 3" xfId="18305" xr:uid="{F2B6ECEF-4C02-4E4F-ADB2-E57C00653132}"/>
    <cellStyle name="Millares 37 7 3 2" xfId="39808" xr:uid="{75C3E86E-FB2A-4C3A-AEB1-034FC23EC2D2}"/>
    <cellStyle name="Millares 37 7 4" xfId="24910" xr:uid="{937F53AA-BD49-4495-BBD6-D4B2F46A6F98}"/>
    <cellStyle name="Millares 37 7 5" xfId="46413" xr:uid="{DB2E3136-C96F-4D35-9F61-DEBFC95FF0BA}"/>
    <cellStyle name="Millares 37 8" xfId="5149" xr:uid="{91A7A395-1074-49B5-B6C3-F62F83B06788}"/>
    <cellStyle name="Millares 37 8 2" xfId="13415" xr:uid="{D7394835-31FC-4DD0-A135-480FC0AA6F4C}"/>
    <cellStyle name="Millares 37 8 2 2" xfId="34918" xr:uid="{7F11DDE5-8679-41A7-90E0-F648A4929658}"/>
    <cellStyle name="Millares 37 8 3" xfId="20050" xr:uid="{E2F25415-6B90-48C7-B17E-DA11DD2C29E4}"/>
    <cellStyle name="Millares 37 8 3 2" xfId="41553" xr:uid="{4D3490B4-DD83-416B-91BA-5A7A71E1346A}"/>
    <cellStyle name="Millares 37 8 4" xfId="26655" xr:uid="{1E1B1E09-19C5-43C5-BFA3-455930909D2F}"/>
    <cellStyle name="Millares 37 8 5" xfId="48158" xr:uid="{2A77FBBA-197C-497D-8E4D-BEE0CDFE491B}"/>
    <cellStyle name="Millares 37 9" xfId="5543" xr:uid="{5EEC5A15-82CC-4050-BDA3-246EFDB4AF2D}"/>
    <cellStyle name="Millares 37 9 2" xfId="13809" xr:uid="{755E2733-CB2E-4858-8C8A-BFE8EDF1566A}"/>
    <cellStyle name="Millares 37 9 2 2" xfId="35312" xr:uid="{638E89CC-5951-4A18-8B32-A3201EB518F0}"/>
    <cellStyle name="Millares 37 9 3" xfId="20444" xr:uid="{2DA672BE-961A-4F2C-8BFE-BEAA8A188343}"/>
    <cellStyle name="Millares 37 9 3 2" xfId="41947" xr:uid="{E81FDCD9-8669-453F-A0AC-6B7E17759890}"/>
    <cellStyle name="Millares 37 9 4" xfId="27049" xr:uid="{AB00AE28-233D-4E32-8AC9-10DA57E29A5D}"/>
    <cellStyle name="Millares 37 9 5" xfId="48552" xr:uid="{A8021971-AA7B-4F9A-B136-58E90BBCE580}"/>
    <cellStyle name="Millares 38" xfId="572" xr:uid="{7F5659CF-83B7-4773-B2F2-B87D89BBA703}"/>
    <cellStyle name="Millares 38 10" xfId="7183" xr:uid="{553FB6A2-408A-4285-9176-20E87557933B}"/>
    <cellStyle name="Millares 38 10 2" xfId="28686" xr:uid="{73778DFF-89FC-4511-B92B-2E880F6FF080}"/>
    <cellStyle name="Millares 38 11" xfId="8839" xr:uid="{8BDB58A6-95F6-4DFF-B02F-27115E8C553E}"/>
    <cellStyle name="Millares 38 11 2" xfId="30342" xr:uid="{F3A38C4C-9741-43D3-9F79-3E7898334411}"/>
    <cellStyle name="Millares 38 12" xfId="15475" xr:uid="{86CB9B5D-6946-4F18-88E9-57256956381E}"/>
    <cellStyle name="Millares 38 12 2" xfId="36978" xr:uid="{3EEA8E16-92B0-4367-AE49-A85E09982500}"/>
    <cellStyle name="Millares 38 13" xfId="22080" xr:uid="{BDD16C2B-E48C-45D2-9E27-69E4F7979C93}"/>
    <cellStyle name="Millares 38 14" xfId="43583" xr:uid="{F456C3B7-4F22-4612-BEE2-D18AF56C1CE4}"/>
    <cellStyle name="Millares 38 2" xfId="854" xr:uid="{F7BBA935-D1DE-4544-8D5C-63DE0123BAD6}"/>
    <cellStyle name="Millares 38 2 10" xfId="43863" xr:uid="{6A9D933C-0A12-41F8-9BB0-21287CAA95D5}"/>
    <cellStyle name="Millares 38 2 2" xfId="1800" xr:uid="{5036A0E3-EE0B-490D-AA48-129980C270D8}"/>
    <cellStyle name="Millares 38 2 2 2" xfId="4629" xr:uid="{EA23C3A6-0618-4062-93BD-E8E81BEF4FAA}"/>
    <cellStyle name="Millares 38 2 2 2 2" xfId="12895" xr:uid="{B82D43EE-DD32-488D-9380-7EEB4E2A3B74}"/>
    <cellStyle name="Millares 38 2 2 2 2 2" xfId="34398" xr:uid="{89FD1F5B-77B3-4960-A69E-AE284FDD0802}"/>
    <cellStyle name="Millares 38 2 2 2 3" xfId="19530" xr:uid="{02A44A59-8B9A-43CA-BA60-18CE8DC73A64}"/>
    <cellStyle name="Millares 38 2 2 2 3 2" xfId="41033" xr:uid="{2355D61F-5319-40F9-BF68-1B5FF7A3C1B6}"/>
    <cellStyle name="Millares 38 2 2 2 4" xfId="26135" xr:uid="{5601402A-A984-4DCC-A99B-EF9C2251AF6E}"/>
    <cellStyle name="Millares 38 2 2 2 5" xfId="47638" xr:uid="{E3362E1D-7100-497C-AB27-3F75A398D392}"/>
    <cellStyle name="Millares 38 2 2 3" xfId="6768" xr:uid="{7BE444D1-024B-45FE-A8CC-80BB1D0C4089}"/>
    <cellStyle name="Millares 38 2 2 3 2" xfId="15034" xr:uid="{CFCC9AE6-B37C-407E-96CF-625778DFE92C}"/>
    <cellStyle name="Millares 38 2 2 3 2 2" xfId="36537" xr:uid="{1BAEF4FF-ED7C-4E3B-8452-D408D2962BE0}"/>
    <cellStyle name="Millares 38 2 2 3 3" xfId="21669" xr:uid="{794B8030-E521-445B-BB62-4CE8F1F32011}"/>
    <cellStyle name="Millares 38 2 2 3 3 2" xfId="43172" xr:uid="{19B6E168-CB03-42BA-8251-F1B6E148982C}"/>
    <cellStyle name="Millares 38 2 2 3 4" xfId="28274" xr:uid="{CDCE2793-79BC-4C0C-8BD5-3E8C9811B6C5}"/>
    <cellStyle name="Millares 38 2 2 3 5" xfId="49777" xr:uid="{FBEB00F5-61D3-4831-9610-B2F48B84AD83}"/>
    <cellStyle name="Millares 38 2 2 4" xfId="8409" xr:uid="{1EF54B07-CD8C-43E7-A7B8-44F8138EBE8B}"/>
    <cellStyle name="Millares 38 2 2 4 2" xfId="29912" xr:uid="{3D31A4FF-F968-4F50-9D44-AFC39E0768A8}"/>
    <cellStyle name="Millares 38 2 2 5" xfId="10066" xr:uid="{7A5BD59D-E5AD-4E59-ACA8-E3EB6E963799}"/>
    <cellStyle name="Millares 38 2 2 5 2" xfId="31569" xr:uid="{A245C5D0-58A9-44E5-BD00-D99729DCA282}"/>
    <cellStyle name="Millares 38 2 2 6" xfId="16701" xr:uid="{C98F3267-7C51-47AE-851E-30D8CEFF01C8}"/>
    <cellStyle name="Millares 38 2 2 6 2" xfId="38204" xr:uid="{3ACB67B1-43B5-4EB4-AA12-EC0135A2A224}"/>
    <cellStyle name="Millares 38 2 2 7" xfId="23306" xr:uid="{C5C11A30-4C3C-4C89-9BD4-39A0BB844BF3}"/>
    <cellStyle name="Millares 38 2 2 8" xfId="44809" xr:uid="{79E25828-5C6E-43E7-BAAC-3E253C149761}"/>
    <cellStyle name="Millares 38 2 3" xfId="2487" xr:uid="{8A986784-97B5-420B-AC12-46D9C88C9E70}"/>
    <cellStyle name="Millares 38 2 3 2" xfId="10753" xr:uid="{1ED2EBAD-EC47-49DD-8B6C-6D19B972EC5B}"/>
    <cellStyle name="Millares 38 2 3 2 2" xfId="32256" xr:uid="{34DED139-D671-4C56-B8FD-15CE70E86A31}"/>
    <cellStyle name="Millares 38 2 3 3" xfId="17388" xr:uid="{F02AE27C-DB5D-47A1-B71A-24AC61496592}"/>
    <cellStyle name="Millares 38 2 3 3 2" xfId="38891" xr:uid="{1A5307AA-F838-44D9-A29F-5E08512C1E3E}"/>
    <cellStyle name="Millares 38 2 3 4" xfId="23993" xr:uid="{6210279C-46A1-4747-A773-C6EA74BED4A7}"/>
    <cellStyle name="Millares 38 2 3 5" xfId="45496" xr:uid="{428AA6EF-E0AB-49BE-ABC6-52BEDAAAA7B0}"/>
    <cellStyle name="Millares 38 2 4" xfId="3683" xr:uid="{CCE35052-52E2-4323-8A3E-23318E4E5E90}"/>
    <cellStyle name="Millares 38 2 4 2" xfId="11949" xr:uid="{0C9D2391-36B7-44C2-A386-650A3504E4A7}"/>
    <cellStyle name="Millares 38 2 4 2 2" xfId="33452" xr:uid="{33130FF0-0FAB-486C-9DDA-AB5D8077AD8D}"/>
    <cellStyle name="Millares 38 2 4 3" xfId="18584" xr:uid="{AD5C20A8-C1FD-425B-A9EC-8C86D1799875}"/>
    <cellStyle name="Millares 38 2 4 3 2" xfId="40087" xr:uid="{F8D1FDFC-0AD2-4CCE-AAB4-A29AB014B088}"/>
    <cellStyle name="Millares 38 2 4 4" xfId="25189" xr:uid="{F6CB10E7-6DC1-48DE-86F5-354A371F63D0}"/>
    <cellStyle name="Millares 38 2 4 5" xfId="46692" xr:uid="{395949C6-0F30-49E4-B7B1-BF22B0953508}"/>
    <cellStyle name="Millares 38 2 5" xfId="5822" xr:uid="{ABFD283D-3E6E-4AC1-A8D5-DCE3FF39EB49}"/>
    <cellStyle name="Millares 38 2 5 2" xfId="14088" xr:uid="{8B96811F-1D80-44B6-A2E7-C77CBA742973}"/>
    <cellStyle name="Millares 38 2 5 2 2" xfId="35591" xr:uid="{B032D5EB-2BD0-461B-A2BE-C58817C2C13E}"/>
    <cellStyle name="Millares 38 2 5 3" xfId="20723" xr:uid="{2D683F51-B9E9-411F-9562-98855488E5A3}"/>
    <cellStyle name="Millares 38 2 5 3 2" xfId="42226" xr:uid="{BD67B74B-9A75-4BD3-8067-ADCED6B4C62A}"/>
    <cellStyle name="Millares 38 2 5 4" xfId="27328" xr:uid="{5D702883-297F-466D-A182-A67E0B3C7734}"/>
    <cellStyle name="Millares 38 2 5 5" xfId="48831" xr:uid="{BA0D54EE-A2C8-444E-A9F1-CB849F851745}"/>
    <cellStyle name="Millares 38 2 6" xfId="7463" xr:uid="{8974F1D3-2A7D-430B-BE18-371612460E68}"/>
    <cellStyle name="Millares 38 2 6 2" xfId="28966" xr:uid="{15736FBF-A40A-4C94-A66C-C34F9467008B}"/>
    <cellStyle name="Millares 38 2 7" xfId="9120" xr:uid="{88C438E8-D5BC-41C3-ABD5-975F83E2F772}"/>
    <cellStyle name="Millares 38 2 7 2" xfId="30623" xr:uid="{1F33804B-9BC2-42B9-9D8E-B60A78C04300}"/>
    <cellStyle name="Millares 38 2 8" xfId="15755" xr:uid="{C6FF39F6-FEDC-4874-A639-7A688CDC2615}"/>
    <cellStyle name="Millares 38 2 8 2" xfId="37258" xr:uid="{6BFB16DB-316F-455B-BBED-D9288663C302}"/>
    <cellStyle name="Millares 38 2 9" xfId="22360" xr:uid="{300F6BB2-38A2-46D1-BC7C-C920915846B6}"/>
    <cellStyle name="Millares 38 3" xfId="1124" xr:uid="{C028AFF4-12B6-4E7B-97FE-B66743ACC347}"/>
    <cellStyle name="Millares 38 3 2" xfId="3953" xr:uid="{254477C3-F5C1-40F1-AA21-7E72F0E05A40}"/>
    <cellStyle name="Millares 38 3 2 2" xfId="12219" xr:uid="{D6EC6E35-3F33-4F99-A11E-313A4039A699}"/>
    <cellStyle name="Millares 38 3 2 2 2" xfId="33722" xr:uid="{3069E26C-0FEB-4A7C-8350-C6B271BD66A4}"/>
    <cellStyle name="Millares 38 3 2 3" xfId="18854" xr:uid="{F780C561-D228-4707-ABFC-5ACE212770ED}"/>
    <cellStyle name="Millares 38 3 2 3 2" xfId="40357" xr:uid="{4A623380-CB8A-4EB1-BEFB-07DF887E3539}"/>
    <cellStyle name="Millares 38 3 2 4" xfId="25459" xr:uid="{E0323AF3-FF3D-4E66-BE78-F2CE44B97589}"/>
    <cellStyle name="Millares 38 3 2 5" xfId="46962" xr:uid="{4F1845F4-99D0-4CF9-BEEE-5B5A926C8FE6}"/>
    <cellStyle name="Millares 38 3 3" xfId="6092" xr:uid="{ADA1BAF4-A761-48DD-A525-CA2890C53EB8}"/>
    <cellStyle name="Millares 38 3 3 2" xfId="14358" xr:uid="{C62FFF13-D662-4341-9F9A-EABA381F9DAF}"/>
    <cellStyle name="Millares 38 3 3 2 2" xfId="35861" xr:uid="{FFB77C3C-9282-40EA-BC8F-B52C632CEE84}"/>
    <cellStyle name="Millares 38 3 3 3" xfId="20993" xr:uid="{2F1A1E4A-43AE-47A6-99AA-DF6B8CFA64C4}"/>
    <cellStyle name="Millares 38 3 3 3 2" xfId="42496" xr:uid="{2B8EDF11-5512-4ED5-B624-2BB9A2F28747}"/>
    <cellStyle name="Millares 38 3 3 4" xfId="27598" xr:uid="{8E53CAFC-2265-4E95-8DA6-8D0BD98C3035}"/>
    <cellStyle name="Millares 38 3 3 5" xfId="49101" xr:uid="{481D3866-6D74-4FF5-B6A7-D7D1AA15E8EF}"/>
    <cellStyle name="Millares 38 3 4" xfId="7733" xr:uid="{051F3719-F23C-485C-8F41-5095EC86FE99}"/>
    <cellStyle name="Millares 38 3 4 2" xfId="29236" xr:uid="{7B77D47E-5BF1-4E51-AA59-A19E4A173C29}"/>
    <cellStyle name="Millares 38 3 5" xfId="9390" xr:uid="{459CE5E9-2865-4D09-8A1F-A90CE000C149}"/>
    <cellStyle name="Millares 38 3 5 2" xfId="30893" xr:uid="{662CFBBA-00EA-4A25-8ADC-ABA9AE531F9A}"/>
    <cellStyle name="Millares 38 3 6" xfId="16025" xr:uid="{35D77091-31FA-46F1-81D3-3DB505FF19E3}"/>
    <cellStyle name="Millares 38 3 6 2" xfId="37528" xr:uid="{CEB7A2F0-0BA8-4F92-9F41-0893DEE35E4F}"/>
    <cellStyle name="Millares 38 3 7" xfId="22630" xr:uid="{858193CA-0CF5-4903-944D-F9BD37614057}"/>
    <cellStyle name="Millares 38 3 8" xfId="44133" xr:uid="{577843D1-E1D4-4FD7-84DA-D7C2809857DA}"/>
    <cellStyle name="Millares 38 4" xfId="1520" xr:uid="{90685966-555F-4EA1-8C54-7C8A6E26BE5B}"/>
    <cellStyle name="Millares 38 4 2" xfId="4349" xr:uid="{FC4C698B-62C3-4FF5-A2F2-0E1E5C7F778B}"/>
    <cellStyle name="Millares 38 4 2 2" xfId="12615" xr:uid="{B3F0253E-630C-4133-BCAF-6387415D1BD8}"/>
    <cellStyle name="Millares 38 4 2 2 2" xfId="34118" xr:uid="{B150A400-8A2D-45E4-8760-22B0511F9EF6}"/>
    <cellStyle name="Millares 38 4 2 3" xfId="19250" xr:uid="{1E20C499-72E1-426D-AC0F-6B38AB6C43C5}"/>
    <cellStyle name="Millares 38 4 2 3 2" xfId="40753" xr:uid="{872E069D-84CB-4096-B9CC-6176CE42903C}"/>
    <cellStyle name="Millares 38 4 2 4" xfId="25855" xr:uid="{BF87C176-492F-4829-B1DE-722FC0425329}"/>
    <cellStyle name="Millares 38 4 2 5" xfId="47358" xr:uid="{15FFDB78-361E-40C4-BF4C-0D69085C3977}"/>
    <cellStyle name="Millares 38 4 3" xfId="6488" xr:uid="{C0CE1974-025D-4B08-9FB4-76635A817E69}"/>
    <cellStyle name="Millares 38 4 3 2" xfId="14754" xr:uid="{3061D73B-0738-4907-8299-2D3608805B82}"/>
    <cellStyle name="Millares 38 4 3 2 2" xfId="36257" xr:uid="{8F2D10EB-C6F7-45E9-8715-65280B7BCBFD}"/>
    <cellStyle name="Millares 38 4 3 3" xfId="21389" xr:uid="{1BA0BB0A-625E-4017-82BE-55CEA6A2EDA5}"/>
    <cellStyle name="Millares 38 4 3 3 2" xfId="42892" xr:uid="{9B76A0BC-2F41-47B4-82EA-D78E731B998B}"/>
    <cellStyle name="Millares 38 4 3 4" xfId="27994" xr:uid="{759D5980-695A-4323-BF2B-5C2E80FA3C39}"/>
    <cellStyle name="Millares 38 4 3 5" xfId="49497" xr:uid="{C5B285BF-F8F0-47D9-9ECF-71F3399226A5}"/>
    <cellStyle name="Millares 38 4 4" xfId="8129" xr:uid="{C2B4ADBD-2AC4-4EA7-ACAF-671C3FEB5ECD}"/>
    <cellStyle name="Millares 38 4 4 2" xfId="29632" xr:uid="{12064099-5205-4ADF-B168-6FED57AE78A7}"/>
    <cellStyle name="Millares 38 4 5" xfId="9786" xr:uid="{3783E238-BE5D-4F67-B780-D811F00AB35E}"/>
    <cellStyle name="Millares 38 4 5 2" xfId="31289" xr:uid="{34C8CF30-2DDE-4AB0-80E0-F49D917FD8C8}"/>
    <cellStyle name="Millares 38 4 6" xfId="16421" xr:uid="{831D6E21-6E5B-4DAF-9222-FA2F4A855865}"/>
    <cellStyle name="Millares 38 4 6 2" xfId="37924" xr:uid="{A024B560-04C6-4BA4-913B-986D0198008B}"/>
    <cellStyle name="Millares 38 4 7" xfId="23026" xr:uid="{C2A613F8-2C0A-47E6-B2D7-C44E8C354865}"/>
    <cellStyle name="Millares 38 4 8" xfId="44529" xr:uid="{DE7C40F1-D784-40D4-80CA-2226A13F9B5E}"/>
    <cellStyle name="Millares 38 5" xfId="2207" xr:uid="{47C386A4-0F96-4E50-A619-C5B292CE614B}"/>
    <cellStyle name="Millares 38 5 2" xfId="10473" xr:uid="{717F45A5-89B4-4AC6-AA54-1E1AFBC8206E}"/>
    <cellStyle name="Millares 38 5 2 2" xfId="31976" xr:uid="{319762D3-FF1C-4342-95E0-D989B870CD16}"/>
    <cellStyle name="Millares 38 5 3" xfId="17108" xr:uid="{06A5709C-C96A-4E39-B811-81A6CDACDA6E}"/>
    <cellStyle name="Millares 38 5 3 2" xfId="38611" xr:uid="{AE59E7BC-6D31-45EF-ABCC-03D2EDDAFAD5}"/>
    <cellStyle name="Millares 38 5 4" xfId="23713" xr:uid="{04803E41-2028-4271-9D68-A19E8F31A8D0}"/>
    <cellStyle name="Millares 38 5 5" xfId="45216" xr:uid="{8CF11224-069F-4644-A6A7-B19E17B2A3A2}"/>
    <cellStyle name="Millares 38 6" xfId="3004" xr:uid="{6B97DEE6-FF4F-43FA-8C13-6BDF28C83DC0}"/>
    <cellStyle name="Millares 38 6 2" xfId="11270" xr:uid="{1306D6C9-FFCF-4605-B0A4-D4DEC9085B43}"/>
    <cellStyle name="Millares 38 6 2 2" xfId="32773" xr:uid="{BB123951-1669-400F-A260-C7B39F422A5D}"/>
    <cellStyle name="Millares 38 6 3" xfId="17905" xr:uid="{D53E7791-E62E-4AC5-B389-428CCA3B91CA}"/>
    <cellStyle name="Millares 38 6 3 2" xfId="39408" xr:uid="{8C08042B-8C40-4D0A-B1C9-0D1CA309E955}"/>
    <cellStyle name="Millares 38 6 4" xfId="24510" xr:uid="{90512251-7EEB-4EF3-A08E-B8D83D88F1D2}"/>
    <cellStyle name="Millares 38 6 5" xfId="46013" xr:uid="{9BB9F083-FE6A-4DE7-9F53-189FF45FF749}"/>
    <cellStyle name="Millares 38 7" xfId="3403" xr:uid="{B0CEC585-FFB3-4D08-9839-51C07D9BE204}"/>
    <cellStyle name="Millares 38 7 2" xfId="11669" xr:uid="{20420628-CB22-4D9A-81C5-23C45551D334}"/>
    <cellStyle name="Millares 38 7 2 2" xfId="33172" xr:uid="{23044A1B-1141-4C4A-B619-7382E9D4EDBA}"/>
    <cellStyle name="Millares 38 7 3" xfId="18304" xr:uid="{9B342D7C-C5C8-49AD-BADC-31FC177D2508}"/>
    <cellStyle name="Millares 38 7 3 2" xfId="39807" xr:uid="{20F017A6-34C2-4052-978B-AFE83322962A}"/>
    <cellStyle name="Millares 38 7 4" xfId="24909" xr:uid="{97513691-F42F-4339-9C7F-AF3BD8FB29C2}"/>
    <cellStyle name="Millares 38 7 5" xfId="46412" xr:uid="{AF7859E6-2184-4D82-9C8C-E17A41ED819E}"/>
    <cellStyle name="Millares 38 8" xfId="5148" xr:uid="{05360291-A07D-400E-8CB9-218671D6538F}"/>
    <cellStyle name="Millares 38 8 2" xfId="13414" xr:uid="{E59F591F-39B1-4341-AF8A-148A77190A62}"/>
    <cellStyle name="Millares 38 8 2 2" xfId="34917" xr:uid="{9F093484-DC36-45E6-A9C5-36F325483E65}"/>
    <cellStyle name="Millares 38 8 3" xfId="20049" xr:uid="{8DC20C23-0768-4A4A-80D2-62B55BA8B4A8}"/>
    <cellStyle name="Millares 38 8 3 2" xfId="41552" xr:uid="{765C55A2-E57C-478D-8F34-1C6D376F5441}"/>
    <cellStyle name="Millares 38 8 4" xfId="26654" xr:uid="{8BB1E14F-8740-489B-9BF0-1BEAF573A578}"/>
    <cellStyle name="Millares 38 8 5" xfId="48157" xr:uid="{4952BA98-2262-46CC-9141-B27C8CCA7090}"/>
    <cellStyle name="Millares 38 9" xfId="5542" xr:uid="{87114FF6-F059-414C-8C37-87E77ACE0326}"/>
    <cellStyle name="Millares 38 9 2" xfId="13808" xr:uid="{2B8F946E-F538-41F1-8010-3E8E69EB4B7A}"/>
    <cellStyle name="Millares 38 9 2 2" xfId="35311" xr:uid="{57E81E72-0B73-40F9-B4D0-D0F0937224A7}"/>
    <cellStyle name="Millares 38 9 3" xfId="20443" xr:uid="{549A3F3D-174E-49E2-9A07-1E75B7A174AF}"/>
    <cellStyle name="Millares 38 9 3 2" xfId="41946" xr:uid="{B441F1B7-F295-49EC-9E67-3752F523D265}"/>
    <cellStyle name="Millares 38 9 4" xfId="27048" xr:uid="{8AB1D141-1602-40CB-9CF8-FBE288907880}"/>
    <cellStyle name="Millares 38 9 5" xfId="48551" xr:uid="{5B6070B6-6817-4797-8F3C-57FD2E87DA20}"/>
    <cellStyle name="Millares 39" xfId="542" xr:uid="{77585621-3AAF-42AE-91D2-B165E59013C0}"/>
    <cellStyle name="Millares 39 10" xfId="7153" xr:uid="{13140DB9-84A7-4CE1-B1C9-B2A283A437CA}"/>
    <cellStyle name="Millares 39 10 2" xfId="28656" xr:uid="{A1DD2838-79BC-4FB7-9ED1-83B01317D26F}"/>
    <cellStyle name="Millares 39 11" xfId="8809" xr:uid="{351FFCF0-9FE3-4605-A56A-95E14A55DCE2}"/>
    <cellStyle name="Millares 39 11 2" xfId="30312" xr:uid="{C350A56E-87AC-47E3-94FE-CF871070E835}"/>
    <cellStyle name="Millares 39 12" xfId="15445" xr:uid="{05B6B9C0-5FD4-462C-A8B0-4E96B2F4E37F}"/>
    <cellStyle name="Millares 39 12 2" xfId="36948" xr:uid="{362B272F-9AF1-4D6C-A358-EA7E26C7CC9A}"/>
    <cellStyle name="Millares 39 13" xfId="22050" xr:uid="{1EB4B25C-3AED-47B9-9DC6-81EDBC5A86C6}"/>
    <cellStyle name="Millares 39 14" xfId="43553" xr:uid="{0F011229-FB41-4ECE-8202-8FD395B0E7DE}"/>
    <cellStyle name="Millares 39 2" xfId="824" xr:uid="{EB5B2950-7E71-4BD9-8A84-455A3A633B56}"/>
    <cellStyle name="Millares 39 2 10" xfId="43833" xr:uid="{922D7225-CCA9-4260-A648-81549DEC0F2D}"/>
    <cellStyle name="Millares 39 2 2" xfId="1770" xr:uid="{5C5FCDA2-AC0A-4E9B-ABB1-CE580585A56D}"/>
    <cellStyle name="Millares 39 2 2 2" xfId="4599" xr:uid="{D1AE26C1-E929-49D5-ADD5-C4917A4D8562}"/>
    <cellStyle name="Millares 39 2 2 2 2" xfId="12865" xr:uid="{B562113D-4671-4480-9391-E5236822734D}"/>
    <cellStyle name="Millares 39 2 2 2 2 2" xfId="34368" xr:uid="{5BD7B7C9-4C99-446A-B3E1-684E7A410143}"/>
    <cellStyle name="Millares 39 2 2 2 3" xfId="19500" xr:uid="{B615B071-312A-4896-BE36-246A2C8224E5}"/>
    <cellStyle name="Millares 39 2 2 2 3 2" xfId="41003" xr:uid="{2CEA9FBD-5DAF-454D-942E-97A70551F364}"/>
    <cellStyle name="Millares 39 2 2 2 4" xfId="26105" xr:uid="{050DC1E4-C887-47C3-8F16-694DC0682CC3}"/>
    <cellStyle name="Millares 39 2 2 2 5" xfId="47608" xr:uid="{2DE654A8-4DF0-43A9-8EA6-A36256B73809}"/>
    <cellStyle name="Millares 39 2 2 3" xfId="6738" xr:uid="{B3584235-4475-40F7-879D-2BE9D51E4CE9}"/>
    <cellStyle name="Millares 39 2 2 3 2" xfId="15004" xr:uid="{D441CF7B-15C8-41F8-B996-BF78AD61B1DE}"/>
    <cellStyle name="Millares 39 2 2 3 2 2" xfId="36507" xr:uid="{5D55B61E-7CAD-4500-84C8-93F20B63D18F}"/>
    <cellStyle name="Millares 39 2 2 3 3" xfId="21639" xr:uid="{D6DE9B04-3206-45C5-96D2-77A6A9DE0B19}"/>
    <cellStyle name="Millares 39 2 2 3 3 2" xfId="43142" xr:uid="{E02B35E6-C5C0-4DD7-8815-2C7A22BFA221}"/>
    <cellStyle name="Millares 39 2 2 3 4" xfId="28244" xr:uid="{60D05949-D249-453E-9CF3-D53C08DE6DFC}"/>
    <cellStyle name="Millares 39 2 2 3 5" xfId="49747" xr:uid="{713E1663-A99A-4FC4-9E60-4579057B66F9}"/>
    <cellStyle name="Millares 39 2 2 4" xfId="8379" xr:uid="{4F751613-1FF4-4ACB-8F4D-A35C0C7CEA83}"/>
    <cellStyle name="Millares 39 2 2 4 2" xfId="29882" xr:uid="{75BAF9DC-F514-4B84-8AF8-D425DC51B47F}"/>
    <cellStyle name="Millares 39 2 2 5" xfId="10036" xr:uid="{E385E2A8-16AD-4E7D-8247-8C21B77FBA92}"/>
    <cellStyle name="Millares 39 2 2 5 2" xfId="31539" xr:uid="{870B01AA-48CB-47D4-A3D8-7B68138A0EBE}"/>
    <cellStyle name="Millares 39 2 2 6" xfId="16671" xr:uid="{C5B4B616-95E5-478C-B70C-328C908EF7AC}"/>
    <cellStyle name="Millares 39 2 2 6 2" xfId="38174" xr:uid="{83D6E2BA-37F8-4A4D-87FD-21A9B69E2847}"/>
    <cellStyle name="Millares 39 2 2 7" xfId="23276" xr:uid="{0F2E3049-2674-4340-9725-E9EC26AB2E10}"/>
    <cellStyle name="Millares 39 2 2 8" xfId="44779" xr:uid="{190939A4-62E5-495B-8650-CCE598ECFDD7}"/>
    <cellStyle name="Millares 39 2 3" xfId="2457" xr:uid="{82285F9B-9375-4AAA-8F73-ACB30DFBD6E5}"/>
    <cellStyle name="Millares 39 2 3 2" xfId="10723" xr:uid="{63DC4C66-5EA0-443F-9095-1C778CD73CCA}"/>
    <cellStyle name="Millares 39 2 3 2 2" xfId="32226" xr:uid="{DC08ECBF-E108-493A-986B-452A043129DB}"/>
    <cellStyle name="Millares 39 2 3 3" xfId="17358" xr:uid="{5CE418D8-B9FD-42D8-BFB5-A5C249069DD3}"/>
    <cellStyle name="Millares 39 2 3 3 2" xfId="38861" xr:uid="{AFE6B2ED-B5C2-4209-9CC9-0C2AB821CDA5}"/>
    <cellStyle name="Millares 39 2 3 4" xfId="23963" xr:uid="{B9B648B1-2723-4452-81F3-91435E2D9904}"/>
    <cellStyle name="Millares 39 2 3 5" xfId="45466" xr:uid="{99556ED6-335C-42A2-8BF4-D1D1B28E7402}"/>
    <cellStyle name="Millares 39 2 4" xfId="3653" xr:uid="{4C402883-5EC4-45F3-85D3-E025DC09D172}"/>
    <cellStyle name="Millares 39 2 4 2" xfId="11919" xr:uid="{CED6E5B4-AEE6-4E5B-B3C4-5A28C1992B15}"/>
    <cellStyle name="Millares 39 2 4 2 2" xfId="33422" xr:uid="{8F7DE0E3-E346-461B-AB1B-F314173C3D68}"/>
    <cellStyle name="Millares 39 2 4 3" xfId="18554" xr:uid="{D7F4F493-474A-4003-A245-2D5B2F31112B}"/>
    <cellStyle name="Millares 39 2 4 3 2" xfId="40057" xr:uid="{AE8A6C99-EB53-4D4B-BEF1-563C9911D857}"/>
    <cellStyle name="Millares 39 2 4 4" xfId="25159" xr:uid="{DF79DCDF-C7C2-44AD-858F-9F964EA929C3}"/>
    <cellStyle name="Millares 39 2 4 5" xfId="46662" xr:uid="{91E42EB8-18C5-40F6-BC05-F64495A1CB1C}"/>
    <cellStyle name="Millares 39 2 5" xfId="5792" xr:uid="{6471BCB3-ADF4-4F49-97EA-61B871281C7F}"/>
    <cellStyle name="Millares 39 2 5 2" xfId="14058" xr:uid="{98BE33BD-77EB-43B3-8ED5-1E14CAFCC7C6}"/>
    <cellStyle name="Millares 39 2 5 2 2" xfId="35561" xr:uid="{A5117DCE-769E-44ED-98F5-4366691BFCAC}"/>
    <cellStyle name="Millares 39 2 5 3" xfId="20693" xr:uid="{836A8538-4159-4287-9819-795928E900DB}"/>
    <cellStyle name="Millares 39 2 5 3 2" xfId="42196" xr:uid="{3C5C28F3-1B9E-4A9F-B4BD-573959E8329A}"/>
    <cellStyle name="Millares 39 2 5 4" xfId="27298" xr:uid="{917CDC80-3212-4693-B175-3740961F8C20}"/>
    <cellStyle name="Millares 39 2 5 5" xfId="48801" xr:uid="{E531E553-C564-45E1-8C4D-2B084E66B002}"/>
    <cellStyle name="Millares 39 2 6" xfId="7433" xr:uid="{F298B0FA-4A3E-43A7-9A68-E7F417D42ECE}"/>
    <cellStyle name="Millares 39 2 6 2" xfId="28936" xr:uid="{CB1F7B4B-5A1A-418D-8DA0-F442CD84E4FE}"/>
    <cellStyle name="Millares 39 2 7" xfId="9090" xr:uid="{3B00AB29-2CA4-4053-96DC-284616DC3B91}"/>
    <cellStyle name="Millares 39 2 7 2" xfId="30593" xr:uid="{1F919B1D-DB1A-4EF3-8225-95051DF3A0A8}"/>
    <cellStyle name="Millares 39 2 8" xfId="15725" xr:uid="{DB5360B6-4170-4C50-A3A8-CA7114297688}"/>
    <cellStyle name="Millares 39 2 8 2" xfId="37228" xr:uid="{587668CF-D42A-45EB-9811-695741E9286A}"/>
    <cellStyle name="Millares 39 2 9" xfId="22330" xr:uid="{EA75513F-964B-4C2C-B4A8-93985CE25546}"/>
    <cellStyle name="Millares 39 3" xfId="1094" xr:uid="{8D1F07E3-069B-4807-9C38-902CB36D40B6}"/>
    <cellStyle name="Millares 39 3 2" xfId="3923" xr:uid="{89131298-ED69-41E7-9316-8346479B3BF6}"/>
    <cellStyle name="Millares 39 3 2 2" xfId="12189" xr:uid="{C3A9AE4F-6E03-4BE9-895D-D8CC78BA1FB7}"/>
    <cellStyle name="Millares 39 3 2 2 2" xfId="33692" xr:uid="{DACD866F-0A04-44CC-A28D-DCE1EFBC6847}"/>
    <cellStyle name="Millares 39 3 2 3" xfId="18824" xr:uid="{321CEC5A-184E-432A-95BC-6E7446E17840}"/>
    <cellStyle name="Millares 39 3 2 3 2" xfId="40327" xr:uid="{C81229F3-2679-4E97-9BD4-72C86C217B3F}"/>
    <cellStyle name="Millares 39 3 2 4" xfId="25429" xr:uid="{053BF343-15AD-482C-A6EA-CA850D62C5D9}"/>
    <cellStyle name="Millares 39 3 2 5" xfId="46932" xr:uid="{4C7A5F37-CC00-4B53-B0CE-63C10CAC3A83}"/>
    <cellStyle name="Millares 39 3 3" xfId="6062" xr:uid="{E8D75D5D-9869-4C69-BCA7-2898E31D142C}"/>
    <cellStyle name="Millares 39 3 3 2" xfId="14328" xr:uid="{E57D1543-0EF2-4096-AB05-3D10CCB5B19E}"/>
    <cellStyle name="Millares 39 3 3 2 2" xfId="35831" xr:uid="{F65C11E2-7868-4363-9C63-EA3B3C59D36F}"/>
    <cellStyle name="Millares 39 3 3 3" xfId="20963" xr:uid="{A4930EDF-0F0A-4B42-9AD3-3A76F17E7A5F}"/>
    <cellStyle name="Millares 39 3 3 3 2" xfId="42466" xr:uid="{33F88F8D-463E-4231-A57E-E58E4203748D}"/>
    <cellStyle name="Millares 39 3 3 4" xfId="27568" xr:uid="{371EA2A4-A380-43CD-AF06-6B1B83541002}"/>
    <cellStyle name="Millares 39 3 3 5" xfId="49071" xr:uid="{2D918428-F5C6-4032-BDCB-9373F69D141B}"/>
    <cellStyle name="Millares 39 3 4" xfId="7703" xr:uid="{32BC134A-D682-4564-8D93-05EB14D167C2}"/>
    <cellStyle name="Millares 39 3 4 2" xfId="29206" xr:uid="{2B13A354-D1C9-4D1B-BB2B-FA24C7C807B0}"/>
    <cellStyle name="Millares 39 3 5" xfId="9360" xr:uid="{DB1FAF5D-9CC5-4700-A459-314F684610B1}"/>
    <cellStyle name="Millares 39 3 5 2" xfId="30863" xr:uid="{691A0888-728B-48DD-AACC-A3EA43F6F8AC}"/>
    <cellStyle name="Millares 39 3 6" xfId="15995" xr:uid="{BF296586-BBF8-43CD-9801-3AA8B82DF549}"/>
    <cellStyle name="Millares 39 3 6 2" xfId="37498" xr:uid="{08BE2A62-AB62-41DC-91A3-BFCED478FE23}"/>
    <cellStyle name="Millares 39 3 7" xfId="22600" xr:uid="{2994AB25-F600-422C-B02C-AE53DD01BC59}"/>
    <cellStyle name="Millares 39 3 8" xfId="44103" xr:uid="{6139A970-5D6C-4CAD-AD04-49F6572625A0}"/>
    <cellStyle name="Millares 39 4" xfId="1490" xr:uid="{4A4F6999-0F82-4AE9-BAE7-581ACBB3E588}"/>
    <cellStyle name="Millares 39 4 2" xfId="4319" xr:uid="{E7D38737-8958-4C29-808F-26BD466853D2}"/>
    <cellStyle name="Millares 39 4 2 2" xfId="12585" xr:uid="{1D494926-55D0-47C1-AB2F-04594AB86F4C}"/>
    <cellStyle name="Millares 39 4 2 2 2" xfId="34088" xr:uid="{4D160B9F-1691-4ED6-90D8-1E36BA9430E8}"/>
    <cellStyle name="Millares 39 4 2 3" xfId="19220" xr:uid="{78863C0B-DD37-481F-AB25-CBCEB9871E14}"/>
    <cellStyle name="Millares 39 4 2 3 2" xfId="40723" xr:uid="{4F8006D9-5B17-4102-BA5E-E1E1DFDA5304}"/>
    <cellStyle name="Millares 39 4 2 4" xfId="25825" xr:uid="{1751E07F-820B-4227-A534-A1B0753217DC}"/>
    <cellStyle name="Millares 39 4 2 5" xfId="47328" xr:uid="{CB0880A4-AFEE-4ADB-AAF5-911EB2BAF525}"/>
    <cellStyle name="Millares 39 4 3" xfId="6458" xr:uid="{4C464EE2-B036-484A-9995-6D0E514A3679}"/>
    <cellStyle name="Millares 39 4 3 2" xfId="14724" xr:uid="{221D4C83-4DF3-4C1C-B32B-EAA61C869E46}"/>
    <cellStyle name="Millares 39 4 3 2 2" xfId="36227" xr:uid="{FB848B7D-EA0D-4A51-B6B2-ABFAE85F8E05}"/>
    <cellStyle name="Millares 39 4 3 3" xfId="21359" xr:uid="{4759120A-294C-419C-A22E-FEC4568C5C32}"/>
    <cellStyle name="Millares 39 4 3 3 2" xfId="42862" xr:uid="{1DE5E842-90B2-451C-B381-B5C170084CEC}"/>
    <cellStyle name="Millares 39 4 3 4" xfId="27964" xr:uid="{BACC5228-E026-4317-AC8D-98812532300C}"/>
    <cellStyle name="Millares 39 4 3 5" xfId="49467" xr:uid="{ED8A6FF1-404F-4B54-B409-8F534F3EA361}"/>
    <cellStyle name="Millares 39 4 4" xfId="8099" xr:uid="{6129B982-D14E-4F4C-A4D8-9234B3E6B0DD}"/>
    <cellStyle name="Millares 39 4 4 2" xfId="29602" xr:uid="{BBA27293-0AF8-46F7-B84B-2A944EACB07F}"/>
    <cellStyle name="Millares 39 4 5" xfId="9756" xr:uid="{03AB3BBD-290E-44D1-B6B4-731077B84F65}"/>
    <cellStyle name="Millares 39 4 5 2" xfId="31259" xr:uid="{E92707C1-F1B0-43F6-9D25-55B646C889D8}"/>
    <cellStyle name="Millares 39 4 6" xfId="16391" xr:uid="{78F154DD-2B18-4254-8936-19186191F874}"/>
    <cellStyle name="Millares 39 4 6 2" xfId="37894" xr:uid="{60E5BBE8-8BD8-4EAC-960B-A2B204560595}"/>
    <cellStyle name="Millares 39 4 7" xfId="22996" xr:uid="{A15AFDCC-2118-425D-ABE1-E6C0A1509789}"/>
    <cellStyle name="Millares 39 4 8" xfId="44499" xr:uid="{6A92A166-0FFF-4754-B9A5-4270C0777E80}"/>
    <cellStyle name="Millares 39 5" xfId="2177" xr:uid="{A8151BA4-1B1C-4F43-82A5-641E457A2F31}"/>
    <cellStyle name="Millares 39 5 2" xfId="10443" xr:uid="{3DD1AF7F-ED4F-417A-9F6C-532375A7CDA6}"/>
    <cellStyle name="Millares 39 5 2 2" xfId="31946" xr:uid="{ED7D402D-3181-42A6-A988-866A644A32BC}"/>
    <cellStyle name="Millares 39 5 3" xfId="17078" xr:uid="{1B3F63C3-A160-4D38-B822-BBAFD9B1731C}"/>
    <cellStyle name="Millares 39 5 3 2" xfId="38581" xr:uid="{561EFBDB-EC73-4636-95D7-43A7C8CED003}"/>
    <cellStyle name="Millares 39 5 4" xfId="23683" xr:uid="{C45BC5EF-CE0E-4F84-910E-039D61A205B4}"/>
    <cellStyle name="Millares 39 5 5" xfId="45186" xr:uid="{4C85222A-2698-41E3-9FAB-CD6F438C5AB2}"/>
    <cellStyle name="Millares 39 6" xfId="2974" xr:uid="{AA6471FD-EBC3-4508-B2A3-680CBFC4BF4B}"/>
    <cellStyle name="Millares 39 6 2" xfId="11240" xr:uid="{811742C6-97A3-4369-8945-10E22DF84548}"/>
    <cellStyle name="Millares 39 6 2 2" xfId="32743" xr:uid="{027F517B-3423-4F04-AEED-C284EA22E573}"/>
    <cellStyle name="Millares 39 6 3" xfId="17875" xr:uid="{4A0776C3-0AB4-4FCD-98A8-ACC532C39F5F}"/>
    <cellStyle name="Millares 39 6 3 2" xfId="39378" xr:uid="{D33EDEE4-AC85-4357-AC9F-4E34DCCF0514}"/>
    <cellStyle name="Millares 39 6 4" xfId="24480" xr:uid="{6CD5C40A-C4A1-41C3-8C92-C1C71C65A0DB}"/>
    <cellStyle name="Millares 39 6 5" xfId="45983" xr:uid="{9FB0BAA4-64D8-4166-9F32-44DC377F26A1}"/>
    <cellStyle name="Millares 39 7" xfId="3373" xr:uid="{98ECE8F7-A069-4D8E-80D3-00B1C0CD167F}"/>
    <cellStyle name="Millares 39 7 2" xfId="11639" xr:uid="{D4F1F646-DCB1-4154-B5FE-8F261B96F84C}"/>
    <cellStyle name="Millares 39 7 2 2" xfId="33142" xr:uid="{8310982B-A519-43A0-A2E8-92C85191AC45}"/>
    <cellStyle name="Millares 39 7 3" xfId="18274" xr:uid="{655E02B8-EA33-4846-9A80-D140C2A634A2}"/>
    <cellStyle name="Millares 39 7 3 2" xfId="39777" xr:uid="{600ECB32-1AE5-4FA9-9E41-4DB0354D9EA8}"/>
    <cellStyle name="Millares 39 7 4" xfId="24879" xr:uid="{ABDE8D25-511A-4167-89BF-034A9BEFB1DC}"/>
    <cellStyle name="Millares 39 7 5" xfId="46382" xr:uid="{565842E9-591E-44BB-8D61-1C40CEF71A4A}"/>
    <cellStyle name="Millares 39 8" xfId="5118" xr:uid="{4B2F059E-8F13-47E2-8D4A-861AFD232345}"/>
    <cellStyle name="Millares 39 8 2" xfId="13384" xr:uid="{72D95F83-CAC8-4A29-A13D-D958745339B6}"/>
    <cellStyle name="Millares 39 8 2 2" xfId="34887" xr:uid="{FF565861-9805-41AA-947C-D101437B67FB}"/>
    <cellStyle name="Millares 39 8 3" xfId="20019" xr:uid="{D217D678-2820-405E-A90D-74E4C1F832EF}"/>
    <cellStyle name="Millares 39 8 3 2" xfId="41522" xr:uid="{9C11144D-295D-4861-9FC3-35D9DAD630AA}"/>
    <cellStyle name="Millares 39 8 4" xfId="26624" xr:uid="{6E60F8CE-2489-43D0-B296-4C1E7B9C246D}"/>
    <cellStyle name="Millares 39 8 5" xfId="48127" xr:uid="{32E75919-CBA5-45D2-BFBD-BE72363F557B}"/>
    <cellStyle name="Millares 39 9" xfId="5512" xr:uid="{3C467D76-F323-41F6-A5D1-CF8B6D30EBC5}"/>
    <cellStyle name="Millares 39 9 2" xfId="13778" xr:uid="{ED3326F4-8780-483B-AFA9-3B5AF24A6A0E}"/>
    <cellStyle name="Millares 39 9 2 2" xfId="35281" xr:uid="{5D42ADF0-ADCA-4BEE-ABBD-52997F687451}"/>
    <cellStyle name="Millares 39 9 3" xfId="20413" xr:uid="{5FA2F247-F1A2-499F-AAE1-E2CDF7F85E40}"/>
    <cellStyle name="Millares 39 9 3 2" xfId="41916" xr:uid="{5ABA1692-3563-4644-BBF8-09607E218A59}"/>
    <cellStyle name="Millares 39 9 4" xfId="27018" xr:uid="{1B07F1B4-ACAD-4E00-AC8D-C3353F28EC82}"/>
    <cellStyle name="Millares 39 9 5" xfId="48521" xr:uid="{1553355B-FD38-4365-AEE9-D7F218F0F09F}"/>
    <cellStyle name="Millares 4" xfId="106" xr:uid="{E5A3BE48-C039-430C-9CBB-13DD94BB8312}"/>
    <cellStyle name="Millares 4 2" xfId="296" xr:uid="{B2DD0C05-DA7D-4FA4-BF54-01404FEC9FEC}"/>
    <cellStyle name="Millares 4 3" xfId="866" xr:uid="{4EC6200B-E6B5-46E0-85AE-D87E22D450DD}"/>
    <cellStyle name="Millares 4 3 10" xfId="43875" xr:uid="{DEB301CF-1800-4206-BED4-D6C32BF4F9B7}"/>
    <cellStyle name="Millares 4 3 2" xfId="1812" xr:uid="{99C1B48E-5B45-4520-8B46-9507F02D0372}"/>
    <cellStyle name="Millares 4 3 2 2" xfId="4641" xr:uid="{A6CF9BF9-27CD-4399-8DF6-722AD05CF8EA}"/>
    <cellStyle name="Millares 4 3 2 2 2" xfId="12907" xr:uid="{3D738326-2E6D-4D83-97BD-F9E745518592}"/>
    <cellStyle name="Millares 4 3 2 2 2 2" xfId="34410" xr:uid="{1F16A4CE-38DC-43AC-841B-A6447E886107}"/>
    <cellStyle name="Millares 4 3 2 2 3" xfId="19542" xr:uid="{D0038661-B6B4-40E4-9C81-D14D62905A52}"/>
    <cellStyle name="Millares 4 3 2 2 3 2" xfId="41045" xr:uid="{B7EBDA56-3C75-4854-A624-EDC630DE3208}"/>
    <cellStyle name="Millares 4 3 2 2 4" xfId="26147" xr:uid="{C27A7C30-FAA3-41B0-9D90-71CB508EDAAA}"/>
    <cellStyle name="Millares 4 3 2 2 5" xfId="47650" xr:uid="{2367EEC7-E189-4DBB-9A16-A81DC948DE1D}"/>
    <cellStyle name="Millares 4 3 2 3" xfId="6780" xr:uid="{B6E400DB-72A2-46DE-859F-B86F81FBBA3D}"/>
    <cellStyle name="Millares 4 3 2 3 2" xfId="15046" xr:uid="{3A60CC1D-CB54-42F5-A2CC-64C9EE230266}"/>
    <cellStyle name="Millares 4 3 2 3 2 2" xfId="36549" xr:uid="{7CD4AEFC-86B6-4595-B0AC-40E7CE69DD9F}"/>
    <cellStyle name="Millares 4 3 2 3 3" xfId="21681" xr:uid="{822BC47A-C52D-45D2-B350-0CC97474EEDD}"/>
    <cellStyle name="Millares 4 3 2 3 3 2" xfId="43184" xr:uid="{D3DF8F14-5460-4626-BDDA-62207EF4A146}"/>
    <cellStyle name="Millares 4 3 2 3 4" xfId="28286" xr:uid="{A76FEB09-577A-40F3-B776-984F7E15D758}"/>
    <cellStyle name="Millares 4 3 2 3 5" xfId="49789" xr:uid="{362ABC85-E2F7-423E-9B20-521E6F54CF89}"/>
    <cellStyle name="Millares 4 3 2 4" xfId="8421" xr:uid="{9178FCFD-581C-4BDA-AE53-36963F437AA9}"/>
    <cellStyle name="Millares 4 3 2 4 2" xfId="29924" xr:uid="{7A338F25-7DF8-4284-95C4-C7A0B08E829C}"/>
    <cellStyle name="Millares 4 3 2 5" xfId="10078" xr:uid="{28109D88-4296-43C6-B9B2-B0EC61B14476}"/>
    <cellStyle name="Millares 4 3 2 5 2" xfId="31581" xr:uid="{1398BE4A-4DAE-46A3-ACBA-28D3FE8E9AF1}"/>
    <cellStyle name="Millares 4 3 2 6" xfId="16713" xr:uid="{7B241FD6-5F1E-485B-BA97-D87E6F81CDC6}"/>
    <cellStyle name="Millares 4 3 2 6 2" xfId="38216" xr:uid="{ED898773-6C4C-47D3-960F-BE0251B836ED}"/>
    <cellStyle name="Millares 4 3 2 7" xfId="23318" xr:uid="{66FD3692-0C6F-4568-B388-73255B35E300}"/>
    <cellStyle name="Millares 4 3 2 8" xfId="44821" xr:uid="{C39D6F0D-1DE6-49DC-944B-23DA45F0BEF6}"/>
    <cellStyle name="Millares 4 3 3" xfId="2499" xr:uid="{BA526BA8-CA8C-4E4F-BE92-F950A000B884}"/>
    <cellStyle name="Millares 4 3 3 2" xfId="10765" xr:uid="{F18F96D6-EC75-40DE-81C7-152AC90D9D93}"/>
    <cellStyle name="Millares 4 3 3 2 2" xfId="32268" xr:uid="{1A1C2D1F-4BB8-41AD-B1B2-4DAAC380E353}"/>
    <cellStyle name="Millares 4 3 3 3" xfId="17400" xr:uid="{85E068F2-CE0E-4700-8CF1-9F6A9102D9A7}"/>
    <cellStyle name="Millares 4 3 3 3 2" xfId="38903" xr:uid="{27159392-7467-4B4F-BD80-E5D7B50E2E14}"/>
    <cellStyle name="Millares 4 3 3 4" xfId="24005" xr:uid="{79264F5A-3F83-4648-B325-58272DB7FE4E}"/>
    <cellStyle name="Millares 4 3 3 5" xfId="45508" xr:uid="{808E61C5-6427-4DD2-9CD0-40E90BA93A6E}"/>
    <cellStyle name="Millares 4 3 4" xfId="3695" xr:uid="{1574477E-9F9E-42E6-85A0-2D44D10AB0DD}"/>
    <cellStyle name="Millares 4 3 4 2" xfId="11961" xr:uid="{B0136FB4-E25A-4AB2-81B6-CADB5A58AD36}"/>
    <cellStyle name="Millares 4 3 4 2 2" xfId="33464" xr:uid="{3336AF3A-E5E7-4AA1-8474-17F35E69BE0C}"/>
    <cellStyle name="Millares 4 3 4 3" xfId="18596" xr:uid="{2E234ED0-9B56-43C0-8DBE-5EFD94E6C2DF}"/>
    <cellStyle name="Millares 4 3 4 3 2" xfId="40099" xr:uid="{600D6E38-8A41-456B-9B9C-A3CC788E78FE}"/>
    <cellStyle name="Millares 4 3 4 4" xfId="25201" xr:uid="{AD294825-6B9E-4694-8585-DE06FCCBCC6A}"/>
    <cellStyle name="Millares 4 3 4 5" xfId="46704" xr:uid="{53B4FEF8-06B2-4581-848A-B634DCD29B5A}"/>
    <cellStyle name="Millares 4 3 5" xfId="5834" xr:uid="{663E2B81-CFB9-4AD3-AAF7-FD3714809D8B}"/>
    <cellStyle name="Millares 4 3 5 2" xfId="14100" xr:uid="{CCC39857-478D-44AD-B3BD-21BF3ED43C16}"/>
    <cellStyle name="Millares 4 3 5 2 2" xfId="35603" xr:uid="{61E5ECB7-CCE2-45E8-9630-D24C8BDCAD3C}"/>
    <cellStyle name="Millares 4 3 5 3" xfId="20735" xr:uid="{45371491-D516-4938-9D19-242641B45C68}"/>
    <cellStyle name="Millares 4 3 5 3 2" xfId="42238" xr:uid="{106D55A2-C269-4CA8-B812-F6EFD298600E}"/>
    <cellStyle name="Millares 4 3 5 4" xfId="27340" xr:uid="{FA49FE26-E375-48D7-B0FA-3520F4F89ADA}"/>
    <cellStyle name="Millares 4 3 5 5" xfId="48843" xr:uid="{143739EB-1D49-42AD-8664-77FF019126C5}"/>
    <cellStyle name="Millares 4 3 6" xfId="7475" xr:uid="{D1F05D37-FE81-48FA-B978-15F22FEE4D79}"/>
    <cellStyle name="Millares 4 3 6 2" xfId="28978" xr:uid="{C32DD860-2B11-44EF-BF8C-4A1F5DB181C5}"/>
    <cellStyle name="Millares 4 3 7" xfId="9132" xr:uid="{246D15DA-D020-4EC9-B24E-1217D3BB3B3E}"/>
    <cellStyle name="Millares 4 3 7 2" xfId="30635" xr:uid="{1D2851EA-62B3-43D0-83DC-A2D0CCE0C91F}"/>
    <cellStyle name="Millares 4 3 8" xfId="15767" xr:uid="{238339B4-9656-420D-B460-F37183642310}"/>
    <cellStyle name="Millares 4 3 8 2" xfId="37270" xr:uid="{A1DF3EEF-19B6-4E83-8C7F-80E97252E84B}"/>
    <cellStyle name="Millares 4 3 9" xfId="22372" xr:uid="{CD9A3783-CA80-4903-927B-033F2CF0FF5E}"/>
    <cellStyle name="Millares 4 5" xfId="182" xr:uid="{30A1B3ED-51E1-4C0F-92E8-9E3855DC365D}"/>
    <cellStyle name="Millares 40" xfId="575" xr:uid="{1EED3B76-F9BE-4783-9063-389556C42302}"/>
    <cellStyle name="Millares 40 10" xfId="7186" xr:uid="{26C8D25D-13E9-4FB3-B24F-AB2E3D8D8FDF}"/>
    <cellStyle name="Millares 40 10 2" xfId="28689" xr:uid="{39B011BF-9448-465B-949A-199067889081}"/>
    <cellStyle name="Millares 40 11" xfId="8842" xr:uid="{5AB019EE-4D64-4ADE-AE8F-3C592C8832C8}"/>
    <cellStyle name="Millares 40 11 2" xfId="30345" xr:uid="{6A3A6244-671C-4E2B-8EDA-658FFB1343AA}"/>
    <cellStyle name="Millares 40 12" xfId="15478" xr:uid="{EBF2AF32-1A49-4681-9577-0A077BF4BF2A}"/>
    <cellStyle name="Millares 40 12 2" xfId="36981" xr:uid="{CC1BA415-0307-4FE4-8516-AA42AA66829E}"/>
    <cellStyle name="Millares 40 13" xfId="22083" xr:uid="{D34A3768-00E9-4680-8D66-E4313F0E8F15}"/>
    <cellStyle name="Millares 40 14" xfId="43586" xr:uid="{D236F405-2CB4-49E9-823E-33537CE41539}"/>
    <cellStyle name="Millares 40 2" xfId="857" xr:uid="{48FB62D6-EFDA-4943-9CED-5D6B5B51AE6D}"/>
    <cellStyle name="Millares 40 2 10" xfId="43866" xr:uid="{53E6743E-69BE-4195-8897-DB0ED934A002}"/>
    <cellStyle name="Millares 40 2 2" xfId="1803" xr:uid="{F267B2F8-3D69-4CDC-B402-64F5771879B1}"/>
    <cellStyle name="Millares 40 2 2 2" xfId="4632" xr:uid="{B4E82406-FD56-4257-8FA6-84C5F805AF86}"/>
    <cellStyle name="Millares 40 2 2 2 2" xfId="12898" xr:uid="{974B1A6F-31D8-4DA4-96B8-EFBD1D7FCFFE}"/>
    <cellStyle name="Millares 40 2 2 2 2 2" xfId="34401" xr:uid="{00B0732C-D67B-4F42-A98D-1E91361CE722}"/>
    <cellStyle name="Millares 40 2 2 2 3" xfId="19533" xr:uid="{849BDC9E-C434-45DC-839B-C54043939D65}"/>
    <cellStyle name="Millares 40 2 2 2 3 2" xfId="41036" xr:uid="{94D01FA8-722B-49E4-9DD3-C4C406E3F4E2}"/>
    <cellStyle name="Millares 40 2 2 2 4" xfId="26138" xr:uid="{2A540767-984B-4302-8476-5048D5A2FCC5}"/>
    <cellStyle name="Millares 40 2 2 2 5" xfId="47641" xr:uid="{64055CCB-DFA1-4D21-83C1-007A30EB1FB0}"/>
    <cellStyle name="Millares 40 2 2 3" xfId="6771" xr:uid="{10520B65-AF8D-42FF-BC0A-6073B15B3ED0}"/>
    <cellStyle name="Millares 40 2 2 3 2" xfId="15037" xr:uid="{96F2485E-B380-4208-9147-ECC9C227B4EE}"/>
    <cellStyle name="Millares 40 2 2 3 2 2" xfId="36540" xr:uid="{ED9BB8B0-6C0D-4514-9BFF-39CC943352A0}"/>
    <cellStyle name="Millares 40 2 2 3 3" xfId="21672" xr:uid="{1B2F6368-0788-4048-9173-6E19C5E1BE48}"/>
    <cellStyle name="Millares 40 2 2 3 3 2" xfId="43175" xr:uid="{D37E73A4-F25F-4774-9F36-EB2B61CF7E4B}"/>
    <cellStyle name="Millares 40 2 2 3 4" xfId="28277" xr:uid="{0D8F7D3E-D44A-4925-9AB7-C5DA0FCADE13}"/>
    <cellStyle name="Millares 40 2 2 3 5" xfId="49780" xr:uid="{A7C918E4-5C52-41A8-8AC3-1CCFDD81DF1E}"/>
    <cellStyle name="Millares 40 2 2 4" xfId="8412" xr:uid="{187B8586-1646-43C2-A487-C48ABD98434D}"/>
    <cellStyle name="Millares 40 2 2 4 2" xfId="29915" xr:uid="{E13558B8-5DD1-46F8-AD0B-956C21956AB0}"/>
    <cellStyle name="Millares 40 2 2 5" xfId="10069" xr:uid="{0856412C-8CE1-41BA-91CF-28363EC9EB73}"/>
    <cellStyle name="Millares 40 2 2 5 2" xfId="31572" xr:uid="{FCD36571-0B95-4180-9449-25823051D1CE}"/>
    <cellStyle name="Millares 40 2 2 6" xfId="16704" xr:uid="{108EE10A-5B8A-4F75-A403-43D025A6A196}"/>
    <cellStyle name="Millares 40 2 2 6 2" xfId="38207" xr:uid="{36F8F351-2F5E-4256-A638-CB61B7F96C68}"/>
    <cellStyle name="Millares 40 2 2 7" xfId="23309" xr:uid="{C79D6D63-D74E-47CA-ABEF-32340626D512}"/>
    <cellStyle name="Millares 40 2 2 8" xfId="44812" xr:uid="{BC91CA5F-06FB-4F5F-B4E4-A5D2A5DA72BD}"/>
    <cellStyle name="Millares 40 2 3" xfId="2490" xr:uid="{603F7727-04BF-4A98-90E1-8AB7531249B2}"/>
    <cellStyle name="Millares 40 2 3 2" xfId="10756" xr:uid="{DBFB707F-182B-4041-BB79-945E95DD3430}"/>
    <cellStyle name="Millares 40 2 3 2 2" xfId="32259" xr:uid="{8B33860B-E863-4C2C-A896-591940EA9195}"/>
    <cellStyle name="Millares 40 2 3 3" xfId="17391" xr:uid="{2EB856E4-62FB-4933-A3F9-E4F368F7B1FF}"/>
    <cellStyle name="Millares 40 2 3 3 2" xfId="38894" xr:uid="{FF230467-4703-49D7-98E8-6462FE611623}"/>
    <cellStyle name="Millares 40 2 3 4" xfId="23996" xr:uid="{324F45A8-36F3-4F18-84AA-A3E9051EBEE8}"/>
    <cellStyle name="Millares 40 2 3 5" xfId="45499" xr:uid="{D80490C5-3333-4938-BFE2-8CB12D9F59A9}"/>
    <cellStyle name="Millares 40 2 4" xfId="3686" xr:uid="{22CDEC57-738F-4257-8C7F-7696A3448543}"/>
    <cellStyle name="Millares 40 2 4 2" xfId="11952" xr:uid="{5372436C-AC89-4136-A976-A5D6D79CC2EB}"/>
    <cellStyle name="Millares 40 2 4 2 2" xfId="33455" xr:uid="{1D7AA001-E79B-417A-B4C7-7C25E0B7EB55}"/>
    <cellStyle name="Millares 40 2 4 3" xfId="18587" xr:uid="{2959746D-6053-46C0-8E72-B675764833E8}"/>
    <cellStyle name="Millares 40 2 4 3 2" xfId="40090" xr:uid="{98074077-ACC1-4DC8-9F4F-B3B027B7E9EB}"/>
    <cellStyle name="Millares 40 2 4 4" xfId="25192" xr:uid="{E3ED6043-8472-4C31-A8AB-92B610F0DB03}"/>
    <cellStyle name="Millares 40 2 4 5" xfId="46695" xr:uid="{7EC5007B-EB1C-424B-A4F7-230C1F542B99}"/>
    <cellStyle name="Millares 40 2 5" xfId="5825" xr:uid="{363DDF77-ADA2-40E5-8971-9764A7EA550B}"/>
    <cellStyle name="Millares 40 2 5 2" xfId="14091" xr:uid="{8CEE4886-48A2-4FC3-9222-D93E46881987}"/>
    <cellStyle name="Millares 40 2 5 2 2" xfId="35594" xr:uid="{BBF952BF-3A2B-4137-85FA-380C51E073B0}"/>
    <cellStyle name="Millares 40 2 5 3" xfId="20726" xr:uid="{8FD755B2-EE39-4590-AE29-274B08B33A6A}"/>
    <cellStyle name="Millares 40 2 5 3 2" xfId="42229" xr:uid="{2C73CFF1-6023-4359-8BBA-336A168E5F4B}"/>
    <cellStyle name="Millares 40 2 5 4" xfId="27331" xr:uid="{B6715DD9-D7E6-485B-AB3F-0D769BC0FF72}"/>
    <cellStyle name="Millares 40 2 5 5" xfId="48834" xr:uid="{C340CE46-1309-49CD-9057-5D2D1C19D47F}"/>
    <cellStyle name="Millares 40 2 6" xfId="7466" xr:uid="{EC5BA4E4-EAA8-4AF1-B7CB-4C034A9A9706}"/>
    <cellStyle name="Millares 40 2 6 2" xfId="28969" xr:uid="{3359F533-F743-4A10-A2CA-8C7FE4031D82}"/>
    <cellStyle name="Millares 40 2 7" xfId="9123" xr:uid="{A9649FC5-EC54-48AB-8D9D-F1CB3D789CEB}"/>
    <cellStyle name="Millares 40 2 7 2" xfId="30626" xr:uid="{48ABAB86-F007-4025-9C12-ABBD91B1BDE6}"/>
    <cellStyle name="Millares 40 2 8" xfId="15758" xr:uid="{244DC5D8-1C08-4929-881D-7D224A1E9C7E}"/>
    <cellStyle name="Millares 40 2 8 2" xfId="37261" xr:uid="{8E934377-E86B-4B39-A724-B11B6DFDC2E4}"/>
    <cellStyle name="Millares 40 2 9" xfId="22363" xr:uid="{98F53C6C-71BE-4A75-9273-3A815352219D}"/>
    <cellStyle name="Millares 40 3" xfId="1127" xr:uid="{50D037B8-9506-4F72-88D3-A05D6E6EA5F0}"/>
    <cellStyle name="Millares 40 3 2" xfId="3956" xr:uid="{93443DD0-F43B-4FC2-BB4C-E9D3050EEB2B}"/>
    <cellStyle name="Millares 40 3 2 2" xfId="12222" xr:uid="{6859483E-DBF1-4166-B652-BDF10CC67E7A}"/>
    <cellStyle name="Millares 40 3 2 2 2" xfId="33725" xr:uid="{B88CCCA9-76D8-4396-ACBD-52946E01F4D0}"/>
    <cellStyle name="Millares 40 3 2 3" xfId="18857" xr:uid="{20611DF8-7F06-4880-AC01-7D049C1EFB39}"/>
    <cellStyle name="Millares 40 3 2 3 2" xfId="40360" xr:uid="{1EB72306-6780-4B02-B841-172AC622AF50}"/>
    <cellStyle name="Millares 40 3 2 4" xfId="25462" xr:uid="{B8B6A173-7673-4791-BB4F-6CACA99A8767}"/>
    <cellStyle name="Millares 40 3 2 5" xfId="46965" xr:uid="{0FB456F5-A9B3-48AD-86F0-B1356424583F}"/>
    <cellStyle name="Millares 40 3 3" xfId="6095" xr:uid="{ED550BE9-48FA-415C-B93F-752466877B75}"/>
    <cellStyle name="Millares 40 3 3 2" xfId="14361" xr:uid="{3ED68562-1FD8-4B7A-9AD4-1E4B0DE078C1}"/>
    <cellStyle name="Millares 40 3 3 2 2" xfId="35864" xr:uid="{DD9A3741-ED2F-4D92-86EA-4B0226DC932E}"/>
    <cellStyle name="Millares 40 3 3 3" xfId="20996" xr:uid="{51652976-60AC-4298-9166-C965F8C8F352}"/>
    <cellStyle name="Millares 40 3 3 3 2" xfId="42499" xr:uid="{5F3B96BE-0310-471B-AE8D-DA87C3259FEF}"/>
    <cellStyle name="Millares 40 3 3 4" xfId="27601" xr:uid="{7F4316BC-494B-4459-A29C-EA08570CF63F}"/>
    <cellStyle name="Millares 40 3 3 5" xfId="49104" xr:uid="{09D59AC5-7513-45E3-B767-C57187FE9EF7}"/>
    <cellStyle name="Millares 40 3 4" xfId="7736" xr:uid="{433E237F-9178-4B31-B511-3916477A61E7}"/>
    <cellStyle name="Millares 40 3 4 2" xfId="29239" xr:uid="{B0EF194D-9A1C-4102-9A09-D57D4D3BAAB0}"/>
    <cellStyle name="Millares 40 3 5" xfId="9393" xr:uid="{4957B2B7-DE17-49E5-AB1E-A2FA25481AFD}"/>
    <cellStyle name="Millares 40 3 5 2" xfId="30896" xr:uid="{D9E6A6CF-1E12-4C7C-9559-4BFD1AD02D3B}"/>
    <cellStyle name="Millares 40 3 6" xfId="16028" xr:uid="{F1934BDE-9B9E-473B-A1F5-A01A80833A33}"/>
    <cellStyle name="Millares 40 3 6 2" xfId="37531" xr:uid="{268A5C18-7378-4CFF-BE09-E97B750A897E}"/>
    <cellStyle name="Millares 40 3 7" xfId="22633" xr:uid="{948CADB3-273A-41AB-8FD2-40392430502D}"/>
    <cellStyle name="Millares 40 3 8" xfId="44136" xr:uid="{8FC9D60A-2CEA-4968-BA06-31C9F8E688EF}"/>
    <cellStyle name="Millares 40 4" xfId="1523" xr:uid="{EE3EE1C2-E1DB-4242-A349-491966F00754}"/>
    <cellStyle name="Millares 40 4 2" xfId="4352" xr:uid="{7E6F339F-69E0-4941-9948-39CF8BE92C75}"/>
    <cellStyle name="Millares 40 4 2 2" xfId="12618" xr:uid="{E90DDEC1-5E3E-4219-8B7F-901458AABD35}"/>
    <cellStyle name="Millares 40 4 2 2 2" xfId="34121" xr:uid="{5309CE01-CDAB-4E3A-8284-FD5F5D37CF5F}"/>
    <cellStyle name="Millares 40 4 2 3" xfId="19253" xr:uid="{A543AFE1-C9F7-42B0-B03C-C34B56128433}"/>
    <cellStyle name="Millares 40 4 2 3 2" xfId="40756" xr:uid="{4C95A84C-1799-44C1-B218-1DF5C6653CEF}"/>
    <cellStyle name="Millares 40 4 2 4" xfId="25858" xr:uid="{422C1233-BA28-4C57-B820-919F5AC240B4}"/>
    <cellStyle name="Millares 40 4 2 5" xfId="47361" xr:uid="{CE10F9CD-D1C9-4A2C-BC20-2B56B32122F3}"/>
    <cellStyle name="Millares 40 4 3" xfId="6491" xr:uid="{3D8F82CC-F88C-478B-899E-51924628F3AC}"/>
    <cellStyle name="Millares 40 4 3 2" xfId="14757" xr:uid="{7C53D0B9-766C-415D-9957-18D579E58738}"/>
    <cellStyle name="Millares 40 4 3 2 2" xfId="36260" xr:uid="{25D00DE4-E493-4C0C-A0D9-80EFE71BF6C0}"/>
    <cellStyle name="Millares 40 4 3 3" xfId="21392" xr:uid="{56B03038-5FF9-44C4-BFC1-D4B8493D97CB}"/>
    <cellStyle name="Millares 40 4 3 3 2" xfId="42895" xr:uid="{574D94CA-CF68-4021-AB50-FC230BB7DC6A}"/>
    <cellStyle name="Millares 40 4 3 4" xfId="27997" xr:uid="{EC5ED8CE-1599-4A7C-B311-0D878195CBF0}"/>
    <cellStyle name="Millares 40 4 3 5" xfId="49500" xr:uid="{AA48B850-EB40-4C97-A762-BE7B6A65F0D4}"/>
    <cellStyle name="Millares 40 4 4" xfId="8132" xr:uid="{D5DE6E64-3400-4867-80AD-5D97C1058D31}"/>
    <cellStyle name="Millares 40 4 4 2" xfId="29635" xr:uid="{77D2CFAE-3FE8-4C02-81D7-0241A3639590}"/>
    <cellStyle name="Millares 40 4 5" xfId="9789" xr:uid="{A1753D10-7C6F-4A3C-A771-3861F049A812}"/>
    <cellStyle name="Millares 40 4 5 2" xfId="31292" xr:uid="{FFF04423-B0F0-45A4-830D-54206E4F90B6}"/>
    <cellStyle name="Millares 40 4 6" xfId="16424" xr:uid="{13614CC2-FD37-47DD-8D00-D2446CB8B2D5}"/>
    <cellStyle name="Millares 40 4 6 2" xfId="37927" xr:uid="{8DD9D83C-F99D-4307-954B-84DB37A63687}"/>
    <cellStyle name="Millares 40 4 7" xfId="23029" xr:uid="{45FEF004-8776-4C61-A5A9-C728A87B8609}"/>
    <cellStyle name="Millares 40 4 8" xfId="44532" xr:uid="{4838D54F-A0D4-4575-BF91-A97F90D9D6B8}"/>
    <cellStyle name="Millares 40 5" xfId="2210" xr:uid="{1B9BD5D0-A91C-4582-B56B-B610CBE157C7}"/>
    <cellStyle name="Millares 40 5 2" xfId="10476" xr:uid="{26B01268-E6D2-4C28-9254-C1D04DCD3E80}"/>
    <cellStyle name="Millares 40 5 2 2" xfId="31979" xr:uid="{4F4250EF-8BF3-4807-9386-DD24EA776F57}"/>
    <cellStyle name="Millares 40 5 3" xfId="17111" xr:uid="{936B999A-88B3-4AA5-9BED-0C813A3DD7FF}"/>
    <cellStyle name="Millares 40 5 3 2" xfId="38614" xr:uid="{7DA03AE8-6F2E-4FE0-BF47-394D74F1A05B}"/>
    <cellStyle name="Millares 40 5 4" xfId="23716" xr:uid="{86E48060-EF71-493A-A687-01B1082D52C7}"/>
    <cellStyle name="Millares 40 5 5" xfId="45219" xr:uid="{61B490D3-EE3D-492C-8044-ACC863942804}"/>
    <cellStyle name="Millares 40 6" xfId="3007" xr:uid="{7BFC9691-85C7-4BB0-9214-96AA5ACCDDB2}"/>
    <cellStyle name="Millares 40 6 2" xfId="11273" xr:uid="{7C1A0C89-3DDA-4E4F-8AB2-7C60C6859168}"/>
    <cellStyle name="Millares 40 6 2 2" xfId="32776" xr:uid="{90F9CD95-C79E-47DD-AA6F-0512F55ABA4D}"/>
    <cellStyle name="Millares 40 6 3" xfId="17908" xr:uid="{558B198B-FC54-4186-A009-0EA4E04D0D18}"/>
    <cellStyle name="Millares 40 6 3 2" xfId="39411" xr:uid="{B0633253-A8D3-4618-B465-31B04AB00339}"/>
    <cellStyle name="Millares 40 6 4" xfId="24513" xr:uid="{F3A68F45-4D33-4DE2-BF5E-E1F656EC9281}"/>
    <cellStyle name="Millares 40 6 5" xfId="46016" xr:uid="{535243FC-44EC-4561-9571-428B55DDFAD5}"/>
    <cellStyle name="Millares 40 7" xfId="3406" xr:uid="{5DECDD85-7014-4913-A408-9F0C99551D00}"/>
    <cellStyle name="Millares 40 7 2" xfId="11672" xr:uid="{50B6B7E4-F810-406D-9B1B-E7971457B887}"/>
    <cellStyle name="Millares 40 7 2 2" xfId="33175" xr:uid="{A53D9450-1C99-4E1C-8A29-6373B77FD2BE}"/>
    <cellStyle name="Millares 40 7 3" xfId="18307" xr:uid="{2FE2988F-A6EE-49F4-9E75-929157E38121}"/>
    <cellStyle name="Millares 40 7 3 2" xfId="39810" xr:uid="{AA156E33-AA1B-4D4F-8833-32D9F1406968}"/>
    <cellStyle name="Millares 40 7 4" xfId="24912" xr:uid="{084C35CF-7ADE-42BB-A29F-99AE9C2268E5}"/>
    <cellStyle name="Millares 40 7 5" xfId="46415" xr:uid="{11F1C932-7A4B-4EBC-A171-2393196A6F1A}"/>
    <cellStyle name="Millares 40 8" xfId="5151" xr:uid="{514FA2F5-3928-4554-BD51-B84993DF280A}"/>
    <cellStyle name="Millares 40 8 2" xfId="13417" xr:uid="{F416A58F-94E4-458A-9407-E0DC326E25EA}"/>
    <cellStyle name="Millares 40 8 2 2" xfId="34920" xr:uid="{4F91229C-24EF-4854-B803-1E48E6650550}"/>
    <cellStyle name="Millares 40 8 3" xfId="20052" xr:uid="{7A987600-4C4C-41F5-A263-B05D83560FEB}"/>
    <cellStyle name="Millares 40 8 3 2" xfId="41555" xr:uid="{BFB7D132-6FA5-4019-A88E-33EC621CBE4E}"/>
    <cellStyle name="Millares 40 8 4" xfId="26657" xr:uid="{4A4E4A1E-56DB-465E-86E1-55DC65F5B662}"/>
    <cellStyle name="Millares 40 8 5" xfId="48160" xr:uid="{60E871FD-8C7B-461D-816B-5844F8F557D2}"/>
    <cellStyle name="Millares 40 9" xfId="5545" xr:uid="{506B4DE4-BB94-47BB-95C9-55F24F345B46}"/>
    <cellStyle name="Millares 40 9 2" xfId="13811" xr:uid="{A645593F-4EED-49B2-A1D4-CB775B0E0A90}"/>
    <cellStyle name="Millares 40 9 2 2" xfId="35314" xr:uid="{B5BC3875-8D9D-4050-A12F-3EA4CA8F29D1}"/>
    <cellStyle name="Millares 40 9 3" xfId="20446" xr:uid="{C08783FF-7432-400C-A819-87C2E8CFBE58}"/>
    <cellStyle name="Millares 40 9 3 2" xfId="41949" xr:uid="{32A02803-7C66-4883-8453-34C60FC0368E}"/>
    <cellStyle name="Millares 40 9 4" xfId="27051" xr:uid="{DE544796-E54D-4646-8DC3-53C523B8BBB9}"/>
    <cellStyle name="Millares 40 9 5" xfId="48554" xr:uid="{C0A1D64A-00BB-447D-9B49-70F00B6FFC9D}"/>
    <cellStyle name="Millares 41" xfId="511" xr:uid="{CFC5CB96-6A8B-47A5-A343-D160358AA53C}"/>
    <cellStyle name="Millares 41 10" xfId="7122" xr:uid="{A8820167-ACEA-43D4-9A97-C31A4DEEFC66}"/>
    <cellStyle name="Millares 41 10 2" xfId="28625" xr:uid="{7A21F5A5-A3F2-47E3-8A1E-73345DCB3F64}"/>
    <cellStyle name="Millares 41 11" xfId="8778" xr:uid="{73D50E01-9C50-4672-AB3F-F77E6F942AC5}"/>
    <cellStyle name="Millares 41 11 2" xfId="30281" xr:uid="{BF9DA582-FE57-456D-A670-FCFD647C7DE4}"/>
    <cellStyle name="Millares 41 12" xfId="15414" xr:uid="{F5732F5F-190A-4ED5-B5EC-91783B665C53}"/>
    <cellStyle name="Millares 41 12 2" xfId="36917" xr:uid="{1A8D1EF3-4E30-4B75-ACC0-BCD1C7F850BF}"/>
    <cellStyle name="Millares 41 13" xfId="22019" xr:uid="{8EE8C5C5-373A-4B44-8362-EE2CE56DC2BA}"/>
    <cellStyle name="Millares 41 14" xfId="43522" xr:uid="{6E32181B-A168-4284-A44A-595FCE90D3D7}"/>
    <cellStyle name="Millares 41 2" xfId="793" xr:uid="{E6EB9164-BE55-47F1-91CA-95B02F0471F9}"/>
    <cellStyle name="Millares 41 2 10" xfId="43802" xr:uid="{E1DC4A48-0EA6-4118-B2A4-4B52284A11B5}"/>
    <cellStyle name="Millares 41 2 2" xfId="1739" xr:uid="{81207BBF-B651-4AE4-8A9D-D9999201595A}"/>
    <cellStyle name="Millares 41 2 2 2" xfId="4568" xr:uid="{6B3B701B-4433-49A9-91F3-1A1C35D54511}"/>
    <cellStyle name="Millares 41 2 2 2 2" xfId="12834" xr:uid="{702D76FB-4E46-4E96-9062-D250B880DEE4}"/>
    <cellStyle name="Millares 41 2 2 2 2 2" xfId="34337" xr:uid="{C9B160F5-BE85-417A-80E2-51863C161408}"/>
    <cellStyle name="Millares 41 2 2 2 3" xfId="19469" xr:uid="{6ACB49B2-CE9D-45A3-8789-5BC6868B836B}"/>
    <cellStyle name="Millares 41 2 2 2 3 2" xfId="40972" xr:uid="{557952B4-DE73-410C-B333-B94B9BD9AD05}"/>
    <cellStyle name="Millares 41 2 2 2 4" xfId="26074" xr:uid="{2480A6E1-5ADE-459F-B446-CABD3F6EF8E3}"/>
    <cellStyle name="Millares 41 2 2 2 5" xfId="47577" xr:uid="{9CE90FE8-07BE-4E0C-B689-E1F4B78D808D}"/>
    <cellStyle name="Millares 41 2 2 3" xfId="6707" xr:uid="{B3C4DD33-9603-4877-A834-1FCB62250B0E}"/>
    <cellStyle name="Millares 41 2 2 3 2" xfId="14973" xr:uid="{32EE048B-E13E-4D5B-A098-5F5B75471FF1}"/>
    <cellStyle name="Millares 41 2 2 3 2 2" xfId="36476" xr:uid="{CF957F4C-7065-4E3E-BB70-7FC9C3AEFA76}"/>
    <cellStyle name="Millares 41 2 2 3 3" xfId="21608" xr:uid="{42C56888-1604-43DA-97AE-3DBED0E7EA9B}"/>
    <cellStyle name="Millares 41 2 2 3 3 2" xfId="43111" xr:uid="{B05637D6-FEBC-4B68-B67F-409CEE53FA62}"/>
    <cellStyle name="Millares 41 2 2 3 4" xfId="28213" xr:uid="{E5A82761-FFEB-47B8-8B6E-A2907C8D2C97}"/>
    <cellStyle name="Millares 41 2 2 3 5" xfId="49716" xr:uid="{C86A6209-8054-42A5-9EF1-B249C572BC16}"/>
    <cellStyle name="Millares 41 2 2 4" xfId="8348" xr:uid="{D4762ED6-4433-454E-8740-5F9814351DEB}"/>
    <cellStyle name="Millares 41 2 2 4 2" xfId="29851" xr:uid="{4269B078-997F-4E45-81A6-47F5D52170FC}"/>
    <cellStyle name="Millares 41 2 2 5" xfId="10005" xr:uid="{B0A31CEC-DE33-44E1-AAE3-9D1B6F36BD04}"/>
    <cellStyle name="Millares 41 2 2 5 2" xfId="31508" xr:uid="{1770F6BF-73C6-4F32-9999-7919D98B6773}"/>
    <cellStyle name="Millares 41 2 2 6" xfId="16640" xr:uid="{7B0B1716-2990-4FC9-B7C5-1F2795D2C4B7}"/>
    <cellStyle name="Millares 41 2 2 6 2" xfId="38143" xr:uid="{CC1578C7-A3B7-4D91-860B-4264EB7A98C9}"/>
    <cellStyle name="Millares 41 2 2 7" xfId="23245" xr:uid="{748AAF0A-4E4F-41B5-A82A-FFA7D47E2B2C}"/>
    <cellStyle name="Millares 41 2 2 8" xfId="44748" xr:uid="{F597EF73-FC27-48D1-A0B9-02CF5824413E}"/>
    <cellStyle name="Millares 41 2 3" xfId="2426" xr:uid="{B30C72BB-17D6-4EBF-9866-14D93EDF4B08}"/>
    <cellStyle name="Millares 41 2 3 2" xfId="10692" xr:uid="{54B6D168-AAE8-4273-8DBC-9D20AF0C878C}"/>
    <cellStyle name="Millares 41 2 3 2 2" xfId="32195" xr:uid="{48272E7E-28BC-4707-990F-9D07DBA9C19D}"/>
    <cellStyle name="Millares 41 2 3 3" xfId="17327" xr:uid="{12B00C34-1CA4-48AD-A85F-B533774AA0E9}"/>
    <cellStyle name="Millares 41 2 3 3 2" xfId="38830" xr:uid="{395AF6D1-FDEB-4BD0-958F-D7B7D0DCDB68}"/>
    <cellStyle name="Millares 41 2 3 4" xfId="23932" xr:uid="{65E2392B-4F0A-4247-A6E3-D675873295D3}"/>
    <cellStyle name="Millares 41 2 3 5" xfId="45435" xr:uid="{05333616-8469-449A-AEF1-B44170E84BAA}"/>
    <cellStyle name="Millares 41 2 4" xfId="3622" xr:uid="{1A63716C-2A38-4789-8A48-EC566EE33BC5}"/>
    <cellStyle name="Millares 41 2 4 2" xfId="11888" xr:uid="{12694B9D-9DB5-4E62-A819-B2F23EABAAA4}"/>
    <cellStyle name="Millares 41 2 4 2 2" xfId="33391" xr:uid="{A7592A1B-70CB-425B-93B4-51181B51E903}"/>
    <cellStyle name="Millares 41 2 4 3" xfId="18523" xr:uid="{3C0B8AF0-E7B4-41BA-9249-4F479E6CF9CC}"/>
    <cellStyle name="Millares 41 2 4 3 2" xfId="40026" xr:uid="{4B9C13FE-85B0-49D3-A84E-5F14E0AD0492}"/>
    <cellStyle name="Millares 41 2 4 4" xfId="25128" xr:uid="{8E45B15C-14ED-473A-9098-5C0493AAFF97}"/>
    <cellStyle name="Millares 41 2 4 5" xfId="46631" xr:uid="{B10F2FBD-BD2B-49CF-80CA-53B51CF7A9BB}"/>
    <cellStyle name="Millares 41 2 5" xfId="5761" xr:uid="{C0579851-BC19-4CEE-B839-E56679464DD0}"/>
    <cellStyle name="Millares 41 2 5 2" xfId="14027" xr:uid="{4B0A6AC9-E463-40E4-B095-1D2BB6B408DB}"/>
    <cellStyle name="Millares 41 2 5 2 2" xfId="35530" xr:uid="{BC965E1B-81A5-4AEB-B0CE-57094DE41B6F}"/>
    <cellStyle name="Millares 41 2 5 3" xfId="20662" xr:uid="{1D4767F3-1ABE-4AAE-BC05-607096B931D8}"/>
    <cellStyle name="Millares 41 2 5 3 2" xfId="42165" xr:uid="{916090ED-7AED-472B-861C-5947BD0D1E4D}"/>
    <cellStyle name="Millares 41 2 5 4" xfId="27267" xr:uid="{4A31295E-0E86-4CE3-A42E-FACBBC396804}"/>
    <cellStyle name="Millares 41 2 5 5" xfId="48770" xr:uid="{E2A30950-0E6D-408F-8FF6-114CB636274D}"/>
    <cellStyle name="Millares 41 2 6" xfId="7402" xr:uid="{C16BDB80-BA55-4788-BC75-970445B4954F}"/>
    <cellStyle name="Millares 41 2 6 2" xfId="28905" xr:uid="{9A9CA426-83C3-4F26-B264-FAC952025DF2}"/>
    <cellStyle name="Millares 41 2 7" xfId="9059" xr:uid="{DC1CEC1A-0BA1-4316-A035-B49699F656F9}"/>
    <cellStyle name="Millares 41 2 7 2" xfId="30562" xr:uid="{B5F6BEC4-6618-43BD-B535-6308B0C00404}"/>
    <cellStyle name="Millares 41 2 8" xfId="15694" xr:uid="{E7753686-B546-4768-A5FC-680EE368EBA2}"/>
    <cellStyle name="Millares 41 2 8 2" xfId="37197" xr:uid="{1CDEDEC1-A277-49C7-957A-EC757248E022}"/>
    <cellStyle name="Millares 41 2 9" xfId="22299" xr:uid="{68641D22-15B4-4423-BB98-A85488D23E0C}"/>
    <cellStyle name="Millares 41 3" xfId="1063" xr:uid="{0C13D916-C612-4BB9-965F-FAD4D7E8B065}"/>
    <cellStyle name="Millares 41 3 2" xfId="3892" xr:uid="{793927C4-2635-4D54-BC88-2EBD5BAE8B6B}"/>
    <cellStyle name="Millares 41 3 2 2" xfId="12158" xr:uid="{DE88E98D-5AE7-4AEB-AEAD-99A75F4CDD8A}"/>
    <cellStyle name="Millares 41 3 2 2 2" xfId="33661" xr:uid="{52A6C9AB-8429-417B-B378-B83D4E46C3E5}"/>
    <cellStyle name="Millares 41 3 2 3" xfId="18793" xr:uid="{BDED8195-6783-4E36-9885-DD4BAE92F0E6}"/>
    <cellStyle name="Millares 41 3 2 3 2" xfId="40296" xr:uid="{EFEF6419-076A-435A-ABF9-EF294CA751DC}"/>
    <cellStyle name="Millares 41 3 2 4" xfId="25398" xr:uid="{AD719ACD-DCD3-4570-B3C3-DF4602B64434}"/>
    <cellStyle name="Millares 41 3 2 5" xfId="46901" xr:uid="{9CE27387-52D3-4252-BB39-DE9049210921}"/>
    <cellStyle name="Millares 41 3 3" xfId="6031" xr:uid="{8F3170D8-B56F-4D60-9B8D-E0D6C89307F9}"/>
    <cellStyle name="Millares 41 3 3 2" xfId="14297" xr:uid="{8513A8F8-F9F2-4D7A-BDAB-73AAF8B459F0}"/>
    <cellStyle name="Millares 41 3 3 2 2" xfId="35800" xr:uid="{8933506E-0B1C-42F0-9CDF-A72DDD3AF887}"/>
    <cellStyle name="Millares 41 3 3 3" xfId="20932" xr:uid="{2D90AC64-8D3E-4669-AFC4-F44C3729C1AE}"/>
    <cellStyle name="Millares 41 3 3 3 2" xfId="42435" xr:uid="{3F1F82B1-C10E-4ED5-B069-2A601A9D141B}"/>
    <cellStyle name="Millares 41 3 3 4" xfId="27537" xr:uid="{DF99029A-9BA6-4BF5-8208-E46E10093432}"/>
    <cellStyle name="Millares 41 3 3 5" xfId="49040" xr:uid="{E0467B17-2C9A-4ED1-853C-1B0124B2CFC9}"/>
    <cellStyle name="Millares 41 3 4" xfId="7672" xr:uid="{09616D7F-72AC-4289-98DE-034280562DB9}"/>
    <cellStyle name="Millares 41 3 4 2" xfId="29175" xr:uid="{5450D137-DDC8-48E9-A430-93BDB00D8558}"/>
    <cellStyle name="Millares 41 3 5" xfId="9329" xr:uid="{4714976A-E9CC-4AD2-A34E-DA4D39D77E06}"/>
    <cellStyle name="Millares 41 3 5 2" xfId="30832" xr:uid="{AFF7F692-A7AF-4A35-AB9D-5365E32726FE}"/>
    <cellStyle name="Millares 41 3 6" xfId="15964" xr:uid="{C4020607-E829-4AE2-BCCF-5F90D6B2909F}"/>
    <cellStyle name="Millares 41 3 6 2" xfId="37467" xr:uid="{8FD65C1C-BEC6-4E81-AB57-A3BCC2D8A5E9}"/>
    <cellStyle name="Millares 41 3 7" xfId="22569" xr:uid="{A54F1F4A-B41F-4955-8C9F-CCF0C7E70B67}"/>
    <cellStyle name="Millares 41 3 8" xfId="44072" xr:uid="{8EEFDBD3-6360-4948-BFF9-ABC6D4875240}"/>
    <cellStyle name="Millares 41 4" xfId="1459" xr:uid="{29B6B847-2F6C-4158-AC93-FB67776429B0}"/>
    <cellStyle name="Millares 41 4 2" xfId="4288" xr:uid="{466FBFE9-399B-4E7F-865D-437A4C118970}"/>
    <cellStyle name="Millares 41 4 2 2" xfId="12554" xr:uid="{21458174-86C4-414F-B7EB-1477CB558CE1}"/>
    <cellStyle name="Millares 41 4 2 2 2" xfId="34057" xr:uid="{8046EBB8-1B9E-4001-B2AB-A51B73E48705}"/>
    <cellStyle name="Millares 41 4 2 3" xfId="19189" xr:uid="{8D45F3E5-6EE9-445A-85DF-7F1DF0953EB2}"/>
    <cellStyle name="Millares 41 4 2 3 2" xfId="40692" xr:uid="{B31F0C37-9509-4ACD-8F96-190ABDE35722}"/>
    <cellStyle name="Millares 41 4 2 4" xfId="25794" xr:uid="{C4B3723D-0ADE-4AEE-A953-A1E6B3E26A01}"/>
    <cellStyle name="Millares 41 4 2 5" xfId="47297" xr:uid="{FD3783F6-9170-485E-B133-1FDF14731BA6}"/>
    <cellStyle name="Millares 41 4 3" xfId="6427" xr:uid="{F25E1956-E96F-40AD-859B-DEDC821D53E1}"/>
    <cellStyle name="Millares 41 4 3 2" xfId="14693" xr:uid="{45D58292-8F2C-4776-82AF-F9A7AE677E69}"/>
    <cellStyle name="Millares 41 4 3 2 2" xfId="36196" xr:uid="{19D627D0-B333-4FB4-B268-F16A922F00A6}"/>
    <cellStyle name="Millares 41 4 3 3" xfId="21328" xr:uid="{C1495850-F07D-4731-BADA-F07048CD8DB7}"/>
    <cellStyle name="Millares 41 4 3 3 2" xfId="42831" xr:uid="{FF5B7E59-2752-4B42-B2A5-FA5D26225079}"/>
    <cellStyle name="Millares 41 4 3 4" xfId="27933" xr:uid="{296824A6-D70F-4B06-8B19-0A0EF67A459F}"/>
    <cellStyle name="Millares 41 4 3 5" xfId="49436" xr:uid="{AD4EDE73-6E32-499A-A1D1-C21A8A0D4B5F}"/>
    <cellStyle name="Millares 41 4 4" xfId="8068" xr:uid="{60384CB5-DE12-4782-B8A2-10EE617AC8E1}"/>
    <cellStyle name="Millares 41 4 4 2" xfId="29571" xr:uid="{49A77C95-7E93-4D42-BA27-A8A60F7B46C2}"/>
    <cellStyle name="Millares 41 4 5" xfId="9725" xr:uid="{23F5F183-A5D0-416B-8EC2-BBDD24D939EE}"/>
    <cellStyle name="Millares 41 4 5 2" xfId="31228" xr:uid="{C85A912E-449B-4D12-8B43-913492D73727}"/>
    <cellStyle name="Millares 41 4 6" xfId="16360" xr:uid="{96C23889-960E-489F-912B-FD5D451BDDF8}"/>
    <cellStyle name="Millares 41 4 6 2" xfId="37863" xr:uid="{B6C7D266-2929-4AD1-8C8E-B7B3EDC313B1}"/>
    <cellStyle name="Millares 41 4 7" xfId="22965" xr:uid="{E00C5202-7E4E-4789-BA45-883201E05878}"/>
    <cellStyle name="Millares 41 4 8" xfId="44468" xr:uid="{C0A28209-BCD7-4482-B364-863A5C69A900}"/>
    <cellStyle name="Millares 41 5" xfId="2146" xr:uid="{ADADE568-BF4E-41F8-962F-FAF636A6D2CF}"/>
    <cellStyle name="Millares 41 5 2" xfId="10412" xr:uid="{3C777787-8725-45C1-A761-B1BB17AF5E72}"/>
    <cellStyle name="Millares 41 5 2 2" xfId="31915" xr:uid="{11861D9B-3721-4197-AA77-BE2F14FDC1F3}"/>
    <cellStyle name="Millares 41 5 3" xfId="17047" xr:uid="{9FE7F595-ED69-4005-BC91-E36393DC24F2}"/>
    <cellStyle name="Millares 41 5 3 2" xfId="38550" xr:uid="{66E2932C-CA86-4772-9E93-0F960CBFFF90}"/>
    <cellStyle name="Millares 41 5 4" xfId="23652" xr:uid="{C9EBC3CD-07BE-4A9D-ADCC-D2BCD5849ADB}"/>
    <cellStyle name="Millares 41 5 5" xfId="45155" xr:uid="{8F1B7535-FF55-4B53-AFB9-432CE387FF5D}"/>
    <cellStyle name="Millares 41 6" xfId="2943" xr:uid="{3E446F6A-D659-4EE3-9C25-C04AAC431E30}"/>
    <cellStyle name="Millares 41 6 2" xfId="11209" xr:uid="{1CF2FB82-5CD1-4BE8-92EF-B839F9088EB1}"/>
    <cellStyle name="Millares 41 6 2 2" xfId="32712" xr:uid="{1E68A450-2025-4D19-8DCC-93E3170FDFD8}"/>
    <cellStyle name="Millares 41 6 3" xfId="17844" xr:uid="{0C9372E2-8E05-4B10-A1EA-C6BB0A4B0764}"/>
    <cellStyle name="Millares 41 6 3 2" xfId="39347" xr:uid="{2377F9AE-3E28-4BC1-9896-C2345C4D230F}"/>
    <cellStyle name="Millares 41 6 4" xfId="24449" xr:uid="{BE077C9C-6B5A-4B29-9CE5-16E4480DFF86}"/>
    <cellStyle name="Millares 41 6 5" xfId="45952" xr:uid="{DDEC93A6-6182-4BA4-8FF4-0B2E18D8F2AD}"/>
    <cellStyle name="Millares 41 7" xfId="3342" xr:uid="{5AA2896A-1896-4808-BA1F-822C697ECCCD}"/>
    <cellStyle name="Millares 41 7 2" xfId="11608" xr:uid="{E76E27F5-B5D1-4699-8682-79458FCA6977}"/>
    <cellStyle name="Millares 41 7 2 2" xfId="33111" xr:uid="{CCA131B0-D114-40E0-8226-8CBB67C6BDED}"/>
    <cellStyle name="Millares 41 7 3" xfId="18243" xr:uid="{C491CEEF-BF49-41FA-B1AB-985AC5C37D66}"/>
    <cellStyle name="Millares 41 7 3 2" xfId="39746" xr:uid="{83E2D884-28FD-40C5-8C7D-7415CC723BEA}"/>
    <cellStyle name="Millares 41 7 4" xfId="24848" xr:uid="{D4B8CC85-79C9-40E3-BE57-260CAB209B9F}"/>
    <cellStyle name="Millares 41 7 5" xfId="46351" xr:uid="{DD6D433F-F75F-4D0B-9E38-A8F825B6246F}"/>
    <cellStyle name="Millares 41 8" xfId="5087" xr:uid="{2C98CB17-B84F-421B-B4EA-F8D938B17074}"/>
    <cellStyle name="Millares 41 8 2" xfId="13353" xr:uid="{5BE3ED2E-BA46-4770-A5D8-E26E1C493ACF}"/>
    <cellStyle name="Millares 41 8 2 2" xfId="34856" xr:uid="{3DEE0AC6-7548-4629-8CC4-645AE3BAEF16}"/>
    <cellStyle name="Millares 41 8 3" xfId="19988" xr:uid="{46252C9B-3162-4F8A-915D-01B5448EA154}"/>
    <cellStyle name="Millares 41 8 3 2" xfId="41491" xr:uid="{4295B0CB-458A-4FB7-BD05-441E9D89F314}"/>
    <cellStyle name="Millares 41 8 4" xfId="26593" xr:uid="{8B6AE704-AAD6-4212-A41D-BA1EC46B4AD4}"/>
    <cellStyle name="Millares 41 8 5" xfId="48096" xr:uid="{6639F245-BF05-431A-A8B3-096FE1038660}"/>
    <cellStyle name="Millares 41 9" xfId="5481" xr:uid="{52AAD484-AF74-4CB2-981D-ACFD1F6ADEBE}"/>
    <cellStyle name="Millares 41 9 2" xfId="13747" xr:uid="{CF93EA4D-9E1B-4C7D-B331-498856BB4303}"/>
    <cellStyle name="Millares 41 9 2 2" xfId="35250" xr:uid="{42DF5AC8-AEF6-47EB-8322-15B51B946257}"/>
    <cellStyle name="Millares 41 9 3" xfId="20382" xr:uid="{541AAA6E-9C8A-4423-891C-B821C96231D7}"/>
    <cellStyle name="Millares 41 9 3 2" xfId="41885" xr:uid="{BDFDA221-AF06-415A-8CC7-D7931DA2DF3E}"/>
    <cellStyle name="Millares 41 9 4" xfId="26987" xr:uid="{487D2E49-B1EE-4819-938B-7BAFA7FF64CF}"/>
    <cellStyle name="Millares 41 9 5" xfId="48490" xr:uid="{B656524A-B3E6-439E-9F38-136F784EB645}"/>
    <cellStyle name="Millares 42" xfId="312" xr:uid="{04C61AAC-7171-4EFC-8810-571422941A45}"/>
    <cellStyle name="Millares 42 10" xfId="15215" xr:uid="{643FF0E0-9E6E-4BBC-A17C-018391FDC886}"/>
    <cellStyle name="Millares 42 10 2" xfId="36718" xr:uid="{113D397B-DB33-49AD-8C49-8DCE20AC4410}"/>
    <cellStyle name="Millares 42 11" xfId="21820" xr:uid="{CB2B605F-E741-4D1C-9E34-77F57E540939}"/>
    <cellStyle name="Millares 42 12" xfId="43323" xr:uid="{B16B2516-D3F0-49CD-9917-286F4613DC52}"/>
    <cellStyle name="Millares 42 2" xfId="1260" xr:uid="{3A278C56-6F4B-4283-A0DF-8ABA72215FD1}"/>
    <cellStyle name="Millares 42 2 2" xfId="4089" xr:uid="{0672AE27-97BF-4A63-B74B-3B86794A19F8}"/>
    <cellStyle name="Millares 42 2 2 2" xfId="12355" xr:uid="{6B8EF896-9FA0-47FF-955E-0242AF93EDE1}"/>
    <cellStyle name="Millares 42 2 2 2 2" xfId="33858" xr:uid="{646BEF50-F154-4B0C-ACD1-8B4E95F8F305}"/>
    <cellStyle name="Millares 42 2 2 3" xfId="18990" xr:uid="{34017CFB-E9BA-49E8-A9C4-59989041D373}"/>
    <cellStyle name="Millares 42 2 2 3 2" xfId="40493" xr:uid="{E2B07937-E8B3-46A6-A94B-7618D1D2680B}"/>
    <cellStyle name="Millares 42 2 2 4" xfId="25595" xr:uid="{0FF13832-6454-4719-8E55-0A8FA8072C4C}"/>
    <cellStyle name="Millares 42 2 2 5" xfId="47098" xr:uid="{443C343E-D232-4450-A223-03A579ADA1CB}"/>
    <cellStyle name="Millares 42 2 3" xfId="6228" xr:uid="{9B3674E3-63B2-49B1-8A1E-41A7ABE59AE7}"/>
    <cellStyle name="Millares 42 2 3 2" xfId="14494" xr:uid="{283C0AFA-75B6-4543-865F-D840E7B1C58B}"/>
    <cellStyle name="Millares 42 2 3 2 2" xfId="35997" xr:uid="{A4EF8817-DC29-438A-8B83-4ABB203BEB4D}"/>
    <cellStyle name="Millares 42 2 3 3" xfId="21129" xr:uid="{A5B58F9E-C5EC-44D4-B69B-46B41A9B670D}"/>
    <cellStyle name="Millares 42 2 3 3 2" xfId="42632" xr:uid="{54322A29-F8BB-4F1A-A491-696F95E59F51}"/>
    <cellStyle name="Millares 42 2 3 4" xfId="27734" xr:uid="{6C054907-C703-46B9-BFA4-09C81DC0CC83}"/>
    <cellStyle name="Millares 42 2 3 5" xfId="49237" xr:uid="{7D1C0476-0A99-496C-B68E-F691E71BED61}"/>
    <cellStyle name="Millares 42 2 4" xfId="7869" xr:uid="{E57841D4-00CE-4AF6-B186-4A43E622AA3B}"/>
    <cellStyle name="Millares 42 2 4 2" xfId="29372" xr:uid="{5D6274B8-CAC9-4E27-9DB1-AEEBA9D35FA1}"/>
    <cellStyle name="Millares 42 2 5" xfId="9526" xr:uid="{A6298317-AFD9-4B4C-9D27-B61237CC824D}"/>
    <cellStyle name="Millares 42 2 5 2" xfId="31029" xr:uid="{C592C827-1B06-406F-ABE0-2EB342C73914}"/>
    <cellStyle name="Millares 42 2 6" xfId="16161" xr:uid="{B000899D-5C2E-4CE6-B6FF-A7BE2A753DA3}"/>
    <cellStyle name="Millares 42 2 6 2" xfId="37664" xr:uid="{46DD99FE-9632-4207-A736-DE5955666D95}"/>
    <cellStyle name="Millares 42 2 7" xfId="22766" xr:uid="{817DDF25-89AE-414D-BCF0-F701E08DF324}"/>
    <cellStyle name="Millares 42 2 8" xfId="44269" xr:uid="{991211C9-934B-46BB-B899-405CFEEF087F}"/>
    <cellStyle name="Millares 42 3" xfId="1947" xr:uid="{64971125-1E84-4B26-926A-4DB3664E4CB5}"/>
    <cellStyle name="Millares 42 3 2" xfId="10213" xr:uid="{E6E88E7E-3280-47B4-8FB2-F811BA18D912}"/>
    <cellStyle name="Millares 42 3 2 2" xfId="31716" xr:uid="{877255E0-9D78-4D73-83A4-8A393B71B809}"/>
    <cellStyle name="Millares 42 3 3" xfId="16848" xr:uid="{9BBBD7CC-DB8B-4F30-9A6C-AAB334758645}"/>
    <cellStyle name="Millares 42 3 3 2" xfId="38351" xr:uid="{71619010-C20C-4D95-AC01-D935B73F22A4}"/>
    <cellStyle name="Millares 42 3 4" xfId="23453" xr:uid="{A2BEDE19-6583-4AB4-A55B-6E4F8A261F7E}"/>
    <cellStyle name="Millares 42 3 5" xfId="44956" xr:uid="{352A5F90-4B0B-429D-B4E3-C978B613E0A9}"/>
    <cellStyle name="Millares 42 4" xfId="2752" xr:uid="{CF8FC739-B7D9-45F7-A3A9-7BF61C72979B}"/>
    <cellStyle name="Millares 42 4 2" xfId="11018" xr:uid="{CEB46FD3-5E55-431D-83C3-F874371781BB}"/>
    <cellStyle name="Millares 42 4 2 2" xfId="32521" xr:uid="{46AD628B-CA02-4160-BA91-01AFA9E46FB8}"/>
    <cellStyle name="Millares 42 4 3" xfId="17653" xr:uid="{C6C0E732-DDB5-4C1A-9EDA-26CDE2200087}"/>
    <cellStyle name="Millares 42 4 3 2" xfId="39156" xr:uid="{795C58EB-7652-491F-988F-B15064BCB576}"/>
    <cellStyle name="Millares 42 4 4" xfId="24258" xr:uid="{AFA5DF76-69E7-4140-A6B8-7AEF678A1457}"/>
    <cellStyle name="Millares 42 4 5" xfId="45761" xr:uid="{173494BA-712E-4EFF-ACAD-8B0830502082}"/>
    <cellStyle name="Millares 42 5" xfId="3143" xr:uid="{C4748C1F-3A63-4B24-89CA-EDA955713E98}"/>
    <cellStyle name="Millares 42 5 2" xfId="11409" xr:uid="{A7283852-42A9-4301-9FD3-7D7389F6172A}"/>
    <cellStyle name="Millares 42 5 2 2" xfId="32912" xr:uid="{87F64D26-9A90-4763-A69A-913F0650C156}"/>
    <cellStyle name="Millares 42 5 3" xfId="18044" xr:uid="{0810E5BC-B2A0-4D1B-BFD9-C7CA757C4071}"/>
    <cellStyle name="Millares 42 5 3 2" xfId="39547" xr:uid="{F69AF48D-7552-4C2A-B684-99F3C94F7F56}"/>
    <cellStyle name="Millares 42 5 4" xfId="24649" xr:uid="{ECB0FD22-513C-4EB4-8335-0B57B035F0F1}"/>
    <cellStyle name="Millares 42 5 5" xfId="46152" xr:uid="{8E9A5523-9217-4633-B26D-C1FC0F97DA87}"/>
    <cellStyle name="Millares 42 6" xfId="4896" xr:uid="{81E8C674-2FD2-45AE-B09A-3CBA86842BAE}"/>
    <cellStyle name="Millares 42 6 2" xfId="13162" xr:uid="{7FCC2C79-0AE6-4C4B-9595-D5A212DF0FC5}"/>
    <cellStyle name="Millares 42 6 2 2" xfId="34665" xr:uid="{6EFD079A-BD9F-42E2-A9F4-55EDDD449196}"/>
    <cellStyle name="Millares 42 6 3" xfId="19797" xr:uid="{4F9AAEBE-2823-4195-95B0-4F8D187DA4BD}"/>
    <cellStyle name="Millares 42 6 3 2" xfId="41300" xr:uid="{B6949223-E1B3-436A-9F9D-267513B790D7}"/>
    <cellStyle name="Millares 42 6 4" xfId="26402" xr:uid="{727D2675-62C0-4914-AE34-3C058C4974F3}"/>
    <cellStyle name="Millares 42 6 5" xfId="47905" xr:uid="{84A7A331-0316-4CDC-8299-9BA6ADF9A557}"/>
    <cellStyle name="Millares 42 7" xfId="5282" xr:uid="{718A5A41-501A-46FD-9725-EFE9F65036F3}"/>
    <cellStyle name="Millares 42 7 2" xfId="13548" xr:uid="{63D87376-E7E8-489E-BEB9-94E61606DE02}"/>
    <cellStyle name="Millares 42 7 2 2" xfId="35051" xr:uid="{BB48CFC5-CF77-46EB-AFF1-F58B99678B61}"/>
    <cellStyle name="Millares 42 7 3" xfId="20183" xr:uid="{9E71E031-20BD-476D-8405-07940B1521BF}"/>
    <cellStyle name="Millares 42 7 3 2" xfId="41686" xr:uid="{2CF329CE-FC36-4C24-86F7-D2B9CD47556C}"/>
    <cellStyle name="Millares 42 7 4" xfId="26788" xr:uid="{B846C924-2F5D-47B0-A12B-D92747793971}"/>
    <cellStyle name="Millares 42 7 5" xfId="48291" xr:uid="{A424C9D1-AD16-486F-BA34-AA8EC37151DE}"/>
    <cellStyle name="Millares 42 8" xfId="6923" xr:uid="{FD7343E6-BAB0-46AF-B7E2-2B1ED0407111}"/>
    <cellStyle name="Millares 42 8 2" xfId="28426" xr:uid="{5436A9EE-F384-449E-B429-C1074A3EA3C9}"/>
    <cellStyle name="Millares 42 9" xfId="8579" xr:uid="{90136DB6-C5C6-4066-AE6D-91FA32E6F369}"/>
    <cellStyle name="Millares 42 9 2" xfId="30082" xr:uid="{933E032F-01DC-4FAA-AB1E-CF0A4DA4B555}"/>
    <cellStyle name="Millares 43" xfId="434" xr:uid="{0AE50A66-E5C4-4934-87A9-EA03758B35D3}"/>
    <cellStyle name="Millares 43 10" xfId="43445" xr:uid="{8FD46A68-8EBF-4400-B10C-0510BB88B2AA}"/>
    <cellStyle name="Millares 43 2" xfId="1382" xr:uid="{91FB1080-5270-48EC-AD45-9A6032D35691}"/>
    <cellStyle name="Millares 43 2 2" xfId="4211" xr:uid="{F86169D3-B9E5-45E0-9EF4-789DA8C87CBE}"/>
    <cellStyle name="Millares 43 2 2 2" xfId="12477" xr:uid="{7B3BAE74-ED25-4CED-A181-CD45E7F28F56}"/>
    <cellStyle name="Millares 43 2 2 2 2" xfId="33980" xr:uid="{0D35B8F8-FABE-45A0-B755-509DE5573536}"/>
    <cellStyle name="Millares 43 2 2 3" xfId="19112" xr:uid="{8F6B3B70-C6C2-4E58-AECB-D0E355F53505}"/>
    <cellStyle name="Millares 43 2 2 3 2" xfId="40615" xr:uid="{0D4C096A-1FA0-4516-8C81-788150CF4B95}"/>
    <cellStyle name="Millares 43 2 2 4" xfId="25717" xr:uid="{68C74EF6-EDF2-46F9-A295-89DAB37108A2}"/>
    <cellStyle name="Millares 43 2 2 5" xfId="47220" xr:uid="{D628549E-7725-4B99-9440-C63DAD592381}"/>
    <cellStyle name="Millares 43 2 3" xfId="6350" xr:uid="{D015DFC5-4B58-447C-B556-A829A8A9A9A0}"/>
    <cellStyle name="Millares 43 2 3 2" xfId="14616" xr:uid="{E8E21146-6725-4C96-9DA1-F800E83F71D2}"/>
    <cellStyle name="Millares 43 2 3 2 2" xfId="36119" xr:uid="{8194B387-FE79-4DDE-A4BB-407D60528BD7}"/>
    <cellStyle name="Millares 43 2 3 3" xfId="21251" xr:uid="{764CC743-D627-4BCB-96A2-770D335DF2E9}"/>
    <cellStyle name="Millares 43 2 3 3 2" xfId="42754" xr:uid="{8EA30929-A60F-411A-ADEB-2C01A93CFBD7}"/>
    <cellStyle name="Millares 43 2 3 4" xfId="27856" xr:uid="{BB35FD2B-13AD-4C97-AB7F-249830CB6C60}"/>
    <cellStyle name="Millares 43 2 3 5" xfId="49359" xr:uid="{D68CBEFB-0E7E-4CAF-96D8-5E018D268E4C}"/>
    <cellStyle name="Millares 43 2 4" xfId="7991" xr:uid="{593748A8-5B43-4D8A-A84C-1EB4D4E0133D}"/>
    <cellStyle name="Millares 43 2 4 2" xfId="29494" xr:uid="{8A1CEE80-ECD1-467A-B01A-D14842A8656F}"/>
    <cellStyle name="Millares 43 2 5" xfId="9648" xr:uid="{850A1F7E-01BE-4F17-AABF-BB957875D4BA}"/>
    <cellStyle name="Millares 43 2 5 2" xfId="31151" xr:uid="{B7574DF5-2C8D-45E5-A42D-857A7DFAAFC8}"/>
    <cellStyle name="Millares 43 2 6" xfId="16283" xr:uid="{B87475D9-FBB7-4365-B3AD-D2FFDB9BAF32}"/>
    <cellStyle name="Millares 43 2 6 2" xfId="37786" xr:uid="{18934AF9-9E77-4275-A457-F90561301EA6}"/>
    <cellStyle name="Millares 43 2 7" xfId="22888" xr:uid="{489C1040-273D-4D7F-85B1-D12914D7F5E2}"/>
    <cellStyle name="Millares 43 2 8" xfId="44391" xr:uid="{AE769CA6-EC28-4450-885E-E8414763447D}"/>
    <cellStyle name="Millares 43 3" xfId="2069" xr:uid="{6590CDCA-6314-48D5-9636-DE8B9F7DE2F3}"/>
    <cellStyle name="Millares 43 3 2" xfId="10335" xr:uid="{809B74CD-C24C-4A57-A44A-172C35D86F07}"/>
    <cellStyle name="Millares 43 3 2 2" xfId="31838" xr:uid="{CF5169CE-5787-4A48-90A4-7741257EE77C}"/>
    <cellStyle name="Millares 43 3 3" xfId="16970" xr:uid="{10AEF98A-EE3E-470E-BDE4-7CDF701C63D5}"/>
    <cellStyle name="Millares 43 3 3 2" xfId="38473" xr:uid="{61678477-324F-4049-B1C7-E7F18F13D699}"/>
    <cellStyle name="Millares 43 3 4" xfId="23575" xr:uid="{BA789356-4860-4542-97B3-563B87856EF1}"/>
    <cellStyle name="Millares 43 3 5" xfId="45078" xr:uid="{959B7D28-79A4-4376-87F6-41D4777A92E2}"/>
    <cellStyle name="Millares 43 4" xfId="3265" xr:uid="{8F504479-A080-4D1A-A597-07AC11E781A6}"/>
    <cellStyle name="Millares 43 4 2" xfId="11531" xr:uid="{DFC65C9C-CF9F-4449-AA06-7EB5D5DF7378}"/>
    <cellStyle name="Millares 43 4 2 2" xfId="33034" xr:uid="{53A2794B-5087-44CA-BABA-282326D881AD}"/>
    <cellStyle name="Millares 43 4 3" xfId="18166" xr:uid="{3E19E6BE-0F3C-4708-9326-DFD6DF24AE10}"/>
    <cellStyle name="Millares 43 4 3 2" xfId="39669" xr:uid="{624E6143-B8D2-4A89-916A-9AC31E7240C8}"/>
    <cellStyle name="Millares 43 4 4" xfId="24771" xr:uid="{C234B8DF-D99C-43C1-8F63-B89137E4217A}"/>
    <cellStyle name="Millares 43 4 5" xfId="46274" xr:uid="{05361A30-2FC2-4B0B-BA5D-0E8E3B68607B}"/>
    <cellStyle name="Millares 43 5" xfId="5404" xr:uid="{BE8ECC8F-396D-4FBA-9CE5-4C2A9FDC3A22}"/>
    <cellStyle name="Millares 43 5 2" xfId="13670" xr:uid="{6444A616-3522-41DE-BB7E-BE587C2EA9A3}"/>
    <cellStyle name="Millares 43 5 2 2" xfId="35173" xr:uid="{613C119D-F475-4BE6-9002-DA398C71AE15}"/>
    <cellStyle name="Millares 43 5 3" xfId="20305" xr:uid="{D28636ED-4504-461B-9859-627FAA4F5FB9}"/>
    <cellStyle name="Millares 43 5 3 2" xfId="41808" xr:uid="{656BFC3F-660F-46CE-B0D5-5D713B301918}"/>
    <cellStyle name="Millares 43 5 4" xfId="26910" xr:uid="{5E006B9A-CB56-449F-9771-342BCF0CD828}"/>
    <cellStyle name="Millares 43 5 5" xfId="48413" xr:uid="{7E6706DD-9E39-4193-BB1B-EFB68EFF800D}"/>
    <cellStyle name="Millares 43 6" xfId="7045" xr:uid="{40504BE0-9AF3-425F-85A1-47D40539F254}"/>
    <cellStyle name="Millares 43 6 2" xfId="28548" xr:uid="{7654EA15-F972-489B-87D6-144CF8BE4731}"/>
    <cellStyle name="Millares 43 7" xfId="8701" xr:uid="{D645D6DD-2F1B-4952-9049-1F15A117D80F}"/>
    <cellStyle name="Millares 43 7 2" xfId="30204" xr:uid="{A43D9E84-B88D-418B-B666-358C953E984F}"/>
    <cellStyle name="Millares 43 8" xfId="15337" xr:uid="{1D069C79-4407-490D-82F2-312E1E7B2867}"/>
    <cellStyle name="Millares 43 8 2" xfId="36840" xr:uid="{AACA5D3C-19A3-4146-88E6-4DF94179D4C4}"/>
    <cellStyle name="Millares 43 9" xfId="21942" xr:uid="{1869AC2B-6E8D-44C2-8C12-8B6DC8B244B5}"/>
    <cellStyle name="Millares 44" xfId="585" xr:uid="{9177049E-EEE9-45A3-95B0-C9FC00D0755D}"/>
    <cellStyle name="Millares 44 10" xfId="43596" xr:uid="{053592EC-0FE9-48CB-98E2-32FF55410BE7}"/>
    <cellStyle name="Millares 44 2" xfId="1533" xr:uid="{5B203575-844D-46BC-A42B-3CA49C472EA2}"/>
    <cellStyle name="Millares 44 2 2" xfId="4362" xr:uid="{E851FCBE-FEA9-42EE-B861-3399AE439417}"/>
    <cellStyle name="Millares 44 2 2 2" xfId="12628" xr:uid="{437EC286-3DFB-4EAA-A81E-83B566E25700}"/>
    <cellStyle name="Millares 44 2 2 2 2" xfId="34131" xr:uid="{C4A14DCD-891D-4642-858F-33CF71398959}"/>
    <cellStyle name="Millares 44 2 2 3" xfId="19263" xr:uid="{57156231-F6FE-491B-8A58-4A3F62C270BF}"/>
    <cellStyle name="Millares 44 2 2 3 2" xfId="40766" xr:uid="{D0F5F29F-5EDC-4FDA-9DD0-1CDA33B3B056}"/>
    <cellStyle name="Millares 44 2 2 4" xfId="25868" xr:uid="{36BE4A22-D301-4D34-9889-687B4EF4F957}"/>
    <cellStyle name="Millares 44 2 2 5" xfId="47371" xr:uid="{83E4A778-04F6-402B-AEF8-FD70C3ACAAD2}"/>
    <cellStyle name="Millares 44 2 3" xfId="6501" xr:uid="{814FB5FC-686E-4671-A8FC-75A08421910C}"/>
    <cellStyle name="Millares 44 2 3 2" xfId="14767" xr:uid="{04946A83-5B57-4E3D-AB0B-E003D002B2F5}"/>
    <cellStyle name="Millares 44 2 3 2 2" xfId="36270" xr:uid="{C4F59E17-EC1B-452A-BBD1-13B688800904}"/>
    <cellStyle name="Millares 44 2 3 3" xfId="21402" xr:uid="{91F6A137-B134-465D-9E3F-E7329564DA24}"/>
    <cellStyle name="Millares 44 2 3 3 2" xfId="42905" xr:uid="{31C7D5ED-7C0F-4497-8B3F-0700746D2FB4}"/>
    <cellStyle name="Millares 44 2 3 4" xfId="28007" xr:uid="{B063DBDB-997C-4EB5-811D-9627BC0D7E1F}"/>
    <cellStyle name="Millares 44 2 3 5" xfId="49510" xr:uid="{3C8C7E42-1437-41C3-ABF3-827C0BA4E5FB}"/>
    <cellStyle name="Millares 44 2 4" xfId="8142" xr:uid="{F54F22BD-1E86-4646-A23D-6A233846B093}"/>
    <cellStyle name="Millares 44 2 4 2" xfId="29645" xr:uid="{3EAD7825-1E99-43BB-A409-74AC7D5B7DA8}"/>
    <cellStyle name="Millares 44 2 5" xfId="9799" xr:uid="{D7DF5766-A461-4292-836E-B278F4A3AD26}"/>
    <cellStyle name="Millares 44 2 5 2" xfId="31302" xr:uid="{3E28AADE-12AB-473A-9A6B-074EF253BDF5}"/>
    <cellStyle name="Millares 44 2 6" xfId="16434" xr:uid="{E994DEAA-DFA6-41ED-AE40-CA214E8C6D43}"/>
    <cellStyle name="Millares 44 2 6 2" xfId="37937" xr:uid="{401F91F4-D86F-45DE-80D7-E78432431A1E}"/>
    <cellStyle name="Millares 44 2 7" xfId="23039" xr:uid="{85F3DD4C-2833-4B1C-BBF3-3C5D0CBF6A94}"/>
    <cellStyle name="Millares 44 2 8" xfId="44542" xr:uid="{7E5259A8-A00D-4408-961C-702FFA7F4843}"/>
    <cellStyle name="Millares 44 3" xfId="2220" xr:uid="{7AE08198-C167-435D-BD47-D7BAF45596F1}"/>
    <cellStyle name="Millares 44 3 2" xfId="10486" xr:uid="{A8BCCB55-34BF-40DC-A636-D745B715C5A3}"/>
    <cellStyle name="Millares 44 3 2 2" xfId="31989" xr:uid="{1F1D0E3A-671D-449E-ADCB-45B8DB8773B2}"/>
    <cellStyle name="Millares 44 3 3" xfId="17121" xr:uid="{F3A26985-ED54-4912-BA8B-9B07635C1E12}"/>
    <cellStyle name="Millares 44 3 3 2" xfId="38624" xr:uid="{642DFC85-64E3-49A2-BC83-266936FC147B}"/>
    <cellStyle name="Millares 44 3 4" xfId="23726" xr:uid="{2300589F-DC9F-4F5F-B9EF-B0A1EDE07619}"/>
    <cellStyle name="Millares 44 3 5" xfId="45229" xr:uid="{BB6D16D3-6C09-4D8D-8BC4-714ED09BDB5A}"/>
    <cellStyle name="Millares 44 4" xfId="3416" xr:uid="{B6CBCF69-673F-4903-8493-EBD31C1A0975}"/>
    <cellStyle name="Millares 44 4 2" xfId="11682" xr:uid="{904B8405-FF56-4055-89F0-58AE7F0CB94F}"/>
    <cellStyle name="Millares 44 4 2 2" xfId="33185" xr:uid="{0337DA8C-92C6-4A6A-B71B-6D26789FCC0F}"/>
    <cellStyle name="Millares 44 4 3" xfId="18317" xr:uid="{E5A73D3B-4B32-4D02-8F88-5BE5860FA81C}"/>
    <cellStyle name="Millares 44 4 3 2" xfId="39820" xr:uid="{1DBD7D9E-C4DF-44DF-83EF-44C78D64B682}"/>
    <cellStyle name="Millares 44 4 4" xfId="24922" xr:uid="{5E40A31B-8FBA-4FDE-AF86-F8ACB95A80EB}"/>
    <cellStyle name="Millares 44 4 5" xfId="46425" xr:uid="{F505E87F-FF9C-4DBB-9757-7522785D11ED}"/>
    <cellStyle name="Millares 44 5" xfId="5555" xr:uid="{5EB3CA9A-4A04-462D-A1CD-0C3DC21A2979}"/>
    <cellStyle name="Millares 44 5 2" xfId="13821" xr:uid="{D7E6C877-5178-4D1E-82B3-91D7F4D44824}"/>
    <cellStyle name="Millares 44 5 2 2" xfId="35324" xr:uid="{0A83FC55-61A2-4B5E-9743-68D7FE7F0CC4}"/>
    <cellStyle name="Millares 44 5 3" xfId="20456" xr:uid="{FCA3C4E7-2F43-41AE-81CF-AF85F73F9A5A}"/>
    <cellStyle name="Millares 44 5 3 2" xfId="41959" xr:uid="{E0EEB59A-14BF-4211-B783-16EB36C23D19}"/>
    <cellStyle name="Millares 44 5 4" xfId="27061" xr:uid="{F6F54309-4101-4190-8EC3-10C0F81F5BF4}"/>
    <cellStyle name="Millares 44 5 5" xfId="48564" xr:uid="{FAD41214-4FD8-4FF3-B91F-4DF06073F39A}"/>
    <cellStyle name="Millares 44 6" xfId="7196" xr:uid="{A59CEC54-910A-4A88-B3B4-4D60BFC147DF}"/>
    <cellStyle name="Millares 44 6 2" xfId="28699" xr:uid="{A52F1390-6294-4572-A27E-5B77B0E9CAA3}"/>
    <cellStyle name="Millares 44 7" xfId="8852" xr:uid="{970C48D2-7E89-4ACA-90EC-09B93C441CAD}"/>
    <cellStyle name="Millares 44 7 2" xfId="30355" xr:uid="{732C5717-F17A-4AE0-8350-27D1DD052AF1}"/>
    <cellStyle name="Millares 44 8" xfId="15488" xr:uid="{8C16D29D-CF65-4BAD-81CB-BACB45CB7023}"/>
    <cellStyle name="Millares 44 8 2" xfId="36991" xr:uid="{DFF06C01-4853-45EB-9739-1A365333BAFA}"/>
    <cellStyle name="Millares 44 9" xfId="22093" xr:uid="{DB093DC5-CCE0-492E-9E51-3AAE0A093ACF}"/>
    <cellStyle name="Millares 45" xfId="577" xr:uid="{73ECEDCA-D9F8-47CB-BC74-ACE0AAF213C1}"/>
    <cellStyle name="Millares 45 10" xfId="43588" xr:uid="{1C35905C-1B47-4246-A9E4-EC52BA4D3A0A}"/>
    <cellStyle name="Millares 45 2" xfId="1525" xr:uid="{71B83EFF-FF98-484D-9051-DAED0E3DA6DF}"/>
    <cellStyle name="Millares 45 2 2" xfId="4354" xr:uid="{BB90D888-677B-4AA0-B32E-F551250F189E}"/>
    <cellStyle name="Millares 45 2 2 2" xfId="12620" xr:uid="{7571A4F3-329C-4F04-B799-0C3E46A163C1}"/>
    <cellStyle name="Millares 45 2 2 2 2" xfId="34123" xr:uid="{3A71EEA8-B41C-4B59-ADC6-D650D9DED2A8}"/>
    <cellStyle name="Millares 45 2 2 3" xfId="19255" xr:uid="{9B70FC69-0CFE-4ACB-965F-C99B6E5F7ECF}"/>
    <cellStyle name="Millares 45 2 2 3 2" xfId="40758" xr:uid="{BEDC76C1-BA0D-4629-B51D-B89B93F88643}"/>
    <cellStyle name="Millares 45 2 2 4" xfId="25860" xr:uid="{53AC3D0E-EF7B-439D-97A8-9AFF51F944EC}"/>
    <cellStyle name="Millares 45 2 2 5" xfId="47363" xr:uid="{47ABE9E9-217C-4E77-9674-5F62A401B293}"/>
    <cellStyle name="Millares 45 2 3" xfId="6493" xr:uid="{ECD575AA-6824-4BE2-B72B-06DD82B54825}"/>
    <cellStyle name="Millares 45 2 3 2" xfId="14759" xr:uid="{A0A9E0B7-B174-4C03-8478-698ED48D5B75}"/>
    <cellStyle name="Millares 45 2 3 2 2" xfId="36262" xr:uid="{13C76B61-4053-45C3-95CE-743221045B88}"/>
    <cellStyle name="Millares 45 2 3 3" xfId="21394" xr:uid="{173A0734-B51D-4575-A20E-7E1E0EE6590F}"/>
    <cellStyle name="Millares 45 2 3 3 2" xfId="42897" xr:uid="{B2790A9F-7BA8-40AB-BE62-2833A38B7696}"/>
    <cellStyle name="Millares 45 2 3 4" xfId="27999" xr:uid="{7BE13BD9-B5E6-416D-8539-B189ED6BF15C}"/>
    <cellStyle name="Millares 45 2 3 5" xfId="49502" xr:uid="{2898122B-6375-44B2-8EA7-F44958D19BE4}"/>
    <cellStyle name="Millares 45 2 4" xfId="8134" xr:uid="{162F659E-5027-440B-AC50-F1DAD20D92E7}"/>
    <cellStyle name="Millares 45 2 4 2" xfId="29637" xr:uid="{20F3F817-7E10-49FC-9FF4-7762379C84F5}"/>
    <cellStyle name="Millares 45 2 5" xfId="9791" xr:uid="{7B61CF99-554B-4611-A432-9A93828C2086}"/>
    <cellStyle name="Millares 45 2 5 2" xfId="31294" xr:uid="{4C70DFE5-63D2-4011-917C-B570FF24CC85}"/>
    <cellStyle name="Millares 45 2 6" xfId="16426" xr:uid="{15183A66-1611-492C-AD91-4B8B29B3A425}"/>
    <cellStyle name="Millares 45 2 6 2" xfId="37929" xr:uid="{9FA2A460-11DC-4DE7-AF1E-1BD6EE4C996C}"/>
    <cellStyle name="Millares 45 2 7" xfId="23031" xr:uid="{6F17779D-500D-4986-892E-D7421DF29730}"/>
    <cellStyle name="Millares 45 2 8" xfId="44534" xr:uid="{3883B41A-8326-47AD-B20F-6961FF052A8D}"/>
    <cellStyle name="Millares 45 3" xfId="2212" xr:uid="{FAEDC338-107D-4A79-B906-4E94D2BB32C3}"/>
    <cellStyle name="Millares 45 3 2" xfId="10478" xr:uid="{FD9EB7F7-C221-4067-8A84-E7FC2BED51AD}"/>
    <cellStyle name="Millares 45 3 2 2" xfId="31981" xr:uid="{00DBE94F-B42F-4F39-9F5B-439926CF42FE}"/>
    <cellStyle name="Millares 45 3 3" xfId="17113" xr:uid="{45A36B71-62C3-47C0-8E84-45F0E4A66A21}"/>
    <cellStyle name="Millares 45 3 3 2" xfId="38616" xr:uid="{85B1B941-DA17-4C94-9E71-C1D57E96B778}"/>
    <cellStyle name="Millares 45 3 4" xfId="23718" xr:uid="{1F5B9544-6735-4584-8C3A-62C760327D17}"/>
    <cellStyle name="Millares 45 3 5" xfId="45221" xr:uid="{70BB8EA8-EA54-40D5-9314-96F5904ACE99}"/>
    <cellStyle name="Millares 45 4" xfId="3408" xr:uid="{CC0F8785-8843-4AD8-8A51-943ED50C527A}"/>
    <cellStyle name="Millares 45 4 2" xfId="11674" xr:uid="{CCB37E3A-10AC-4280-A511-BC47288F3441}"/>
    <cellStyle name="Millares 45 4 2 2" xfId="33177" xr:uid="{A38690A8-297C-4C6F-9A22-21BCDC4951AC}"/>
    <cellStyle name="Millares 45 4 3" xfId="18309" xr:uid="{410A624C-B852-4422-8ADA-11125C18E35C}"/>
    <cellStyle name="Millares 45 4 3 2" xfId="39812" xr:uid="{F8BC22E1-CDBE-4589-89CA-4D5B1BB2569E}"/>
    <cellStyle name="Millares 45 4 4" xfId="24914" xr:uid="{97E54551-F9A6-4137-9717-D5A8E96A0308}"/>
    <cellStyle name="Millares 45 4 5" xfId="46417" xr:uid="{8EF606BB-5611-4B1B-B496-8AC1FAAE164E}"/>
    <cellStyle name="Millares 45 5" xfId="5547" xr:uid="{8D07B8C0-D7D6-45F1-87D2-08611E5B0991}"/>
    <cellStyle name="Millares 45 5 2" xfId="13813" xr:uid="{E4543C68-64F1-4230-9FF7-8D606B3FC35B}"/>
    <cellStyle name="Millares 45 5 2 2" xfId="35316" xr:uid="{38537860-8B62-4897-A3B2-77DD9A7BE1AC}"/>
    <cellStyle name="Millares 45 5 3" xfId="20448" xr:uid="{0207EA50-E232-4D72-ABB2-838CD5DFC096}"/>
    <cellStyle name="Millares 45 5 3 2" xfId="41951" xr:uid="{715E3424-35CF-4965-8329-8694C187B1A0}"/>
    <cellStyle name="Millares 45 5 4" xfId="27053" xr:uid="{8E4B4C59-7806-42C1-BC0E-5B873086EB1F}"/>
    <cellStyle name="Millares 45 5 5" xfId="48556" xr:uid="{4EB5C2B0-62E1-4331-94BE-FE2860E112BB}"/>
    <cellStyle name="Millares 45 6" xfId="7188" xr:uid="{841E9B68-1014-43B5-B1AC-989D5AD2C8BD}"/>
    <cellStyle name="Millares 45 6 2" xfId="28691" xr:uid="{E6979D96-7B63-4236-8E37-2429027D08D2}"/>
    <cellStyle name="Millares 45 7" xfId="8844" xr:uid="{65A5643A-E8CB-45BA-B904-C32E0022AE04}"/>
    <cellStyle name="Millares 45 7 2" xfId="30347" xr:uid="{A8771997-E160-42D0-BBDA-BB41F9AF7B52}"/>
    <cellStyle name="Millares 45 8" xfId="15480" xr:uid="{7CB04766-CCB6-427E-8CD2-017D3E814887}"/>
    <cellStyle name="Millares 45 8 2" xfId="36983" xr:uid="{A22A3C46-3BCA-4169-89DF-C71BD34C0021}"/>
    <cellStyle name="Millares 45 9" xfId="22085" xr:uid="{C0EC3F1E-0E5B-406F-9693-366A4DD93EC0}"/>
    <cellStyle name="Millares 46" xfId="319" xr:uid="{40CF02CF-C9C7-47EF-81C9-9B1277FCCC43}"/>
    <cellStyle name="Millares 46 10" xfId="43330" xr:uid="{138C315E-A21D-4A74-A9CF-2ABE9E0B272C}"/>
    <cellStyle name="Millares 46 2" xfId="1267" xr:uid="{E4BCC06F-E8C7-4064-AFC4-4F743BBD7752}"/>
    <cellStyle name="Millares 46 2 2" xfId="4096" xr:uid="{17F7CFDC-30D7-4240-B992-496080C87D7B}"/>
    <cellStyle name="Millares 46 2 2 2" xfId="12362" xr:uid="{8F8738D7-223E-4B99-8161-F5863A158A4B}"/>
    <cellStyle name="Millares 46 2 2 2 2" xfId="33865" xr:uid="{DA0C03AD-E5C9-4DB9-B995-4AF24517D7A7}"/>
    <cellStyle name="Millares 46 2 2 3" xfId="18997" xr:uid="{EBD8F9E3-3641-4E67-95F0-EBD259A6B85F}"/>
    <cellStyle name="Millares 46 2 2 3 2" xfId="40500" xr:uid="{001BF66B-A1F4-4A4F-8758-C4303B46D2B1}"/>
    <cellStyle name="Millares 46 2 2 4" xfId="25602" xr:uid="{BA921976-7243-4FCB-815B-E86F0F13D3AF}"/>
    <cellStyle name="Millares 46 2 2 5" xfId="47105" xr:uid="{40E00EDD-A969-4A04-A67B-BF37EA5CB208}"/>
    <cellStyle name="Millares 46 2 3" xfId="6235" xr:uid="{CBC7A65F-0AE7-4C83-8A60-8583FA392727}"/>
    <cellStyle name="Millares 46 2 3 2" xfId="14501" xr:uid="{381619A1-A124-4AF1-81E0-4521676F4AC5}"/>
    <cellStyle name="Millares 46 2 3 2 2" xfId="36004" xr:uid="{E43205A3-CED2-4937-A775-72DA1F32DBC5}"/>
    <cellStyle name="Millares 46 2 3 3" xfId="21136" xr:uid="{9A6D566B-648A-4AEA-8BCF-EE1594716800}"/>
    <cellStyle name="Millares 46 2 3 3 2" xfId="42639" xr:uid="{0C954EC0-F497-43CD-88A6-A90C181C69F6}"/>
    <cellStyle name="Millares 46 2 3 4" xfId="27741" xr:uid="{2212C7F3-E92B-4165-AD8C-F2DE43091402}"/>
    <cellStyle name="Millares 46 2 3 5" xfId="49244" xr:uid="{77F77BC1-8FDE-456F-91B2-4317F20B1AA6}"/>
    <cellStyle name="Millares 46 2 4" xfId="7876" xr:uid="{D0FF5B1B-D25E-4FF0-BF32-BB7FDB280A69}"/>
    <cellStyle name="Millares 46 2 4 2" xfId="29379" xr:uid="{71A0271B-05EB-48FE-BF99-0307D4513A5C}"/>
    <cellStyle name="Millares 46 2 5" xfId="9533" xr:uid="{E3ED8EA2-EE61-4C8E-9A40-0143F5D1212C}"/>
    <cellStyle name="Millares 46 2 5 2" xfId="31036" xr:uid="{926B5020-13E3-4676-806B-C5A8D343EE80}"/>
    <cellStyle name="Millares 46 2 6" xfId="16168" xr:uid="{0F17D3DF-6F03-46B0-B54B-B38548F02CD2}"/>
    <cellStyle name="Millares 46 2 6 2" xfId="37671" xr:uid="{5293190B-E667-424E-A96D-B53E13AD65E1}"/>
    <cellStyle name="Millares 46 2 7" xfId="22773" xr:uid="{EC6C3909-D427-4476-8CBA-6D0F8FBEF2DC}"/>
    <cellStyle name="Millares 46 2 8" xfId="44276" xr:uid="{C84B1287-7466-49D2-B3C7-C93E87FA12A1}"/>
    <cellStyle name="Millares 46 3" xfId="1954" xr:uid="{D9FAE4BE-A580-4B58-B5E2-9E62A8B93AB6}"/>
    <cellStyle name="Millares 46 3 2" xfId="10220" xr:uid="{C5F36FE0-A49F-4EBF-BD3C-DB1099735A40}"/>
    <cellStyle name="Millares 46 3 2 2" xfId="31723" xr:uid="{7DC00759-2A24-4F0C-8454-FE5AE42C4CCB}"/>
    <cellStyle name="Millares 46 3 3" xfId="16855" xr:uid="{4399762E-3170-4E95-998A-E1C5E1FC78A7}"/>
    <cellStyle name="Millares 46 3 3 2" xfId="38358" xr:uid="{B4178D25-BB0D-44B2-82C0-5F7C90F57B03}"/>
    <cellStyle name="Millares 46 3 4" xfId="23460" xr:uid="{393D9F20-F812-44D0-923C-EE39D9421BB6}"/>
    <cellStyle name="Millares 46 3 5" xfId="44963" xr:uid="{EF5AE615-4575-42FB-A584-7E7368D20EFD}"/>
    <cellStyle name="Millares 46 4" xfId="3150" xr:uid="{D66F6DBE-C6BB-4761-A04E-C01D81080726}"/>
    <cellStyle name="Millares 46 4 2" xfId="11416" xr:uid="{CE4C18F4-F749-4914-B6A3-7F02F6E3EE01}"/>
    <cellStyle name="Millares 46 4 2 2" xfId="32919" xr:uid="{0CA5C3F6-CDF9-4FD6-AEAE-8F0F41124641}"/>
    <cellStyle name="Millares 46 4 3" xfId="18051" xr:uid="{FD394A75-4CE3-46DB-AF6F-E5075418AADC}"/>
    <cellStyle name="Millares 46 4 3 2" xfId="39554" xr:uid="{2B48F45E-4F9B-45B9-837A-2883D62C764B}"/>
    <cellStyle name="Millares 46 4 4" xfId="24656" xr:uid="{6EBC0E75-0F59-4004-987A-BA08AD008187}"/>
    <cellStyle name="Millares 46 4 5" xfId="46159" xr:uid="{18603117-C7E1-4C3E-8304-B843F6C25DF6}"/>
    <cellStyle name="Millares 46 5" xfId="5289" xr:uid="{6C3A5EC1-8A7A-42B1-9622-CC429E2D4B9C}"/>
    <cellStyle name="Millares 46 5 2" xfId="13555" xr:uid="{AF784B7A-A02D-426E-BE90-51D7CAD80358}"/>
    <cellStyle name="Millares 46 5 2 2" xfId="35058" xr:uid="{34C503C5-0778-4FB1-BE78-AADAABA88FAB}"/>
    <cellStyle name="Millares 46 5 3" xfId="20190" xr:uid="{FDA6538E-2E37-40F7-84C6-D25743566D95}"/>
    <cellStyle name="Millares 46 5 3 2" xfId="41693" xr:uid="{A922D8E0-21BE-43C8-821B-AF5AD9D4266B}"/>
    <cellStyle name="Millares 46 5 4" xfId="26795" xr:uid="{5D804488-811A-4BC1-BB94-B9FE13AF266E}"/>
    <cellStyle name="Millares 46 5 5" xfId="48298" xr:uid="{92DA27A9-87A1-42F8-93FD-3CD2C61C2E6E}"/>
    <cellStyle name="Millares 46 6" xfId="6930" xr:uid="{B989454B-0A27-4B53-8765-3E9A54B00DA8}"/>
    <cellStyle name="Millares 46 6 2" xfId="28433" xr:uid="{1A0BADD1-9E8A-4ECF-9156-EF38C12C7709}"/>
    <cellStyle name="Millares 46 7" xfId="8586" xr:uid="{5F59A30F-653C-4EFD-BCDE-C501A289670F}"/>
    <cellStyle name="Millares 46 7 2" xfId="30089" xr:uid="{2F347FE5-3987-4DB8-BB50-99AC51E302C0}"/>
    <cellStyle name="Millares 46 8" xfId="15222" xr:uid="{505B94F6-6B0F-4AAF-B4D6-240701BD18F3}"/>
    <cellStyle name="Millares 46 8 2" xfId="36725" xr:uid="{B57098EA-0F25-43B0-830C-7A48124DD73B}"/>
    <cellStyle name="Millares 46 9" xfId="21827" xr:uid="{A8E9F956-1297-4478-B541-BFA644462FE6}"/>
    <cellStyle name="Millares 47" xfId="583" xr:uid="{2B5A83AC-A863-40C2-B044-83A407FB2905}"/>
    <cellStyle name="Millares 47 10" xfId="43594" xr:uid="{C94C7E8F-FC77-4619-BB44-620169BD49EA}"/>
    <cellStyle name="Millares 47 2" xfId="1531" xr:uid="{51726F98-C2EF-4F89-AC10-B0CD8B0E02F7}"/>
    <cellStyle name="Millares 47 2 2" xfId="4360" xr:uid="{28B35FEC-49FF-4B43-B97A-CF2B6DA0CB3A}"/>
    <cellStyle name="Millares 47 2 2 2" xfId="12626" xr:uid="{2C9C0A69-BACE-48FD-9457-9C048818E522}"/>
    <cellStyle name="Millares 47 2 2 2 2" xfId="34129" xr:uid="{5A7F01EC-4879-448E-9BBA-7690DBB37F50}"/>
    <cellStyle name="Millares 47 2 2 3" xfId="19261" xr:uid="{A89652D1-81E6-4C82-B5A8-A3937FD9D81D}"/>
    <cellStyle name="Millares 47 2 2 3 2" xfId="40764" xr:uid="{A71ED2C9-2507-4ED2-9216-759EE3CF7185}"/>
    <cellStyle name="Millares 47 2 2 4" xfId="25866" xr:uid="{31803CC7-B63A-4EF4-BEB5-2B79D91A3AE4}"/>
    <cellStyle name="Millares 47 2 2 5" xfId="47369" xr:uid="{A7C9A015-FFC3-4811-83F7-4B26BF344C8E}"/>
    <cellStyle name="Millares 47 2 3" xfId="6499" xr:uid="{2A073541-6FD7-4188-B8CC-7628E581D9F6}"/>
    <cellStyle name="Millares 47 2 3 2" xfId="14765" xr:uid="{CE900D90-0F74-4A05-A142-594EACB4633E}"/>
    <cellStyle name="Millares 47 2 3 2 2" xfId="36268" xr:uid="{78BC32F0-38DF-45E0-91B4-92503270E6AE}"/>
    <cellStyle name="Millares 47 2 3 3" xfId="21400" xr:uid="{943D1C4A-E7DD-4DF8-80DD-372CDB25A37F}"/>
    <cellStyle name="Millares 47 2 3 3 2" xfId="42903" xr:uid="{B9D3F1F5-85E5-48AB-B012-318C8E919FEE}"/>
    <cellStyle name="Millares 47 2 3 4" xfId="28005" xr:uid="{621BD455-A11D-466D-85B8-B7756AB77024}"/>
    <cellStyle name="Millares 47 2 3 5" xfId="49508" xr:uid="{D9A26D8B-9ACB-4101-972C-D5E25574D01D}"/>
    <cellStyle name="Millares 47 2 4" xfId="8140" xr:uid="{8E2B6D41-8186-4CA5-8B1C-038DA4BD328E}"/>
    <cellStyle name="Millares 47 2 4 2" xfId="29643" xr:uid="{1003B345-A391-44FA-A090-E4A46FCBB195}"/>
    <cellStyle name="Millares 47 2 5" xfId="9797" xr:uid="{D213FF17-0F16-4F9B-8233-5ACBB1C3E004}"/>
    <cellStyle name="Millares 47 2 5 2" xfId="31300" xr:uid="{E1E2C37A-59AB-42BE-B070-BE9AF4D41932}"/>
    <cellStyle name="Millares 47 2 6" xfId="16432" xr:uid="{EF4202C4-E8F9-41DD-A310-A1ADE31E891D}"/>
    <cellStyle name="Millares 47 2 6 2" xfId="37935" xr:uid="{EAE952CA-BEB0-4A2E-95C4-BC1CF1F5138B}"/>
    <cellStyle name="Millares 47 2 7" xfId="23037" xr:uid="{5161B19D-4C59-47F0-89DC-DBD0A2B4D7C6}"/>
    <cellStyle name="Millares 47 2 8" xfId="44540" xr:uid="{B4C70B9B-2A9A-4F56-9043-613E1012F672}"/>
    <cellStyle name="Millares 47 3" xfId="2218" xr:uid="{47AF080E-E83A-4A24-9826-83E3FEA6D021}"/>
    <cellStyle name="Millares 47 3 2" xfId="10484" xr:uid="{2DCF3120-6E36-4192-A68E-BF9E6F4CBD72}"/>
    <cellStyle name="Millares 47 3 2 2" xfId="31987" xr:uid="{BE33F25D-83B5-445D-8C49-B5AC3FE464E2}"/>
    <cellStyle name="Millares 47 3 3" xfId="17119" xr:uid="{3B42CD14-467B-4D9B-9446-70E1C6767B39}"/>
    <cellStyle name="Millares 47 3 3 2" xfId="38622" xr:uid="{A25F1FA0-0CAB-477B-96D4-E0093D84553C}"/>
    <cellStyle name="Millares 47 3 4" xfId="23724" xr:uid="{FE0FAD33-440B-4270-820D-A16E47BE8AD9}"/>
    <cellStyle name="Millares 47 3 5" xfId="45227" xr:uid="{98A8E424-5FCC-43F3-A283-B2807A70C1E3}"/>
    <cellStyle name="Millares 47 4" xfId="3414" xr:uid="{B5ABA999-9F9D-435A-B758-CDEA1FD8A885}"/>
    <cellStyle name="Millares 47 4 2" xfId="11680" xr:uid="{BEE8B8E5-5790-42F7-8F77-5919FAE19679}"/>
    <cellStyle name="Millares 47 4 2 2" xfId="33183" xr:uid="{299E8E6B-8BDF-4F2C-A780-EFD08C9ECC88}"/>
    <cellStyle name="Millares 47 4 3" xfId="18315" xr:uid="{C415F4BF-B652-49D6-A91D-76F553FB9CBB}"/>
    <cellStyle name="Millares 47 4 3 2" xfId="39818" xr:uid="{EE6067A0-422A-4CC5-AB1E-77E2D527D211}"/>
    <cellStyle name="Millares 47 4 4" xfId="24920" xr:uid="{ED4144F7-4CDF-4983-AFA6-DA2C1F7BEDD2}"/>
    <cellStyle name="Millares 47 4 5" xfId="46423" xr:uid="{3D8384D9-E5BD-4F36-BC80-F4D15290481E}"/>
    <cellStyle name="Millares 47 5" xfId="5553" xr:uid="{339DD2BF-31B4-42D0-8898-3239043B3004}"/>
    <cellStyle name="Millares 47 5 2" xfId="13819" xr:uid="{0A7C4375-2D3D-4D88-B100-CB1594D9A9E0}"/>
    <cellStyle name="Millares 47 5 2 2" xfId="35322" xr:uid="{5EA1ACA5-EF95-4C87-B01B-EEE73E486CC5}"/>
    <cellStyle name="Millares 47 5 3" xfId="20454" xr:uid="{9854EB96-F02A-47FC-BDAB-77DD24F7F6BD}"/>
    <cellStyle name="Millares 47 5 3 2" xfId="41957" xr:uid="{4DE06C35-3558-4F4A-91BF-A79F2EF662A2}"/>
    <cellStyle name="Millares 47 5 4" xfId="27059" xr:uid="{3E82CC1A-110A-45D4-AE25-1533DBE5BFF0}"/>
    <cellStyle name="Millares 47 5 5" xfId="48562" xr:uid="{71C02A36-4DE8-4E4C-852E-2771701659A2}"/>
    <cellStyle name="Millares 47 6" xfId="7194" xr:uid="{B4A03355-00C1-4556-9999-E7E467411B6F}"/>
    <cellStyle name="Millares 47 6 2" xfId="28697" xr:uid="{F0AC9CE5-336F-4D02-BE97-6B2CF6D05B9C}"/>
    <cellStyle name="Millares 47 7" xfId="8850" xr:uid="{B65B93CA-82F5-4A28-A42D-1D2A992A7247}"/>
    <cellStyle name="Millares 47 7 2" xfId="30353" xr:uid="{48E273B0-FB68-4488-9F37-0D0CCE954FC3}"/>
    <cellStyle name="Millares 47 8" xfId="15486" xr:uid="{AC02D9FE-BF5B-47BE-A062-5CEFF814446C}"/>
    <cellStyle name="Millares 47 8 2" xfId="36989" xr:uid="{1DF9F433-2576-4F54-9AB4-DD2C6AC43385}"/>
    <cellStyle name="Millares 47 9" xfId="22091" xr:uid="{A6FC1563-09B2-49B5-AE83-82387998A8DB}"/>
    <cellStyle name="Millares 48" xfId="590" xr:uid="{AE27D9CF-B2E8-40CA-9170-B2BD2021DD20}"/>
    <cellStyle name="Millares 48 10" xfId="43601" xr:uid="{46CD62F3-9311-4505-96E7-3163A230BFE8}"/>
    <cellStyle name="Millares 48 2" xfId="1538" xr:uid="{DA278814-2DAB-4FC7-B736-3EFD6C0857ED}"/>
    <cellStyle name="Millares 48 2 2" xfId="4367" xr:uid="{12989023-A402-48EE-803B-301ECA91D3BB}"/>
    <cellStyle name="Millares 48 2 2 2" xfId="12633" xr:uid="{41CEB9E2-E658-4C26-B2D1-492F298F01F5}"/>
    <cellStyle name="Millares 48 2 2 2 2" xfId="34136" xr:uid="{9B29B031-B10E-4875-AE7E-8BA53F52A545}"/>
    <cellStyle name="Millares 48 2 2 3" xfId="19268" xr:uid="{74045CDE-ABF1-4640-AC08-314B1D6A90E5}"/>
    <cellStyle name="Millares 48 2 2 3 2" xfId="40771" xr:uid="{2C1A59C5-8229-40F5-98B7-AA3636DE206D}"/>
    <cellStyle name="Millares 48 2 2 4" xfId="25873" xr:uid="{736150A5-7397-473D-89C4-4A9C5E056981}"/>
    <cellStyle name="Millares 48 2 2 5" xfId="47376" xr:uid="{46029F79-E61B-46BF-90E8-CCD6F3DD5E2C}"/>
    <cellStyle name="Millares 48 2 3" xfId="6506" xr:uid="{9A431037-35FC-4E04-9D3F-97E9339DE10D}"/>
    <cellStyle name="Millares 48 2 3 2" xfId="14772" xr:uid="{97DDF847-0D21-4936-9E79-443270909F7D}"/>
    <cellStyle name="Millares 48 2 3 2 2" xfId="36275" xr:uid="{79220027-3228-4EF7-87B6-13849EFD9BEE}"/>
    <cellStyle name="Millares 48 2 3 3" xfId="21407" xr:uid="{7A3E0636-B90B-4F5B-9760-B89F668DC513}"/>
    <cellStyle name="Millares 48 2 3 3 2" xfId="42910" xr:uid="{DCBF069E-A44B-4DA1-9727-53852E268C2C}"/>
    <cellStyle name="Millares 48 2 3 4" xfId="28012" xr:uid="{56DDF45D-8EA1-4909-8089-C01A82F80090}"/>
    <cellStyle name="Millares 48 2 3 5" xfId="49515" xr:uid="{B8FB4CA4-AD29-4D8F-A493-995A31F54720}"/>
    <cellStyle name="Millares 48 2 4" xfId="8147" xr:uid="{84CB4700-2752-4C8C-9446-C7BABF7FC0B6}"/>
    <cellStyle name="Millares 48 2 4 2" xfId="29650" xr:uid="{D4A00177-69B4-48CB-990D-DC9C3AE1458E}"/>
    <cellStyle name="Millares 48 2 5" xfId="9804" xr:uid="{847F2B33-2257-460D-BA9C-533223C23A13}"/>
    <cellStyle name="Millares 48 2 5 2" xfId="31307" xr:uid="{160321C8-3DB1-47CE-9814-C708759CC165}"/>
    <cellStyle name="Millares 48 2 6" xfId="16439" xr:uid="{5F58D413-FC12-4E77-9757-DD9A85640D92}"/>
    <cellStyle name="Millares 48 2 6 2" xfId="37942" xr:uid="{3F958751-6823-4B3B-A6BC-FA1EAF354B8F}"/>
    <cellStyle name="Millares 48 2 7" xfId="23044" xr:uid="{2B0EF377-DFC5-4BDD-90C0-8446B70DEFF4}"/>
    <cellStyle name="Millares 48 2 8" xfId="44547" xr:uid="{9B18ABA6-3BDC-4956-8A63-6FC2C945F5E8}"/>
    <cellStyle name="Millares 48 3" xfId="2225" xr:uid="{66209ED5-4131-48E1-8D26-4BE0924CEC85}"/>
    <cellStyle name="Millares 48 3 2" xfId="10491" xr:uid="{7AA5A4B2-0612-47BC-8392-FE13F2167F46}"/>
    <cellStyle name="Millares 48 3 2 2" xfId="31994" xr:uid="{8FBE34DF-B467-4035-80FC-22DB3B3718BD}"/>
    <cellStyle name="Millares 48 3 3" xfId="17126" xr:uid="{B27A85AC-851D-4873-879D-A4398B3645CC}"/>
    <cellStyle name="Millares 48 3 3 2" xfId="38629" xr:uid="{C4144B33-6422-4CB1-B86D-247816B8B048}"/>
    <cellStyle name="Millares 48 3 4" xfId="23731" xr:uid="{8EF13797-666B-41E5-8747-3B64E9E82085}"/>
    <cellStyle name="Millares 48 3 5" xfId="45234" xr:uid="{3A2EC21E-8E79-4410-95DE-9B8B5A6866AE}"/>
    <cellStyle name="Millares 48 4" xfId="3421" xr:uid="{04E2624B-7695-4C13-8C96-8B6459949E70}"/>
    <cellStyle name="Millares 48 4 2" xfId="11687" xr:uid="{BABE979F-1A07-4F02-9BF0-14BF7D33085A}"/>
    <cellStyle name="Millares 48 4 2 2" xfId="33190" xr:uid="{C6C1A3D4-56F9-452F-9005-4D89A0C29301}"/>
    <cellStyle name="Millares 48 4 3" xfId="18322" xr:uid="{DD7583E9-243D-40EE-BC83-4DC6307D8AF4}"/>
    <cellStyle name="Millares 48 4 3 2" xfId="39825" xr:uid="{02E41D15-0D19-4402-8398-0248F2138EA3}"/>
    <cellStyle name="Millares 48 4 4" xfId="24927" xr:uid="{7B974ADF-F4F2-4358-8B6D-4B04CEEA4A8B}"/>
    <cellStyle name="Millares 48 4 5" xfId="46430" xr:uid="{3CCA4DE2-D602-4DE5-949D-B9A882F64821}"/>
    <cellStyle name="Millares 48 5" xfId="5560" xr:uid="{6355EF15-D8FF-4F04-B535-4D16D14F48B1}"/>
    <cellStyle name="Millares 48 5 2" xfId="13826" xr:uid="{CDA23AB9-E971-4C8F-B043-85E4C6920486}"/>
    <cellStyle name="Millares 48 5 2 2" xfId="35329" xr:uid="{749BE40C-07A9-459D-858F-5C5F09B70927}"/>
    <cellStyle name="Millares 48 5 3" xfId="20461" xr:uid="{00D5D628-060B-4E81-B572-24271FF8CECF}"/>
    <cellStyle name="Millares 48 5 3 2" xfId="41964" xr:uid="{8EA2F02C-F668-4F58-A63D-C13094E1AB4F}"/>
    <cellStyle name="Millares 48 5 4" xfId="27066" xr:uid="{69C427E7-9535-4826-A57D-AA301D4D75EE}"/>
    <cellStyle name="Millares 48 5 5" xfId="48569" xr:uid="{50FF1CDA-E2E0-454E-93C1-635F4AC7D813}"/>
    <cellStyle name="Millares 48 6" xfId="7201" xr:uid="{E22ED69B-D438-4F77-A2E0-A8E9A39CA600}"/>
    <cellStyle name="Millares 48 6 2" xfId="28704" xr:uid="{8319DC53-75F8-40FD-B73A-2791AFE067D3}"/>
    <cellStyle name="Millares 48 7" xfId="8857" xr:uid="{72DB27C8-1A4E-48F8-905C-92D84F8CC0C7}"/>
    <cellStyle name="Millares 48 7 2" xfId="30360" xr:uid="{93D277D7-9041-41C4-B39D-D2C20E77BFE2}"/>
    <cellStyle name="Millares 48 8" xfId="15493" xr:uid="{5182F04B-A865-44BE-B5DE-704C00C58A14}"/>
    <cellStyle name="Millares 48 8 2" xfId="36996" xr:uid="{359DAB6B-083E-40E2-83EF-1A6919019ED2}"/>
    <cellStyle name="Millares 48 9" xfId="22098" xr:uid="{F2503F5F-57D9-43D2-A949-15984CC8CD04}"/>
    <cellStyle name="Millares 49" xfId="589" xr:uid="{2C93DB29-FD18-48BF-A27C-A07A24A1CCC0}"/>
    <cellStyle name="Millares 49 10" xfId="43600" xr:uid="{DB7EACD7-9A66-44A8-A03E-4C778D30ACB3}"/>
    <cellStyle name="Millares 49 2" xfId="1537" xr:uid="{C682BFEA-295F-4EE8-BE2F-14E451D9224E}"/>
    <cellStyle name="Millares 49 2 2" xfId="4366" xr:uid="{EF5C21E3-CF7B-4EF3-A2C1-840502B81C83}"/>
    <cellStyle name="Millares 49 2 2 2" xfId="12632" xr:uid="{E9D30680-1678-4E05-9E16-2EB9A08F2AC4}"/>
    <cellStyle name="Millares 49 2 2 2 2" xfId="34135" xr:uid="{ABC0846B-6D63-4114-B0E7-04D23B33FB87}"/>
    <cellStyle name="Millares 49 2 2 3" xfId="19267" xr:uid="{EEF31D79-8B47-4C1C-8E7F-562D3B545DF1}"/>
    <cellStyle name="Millares 49 2 2 3 2" xfId="40770" xr:uid="{B9C83286-84A6-40E2-BBF1-33A172BF16BB}"/>
    <cellStyle name="Millares 49 2 2 4" xfId="25872" xr:uid="{FF62D5FC-8976-471A-A241-0853C55C3F42}"/>
    <cellStyle name="Millares 49 2 2 5" xfId="47375" xr:uid="{4BC06097-6F06-4B6F-A1AF-100BAE9DED78}"/>
    <cellStyle name="Millares 49 2 3" xfId="6505" xr:uid="{8983BAC2-80FD-4579-B921-53235E2EB425}"/>
    <cellStyle name="Millares 49 2 3 2" xfId="14771" xr:uid="{CB6C593D-F00D-4F9C-AF0E-7B775F6C6EF2}"/>
    <cellStyle name="Millares 49 2 3 2 2" xfId="36274" xr:uid="{22C251AB-C3C3-431E-ABDF-0028735D8E8E}"/>
    <cellStyle name="Millares 49 2 3 3" xfId="21406" xr:uid="{CFE6427F-9E32-498B-822F-498EB8936254}"/>
    <cellStyle name="Millares 49 2 3 3 2" xfId="42909" xr:uid="{8B68FFD4-35F6-46A0-AAAA-3E6C3564D5AC}"/>
    <cellStyle name="Millares 49 2 3 4" xfId="28011" xr:uid="{F4135581-C2D6-4930-B451-D99697A463F5}"/>
    <cellStyle name="Millares 49 2 3 5" xfId="49514" xr:uid="{61B0EB0C-0CA4-41A5-8D2B-07A74E1C7E0B}"/>
    <cellStyle name="Millares 49 2 4" xfId="8146" xr:uid="{EC780B7E-9B9E-4D2B-B314-B4556D0D4C83}"/>
    <cellStyle name="Millares 49 2 4 2" xfId="29649" xr:uid="{CE7D8275-ABB4-4A28-BA63-E8112C16E90F}"/>
    <cellStyle name="Millares 49 2 5" xfId="9803" xr:uid="{A40E6101-1265-4DBD-B017-9FB07307A7F7}"/>
    <cellStyle name="Millares 49 2 5 2" xfId="31306" xr:uid="{496E79D1-7708-4B77-8157-79BFBD8665B7}"/>
    <cellStyle name="Millares 49 2 6" xfId="16438" xr:uid="{7FC942D8-AEEA-42EC-85E7-F2BA30A8C340}"/>
    <cellStyle name="Millares 49 2 6 2" xfId="37941" xr:uid="{E55A7BDF-36B5-4A06-8B1B-81A9684ECCEE}"/>
    <cellStyle name="Millares 49 2 7" xfId="23043" xr:uid="{41A7EA72-5D22-42FB-B0E8-ABFC1B294A64}"/>
    <cellStyle name="Millares 49 2 8" xfId="44546" xr:uid="{8CC9FB7A-C026-495D-8669-78550C8BFBF8}"/>
    <cellStyle name="Millares 49 3" xfId="2224" xr:uid="{3CE9D442-C774-4C19-AE76-FCD3B30BE3DD}"/>
    <cellStyle name="Millares 49 3 2" xfId="10490" xr:uid="{1AD7B491-D80B-4224-9A08-B16D623F8E10}"/>
    <cellStyle name="Millares 49 3 2 2" xfId="31993" xr:uid="{F39592FC-8E0D-4617-8A86-76A410AFC0E4}"/>
    <cellStyle name="Millares 49 3 3" xfId="17125" xr:uid="{A1F1F5FF-CB93-447A-B1B5-FADECD0594D6}"/>
    <cellStyle name="Millares 49 3 3 2" xfId="38628" xr:uid="{FBB7943E-1995-4543-9EA8-B9FF81ACC0AD}"/>
    <cellStyle name="Millares 49 3 4" xfId="23730" xr:uid="{5C5DF6BD-39DB-48D5-9580-444B5112119F}"/>
    <cellStyle name="Millares 49 3 5" xfId="45233" xr:uid="{1DD55560-E0EB-4896-83C7-4BAF0B590F5C}"/>
    <cellStyle name="Millares 49 4" xfId="3420" xr:uid="{57F79927-1B2D-452A-884D-D45D9CCDA72E}"/>
    <cellStyle name="Millares 49 4 2" xfId="11686" xr:uid="{B9077C5D-9A58-4852-A752-6E5E7D3EB122}"/>
    <cellStyle name="Millares 49 4 2 2" xfId="33189" xr:uid="{9FCE1CA2-53B9-42EC-8E0C-093E5C2A1D65}"/>
    <cellStyle name="Millares 49 4 3" xfId="18321" xr:uid="{EC2C89EA-EC66-457E-B55E-76F04FCF48C9}"/>
    <cellStyle name="Millares 49 4 3 2" xfId="39824" xr:uid="{4E962707-0777-49DE-85E9-12EA96A6DE4B}"/>
    <cellStyle name="Millares 49 4 4" xfId="24926" xr:uid="{E57418A6-C548-4997-AC73-0DC4D9B9BE5F}"/>
    <cellStyle name="Millares 49 4 5" xfId="46429" xr:uid="{D643E7BD-536E-4F79-9A67-EF30465DB009}"/>
    <cellStyle name="Millares 49 5" xfId="5559" xr:uid="{49BCF9AF-766D-4E50-867B-5DFA3ED6F13B}"/>
    <cellStyle name="Millares 49 5 2" xfId="13825" xr:uid="{AC9CFEC6-75A3-47EE-9CBF-058CB1FBFC8D}"/>
    <cellStyle name="Millares 49 5 2 2" xfId="35328" xr:uid="{3C4B5FB3-F28F-4D5C-9F73-AF834889DF0B}"/>
    <cellStyle name="Millares 49 5 3" xfId="20460" xr:uid="{44B50661-C069-48F5-82C0-57229DE5887D}"/>
    <cellStyle name="Millares 49 5 3 2" xfId="41963" xr:uid="{116843EE-68E4-4DEA-84C8-8F0DC2E59FF0}"/>
    <cellStyle name="Millares 49 5 4" xfId="27065" xr:uid="{1F7FFF4C-BF7F-4BAD-A428-46957EFFA51B}"/>
    <cellStyle name="Millares 49 5 5" xfId="48568" xr:uid="{3A811535-2CA1-418B-A5A6-7B12214AFEAF}"/>
    <cellStyle name="Millares 49 6" xfId="7200" xr:uid="{343EECC9-FAE6-4E0A-91F3-24A8619EDAB5}"/>
    <cellStyle name="Millares 49 6 2" xfId="28703" xr:uid="{68C578B1-4731-4374-8ABD-FB2ABEBB6D8B}"/>
    <cellStyle name="Millares 49 7" xfId="8856" xr:uid="{F57690AD-DCF8-4A4C-8AC9-C287DE1BA145}"/>
    <cellStyle name="Millares 49 7 2" xfId="30359" xr:uid="{12CB6268-5A37-42CD-BC1A-F434257F99E8}"/>
    <cellStyle name="Millares 49 8" xfId="15492" xr:uid="{C61D78F6-E178-456E-9817-575A556C1FDF}"/>
    <cellStyle name="Millares 49 8 2" xfId="36995" xr:uid="{13641519-F10F-4570-9CAA-82C0705D6011}"/>
    <cellStyle name="Millares 49 9" xfId="22097" xr:uid="{812EFD55-BDA2-4D32-81FF-1370B06AECB4}"/>
    <cellStyle name="Millares 5" xfId="107" xr:uid="{1F226ABB-D685-4E06-8ED5-D0C4E5461FB1}"/>
    <cellStyle name="Millares 5 2" xfId="297" xr:uid="{3B8AFE74-CBF2-482B-9E35-9A4A80F5B4F8}"/>
    <cellStyle name="Millares 5 2 10" xfId="4766" xr:uid="{A17BB0EB-78D6-4CC2-833C-885104D388FD}"/>
    <cellStyle name="Millares 5 2 10 2" xfId="13032" xr:uid="{239C8D36-2F9F-4EA6-83DE-06906A583E41}"/>
    <cellStyle name="Millares 5 2 10 2 2" xfId="34535" xr:uid="{CEFD7AB2-CC8E-43DF-B4FC-0FD35737B0EC}"/>
    <cellStyle name="Millares 5 2 10 3" xfId="19667" xr:uid="{98E5B61E-FB8C-47C6-911A-64FA6388413F}"/>
    <cellStyle name="Millares 5 2 10 3 2" xfId="41170" xr:uid="{1CA6D9E7-4161-4C3B-96C1-032C7235D4A1}"/>
    <cellStyle name="Millares 5 2 10 4" xfId="26272" xr:uid="{7FD3CD0F-6651-41A9-A0FD-0CF61C1545CD}"/>
    <cellStyle name="Millares 5 2 10 5" xfId="47775" xr:uid="{D641CD90-856A-4656-929E-31FF2B01BEDE}"/>
    <cellStyle name="Millares 5 2 11" xfId="5270" xr:uid="{A08ECD67-5D7A-4529-8D40-059D648039F1}"/>
    <cellStyle name="Millares 5 2 11 2" xfId="13536" xr:uid="{EEDACA76-6E28-4E9E-AD3C-9FD5035F58DA}"/>
    <cellStyle name="Millares 5 2 11 2 2" xfId="35039" xr:uid="{77BEEFEC-FDD7-4289-AA55-477559552218}"/>
    <cellStyle name="Millares 5 2 11 3" xfId="20171" xr:uid="{EF3FD526-5B31-4C8D-98F1-C97E2C7D674B}"/>
    <cellStyle name="Millares 5 2 11 3 2" xfId="41674" xr:uid="{32790A06-7D15-48AD-AFBA-660BECDA3D2F}"/>
    <cellStyle name="Millares 5 2 11 4" xfId="26776" xr:uid="{2571D7C4-7346-4EAC-B291-3CBB49D7BA35}"/>
    <cellStyle name="Millares 5 2 11 5" xfId="48279" xr:uid="{4B571845-60B7-4B08-9A95-40C2BAE0DA1C}"/>
    <cellStyle name="Millares 5 2 12" xfId="6911" xr:uid="{E361F143-3CE5-4E2E-BB3C-05C3882763C0}"/>
    <cellStyle name="Millares 5 2 12 2" xfId="28414" xr:uid="{E61740EE-68E1-446B-B56E-EF147C31EE31}"/>
    <cellStyle name="Millares 5 2 13" xfId="8567" xr:uid="{2A36F561-5671-4268-9902-9181EEFB98F6}"/>
    <cellStyle name="Millares 5 2 13 2" xfId="30070" xr:uid="{6ACC179D-D958-4535-9DCD-106902F59402}"/>
    <cellStyle name="Millares 5 2 14" xfId="15203" xr:uid="{B379D354-4C72-493F-AAD0-9E3E4AEAD989}"/>
    <cellStyle name="Millares 5 2 14 2" xfId="36706" xr:uid="{258E80B1-7F11-405C-B0BF-FAB6052D196D}"/>
    <cellStyle name="Millares 5 2 15" xfId="21808" xr:uid="{BBC48D50-F5F5-416F-BA10-AC79563B1C83}"/>
    <cellStyle name="Millares 5 2 16" xfId="43311" xr:uid="{8F76087E-1383-4C62-A08B-6A1E6DCA1435}"/>
    <cellStyle name="Millares 5 2 2" xfId="564" xr:uid="{A74A7A01-9C6E-4E05-B98E-020320881CEA}"/>
    <cellStyle name="Millares 5 2 2 10" xfId="7175" xr:uid="{98961EF4-5A67-4012-AA72-A32E05417EC5}"/>
    <cellStyle name="Millares 5 2 2 10 2" xfId="28678" xr:uid="{7E755818-05B9-47A1-BB77-4997C108A9DA}"/>
    <cellStyle name="Millares 5 2 2 11" xfId="8831" xr:uid="{622303DF-7871-4E14-B374-685363DF45EC}"/>
    <cellStyle name="Millares 5 2 2 11 2" xfId="30334" xr:uid="{782C4C4B-7B20-4D55-920E-A3A45D721EB0}"/>
    <cellStyle name="Millares 5 2 2 12" xfId="15467" xr:uid="{D5BF4EC2-56B2-4A35-85D7-A988FD81738C}"/>
    <cellStyle name="Millares 5 2 2 12 2" xfId="36970" xr:uid="{AEFBC5D5-200B-45A7-97BE-367021C152B1}"/>
    <cellStyle name="Millares 5 2 2 13" xfId="22072" xr:uid="{66DD8620-7E61-42D8-B52F-051316DE478D}"/>
    <cellStyle name="Millares 5 2 2 14" xfId="43575" xr:uid="{9E6C7C56-07DE-4DD3-B1BA-30C4AF51822B}"/>
    <cellStyle name="Millares 5 2 2 2" xfId="846" xr:uid="{A5A7C98D-05E8-4B6E-9AAC-F1D0EEFF564A}"/>
    <cellStyle name="Millares 5 2 2 2 10" xfId="15747" xr:uid="{2999407A-A96C-4C4A-9CBE-E5C803AC1D36}"/>
    <cellStyle name="Millares 5 2 2 2 10 2" xfId="37250" xr:uid="{234D5188-56BF-41A4-B215-53D8C9C862DC}"/>
    <cellStyle name="Millares 5 2 2 2 11" xfId="22352" xr:uid="{AF6D5351-7D7E-487D-9E4C-A5244D944978}"/>
    <cellStyle name="Millares 5 2 2 2 12" xfId="43855" xr:uid="{F49E780E-6896-4643-AA3F-54EF21DE5A0B}"/>
    <cellStyle name="Millares 5 2 2 2 2" xfId="1792" xr:uid="{70A37DDB-DD72-456D-A17F-C10936116FF2}"/>
    <cellStyle name="Millares 5 2 2 2 2 2" xfId="4621" xr:uid="{F8919852-6112-4FE2-8F31-41DF4E18D5ED}"/>
    <cellStyle name="Millares 5 2 2 2 2 2 2" xfId="12887" xr:uid="{D50EB981-EED8-4A36-A5DD-1A8DE203DC2D}"/>
    <cellStyle name="Millares 5 2 2 2 2 2 2 2" xfId="34390" xr:uid="{BBAB1D25-B894-4B1B-BA4E-30E10329143E}"/>
    <cellStyle name="Millares 5 2 2 2 2 2 3" xfId="19522" xr:uid="{42BE5AEE-CEDB-4EE5-B7DB-4ED0E2E538D2}"/>
    <cellStyle name="Millares 5 2 2 2 2 2 3 2" xfId="41025" xr:uid="{A1D51503-0BDA-497F-BD87-1F7C8E7C4E43}"/>
    <cellStyle name="Millares 5 2 2 2 2 2 4" xfId="26127" xr:uid="{9D36A657-AB22-40FD-ABEE-7EA7FA8732C9}"/>
    <cellStyle name="Millares 5 2 2 2 2 2 5" xfId="47630" xr:uid="{7AEE493D-B8BC-4B0C-B203-BBC8BEB48079}"/>
    <cellStyle name="Millares 5 2 2 2 2 3" xfId="6760" xr:uid="{50A44B9F-386B-4867-90E5-7AA1858A8D4F}"/>
    <cellStyle name="Millares 5 2 2 2 2 3 2" xfId="15026" xr:uid="{9787306E-94CB-4332-8148-818D7CBDA1ED}"/>
    <cellStyle name="Millares 5 2 2 2 2 3 2 2" xfId="36529" xr:uid="{A5134093-A8F8-474E-AF07-C392AD7034E5}"/>
    <cellStyle name="Millares 5 2 2 2 2 3 3" xfId="21661" xr:uid="{F3919C87-4D22-4EA6-9D1A-58AF4C1A7480}"/>
    <cellStyle name="Millares 5 2 2 2 2 3 3 2" xfId="43164" xr:uid="{3636569F-37DC-4112-A836-A0284DAA4FDE}"/>
    <cellStyle name="Millares 5 2 2 2 2 3 4" xfId="28266" xr:uid="{64BC488A-EF7C-45AC-A2AF-FB9F19D40BD4}"/>
    <cellStyle name="Millares 5 2 2 2 2 3 5" xfId="49769" xr:uid="{C1EBA022-BCE7-4996-944D-6206A8B53F74}"/>
    <cellStyle name="Millares 5 2 2 2 2 4" xfId="8401" xr:uid="{004D82C2-AF28-4EA2-988A-70E863893E43}"/>
    <cellStyle name="Millares 5 2 2 2 2 4 2" xfId="29904" xr:uid="{A1BF6F9D-EA60-4560-B2D4-4DBE68C80D97}"/>
    <cellStyle name="Millares 5 2 2 2 2 5" xfId="10058" xr:uid="{E5FC9CC4-F52B-4C4D-8A44-CFE3522B6593}"/>
    <cellStyle name="Millares 5 2 2 2 2 5 2" xfId="31561" xr:uid="{179B0C4B-7AED-401B-B69C-7AC8DA8D5776}"/>
    <cellStyle name="Millares 5 2 2 2 2 6" xfId="16693" xr:uid="{44C33CE1-D920-42B6-9FC6-327F52745E5D}"/>
    <cellStyle name="Millares 5 2 2 2 2 6 2" xfId="38196" xr:uid="{F49F5C5E-EFBD-491A-9066-D5EE1B989E4A}"/>
    <cellStyle name="Millares 5 2 2 2 2 7" xfId="23298" xr:uid="{69E09941-908B-4BFE-B3C0-A631D037328E}"/>
    <cellStyle name="Millares 5 2 2 2 2 8" xfId="44801" xr:uid="{6006F767-48CA-4882-80C5-419E621C7CFE}"/>
    <cellStyle name="Millares 5 2 2 2 3" xfId="2479" xr:uid="{BAF2BB39-0C28-4ADD-A6E9-19EF4C5DA172}"/>
    <cellStyle name="Millares 5 2 2 2 3 2" xfId="10745" xr:uid="{4B58273E-F5EC-40F1-A641-9FBE06B56145}"/>
    <cellStyle name="Millares 5 2 2 2 3 2 2" xfId="32248" xr:uid="{EA943079-33C8-4DB1-84F3-AB20C8C5CEC4}"/>
    <cellStyle name="Millares 5 2 2 2 3 3" xfId="17380" xr:uid="{9ECB7AED-6BE4-4999-8AB3-4CC2A077A064}"/>
    <cellStyle name="Millares 5 2 2 2 3 3 2" xfId="38883" xr:uid="{27D716DE-8B02-4848-B252-79DE4364E702}"/>
    <cellStyle name="Millares 5 2 2 2 3 4" xfId="23985" xr:uid="{E9937BAD-54E1-4763-A867-D7C2059147D1}"/>
    <cellStyle name="Millares 5 2 2 2 3 5" xfId="45488" xr:uid="{DAF9D222-4162-4D7A-83E5-6CD0AD2E85BA}"/>
    <cellStyle name="Millares 5 2 2 2 4" xfId="2996" xr:uid="{876AE124-84C4-4D68-92DA-76E73624FE8E}"/>
    <cellStyle name="Millares 5 2 2 2 4 2" xfId="11262" xr:uid="{CC2E4DDB-7442-42BF-813C-5BED8E2A735A}"/>
    <cellStyle name="Millares 5 2 2 2 4 2 2" xfId="32765" xr:uid="{96B83E16-A680-4353-BA87-E246069C5D55}"/>
    <cellStyle name="Millares 5 2 2 2 4 3" xfId="17897" xr:uid="{D2BC2CD4-BF44-443B-A0DD-503C085EF356}"/>
    <cellStyle name="Millares 5 2 2 2 4 3 2" xfId="39400" xr:uid="{505B82B6-D791-4B04-A5B1-84759E68A2EE}"/>
    <cellStyle name="Millares 5 2 2 2 4 4" xfId="24502" xr:uid="{FF18BB47-E481-4498-BC57-20C69B5C69F0}"/>
    <cellStyle name="Millares 5 2 2 2 4 5" xfId="46005" xr:uid="{40076399-5723-4D7E-AC75-9C86BB6A760A}"/>
    <cellStyle name="Millares 5 2 2 2 5" xfId="3675" xr:uid="{8272D58C-288F-4D16-9BF8-C9CC2EB3944D}"/>
    <cellStyle name="Millares 5 2 2 2 5 2" xfId="11941" xr:uid="{45954F94-5CC5-4FE8-88CC-6798028A2120}"/>
    <cellStyle name="Millares 5 2 2 2 5 2 2" xfId="33444" xr:uid="{BB8D8185-D14E-41D4-A515-8DD9CBA88E8D}"/>
    <cellStyle name="Millares 5 2 2 2 5 3" xfId="18576" xr:uid="{ECCF2A4E-0A11-4664-AAA9-311775C0D96B}"/>
    <cellStyle name="Millares 5 2 2 2 5 3 2" xfId="40079" xr:uid="{FF2349A6-257F-4F2F-A11B-395E8F02F15A}"/>
    <cellStyle name="Millares 5 2 2 2 5 4" xfId="25181" xr:uid="{84AB8B6E-3091-476F-8604-7D73E589C241}"/>
    <cellStyle name="Millares 5 2 2 2 5 5" xfId="46684" xr:uid="{139CD6DC-4CE7-4484-A49B-9BB7D5213769}"/>
    <cellStyle name="Millares 5 2 2 2 6" xfId="5140" xr:uid="{3DEC1A17-5054-4C75-9D7C-D4213F2B03A4}"/>
    <cellStyle name="Millares 5 2 2 2 6 2" xfId="13406" xr:uid="{9E56C928-A711-43C2-9C0B-FB23E75AB68A}"/>
    <cellStyle name="Millares 5 2 2 2 6 2 2" xfId="34909" xr:uid="{D75D609C-9703-4E9B-9A67-3B3EB3AF6BDA}"/>
    <cellStyle name="Millares 5 2 2 2 6 3" xfId="20041" xr:uid="{B6C7CE28-1811-4F65-9770-6D9C52FCEA30}"/>
    <cellStyle name="Millares 5 2 2 2 6 3 2" xfId="41544" xr:uid="{12FBB7A1-D45F-407C-AB30-60B4C78C5F67}"/>
    <cellStyle name="Millares 5 2 2 2 6 4" xfId="26646" xr:uid="{5C75B58D-5387-4080-B9D7-39FAB3F0556E}"/>
    <cellStyle name="Millares 5 2 2 2 6 5" xfId="48149" xr:uid="{D1DECA5A-696C-49A3-A11E-CAAC167B7840}"/>
    <cellStyle name="Millares 5 2 2 2 7" xfId="5814" xr:uid="{87CB8D3E-E666-4C10-ACF1-666D9CAC9D7C}"/>
    <cellStyle name="Millares 5 2 2 2 7 2" xfId="14080" xr:uid="{305ADEE8-65F6-4600-AFC7-1EB035FDFC6C}"/>
    <cellStyle name="Millares 5 2 2 2 7 2 2" xfId="35583" xr:uid="{787EC13A-B4B4-4FDE-A79A-350362B89530}"/>
    <cellStyle name="Millares 5 2 2 2 7 3" xfId="20715" xr:uid="{60AF7B88-A5FD-4A7E-9D15-C965FB3E4B2C}"/>
    <cellStyle name="Millares 5 2 2 2 7 3 2" xfId="42218" xr:uid="{A0F77094-81D0-4B7F-9B8F-A7C94C331F5C}"/>
    <cellStyle name="Millares 5 2 2 2 7 4" xfId="27320" xr:uid="{A6242754-0BBD-47A0-9CCA-F38131516F8C}"/>
    <cellStyle name="Millares 5 2 2 2 7 5" xfId="48823" xr:uid="{76E66B2E-8CC8-4485-9E17-BD8B92D07033}"/>
    <cellStyle name="Millares 5 2 2 2 8" xfId="7455" xr:uid="{A71D8C96-8E54-4008-B7A4-CDE5167215CE}"/>
    <cellStyle name="Millares 5 2 2 2 8 2" xfId="28958" xr:uid="{B1166151-3FDE-4F51-8C03-16A22DEDFCA4}"/>
    <cellStyle name="Millares 5 2 2 2 9" xfId="9112" xr:uid="{9F0038DD-BF47-49E6-8352-B2FE896FADA3}"/>
    <cellStyle name="Millares 5 2 2 2 9 2" xfId="30615" xr:uid="{97FCC7B0-1A0A-4FBA-B22F-0C3F0ECD2EAF}"/>
    <cellStyle name="Millares 5 2 2 3" xfId="1116" xr:uid="{B30C5E61-9D1D-4C37-A8F9-1FC12D10617F}"/>
    <cellStyle name="Millares 5 2 2 3 2" xfId="3945" xr:uid="{4DF786B6-1481-4775-AC11-4E04700B6419}"/>
    <cellStyle name="Millares 5 2 2 3 2 2" xfId="12211" xr:uid="{AC2FC880-8A5C-4DED-9D1B-7D12F0E6EC10}"/>
    <cellStyle name="Millares 5 2 2 3 2 2 2" xfId="33714" xr:uid="{27690275-8749-47A3-8716-E842E1C30EA8}"/>
    <cellStyle name="Millares 5 2 2 3 2 3" xfId="18846" xr:uid="{DEFC563C-5035-48E0-9741-4147E8B6204F}"/>
    <cellStyle name="Millares 5 2 2 3 2 3 2" xfId="40349" xr:uid="{210E417C-2CA2-481E-B7CD-FE3A218FAD9E}"/>
    <cellStyle name="Millares 5 2 2 3 2 4" xfId="25451" xr:uid="{A4170134-CD1D-4EA5-B4BB-2AC260152B66}"/>
    <cellStyle name="Millares 5 2 2 3 2 5" xfId="46954" xr:uid="{293FFA50-A7CD-4CB4-93C1-DBC9A07A3E81}"/>
    <cellStyle name="Millares 5 2 2 3 3" xfId="6084" xr:uid="{8242125C-3CF9-426F-854F-F8B2B7C48FD6}"/>
    <cellStyle name="Millares 5 2 2 3 3 2" xfId="14350" xr:uid="{3550769E-4B4F-4458-B8D6-17B101B83B36}"/>
    <cellStyle name="Millares 5 2 2 3 3 2 2" xfId="35853" xr:uid="{DBE06BD6-C63F-41EC-881C-616A982B6356}"/>
    <cellStyle name="Millares 5 2 2 3 3 3" xfId="20985" xr:uid="{B4DFE243-2154-4070-BAA3-A20376AEE22F}"/>
    <cellStyle name="Millares 5 2 2 3 3 3 2" xfId="42488" xr:uid="{4213B0CF-23B0-453C-9361-3232B5355B3D}"/>
    <cellStyle name="Millares 5 2 2 3 3 4" xfId="27590" xr:uid="{7F7188F0-BB16-4F3B-B258-0CE110ACFE99}"/>
    <cellStyle name="Millares 5 2 2 3 3 5" xfId="49093" xr:uid="{A2E844A3-434B-46E5-A50C-82F6E4CE088C}"/>
    <cellStyle name="Millares 5 2 2 3 4" xfId="7725" xr:uid="{7EB85D50-C01D-478B-BE8D-5B0D56FDA291}"/>
    <cellStyle name="Millares 5 2 2 3 4 2" xfId="29228" xr:uid="{07270CA9-83EA-45DC-9EB6-946308B3F6C2}"/>
    <cellStyle name="Millares 5 2 2 3 5" xfId="9382" xr:uid="{0151D7CF-514C-4AF6-82E0-35600C83A094}"/>
    <cellStyle name="Millares 5 2 2 3 5 2" xfId="30885" xr:uid="{6AA33AB5-A36B-45A4-9A33-64EAC591EEC4}"/>
    <cellStyle name="Millares 5 2 2 3 6" xfId="16017" xr:uid="{81F0E012-DD0C-4DF2-A9F8-D958B5E09C4F}"/>
    <cellStyle name="Millares 5 2 2 3 6 2" xfId="37520" xr:uid="{70261ED9-1E5F-4E9B-85F8-8B7E3DFAD2C5}"/>
    <cellStyle name="Millares 5 2 2 3 7" xfId="22622" xr:uid="{493A8B45-1C28-4C0A-8A39-E1A3CEB8AD81}"/>
    <cellStyle name="Millares 5 2 2 3 8" xfId="44125" xr:uid="{22D54A24-AA99-43BB-A5C3-9AEE48EA5F6D}"/>
    <cellStyle name="Millares 5 2 2 4" xfId="1512" xr:uid="{AA02EB42-3871-446A-9731-B95683FD2A0F}"/>
    <cellStyle name="Millares 5 2 2 4 2" xfId="4341" xr:uid="{27E84380-8E36-450C-B3BE-A12279924CC8}"/>
    <cellStyle name="Millares 5 2 2 4 2 2" xfId="12607" xr:uid="{7256C727-A873-49C1-AF40-05EDEF80ADCD}"/>
    <cellStyle name="Millares 5 2 2 4 2 2 2" xfId="34110" xr:uid="{CCDB3372-790E-44D6-B3A8-1C972B298A2C}"/>
    <cellStyle name="Millares 5 2 2 4 2 3" xfId="19242" xr:uid="{577E0DE4-4544-4008-A516-19C8C03ED887}"/>
    <cellStyle name="Millares 5 2 2 4 2 3 2" xfId="40745" xr:uid="{1D7927D9-E236-461D-B28B-497930A37539}"/>
    <cellStyle name="Millares 5 2 2 4 2 4" xfId="25847" xr:uid="{5E37D63C-AB86-42AE-91F9-C1B13FA2032F}"/>
    <cellStyle name="Millares 5 2 2 4 2 5" xfId="47350" xr:uid="{682799B6-F126-401E-B291-F7F0EC5F218D}"/>
    <cellStyle name="Millares 5 2 2 4 3" xfId="6480" xr:uid="{3C07407A-7FF5-40CA-A457-FC99725CBA42}"/>
    <cellStyle name="Millares 5 2 2 4 3 2" xfId="14746" xr:uid="{334E54CA-357C-426E-95FE-94A45F44C747}"/>
    <cellStyle name="Millares 5 2 2 4 3 2 2" xfId="36249" xr:uid="{08C80D55-7315-4668-B675-68F7C169C76C}"/>
    <cellStyle name="Millares 5 2 2 4 3 3" xfId="21381" xr:uid="{20838CED-D42B-48B4-80DE-0B41B4B6E20E}"/>
    <cellStyle name="Millares 5 2 2 4 3 3 2" xfId="42884" xr:uid="{348334F9-DAF6-4FD4-8E74-6469D58D51DB}"/>
    <cellStyle name="Millares 5 2 2 4 3 4" xfId="27986" xr:uid="{3D303881-2784-4990-9D05-E50F7222DB6B}"/>
    <cellStyle name="Millares 5 2 2 4 3 5" xfId="49489" xr:uid="{2D9EBBCD-840A-4AB5-A2C0-449BE97925B5}"/>
    <cellStyle name="Millares 5 2 2 4 4" xfId="8121" xr:uid="{1E7F6D91-3390-448B-B725-0F4FB4350E2D}"/>
    <cellStyle name="Millares 5 2 2 4 4 2" xfId="29624" xr:uid="{F5AF220A-6FC1-4CDA-A96F-0C0546B3870E}"/>
    <cellStyle name="Millares 5 2 2 4 5" xfId="9778" xr:uid="{CD457FFD-5A61-4103-AA83-36C1876819A5}"/>
    <cellStyle name="Millares 5 2 2 4 5 2" xfId="31281" xr:uid="{DE7118A8-F429-4372-A31F-E1CAE0FB85FE}"/>
    <cellStyle name="Millares 5 2 2 4 6" xfId="16413" xr:uid="{9F8F919C-6762-45E8-A088-B03D7F3EDFBE}"/>
    <cellStyle name="Millares 5 2 2 4 6 2" xfId="37916" xr:uid="{5660EAB3-40B0-43B8-9A02-8AAE45C13A3D}"/>
    <cellStyle name="Millares 5 2 2 4 7" xfId="23018" xr:uid="{505B67DF-C128-41D9-A1C2-A141ADEEFCBB}"/>
    <cellStyle name="Millares 5 2 2 4 8" xfId="44521" xr:uid="{09BE542B-068F-4199-A612-420A6944AAE2}"/>
    <cellStyle name="Millares 5 2 2 5" xfId="2199" xr:uid="{A90CD979-1AFB-4BD0-9C8B-178E3F0996C2}"/>
    <cellStyle name="Millares 5 2 2 5 2" xfId="10465" xr:uid="{6BD3B2BD-8FE0-4FD5-A849-7823D6B8E527}"/>
    <cellStyle name="Millares 5 2 2 5 2 2" xfId="31968" xr:uid="{365B511F-225F-467F-8722-70D3FD72298D}"/>
    <cellStyle name="Millares 5 2 2 5 3" xfId="17100" xr:uid="{0182E307-642F-4274-8975-D59AB562B4BD}"/>
    <cellStyle name="Millares 5 2 2 5 3 2" xfId="38603" xr:uid="{0C03D01E-D42F-46A6-AFAE-3A62CD89930E}"/>
    <cellStyle name="Millares 5 2 2 5 4" xfId="23705" xr:uid="{4736F033-8C9E-41A0-BE1C-314677FE4755}"/>
    <cellStyle name="Millares 5 2 2 5 5" xfId="45208" xr:uid="{6285BBA2-BBD2-456B-852C-A7AAA16D7DB2}"/>
    <cellStyle name="Millares 5 2 2 6" xfId="2744" xr:uid="{427759BF-138E-4FA2-93CD-B5D6550CBE2D}"/>
    <cellStyle name="Millares 5 2 2 6 2" xfId="11010" xr:uid="{B938C151-816D-4292-81F1-9CE8692AC488}"/>
    <cellStyle name="Millares 5 2 2 6 2 2" xfId="32513" xr:uid="{3C071BFE-0E81-4EDB-BEEC-4D2794A04A6E}"/>
    <cellStyle name="Millares 5 2 2 6 3" xfId="17645" xr:uid="{8DB8F60F-F3E0-4F8D-946C-34FA5A05DF8B}"/>
    <cellStyle name="Millares 5 2 2 6 3 2" xfId="39148" xr:uid="{9246F00F-047A-4F2D-AC53-FEF5D9A320B3}"/>
    <cellStyle name="Millares 5 2 2 6 4" xfId="24250" xr:uid="{3E629099-74A9-4C79-8740-39B01B5F259A}"/>
    <cellStyle name="Millares 5 2 2 6 5" xfId="45753" xr:uid="{38788DA9-75D7-4B76-BCE8-CA1EBC795468}"/>
    <cellStyle name="Millares 5 2 2 7" xfId="3395" xr:uid="{F1FD5898-3A6B-4695-BE45-5C1B976CF21D}"/>
    <cellStyle name="Millares 5 2 2 7 2" xfId="11661" xr:uid="{1961169F-1B87-457F-A3A0-537C29FCD2E7}"/>
    <cellStyle name="Millares 5 2 2 7 2 2" xfId="33164" xr:uid="{02D64017-2C5A-4C61-B18B-A0C31743BC53}"/>
    <cellStyle name="Millares 5 2 2 7 3" xfId="18296" xr:uid="{287D02F6-B39F-4C66-BB9A-223BBA99DADF}"/>
    <cellStyle name="Millares 5 2 2 7 3 2" xfId="39799" xr:uid="{427342FB-56EE-4FD8-A980-052A5A6210A8}"/>
    <cellStyle name="Millares 5 2 2 7 4" xfId="24901" xr:uid="{237B045C-56DD-4042-9DB4-6CE25953D568}"/>
    <cellStyle name="Millares 5 2 2 7 5" xfId="46404" xr:uid="{6B28FD47-767B-4F46-9AA4-FC8C2A23299B}"/>
    <cellStyle name="Millares 5 2 2 8" xfId="4888" xr:uid="{38FD1B37-E0B9-4612-BAB7-8FEC4AF06806}"/>
    <cellStyle name="Millares 5 2 2 8 2" xfId="13154" xr:uid="{7E5927DA-27C6-4353-8233-EEE6A7B1FD99}"/>
    <cellStyle name="Millares 5 2 2 8 2 2" xfId="34657" xr:uid="{5E59EFDD-BFEE-4956-A58F-E3FFECDACA51}"/>
    <cellStyle name="Millares 5 2 2 8 3" xfId="19789" xr:uid="{4A9BB127-9128-484E-AD40-01948C848FFF}"/>
    <cellStyle name="Millares 5 2 2 8 3 2" xfId="41292" xr:uid="{3E75C5FB-8F60-4924-AA60-2D9E6DC2D2F1}"/>
    <cellStyle name="Millares 5 2 2 8 4" xfId="26394" xr:uid="{EE9BE96B-0422-421A-880D-D081B7BC9573}"/>
    <cellStyle name="Millares 5 2 2 8 5" xfId="47897" xr:uid="{D8374BC9-8944-4A6B-9101-5FC2E432467D}"/>
    <cellStyle name="Millares 5 2 2 9" xfId="5534" xr:uid="{79947C78-8F5D-4ED9-A4E7-87287961CD20}"/>
    <cellStyle name="Millares 5 2 2 9 2" xfId="13800" xr:uid="{C27A3C0B-B434-4FFD-9D57-CDCC0276E516}"/>
    <cellStyle name="Millares 5 2 2 9 2 2" xfId="35303" xr:uid="{FEA3E6C7-E2F8-4E9F-9C53-7285A2A6EBAB}"/>
    <cellStyle name="Millares 5 2 2 9 3" xfId="20435" xr:uid="{7A0E5681-8642-4F6D-A208-7B0DE84BD65D}"/>
    <cellStyle name="Millares 5 2 2 9 3 2" xfId="41938" xr:uid="{1B7F3D29-D14F-4000-9070-D5AA6FE41EF4}"/>
    <cellStyle name="Millares 5 2 2 9 4" xfId="27040" xr:uid="{16DBB893-7C2F-43E4-A0BC-2963129E80D0}"/>
    <cellStyle name="Millares 5 2 2 9 5" xfId="48543" xr:uid="{DB3767EE-63B2-4DB1-924F-5D752F9BB6AC}"/>
    <cellStyle name="Millares 5 2 3" xfId="436" xr:uid="{E659D79E-95D1-4526-8B86-1E6AF88D965A}"/>
    <cellStyle name="Millares 5 2 3 10" xfId="15339" xr:uid="{C991DEF3-10B6-4259-90FF-A12C115238D7}"/>
    <cellStyle name="Millares 5 2 3 10 2" xfId="36842" xr:uid="{8FE87D3A-580D-420D-BA4D-9D509BC63B03}"/>
    <cellStyle name="Millares 5 2 3 11" xfId="21944" xr:uid="{64EA410A-D082-40E8-B5B3-058F45E87222}"/>
    <cellStyle name="Millares 5 2 3 12" xfId="43447" xr:uid="{98244094-C9E4-4E5B-92C5-3974693A14FF}"/>
    <cellStyle name="Millares 5 2 3 2" xfId="1384" xr:uid="{E932C0FE-5676-4CFC-BC80-0E2CC6203167}"/>
    <cellStyle name="Millares 5 2 3 2 2" xfId="4213" xr:uid="{C0C2E332-99E2-4042-84FD-31887C6F9134}"/>
    <cellStyle name="Millares 5 2 3 2 2 2" xfId="12479" xr:uid="{C4659B48-EF55-4DD4-868F-CF73174D6AF1}"/>
    <cellStyle name="Millares 5 2 3 2 2 2 2" xfId="33982" xr:uid="{868746A2-5A93-4CDD-8747-7F65CEFF89C3}"/>
    <cellStyle name="Millares 5 2 3 2 2 3" xfId="19114" xr:uid="{543BCF4A-D8E4-469A-AF53-153C8DBC5BAE}"/>
    <cellStyle name="Millares 5 2 3 2 2 3 2" xfId="40617" xr:uid="{D4987C59-6D2F-4012-9CB3-7748AA6E6DB9}"/>
    <cellStyle name="Millares 5 2 3 2 2 4" xfId="25719" xr:uid="{9E8BA9A6-E748-40EC-8D2C-470BA6FF07AD}"/>
    <cellStyle name="Millares 5 2 3 2 2 5" xfId="47222" xr:uid="{2B81C92B-DDA8-48C8-A2DE-3A8997E64534}"/>
    <cellStyle name="Millares 5 2 3 2 3" xfId="6352" xr:uid="{7DFA1D02-F28F-4FB2-926E-6886073175B2}"/>
    <cellStyle name="Millares 5 2 3 2 3 2" xfId="14618" xr:uid="{8BECD0D3-A616-498A-B3D0-DEBAB8FB8339}"/>
    <cellStyle name="Millares 5 2 3 2 3 2 2" xfId="36121" xr:uid="{41EA6D79-2E74-44C2-A216-229219284F22}"/>
    <cellStyle name="Millares 5 2 3 2 3 3" xfId="21253" xr:uid="{EE047869-4472-4B2A-9937-0FE507CCC7D5}"/>
    <cellStyle name="Millares 5 2 3 2 3 3 2" xfId="42756" xr:uid="{726F58AB-176F-4BAD-9DEA-51FE09F19A0F}"/>
    <cellStyle name="Millares 5 2 3 2 3 4" xfId="27858" xr:uid="{7436599F-72D5-4856-89FA-AC552A8C4A42}"/>
    <cellStyle name="Millares 5 2 3 2 3 5" xfId="49361" xr:uid="{C1B68333-36D2-4DEB-9FA1-866564F95649}"/>
    <cellStyle name="Millares 5 2 3 2 4" xfId="7993" xr:uid="{5EA09CF1-5C27-4E1A-8AF9-9D30F497F110}"/>
    <cellStyle name="Millares 5 2 3 2 4 2" xfId="29496" xr:uid="{A24FC19B-F4A8-43E9-9103-20A7827DBB41}"/>
    <cellStyle name="Millares 5 2 3 2 5" xfId="9650" xr:uid="{97EFE76B-649C-48B6-84FD-0E9BA9DC8F55}"/>
    <cellStyle name="Millares 5 2 3 2 5 2" xfId="31153" xr:uid="{5D6B9798-D3B3-4E11-8967-50BFDF266A24}"/>
    <cellStyle name="Millares 5 2 3 2 6" xfId="16285" xr:uid="{8E49C48F-4570-49B7-94CD-76B3F65C9AFB}"/>
    <cellStyle name="Millares 5 2 3 2 6 2" xfId="37788" xr:uid="{0F997712-6ACF-4D14-9B8C-992D3FEF0FCF}"/>
    <cellStyle name="Millares 5 2 3 2 7" xfId="22890" xr:uid="{B93901B4-8630-40BD-B887-3AB2AE81A04E}"/>
    <cellStyle name="Millares 5 2 3 2 8" xfId="44393" xr:uid="{967C0B34-9836-45CA-97AA-D7B5A20711B4}"/>
    <cellStyle name="Millares 5 2 3 3" xfId="2071" xr:uid="{75CA0CC9-B9F4-4083-B99A-5A8674C52FE5}"/>
    <cellStyle name="Millares 5 2 3 3 2" xfId="10337" xr:uid="{592B79AE-06EC-4837-B145-2C124D18532A}"/>
    <cellStyle name="Millares 5 2 3 3 2 2" xfId="31840" xr:uid="{403DF120-D13F-4F5C-AA0C-BA6B86F2FDD9}"/>
    <cellStyle name="Millares 5 2 3 3 3" xfId="16972" xr:uid="{5594B608-8332-449C-AAF1-E85090A5D1C9}"/>
    <cellStyle name="Millares 5 2 3 3 3 2" xfId="38475" xr:uid="{21CCEAC4-393A-4DE1-A193-3DA905DED165}"/>
    <cellStyle name="Millares 5 2 3 3 4" xfId="23577" xr:uid="{839DC7A0-0899-4E22-8E8C-313237C42C2A}"/>
    <cellStyle name="Millares 5 2 3 3 5" xfId="45080" xr:uid="{A77ACBAA-42CD-4B5F-AF5C-32ED15BE6E48}"/>
    <cellStyle name="Millares 5 2 3 4" xfId="2868" xr:uid="{153B060E-5538-433A-B0BA-D808AAD45E44}"/>
    <cellStyle name="Millares 5 2 3 4 2" xfId="11134" xr:uid="{8ED99707-E2A8-4687-BEA5-84A61B80AE38}"/>
    <cellStyle name="Millares 5 2 3 4 2 2" xfId="32637" xr:uid="{24ED6791-7FCC-431C-87E7-B281D387003A}"/>
    <cellStyle name="Millares 5 2 3 4 3" xfId="17769" xr:uid="{82EB8D38-03A9-478A-9CFE-01D3E057528C}"/>
    <cellStyle name="Millares 5 2 3 4 3 2" xfId="39272" xr:uid="{08344803-4EAB-4989-901C-FA1475907E19}"/>
    <cellStyle name="Millares 5 2 3 4 4" xfId="24374" xr:uid="{9D8091B9-FCB2-41E7-B126-79B4BDF00FB8}"/>
    <cellStyle name="Millares 5 2 3 4 5" xfId="45877" xr:uid="{1F4B4DBF-8115-4812-8EAD-DBAD58B41FB9}"/>
    <cellStyle name="Millares 5 2 3 5" xfId="3267" xr:uid="{A6C70531-8DF1-44BD-A129-6D4578F974FE}"/>
    <cellStyle name="Millares 5 2 3 5 2" xfId="11533" xr:uid="{A9B6A353-E52F-4928-AF10-87385AB08EF4}"/>
    <cellStyle name="Millares 5 2 3 5 2 2" xfId="33036" xr:uid="{8BD48D10-E31F-4777-A6E0-05A113D109AC}"/>
    <cellStyle name="Millares 5 2 3 5 3" xfId="18168" xr:uid="{FE0488E7-304B-4A7B-9A9A-353D3BC74DC3}"/>
    <cellStyle name="Millares 5 2 3 5 3 2" xfId="39671" xr:uid="{B4B1FAC0-1A52-4279-AD07-2860BD949F13}"/>
    <cellStyle name="Millares 5 2 3 5 4" xfId="24773" xr:uid="{34BA2E2E-59E1-4389-B3DB-6BDFAD6E2401}"/>
    <cellStyle name="Millares 5 2 3 5 5" xfId="46276" xr:uid="{527FF6C8-EB60-4FD7-A41F-CFDE3AE3D2E5}"/>
    <cellStyle name="Millares 5 2 3 6" xfId="5012" xr:uid="{AD2F0179-91C1-4275-8D3B-8BB8551A79F8}"/>
    <cellStyle name="Millares 5 2 3 6 2" xfId="13278" xr:uid="{997E82C2-E0B9-4653-92AA-73F3BB83AD3D}"/>
    <cellStyle name="Millares 5 2 3 6 2 2" xfId="34781" xr:uid="{EE35C2C6-AC2E-493E-BBC3-47F9FB58D057}"/>
    <cellStyle name="Millares 5 2 3 6 3" xfId="19913" xr:uid="{90F3E431-42CA-44D3-A0A7-065975067814}"/>
    <cellStyle name="Millares 5 2 3 6 3 2" xfId="41416" xr:uid="{A04FC11A-32F9-48BE-81B8-DC73557664EC}"/>
    <cellStyle name="Millares 5 2 3 6 4" xfId="26518" xr:uid="{84235831-3F93-440F-B847-4030669FF877}"/>
    <cellStyle name="Millares 5 2 3 6 5" xfId="48021" xr:uid="{866D0A43-2951-4390-B1C4-8C41382A9C5F}"/>
    <cellStyle name="Millares 5 2 3 7" xfId="5406" xr:uid="{0BFFB313-694B-469F-A96A-1C01D3FE29A1}"/>
    <cellStyle name="Millares 5 2 3 7 2" xfId="13672" xr:uid="{812A3BA7-620F-4F6A-8326-F38E8BF8652C}"/>
    <cellStyle name="Millares 5 2 3 7 2 2" xfId="35175" xr:uid="{C781A97B-2935-40A1-BC10-77872E34A92E}"/>
    <cellStyle name="Millares 5 2 3 7 3" xfId="20307" xr:uid="{8C542566-35CE-4290-B01D-B77E261416A6}"/>
    <cellStyle name="Millares 5 2 3 7 3 2" xfId="41810" xr:uid="{56667C00-BF25-4CDB-9479-04CE70AB052B}"/>
    <cellStyle name="Millares 5 2 3 7 4" xfId="26912" xr:uid="{0563AD36-775E-4535-BB66-9F478810F295}"/>
    <cellStyle name="Millares 5 2 3 7 5" xfId="48415" xr:uid="{FD6B151A-387E-4AF3-B08E-14F079A9D65A}"/>
    <cellStyle name="Millares 5 2 3 8" xfId="7047" xr:uid="{47ABB962-3A84-4BCC-8330-08D5A22A58EA}"/>
    <cellStyle name="Millares 5 2 3 8 2" xfId="28550" xr:uid="{AD2AA339-7381-48F3-B6E4-B55A59265AE3}"/>
    <cellStyle name="Millares 5 2 3 9" xfId="8703" xr:uid="{33A3674F-8BC7-49B8-8B08-232D4795D4FC}"/>
    <cellStyle name="Millares 5 2 3 9 2" xfId="30206" xr:uid="{DC3D2F7B-79B2-4F8D-A7AD-E1189A9393AE}"/>
    <cellStyle name="Millares 5 2 4" xfId="718" xr:uid="{E1D5C7BD-D4D3-4C07-8D2B-2DFC092A2147}"/>
    <cellStyle name="Millares 5 2 4 10" xfId="43727" xr:uid="{5053FD0E-ECD4-4820-B153-1B0F0F5D0D40}"/>
    <cellStyle name="Millares 5 2 4 2" xfId="1664" xr:uid="{72D03171-4410-48DB-94D3-31203F791880}"/>
    <cellStyle name="Millares 5 2 4 2 2" xfId="4493" xr:uid="{52FFE66A-C182-434E-B83E-CCC4974DE323}"/>
    <cellStyle name="Millares 5 2 4 2 2 2" xfId="12759" xr:uid="{5ED15184-E4A9-4E35-9573-506E56DB2B32}"/>
    <cellStyle name="Millares 5 2 4 2 2 2 2" xfId="34262" xr:uid="{5CE47865-A6F3-435D-AEB5-B40E0CD2E94A}"/>
    <cellStyle name="Millares 5 2 4 2 2 3" xfId="19394" xr:uid="{E728E772-87A9-4460-880B-CED60B6FBAD0}"/>
    <cellStyle name="Millares 5 2 4 2 2 3 2" xfId="40897" xr:uid="{98A7EEB8-C20B-4EFC-87C3-D40F3A722C71}"/>
    <cellStyle name="Millares 5 2 4 2 2 4" xfId="25999" xr:uid="{2CF80C51-7FC8-41D8-B74A-FE12EA66DF3B}"/>
    <cellStyle name="Millares 5 2 4 2 2 5" xfId="47502" xr:uid="{431A467F-5A33-411A-BBAB-804DF35FFCF7}"/>
    <cellStyle name="Millares 5 2 4 2 3" xfId="6632" xr:uid="{E55B48A2-3952-4A9C-ABA5-467B059DAB9A}"/>
    <cellStyle name="Millares 5 2 4 2 3 2" xfId="14898" xr:uid="{713303B0-96E4-4F22-8191-75D3D9132DE2}"/>
    <cellStyle name="Millares 5 2 4 2 3 2 2" xfId="36401" xr:uid="{9EA7F39B-77DB-46A3-B56F-9866FDCDDDEE}"/>
    <cellStyle name="Millares 5 2 4 2 3 3" xfId="21533" xr:uid="{26519F15-347D-4EDD-A32A-8BC46BA91700}"/>
    <cellStyle name="Millares 5 2 4 2 3 3 2" xfId="43036" xr:uid="{69BD72FC-09C6-40F3-A199-083E1949447E}"/>
    <cellStyle name="Millares 5 2 4 2 3 4" xfId="28138" xr:uid="{C407BAAE-C483-4945-A486-77F967D1AA25}"/>
    <cellStyle name="Millares 5 2 4 2 3 5" xfId="49641" xr:uid="{657D71E0-1EF7-4FEA-BE2F-C9E9795350E3}"/>
    <cellStyle name="Millares 5 2 4 2 4" xfId="8273" xr:uid="{07E28487-AB5E-4592-8D8A-D90A71DEA238}"/>
    <cellStyle name="Millares 5 2 4 2 4 2" xfId="29776" xr:uid="{0A14E2F9-515B-4F0B-A526-4C933518AC17}"/>
    <cellStyle name="Millares 5 2 4 2 5" xfId="9930" xr:uid="{FCFD86B2-3B87-408B-9F48-1A6060A883FB}"/>
    <cellStyle name="Millares 5 2 4 2 5 2" xfId="31433" xr:uid="{6A49319A-6C0C-4E8D-BC9D-AE7555BBDA8E}"/>
    <cellStyle name="Millares 5 2 4 2 6" xfId="16565" xr:uid="{CED546BB-9461-4BC3-B246-02414CED59B0}"/>
    <cellStyle name="Millares 5 2 4 2 6 2" xfId="38068" xr:uid="{8D1BF328-F628-4CD1-B689-31E147B3511A}"/>
    <cellStyle name="Millares 5 2 4 2 7" xfId="23170" xr:uid="{820EC679-7354-436E-B22E-29769644BA21}"/>
    <cellStyle name="Millares 5 2 4 2 8" xfId="44673" xr:uid="{C5BEDA45-E985-4FC4-80D2-59386305F012}"/>
    <cellStyle name="Millares 5 2 4 3" xfId="2351" xr:uid="{AA7F04F0-024C-4E8E-A883-8EFC8E026423}"/>
    <cellStyle name="Millares 5 2 4 3 2" xfId="10617" xr:uid="{630039C4-A6DF-436B-B584-DB30A5DFAB6C}"/>
    <cellStyle name="Millares 5 2 4 3 2 2" xfId="32120" xr:uid="{9DC49D01-57D2-41CA-A90B-D0FA75B03B40}"/>
    <cellStyle name="Millares 5 2 4 3 3" xfId="17252" xr:uid="{13B1D90F-F28B-493E-93C0-649C47A01E27}"/>
    <cellStyle name="Millares 5 2 4 3 3 2" xfId="38755" xr:uid="{61AB9B4A-78AC-4F2E-B93B-B40C88471B40}"/>
    <cellStyle name="Millares 5 2 4 3 4" xfId="23857" xr:uid="{99E2D85F-6903-4E3A-8EA3-9A72F1C7284C}"/>
    <cellStyle name="Millares 5 2 4 3 5" xfId="45360" xr:uid="{42410A07-DB44-467E-9B6F-B8DD17BBD9B1}"/>
    <cellStyle name="Millares 5 2 4 4" xfId="3547" xr:uid="{1896AA63-F007-42CC-A193-8D885202C824}"/>
    <cellStyle name="Millares 5 2 4 4 2" xfId="11813" xr:uid="{76DF1103-7717-4063-B558-3B41EA4809B0}"/>
    <cellStyle name="Millares 5 2 4 4 2 2" xfId="33316" xr:uid="{D159EEB6-A8D3-49E2-B3EF-806A6F24459D}"/>
    <cellStyle name="Millares 5 2 4 4 3" xfId="18448" xr:uid="{1AAB2B5A-68C8-4D20-A266-081F52F4B039}"/>
    <cellStyle name="Millares 5 2 4 4 3 2" xfId="39951" xr:uid="{AA4B04DF-208B-493E-9310-762D026057B9}"/>
    <cellStyle name="Millares 5 2 4 4 4" xfId="25053" xr:uid="{B6623071-AB62-417D-90CA-B7B964C5F2E1}"/>
    <cellStyle name="Millares 5 2 4 4 5" xfId="46556" xr:uid="{61A8405B-F955-4D20-9CBE-9D8C8967D0B6}"/>
    <cellStyle name="Millares 5 2 4 5" xfId="5686" xr:uid="{A8C9BD56-126C-4AEE-9686-508E4938FA77}"/>
    <cellStyle name="Millares 5 2 4 5 2" xfId="13952" xr:uid="{8091050E-E598-4988-B641-A7677C2F3EF8}"/>
    <cellStyle name="Millares 5 2 4 5 2 2" xfId="35455" xr:uid="{644B4CEF-257B-46B6-86CC-4C86DB3DFD78}"/>
    <cellStyle name="Millares 5 2 4 5 3" xfId="20587" xr:uid="{44027EB7-6C52-41DF-B630-0E2A2FE031AF}"/>
    <cellStyle name="Millares 5 2 4 5 3 2" xfId="42090" xr:uid="{D4AC92BA-4753-4CC9-BDA7-3FCCA891A23B}"/>
    <cellStyle name="Millares 5 2 4 5 4" xfId="27192" xr:uid="{911DF078-82D3-4032-A90C-E6ABC66B7CD6}"/>
    <cellStyle name="Millares 5 2 4 5 5" xfId="48695" xr:uid="{ECEDF582-64A5-4083-843E-53959BF00A4E}"/>
    <cellStyle name="Millares 5 2 4 6" xfId="7327" xr:uid="{78866C93-6C11-4750-AAB5-C12A1B093820}"/>
    <cellStyle name="Millares 5 2 4 6 2" xfId="28830" xr:uid="{53CCA486-EC99-4C57-B83F-4E6F881F218E}"/>
    <cellStyle name="Millares 5 2 4 7" xfId="8984" xr:uid="{A6305A28-E7DA-483E-AE4B-ADCEDDD118CA}"/>
    <cellStyle name="Millares 5 2 4 7 2" xfId="30487" xr:uid="{9BDDF5EB-253D-46E6-ADAF-BB24702089FA}"/>
    <cellStyle name="Millares 5 2 4 8" xfId="15619" xr:uid="{C51EB091-47E1-4365-86C2-912335439F1E}"/>
    <cellStyle name="Millares 5 2 4 8 2" xfId="37122" xr:uid="{6288533C-90C1-4521-A197-4319D813B2A1}"/>
    <cellStyle name="Millares 5 2 4 9" xfId="22224" xr:uid="{208BF02A-5CE1-4470-BA1C-DDA008A3EBB3}"/>
    <cellStyle name="Millares 5 2 5" xfId="988" xr:uid="{C4F75D53-E5D6-4E87-965F-63698D4D7149}"/>
    <cellStyle name="Millares 5 2 5 2" xfId="3817" xr:uid="{C114D94A-D161-4B52-B835-60D62897D5E2}"/>
    <cellStyle name="Millares 5 2 5 2 2" xfId="12083" xr:uid="{4660BD66-3060-467A-B337-835F25F5AE5A}"/>
    <cellStyle name="Millares 5 2 5 2 2 2" xfId="33586" xr:uid="{109533D8-7CE5-466B-8816-289A48F9D0CE}"/>
    <cellStyle name="Millares 5 2 5 2 3" xfId="18718" xr:uid="{7E8F9A7F-BC2C-47AC-BD0D-E0901B71EA92}"/>
    <cellStyle name="Millares 5 2 5 2 3 2" xfId="40221" xr:uid="{DCCB9F39-7550-4073-89D6-A59F367DDD3C}"/>
    <cellStyle name="Millares 5 2 5 2 4" xfId="25323" xr:uid="{E2FF739F-1575-40F0-83B3-B56AB0F2FDD2}"/>
    <cellStyle name="Millares 5 2 5 2 5" xfId="46826" xr:uid="{5B90E8BD-3679-4CD4-8C9A-0AB44593FAE8}"/>
    <cellStyle name="Millares 5 2 5 3" xfId="5956" xr:uid="{CB905E64-4DFF-44B5-AF3B-D8067CE4D817}"/>
    <cellStyle name="Millares 5 2 5 3 2" xfId="14222" xr:uid="{7A03933F-88CF-45A6-91F3-310A3FA52525}"/>
    <cellStyle name="Millares 5 2 5 3 2 2" xfId="35725" xr:uid="{88975014-95CB-4520-8C5D-184D79012739}"/>
    <cellStyle name="Millares 5 2 5 3 3" xfId="20857" xr:uid="{CDD93792-8892-4D51-BF66-05985D68D70F}"/>
    <cellStyle name="Millares 5 2 5 3 3 2" xfId="42360" xr:uid="{F00E244D-355E-4D94-8603-82D85D6482C8}"/>
    <cellStyle name="Millares 5 2 5 3 4" xfId="27462" xr:uid="{7DEA334A-15A2-48C3-90F7-80365BB5D048}"/>
    <cellStyle name="Millares 5 2 5 3 5" xfId="48965" xr:uid="{BC3B934D-A246-41BD-B551-F80A80796122}"/>
    <cellStyle name="Millares 5 2 5 4" xfId="7597" xr:uid="{83AC2D39-C53D-4EC7-AD64-A237C355CDE2}"/>
    <cellStyle name="Millares 5 2 5 4 2" xfId="29100" xr:uid="{550054B4-EDC7-48FF-B338-F5B163C32AC7}"/>
    <cellStyle name="Millares 5 2 5 5" xfId="9254" xr:uid="{FF0FE51C-50BE-4625-B906-B15A1FA32D4B}"/>
    <cellStyle name="Millares 5 2 5 5 2" xfId="30757" xr:uid="{43556588-A0D1-4289-8D00-02BEB500ADF1}"/>
    <cellStyle name="Millares 5 2 5 6" xfId="15889" xr:uid="{258C0DD8-15F3-4FAA-91BB-52819BEA2D0D}"/>
    <cellStyle name="Millares 5 2 5 6 2" xfId="37392" xr:uid="{CBCFCC7D-1873-474D-84CB-5DBE3C383AB0}"/>
    <cellStyle name="Millares 5 2 5 7" xfId="22494" xr:uid="{C846758E-DD5D-49DD-AA40-496C2A5EDE3B}"/>
    <cellStyle name="Millares 5 2 5 8" xfId="43997" xr:uid="{176DBB2C-8EC0-4FD2-BBB4-63E28165C5D3}"/>
    <cellStyle name="Millares 5 2 6" xfId="1248" xr:uid="{53B5CD7D-CC94-43DF-9C14-22B7F107B74E}"/>
    <cellStyle name="Millares 5 2 6 2" xfId="4077" xr:uid="{7FA371FE-B932-4EA8-A109-2C3629A77668}"/>
    <cellStyle name="Millares 5 2 6 2 2" xfId="12343" xr:uid="{DED8A95D-F4C0-4CCC-BC1A-01AD059242D7}"/>
    <cellStyle name="Millares 5 2 6 2 2 2" xfId="33846" xr:uid="{9CBF4BCE-3E2E-44FA-8738-3EA0EBFE1F08}"/>
    <cellStyle name="Millares 5 2 6 2 3" xfId="18978" xr:uid="{1B57EE27-BB8B-4373-BFEC-C6ECA35D33A4}"/>
    <cellStyle name="Millares 5 2 6 2 3 2" xfId="40481" xr:uid="{560019BE-1FE7-4306-BBF7-7056E9617435}"/>
    <cellStyle name="Millares 5 2 6 2 4" xfId="25583" xr:uid="{C0DA14CF-D82D-472E-9541-7551362C8A48}"/>
    <cellStyle name="Millares 5 2 6 2 5" xfId="47086" xr:uid="{34367AFB-5F0A-4C10-ABDD-EAC3EAD198E8}"/>
    <cellStyle name="Millares 5 2 6 3" xfId="6216" xr:uid="{04B8A1D0-EB82-4DBA-8A11-EDB8CBDDD431}"/>
    <cellStyle name="Millares 5 2 6 3 2" xfId="14482" xr:uid="{FBD2D387-A7BF-4FF0-9ED6-ED2873FD82E4}"/>
    <cellStyle name="Millares 5 2 6 3 2 2" xfId="35985" xr:uid="{346D7DE5-CFC6-48FD-80BC-040A307981C8}"/>
    <cellStyle name="Millares 5 2 6 3 3" xfId="21117" xr:uid="{5ABF7093-B611-4C8D-91C1-15C4A7A95591}"/>
    <cellStyle name="Millares 5 2 6 3 3 2" xfId="42620" xr:uid="{72350E43-DC3A-4DB7-B1E0-3684535155CF}"/>
    <cellStyle name="Millares 5 2 6 3 4" xfId="27722" xr:uid="{9038E81E-2E33-416C-89B9-BF14870F401D}"/>
    <cellStyle name="Millares 5 2 6 3 5" xfId="49225" xr:uid="{00EECC9A-6505-4495-AF1B-3CBAE4AEE499}"/>
    <cellStyle name="Millares 5 2 6 4" xfId="7857" xr:uid="{E1B50419-36A1-41CA-A76D-31914BE7FE94}"/>
    <cellStyle name="Millares 5 2 6 4 2" xfId="29360" xr:uid="{C8EB0CBC-9C1B-42BF-9941-82162D6862FF}"/>
    <cellStyle name="Millares 5 2 6 5" xfId="9514" xr:uid="{46E21952-BD72-4C6B-8E76-18CF4A5F211E}"/>
    <cellStyle name="Millares 5 2 6 5 2" xfId="31017" xr:uid="{6100F7E4-BD24-48D5-BDD8-A63648CC6A7F}"/>
    <cellStyle name="Millares 5 2 6 6" xfId="16149" xr:uid="{930D8620-84EA-4929-8DFC-35F0283B5684}"/>
    <cellStyle name="Millares 5 2 6 6 2" xfId="37652" xr:uid="{5BA6E9C0-C162-4985-A2B2-2EB488AE153D}"/>
    <cellStyle name="Millares 5 2 6 7" xfId="22754" xr:uid="{C09D73CA-A409-47D0-AD5D-94AEF65CEE57}"/>
    <cellStyle name="Millares 5 2 6 8" xfId="44257" xr:uid="{819EEA49-0E10-49EB-AAD2-5D2947E42420}"/>
    <cellStyle name="Millares 5 2 7" xfId="1935" xr:uid="{C53FE9C3-AA1E-4F9F-961A-283E6974DFF2}"/>
    <cellStyle name="Millares 5 2 7 2" xfId="10201" xr:uid="{0B3B40D2-261C-4275-B931-D97496DE441E}"/>
    <cellStyle name="Millares 5 2 7 2 2" xfId="31704" xr:uid="{9BD6BDEA-934B-41FC-9FF6-DA48EDAD03D8}"/>
    <cellStyle name="Millares 5 2 7 3" xfId="16836" xr:uid="{21B03DDE-6B12-482D-9033-EC52FC2EB419}"/>
    <cellStyle name="Millares 5 2 7 3 2" xfId="38339" xr:uid="{FE95EC34-E71C-42AC-B432-ACC19768BC8C}"/>
    <cellStyle name="Millares 5 2 7 4" xfId="23441" xr:uid="{3C917A46-57C4-4199-8219-8210C7A227BA}"/>
    <cellStyle name="Millares 5 2 7 5" xfId="44944" xr:uid="{85C12AB8-160B-4599-B5EA-D57A567E4525}"/>
    <cellStyle name="Millares 5 2 8" xfId="2622" xr:uid="{4706A722-63DF-45FB-B2C6-820577EC2A39}"/>
    <cellStyle name="Millares 5 2 8 2" xfId="10888" xr:uid="{C17213E3-3810-4DEC-B03F-609159105D88}"/>
    <cellStyle name="Millares 5 2 8 2 2" xfId="32391" xr:uid="{543963B9-EDB5-4692-BA85-45BCC6CEA1AB}"/>
    <cellStyle name="Millares 5 2 8 3" xfId="17523" xr:uid="{602E46B8-017C-4E01-AE8B-3E7BBA39A7C6}"/>
    <cellStyle name="Millares 5 2 8 3 2" xfId="39026" xr:uid="{480EA134-2A84-4682-A1DB-A30E0F4C4D1F}"/>
    <cellStyle name="Millares 5 2 8 4" xfId="24128" xr:uid="{DBAC2F14-7B74-4838-88ED-FA062F4A0F8D}"/>
    <cellStyle name="Millares 5 2 8 5" xfId="45631" xr:uid="{85F794A7-3AB3-4432-9E86-614C3AFF8877}"/>
    <cellStyle name="Millares 5 2 9" xfId="3131" xr:uid="{7D47F8CC-6524-4DFC-BAD9-E2D9A350F803}"/>
    <cellStyle name="Millares 5 2 9 2" xfId="11397" xr:uid="{34ABFD69-8921-4BC6-ADBE-04F5E9BE7269}"/>
    <cellStyle name="Millares 5 2 9 2 2" xfId="32900" xr:uid="{9DB94B81-870D-469F-B3A2-B31DDA73B710}"/>
    <cellStyle name="Millares 5 2 9 3" xfId="18032" xr:uid="{78F97DAB-5B87-4F9B-A95C-38C2001D90D7}"/>
    <cellStyle name="Millares 5 2 9 3 2" xfId="39535" xr:uid="{B17034C1-6B5C-4E0F-8ED2-EA29E9EE8E2B}"/>
    <cellStyle name="Millares 5 2 9 4" xfId="24637" xr:uid="{59C45AD4-D406-4470-867E-097216C7DF95}"/>
    <cellStyle name="Millares 5 2 9 5" xfId="46140" xr:uid="{F25A22F7-BC41-4823-82D3-F9F23820B0D7}"/>
    <cellStyle name="Millares 5 3" xfId="867" xr:uid="{DB9D6CB5-6F8C-49A2-96EA-5AFEFD9F4D88}"/>
    <cellStyle name="Millares 5 3 10" xfId="43876" xr:uid="{5E22ECD8-8C72-4F99-9DCF-5D4FC9EA4412}"/>
    <cellStyle name="Millares 5 3 2" xfId="1813" xr:uid="{934A61AB-CB58-4940-B7F2-0BF83D56C940}"/>
    <cellStyle name="Millares 5 3 2 2" xfId="4642" xr:uid="{D55AAFD2-1347-42E2-A27A-685246F50527}"/>
    <cellStyle name="Millares 5 3 2 2 2" xfId="12908" xr:uid="{851EDCD2-5628-451F-B5EA-D4F9DC9DD516}"/>
    <cellStyle name="Millares 5 3 2 2 2 2" xfId="34411" xr:uid="{F5A610D7-7B1A-4837-A892-ECC592FBF5AC}"/>
    <cellStyle name="Millares 5 3 2 2 3" xfId="19543" xr:uid="{9D22D7BC-0C46-4C3A-B210-76C4BFCAF303}"/>
    <cellStyle name="Millares 5 3 2 2 3 2" xfId="41046" xr:uid="{07BE49D2-C4B5-4C07-A38D-76C0E2CD5F5E}"/>
    <cellStyle name="Millares 5 3 2 2 4" xfId="26148" xr:uid="{7452B228-F3B5-4FB7-AB76-E35721E7C478}"/>
    <cellStyle name="Millares 5 3 2 2 5" xfId="47651" xr:uid="{8CEE979A-FD6A-4CF1-8EE3-16E6EA646A90}"/>
    <cellStyle name="Millares 5 3 2 3" xfId="6781" xr:uid="{FF2481EB-E88F-43EA-9B2B-4718F7373DC7}"/>
    <cellStyle name="Millares 5 3 2 3 2" xfId="15047" xr:uid="{B3A764DD-45F5-43F5-B359-0B82B3562D15}"/>
    <cellStyle name="Millares 5 3 2 3 2 2" xfId="36550" xr:uid="{1F9DC04E-B77B-4BF1-853A-9BBE9D948D39}"/>
    <cellStyle name="Millares 5 3 2 3 3" xfId="21682" xr:uid="{224A23B2-7484-4DF0-98DB-D2B99D83F9EF}"/>
    <cellStyle name="Millares 5 3 2 3 3 2" xfId="43185" xr:uid="{CCDB9589-74E7-44A1-B046-42B19FFEF079}"/>
    <cellStyle name="Millares 5 3 2 3 4" xfId="28287" xr:uid="{AD9C397F-131E-4655-AE9E-A632AE972121}"/>
    <cellStyle name="Millares 5 3 2 3 5" xfId="49790" xr:uid="{5F899D1A-5002-4568-86A6-1087C7905F45}"/>
    <cellStyle name="Millares 5 3 2 4" xfId="8422" xr:uid="{BCC676E0-A364-4C76-BFAC-2E69CD75797C}"/>
    <cellStyle name="Millares 5 3 2 4 2" xfId="29925" xr:uid="{CC9C5EC7-34F9-4232-A87C-DF56250EEFE9}"/>
    <cellStyle name="Millares 5 3 2 5" xfId="10079" xr:uid="{0683828B-3931-471B-94DC-214BFA87C85D}"/>
    <cellStyle name="Millares 5 3 2 5 2" xfId="31582" xr:uid="{6E29AFF1-DCD0-480C-89FA-D12EA4E09C61}"/>
    <cellStyle name="Millares 5 3 2 6" xfId="16714" xr:uid="{B197E6F5-07EA-492F-93A5-0880390CC02F}"/>
    <cellStyle name="Millares 5 3 2 6 2" xfId="38217" xr:uid="{F61E1999-3FF9-4684-A6ED-0EF1FC2C119A}"/>
    <cellStyle name="Millares 5 3 2 7" xfId="23319" xr:uid="{E6532E4C-8E0F-49D0-95A6-52CD3FF3AC1A}"/>
    <cellStyle name="Millares 5 3 2 8" xfId="44822" xr:uid="{95F01E36-98CC-400F-90E7-D15634B6A787}"/>
    <cellStyle name="Millares 5 3 3" xfId="2500" xr:uid="{FA25B90A-E83D-4AE1-A956-1A1701405F24}"/>
    <cellStyle name="Millares 5 3 3 2" xfId="10766" xr:uid="{7BB03F67-0F10-4C03-95C9-0EFA54D05052}"/>
    <cellStyle name="Millares 5 3 3 2 2" xfId="32269" xr:uid="{CE021698-6526-4692-B359-4ECE45A3FBC2}"/>
    <cellStyle name="Millares 5 3 3 3" xfId="17401" xr:uid="{B58ADCDB-E393-4850-A823-881A0896A7D2}"/>
    <cellStyle name="Millares 5 3 3 3 2" xfId="38904" xr:uid="{E83C4D13-7E7E-415C-B940-8D5C242AE053}"/>
    <cellStyle name="Millares 5 3 3 4" xfId="24006" xr:uid="{01E2C8FD-5E9E-49B6-8CAE-55B3AB14983B}"/>
    <cellStyle name="Millares 5 3 3 5" xfId="45509" xr:uid="{87AA9FA5-D29F-4163-BD4C-6CBBE111AA94}"/>
    <cellStyle name="Millares 5 3 4" xfId="3696" xr:uid="{12160C35-6AA8-4389-AAEA-6CC1C83550D7}"/>
    <cellStyle name="Millares 5 3 4 2" xfId="11962" xr:uid="{A2F97578-B74F-4B88-A925-2FE4F374DD08}"/>
    <cellStyle name="Millares 5 3 4 2 2" xfId="33465" xr:uid="{B9B53C46-E84B-4073-8FEB-B6272E95126F}"/>
    <cellStyle name="Millares 5 3 4 3" xfId="18597" xr:uid="{CC6AE7CE-A5B9-4373-A15E-75CAB800659A}"/>
    <cellStyle name="Millares 5 3 4 3 2" xfId="40100" xr:uid="{EB7A6FD4-5A3A-416B-B3BC-395F70C239EA}"/>
    <cellStyle name="Millares 5 3 4 4" xfId="25202" xr:uid="{5BA60F9E-FC3C-46FD-8057-D0EEEDD0923D}"/>
    <cellStyle name="Millares 5 3 4 5" xfId="46705" xr:uid="{A60881CA-07DE-4B97-890B-05ED515430CF}"/>
    <cellStyle name="Millares 5 3 5" xfId="5835" xr:uid="{584EF2DE-F8CC-4458-BB6C-13DCBBF4F639}"/>
    <cellStyle name="Millares 5 3 5 2" xfId="14101" xr:uid="{C5AC67B4-614B-46F5-A531-AE0AA4CEEED2}"/>
    <cellStyle name="Millares 5 3 5 2 2" xfId="35604" xr:uid="{58146F00-951D-48DA-B44D-3FA92F246D9E}"/>
    <cellStyle name="Millares 5 3 5 3" xfId="20736" xr:uid="{DE2359C3-16FF-456F-8F0D-216914A930CB}"/>
    <cellStyle name="Millares 5 3 5 3 2" xfId="42239" xr:uid="{7D822973-1110-44B7-90C5-16B116EE2188}"/>
    <cellStyle name="Millares 5 3 5 4" xfId="27341" xr:uid="{FFECE301-8CDE-4761-89C0-AF444C816F54}"/>
    <cellStyle name="Millares 5 3 5 5" xfId="48844" xr:uid="{F2504849-1A96-4F77-AD41-DF2A7AEE89D5}"/>
    <cellStyle name="Millares 5 3 6" xfId="7476" xr:uid="{A83621F7-F0B1-4FBB-AEE1-F0C64027D239}"/>
    <cellStyle name="Millares 5 3 6 2" xfId="28979" xr:uid="{37831991-C558-4ED6-A2BA-626B1A30A2A1}"/>
    <cellStyle name="Millares 5 3 7" xfId="9133" xr:uid="{A03611E3-F7B4-4883-9A44-730B687BEFA2}"/>
    <cellStyle name="Millares 5 3 7 2" xfId="30636" xr:uid="{761C66F6-0318-48ED-9655-DC049E839B81}"/>
    <cellStyle name="Millares 5 3 8" xfId="15768" xr:uid="{12C21C78-5578-421F-B9B0-D065B73B7E79}"/>
    <cellStyle name="Millares 5 3 8 2" xfId="37271" xr:uid="{BF6A00CF-A928-4267-86CB-DC0ABF9E2C43}"/>
    <cellStyle name="Millares 5 3 9" xfId="22373" xr:uid="{3950D97C-706D-4B80-9F1A-22F51FCA81C3}"/>
    <cellStyle name="Millares 50" xfId="435" xr:uid="{065B2D8F-FC26-4DAB-A61B-E57CD9DD14AD}"/>
    <cellStyle name="Millares 50 10" xfId="43446" xr:uid="{199D47BF-BFAE-4D32-9D55-1999640FC383}"/>
    <cellStyle name="Millares 50 2" xfId="1383" xr:uid="{D91B90D8-1B36-4590-9CF9-18CEEBB4A44D}"/>
    <cellStyle name="Millares 50 2 2" xfId="4212" xr:uid="{6292131A-3BA5-495C-AA83-AB166DF2254F}"/>
    <cellStyle name="Millares 50 2 2 2" xfId="12478" xr:uid="{798DF9C3-2CF3-4817-B121-E5B27A4EDDA5}"/>
    <cellStyle name="Millares 50 2 2 2 2" xfId="33981" xr:uid="{B3B2C52F-FAD7-4FC3-BEAC-288E5426A87F}"/>
    <cellStyle name="Millares 50 2 2 3" xfId="19113" xr:uid="{7EC74002-0ED1-4EC4-A1CB-CBE4238E4CE8}"/>
    <cellStyle name="Millares 50 2 2 3 2" xfId="40616" xr:uid="{92F59347-7255-4915-893B-25DBD636381E}"/>
    <cellStyle name="Millares 50 2 2 4" xfId="25718" xr:uid="{A91C2022-9CD2-4251-8086-EEF5B64BD7FF}"/>
    <cellStyle name="Millares 50 2 2 5" xfId="47221" xr:uid="{11B6355A-AF20-4CFD-BC62-E85884475DF8}"/>
    <cellStyle name="Millares 50 2 3" xfId="6351" xr:uid="{0911A535-10DF-41C3-B5D0-1D39273B3CDE}"/>
    <cellStyle name="Millares 50 2 3 2" xfId="14617" xr:uid="{6C70C7E3-31AC-4961-90B2-01722DE44C4A}"/>
    <cellStyle name="Millares 50 2 3 2 2" xfId="36120" xr:uid="{74901BE3-F83C-4FE5-834C-E58DF28C6E0B}"/>
    <cellStyle name="Millares 50 2 3 3" xfId="21252" xr:uid="{12CE3900-DA01-4248-920D-3E884D06CBEA}"/>
    <cellStyle name="Millares 50 2 3 3 2" xfId="42755" xr:uid="{2A09D082-67C9-46F3-B023-E20E95185D2B}"/>
    <cellStyle name="Millares 50 2 3 4" xfId="27857" xr:uid="{D782E3E5-6650-4622-AF9B-B483C0AA5569}"/>
    <cellStyle name="Millares 50 2 3 5" xfId="49360" xr:uid="{FCF11D5D-A734-4D5D-A3EB-8BF35B3E0709}"/>
    <cellStyle name="Millares 50 2 4" xfId="7992" xr:uid="{FDFFB194-6512-4E46-B5CA-0712A38EF470}"/>
    <cellStyle name="Millares 50 2 4 2" xfId="29495" xr:uid="{B44F28E4-1E40-418B-9B1C-2D820030023D}"/>
    <cellStyle name="Millares 50 2 5" xfId="9649" xr:uid="{2D1BA308-C522-446E-BB9D-329CC6E76FC9}"/>
    <cellStyle name="Millares 50 2 5 2" xfId="31152" xr:uid="{2F1DD602-1AC9-41DC-AE3D-B133DE1D551F}"/>
    <cellStyle name="Millares 50 2 6" xfId="16284" xr:uid="{7D342040-718B-4D0E-94B8-F544021AC4F8}"/>
    <cellStyle name="Millares 50 2 6 2" xfId="37787" xr:uid="{A3ECEAB1-9C4F-4757-B88C-29DDEA10234F}"/>
    <cellStyle name="Millares 50 2 7" xfId="22889" xr:uid="{0D6CDB58-AEB4-4356-ADEF-D4F36B64EA4D}"/>
    <cellStyle name="Millares 50 2 8" xfId="44392" xr:uid="{96127D60-962E-4E12-9E18-255CEA21BEAD}"/>
    <cellStyle name="Millares 50 3" xfId="2070" xr:uid="{19A7142D-8935-4EE0-848E-657D286A3F30}"/>
    <cellStyle name="Millares 50 3 2" xfId="10336" xr:uid="{C23748D9-F588-4A68-842C-F7EC5D361DFF}"/>
    <cellStyle name="Millares 50 3 2 2" xfId="31839" xr:uid="{391D851B-B999-4476-9295-039E29CA24DF}"/>
    <cellStyle name="Millares 50 3 3" xfId="16971" xr:uid="{18182C53-A0CD-45C0-85CE-477311AD755E}"/>
    <cellStyle name="Millares 50 3 3 2" xfId="38474" xr:uid="{149862B3-A857-49EB-873D-2C194047E3F4}"/>
    <cellStyle name="Millares 50 3 4" xfId="23576" xr:uid="{26AD69DA-F30C-41DD-976F-F0325D7481D8}"/>
    <cellStyle name="Millares 50 3 5" xfId="45079" xr:uid="{720D59B5-1470-4D5A-86DD-EBBA49ADB9AB}"/>
    <cellStyle name="Millares 50 4" xfId="3266" xr:uid="{C4CD4034-BA34-4047-B4D2-6C8F363DFF15}"/>
    <cellStyle name="Millares 50 4 2" xfId="11532" xr:uid="{2534B6AC-8655-4104-9F9E-9E9B3AD5E3EC}"/>
    <cellStyle name="Millares 50 4 2 2" xfId="33035" xr:uid="{461BD3B0-50FD-41E6-B5E1-D4C5837F9FBA}"/>
    <cellStyle name="Millares 50 4 3" xfId="18167" xr:uid="{9B8E09E9-F576-4EEC-8680-D569F0AE4B99}"/>
    <cellStyle name="Millares 50 4 3 2" xfId="39670" xr:uid="{54243315-3849-49D6-88C4-660B9AF63EF1}"/>
    <cellStyle name="Millares 50 4 4" xfId="24772" xr:uid="{136092EB-B1F6-4213-86B1-9AA0611D57F4}"/>
    <cellStyle name="Millares 50 4 5" xfId="46275" xr:uid="{7F040C02-0EE5-4D1E-8B3D-16F30A0FB549}"/>
    <cellStyle name="Millares 50 5" xfId="5405" xr:uid="{FD025935-471A-4E90-AD62-D589EC97AAA2}"/>
    <cellStyle name="Millares 50 5 2" xfId="13671" xr:uid="{4E252000-4B2C-4A3C-8848-029AB9F8ADC3}"/>
    <cellStyle name="Millares 50 5 2 2" xfId="35174" xr:uid="{9336CB02-2FEC-4470-BC36-93919C530FD4}"/>
    <cellStyle name="Millares 50 5 3" xfId="20306" xr:uid="{1153F7C5-6431-4F4A-BC9F-C10F05BA746F}"/>
    <cellStyle name="Millares 50 5 3 2" xfId="41809" xr:uid="{53E5BAD0-50F3-400E-9807-2353CA11316E}"/>
    <cellStyle name="Millares 50 5 4" xfId="26911" xr:uid="{C6ACFF90-49E8-4734-AC26-4FC9DE58D4BD}"/>
    <cellStyle name="Millares 50 5 5" xfId="48414" xr:uid="{EAFB5A8A-266D-49D2-98F6-A8E55995AD22}"/>
    <cellStyle name="Millares 50 6" xfId="7046" xr:uid="{EEEF85DF-EC8D-4476-BD40-296C6F3D7423}"/>
    <cellStyle name="Millares 50 6 2" xfId="28549" xr:uid="{04D13CF8-4298-45B8-A647-08F27FB9F077}"/>
    <cellStyle name="Millares 50 7" xfId="8702" xr:uid="{BDD9B826-F424-4E53-ABC3-22B4226A67D0}"/>
    <cellStyle name="Millares 50 7 2" xfId="30205" xr:uid="{C00FB5D1-436C-4EB6-B225-156933F04A89}"/>
    <cellStyle name="Millares 50 8" xfId="15338" xr:uid="{799CE7F8-1A12-4989-981E-95C223A6928D}"/>
    <cellStyle name="Millares 50 8 2" xfId="36841" xr:uid="{6AC4D25E-4340-4A56-89BD-B5BB6CBF0345}"/>
    <cellStyle name="Millares 50 9" xfId="21943" xr:uid="{C09B14C9-73BD-403E-88D6-F7FD97A43784}"/>
    <cellStyle name="Millares 51" xfId="587" xr:uid="{95D3CE72-76A2-456F-857A-A486A7C88008}"/>
    <cellStyle name="Millares 51 10" xfId="43598" xr:uid="{78D4C3B2-2BD4-4329-953F-BF48745BD927}"/>
    <cellStyle name="Millares 51 2" xfId="1535" xr:uid="{656F9C13-E486-4E65-8BA9-EA3E23B0797D}"/>
    <cellStyle name="Millares 51 2 2" xfId="4364" xr:uid="{9825DF16-2005-4692-A558-B2234A89990E}"/>
    <cellStyle name="Millares 51 2 2 2" xfId="12630" xr:uid="{0D9CEC26-3927-4B7B-BAC5-FAE830ABBDA4}"/>
    <cellStyle name="Millares 51 2 2 2 2" xfId="34133" xr:uid="{5AE0617B-D304-4381-B992-646F6B47C6C3}"/>
    <cellStyle name="Millares 51 2 2 3" xfId="19265" xr:uid="{01C964E3-0481-4E76-8F63-66A67A5B3284}"/>
    <cellStyle name="Millares 51 2 2 3 2" xfId="40768" xr:uid="{5DEB886D-8225-4046-AD55-19181ADC99D1}"/>
    <cellStyle name="Millares 51 2 2 4" xfId="25870" xr:uid="{41C982AE-4CF4-4F2D-A2BC-1313E97BEDBE}"/>
    <cellStyle name="Millares 51 2 2 5" xfId="47373" xr:uid="{1AE0E0AE-4960-4BB5-97E2-6A0411D6FB3C}"/>
    <cellStyle name="Millares 51 2 3" xfId="6503" xr:uid="{0218BCAC-90D4-4E3F-B9EE-8F56A4FF934A}"/>
    <cellStyle name="Millares 51 2 3 2" xfId="14769" xr:uid="{F2D630CE-64E1-429C-A2F5-579381DE49E4}"/>
    <cellStyle name="Millares 51 2 3 2 2" xfId="36272" xr:uid="{70453565-3246-475D-B926-F9972328347E}"/>
    <cellStyle name="Millares 51 2 3 3" xfId="21404" xr:uid="{0FB0225D-7F9E-4EA9-BEFB-BC92F68A127B}"/>
    <cellStyle name="Millares 51 2 3 3 2" xfId="42907" xr:uid="{029F18AE-8994-4E01-AAFE-79BA5A464435}"/>
    <cellStyle name="Millares 51 2 3 4" xfId="28009" xr:uid="{D3559E2C-41A2-4932-BD02-EADB8FDE1CCF}"/>
    <cellStyle name="Millares 51 2 3 5" xfId="49512" xr:uid="{368E312C-C1E2-4EF9-8DB7-48083515D218}"/>
    <cellStyle name="Millares 51 2 4" xfId="8144" xr:uid="{84BC2BE4-4F31-4D98-B8FE-DF20D85A2BA8}"/>
    <cellStyle name="Millares 51 2 4 2" xfId="29647" xr:uid="{D3612FFF-449A-4D08-A6B8-4FBB302E4E80}"/>
    <cellStyle name="Millares 51 2 5" xfId="9801" xr:uid="{276BB3B4-24EC-4C1F-9AE8-D5199305979E}"/>
    <cellStyle name="Millares 51 2 5 2" xfId="31304" xr:uid="{30D62C1A-3FBF-4D0E-92DB-D667DC13B024}"/>
    <cellStyle name="Millares 51 2 6" xfId="16436" xr:uid="{205E4C46-D750-443F-8687-3A41A39617CD}"/>
    <cellStyle name="Millares 51 2 6 2" xfId="37939" xr:uid="{AFF525E5-2392-4BF3-9044-9A583974E46E}"/>
    <cellStyle name="Millares 51 2 7" xfId="23041" xr:uid="{BAE157DF-6D14-4FE7-B77E-586B842F9F38}"/>
    <cellStyle name="Millares 51 2 8" xfId="44544" xr:uid="{533E0EDA-BC97-4030-A9D8-389FE3D18528}"/>
    <cellStyle name="Millares 51 3" xfId="2222" xr:uid="{8CB59573-E11D-4ACD-ACBD-D01CFB7F739A}"/>
    <cellStyle name="Millares 51 3 2" xfId="10488" xr:uid="{020529FA-7B48-4A11-AAA5-147407E21A5A}"/>
    <cellStyle name="Millares 51 3 2 2" xfId="31991" xr:uid="{2C972621-67FE-4CE3-98F2-1DAD83AF2391}"/>
    <cellStyle name="Millares 51 3 3" xfId="17123" xr:uid="{17538372-8D45-4693-9D4E-4DB592AD4F27}"/>
    <cellStyle name="Millares 51 3 3 2" xfId="38626" xr:uid="{32C7BDDC-7FFF-4DC3-A925-B0A52288FE28}"/>
    <cellStyle name="Millares 51 3 4" xfId="23728" xr:uid="{26B97A5C-41D2-400C-B672-F9B7B5AACF9B}"/>
    <cellStyle name="Millares 51 3 5" xfId="45231" xr:uid="{D037BF37-16B1-4B13-8641-1FC244A7A558}"/>
    <cellStyle name="Millares 51 4" xfId="3418" xr:uid="{81F1993F-265B-4889-B90F-F0AC449D96C8}"/>
    <cellStyle name="Millares 51 4 2" xfId="11684" xr:uid="{DF5AED54-77C9-436E-8E9F-E3A50B243A89}"/>
    <cellStyle name="Millares 51 4 2 2" xfId="33187" xr:uid="{2095E51F-74B3-4C85-A03F-1E98B8513887}"/>
    <cellStyle name="Millares 51 4 3" xfId="18319" xr:uid="{9EAC049E-E3A1-4937-8A99-A7C30F43875A}"/>
    <cellStyle name="Millares 51 4 3 2" xfId="39822" xr:uid="{FBF01084-B42B-4E81-8486-B9968F046857}"/>
    <cellStyle name="Millares 51 4 4" xfId="24924" xr:uid="{41C3AC4E-72C9-478F-8077-8048B686BC02}"/>
    <cellStyle name="Millares 51 4 5" xfId="46427" xr:uid="{533E5E55-A028-4C57-AB4B-F7BAACB4CD92}"/>
    <cellStyle name="Millares 51 5" xfId="5557" xr:uid="{4AFEAC61-9098-4B4B-9CCA-36F6F6D5081E}"/>
    <cellStyle name="Millares 51 5 2" xfId="13823" xr:uid="{CF7C81A5-6B7D-499A-9D17-8AE4B90EFE78}"/>
    <cellStyle name="Millares 51 5 2 2" xfId="35326" xr:uid="{B7087155-3341-4ADE-A2C5-85C5AEB67086}"/>
    <cellStyle name="Millares 51 5 3" xfId="20458" xr:uid="{52E2F7B2-0A3B-4CE6-875E-9F99C6EF595E}"/>
    <cellStyle name="Millares 51 5 3 2" xfId="41961" xr:uid="{B00D3A65-D096-40C2-A85B-9FA66186AD10}"/>
    <cellStyle name="Millares 51 5 4" xfId="27063" xr:uid="{6D3D8C01-750D-4D8A-8C60-F9ED61E07CB8}"/>
    <cellStyle name="Millares 51 5 5" xfId="48566" xr:uid="{1D1F6E9A-1D0D-4D83-A8DF-32CA82D9C961}"/>
    <cellStyle name="Millares 51 6" xfId="7198" xr:uid="{08A16457-C877-41BC-B3DD-9BDB39729B25}"/>
    <cellStyle name="Millares 51 6 2" xfId="28701" xr:uid="{709A211C-4A0D-41B7-BB96-17DD6ADE1044}"/>
    <cellStyle name="Millares 51 7" xfId="8854" xr:uid="{F3727EFC-8AD7-44BD-8A02-76E6EB5B0B22}"/>
    <cellStyle name="Millares 51 7 2" xfId="30357" xr:uid="{66E54D0D-2E9E-4D3C-9B99-F780B56A0420}"/>
    <cellStyle name="Millares 51 8" xfId="15490" xr:uid="{C6B4CC0A-EFB5-4EC7-AE8E-DF2DB550B9C5}"/>
    <cellStyle name="Millares 51 8 2" xfId="36993" xr:uid="{22EEAD3D-FB4D-4940-AD0E-56910BC804CB}"/>
    <cellStyle name="Millares 51 9" xfId="22095" xr:uid="{ACEC86AB-865F-4E61-908A-7C6F3895D2D6}"/>
    <cellStyle name="Millares 52" xfId="579" xr:uid="{537B8F6C-4270-4526-8196-E3092ED5664B}"/>
    <cellStyle name="Millares 52 10" xfId="43590" xr:uid="{2CAD7283-5F4E-4ABA-8D70-B389F2D34CEC}"/>
    <cellStyle name="Millares 52 2" xfId="1527" xr:uid="{C1447986-B463-453D-B7ED-A7E9DB68665E}"/>
    <cellStyle name="Millares 52 2 2" xfId="4356" xr:uid="{29A6B0A9-4A69-440B-BAEC-30B6B435CEC6}"/>
    <cellStyle name="Millares 52 2 2 2" xfId="12622" xr:uid="{E096DA01-26A3-4959-A5A8-D7FC7407BBD7}"/>
    <cellStyle name="Millares 52 2 2 2 2" xfId="34125" xr:uid="{2793051E-E970-49FE-BA67-1CEC8BB0FB6A}"/>
    <cellStyle name="Millares 52 2 2 3" xfId="19257" xr:uid="{79139F16-DF06-4CA9-A07C-24AD8C5BCEBC}"/>
    <cellStyle name="Millares 52 2 2 3 2" xfId="40760" xr:uid="{AF6CC2F5-401B-4708-AF1C-198019F3DD20}"/>
    <cellStyle name="Millares 52 2 2 4" xfId="25862" xr:uid="{7F26398E-673A-4709-A16B-18425AA3ED00}"/>
    <cellStyle name="Millares 52 2 2 5" xfId="47365" xr:uid="{A9F08F4B-8189-46D4-9E0F-18A99B65AE8E}"/>
    <cellStyle name="Millares 52 2 3" xfId="6495" xr:uid="{F17A1F9D-23F7-475A-A1D7-A47BF6044A9F}"/>
    <cellStyle name="Millares 52 2 3 2" xfId="14761" xr:uid="{E7FA9D80-ED35-4072-9C10-38957AA06A0D}"/>
    <cellStyle name="Millares 52 2 3 2 2" xfId="36264" xr:uid="{FD878A7E-2490-4508-AB70-7DD54AEDF738}"/>
    <cellStyle name="Millares 52 2 3 3" xfId="21396" xr:uid="{7649742E-5E08-42BB-952F-9A6484FD0E52}"/>
    <cellStyle name="Millares 52 2 3 3 2" xfId="42899" xr:uid="{6D95B11D-1D73-44D6-A78F-E5AD69E993B1}"/>
    <cellStyle name="Millares 52 2 3 4" xfId="28001" xr:uid="{5718C94F-D03E-4706-9D2A-7467032E41FF}"/>
    <cellStyle name="Millares 52 2 3 5" xfId="49504" xr:uid="{D4735377-C378-4D50-845D-8C93F5236AC3}"/>
    <cellStyle name="Millares 52 2 4" xfId="8136" xr:uid="{B22334AF-4F18-46FB-8437-12B0A2AA6348}"/>
    <cellStyle name="Millares 52 2 4 2" xfId="29639" xr:uid="{ADABA73F-2F59-4695-BCDD-4F6AE0FCE6BD}"/>
    <cellStyle name="Millares 52 2 5" xfId="9793" xr:uid="{DE85C82F-7058-4BA6-B057-AC8E2AFDD5B1}"/>
    <cellStyle name="Millares 52 2 5 2" xfId="31296" xr:uid="{B9CAA9EC-E537-41D5-A757-565211051836}"/>
    <cellStyle name="Millares 52 2 6" xfId="16428" xr:uid="{62A54111-27F4-4F9A-82DF-4B51C916D9CF}"/>
    <cellStyle name="Millares 52 2 6 2" xfId="37931" xr:uid="{D4AEF41B-3B0D-48BD-895F-3040B80E5426}"/>
    <cellStyle name="Millares 52 2 7" xfId="23033" xr:uid="{D113D3FA-A215-4656-A5BC-942790910941}"/>
    <cellStyle name="Millares 52 2 8" xfId="44536" xr:uid="{0BE674E6-7EA2-46FF-906C-0B53ECDF47D4}"/>
    <cellStyle name="Millares 52 3" xfId="2214" xr:uid="{5444095A-3736-4134-94E7-12F78E5D6062}"/>
    <cellStyle name="Millares 52 3 2" xfId="10480" xr:uid="{C493A985-2485-4C9F-A7B8-F970A5E14DED}"/>
    <cellStyle name="Millares 52 3 2 2" xfId="31983" xr:uid="{F6D411ED-A2B5-4659-84AB-16E048A5580A}"/>
    <cellStyle name="Millares 52 3 3" xfId="17115" xr:uid="{D88C9F66-E036-4FBF-A964-9F0BBE32B01F}"/>
    <cellStyle name="Millares 52 3 3 2" xfId="38618" xr:uid="{49262B51-5A73-4D43-9EA0-DE0260EAB2E4}"/>
    <cellStyle name="Millares 52 3 4" xfId="23720" xr:uid="{06772CD7-1FC0-4439-85CF-5E2E7725B74B}"/>
    <cellStyle name="Millares 52 3 5" xfId="45223" xr:uid="{F0552ACB-DE81-4DB6-85AF-4B60899E7909}"/>
    <cellStyle name="Millares 52 4" xfId="3410" xr:uid="{8D773911-4682-4C36-80C4-225859F1C10E}"/>
    <cellStyle name="Millares 52 4 2" xfId="11676" xr:uid="{63D72CFF-DFCC-40B8-8FD5-775C23A90D5F}"/>
    <cellStyle name="Millares 52 4 2 2" xfId="33179" xr:uid="{4CCD6FA3-F345-46AC-91C8-82A3863E4A8D}"/>
    <cellStyle name="Millares 52 4 3" xfId="18311" xr:uid="{04171BA3-905B-4470-AA8F-DCF3C6A1B68E}"/>
    <cellStyle name="Millares 52 4 3 2" xfId="39814" xr:uid="{297F3BAD-FD92-4208-AF5B-280F479F99B1}"/>
    <cellStyle name="Millares 52 4 4" xfId="24916" xr:uid="{C673D432-75B8-4106-8813-10513008E8DA}"/>
    <cellStyle name="Millares 52 4 5" xfId="46419" xr:uid="{9CE820FB-00F2-42C9-9F81-94C84A71C1E7}"/>
    <cellStyle name="Millares 52 5" xfId="5549" xr:uid="{A1B162CD-5C7D-4156-839D-4E6A22E2AEA5}"/>
    <cellStyle name="Millares 52 5 2" xfId="13815" xr:uid="{D59C2347-97E7-43FF-9EDF-E68A5035751B}"/>
    <cellStyle name="Millares 52 5 2 2" xfId="35318" xr:uid="{EF3C601B-D12B-47C2-A1E8-2BE33D9A2B99}"/>
    <cellStyle name="Millares 52 5 3" xfId="20450" xr:uid="{511503AC-50B9-4478-A1ED-C63550065AFD}"/>
    <cellStyle name="Millares 52 5 3 2" xfId="41953" xr:uid="{23A4F830-7D5B-49AD-B173-7453EBF2478F}"/>
    <cellStyle name="Millares 52 5 4" xfId="27055" xr:uid="{BC66473B-2169-4507-9725-5F2F5C0FB890}"/>
    <cellStyle name="Millares 52 5 5" xfId="48558" xr:uid="{102E1E64-F053-45CE-A303-DBDF0719CA4E}"/>
    <cellStyle name="Millares 52 6" xfId="7190" xr:uid="{7F2FD3A1-974A-4046-978D-2BDE4635AD77}"/>
    <cellStyle name="Millares 52 6 2" xfId="28693" xr:uid="{395572B8-AC95-4861-84FD-6673CF0F42C0}"/>
    <cellStyle name="Millares 52 7" xfId="8846" xr:uid="{ED6C984B-C801-456A-9286-8997748222EF}"/>
    <cellStyle name="Millares 52 7 2" xfId="30349" xr:uid="{75DE202A-52BA-457C-9EE4-211E0729139D}"/>
    <cellStyle name="Millares 52 8" xfId="15482" xr:uid="{93A23AAC-B883-4CE1-9D6B-D53729CD1688}"/>
    <cellStyle name="Millares 52 8 2" xfId="36985" xr:uid="{D8623512-059D-498D-A245-AC44ADF9810B}"/>
    <cellStyle name="Millares 52 9" xfId="22087" xr:uid="{7D9DCE4B-F60F-45E6-8495-234CF8FFCB8A}"/>
    <cellStyle name="Millares 53" xfId="320" xr:uid="{B7C6285E-8488-4D2A-AAF4-6FBA295A5F32}"/>
    <cellStyle name="Millares 53 10" xfId="43331" xr:uid="{E1376E61-22D5-401D-9EC9-7F71775B3797}"/>
    <cellStyle name="Millares 53 2" xfId="1268" xr:uid="{31B5496D-972C-4F9E-A353-30F9697EB9CD}"/>
    <cellStyle name="Millares 53 2 2" xfId="4097" xr:uid="{406544C2-D7AA-4C79-ABDA-5C573A0EB43E}"/>
    <cellStyle name="Millares 53 2 2 2" xfId="12363" xr:uid="{5F458A35-E021-4E40-9E2A-C556C2AC78A9}"/>
    <cellStyle name="Millares 53 2 2 2 2" xfId="33866" xr:uid="{ED1B9DF8-7FD7-4D61-B4B0-9E90A1E837CC}"/>
    <cellStyle name="Millares 53 2 2 3" xfId="18998" xr:uid="{63E8504C-8764-433A-A9B1-C479365F2A61}"/>
    <cellStyle name="Millares 53 2 2 3 2" xfId="40501" xr:uid="{73E67D84-97B7-4131-A4D3-C5D887E4679F}"/>
    <cellStyle name="Millares 53 2 2 4" xfId="25603" xr:uid="{EAA6DEF3-58FB-4823-9893-A51BBD177874}"/>
    <cellStyle name="Millares 53 2 2 5" xfId="47106" xr:uid="{05E6C4BA-F613-4495-840A-A43434B21062}"/>
    <cellStyle name="Millares 53 2 3" xfId="6236" xr:uid="{0E7CC1C8-0EA8-49F2-97CD-BCFBACB8CF43}"/>
    <cellStyle name="Millares 53 2 3 2" xfId="14502" xr:uid="{B3E283AF-1B74-4809-A396-8E5EC6AA63A1}"/>
    <cellStyle name="Millares 53 2 3 2 2" xfId="36005" xr:uid="{3AE6FD33-CE0D-40D1-98EF-2EDE0B5CEBAB}"/>
    <cellStyle name="Millares 53 2 3 3" xfId="21137" xr:uid="{8A825042-67E5-445C-946C-4B83ADC151E0}"/>
    <cellStyle name="Millares 53 2 3 3 2" xfId="42640" xr:uid="{3E7BD32B-41E9-4A81-B3E8-9A672EA327EE}"/>
    <cellStyle name="Millares 53 2 3 4" xfId="27742" xr:uid="{1410D0A7-B26F-4C8D-BAF7-A5C450EC659A}"/>
    <cellStyle name="Millares 53 2 3 5" xfId="49245" xr:uid="{10839CD9-556E-4B19-9CEE-72CCCFCC0E63}"/>
    <cellStyle name="Millares 53 2 4" xfId="7877" xr:uid="{21C8C799-9A36-4748-BA54-7E1CA820AD42}"/>
    <cellStyle name="Millares 53 2 4 2" xfId="29380" xr:uid="{B7707AAB-C103-427A-8717-C94B0469D736}"/>
    <cellStyle name="Millares 53 2 5" xfId="9534" xr:uid="{312F34C5-0FA2-4A0A-A353-6C5D8F8FDFA2}"/>
    <cellStyle name="Millares 53 2 5 2" xfId="31037" xr:uid="{EF2A947E-8434-4061-8B1D-163921391111}"/>
    <cellStyle name="Millares 53 2 6" xfId="16169" xr:uid="{44B3E16E-0FFE-46D9-BAF7-4A8B078B0CBD}"/>
    <cellStyle name="Millares 53 2 6 2" xfId="37672" xr:uid="{AFC07A16-EDE4-49E1-B43E-87FDBF75394C}"/>
    <cellStyle name="Millares 53 2 7" xfId="22774" xr:uid="{1C6CAD77-AD82-40AC-BCC0-B79041DB6689}"/>
    <cellStyle name="Millares 53 2 8" xfId="44277" xr:uid="{9A9529DA-F49F-46B2-877C-097EF49FA58E}"/>
    <cellStyle name="Millares 53 3" xfId="1955" xr:uid="{D719B75B-91E0-42FA-B31D-B3EA9329F767}"/>
    <cellStyle name="Millares 53 3 2" xfId="10221" xr:uid="{809E4A2D-EB67-459D-88A4-EF6D82379DE5}"/>
    <cellStyle name="Millares 53 3 2 2" xfId="31724" xr:uid="{AB15B955-BF49-440F-A262-D25A37A951BD}"/>
    <cellStyle name="Millares 53 3 3" xfId="16856" xr:uid="{13E1CFC6-EEE5-4D1C-8236-D059D6AFB393}"/>
    <cellStyle name="Millares 53 3 3 2" xfId="38359" xr:uid="{DAFEAC0B-2ADE-42CA-861F-F0B910430649}"/>
    <cellStyle name="Millares 53 3 4" xfId="23461" xr:uid="{B7DFAD98-F03F-4AEE-B324-B0C906044A82}"/>
    <cellStyle name="Millares 53 3 5" xfId="44964" xr:uid="{352FD76C-2206-4834-81EE-1519A8A5FDF5}"/>
    <cellStyle name="Millares 53 4" xfId="3151" xr:uid="{03A1D7CF-C485-43E9-92C4-7F42278C1D18}"/>
    <cellStyle name="Millares 53 4 2" xfId="11417" xr:uid="{FCDE726D-F650-4959-815A-CF669E6F4F25}"/>
    <cellStyle name="Millares 53 4 2 2" xfId="32920" xr:uid="{8D7DB093-EBD7-4F1C-9087-C1ED13E4C047}"/>
    <cellStyle name="Millares 53 4 3" xfId="18052" xr:uid="{363B19BC-1283-4212-9A54-60ED1AAFC46D}"/>
    <cellStyle name="Millares 53 4 3 2" xfId="39555" xr:uid="{FE7DAC6C-3D77-469C-BD91-3137EDCB1300}"/>
    <cellStyle name="Millares 53 4 4" xfId="24657" xr:uid="{1DD90340-591D-45F0-AF68-4BA5BEC6C3C9}"/>
    <cellStyle name="Millares 53 4 5" xfId="46160" xr:uid="{9B9BCFF1-D090-4FF5-9981-7C6284C90AFF}"/>
    <cellStyle name="Millares 53 5" xfId="5290" xr:uid="{C273B7B1-2E9C-4DBF-888A-0BAC8D12874A}"/>
    <cellStyle name="Millares 53 5 2" xfId="13556" xr:uid="{BDF11CCF-7FEE-45F7-87E8-FE744FDB4361}"/>
    <cellStyle name="Millares 53 5 2 2" xfId="35059" xr:uid="{8A2FC2FA-8E65-4671-A402-47D38C2D1810}"/>
    <cellStyle name="Millares 53 5 3" xfId="20191" xr:uid="{6AA66DFD-4DFA-4C40-B283-E27C1E6251F6}"/>
    <cellStyle name="Millares 53 5 3 2" xfId="41694" xr:uid="{7C275FD6-1DC4-43D9-849D-B4BE069EEF52}"/>
    <cellStyle name="Millares 53 5 4" xfId="26796" xr:uid="{58299F98-36C6-4189-971F-881058BD2B60}"/>
    <cellStyle name="Millares 53 5 5" xfId="48299" xr:uid="{CC7DCCEE-9643-438B-B807-2D363C8A6F28}"/>
    <cellStyle name="Millares 53 6" xfId="6931" xr:uid="{097E325B-E5AC-406D-A6C1-5A0585BC218C}"/>
    <cellStyle name="Millares 53 6 2" xfId="28434" xr:uid="{B937E852-1C03-4473-880E-0D7543968D17}"/>
    <cellStyle name="Millares 53 7" xfId="8587" xr:uid="{493F2D90-1243-42CB-8030-DC92CD4E1AE5}"/>
    <cellStyle name="Millares 53 7 2" xfId="30090" xr:uid="{F7F0283B-592C-412C-9F1D-D240863AC9CA}"/>
    <cellStyle name="Millares 53 8" xfId="15223" xr:uid="{0A537EE9-2C07-4B29-97E6-930FB4D4A47F}"/>
    <cellStyle name="Millares 53 8 2" xfId="36726" xr:uid="{E6644FDC-7AF0-4FD2-B78D-546FD0E41C5A}"/>
    <cellStyle name="Millares 53 9" xfId="21828" xr:uid="{7CC654FF-4DF6-4225-92A5-AD925B80755F}"/>
    <cellStyle name="Millares 54" xfId="313" xr:uid="{7BF95A6A-9B2B-4453-A3F1-8FEBCC51DD0C}"/>
    <cellStyle name="Millares 54 10" xfId="43324" xr:uid="{2E165DC7-50C2-4C27-8981-CF5B973D6834}"/>
    <cellStyle name="Millares 54 2" xfId="1261" xr:uid="{E27FF7CE-C1D9-45D0-B063-4F0CB9D3C1F6}"/>
    <cellStyle name="Millares 54 2 2" xfId="4090" xr:uid="{F3AFA65D-181A-4B9D-8EA2-B53C489F2D30}"/>
    <cellStyle name="Millares 54 2 2 2" xfId="12356" xr:uid="{197E82D7-8681-489D-942D-A2CD33741DB8}"/>
    <cellStyle name="Millares 54 2 2 2 2" xfId="33859" xr:uid="{AC8BE0DB-3FC9-4BBD-90CD-F7063C9AE60D}"/>
    <cellStyle name="Millares 54 2 2 3" xfId="18991" xr:uid="{950FD805-9002-43F6-A43A-1D26A8F30FFF}"/>
    <cellStyle name="Millares 54 2 2 3 2" xfId="40494" xr:uid="{CECBED28-635A-4B4B-843B-A96483312A97}"/>
    <cellStyle name="Millares 54 2 2 4" xfId="25596" xr:uid="{C93CBC62-9B6D-4CBA-AFD7-B9177175EFD8}"/>
    <cellStyle name="Millares 54 2 2 5" xfId="47099" xr:uid="{7CD352C1-4326-4612-AD5C-6307E920A813}"/>
    <cellStyle name="Millares 54 2 3" xfId="6229" xr:uid="{67DE4D8F-F506-451E-B6FA-72B7CBFA78D7}"/>
    <cellStyle name="Millares 54 2 3 2" xfId="14495" xr:uid="{2109C20D-6A08-43F8-A05F-0BB4828566D8}"/>
    <cellStyle name="Millares 54 2 3 2 2" xfId="35998" xr:uid="{DBD204DC-1AF7-49C6-8D70-5BD419A121F9}"/>
    <cellStyle name="Millares 54 2 3 3" xfId="21130" xr:uid="{BC6E01DF-28A0-405D-9E53-9DAD51A78E43}"/>
    <cellStyle name="Millares 54 2 3 3 2" xfId="42633" xr:uid="{8C3F31D3-2A6C-410C-A900-8B7A92703666}"/>
    <cellStyle name="Millares 54 2 3 4" xfId="27735" xr:uid="{5CE158C7-8B85-42C9-BD41-FCD049B7A03C}"/>
    <cellStyle name="Millares 54 2 3 5" xfId="49238" xr:uid="{6C73E6E2-35DE-4351-ABC7-212F36917DED}"/>
    <cellStyle name="Millares 54 2 4" xfId="7870" xr:uid="{DEC24712-213E-44FE-A78E-3A0D72CDF00B}"/>
    <cellStyle name="Millares 54 2 4 2" xfId="29373" xr:uid="{ABA27E83-0699-42D0-8032-AF7C79D30203}"/>
    <cellStyle name="Millares 54 2 5" xfId="9527" xr:uid="{A6CE793B-F7C1-4600-AA7A-D36A5207DC1E}"/>
    <cellStyle name="Millares 54 2 5 2" xfId="31030" xr:uid="{9A7ED2B2-FDD3-4803-8552-D5CBE12D1EC6}"/>
    <cellStyle name="Millares 54 2 6" xfId="16162" xr:uid="{93F0C34D-837B-47B9-854A-EB6BBC2B7A70}"/>
    <cellStyle name="Millares 54 2 6 2" xfId="37665" xr:uid="{7C189C5D-01F7-492A-8AD1-352EB01D7957}"/>
    <cellStyle name="Millares 54 2 7" xfId="22767" xr:uid="{C31D7E07-4B24-48BB-9B6C-2A581975DE73}"/>
    <cellStyle name="Millares 54 2 8" xfId="44270" xr:uid="{0F94AC4C-BFD3-4A3F-BEB1-AAD048460F9D}"/>
    <cellStyle name="Millares 54 3" xfId="1948" xr:uid="{E957BDBF-F59E-419D-9D6B-DFC74ECA3E0A}"/>
    <cellStyle name="Millares 54 3 2" xfId="10214" xr:uid="{CF4E422E-A770-4D26-BA46-582C557B7DBD}"/>
    <cellStyle name="Millares 54 3 2 2" xfId="31717" xr:uid="{A4206997-D755-4636-82B3-BC7BC0E84440}"/>
    <cellStyle name="Millares 54 3 3" xfId="16849" xr:uid="{713B119D-890A-4ECF-8E02-E1EEEA94996A}"/>
    <cellStyle name="Millares 54 3 3 2" xfId="38352" xr:uid="{EC271D28-1587-4EA9-B8E3-CD7CF1E8ADB6}"/>
    <cellStyle name="Millares 54 3 4" xfId="23454" xr:uid="{FF605F79-7324-41E4-AA94-79D94CC9DF53}"/>
    <cellStyle name="Millares 54 3 5" xfId="44957" xr:uid="{8D272202-898C-4F10-B783-987C7E5EA141}"/>
    <cellStyle name="Millares 54 4" xfId="3144" xr:uid="{117CC2BA-7E1E-4521-8359-1106269FB172}"/>
    <cellStyle name="Millares 54 4 2" xfId="11410" xr:uid="{F581A91F-6E48-422E-AD9A-D592374C5841}"/>
    <cellStyle name="Millares 54 4 2 2" xfId="32913" xr:uid="{28038600-4B5E-4F47-980B-2004508A0526}"/>
    <cellStyle name="Millares 54 4 3" xfId="18045" xr:uid="{0FEADB0C-2C22-481C-9554-C3E3BBFA050B}"/>
    <cellStyle name="Millares 54 4 3 2" xfId="39548" xr:uid="{14C51B86-46C1-44C3-A5CB-BEDD149D0969}"/>
    <cellStyle name="Millares 54 4 4" xfId="24650" xr:uid="{C125ECA8-44F1-40C1-872A-586DAA019482}"/>
    <cellStyle name="Millares 54 4 5" xfId="46153" xr:uid="{AF929608-0880-466A-B751-473CCBE0D500}"/>
    <cellStyle name="Millares 54 5" xfId="5283" xr:uid="{8242E997-558D-404F-BC76-511B5877FCC5}"/>
    <cellStyle name="Millares 54 5 2" xfId="13549" xr:uid="{C97B6662-5BF8-4198-AF6D-52C330AE3AB5}"/>
    <cellStyle name="Millares 54 5 2 2" xfId="35052" xr:uid="{541E1AD3-7D0B-4925-9C25-FF71EC11D80F}"/>
    <cellStyle name="Millares 54 5 3" xfId="20184" xr:uid="{34B9AE89-4761-400B-A3A9-16ADACD5FB89}"/>
    <cellStyle name="Millares 54 5 3 2" xfId="41687" xr:uid="{4878F032-0BAF-440C-8F77-B607D68AB455}"/>
    <cellStyle name="Millares 54 5 4" xfId="26789" xr:uid="{26D70DE6-18CC-493B-9A13-F0450F4C94D5}"/>
    <cellStyle name="Millares 54 5 5" xfId="48292" xr:uid="{17FE7BE5-C363-4E22-B21E-3D117F623910}"/>
    <cellStyle name="Millares 54 6" xfId="6924" xr:uid="{E4688665-31A6-4B96-87A2-9C83AD7AFFF7}"/>
    <cellStyle name="Millares 54 6 2" xfId="28427" xr:uid="{D737D03F-C87E-4A05-B91A-F5ED6759D2D9}"/>
    <cellStyle name="Millares 54 7" xfId="8580" xr:uid="{B936464D-AC5D-4574-A5BE-1D44C3E3270A}"/>
    <cellStyle name="Millares 54 7 2" xfId="30083" xr:uid="{F56182A3-AA3C-49BC-98FF-DED2BC9BF348}"/>
    <cellStyle name="Millares 54 8" xfId="15216" xr:uid="{499ACD15-6EDD-4A05-9461-E43534279AF4}"/>
    <cellStyle name="Millares 54 8 2" xfId="36719" xr:uid="{D5606E90-7BCD-45A1-AD9F-F2483421E2C6}"/>
    <cellStyle name="Millares 54 9" xfId="21821" xr:uid="{659E3AE4-AD14-451C-8F1B-154C707C7114}"/>
    <cellStyle name="Millares 55" xfId="316" xr:uid="{7FEA04BF-5C4F-413D-A9AC-FF12DCF9F30B}"/>
    <cellStyle name="Millares 55 10" xfId="43327" xr:uid="{3D6ED61D-3475-466A-920E-CB4D952D0C55}"/>
    <cellStyle name="Millares 55 2" xfId="1264" xr:uid="{D254BC0A-1F53-4FD7-A5EF-5CF5E9FA83D3}"/>
    <cellStyle name="Millares 55 2 2" xfId="4093" xr:uid="{AE34AC43-D07D-435F-8E6A-3E7146C80B98}"/>
    <cellStyle name="Millares 55 2 2 2" xfId="12359" xr:uid="{2FC385BE-0EDB-499D-8501-0A1AAC65A3E5}"/>
    <cellStyle name="Millares 55 2 2 2 2" xfId="33862" xr:uid="{5442B63D-6FCE-4B54-9DF2-D90E2446B27A}"/>
    <cellStyle name="Millares 55 2 2 3" xfId="18994" xr:uid="{078C4501-F4B7-4542-A5E1-9B5AA2C44482}"/>
    <cellStyle name="Millares 55 2 2 3 2" xfId="40497" xr:uid="{A69F28BD-D025-44D7-8E6E-8B542C106D89}"/>
    <cellStyle name="Millares 55 2 2 4" xfId="25599" xr:uid="{835632B3-5C97-4D34-8423-BE86C2FF4E74}"/>
    <cellStyle name="Millares 55 2 2 5" xfId="47102" xr:uid="{7BF02974-A96E-4308-A5C0-7AD5B8582055}"/>
    <cellStyle name="Millares 55 2 3" xfId="6232" xr:uid="{151C1F52-51C5-410B-A344-C8F2932743A0}"/>
    <cellStyle name="Millares 55 2 3 2" xfId="14498" xr:uid="{144E5358-01D3-469F-B193-DF9C9939E0BE}"/>
    <cellStyle name="Millares 55 2 3 2 2" xfId="36001" xr:uid="{831BC949-49B6-48A8-B497-A33355D8B71D}"/>
    <cellStyle name="Millares 55 2 3 3" xfId="21133" xr:uid="{FFC11A17-0F7C-424E-9684-50EAB249FC8F}"/>
    <cellStyle name="Millares 55 2 3 3 2" xfId="42636" xr:uid="{9DE56681-4FC5-4234-BAFA-C5B80CE459F2}"/>
    <cellStyle name="Millares 55 2 3 4" xfId="27738" xr:uid="{3E297645-190C-40CB-8E71-A269EB392F62}"/>
    <cellStyle name="Millares 55 2 3 5" xfId="49241" xr:uid="{D7F822A7-A2AB-4EC8-BB63-A3112D91E2AF}"/>
    <cellStyle name="Millares 55 2 4" xfId="7873" xr:uid="{AD63D5FA-1DDA-40ED-BF90-ADBFE7CDE387}"/>
    <cellStyle name="Millares 55 2 4 2" xfId="29376" xr:uid="{5C5D6F05-48DC-437D-8CDC-EDF54ED7DFE9}"/>
    <cellStyle name="Millares 55 2 5" xfId="9530" xr:uid="{347F461B-2B10-461B-993D-ED5A05429807}"/>
    <cellStyle name="Millares 55 2 5 2" xfId="31033" xr:uid="{3C1855AA-5BB3-43C2-B358-B8AEA4339161}"/>
    <cellStyle name="Millares 55 2 6" xfId="16165" xr:uid="{BCA718C9-6113-4979-A9A1-F7D7D66EA72F}"/>
    <cellStyle name="Millares 55 2 6 2" xfId="37668" xr:uid="{D3C25874-DFD7-4259-8400-6BED8B07970F}"/>
    <cellStyle name="Millares 55 2 7" xfId="22770" xr:uid="{08A8E99D-3610-4584-9918-8B3BADDF2050}"/>
    <cellStyle name="Millares 55 2 8" xfId="44273" xr:uid="{40C1A95F-3B77-448A-911A-41B604A97554}"/>
    <cellStyle name="Millares 55 3" xfId="1951" xr:uid="{9C529F13-AFF2-4EBE-B965-D04252D57906}"/>
    <cellStyle name="Millares 55 3 2" xfId="10217" xr:uid="{EC8C2D13-6B87-4227-A851-CC0D849E08D6}"/>
    <cellStyle name="Millares 55 3 2 2" xfId="31720" xr:uid="{E7493A8F-BE4E-4F8F-99F8-13C3EFB45961}"/>
    <cellStyle name="Millares 55 3 3" xfId="16852" xr:uid="{115FD7EC-F14F-4D0D-9F2F-C455FDB68498}"/>
    <cellStyle name="Millares 55 3 3 2" xfId="38355" xr:uid="{FA08C1CA-D3D3-473F-873B-F5B9148B49E5}"/>
    <cellStyle name="Millares 55 3 4" xfId="23457" xr:uid="{7BE06CE6-2904-4ACD-B743-F37D2A5E09CF}"/>
    <cellStyle name="Millares 55 3 5" xfId="44960" xr:uid="{EF947DD2-126E-4D6D-9F2B-D2E3B7AECD88}"/>
    <cellStyle name="Millares 55 4" xfId="3147" xr:uid="{15AC2EE8-434A-47C3-B141-5D2023EE599C}"/>
    <cellStyle name="Millares 55 4 2" xfId="11413" xr:uid="{3F3E4A31-74F3-48C2-A334-2AE857451095}"/>
    <cellStyle name="Millares 55 4 2 2" xfId="32916" xr:uid="{E6996969-CBCE-4B92-8A7A-ED52CE952A8E}"/>
    <cellStyle name="Millares 55 4 3" xfId="18048" xr:uid="{2E2DD883-4AE8-4A9B-9D83-6DFD477F9F7E}"/>
    <cellStyle name="Millares 55 4 3 2" xfId="39551" xr:uid="{232569A4-BFFF-41ED-A9BD-2C06986C1F49}"/>
    <cellStyle name="Millares 55 4 4" xfId="24653" xr:uid="{EF4092D2-5161-44C3-8F78-ECF1AAF14831}"/>
    <cellStyle name="Millares 55 4 5" xfId="46156" xr:uid="{69790F29-3791-4B35-884B-77C9654C1F44}"/>
    <cellStyle name="Millares 55 5" xfId="5286" xr:uid="{C545A6D8-D8F7-4138-92C4-720C82486D66}"/>
    <cellStyle name="Millares 55 5 2" xfId="13552" xr:uid="{B19B05AB-0F0D-4EA7-8A7B-FAA3215FA21A}"/>
    <cellStyle name="Millares 55 5 2 2" xfId="35055" xr:uid="{B7F71213-086B-4CB5-A702-38312E493A0F}"/>
    <cellStyle name="Millares 55 5 3" xfId="20187" xr:uid="{D698F278-DFD0-44F1-884D-DFD9F873639E}"/>
    <cellStyle name="Millares 55 5 3 2" xfId="41690" xr:uid="{7BAF3D78-4C3D-4E29-AA8D-4D062251F1F1}"/>
    <cellStyle name="Millares 55 5 4" xfId="26792" xr:uid="{AD5059CC-4DDB-4BF6-90C5-1FC79FB6CDC9}"/>
    <cellStyle name="Millares 55 5 5" xfId="48295" xr:uid="{50C39887-701F-422A-8587-6062DCDD1700}"/>
    <cellStyle name="Millares 55 6" xfId="6927" xr:uid="{5D2EB735-AEE2-4D86-A26C-4AE331ED0A79}"/>
    <cellStyle name="Millares 55 6 2" xfId="28430" xr:uid="{52D797BD-4D26-4D0A-BE9D-70A354FE0120}"/>
    <cellStyle name="Millares 55 7" xfId="8583" xr:uid="{2DEF7F26-AD7B-4FFC-994D-274EE4C0F3CA}"/>
    <cellStyle name="Millares 55 7 2" xfId="30086" xr:uid="{AC580DFC-690D-4132-A389-A14C3761FF99}"/>
    <cellStyle name="Millares 55 8" xfId="15219" xr:uid="{20CD09E0-775B-4855-AAAB-5AF4DE97DE99}"/>
    <cellStyle name="Millares 55 8 2" xfId="36722" xr:uid="{67ED3543-1681-4FFD-B0ED-4AD185F55E43}"/>
    <cellStyle name="Millares 55 9" xfId="21824" xr:uid="{1E89F6F8-ACA8-4207-B687-27BC609E7739}"/>
    <cellStyle name="Millares 56" xfId="318" xr:uid="{C045CE72-9C70-4463-89AF-E9C07BFD96A4}"/>
    <cellStyle name="Millares 56 10" xfId="43329" xr:uid="{755B0451-BA20-4307-9F82-5281EAA92D5B}"/>
    <cellStyle name="Millares 56 2" xfId="1266" xr:uid="{649D1520-F47D-4F0E-AF30-9AA017057A3F}"/>
    <cellStyle name="Millares 56 2 2" xfId="4095" xr:uid="{5BDAACF1-019E-4AE5-B3DD-E4B57CD3C86D}"/>
    <cellStyle name="Millares 56 2 2 2" xfId="12361" xr:uid="{7271A926-E968-40AA-9C05-F7DC56223CF0}"/>
    <cellStyle name="Millares 56 2 2 2 2" xfId="33864" xr:uid="{E3D1ED88-5EF3-4F4A-B7C5-FC1E20EDAFF3}"/>
    <cellStyle name="Millares 56 2 2 3" xfId="18996" xr:uid="{11F9D2CB-57DA-4A24-B36F-9F4C382907A9}"/>
    <cellStyle name="Millares 56 2 2 3 2" xfId="40499" xr:uid="{D6D0D1C6-C741-477C-89DD-595759D63787}"/>
    <cellStyle name="Millares 56 2 2 4" xfId="25601" xr:uid="{3C9690AA-06B8-4E33-A11B-26948767BB41}"/>
    <cellStyle name="Millares 56 2 2 5" xfId="47104" xr:uid="{CB04F256-AD58-44F4-90F3-1D3CBA7F959B}"/>
    <cellStyle name="Millares 56 2 3" xfId="6234" xr:uid="{7E4D09DB-FE6B-4698-B6A2-61128B2FEA93}"/>
    <cellStyle name="Millares 56 2 3 2" xfId="14500" xr:uid="{D5A86F07-8194-49A5-B6F9-40409474C8E2}"/>
    <cellStyle name="Millares 56 2 3 2 2" xfId="36003" xr:uid="{7855A55A-D633-4127-9461-93A5B40D19D3}"/>
    <cellStyle name="Millares 56 2 3 3" xfId="21135" xr:uid="{B298EA1D-5BC4-413F-8A8C-7F6FA710763D}"/>
    <cellStyle name="Millares 56 2 3 3 2" xfId="42638" xr:uid="{6B7BA060-A1F7-4558-AE0C-971A5711C528}"/>
    <cellStyle name="Millares 56 2 3 4" xfId="27740" xr:uid="{5250CDCE-D099-457A-A1E5-0ABB361CAA8C}"/>
    <cellStyle name="Millares 56 2 3 5" xfId="49243" xr:uid="{39E05AF9-9B94-46A5-880F-83AFC751A43D}"/>
    <cellStyle name="Millares 56 2 4" xfId="7875" xr:uid="{2A94EF47-1D6E-4FC7-9A44-F849D448D3E1}"/>
    <cellStyle name="Millares 56 2 4 2" xfId="29378" xr:uid="{061D7307-5823-4098-806D-80AEAA4B2B79}"/>
    <cellStyle name="Millares 56 2 5" xfId="9532" xr:uid="{0CFAD015-01D2-47FC-B89A-1BBE9924E86B}"/>
    <cellStyle name="Millares 56 2 5 2" xfId="31035" xr:uid="{D668158E-3A15-4239-A834-BA129B0EB65C}"/>
    <cellStyle name="Millares 56 2 6" xfId="16167" xr:uid="{83665215-C347-4BF5-B6A6-73DBA207A170}"/>
    <cellStyle name="Millares 56 2 6 2" xfId="37670" xr:uid="{06C19D7F-E94E-4BFC-B076-C4A7C143A8DB}"/>
    <cellStyle name="Millares 56 2 7" xfId="22772" xr:uid="{F12B1D1C-0417-4892-91B3-85FAEA9AB271}"/>
    <cellStyle name="Millares 56 2 8" xfId="44275" xr:uid="{4DAB5680-1F76-4143-8058-5919F6BE5144}"/>
    <cellStyle name="Millares 56 3" xfId="1953" xr:uid="{6488BE47-B8F6-4054-8A08-C424E9649BA2}"/>
    <cellStyle name="Millares 56 3 2" xfId="10219" xr:uid="{7E7B64CC-3D41-4D68-8E75-7AFDD47E061C}"/>
    <cellStyle name="Millares 56 3 2 2" xfId="31722" xr:uid="{5E6E852B-5BC2-4FC3-B1D0-8E947176409C}"/>
    <cellStyle name="Millares 56 3 3" xfId="16854" xr:uid="{A0FBCF14-C3C6-4500-A6F9-17367388DB2D}"/>
    <cellStyle name="Millares 56 3 3 2" xfId="38357" xr:uid="{AF14F862-90A1-42E4-8363-48298A00F39A}"/>
    <cellStyle name="Millares 56 3 4" xfId="23459" xr:uid="{6168C73E-FD9B-41D5-B196-0F4054785FE2}"/>
    <cellStyle name="Millares 56 3 5" xfId="44962" xr:uid="{B98B6202-7688-4D63-9893-E1EEB342DF46}"/>
    <cellStyle name="Millares 56 4" xfId="3149" xr:uid="{67464CD7-4E27-4559-B92C-76FBA3E78608}"/>
    <cellStyle name="Millares 56 4 2" xfId="11415" xr:uid="{DF191B11-C48A-4777-9905-1D19BF9170D4}"/>
    <cellStyle name="Millares 56 4 2 2" xfId="32918" xr:uid="{5435857D-4831-4D35-9428-036E2D92288F}"/>
    <cellStyle name="Millares 56 4 3" xfId="18050" xr:uid="{45F061D3-CAD2-44FD-91A2-ED0898BB2AA6}"/>
    <cellStyle name="Millares 56 4 3 2" xfId="39553" xr:uid="{04DD5B9E-244B-4C7F-8590-FFAA37323895}"/>
    <cellStyle name="Millares 56 4 4" xfId="24655" xr:uid="{8BFEAC3A-28AA-40D5-A1CF-A1264C053DCC}"/>
    <cellStyle name="Millares 56 4 5" xfId="46158" xr:uid="{491EF20E-8E89-40DF-B93C-E2DD55E7DE5E}"/>
    <cellStyle name="Millares 56 5" xfId="5288" xr:uid="{F6A750EF-FA54-429D-B619-D6E1D948AA80}"/>
    <cellStyle name="Millares 56 5 2" xfId="13554" xr:uid="{149154BB-9464-4E18-AA7D-DD6E4F571353}"/>
    <cellStyle name="Millares 56 5 2 2" xfId="35057" xr:uid="{B22E2D13-A43E-48F9-A600-2DDB32D41316}"/>
    <cellStyle name="Millares 56 5 3" xfId="20189" xr:uid="{874E38D8-D763-4C69-8B93-6C04AAA0072F}"/>
    <cellStyle name="Millares 56 5 3 2" xfId="41692" xr:uid="{EDE42935-DE8D-4CCD-86D8-487C2101C427}"/>
    <cellStyle name="Millares 56 5 4" xfId="26794" xr:uid="{98668930-DA22-488A-8743-1D65CDEE1439}"/>
    <cellStyle name="Millares 56 5 5" xfId="48297" xr:uid="{FA9898B2-ED38-4CF2-B822-E3CE98141195}"/>
    <cellStyle name="Millares 56 6" xfId="6929" xr:uid="{AB5EC720-C1DA-41C2-902A-6F0D79865E4F}"/>
    <cellStyle name="Millares 56 6 2" xfId="28432" xr:uid="{8665EAB2-E48B-4006-A3C4-4B86F174CBF9}"/>
    <cellStyle name="Millares 56 7" xfId="8585" xr:uid="{12AA50BF-6210-4DAC-9EAB-5AB0CFE29F46}"/>
    <cellStyle name="Millares 56 7 2" xfId="30088" xr:uid="{0E82DCE3-9641-4EF2-8B94-2EA2927EF99E}"/>
    <cellStyle name="Millares 56 8" xfId="15221" xr:uid="{34274282-F872-4588-AD75-35E2802081A6}"/>
    <cellStyle name="Millares 56 8 2" xfId="36724" xr:uid="{91DF519A-9A95-4729-8E15-3A8F25B03F49}"/>
    <cellStyle name="Millares 56 9" xfId="21826" xr:uid="{7A2B378C-BCBC-47E9-AF3E-0BF1167ED03B}"/>
    <cellStyle name="Millares 57" xfId="317" xr:uid="{C5AAC425-0871-4982-AA04-6DB961AD6E20}"/>
    <cellStyle name="Millares 57 10" xfId="43328" xr:uid="{71137280-650B-4797-ABA5-E4BF347A80B4}"/>
    <cellStyle name="Millares 57 2" xfId="1265" xr:uid="{AE315DFB-F42F-4C29-8435-272FE63738CF}"/>
    <cellStyle name="Millares 57 2 2" xfId="4094" xr:uid="{0C6748AB-B704-45D0-8BB8-5EA9033613A2}"/>
    <cellStyle name="Millares 57 2 2 2" xfId="12360" xr:uid="{47436D1D-3A10-4C2B-B892-60B86CD02B2C}"/>
    <cellStyle name="Millares 57 2 2 2 2" xfId="33863" xr:uid="{0AD7F19A-CCD8-41D9-857D-A00F74D95542}"/>
    <cellStyle name="Millares 57 2 2 3" xfId="18995" xr:uid="{59E033C6-A585-4EDF-9820-CB7D94E9CAB5}"/>
    <cellStyle name="Millares 57 2 2 3 2" xfId="40498" xr:uid="{2967F787-573C-4EFF-B6A4-6174E0DF31A2}"/>
    <cellStyle name="Millares 57 2 2 4" xfId="25600" xr:uid="{568DF9DC-60C4-4080-99CA-2DBE854C8F48}"/>
    <cellStyle name="Millares 57 2 2 5" xfId="47103" xr:uid="{591D3D2A-A448-402A-90E7-C8A8456D0D38}"/>
    <cellStyle name="Millares 57 2 3" xfId="6233" xr:uid="{3D9AE393-9CE3-442A-A77B-7E2DB5F28F00}"/>
    <cellStyle name="Millares 57 2 3 2" xfId="14499" xr:uid="{2B7441A6-A3FD-4086-937B-EDA8E1203FBB}"/>
    <cellStyle name="Millares 57 2 3 2 2" xfId="36002" xr:uid="{57289A47-B2E7-4D81-B641-1A65CFE137C7}"/>
    <cellStyle name="Millares 57 2 3 3" xfId="21134" xr:uid="{EF531944-5914-4105-B487-169709EA1C89}"/>
    <cellStyle name="Millares 57 2 3 3 2" xfId="42637" xr:uid="{B053A485-168B-4299-B08B-2DB051800110}"/>
    <cellStyle name="Millares 57 2 3 4" xfId="27739" xr:uid="{6F72EE5F-C632-475E-8F65-497CC835375B}"/>
    <cellStyle name="Millares 57 2 3 5" xfId="49242" xr:uid="{852A6C29-F9B7-4037-96CA-6F7EFDA8191B}"/>
    <cellStyle name="Millares 57 2 4" xfId="7874" xr:uid="{09FD0227-D2F7-4816-B242-6D6817C6E85F}"/>
    <cellStyle name="Millares 57 2 4 2" xfId="29377" xr:uid="{9AD9EDCA-54ED-4AE1-950B-608CC884559F}"/>
    <cellStyle name="Millares 57 2 5" xfId="9531" xr:uid="{469AA170-4563-4560-806B-145E68B7A351}"/>
    <cellStyle name="Millares 57 2 5 2" xfId="31034" xr:uid="{88E6D27C-005D-42DB-9F1A-B44062B0F43C}"/>
    <cellStyle name="Millares 57 2 6" xfId="16166" xr:uid="{7405CB19-F015-49DC-8D5E-86DE5586783E}"/>
    <cellStyle name="Millares 57 2 6 2" xfId="37669" xr:uid="{2572EC1F-8E02-4462-BF6B-29C414FA066A}"/>
    <cellStyle name="Millares 57 2 7" xfId="22771" xr:uid="{938A7583-91C6-49FA-824D-F0CBD48BEDD8}"/>
    <cellStyle name="Millares 57 2 8" xfId="44274" xr:uid="{6F4245F0-BC0C-4A28-8BE1-6B35D544B24C}"/>
    <cellStyle name="Millares 57 3" xfId="1952" xr:uid="{E67311FA-8368-4E42-9726-FB55ACA9BF3C}"/>
    <cellStyle name="Millares 57 3 2" xfId="10218" xr:uid="{98F07C7C-BB04-45B9-A101-2D252FE26111}"/>
    <cellStyle name="Millares 57 3 2 2" xfId="31721" xr:uid="{07A83473-2F72-4B6E-AFE9-459081695ADF}"/>
    <cellStyle name="Millares 57 3 3" xfId="16853" xr:uid="{BD1A02AB-B3DE-4C82-A8E0-E296BC9D2C7D}"/>
    <cellStyle name="Millares 57 3 3 2" xfId="38356" xr:uid="{E7186B6D-0047-47D0-B0B8-B089D5F9FDD5}"/>
    <cellStyle name="Millares 57 3 4" xfId="23458" xr:uid="{91B4B12D-4D9A-4798-A93D-DCF592B88C30}"/>
    <cellStyle name="Millares 57 3 5" xfId="44961" xr:uid="{23A78D34-6A56-42E0-89D7-595871D07D6C}"/>
    <cellStyle name="Millares 57 4" xfId="3148" xr:uid="{C2ED4DCA-1315-477A-B4C2-177E9628A97F}"/>
    <cellStyle name="Millares 57 4 2" xfId="11414" xr:uid="{BF49318A-319D-4291-A84E-7B1BE2AAD4FA}"/>
    <cellStyle name="Millares 57 4 2 2" xfId="32917" xr:uid="{5D1A5874-6767-4CF7-912C-8BB86996777A}"/>
    <cellStyle name="Millares 57 4 3" xfId="18049" xr:uid="{902CAC69-4AAE-4733-A86A-4E42477E3E6A}"/>
    <cellStyle name="Millares 57 4 3 2" xfId="39552" xr:uid="{D9C1E1DF-CB0C-4141-AD4C-4958881F0C7F}"/>
    <cellStyle name="Millares 57 4 4" xfId="24654" xr:uid="{36831504-2E8F-4EEA-935C-1E29AC02A82A}"/>
    <cellStyle name="Millares 57 4 5" xfId="46157" xr:uid="{302F4857-AE0F-42B9-8B52-C4F8B74AD3A8}"/>
    <cellStyle name="Millares 57 5" xfId="5287" xr:uid="{727A0859-1B97-4FDC-A02F-F7C0AA35B5D5}"/>
    <cellStyle name="Millares 57 5 2" xfId="13553" xr:uid="{4CBD71F5-49B6-4521-80BF-B195A9DDB76B}"/>
    <cellStyle name="Millares 57 5 2 2" xfId="35056" xr:uid="{218D2D1F-D96D-4489-B1A0-377183FFD227}"/>
    <cellStyle name="Millares 57 5 3" xfId="20188" xr:uid="{DD106BE0-69BD-4719-B053-7251290CDCC1}"/>
    <cellStyle name="Millares 57 5 3 2" xfId="41691" xr:uid="{CD01665C-97EE-4C68-93C5-B3A12C8775F4}"/>
    <cellStyle name="Millares 57 5 4" xfId="26793" xr:uid="{B87B456F-FCC2-40BC-83C6-963CAF4E8BFC}"/>
    <cellStyle name="Millares 57 5 5" xfId="48296" xr:uid="{0C5A2690-0E8D-4CE5-98B3-5E27F39B07C4}"/>
    <cellStyle name="Millares 57 6" xfId="6928" xr:uid="{E25F4BCC-303E-4006-BA1C-E676F214168B}"/>
    <cellStyle name="Millares 57 6 2" xfId="28431" xr:uid="{54D753DC-A96A-49E8-A193-03E6E0C2A931}"/>
    <cellStyle name="Millares 57 7" xfId="8584" xr:uid="{7A97D937-B8B3-41B6-BB86-6EF541097205}"/>
    <cellStyle name="Millares 57 7 2" xfId="30087" xr:uid="{D0FAC158-4754-417C-AF79-A758B9F69E9B}"/>
    <cellStyle name="Millares 57 8" xfId="15220" xr:uid="{E13CE5C8-C00C-44E8-A816-C93DD560A7D6}"/>
    <cellStyle name="Millares 57 8 2" xfId="36723" xr:uid="{769E1055-8FAA-474A-A389-F162AC6E00A8}"/>
    <cellStyle name="Millares 57 9" xfId="21825" xr:uid="{7D14EF1E-0067-4253-BEA3-8050EEB9F48D}"/>
    <cellStyle name="Millares 58" xfId="578" xr:uid="{B1D85308-DF84-47CD-85CF-7CF51050F94D}"/>
    <cellStyle name="Millares 58 10" xfId="43589" xr:uid="{BFD7412A-82F8-446D-A058-201CA441A6D3}"/>
    <cellStyle name="Millares 58 2" xfId="1526" xr:uid="{4502FECB-E121-4A17-9639-2667379577A5}"/>
    <cellStyle name="Millares 58 2 2" xfId="4355" xr:uid="{1F7A03CA-2E30-405E-A436-AB32091FE20E}"/>
    <cellStyle name="Millares 58 2 2 2" xfId="12621" xr:uid="{36B58996-1EF0-411F-89F3-F39F1F315965}"/>
    <cellStyle name="Millares 58 2 2 2 2" xfId="34124" xr:uid="{E6AF4281-5325-43F7-846C-9E8551755722}"/>
    <cellStyle name="Millares 58 2 2 3" xfId="19256" xr:uid="{18071E58-ED84-4960-AEEC-58FE34533839}"/>
    <cellStyle name="Millares 58 2 2 3 2" xfId="40759" xr:uid="{D1E6399E-AC4A-4195-AEFF-6093104550DC}"/>
    <cellStyle name="Millares 58 2 2 4" xfId="25861" xr:uid="{DB362C55-8422-4F59-9B1C-0B70227401D6}"/>
    <cellStyle name="Millares 58 2 2 5" xfId="47364" xr:uid="{06B84E2E-53E3-4C64-9546-FEE65D963DC4}"/>
    <cellStyle name="Millares 58 2 3" xfId="6494" xr:uid="{B4F6FA4E-D3A1-46CA-A618-2F9195DFB91D}"/>
    <cellStyle name="Millares 58 2 3 2" xfId="14760" xr:uid="{48FB398E-1E26-4D2A-AC5F-EC748D473DBF}"/>
    <cellStyle name="Millares 58 2 3 2 2" xfId="36263" xr:uid="{0C420E01-5FC2-450F-8E96-EAD1B24FA4D8}"/>
    <cellStyle name="Millares 58 2 3 3" xfId="21395" xr:uid="{EB304B93-3A4A-44EA-B119-06E079E6BDC3}"/>
    <cellStyle name="Millares 58 2 3 3 2" xfId="42898" xr:uid="{642C3627-F93B-4B63-AC74-3B41FCE92FD1}"/>
    <cellStyle name="Millares 58 2 3 4" xfId="28000" xr:uid="{80D43AC0-B989-42BA-A774-3561312C56FF}"/>
    <cellStyle name="Millares 58 2 3 5" xfId="49503" xr:uid="{577BD72D-7A30-40A9-B87E-04B407AAD5B4}"/>
    <cellStyle name="Millares 58 2 4" xfId="8135" xr:uid="{D3497A34-5440-4F8A-A95A-1B1B539F130A}"/>
    <cellStyle name="Millares 58 2 4 2" xfId="29638" xr:uid="{487FDBB7-7ADB-42F0-9154-50F336A20C1F}"/>
    <cellStyle name="Millares 58 2 5" xfId="9792" xr:uid="{4BE88247-3B28-4FDC-ABC6-D1B4FAE1E25C}"/>
    <cellStyle name="Millares 58 2 5 2" xfId="31295" xr:uid="{7FCB4A2F-E71B-46E8-B088-64F28F58ADBF}"/>
    <cellStyle name="Millares 58 2 6" xfId="16427" xr:uid="{11F68FB1-D3F3-4EF1-A2E6-8E7495371922}"/>
    <cellStyle name="Millares 58 2 6 2" xfId="37930" xr:uid="{5F44F509-5DFF-488B-8E21-23E52B450336}"/>
    <cellStyle name="Millares 58 2 7" xfId="23032" xr:uid="{001F6FD3-EB7C-4FC8-BC21-7B8EF373F4FF}"/>
    <cellStyle name="Millares 58 2 8" xfId="44535" xr:uid="{82ECE371-6364-418D-99A5-1FF4B882713C}"/>
    <cellStyle name="Millares 58 3" xfId="2213" xr:uid="{4B3F616B-3AE7-4CD2-8CBB-E7192D75228C}"/>
    <cellStyle name="Millares 58 3 2" xfId="10479" xr:uid="{8EEDE8D7-27D2-444A-B828-406CF3EF121F}"/>
    <cellStyle name="Millares 58 3 2 2" xfId="31982" xr:uid="{79045DC0-EE85-4C1D-B12B-B3AB8947C329}"/>
    <cellStyle name="Millares 58 3 3" xfId="17114" xr:uid="{ED9FEA97-5BF2-4FBA-9B7B-43CC531929D2}"/>
    <cellStyle name="Millares 58 3 3 2" xfId="38617" xr:uid="{27BFBE4A-BE5F-4FF4-B459-71F3A11488AC}"/>
    <cellStyle name="Millares 58 3 4" xfId="23719" xr:uid="{4465EB07-69C8-42B4-9E25-C9E593787029}"/>
    <cellStyle name="Millares 58 3 5" xfId="45222" xr:uid="{51603289-03E7-4F81-9929-7E183CC27840}"/>
    <cellStyle name="Millares 58 4" xfId="3409" xr:uid="{0AE5CE7B-B5B6-4E60-9A35-4B8E2501B122}"/>
    <cellStyle name="Millares 58 4 2" xfId="11675" xr:uid="{0E75689F-51FC-4626-AEC8-BDCC3243D51E}"/>
    <cellStyle name="Millares 58 4 2 2" xfId="33178" xr:uid="{F3D47F89-65A4-4374-98AA-AFE46BA79CC6}"/>
    <cellStyle name="Millares 58 4 3" xfId="18310" xr:uid="{CDCB4707-0361-412E-897C-E57F3E900031}"/>
    <cellStyle name="Millares 58 4 3 2" xfId="39813" xr:uid="{D0AC14EE-276B-46AA-848F-C21D6C6D07F9}"/>
    <cellStyle name="Millares 58 4 4" xfId="24915" xr:uid="{28C98A85-9DD6-4DB1-9185-50C831C4FCFA}"/>
    <cellStyle name="Millares 58 4 5" xfId="46418" xr:uid="{79372D69-99E8-4B0A-A920-698D129669A6}"/>
    <cellStyle name="Millares 58 5" xfId="5548" xr:uid="{7F565D10-8446-4F54-99E4-FDFACCF57564}"/>
    <cellStyle name="Millares 58 5 2" xfId="13814" xr:uid="{C0E8A513-2D0F-4FA7-AD76-91DF282DE2FF}"/>
    <cellStyle name="Millares 58 5 2 2" xfId="35317" xr:uid="{DDCF79D9-85B9-4550-A16D-919FD5E17C78}"/>
    <cellStyle name="Millares 58 5 3" xfId="20449" xr:uid="{1A711650-3F92-4645-A20A-9E27E2110740}"/>
    <cellStyle name="Millares 58 5 3 2" xfId="41952" xr:uid="{65FF93FF-3EF4-4701-9113-F37441D432D7}"/>
    <cellStyle name="Millares 58 5 4" xfId="27054" xr:uid="{2F2C8B94-9006-4538-9044-6C1D3AE48CA4}"/>
    <cellStyle name="Millares 58 5 5" xfId="48557" xr:uid="{A6AED948-C1BA-428F-ADDA-C271642C88BC}"/>
    <cellStyle name="Millares 58 6" xfId="7189" xr:uid="{255834E9-3763-48A6-920E-842AE898814A}"/>
    <cellStyle name="Millares 58 6 2" xfId="28692" xr:uid="{0DFEBC71-950F-4B1B-B9DC-830C7F1D2DD6}"/>
    <cellStyle name="Millares 58 7" xfId="8845" xr:uid="{5A348650-0968-49E1-A5A1-D116D9C813CC}"/>
    <cellStyle name="Millares 58 7 2" xfId="30348" xr:uid="{EC8FA24E-7863-4C19-883D-F2BF22EFC130}"/>
    <cellStyle name="Millares 58 8" xfId="15481" xr:uid="{BE55784C-EF5E-4007-8C1B-4ABA20370E3B}"/>
    <cellStyle name="Millares 58 8 2" xfId="36984" xr:uid="{F53BB2B8-F346-4C88-B6A5-001E2C33023E}"/>
    <cellStyle name="Millares 58 9" xfId="22086" xr:uid="{B2C61AC6-1BF3-4046-893E-67C90BD65665}"/>
    <cellStyle name="Millares 59" xfId="594" xr:uid="{FD9BC8A6-C448-45E1-A8CB-A8552479BA43}"/>
    <cellStyle name="Millares 59 10" xfId="43605" xr:uid="{6465AE78-3DA9-4AE4-8A9C-6753658B96A4}"/>
    <cellStyle name="Millares 59 2" xfId="1542" xr:uid="{D49AAA60-DD80-4F04-9B20-67080E5E893D}"/>
    <cellStyle name="Millares 59 2 2" xfId="4371" xr:uid="{15DEFE4F-3F95-4F51-83E4-F41B424C8A33}"/>
    <cellStyle name="Millares 59 2 2 2" xfId="12637" xr:uid="{2A2C500B-E45A-41DC-8EAA-7D4E9A210CDC}"/>
    <cellStyle name="Millares 59 2 2 2 2" xfId="34140" xr:uid="{3C17AAE1-98AB-4B34-B6E6-97E9120CAADA}"/>
    <cellStyle name="Millares 59 2 2 3" xfId="19272" xr:uid="{1D9E5269-3030-4A22-91E1-2B77C8D21ECA}"/>
    <cellStyle name="Millares 59 2 2 3 2" xfId="40775" xr:uid="{EC0EAF30-CB00-4B4C-B965-BD7D189B4631}"/>
    <cellStyle name="Millares 59 2 2 4" xfId="25877" xr:uid="{8E2E8DB2-A1F3-4934-92E0-782E9043DBC3}"/>
    <cellStyle name="Millares 59 2 2 5" xfId="47380" xr:uid="{74173E9C-888D-4E36-94DC-4073D3F83550}"/>
    <cellStyle name="Millares 59 2 3" xfId="6510" xr:uid="{51CC6683-0BEF-48E2-B762-17D68AF04FCA}"/>
    <cellStyle name="Millares 59 2 3 2" xfId="14776" xr:uid="{73E0968E-2206-4FDF-A1C0-1426A24C689F}"/>
    <cellStyle name="Millares 59 2 3 2 2" xfId="36279" xr:uid="{A6EE15A0-D6DB-4F1A-9F6B-606E3509A030}"/>
    <cellStyle name="Millares 59 2 3 3" xfId="21411" xr:uid="{7CD8383E-5DA7-4327-89E5-AF1EC39C5EF3}"/>
    <cellStyle name="Millares 59 2 3 3 2" xfId="42914" xr:uid="{1EE9C0D4-EAF3-43C6-A67C-CF8838D8B6E8}"/>
    <cellStyle name="Millares 59 2 3 4" xfId="28016" xr:uid="{0BAD079D-2064-49CC-85B3-A3A03CC8635B}"/>
    <cellStyle name="Millares 59 2 3 5" xfId="49519" xr:uid="{BABB1AB2-70BF-4A2A-8577-DB31653914A8}"/>
    <cellStyle name="Millares 59 2 4" xfId="8151" xr:uid="{FA58463A-8A7F-41DA-A4E2-F34A218DE23A}"/>
    <cellStyle name="Millares 59 2 4 2" xfId="29654" xr:uid="{1D24F14E-8CF7-4390-8D9E-E3EDD37318ED}"/>
    <cellStyle name="Millares 59 2 5" xfId="9808" xr:uid="{078FE4A9-6870-4D24-ACAF-683B404867F0}"/>
    <cellStyle name="Millares 59 2 5 2" xfId="31311" xr:uid="{F10E661B-8B87-45C0-932D-ACCE4D9EDA00}"/>
    <cellStyle name="Millares 59 2 6" xfId="16443" xr:uid="{8E966E0F-FC7F-46A6-B7C1-A1060C552D5D}"/>
    <cellStyle name="Millares 59 2 6 2" xfId="37946" xr:uid="{A4B9A8B3-4445-4EC4-B20E-7151507F7A6E}"/>
    <cellStyle name="Millares 59 2 7" xfId="23048" xr:uid="{960CFCDC-141D-4513-8E9D-E260384C95A2}"/>
    <cellStyle name="Millares 59 2 8" xfId="44551" xr:uid="{FCAED9AF-3E94-434B-8625-AE615B74C665}"/>
    <cellStyle name="Millares 59 3" xfId="2229" xr:uid="{E8A85B30-0B8D-464F-91E1-2D833A4171E2}"/>
    <cellStyle name="Millares 59 3 2" xfId="10495" xr:uid="{DF9815FE-58A3-48D6-B1BE-CCB0610E6102}"/>
    <cellStyle name="Millares 59 3 2 2" xfId="31998" xr:uid="{F792935E-51A9-461D-BBBC-93ED0D913718}"/>
    <cellStyle name="Millares 59 3 3" xfId="17130" xr:uid="{A20807CF-F091-41A6-BD8F-20D2DEC4D667}"/>
    <cellStyle name="Millares 59 3 3 2" xfId="38633" xr:uid="{7617C5F8-CB2D-4CC5-829E-5A9684940E96}"/>
    <cellStyle name="Millares 59 3 4" xfId="23735" xr:uid="{B73AD82C-CDD4-485F-A2ED-0EE98D48737C}"/>
    <cellStyle name="Millares 59 3 5" xfId="45238" xr:uid="{14D4D172-B7BF-483C-98C1-7C70BF99DFEE}"/>
    <cellStyle name="Millares 59 4" xfId="3425" xr:uid="{6119DA96-2D0F-4108-BF55-AA4FDAEC2360}"/>
    <cellStyle name="Millares 59 4 2" xfId="11691" xr:uid="{96C61713-1831-4D71-B672-DAE1FB368789}"/>
    <cellStyle name="Millares 59 4 2 2" xfId="33194" xr:uid="{7F281FFE-3DC2-4BED-9434-9D2248C54EE4}"/>
    <cellStyle name="Millares 59 4 3" xfId="18326" xr:uid="{C75B22C9-9F31-48B6-BA90-9E4F112DD763}"/>
    <cellStyle name="Millares 59 4 3 2" xfId="39829" xr:uid="{7E16AE92-BA16-4A91-82E9-24D3B3E2243B}"/>
    <cellStyle name="Millares 59 4 4" xfId="24931" xr:uid="{5F5F600F-1933-4CAA-821D-5E2D095211E7}"/>
    <cellStyle name="Millares 59 4 5" xfId="46434" xr:uid="{7B47018B-CE57-45C0-8ADD-8C11439EAE36}"/>
    <cellStyle name="Millares 59 5" xfId="5564" xr:uid="{E2AC1277-84B1-458D-BFAB-DEEC128F7A2B}"/>
    <cellStyle name="Millares 59 5 2" xfId="13830" xr:uid="{AAF45675-079E-4D59-934F-EBA1B60784A4}"/>
    <cellStyle name="Millares 59 5 2 2" xfId="35333" xr:uid="{3DB506E5-F4C1-4692-8539-7DB5E6875169}"/>
    <cellStyle name="Millares 59 5 3" xfId="20465" xr:uid="{55380BF4-29BC-4466-BA36-9E93723EE9E3}"/>
    <cellStyle name="Millares 59 5 3 2" xfId="41968" xr:uid="{2ECD91DC-1F05-4F48-AAAB-A17916E02953}"/>
    <cellStyle name="Millares 59 5 4" xfId="27070" xr:uid="{260A84D7-BC68-4FE1-BB41-6D22EB1CCADB}"/>
    <cellStyle name="Millares 59 5 5" xfId="48573" xr:uid="{7CE23A46-C482-4573-BB36-302DD86D731F}"/>
    <cellStyle name="Millares 59 6" xfId="7205" xr:uid="{31A897C9-0E4F-4E4B-AB96-AF5D20272563}"/>
    <cellStyle name="Millares 59 6 2" xfId="28708" xr:uid="{9E80AFBD-C2C8-4666-9B29-A6A9ACD64E9E}"/>
    <cellStyle name="Millares 59 7" xfId="8861" xr:uid="{3B8CE733-72E9-413F-9208-2D8F51ECAA10}"/>
    <cellStyle name="Millares 59 7 2" xfId="30364" xr:uid="{AB10D454-27A7-4765-B865-919F1F54CF84}"/>
    <cellStyle name="Millares 59 8" xfId="15497" xr:uid="{94632B09-DE51-4801-9895-1012336B0FE3}"/>
    <cellStyle name="Millares 59 8 2" xfId="37000" xr:uid="{46088B89-1C1C-4FDC-9DAC-98A3B7006489}"/>
    <cellStyle name="Millares 59 9" xfId="22102" xr:uid="{694941F9-232F-4401-94AC-D7E35AC06FD9}"/>
    <cellStyle name="Millares 6" xfId="103" xr:uid="{60D062B7-7193-420A-96AD-0DAB02B2FD99}"/>
    <cellStyle name="Millares 6 10" xfId="607" xr:uid="{0068FAEA-EA6E-4771-981A-152FCE224745}"/>
    <cellStyle name="Millares 6 10 10" xfId="43616" xr:uid="{00395153-667D-4CED-BB97-5AAA2341B704}"/>
    <cellStyle name="Millares 6 10 2" xfId="1553" xr:uid="{21DE4822-7F95-4DA8-8E07-2C1161BA24E1}"/>
    <cellStyle name="Millares 6 10 2 2" xfId="4382" xr:uid="{D4E976C0-9975-46ED-BF89-78916CBBACEB}"/>
    <cellStyle name="Millares 6 10 2 2 2" xfId="12648" xr:uid="{D00F4225-BB7D-48B2-92CF-C744AFD2D772}"/>
    <cellStyle name="Millares 6 10 2 2 2 2" xfId="34151" xr:uid="{C0433619-6895-4AA8-AA2A-74E2DEDE5E6D}"/>
    <cellStyle name="Millares 6 10 2 2 3" xfId="19283" xr:uid="{2889C31D-AC84-432C-801A-201B1577A4DD}"/>
    <cellStyle name="Millares 6 10 2 2 3 2" xfId="40786" xr:uid="{7348ADF8-C89A-46BA-91E3-A2157A821072}"/>
    <cellStyle name="Millares 6 10 2 2 4" xfId="25888" xr:uid="{D6C2A1FA-B98D-49B9-BEEE-D9B24239F1A3}"/>
    <cellStyle name="Millares 6 10 2 2 5" xfId="47391" xr:uid="{5AF3F5F8-8793-413E-9017-207CF3F37455}"/>
    <cellStyle name="Millares 6 10 2 3" xfId="6521" xr:uid="{FFF40A2A-4EB9-4A30-B530-7E6654145F12}"/>
    <cellStyle name="Millares 6 10 2 3 2" xfId="14787" xr:uid="{4FA13F6D-8915-4914-9E39-CC06C00046BF}"/>
    <cellStyle name="Millares 6 10 2 3 2 2" xfId="36290" xr:uid="{4B9E54F3-C0F4-4330-A93D-4168263FA822}"/>
    <cellStyle name="Millares 6 10 2 3 3" xfId="21422" xr:uid="{0A5E4EDE-9836-4643-9E49-56254233CE12}"/>
    <cellStyle name="Millares 6 10 2 3 3 2" xfId="42925" xr:uid="{DD11622D-9786-4D20-8A32-1A661CE965FD}"/>
    <cellStyle name="Millares 6 10 2 3 4" xfId="28027" xr:uid="{3D55E98D-1024-40EB-9F66-5EC8ADC2112A}"/>
    <cellStyle name="Millares 6 10 2 3 5" xfId="49530" xr:uid="{5B7436DC-F3C2-4B34-BD61-CDF988A8FCA8}"/>
    <cellStyle name="Millares 6 10 2 4" xfId="8162" xr:uid="{7835EF1A-9D8D-41CB-97C6-DE2F263D54E2}"/>
    <cellStyle name="Millares 6 10 2 4 2" xfId="29665" xr:uid="{CA3E7140-3E0A-4989-892F-FEB31B42D3A3}"/>
    <cellStyle name="Millares 6 10 2 5" xfId="9819" xr:uid="{140222B6-565C-4D28-9208-A18F060E2C7F}"/>
    <cellStyle name="Millares 6 10 2 5 2" xfId="31322" xr:uid="{8A450F5E-0762-4C7E-9DD6-338D33A26773}"/>
    <cellStyle name="Millares 6 10 2 6" xfId="16454" xr:uid="{24B3E0DE-A800-4C91-9A66-C0192A761F6B}"/>
    <cellStyle name="Millares 6 10 2 6 2" xfId="37957" xr:uid="{D8BB5A43-B080-4243-80D7-5908A1D14F3A}"/>
    <cellStyle name="Millares 6 10 2 7" xfId="23059" xr:uid="{78F36788-B275-41AE-9BE4-D8D7526F9121}"/>
    <cellStyle name="Millares 6 10 2 8" xfId="44562" xr:uid="{8994A7D4-1019-4ED4-8CCF-F7A37B41BF6C}"/>
    <cellStyle name="Millares 6 10 3" xfId="2240" xr:uid="{0E1D9238-D5F4-4760-9675-2C4FBE22D8F5}"/>
    <cellStyle name="Millares 6 10 3 2" xfId="10506" xr:uid="{FC11E91E-9464-4F92-9B51-B501F66F0F16}"/>
    <cellStyle name="Millares 6 10 3 2 2" xfId="32009" xr:uid="{AE59E332-7AC8-4E18-BDBF-FAED4272FDBB}"/>
    <cellStyle name="Millares 6 10 3 3" xfId="17141" xr:uid="{67AAD150-F717-4AEF-89D4-28EF92964DC8}"/>
    <cellStyle name="Millares 6 10 3 3 2" xfId="38644" xr:uid="{B2C02B00-4329-4EA3-A1AF-0B7FFC188C4D}"/>
    <cellStyle name="Millares 6 10 3 4" xfId="23746" xr:uid="{978A31C3-109D-4FCC-AB28-42391A3C9793}"/>
    <cellStyle name="Millares 6 10 3 5" xfId="45249" xr:uid="{8AD70000-3DE8-4D09-9D54-85FC87D4FB89}"/>
    <cellStyle name="Millares 6 10 4" xfId="3436" xr:uid="{2C12A138-620B-4C06-B639-E35F8EBC6A4E}"/>
    <cellStyle name="Millares 6 10 4 2" xfId="11702" xr:uid="{F336ECED-7B6B-4183-9F16-9A59BBFAB36E}"/>
    <cellStyle name="Millares 6 10 4 2 2" xfId="33205" xr:uid="{B71AF407-4336-4DA1-A9DF-5496E261A8B5}"/>
    <cellStyle name="Millares 6 10 4 3" xfId="18337" xr:uid="{5F588796-EB20-4F4D-A518-56D9EC90EDE3}"/>
    <cellStyle name="Millares 6 10 4 3 2" xfId="39840" xr:uid="{D23075A7-C5EB-474E-9DEF-C5006D73AD7B}"/>
    <cellStyle name="Millares 6 10 4 4" xfId="24942" xr:uid="{2A448A1C-C33A-446E-AEA6-940721686408}"/>
    <cellStyle name="Millares 6 10 4 5" xfId="46445" xr:uid="{FB0189CD-1299-45CA-8186-33C7E44181A6}"/>
    <cellStyle name="Millares 6 10 5" xfId="5575" xr:uid="{4AE5D8A6-9462-49C3-8842-B53A5FEFAC80}"/>
    <cellStyle name="Millares 6 10 5 2" xfId="13841" xr:uid="{284968FD-5284-4591-9450-091F69E36FEE}"/>
    <cellStyle name="Millares 6 10 5 2 2" xfId="35344" xr:uid="{E9DF2D36-CDF9-4EFA-92F3-7787B756DBFC}"/>
    <cellStyle name="Millares 6 10 5 3" xfId="20476" xr:uid="{014AB48C-B9D0-4EA5-A7A2-4B87066ABB65}"/>
    <cellStyle name="Millares 6 10 5 3 2" xfId="41979" xr:uid="{6C2AC5D8-9EC3-4C14-BA40-36BB4E8484AB}"/>
    <cellStyle name="Millares 6 10 5 4" xfId="27081" xr:uid="{40D12860-C8F4-49BE-89C0-A7E56F7E05F7}"/>
    <cellStyle name="Millares 6 10 5 5" xfId="48584" xr:uid="{D347C243-5D92-4220-9398-2D72D124905B}"/>
    <cellStyle name="Millares 6 10 6" xfId="7216" xr:uid="{28977DC0-AE4D-4F07-8344-EED03E7AD608}"/>
    <cellStyle name="Millares 6 10 6 2" xfId="28719" xr:uid="{DB4BB561-D459-48AD-811F-16ECEAF6ACFA}"/>
    <cellStyle name="Millares 6 10 7" xfId="8873" xr:uid="{94B03910-EAD0-495F-A86F-07F24706B586}"/>
    <cellStyle name="Millares 6 10 7 2" xfId="30376" xr:uid="{89616F9F-071F-4C4D-BAFB-F15CBCB35B0C}"/>
    <cellStyle name="Millares 6 10 8" xfId="15508" xr:uid="{7322224D-A1F0-46A1-9AF5-63F28B798D23}"/>
    <cellStyle name="Millares 6 10 8 2" xfId="37011" xr:uid="{15F7F65E-5ADF-4F8B-803B-452FEF64EB3C}"/>
    <cellStyle name="Millares 6 10 9" xfId="22113" xr:uid="{C058BC1E-678D-4225-A7C5-7DEEB4BCE6E1}"/>
    <cellStyle name="Millares 6 11" xfId="868" xr:uid="{514BA913-5E76-44ED-925C-ADDBBA268ED7}"/>
    <cellStyle name="Millares 6 11 10" xfId="43877" xr:uid="{B90699BE-D670-4712-B0A3-87E135CB399F}"/>
    <cellStyle name="Millares 6 11 2" xfId="1814" xr:uid="{35C8ABC2-ADCC-41E1-9F11-D2DBD87A431E}"/>
    <cellStyle name="Millares 6 11 2 2" xfId="4643" xr:uid="{0B3AA7A9-818A-47AD-88EC-073A583C7C5E}"/>
    <cellStyle name="Millares 6 11 2 2 2" xfId="12909" xr:uid="{EA1A4660-DB8F-4F6E-90B4-64760DCDF4BA}"/>
    <cellStyle name="Millares 6 11 2 2 2 2" xfId="34412" xr:uid="{4A53FFDA-041A-4AB7-A9A9-6D12778A4347}"/>
    <cellStyle name="Millares 6 11 2 2 3" xfId="19544" xr:uid="{D2C327DF-0717-46BA-A73D-5B0974ACDB05}"/>
    <cellStyle name="Millares 6 11 2 2 3 2" xfId="41047" xr:uid="{93AB675B-BE61-416A-9F4E-6C884B4D69FF}"/>
    <cellStyle name="Millares 6 11 2 2 4" xfId="26149" xr:uid="{056870C7-C066-434C-863A-2A2568458345}"/>
    <cellStyle name="Millares 6 11 2 2 5" xfId="47652" xr:uid="{4BFABC04-F6A7-4911-9D0F-71CC1B71558A}"/>
    <cellStyle name="Millares 6 11 2 3" xfId="6782" xr:uid="{DD5E67BF-132D-4B9D-81D5-734C1C4E8D59}"/>
    <cellStyle name="Millares 6 11 2 3 2" xfId="15048" xr:uid="{EE9546A9-FFFD-413E-A7D7-4F7D80FEBE85}"/>
    <cellStyle name="Millares 6 11 2 3 2 2" xfId="36551" xr:uid="{EA757720-1CD7-4B88-999A-AB2ABA199F81}"/>
    <cellStyle name="Millares 6 11 2 3 3" xfId="21683" xr:uid="{E3F348F8-2864-4A71-BBD4-F5CEE4684BF9}"/>
    <cellStyle name="Millares 6 11 2 3 3 2" xfId="43186" xr:uid="{66B66D32-3E70-414A-B9BE-5B498AB04E29}"/>
    <cellStyle name="Millares 6 11 2 3 4" xfId="28288" xr:uid="{CDF5D208-4D04-44A1-B74F-A835C757D77D}"/>
    <cellStyle name="Millares 6 11 2 3 5" xfId="49791" xr:uid="{E23B5243-7A7B-4653-86EC-B93671A78D27}"/>
    <cellStyle name="Millares 6 11 2 4" xfId="8423" xr:uid="{D1590F98-72A2-436D-9D37-DAC3650355F0}"/>
    <cellStyle name="Millares 6 11 2 4 2" xfId="29926" xr:uid="{89BA337F-BF34-4E85-B8FB-7CFE118A9FE7}"/>
    <cellStyle name="Millares 6 11 2 5" xfId="10080" xr:uid="{F962CF8B-AAE0-4FDE-8F65-6F37BEF3C856}"/>
    <cellStyle name="Millares 6 11 2 5 2" xfId="31583" xr:uid="{611B3A75-368D-43BB-A07A-3F0188E7FE18}"/>
    <cellStyle name="Millares 6 11 2 6" xfId="16715" xr:uid="{F3998D83-E1B5-4694-878E-A200E0CEE2EF}"/>
    <cellStyle name="Millares 6 11 2 6 2" xfId="38218" xr:uid="{B51C0CAA-12DD-4B67-B636-D68B5E0224EC}"/>
    <cellStyle name="Millares 6 11 2 7" xfId="23320" xr:uid="{FC4CDD37-BE9B-48CE-A502-AABDEB351BA3}"/>
    <cellStyle name="Millares 6 11 2 8" xfId="44823" xr:uid="{7F502DF0-344F-424B-9D22-54DE3CF2E3E0}"/>
    <cellStyle name="Millares 6 11 3" xfId="2501" xr:uid="{D4A499DA-D40A-46A7-B8E5-66248518F526}"/>
    <cellStyle name="Millares 6 11 3 2" xfId="10767" xr:uid="{92D9A12B-A861-4CBA-ABD5-CA88AE26714F}"/>
    <cellStyle name="Millares 6 11 3 2 2" xfId="32270" xr:uid="{563893CF-67C7-478D-AFBF-262BDD532FB5}"/>
    <cellStyle name="Millares 6 11 3 3" xfId="17402" xr:uid="{938F0CD7-558E-4AB0-ADF9-286CC2020751}"/>
    <cellStyle name="Millares 6 11 3 3 2" xfId="38905" xr:uid="{A684C5D1-791F-466A-B658-24CF66C671E8}"/>
    <cellStyle name="Millares 6 11 3 4" xfId="24007" xr:uid="{58B4C076-F980-41C3-AE7F-E85B003915BD}"/>
    <cellStyle name="Millares 6 11 3 5" xfId="45510" xr:uid="{866372A8-056C-465C-AD64-A7537EC620FA}"/>
    <cellStyle name="Millares 6 11 4" xfId="3697" xr:uid="{9C79EBDA-A045-41B5-A184-1A11F23F1429}"/>
    <cellStyle name="Millares 6 11 4 2" xfId="11963" xr:uid="{32E86062-C275-4B0A-AB03-B122350EEC0E}"/>
    <cellStyle name="Millares 6 11 4 2 2" xfId="33466" xr:uid="{246D514D-1763-4A02-BE2E-D7C319886776}"/>
    <cellStyle name="Millares 6 11 4 3" xfId="18598" xr:uid="{E8C97641-7005-4478-BFDF-502FFF6DC74E}"/>
    <cellStyle name="Millares 6 11 4 3 2" xfId="40101" xr:uid="{39C26265-D58D-4DFB-9151-3584D286B99C}"/>
    <cellStyle name="Millares 6 11 4 4" xfId="25203" xr:uid="{0889BA71-E06D-445F-BDD0-507DD729DBDA}"/>
    <cellStyle name="Millares 6 11 4 5" xfId="46706" xr:uid="{2E486BA0-2627-4546-BC28-27717F922075}"/>
    <cellStyle name="Millares 6 11 5" xfId="5836" xr:uid="{5CFC207D-AF69-4593-B041-AAAF8778334D}"/>
    <cellStyle name="Millares 6 11 5 2" xfId="14102" xr:uid="{19D2CC7E-95D4-426A-8CEC-F544CC77B833}"/>
    <cellStyle name="Millares 6 11 5 2 2" xfId="35605" xr:uid="{7686A7C9-EF54-42A6-AC52-E802431FEA19}"/>
    <cellStyle name="Millares 6 11 5 3" xfId="20737" xr:uid="{ED762F67-9B7A-4B6B-AF13-971C0AFC5ADA}"/>
    <cellStyle name="Millares 6 11 5 3 2" xfId="42240" xr:uid="{F2798596-936E-4566-AA13-B5C18C6D148C}"/>
    <cellStyle name="Millares 6 11 5 4" xfId="27342" xr:uid="{FCABB194-40D4-4FD6-8B4D-8280D381305D}"/>
    <cellStyle name="Millares 6 11 5 5" xfId="48845" xr:uid="{7046A637-089D-45B8-B7BE-CF78882443D6}"/>
    <cellStyle name="Millares 6 11 6" xfId="7477" xr:uid="{1B5A3861-F722-4F80-B9D1-DC3FB485D317}"/>
    <cellStyle name="Millares 6 11 6 2" xfId="28980" xr:uid="{3C0AFAE9-2A74-4290-97CD-D807DF73841B}"/>
    <cellStyle name="Millares 6 11 7" xfId="9134" xr:uid="{22C1672A-2FD4-4F77-A4CB-F300025E1C7E}"/>
    <cellStyle name="Millares 6 11 7 2" xfId="30637" xr:uid="{B61F9BC3-C844-42F1-A452-8038C38E6CC2}"/>
    <cellStyle name="Millares 6 11 8" xfId="15769" xr:uid="{91EB6868-54A5-4520-BFB6-CAA55DE11999}"/>
    <cellStyle name="Millares 6 11 8 2" xfId="37272" xr:uid="{DAEC0997-A9F9-4871-BAF2-CC9FEAC35D4A}"/>
    <cellStyle name="Millares 6 11 9" xfId="22374" xr:uid="{78C050C2-51CF-48CC-A923-668F393AB280}"/>
    <cellStyle name="Millares 6 12" xfId="875" xr:uid="{E5D893A7-1575-4D8B-AC12-90B2CC16978D}"/>
    <cellStyle name="Millares 6 12 2" xfId="3704" xr:uid="{233B0CA9-7A5B-4A10-B89A-DAEC3E155F11}"/>
    <cellStyle name="Millares 6 12 2 2" xfId="11970" xr:uid="{4CB58357-FB29-452A-ACB5-9ACAF8335E51}"/>
    <cellStyle name="Millares 6 12 2 2 2" xfId="33473" xr:uid="{A9C6F58D-0774-4448-A273-4B645CE052E1}"/>
    <cellStyle name="Millares 6 12 2 3" xfId="18605" xr:uid="{F3A13819-FB7F-440D-848D-2C5EFD6C2FC2}"/>
    <cellStyle name="Millares 6 12 2 3 2" xfId="40108" xr:uid="{47C8C6EB-BCB6-4687-ABFB-4D1D75027662}"/>
    <cellStyle name="Millares 6 12 2 4" xfId="25210" xr:uid="{9D8A9A49-A45A-4033-A60E-688EBDD0A3FC}"/>
    <cellStyle name="Millares 6 12 2 5" xfId="46713" xr:uid="{A5E030FD-3CE4-49D4-9300-640B42062AA3}"/>
    <cellStyle name="Millares 6 12 3" xfId="5843" xr:uid="{1E2855F9-62EA-491C-8EB0-6F9D7B81E419}"/>
    <cellStyle name="Millares 6 12 3 2" xfId="14109" xr:uid="{42F588DD-CC88-410C-A0CC-C02AA34353DD}"/>
    <cellStyle name="Millares 6 12 3 2 2" xfId="35612" xr:uid="{6978ED1E-3E2D-4617-A5D2-52CA75577C02}"/>
    <cellStyle name="Millares 6 12 3 3" xfId="20744" xr:uid="{F70F6230-CF62-4643-A2E6-2ED0EE3698EA}"/>
    <cellStyle name="Millares 6 12 3 3 2" xfId="42247" xr:uid="{E14EF55E-4923-4FF3-B5E7-2E44592CA114}"/>
    <cellStyle name="Millares 6 12 3 4" xfId="27349" xr:uid="{6D05C8C5-73CA-47CB-81E5-23A14806EEEE}"/>
    <cellStyle name="Millares 6 12 3 5" xfId="48852" xr:uid="{5D2B16CF-229D-41E4-8E7B-1AF672C1D1A7}"/>
    <cellStyle name="Millares 6 12 4" xfId="7484" xr:uid="{77E93EBC-DC91-4BF0-8FA4-95B914C6B874}"/>
    <cellStyle name="Millares 6 12 4 2" xfId="28987" xr:uid="{89CFF3DD-6061-4981-84EB-5F3550719AE9}"/>
    <cellStyle name="Millares 6 12 5" xfId="9141" xr:uid="{92EBF459-E1DC-4F33-9530-D4086BFB07F3}"/>
    <cellStyle name="Millares 6 12 5 2" xfId="30644" xr:uid="{CA6A93AB-5505-4D0B-AF3F-4F4E2836075E}"/>
    <cellStyle name="Millares 6 12 6" xfId="15776" xr:uid="{C4E72EA5-F6C7-432F-8EE8-4CE6C4B88E4D}"/>
    <cellStyle name="Millares 6 12 6 2" xfId="37279" xr:uid="{FC9D94F0-F18B-44EC-B1B7-0D4A232192E7}"/>
    <cellStyle name="Millares 6 12 7" xfId="22381" xr:uid="{27ED9B4D-68DB-4FD6-B41F-4A56940DA6E8}"/>
    <cellStyle name="Millares 6 12 8" xfId="43884" xr:uid="{2D68B21F-B647-40A6-B96D-DEEDEA9F17C9}"/>
    <cellStyle name="Millares 6 13" xfId="1136" xr:uid="{1C14F0EB-69FB-48A6-867C-8088EB7FE353}"/>
    <cellStyle name="Millares 6 13 2" xfId="3965" xr:uid="{CDE32998-639B-434E-9048-6CCCAEF40CA4}"/>
    <cellStyle name="Millares 6 13 2 2" xfId="12231" xr:uid="{2130B96F-53AB-4560-9B61-ADA2700002F5}"/>
    <cellStyle name="Millares 6 13 2 2 2" xfId="33734" xr:uid="{AE19E9D8-4BF2-480C-9D31-05E86D44C87C}"/>
    <cellStyle name="Millares 6 13 2 3" xfId="18866" xr:uid="{6740D0E2-D5A6-4233-8B14-D44D0368338E}"/>
    <cellStyle name="Millares 6 13 2 3 2" xfId="40369" xr:uid="{920A8BFF-BAB1-471A-961C-9E3B9AEDE221}"/>
    <cellStyle name="Millares 6 13 2 4" xfId="25471" xr:uid="{E3D3461F-9F84-48E5-A918-2D4D48F2B122}"/>
    <cellStyle name="Millares 6 13 2 5" xfId="46974" xr:uid="{D94EA3BF-4EC3-4939-8BA8-982A4FABE088}"/>
    <cellStyle name="Millares 6 13 3" xfId="6104" xr:uid="{6546EA80-4E7A-4E89-8F2D-2ED7733464AE}"/>
    <cellStyle name="Millares 6 13 3 2" xfId="14370" xr:uid="{15DB4981-82E4-42DA-8A65-810B11C491C8}"/>
    <cellStyle name="Millares 6 13 3 2 2" xfId="35873" xr:uid="{BA4AC424-CA28-4DEB-8162-651491BC9ED4}"/>
    <cellStyle name="Millares 6 13 3 3" xfId="21005" xr:uid="{6C442FFE-2151-44EB-974B-ED62C6CA24DB}"/>
    <cellStyle name="Millares 6 13 3 3 2" xfId="42508" xr:uid="{B6406DD5-57E9-428C-ABCF-142A1D8909B0}"/>
    <cellStyle name="Millares 6 13 3 4" xfId="27610" xr:uid="{58266B8A-7E3D-4A6B-98E6-A34F3B07A7D1}"/>
    <cellStyle name="Millares 6 13 3 5" xfId="49113" xr:uid="{6CE68F6C-5D5D-407C-A280-6EE6424B6B9A}"/>
    <cellStyle name="Millares 6 13 4" xfId="7745" xr:uid="{0B0A561B-8171-44E5-9CF5-D148EA3DB2B9}"/>
    <cellStyle name="Millares 6 13 4 2" xfId="29248" xr:uid="{442E74D0-5049-4567-8C3D-EDADD85C22F5}"/>
    <cellStyle name="Millares 6 13 5" xfId="9402" xr:uid="{FC2867D3-6231-487D-BD7C-99A4C3633483}"/>
    <cellStyle name="Millares 6 13 5 2" xfId="30905" xr:uid="{C36B104C-D5BB-4533-904C-B566BAD91D82}"/>
    <cellStyle name="Millares 6 13 6" xfId="16037" xr:uid="{7DB88C81-5BDD-44B7-8173-9998AC4C5596}"/>
    <cellStyle name="Millares 6 13 6 2" xfId="37540" xr:uid="{26B872B7-2718-42F8-9526-53113AA7E33A}"/>
    <cellStyle name="Millares 6 13 7" xfId="22642" xr:uid="{1596DB5B-2F40-42C7-A3B6-A2761F32016E}"/>
    <cellStyle name="Millares 6 13 8" xfId="44145" xr:uid="{3B363A3A-6461-45B2-A671-3033AD11C474}"/>
    <cellStyle name="Millares 6 14" xfId="1824" xr:uid="{3D831BB0-FFDA-495E-A956-BD3BF5778441}"/>
    <cellStyle name="Millares 6 14 2" xfId="10090" xr:uid="{0AEC93E4-704F-4C3F-BFBC-4539E0693C19}"/>
    <cellStyle name="Millares 6 14 2 2" xfId="31593" xr:uid="{2495ABF6-0435-4507-8077-1A3FCDE91874}"/>
    <cellStyle name="Millares 6 14 3" xfId="16725" xr:uid="{9A20030F-CA12-45F9-B373-EA53C291F248}"/>
    <cellStyle name="Millares 6 14 3 2" xfId="38228" xr:uid="{6666DCC3-4197-4C1E-9E9D-311BA450EA3D}"/>
    <cellStyle name="Millares 6 14 4" xfId="23330" xr:uid="{9F42F111-BC7A-4DB7-BF8A-E707EA92110A}"/>
    <cellStyle name="Millares 6 14 5" xfId="44833" xr:uid="{380D1B1B-F6DD-4A3A-9FB2-F049C97E6DEF}"/>
    <cellStyle name="Millares 6 15" xfId="2509" xr:uid="{FA30E88C-9A2F-4D4C-8D24-D6DE13A0E9A3}"/>
    <cellStyle name="Millares 6 15 2" xfId="10775" xr:uid="{2DA577ED-B64E-4709-8010-D54F3414FFD6}"/>
    <cellStyle name="Millares 6 15 2 2" xfId="32278" xr:uid="{2EE5A656-9314-4FD4-BCD7-4E40A73D8503}"/>
    <cellStyle name="Millares 6 15 3" xfId="17410" xr:uid="{A14AD4AB-3F6D-4FD0-BB9B-3EF37F446563}"/>
    <cellStyle name="Millares 6 15 3 2" xfId="38913" xr:uid="{AC3D50AC-2C66-4083-B89F-76F1ABA8C34E}"/>
    <cellStyle name="Millares 6 15 4" xfId="24015" xr:uid="{698EAAAD-9B2A-489A-9782-A2A5CFAC788D}"/>
    <cellStyle name="Millares 6 15 5" xfId="45518" xr:uid="{D691119C-A300-4062-A96B-CFF1C9D11AEE}"/>
    <cellStyle name="Millares 6 16" xfId="3020" xr:uid="{3F6DDE25-65F2-41D9-B0AA-C65841769035}"/>
    <cellStyle name="Millares 6 16 2" xfId="11286" xr:uid="{40C98663-2D34-4B84-9BF1-0A0EC6DFA9D7}"/>
    <cellStyle name="Millares 6 16 2 2" xfId="32789" xr:uid="{5B834ABD-DFED-4AE6-AB51-0C99F31063FD}"/>
    <cellStyle name="Millares 6 16 3" xfId="17921" xr:uid="{0A9D4F77-8EAB-4F06-B500-0C1305DFF74F}"/>
    <cellStyle name="Millares 6 16 3 2" xfId="39424" xr:uid="{F12EC5C2-20CE-46E8-ACBA-0ECE14FFA1B6}"/>
    <cellStyle name="Millares 6 16 4" xfId="24526" xr:uid="{05B316BC-2535-48C3-94A6-0A366F9DE2D2}"/>
    <cellStyle name="Millares 6 16 5" xfId="46029" xr:uid="{99572340-A7F7-4A47-B81E-D1E3A536C46A}"/>
    <cellStyle name="Millares 6 17" xfId="4655" xr:uid="{43151224-13C6-47A3-8BD1-1177804C5A8D}"/>
    <cellStyle name="Millares 6 17 2" xfId="12921" xr:uid="{9C9ACAC0-CB0B-4851-A759-70E8BEB41212}"/>
    <cellStyle name="Millares 6 17 2 2" xfId="34424" xr:uid="{EE585915-1E6A-4B15-A47C-6EF80EC2A1A0}"/>
    <cellStyle name="Millares 6 17 3" xfId="19556" xr:uid="{04944D4D-5411-447A-A501-7C59AF8AD5F1}"/>
    <cellStyle name="Millares 6 17 3 2" xfId="41059" xr:uid="{4AF83E72-1B53-46EB-965C-7D0935D1211E}"/>
    <cellStyle name="Millares 6 17 4" xfId="26161" xr:uid="{6806371D-80CD-4226-A2B7-B4564C6AB023}"/>
    <cellStyle name="Millares 6 17 5" xfId="47664" xr:uid="{0ACC1006-CF00-49A1-B587-FAFF21B7A885}"/>
    <cellStyle name="Millares 6 18" xfId="5158" xr:uid="{B846884D-4DDD-4A99-BE6F-E4CCB1282032}"/>
    <cellStyle name="Millares 6 18 2" xfId="13424" xr:uid="{586CE536-EF06-49A5-9F0D-BED36F62E582}"/>
    <cellStyle name="Millares 6 18 2 2" xfId="34927" xr:uid="{CD89595A-FFDA-48E7-87E5-2D8E66405595}"/>
    <cellStyle name="Millares 6 18 3" xfId="20059" xr:uid="{637B18EB-E2B9-4480-A6D2-6AAA7252C8F0}"/>
    <cellStyle name="Millares 6 18 3 2" xfId="41562" xr:uid="{3C382EA0-15B2-4EC4-8F01-66D7DA8DFDA6}"/>
    <cellStyle name="Millares 6 18 4" xfId="26664" xr:uid="{2D7DC8A5-5F58-4E61-9D38-70A1B0405AED}"/>
    <cellStyle name="Millares 6 18 5" xfId="48167" xr:uid="{E60BD3D8-6950-4E97-94C9-F5D409DC2292}"/>
    <cellStyle name="Millares 6 19" xfId="6799" xr:uid="{30CD6DB1-1538-438C-A368-F7D79D3C6738}"/>
    <cellStyle name="Millares 6 19 2" xfId="28302" xr:uid="{A65792BE-C50E-4C0E-9780-B2A369F97A07}"/>
    <cellStyle name="Millares 6 2" xfId="99" xr:uid="{E1CF9E30-A2D1-4110-BF8D-DCDF3510AADC}"/>
    <cellStyle name="Millares 6 2 10" xfId="873" xr:uid="{8E38E750-D796-4AAD-8940-D806597F2E20}"/>
    <cellStyle name="Millares 6 2 10 2" xfId="3702" xr:uid="{B0A2379C-6C60-434D-926B-8871B70A8504}"/>
    <cellStyle name="Millares 6 2 10 2 2" xfId="11968" xr:uid="{CF8800E9-2E05-42EF-BEC1-2B6FCFF3E6F0}"/>
    <cellStyle name="Millares 6 2 10 2 2 2" xfId="33471" xr:uid="{E575175C-3D29-45AC-B9FE-99B2F97E299A}"/>
    <cellStyle name="Millares 6 2 10 2 3" xfId="18603" xr:uid="{26CCA2C8-1A49-4232-A0A2-D300EB069FE6}"/>
    <cellStyle name="Millares 6 2 10 2 3 2" xfId="40106" xr:uid="{0AA5D8F5-0DA7-4E7A-8E25-EC7B2CE2302A}"/>
    <cellStyle name="Millares 6 2 10 2 4" xfId="25208" xr:uid="{A22B35DF-9CBD-4DFF-A054-4F5CA8C17C2F}"/>
    <cellStyle name="Millares 6 2 10 2 5" xfId="46711" xr:uid="{CD83E674-3A19-418E-88C0-521D29115818}"/>
    <cellStyle name="Millares 6 2 10 3" xfId="5841" xr:uid="{7FDF3B57-0D9F-4B87-9187-5F26EAB1C5D8}"/>
    <cellStyle name="Millares 6 2 10 3 2" xfId="14107" xr:uid="{EA60F816-6A61-4C03-8FC4-472196BDB22D}"/>
    <cellStyle name="Millares 6 2 10 3 2 2" xfId="35610" xr:uid="{B24B41BD-EFB3-4D39-AB49-CC2DA9B30382}"/>
    <cellStyle name="Millares 6 2 10 3 3" xfId="20742" xr:uid="{2A39C370-1AE3-4912-98FE-BB1E63B88450}"/>
    <cellStyle name="Millares 6 2 10 3 3 2" xfId="42245" xr:uid="{738A533F-51C0-40BB-A314-BCAEEDA6162A}"/>
    <cellStyle name="Millares 6 2 10 3 4" xfId="27347" xr:uid="{F18F35F3-749F-4012-96CB-9549F1B9C1F7}"/>
    <cellStyle name="Millares 6 2 10 3 5" xfId="48850" xr:uid="{F3E7BA12-E9FF-4C75-93F8-120D82DAE7A2}"/>
    <cellStyle name="Millares 6 2 10 4" xfId="7482" xr:uid="{F428B89D-1DAF-485C-B34F-77CFB8160C6C}"/>
    <cellStyle name="Millares 6 2 10 4 2" xfId="28985" xr:uid="{E1FE4BAF-53AD-4463-BD7C-5EE737B5C26A}"/>
    <cellStyle name="Millares 6 2 10 5" xfId="9139" xr:uid="{5DF675ED-E701-4ABF-8531-F7027533B10E}"/>
    <cellStyle name="Millares 6 2 10 5 2" xfId="30642" xr:uid="{7D1AFFDD-FCFE-4211-8EC9-66ED919EC9BE}"/>
    <cellStyle name="Millares 6 2 10 6" xfId="15774" xr:uid="{E42038B2-C9A4-4A9E-B777-4E31FBBC698E}"/>
    <cellStyle name="Millares 6 2 10 6 2" xfId="37277" xr:uid="{7DE0584A-7AF7-4866-9E50-3BEAFDC98772}"/>
    <cellStyle name="Millares 6 2 10 7" xfId="22379" xr:uid="{6A5FDAFB-5728-488F-90A1-7753BD777F40}"/>
    <cellStyle name="Millares 6 2 10 8" xfId="43882" xr:uid="{1A960004-BDEA-4F5E-8BB1-1D0383545F0B}"/>
    <cellStyle name="Millares 6 2 11" xfId="1134" xr:uid="{6D490D64-2ADC-41B5-A18C-E7AEA01B64D4}"/>
    <cellStyle name="Millares 6 2 11 2" xfId="3963" xr:uid="{A9C903F1-8A32-4C8B-B0C1-F973DCE524AC}"/>
    <cellStyle name="Millares 6 2 11 2 2" xfId="12229" xr:uid="{DA2B9DB3-C0A0-434C-81D7-306E1E796176}"/>
    <cellStyle name="Millares 6 2 11 2 2 2" xfId="33732" xr:uid="{9087CAA8-56A4-49F4-AABB-A7158D059418}"/>
    <cellStyle name="Millares 6 2 11 2 3" xfId="18864" xr:uid="{1C05519B-4C72-4E58-A97C-C7EC92FF2703}"/>
    <cellStyle name="Millares 6 2 11 2 3 2" xfId="40367" xr:uid="{FE619E4C-DAE1-4811-82CD-73FAE94F003C}"/>
    <cellStyle name="Millares 6 2 11 2 4" xfId="25469" xr:uid="{9FFA2F14-424D-448F-BDF5-B49FA00B2022}"/>
    <cellStyle name="Millares 6 2 11 2 5" xfId="46972" xr:uid="{18DC8630-350D-4D86-AC42-A48BC59DDEFC}"/>
    <cellStyle name="Millares 6 2 11 3" xfId="6102" xr:uid="{A5580157-6FF5-4B4A-9888-E011B2AB4FEF}"/>
    <cellStyle name="Millares 6 2 11 3 2" xfId="14368" xr:uid="{F4EAB798-0B47-43E8-8323-25386788F32A}"/>
    <cellStyle name="Millares 6 2 11 3 2 2" xfId="35871" xr:uid="{A773A933-5138-420D-B578-6CD3D2BC4BB1}"/>
    <cellStyle name="Millares 6 2 11 3 3" xfId="21003" xr:uid="{C38E1A78-BBC2-4F9A-9FE3-ADA67B76EEC1}"/>
    <cellStyle name="Millares 6 2 11 3 3 2" xfId="42506" xr:uid="{07DB0074-5D7C-4E5E-859F-DE0300071FEA}"/>
    <cellStyle name="Millares 6 2 11 3 4" xfId="27608" xr:uid="{56B553B2-EFDD-4C17-A0F5-5DAD63E37906}"/>
    <cellStyle name="Millares 6 2 11 3 5" xfId="49111" xr:uid="{BB8841BD-1FE8-460C-87A3-422958CB7307}"/>
    <cellStyle name="Millares 6 2 11 4" xfId="7743" xr:uid="{E3DED6C1-BD4A-4EC7-BF37-FD814399980D}"/>
    <cellStyle name="Millares 6 2 11 4 2" xfId="29246" xr:uid="{011F5CF1-0D73-43F2-B328-CD5948C89513}"/>
    <cellStyle name="Millares 6 2 11 5" xfId="9400" xr:uid="{603D9A9B-3C6E-4D95-B995-1EFEAA117D12}"/>
    <cellStyle name="Millares 6 2 11 5 2" xfId="30903" xr:uid="{2E448E13-D071-4A5E-9466-CD68E5999C04}"/>
    <cellStyle name="Millares 6 2 11 6" xfId="16035" xr:uid="{342AC700-CF07-4D17-893B-55697E42970A}"/>
    <cellStyle name="Millares 6 2 11 6 2" xfId="37538" xr:uid="{87DD08A9-AEA7-4E80-811E-0F295FA207B3}"/>
    <cellStyle name="Millares 6 2 11 7" xfId="22640" xr:uid="{C1B6F2CF-661B-4B73-8F7F-7851D4A3DF2D}"/>
    <cellStyle name="Millares 6 2 11 8" xfId="44143" xr:uid="{9F8B4D92-2A22-4E2B-947A-16EA93D0635E}"/>
    <cellStyle name="Millares 6 2 12" xfId="1822" xr:uid="{DD48B23B-D220-43FC-B388-7AEE5FB602E1}"/>
    <cellStyle name="Millares 6 2 12 2" xfId="10088" xr:uid="{C9DE3670-7651-4003-B9FB-8DCB8DAF9752}"/>
    <cellStyle name="Millares 6 2 12 2 2" xfId="31591" xr:uid="{24050B88-DD86-46BA-85BC-4B1C7E581017}"/>
    <cellStyle name="Millares 6 2 12 3" xfId="16723" xr:uid="{7FD3CB23-DCBB-4DF3-BAAB-41645BC55DBD}"/>
    <cellStyle name="Millares 6 2 12 3 2" xfId="38226" xr:uid="{57A6E5D4-AFC9-42E7-AD69-1A6E20DB3B45}"/>
    <cellStyle name="Millares 6 2 12 4" xfId="23328" xr:uid="{8DCE0549-AC85-4D5C-8563-8E7AEC25B730}"/>
    <cellStyle name="Millares 6 2 12 5" xfId="44831" xr:uid="{E8F00541-90E7-4B15-8D9D-842659B6DDE2}"/>
    <cellStyle name="Millares 6 2 13" xfId="2507" xr:uid="{0EAF51A7-A873-4246-8EBD-D0D0703F634A}"/>
    <cellStyle name="Millares 6 2 13 2" xfId="10773" xr:uid="{34883FF3-5722-4B7E-825D-92B5E9D6CF56}"/>
    <cellStyle name="Millares 6 2 13 2 2" xfId="32276" xr:uid="{4A540538-AD65-42DB-AFAF-263AF0D68467}"/>
    <cellStyle name="Millares 6 2 13 3" xfId="17408" xr:uid="{E6EDA7EA-91D4-4AD0-9601-CFBFCFD38606}"/>
    <cellStyle name="Millares 6 2 13 3 2" xfId="38911" xr:uid="{DB7CA520-DBA7-4904-B5AB-BC3829E50690}"/>
    <cellStyle name="Millares 6 2 13 4" xfId="24013" xr:uid="{33107F92-1A7F-4EE3-8899-6806447AD0B4}"/>
    <cellStyle name="Millares 6 2 13 5" xfId="45516" xr:uid="{2A98A9C7-5116-4A02-A360-8BECC71C9F22}"/>
    <cellStyle name="Millares 6 2 14" xfId="3018" xr:uid="{2988D163-5283-4DE7-9B3D-C26874FC821D}"/>
    <cellStyle name="Millares 6 2 14 2" xfId="11284" xr:uid="{36F0148C-851C-4D8F-952B-4BE963E396CD}"/>
    <cellStyle name="Millares 6 2 14 2 2" xfId="32787" xr:uid="{4358D780-A677-41F4-978B-655650D149E9}"/>
    <cellStyle name="Millares 6 2 14 3" xfId="17919" xr:uid="{2C4FFEBC-4BEA-45AD-A54E-BEC2B0041A97}"/>
    <cellStyle name="Millares 6 2 14 3 2" xfId="39422" xr:uid="{B1013844-28AC-4282-B829-3B15DD49464F}"/>
    <cellStyle name="Millares 6 2 14 4" xfId="24524" xr:uid="{A3BCBBEE-FC3F-426D-9548-7CA1B9EA54C4}"/>
    <cellStyle name="Millares 6 2 14 5" xfId="46027" xr:uid="{04951FA5-833E-4412-AF14-D104F480EB12}"/>
    <cellStyle name="Millares 6 2 15" xfId="4653" xr:uid="{A6B60F83-60E8-4117-996D-7D57A3C25CF3}"/>
    <cellStyle name="Millares 6 2 15 2" xfId="12919" xr:uid="{BC558B20-1811-4123-8C56-5A12E6DE9DB5}"/>
    <cellStyle name="Millares 6 2 15 2 2" xfId="34422" xr:uid="{875A43A2-081C-46BD-819F-40859978227B}"/>
    <cellStyle name="Millares 6 2 15 3" xfId="19554" xr:uid="{8BBC5FAD-E03E-4583-8346-2E0310654426}"/>
    <cellStyle name="Millares 6 2 15 3 2" xfId="41057" xr:uid="{763A7169-D7D1-4ADB-8555-AC7783019B0F}"/>
    <cellStyle name="Millares 6 2 15 4" xfId="26159" xr:uid="{AD056B12-AF64-4786-B165-6FC33399A47D}"/>
    <cellStyle name="Millares 6 2 15 5" xfId="47662" xr:uid="{1C2F3F5F-9256-44A5-A3F9-2F3DBDBBD5BB}"/>
    <cellStyle name="Millares 6 2 16" xfId="5156" xr:uid="{8C4A70A8-35D6-4D20-A663-BE039D534670}"/>
    <cellStyle name="Millares 6 2 16 2" xfId="13422" xr:uid="{8AC31F00-DF9C-4D3F-94F5-DA1E62C369DE}"/>
    <cellStyle name="Millares 6 2 16 2 2" xfId="34925" xr:uid="{D2FAD6FC-A054-43F3-B6BD-78BF1A99CAD7}"/>
    <cellStyle name="Millares 6 2 16 3" xfId="20057" xr:uid="{A2247C9D-8506-4075-9A1A-74137E9DEE1D}"/>
    <cellStyle name="Millares 6 2 16 3 2" xfId="41560" xr:uid="{4D3DB5A9-C80D-4A3E-BE04-B3E49475A1C6}"/>
    <cellStyle name="Millares 6 2 16 4" xfId="26662" xr:uid="{8AEE7E73-EB96-48F2-A01A-205D476295B0}"/>
    <cellStyle name="Millares 6 2 16 5" xfId="48165" xr:uid="{FF4D99A3-F5E1-4213-9454-6C7E285B59FB}"/>
    <cellStyle name="Millares 6 2 17" xfId="6797" xr:uid="{EC8DBB57-4B4B-4AA5-8424-3EA3FB577BC7}"/>
    <cellStyle name="Millares 6 2 17 2" xfId="28300" xr:uid="{0863E7F8-BD24-4146-BF0F-187E95AED110}"/>
    <cellStyle name="Millares 6 2 18" xfId="8450" xr:uid="{37821EF0-1D53-40D6-9C76-FBA3AE227D84}"/>
    <cellStyle name="Millares 6 2 18 2" xfId="29953" xr:uid="{31AC8D74-B98E-4106-9F93-562C8BE75FCF}"/>
    <cellStyle name="Millares 6 2 19" xfId="15090" xr:uid="{5FFD4A91-7676-4076-9CD6-A9B56C10BD26}"/>
    <cellStyle name="Millares 6 2 19 2" xfId="36593" xr:uid="{900E7C68-7265-4976-A7C9-19DFD6BAEF0A}"/>
    <cellStyle name="Millares 6 2 2" xfId="132" xr:uid="{62F13C35-2336-47B1-BAA7-4E71348373CF}"/>
    <cellStyle name="Millares 6 2 2 10" xfId="3035" xr:uid="{F3BCF214-A29F-4A72-9D71-9DA42AC63892}"/>
    <cellStyle name="Millares 6 2 2 10 2" xfId="11301" xr:uid="{D925248D-EC54-4078-B73F-1D730F47A1BA}"/>
    <cellStyle name="Millares 6 2 2 10 2 2" xfId="32804" xr:uid="{D37579FA-A151-4F54-A336-D94BD68BD068}"/>
    <cellStyle name="Millares 6 2 2 10 3" xfId="17936" xr:uid="{50B326C7-FE05-47B7-83B1-86D714ABD223}"/>
    <cellStyle name="Millares 6 2 2 10 3 2" xfId="39439" xr:uid="{04DC09C3-2AEF-4D1B-A737-AD02BCF52F94}"/>
    <cellStyle name="Millares 6 2 2 10 4" xfId="24541" xr:uid="{4E02402A-7B8D-4464-85E0-9A981EEA18B3}"/>
    <cellStyle name="Millares 6 2 2 10 5" xfId="46044" xr:uid="{06CE5240-68FF-4F07-9C8E-2F6EAFD8E653}"/>
    <cellStyle name="Millares 6 2 2 11" xfId="4670" xr:uid="{2401FA5A-55EE-420D-9316-99592408B866}"/>
    <cellStyle name="Millares 6 2 2 11 2" xfId="12936" xr:uid="{6E88CCA2-9673-447E-BCA0-9DEE7E472559}"/>
    <cellStyle name="Millares 6 2 2 11 2 2" xfId="34439" xr:uid="{015BCA9C-DCB9-4F90-B9FD-0A1957259BFF}"/>
    <cellStyle name="Millares 6 2 2 11 3" xfId="19571" xr:uid="{DB6A832E-39CE-4883-A555-12138BB8CCDE}"/>
    <cellStyle name="Millares 6 2 2 11 3 2" xfId="41074" xr:uid="{76CB3DD5-394F-49B2-BECC-8BF35E6C2F95}"/>
    <cellStyle name="Millares 6 2 2 11 4" xfId="26176" xr:uid="{2F1412C4-875C-46C5-A30C-F5CD0DF8C5C5}"/>
    <cellStyle name="Millares 6 2 2 11 5" xfId="47679" xr:uid="{FEE351AE-6F8A-4DAB-A880-E2B2275E58F4}"/>
    <cellStyle name="Millares 6 2 2 12" xfId="5173" xr:uid="{94A1BC54-E405-4A06-819E-1456B84E4881}"/>
    <cellStyle name="Millares 6 2 2 12 2" xfId="13439" xr:uid="{A7A01127-8E45-4671-A0C5-7D149BE27536}"/>
    <cellStyle name="Millares 6 2 2 12 2 2" xfId="34942" xr:uid="{3D03E527-43AE-41FD-92E9-0A84524A1F3F}"/>
    <cellStyle name="Millares 6 2 2 12 3" xfId="20074" xr:uid="{6D20FF2B-AEB9-4CB5-9CD4-F2E243DD7900}"/>
    <cellStyle name="Millares 6 2 2 12 3 2" xfId="41577" xr:uid="{BB93664B-ACC3-447B-A489-8A4683B56803}"/>
    <cellStyle name="Millares 6 2 2 12 4" xfId="26679" xr:uid="{7F69D62E-47CA-4A3A-B870-675C03FF7176}"/>
    <cellStyle name="Millares 6 2 2 12 5" xfId="48182" xr:uid="{22975D03-0A7C-404D-95E7-9814FC1B4894}"/>
    <cellStyle name="Millares 6 2 2 13" xfId="6814" xr:uid="{0C8F6BA8-DDE1-4911-B3BE-0480104FC315}"/>
    <cellStyle name="Millares 6 2 2 13 2" xfId="28317" xr:uid="{DC812EEF-53B2-42D9-82BE-A634DBCDA199}"/>
    <cellStyle name="Millares 6 2 2 14" xfId="8468" xr:uid="{1D0E6572-8BF9-4795-ABEA-B7A01E86DA44}"/>
    <cellStyle name="Millares 6 2 2 14 2" xfId="29971" xr:uid="{0C062E27-5F66-4D74-85B9-4A0272E68CA7}"/>
    <cellStyle name="Millares 6 2 2 15" xfId="15107" xr:uid="{21A86DA5-1CD8-48D2-8CF2-8FCC2B9CD51F}"/>
    <cellStyle name="Millares 6 2 2 15 2" xfId="36610" xr:uid="{A20CE6FA-3B07-4FF3-AA0B-E6766B0F1A1A}"/>
    <cellStyle name="Millares 6 2 2 16" xfId="21712" xr:uid="{C8E1152B-CA2E-4661-AA6C-BB6C1914C2DA}"/>
    <cellStyle name="Millares 6 2 2 17" xfId="43215" xr:uid="{6F9F03A3-37D3-4821-A70A-763FFD3D1202}"/>
    <cellStyle name="Millares 6 2 2 2" xfId="170" xr:uid="{F351F3D0-764C-4BFC-AC89-F756C990BFFF}"/>
    <cellStyle name="Millares 6 2 2 2 10" xfId="4707" xr:uid="{036DB058-473C-4FFE-8C3B-92221DECD205}"/>
    <cellStyle name="Millares 6 2 2 2 10 2" xfId="12973" xr:uid="{75BE9D31-46DA-4927-843E-09C2A0B2AAA5}"/>
    <cellStyle name="Millares 6 2 2 2 10 2 2" xfId="34476" xr:uid="{6FB0E706-79DB-44B4-937C-56E23BB41816}"/>
    <cellStyle name="Millares 6 2 2 2 10 3" xfId="19608" xr:uid="{E0757D16-299A-445C-B78E-7CC351946E31}"/>
    <cellStyle name="Millares 6 2 2 2 10 3 2" xfId="41111" xr:uid="{F17897C2-540E-4021-A51C-D031677C623F}"/>
    <cellStyle name="Millares 6 2 2 2 10 4" xfId="26213" xr:uid="{06A86A18-8403-44EB-BE04-0C70846C697B}"/>
    <cellStyle name="Millares 6 2 2 2 10 5" xfId="47716" xr:uid="{08C45AF3-E1D7-436E-81D5-C9FDCEACA0D5}"/>
    <cellStyle name="Millares 6 2 2 2 11" xfId="5210" xr:uid="{A8AC5665-1B61-4FE3-8881-8395565323EC}"/>
    <cellStyle name="Millares 6 2 2 2 11 2" xfId="13476" xr:uid="{0B04864E-D5B7-4068-BFD8-8F796250B4BA}"/>
    <cellStyle name="Millares 6 2 2 2 11 2 2" xfId="34979" xr:uid="{3B6582EA-50A8-40C8-AFBA-F04BFBD8CCEB}"/>
    <cellStyle name="Millares 6 2 2 2 11 3" xfId="20111" xr:uid="{529D9587-C4C3-4C54-81D0-805E76344016}"/>
    <cellStyle name="Millares 6 2 2 2 11 3 2" xfId="41614" xr:uid="{71CDCFEF-9C93-459C-ADC3-090070BD9DDB}"/>
    <cellStyle name="Millares 6 2 2 2 11 4" xfId="26716" xr:uid="{D5060999-DB27-49DD-9C3E-C248179DA42D}"/>
    <cellStyle name="Millares 6 2 2 2 11 5" xfId="48219" xr:uid="{8B205460-5415-45CB-BE36-B682E78C126C}"/>
    <cellStyle name="Millares 6 2 2 2 12" xfId="6851" xr:uid="{7D225882-547F-4875-B7F2-0872F25DF6BC}"/>
    <cellStyle name="Millares 6 2 2 2 12 2" xfId="28354" xr:uid="{A3F0753E-E872-4B42-B41B-0CD1C50B507C}"/>
    <cellStyle name="Millares 6 2 2 2 13" xfId="8505" xr:uid="{3C76C9AF-2AB3-4AB2-A19F-30268F64C1A6}"/>
    <cellStyle name="Millares 6 2 2 2 13 2" xfId="30008" xr:uid="{D5725EE0-4388-4F41-82CD-1373ADD6AA1A}"/>
    <cellStyle name="Millares 6 2 2 2 14" xfId="15144" xr:uid="{B88F1F52-74ED-43BF-A476-B829C9E29C24}"/>
    <cellStyle name="Millares 6 2 2 2 14 2" xfId="36647" xr:uid="{8D20ECEA-D6C4-4E34-9897-AB530E87BDA1}"/>
    <cellStyle name="Millares 6 2 2 2 15" xfId="21749" xr:uid="{ED13F822-FD66-4626-AE18-7201FCCCF38E}"/>
    <cellStyle name="Millares 6 2 2 2 16" xfId="43252" xr:uid="{AC087F7E-56C7-420E-B75D-C5A4A9EB2A28}"/>
    <cellStyle name="Millares 6 2 2 2 2" xfId="502" xr:uid="{7CB36FF0-BD00-4FFD-8D15-3E89ACCD8D87}"/>
    <cellStyle name="Millares 6 2 2 2 2 10" xfId="7113" xr:uid="{ACDBF51D-2385-4772-894E-F2600BAC8275}"/>
    <cellStyle name="Millares 6 2 2 2 2 10 2" xfId="28616" xr:uid="{ACC01BCC-F189-4C70-A9AA-40996918BFE3}"/>
    <cellStyle name="Millares 6 2 2 2 2 11" xfId="8769" xr:uid="{3725CF30-BFE1-4E2C-86BF-4E910F393E8E}"/>
    <cellStyle name="Millares 6 2 2 2 2 11 2" xfId="30272" xr:uid="{2A1B23B1-51EC-4E21-8DF7-CCCBDF6B41E5}"/>
    <cellStyle name="Millares 6 2 2 2 2 12" xfId="15405" xr:uid="{39066B37-A7E6-4103-9A5D-23B8BB756C5E}"/>
    <cellStyle name="Millares 6 2 2 2 2 12 2" xfId="36908" xr:uid="{00AB5ED4-1814-495A-A1D8-4DD7B969BD38}"/>
    <cellStyle name="Millares 6 2 2 2 2 13" xfId="22010" xr:uid="{5B593281-79EF-4CD3-8290-469E438D4FD9}"/>
    <cellStyle name="Millares 6 2 2 2 2 14" xfId="43513" xr:uid="{CB548E05-8BCF-4278-B2F4-20379777DF06}"/>
    <cellStyle name="Millares 6 2 2 2 2 2" xfId="784" xr:uid="{786988A3-13A4-4DAE-92D9-E6A32F5B4DB6}"/>
    <cellStyle name="Millares 6 2 2 2 2 2 10" xfId="15685" xr:uid="{AE15A5D7-9B04-420E-A9E6-7E62EA030DB6}"/>
    <cellStyle name="Millares 6 2 2 2 2 2 10 2" xfId="37188" xr:uid="{72435CBD-3C87-41A5-B70F-2238A90C1CEE}"/>
    <cellStyle name="Millares 6 2 2 2 2 2 11" xfId="22290" xr:uid="{307B65CC-5787-4874-BFC4-7547A49F03DB}"/>
    <cellStyle name="Millares 6 2 2 2 2 2 12" xfId="43793" xr:uid="{B556BE2E-6F6F-4E77-99DF-5B8EF2696930}"/>
    <cellStyle name="Millares 6 2 2 2 2 2 2" xfId="1730" xr:uid="{6A830153-759C-49AE-AEE7-B46F72E95BD7}"/>
    <cellStyle name="Millares 6 2 2 2 2 2 2 2" xfId="4559" xr:uid="{FEEF6355-13F0-4078-B802-19E07F155D8C}"/>
    <cellStyle name="Millares 6 2 2 2 2 2 2 2 2" xfId="12825" xr:uid="{F783C900-4A97-44C8-93E4-64557B1B0C1D}"/>
    <cellStyle name="Millares 6 2 2 2 2 2 2 2 2 2" xfId="34328" xr:uid="{2715C9BE-F4A7-4552-AF03-B05099BC52B7}"/>
    <cellStyle name="Millares 6 2 2 2 2 2 2 2 3" xfId="19460" xr:uid="{896D93A2-B963-41CC-B93E-8AFA6847FD48}"/>
    <cellStyle name="Millares 6 2 2 2 2 2 2 2 3 2" xfId="40963" xr:uid="{3DBD5A2B-68E3-4A0C-A586-EC7DBCCC3DEE}"/>
    <cellStyle name="Millares 6 2 2 2 2 2 2 2 4" xfId="26065" xr:uid="{24D456DF-1BCD-4166-A2E2-3FBA5F0324D3}"/>
    <cellStyle name="Millares 6 2 2 2 2 2 2 2 5" xfId="47568" xr:uid="{F01894C8-63CE-4F5C-8920-551226B9D3A3}"/>
    <cellStyle name="Millares 6 2 2 2 2 2 2 3" xfId="6698" xr:uid="{E3C2AE32-ADCB-41AF-8B44-B74939455B38}"/>
    <cellStyle name="Millares 6 2 2 2 2 2 2 3 2" xfId="14964" xr:uid="{215A9BC2-8193-4141-BF6F-C1F00F89BE5D}"/>
    <cellStyle name="Millares 6 2 2 2 2 2 2 3 2 2" xfId="36467" xr:uid="{83154ABD-2CA4-44AB-B366-0CFED288FBF0}"/>
    <cellStyle name="Millares 6 2 2 2 2 2 2 3 3" xfId="21599" xr:uid="{5D6F6D46-F9CD-4100-8A06-F3157F18194B}"/>
    <cellStyle name="Millares 6 2 2 2 2 2 2 3 3 2" xfId="43102" xr:uid="{F9C3044B-17F4-45A9-A935-E2E71F7B744B}"/>
    <cellStyle name="Millares 6 2 2 2 2 2 2 3 4" xfId="28204" xr:uid="{10251947-977C-473D-A72C-B00E30D61DA3}"/>
    <cellStyle name="Millares 6 2 2 2 2 2 2 3 5" xfId="49707" xr:uid="{A1108D70-A6C9-4E45-978E-47FBD7ED501C}"/>
    <cellStyle name="Millares 6 2 2 2 2 2 2 4" xfId="8339" xr:uid="{A4BA8285-4ED8-484F-AB54-898A55F3586A}"/>
    <cellStyle name="Millares 6 2 2 2 2 2 2 4 2" xfId="29842" xr:uid="{C8BCEDA1-8488-458A-9D79-C8694C51F393}"/>
    <cellStyle name="Millares 6 2 2 2 2 2 2 5" xfId="9996" xr:uid="{B7B661E1-E816-42E1-9AE4-D956A57ED9E3}"/>
    <cellStyle name="Millares 6 2 2 2 2 2 2 5 2" xfId="31499" xr:uid="{FC24732F-F82E-46C2-81A0-AA5D54B1F227}"/>
    <cellStyle name="Millares 6 2 2 2 2 2 2 6" xfId="16631" xr:uid="{EED3D878-B4D1-49A3-B25B-AEC4BEFEBDE2}"/>
    <cellStyle name="Millares 6 2 2 2 2 2 2 6 2" xfId="38134" xr:uid="{A5B0E931-562E-4A00-8D50-56EC25AAE191}"/>
    <cellStyle name="Millares 6 2 2 2 2 2 2 7" xfId="23236" xr:uid="{02D28A10-1692-4195-AFE1-EAD12A98862C}"/>
    <cellStyle name="Millares 6 2 2 2 2 2 2 8" xfId="44739" xr:uid="{15C651CE-FF3F-4DB3-BD28-7D5F95EBD4B5}"/>
    <cellStyle name="Millares 6 2 2 2 2 2 3" xfId="2417" xr:uid="{CEFE86F5-5ED2-4EE3-9E6C-116AE7A5EA1F}"/>
    <cellStyle name="Millares 6 2 2 2 2 2 3 2" xfId="10683" xr:uid="{CDF3A94F-4A1F-4FF7-AEEF-D0155AB5E133}"/>
    <cellStyle name="Millares 6 2 2 2 2 2 3 2 2" xfId="32186" xr:uid="{BDCA0296-D61F-4B0A-9A67-1CF810D64D11}"/>
    <cellStyle name="Millares 6 2 2 2 2 2 3 3" xfId="17318" xr:uid="{0BA76DC0-7579-41BD-99B6-AB9421F81013}"/>
    <cellStyle name="Millares 6 2 2 2 2 2 3 3 2" xfId="38821" xr:uid="{34A70562-FE01-428D-A8E3-3375A0E15E1E}"/>
    <cellStyle name="Millares 6 2 2 2 2 2 3 4" xfId="23923" xr:uid="{E4AC5245-BDCE-4EE1-8420-BD99FC4C8840}"/>
    <cellStyle name="Millares 6 2 2 2 2 2 3 5" xfId="45426" xr:uid="{B9C45010-3798-4A00-8B4B-364CF2DBB61C}"/>
    <cellStyle name="Millares 6 2 2 2 2 2 4" xfId="2934" xr:uid="{703A6D99-6C32-4B8C-A53C-A46B066BF00C}"/>
    <cellStyle name="Millares 6 2 2 2 2 2 4 2" xfId="11200" xr:uid="{1B627A6D-1A3C-44C6-B16A-FC24573A21E3}"/>
    <cellStyle name="Millares 6 2 2 2 2 2 4 2 2" xfId="32703" xr:uid="{E84DE8C1-E221-450A-86C6-1E7F3BC329B2}"/>
    <cellStyle name="Millares 6 2 2 2 2 2 4 3" xfId="17835" xr:uid="{C96962D2-BEFE-423D-85F4-A4D3BA8476E4}"/>
    <cellStyle name="Millares 6 2 2 2 2 2 4 3 2" xfId="39338" xr:uid="{7FF6AC61-AF62-4387-B5D7-EEF779D9944D}"/>
    <cellStyle name="Millares 6 2 2 2 2 2 4 4" xfId="24440" xr:uid="{F65AEA83-B52B-438F-9E24-2999CB16899C}"/>
    <cellStyle name="Millares 6 2 2 2 2 2 4 5" xfId="45943" xr:uid="{CACD0B12-9261-4D55-8A44-D2B94BECD630}"/>
    <cellStyle name="Millares 6 2 2 2 2 2 5" xfId="3613" xr:uid="{DBEBE52E-B4A6-4B04-8C9E-1AC85831A3C0}"/>
    <cellStyle name="Millares 6 2 2 2 2 2 5 2" xfId="11879" xr:uid="{60BE02CF-153D-46B1-9E97-34FF4C895526}"/>
    <cellStyle name="Millares 6 2 2 2 2 2 5 2 2" xfId="33382" xr:uid="{0F77FE34-A89C-41FD-9835-C04F891DD8B1}"/>
    <cellStyle name="Millares 6 2 2 2 2 2 5 3" xfId="18514" xr:uid="{5EFE0A1D-0826-43A3-8C47-EE097C49B3B2}"/>
    <cellStyle name="Millares 6 2 2 2 2 2 5 3 2" xfId="40017" xr:uid="{D2D66B98-F16C-4FE1-B0E7-7AEA33D247FC}"/>
    <cellStyle name="Millares 6 2 2 2 2 2 5 4" xfId="25119" xr:uid="{FDC56F56-555E-4B3E-BEB5-7995FE9818BC}"/>
    <cellStyle name="Millares 6 2 2 2 2 2 5 5" xfId="46622" xr:uid="{432B5773-348B-44AD-BD94-4A7B245FCFD0}"/>
    <cellStyle name="Millares 6 2 2 2 2 2 6" xfId="5078" xr:uid="{7BAAC443-A6BE-46CB-859A-5E21A1349D01}"/>
    <cellStyle name="Millares 6 2 2 2 2 2 6 2" xfId="13344" xr:uid="{BF7A38AC-93F8-4B5E-B388-EE5265F47D56}"/>
    <cellStyle name="Millares 6 2 2 2 2 2 6 2 2" xfId="34847" xr:uid="{2BA21637-E147-4C25-86AA-F331DF4BD6BB}"/>
    <cellStyle name="Millares 6 2 2 2 2 2 6 3" xfId="19979" xr:uid="{B7204CA9-C56F-42A4-B944-5BDDE05D449A}"/>
    <cellStyle name="Millares 6 2 2 2 2 2 6 3 2" xfId="41482" xr:uid="{F235C345-A8DB-45A4-9539-F494CFF759C8}"/>
    <cellStyle name="Millares 6 2 2 2 2 2 6 4" xfId="26584" xr:uid="{14C1E7FC-573C-488A-BBD0-A0CECC034744}"/>
    <cellStyle name="Millares 6 2 2 2 2 2 6 5" xfId="48087" xr:uid="{67C604B5-78E7-487E-AAAD-44EE0A425337}"/>
    <cellStyle name="Millares 6 2 2 2 2 2 7" xfId="5752" xr:uid="{9140843F-3DDE-4EF8-877E-2A71C456E586}"/>
    <cellStyle name="Millares 6 2 2 2 2 2 7 2" xfId="14018" xr:uid="{0F0EE0B6-43CB-42B7-A897-2B80D0339DB9}"/>
    <cellStyle name="Millares 6 2 2 2 2 2 7 2 2" xfId="35521" xr:uid="{D521D664-6E68-4348-92EC-40F0B0467CDD}"/>
    <cellStyle name="Millares 6 2 2 2 2 2 7 3" xfId="20653" xr:uid="{8C2589D3-5B5D-4831-8D17-B645239B3ADD}"/>
    <cellStyle name="Millares 6 2 2 2 2 2 7 3 2" xfId="42156" xr:uid="{3DBB7300-BC85-4CDB-AEED-3A1E77B7D840}"/>
    <cellStyle name="Millares 6 2 2 2 2 2 7 4" xfId="27258" xr:uid="{D59E3D48-C48D-4795-89FB-F85511E27E5E}"/>
    <cellStyle name="Millares 6 2 2 2 2 2 7 5" xfId="48761" xr:uid="{88432A04-7B74-49E3-9B6D-797BE066A5E3}"/>
    <cellStyle name="Millares 6 2 2 2 2 2 8" xfId="7393" xr:uid="{56F7D675-59E1-4098-8435-32C729F3A72F}"/>
    <cellStyle name="Millares 6 2 2 2 2 2 8 2" xfId="28896" xr:uid="{713AF663-2E9F-41B8-A65C-AE60484DBAB9}"/>
    <cellStyle name="Millares 6 2 2 2 2 2 9" xfId="9050" xr:uid="{5327C81E-004B-4AB9-8809-49046CDDF722}"/>
    <cellStyle name="Millares 6 2 2 2 2 2 9 2" xfId="30553" xr:uid="{C52904D2-F7EF-49E0-A01F-B662570563D7}"/>
    <cellStyle name="Millares 6 2 2 2 2 3" xfId="1054" xr:uid="{050571EE-E286-42A5-8F01-30E8A596E122}"/>
    <cellStyle name="Millares 6 2 2 2 2 3 2" xfId="3883" xr:uid="{23F9756D-0493-4A05-826F-707B8521328A}"/>
    <cellStyle name="Millares 6 2 2 2 2 3 2 2" xfId="12149" xr:uid="{FBC83685-FDB2-4AE7-AEA0-39CF040CD167}"/>
    <cellStyle name="Millares 6 2 2 2 2 3 2 2 2" xfId="33652" xr:uid="{A0E893F9-C773-49A6-AB7B-3E7131D0AEB7}"/>
    <cellStyle name="Millares 6 2 2 2 2 3 2 3" xfId="18784" xr:uid="{70765CA0-1AC0-4E2D-A4F1-E4BBE7071E1E}"/>
    <cellStyle name="Millares 6 2 2 2 2 3 2 3 2" xfId="40287" xr:uid="{7469DECB-B7F8-403A-8F84-51BC11C52F3A}"/>
    <cellStyle name="Millares 6 2 2 2 2 3 2 4" xfId="25389" xr:uid="{75870B69-FB52-4109-8EC5-FF8FBB0178C1}"/>
    <cellStyle name="Millares 6 2 2 2 2 3 2 5" xfId="46892" xr:uid="{2DE74A74-7A50-4B3B-814D-C70D7235EDDB}"/>
    <cellStyle name="Millares 6 2 2 2 2 3 3" xfId="6022" xr:uid="{09C14C02-CB79-4D71-AF3B-3873E153A624}"/>
    <cellStyle name="Millares 6 2 2 2 2 3 3 2" xfId="14288" xr:uid="{A0AE8581-4B34-4A31-AF36-D7A57708478A}"/>
    <cellStyle name="Millares 6 2 2 2 2 3 3 2 2" xfId="35791" xr:uid="{7A40E8EC-7C0A-4AD7-8DA0-FC94855CE108}"/>
    <cellStyle name="Millares 6 2 2 2 2 3 3 3" xfId="20923" xr:uid="{F90051B7-7003-4A9E-A9CD-C5C3AECD01F9}"/>
    <cellStyle name="Millares 6 2 2 2 2 3 3 3 2" xfId="42426" xr:uid="{EA197698-50B7-48D2-B9FC-AB4C8EFEEFDD}"/>
    <cellStyle name="Millares 6 2 2 2 2 3 3 4" xfId="27528" xr:uid="{1B8DDD8C-CCE7-4959-A420-E8997B00E9FD}"/>
    <cellStyle name="Millares 6 2 2 2 2 3 3 5" xfId="49031" xr:uid="{DC268DB0-0B75-4D3B-A2BE-7762B195914E}"/>
    <cellStyle name="Millares 6 2 2 2 2 3 4" xfId="7663" xr:uid="{B596E651-BDA8-44FD-A5A0-1C2A6A2B80EA}"/>
    <cellStyle name="Millares 6 2 2 2 2 3 4 2" xfId="29166" xr:uid="{E79EB985-9B34-453E-9D00-C9A0173DAE36}"/>
    <cellStyle name="Millares 6 2 2 2 2 3 5" xfId="9320" xr:uid="{A1D8779F-A3AE-4E1E-9F4E-7B8CFF9252E7}"/>
    <cellStyle name="Millares 6 2 2 2 2 3 5 2" xfId="30823" xr:uid="{649D7495-106A-4C13-B4FF-EC14D262F95A}"/>
    <cellStyle name="Millares 6 2 2 2 2 3 6" xfId="15955" xr:uid="{C6CE2F32-6127-48DD-9141-84699D0577B5}"/>
    <cellStyle name="Millares 6 2 2 2 2 3 6 2" xfId="37458" xr:uid="{4948FC25-9C3B-4AC4-81DB-E5A63EAF96DA}"/>
    <cellStyle name="Millares 6 2 2 2 2 3 7" xfId="22560" xr:uid="{A7216682-B8DE-4C99-AD35-C56929951BAD}"/>
    <cellStyle name="Millares 6 2 2 2 2 3 8" xfId="44063" xr:uid="{EB9F0A50-D35B-4CBE-8F7B-262E92B70844}"/>
    <cellStyle name="Millares 6 2 2 2 2 4" xfId="1450" xr:uid="{A67E013E-6D62-46E3-9AE0-88BFFD557A04}"/>
    <cellStyle name="Millares 6 2 2 2 2 4 2" xfId="4279" xr:uid="{AB4AE64F-B613-456A-8BAD-5884CA25FEC4}"/>
    <cellStyle name="Millares 6 2 2 2 2 4 2 2" xfId="12545" xr:uid="{9729C9F3-16B4-4AFD-B2B2-A01E61B27333}"/>
    <cellStyle name="Millares 6 2 2 2 2 4 2 2 2" xfId="34048" xr:uid="{5BE5AD67-170A-4676-9CF3-614716F150A6}"/>
    <cellStyle name="Millares 6 2 2 2 2 4 2 3" xfId="19180" xr:uid="{5EF524A3-F42C-4E95-AE8F-01F5440A05E5}"/>
    <cellStyle name="Millares 6 2 2 2 2 4 2 3 2" xfId="40683" xr:uid="{80416B76-DBAB-4316-BC36-23596E18ABA6}"/>
    <cellStyle name="Millares 6 2 2 2 2 4 2 4" xfId="25785" xr:uid="{0778641A-A3DA-4B19-B328-C78825DDE4D0}"/>
    <cellStyle name="Millares 6 2 2 2 2 4 2 5" xfId="47288" xr:uid="{9CBF1FDE-8D80-4C94-9A49-8A0979F1EFAD}"/>
    <cellStyle name="Millares 6 2 2 2 2 4 3" xfId="6418" xr:uid="{59B7CD1A-3CFC-4D0E-AAE3-5BC4B38C3E3F}"/>
    <cellStyle name="Millares 6 2 2 2 2 4 3 2" xfId="14684" xr:uid="{CCB3EE45-2E46-4CC9-B473-9FC85D691640}"/>
    <cellStyle name="Millares 6 2 2 2 2 4 3 2 2" xfId="36187" xr:uid="{D0E2F0F0-A246-410C-9624-5E9E3C148824}"/>
    <cellStyle name="Millares 6 2 2 2 2 4 3 3" xfId="21319" xr:uid="{25F73B17-43B7-46B9-ADA5-EA9F94F3F6F3}"/>
    <cellStyle name="Millares 6 2 2 2 2 4 3 3 2" xfId="42822" xr:uid="{4B325161-9872-4CC4-B859-AFE33669FFA2}"/>
    <cellStyle name="Millares 6 2 2 2 2 4 3 4" xfId="27924" xr:uid="{CE865C9A-3FFB-4B90-A636-65F781EB14A4}"/>
    <cellStyle name="Millares 6 2 2 2 2 4 3 5" xfId="49427" xr:uid="{DF2FB8DB-F69A-4E45-B974-E5BEE65369C0}"/>
    <cellStyle name="Millares 6 2 2 2 2 4 4" xfId="8059" xr:uid="{292602A5-CA13-4F79-B217-3D7FCDDD6184}"/>
    <cellStyle name="Millares 6 2 2 2 2 4 4 2" xfId="29562" xr:uid="{3442A029-D5C6-47FC-90E3-628EEBACF16D}"/>
    <cellStyle name="Millares 6 2 2 2 2 4 5" xfId="9716" xr:uid="{6336991B-AB2C-4E3F-A6DE-CEE06388DAF5}"/>
    <cellStyle name="Millares 6 2 2 2 2 4 5 2" xfId="31219" xr:uid="{21993F21-B898-4890-8D0C-72F9DD1D08A2}"/>
    <cellStyle name="Millares 6 2 2 2 2 4 6" xfId="16351" xr:uid="{50169463-C977-4EE8-BF13-C0C3CA5D2B60}"/>
    <cellStyle name="Millares 6 2 2 2 2 4 6 2" xfId="37854" xr:uid="{40E2BA02-5A0D-4D03-8110-DB460571E6DF}"/>
    <cellStyle name="Millares 6 2 2 2 2 4 7" xfId="22956" xr:uid="{D517A1FD-AA2C-43F0-B2A8-E5F6B982EF0A}"/>
    <cellStyle name="Millares 6 2 2 2 2 4 8" xfId="44459" xr:uid="{ED1DD502-E1E1-4F59-8457-F7790301694B}"/>
    <cellStyle name="Millares 6 2 2 2 2 5" xfId="2137" xr:uid="{CB5998B1-6E2C-4186-9063-13F2876BA187}"/>
    <cellStyle name="Millares 6 2 2 2 2 5 2" xfId="10403" xr:uid="{B045EC43-9ADC-4379-812A-CE2B0273269E}"/>
    <cellStyle name="Millares 6 2 2 2 2 5 2 2" xfId="31906" xr:uid="{556A0A48-CC41-4944-8B85-32DB3B0254DF}"/>
    <cellStyle name="Millares 6 2 2 2 2 5 3" xfId="17038" xr:uid="{6F7B8BF2-CA2B-46C7-A310-7D53E053E991}"/>
    <cellStyle name="Millares 6 2 2 2 2 5 3 2" xfId="38541" xr:uid="{3142FD5E-37A1-4853-A4B0-4BB91125943B}"/>
    <cellStyle name="Millares 6 2 2 2 2 5 4" xfId="23643" xr:uid="{8D3DC9BC-A8F3-4222-937B-CE0FE0172772}"/>
    <cellStyle name="Millares 6 2 2 2 2 5 5" xfId="45146" xr:uid="{9867022B-E6C0-4555-886A-F59BC3E9849D}"/>
    <cellStyle name="Millares 6 2 2 2 2 6" xfId="2685" xr:uid="{AC803734-97A1-41F3-87E6-D83C0492CDEF}"/>
    <cellStyle name="Millares 6 2 2 2 2 6 2" xfId="10951" xr:uid="{A96BF21D-1C78-4176-A3EF-C8F6E50C4593}"/>
    <cellStyle name="Millares 6 2 2 2 2 6 2 2" xfId="32454" xr:uid="{31DAE9AB-6ADB-454A-AA85-3B1B91DF5FF2}"/>
    <cellStyle name="Millares 6 2 2 2 2 6 3" xfId="17586" xr:uid="{F0497DF6-9221-4D96-BDF4-662B450F8E0D}"/>
    <cellStyle name="Millares 6 2 2 2 2 6 3 2" xfId="39089" xr:uid="{C878EBAE-7309-476C-8344-0FCC6B776D23}"/>
    <cellStyle name="Millares 6 2 2 2 2 6 4" xfId="24191" xr:uid="{DF722224-1D91-4552-BD15-6C09B14900CE}"/>
    <cellStyle name="Millares 6 2 2 2 2 6 5" xfId="45694" xr:uid="{FAB7CF07-278F-4DEE-8444-482B6E3EF7EC}"/>
    <cellStyle name="Millares 6 2 2 2 2 7" xfId="3333" xr:uid="{B78047ED-3E30-4F23-8FF9-C5B2BE3632FF}"/>
    <cellStyle name="Millares 6 2 2 2 2 7 2" xfId="11599" xr:uid="{DBB6ECB3-E901-4FFB-ACD4-884F0D9BB8F8}"/>
    <cellStyle name="Millares 6 2 2 2 2 7 2 2" xfId="33102" xr:uid="{96F17671-BEBB-4060-BCE2-35769F68E37F}"/>
    <cellStyle name="Millares 6 2 2 2 2 7 3" xfId="18234" xr:uid="{6EE31A3D-9E38-4A88-A0DF-D28317CBFB29}"/>
    <cellStyle name="Millares 6 2 2 2 2 7 3 2" xfId="39737" xr:uid="{7CF1ECCD-5E21-4E63-A6F4-BB09542DB458}"/>
    <cellStyle name="Millares 6 2 2 2 2 7 4" xfId="24839" xr:uid="{78C2F1DF-6E86-4279-B122-D4690364444D}"/>
    <cellStyle name="Millares 6 2 2 2 2 7 5" xfId="46342" xr:uid="{CF82BED2-69CA-479B-A4A1-91FE40316C88}"/>
    <cellStyle name="Millares 6 2 2 2 2 8" xfId="4829" xr:uid="{5FCC2E38-0E71-49BA-9DE3-15878FABB91E}"/>
    <cellStyle name="Millares 6 2 2 2 2 8 2" xfId="13095" xr:uid="{A5BBC867-61F5-40A4-B215-48BC0E96CE25}"/>
    <cellStyle name="Millares 6 2 2 2 2 8 2 2" xfId="34598" xr:uid="{B05064FB-9996-47DC-86B6-C21BEF6CCDBA}"/>
    <cellStyle name="Millares 6 2 2 2 2 8 3" xfId="19730" xr:uid="{37DD4C81-CA11-4FE5-8DE6-B3982C105A3E}"/>
    <cellStyle name="Millares 6 2 2 2 2 8 3 2" xfId="41233" xr:uid="{7E69AC38-D187-437A-A2CC-2CDE70D3A465}"/>
    <cellStyle name="Millares 6 2 2 2 2 8 4" xfId="26335" xr:uid="{4C39F9BE-0FEF-4B40-9D16-86252EB7FDFE}"/>
    <cellStyle name="Millares 6 2 2 2 2 8 5" xfId="47838" xr:uid="{097254BB-7E1B-46C8-91AA-6E42A768605B}"/>
    <cellStyle name="Millares 6 2 2 2 2 9" xfId="5472" xr:uid="{30984AE0-E48C-4228-B498-C7AAF0441843}"/>
    <cellStyle name="Millares 6 2 2 2 2 9 2" xfId="13738" xr:uid="{A2EAC832-FC3B-4B6C-9DAD-6829B808DDE5}"/>
    <cellStyle name="Millares 6 2 2 2 2 9 2 2" xfId="35241" xr:uid="{70EDB2CC-850B-4FCA-9633-008309527FB6}"/>
    <cellStyle name="Millares 6 2 2 2 2 9 3" xfId="20373" xr:uid="{4BDF1D44-BF27-475C-B255-1FE082F05A6D}"/>
    <cellStyle name="Millares 6 2 2 2 2 9 3 2" xfId="41876" xr:uid="{EFD4C7D3-2312-47FE-AB06-88FBCFB4F29D}"/>
    <cellStyle name="Millares 6 2 2 2 2 9 4" xfId="26978" xr:uid="{DC4777C9-3688-4865-9BAB-EEEC679B474A}"/>
    <cellStyle name="Millares 6 2 2 2 2 9 5" xfId="48481" xr:uid="{20804D77-4174-44C3-8F09-7380FD3A935C}"/>
    <cellStyle name="Millares 6 2 2 2 3" xfId="375" xr:uid="{8F680E06-DD84-47AC-AD29-FEF48D7E69BE}"/>
    <cellStyle name="Millares 6 2 2 2 3 10" xfId="15278" xr:uid="{0A2206C6-7997-4C8B-B101-9556E1AEAFDB}"/>
    <cellStyle name="Millares 6 2 2 2 3 10 2" xfId="36781" xr:uid="{7C1C8A19-6B95-413C-8C0D-B1936D428480}"/>
    <cellStyle name="Millares 6 2 2 2 3 11" xfId="21883" xr:uid="{AE009A35-D6AE-4D69-861D-10AF583B4A11}"/>
    <cellStyle name="Millares 6 2 2 2 3 12" xfId="43386" xr:uid="{F6854662-282D-4F6B-8298-A4741C5D53B4}"/>
    <cellStyle name="Millares 6 2 2 2 3 2" xfId="1323" xr:uid="{F46C178F-F662-4681-BD7D-C829D772D845}"/>
    <cellStyle name="Millares 6 2 2 2 3 2 2" xfId="4152" xr:uid="{BA315CA4-35B0-4202-B030-398082D2B974}"/>
    <cellStyle name="Millares 6 2 2 2 3 2 2 2" xfId="12418" xr:uid="{622F5D15-7F84-41AB-8BF7-D8867F9F32C8}"/>
    <cellStyle name="Millares 6 2 2 2 3 2 2 2 2" xfId="33921" xr:uid="{D2AE3979-7E30-4D52-803D-2C712857AEB9}"/>
    <cellStyle name="Millares 6 2 2 2 3 2 2 3" xfId="19053" xr:uid="{5C9997E5-87C6-43D3-A816-5FBD0D514C8C}"/>
    <cellStyle name="Millares 6 2 2 2 3 2 2 3 2" xfId="40556" xr:uid="{93EF229E-9C24-4135-A46A-E8EF26F5A664}"/>
    <cellStyle name="Millares 6 2 2 2 3 2 2 4" xfId="25658" xr:uid="{2921CFEA-4B33-40BC-B471-58E6EB1B6D15}"/>
    <cellStyle name="Millares 6 2 2 2 3 2 2 5" xfId="47161" xr:uid="{3607D993-32B3-444B-8EB9-23BCFBF3B331}"/>
    <cellStyle name="Millares 6 2 2 2 3 2 3" xfId="6291" xr:uid="{3310569D-33DD-451B-B983-355138C2C3A0}"/>
    <cellStyle name="Millares 6 2 2 2 3 2 3 2" xfId="14557" xr:uid="{C1692FB2-D68E-4B28-A3A4-9F9CF7EC1909}"/>
    <cellStyle name="Millares 6 2 2 2 3 2 3 2 2" xfId="36060" xr:uid="{63D0EA9F-712B-45A9-A85C-E69FE1B3906F}"/>
    <cellStyle name="Millares 6 2 2 2 3 2 3 3" xfId="21192" xr:uid="{A897B7CF-3212-417B-B979-0089A54A9889}"/>
    <cellStyle name="Millares 6 2 2 2 3 2 3 3 2" xfId="42695" xr:uid="{5DBC96FD-3466-4B84-9FB6-4A0833622BA1}"/>
    <cellStyle name="Millares 6 2 2 2 3 2 3 4" xfId="27797" xr:uid="{988B7A2D-EE2E-472B-B9FF-CF96811B0687}"/>
    <cellStyle name="Millares 6 2 2 2 3 2 3 5" xfId="49300" xr:uid="{DD335767-8427-4F03-9FD4-ECD2EA95DC6B}"/>
    <cellStyle name="Millares 6 2 2 2 3 2 4" xfId="7932" xr:uid="{5109F636-F1AA-4858-B402-B54FAE4B7D66}"/>
    <cellStyle name="Millares 6 2 2 2 3 2 4 2" xfId="29435" xr:uid="{FBB2A273-5CFF-4C02-9F97-9308660B930A}"/>
    <cellStyle name="Millares 6 2 2 2 3 2 5" xfId="9589" xr:uid="{C3F611C9-16EB-44D4-BE6D-E6077A8CC484}"/>
    <cellStyle name="Millares 6 2 2 2 3 2 5 2" xfId="31092" xr:uid="{3675B1C4-04D0-4CA2-9D71-DF1420D1FAC3}"/>
    <cellStyle name="Millares 6 2 2 2 3 2 6" xfId="16224" xr:uid="{9138DF59-52EE-47BC-B085-3E9F08D48BA8}"/>
    <cellStyle name="Millares 6 2 2 2 3 2 6 2" xfId="37727" xr:uid="{14CDFEE3-292A-40E0-BF9B-3039F7C21D48}"/>
    <cellStyle name="Millares 6 2 2 2 3 2 7" xfId="22829" xr:uid="{B0386100-8CA4-4392-A7C8-99FAF251D637}"/>
    <cellStyle name="Millares 6 2 2 2 3 2 8" xfId="44332" xr:uid="{7202EDE6-C2F3-43BA-BB2D-AF0E4F317029}"/>
    <cellStyle name="Millares 6 2 2 2 3 3" xfId="2010" xr:uid="{FF55B6F8-DC92-4B22-9A1F-241F6CB83281}"/>
    <cellStyle name="Millares 6 2 2 2 3 3 2" xfId="10276" xr:uid="{15780AA3-88E7-4AC9-8FD6-89C582760A95}"/>
    <cellStyle name="Millares 6 2 2 2 3 3 2 2" xfId="31779" xr:uid="{7E25DC40-205C-40C9-982D-3721D2D4E67E}"/>
    <cellStyle name="Millares 6 2 2 2 3 3 3" xfId="16911" xr:uid="{62E983F5-7B21-4BA7-B51B-B8A7BAF1A149}"/>
    <cellStyle name="Millares 6 2 2 2 3 3 3 2" xfId="38414" xr:uid="{6E213E06-DB33-4EAE-9CEA-4EAFF18A1D03}"/>
    <cellStyle name="Millares 6 2 2 2 3 3 4" xfId="23516" xr:uid="{652A9875-2FEC-4198-890B-47455EEB3921}"/>
    <cellStyle name="Millares 6 2 2 2 3 3 5" xfId="45019" xr:uid="{EF44289F-BE0A-4258-A8BF-FC222112D7D4}"/>
    <cellStyle name="Millares 6 2 2 2 3 4" xfId="2809" xr:uid="{0136D9DC-6073-4BBB-AB41-6B08EAFAA6A6}"/>
    <cellStyle name="Millares 6 2 2 2 3 4 2" xfId="11075" xr:uid="{8894E70D-984B-452D-A00D-AE446E8BF761}"/>
    <cellStyle name="Millares 6 2 2 2 3 4 2 2" xfId="32578" xr:uid="{F408E163-3F51-4F47-9492-B51816A676F2}"/>
    <cellStyle name="Millares 6 2 2 2 3 4 3" xfId="17710" xr:uid="{1E65B9A1-E08E-482A-A277-88F96424E289}"/>
    <cellStyle name="Millares 6 2 2 2 3 4 3 2" xfId="39213" xr:uid="{1BDF1ECE-9381-4C7F-ABB0-619647D03346}"/>
    <cellStyle name="Millares 6 2 2 2 3 4 4" xfId="24315" xr:uid="{B6CEC272-1562-453B-9853-0696E6C7DFAF}"/>
    <cellStyle name="Millares 6 2 2 2 3 4 5" xfId="45818" xr:uid="{A44FDEC1-D4CA-40A2-80FB-429E35E1D08D}"/>
    <cellStyle name="Millares 6 2 2 2 3 5" xfId="3206" xr:uid="{4B65DA7C-6579-4470-9B65-695CF6CF122A}"/>
    <cellStyle name="Millares 6 2 2 2 3 5 2" xfId="11472" xr:uid="{54C99A55-5386-4ECF-8C78-9A913CFD70BF}"/>
    <cellStyle name="Millares 6 2 2 2 3 5 2 2" xfId="32975" xr:uid="{24BAB024-E89B-4CF7-89EB-CC79A40A9B9A}"/>
    <cellStyle name="Millares 6 2 2 2 3 5 3" xfId="18107" xr:uid="{9C2A8578-95BE-4154-8462-40144A3284DC}"/>
    <cellStyle name="Millares 6 2 2 2 3 5 3 2" xfId="39610" xr:uid="{C09EB85B-96CE-456D-9051-32953141A05E}"/>
    <cellStyle name="Millares 6 2 2 2 3 5 4" xfId="24712" xr:uid="{35860D43-040A-493E-A182-BC7679CBEFF4}"/>
    <cellStyle name="Millares 6 2 2 2 3 5 5" xfId="46215" xr:uid="{BCA3FCFD-0FAE-4EE5-94B3-597951390D6A}"/>
    <cellStyle name="Millares 6 2 2 2 3 6" xfId="4953" xr:uid="{A86C42B8-AAE6-4655-B9C0-A9E0E554CEDF}"/>
    <cellStyle name="Millares 6 2 2 2 3 6 2" xfId="13219" xr:uid="{F96DF32C-8C37-4C54-9C49-0E1F5687B3D2}"/>
    <cellStyle name="Millares 6 2 2 2 3 6 2 2" xfId="34722" xr:uid="{01CB0CED-1334-4019-A6EF-C75F6F11E193}"/>
    <cellStyle name="Millares 6 2 2 2 3 6 3" xfId="19854" xr:uid="{BEB32EC0-487B-4FDF-8756-001193E47E92}"/>
    <cellStyle name="Millares 6 2 2 2 3 6 3 2" xfId="41357" xr:uid="{18A66BCB-6A79-456D-A6B6-3DFFA4465DF3}"/>
    <cellStyle name="Millares 6 2 2 2 3 6 4" xfId="26459" xr:uid="{BFCE7F66-39D2-4054-815E-02B67B1CAFE2}"/>
    <cellStyle name="Millares 6 2 2 2 3 6 5" xfId="47962" xr:uid="{ADF932EF-3AD4-44D6-B6E5-F8C2DD86B69C}"/>
    <cellStyle name="Millares 6 2 2 2 3 7" xfId="5345" xr:uid="{AE4DB55A-FE55-463A-A0B9-D13582F7F9E7}"/>
    <cellStyle name="Millares 6 2 2 2 3 7 2" xfId="13611" xr:uid="{0705A1EF-09CA-47AB-B780-DC93A3C86AF5}"/>
    <cellStyle name="Millares 6 2 2 2 3 7 2 2" xfId="35114" xr:uid="{2FF160DA-387B-4B7E-BBDE-D548FCD2F6B1}"/>
    <cellStyle name="Millares 6 2 2 2 3 7 3" xfId="20246" xr:uid="{CE1E8AB6-232D-492A-9BF6-C65D9F5864A3}"/>
    <cellStyle name="Millares 6 2 2 2 3 7 3 2" xfId="41749" xr:uid="{CC8FB4B9-2777-4F87-9084-CA9BD58300CB}"/>
    <cellStyle name="Millares 6 2 2 2 3 7 4" xfId="26851" xr:uid="{FC81886F-4A0F-4FF2-A7DB-D0E49363EB11}"/>
    <cellStyle name="Millares 6 2 2 2 3 7 5" xfId="48354" xr:uid="{6DC5AFFD-5CE7-4DDB-9988-A824647D2376}"/>
    <cellStyle name="Millares 6 2 2 2 3 8" xfId="6986" xr:uid="{02303A45-C2FB-4338-AC51-C44A7FF26C9A}"/>
    <cellStyle name="Millares 6 2 2 2 3 8 2" xfId="28489" xr:uid="{50F6F505-4E34-4203-B613-221867A7E297}"/>
    <cellStyle name="Millares 6 2 2 2 3 9" xfId="8642" xr:uid="{E1C33C08-7044-467E-A28E-E419922A5E70}"/>
    <cellStyle name="Millares 6 2 2 2 3 9 2" xfId="30145" xr:uid="{2082BF4D-8D9A-4011-8E5F-0EFAABDBDCF1}"/>
    <cellStyle name="Millares 6 2 2 2 4" xfId="659" xr:uid="{FA59BB75-9F48-4972-A248-F9BD2E2EB503}"/>
    <cellStyle name="Millares 6 2 2 2 4 10" xfId="43668" xr:uid="{3ADE084D-C706-4642-8BB0-56B89C86DF2C}"/>
    <cellStyle name="Millares 6 2 2 2 4 2" xfId="1605" xr:uid="{ACE00DD1-7DD1-4EF0-9845-0766C116AC39}"/>
    <cellStyle name="Millares 6 2 2 2 4 2 2" xfId="4434" xr:uid="{BE8C41F7-9307-4C26-8561-829638AFAE2D}"/>
    <cellStyle name="Millares 6 2 2 2 4 2 2 2" xfId="12700" xr:uid="{BB1A3BFA-5F92-4511-B7EF-DC00CE1611F0}"/>
    <cellStyle name="Millares 6 2 2 2 4 2 2 2 2" xfId="34203" xr:uid="{A4D8150E-15B6-4126-8BE2-823725D578F6}"/>
    <cellStyle name="Millares 6 2 2 2 4 2 2 3" xfId="19335" xr:uid="{EFF869C1-6620-46A2-B5CF-02E7310A6504}"/>
    <cellStyle name="Millares 6 2 2 2 4 2 2 3 2" xfId="40838" xr:uid="{AD5128EE-93B1-40EF-A044-3B5C9A80F055}"/>
    <cellStyle name="Millares 6 2 2 2 4 2 2 4" xfId="25940" xr:uid="{143701F5-C8FC-48BC-86D1-0332B085ADC9}"/>
    <cellStyle name="Millares 6 2 2 2 4 2 2 5" xfId="47443" xr:uid="{A85A2A85-FF05-42C4-AB28-B922338BA1B0}"/>
    <cellStyle name="Millares 6 2 2 2 4 2 3" xfId="6573" xr:uid="{BB12201D-309A-4F7F-B7A8-2F22D722D2D5}"/>
    <cellStyle name="Millares 6 2 2 2 4 2 3 2" xfId="14839" xr:uid="{F53C0683-1E4B-4D56-AB83-D604E735556A}"/>
    <cellStyle name="Millares 6 2 2 2 4 2 3 2 2" xfId="36342" xr:uid="{345E045D-F0E3-4FFB-AA9C-998B947729CC}"/>
    <cellStyle name="Millares 6 2 2 2 4 2 3 3" xfId="21474" xr:uid="{7D53401F-4A62-40C7-B379-D22040009CDA}"/>
    <cellStyle name="Millares 6 2 2 2 4 2 3 3 2" xfId="42977" xr:uid="{B8DE4050-5C2B-4055-84F4-997DBF17A961}"/>
    <cellStyle name="Millares 6 2 2 2 4 2 3 4" xfId="28079" xr:uid="{C08634B7-227E-46A2-85CB-2B4FF605A63C}"/>
    <cellStyle name="Millares 6 2 2 2 4 2 3 5" xfId="49582" xr:uid="{767A56F2-BDC3-4C1E-93CD-FAB73033CA01}"/>
    <cellStyle name="Millares 6 2 2 2 4 2 4" xfId="8214" xr:uid="{F050D4D8-6789-4BC1-8A93-1552E02F6C78}"/>
    <cellStyle name="Millares 6 2 2 2 4 2 4 2" xfId="29717" xr:uid="{C5BF55B4-9296-412E-8AFB-59BE978B0338}"/>
    <cellStyle name="Millares 6 2 2 2 4 2 5" xfId="9871" xr:uid="{6E1B2033-BFAF-4F72-92F0-6FDC0BF9B63D}"/>
    <cellStyle name="Millares 6 2 2 2 4 2 5 2" xfId="31374" xr:uid="{F6827E66-A170-4938-9431-3C127D80EDF3}"/>
    <cellStyle name="Millares 6 2 2 2 4 2 6" xfId="16506" xr:uid="{8ECACEF2-DFEA-41A2-B55A-11176A273E69}"/>
    <cellStyle name="Millares 6 2 2 2 4 2 6 2" xfId="38009" xr:uid="{7FD08464-116B-49F3-A8BB-6C0BEAFFB365}"/>
    <cellStyle name="Millares 6 2 2 2 4 2 7" xfId="23111" xr:uid="{A6E34D1D-FE3C-492E-9362-373EFCED5AB8}"/>
    <cellStyle name="Millares 6 2 2 2 4 2 8" xfId="44614" xr:uid="{15AD766D-9FDF-4D10-A8A0-778447A8F4DF}"/>
    <cellStyle name="Millares 6 2 2 2 4 3" xfId="2292" xr:uid="{569AEC89-9831-4653-8B6F-7948215E7822}"/>
    <cellStyle name="Millares 6 2 2 2 4 3 2" xfId="10558" xr:uid="{2127E938-38F0-489D-A3A7-43E5CF47F87C}"/>
    <cellStyle name="Millares 6 2 2 2 4 3 2 2" xfId="32061" xr:uid="{88A83527-2793-4254-8034-BC90AE2AB532}"/>
    <cellStyle name="Millares 6 2 2 2 4 3 3" xfId="17193" xr:uid="{27F534AD-417B-4538-8D92-A65C4EC95DFF}"/>
    <cellStyle name="Millares 6 2 2 2 4 3 3 2" xfId="38696" xr:uid="{A43DFDC8-9428-45D1-8071-8D6944951658}"/>
    <cellStyle name="Millares 6 2 2 2 4 3 4" xfId="23798" xr:uid="{DC1DBE58-B5E4-4BC8-B17D-23DE1AD23A87}"/>
    <cellStyle name="Millares 6 2 2 2 4 3 5" xfId="45301" xr:uid="{43233EE0-67C7-46C3-8830-31923A6805FD}"/>
    <cellStyle name="Millares 6 2 2 2 4 4" xfId="3488" xr:uid="{B5879C48-FDB6-4332-9E07-FAB64F557CD7}"/>
    <cellStyle name="Millares 6 2 2 2 4 4 2" xfId="11754" xr:uid="{33D68940-2682-4F13-8797-3D937A8C6980}"/>
    <cellStyle name="Millares 6 2 2 2 4 4 2 2" xfId="33257" xr:uid="{30FC0A55-7959-470D-82A6-680ED645BA19}"/>
    <cellStyle name="Millares 6 2 2 2 4 4 3" xfId="18389" xr:uid="{B11CF47D-440D-44B0-BFC7-FB0165C8852E}"/>
    <cellStyle name="Millares 6 2 2 2 4 4 3 2" xfId="39892" xr:uid="{EE6CC6D9-7356-4A49-BD47-193E690E4473}"/>
    <cellStyle name="Millares 6 2 2 2 4 4 4" xfId="24994" xr:uid="{12CA3636-B439-448D-B3C3-F131271C7D8E}"/>
    <cellStyle name="Millares 6 2 2 2 4 4 5" xfId="46497" xr:uid="{F41114AA-C6F5-49E0-BC24-AB9003011A0B}"/>
    <cellStyle name="Millares 6 2 2 2 4 5" xfId="5627" xr:uid="{87020BE5-0C24-4548-8562-A9BD0AEE9946}"/>
    <cellStyle name="Millares 6 2 2 2 4 5 2" xfId="13893" xr:uid="{CC56CE51-17C5-4B6C-A2AB-08A45252AAA4}"/>
    <cellStyle name="Millares 6 2 2 2 4 5 2 2" xfId="35396" xr:uid="{2AC7C07F-9C16-4B0D-AD88-43D44100EA47}"/>
    <cellStyle name="Millares 6 2 2 2 4 5 3" xfId="20528" xr:uid="{4F019F95-DBC0-4085-A3CA-0BC26C8AA7A2}"/>
    <cellStyle name="Millares 6 2 2 2 4 5 3 2" xfId="42031" xr:uid="{A62B30FA-EEE3-410F-AFB4-72478DD8781F}"/>
    <cellStyle name="Millares 6 2 2 2 4 5 4" xfId="27133" xr:uid="{8E67FE59-0284-4AA3-A6E6-63E7144F9607}"/>
    <cellStyle name="Millares 6 2 2 2 4 5 5" xfId="48636" xr:uid="{F2C9C624-A618-401D-84D6-F8B95A01B505}"/>
    <cellStyle name="Millares 6 2 2 2 4 6" xfId="7268" xr:uid="{ECC4503A-2AB4-4DC6-A02A-DF3395D17DCF}"/>
    <cellStyle name="Millares 6 2 2 2 4 6 2" xfId="28771" xr:uid="{539CE786-9A1C-431C-A503-FBA26BA365AC}"/>
    <cellStyle name="Millares 6 2 2 2 4 7" xfId="8925" xr:uid="{9BCC31CA-A725-4850-AC99-CC75A004DF10}"/>
    <cellStyle name="Millares 6 2 2 2 4 7 2" xfId="30428" xr:uid="{360ADC18-66DE-4B56-943F-FA162E1B80CA}"/>
    <cellStyle name="Millares 6 2 2 2 4 8" xfId="15560" xr:uid="{341287B5-C4C6-4F7A-B992-3E2CEE99D035}"/>
    <cellStyle name="Millares 6 2 2 2 4 8 2" xfId="37063" xr:uid="{98C0A8D7-F939-4384-A10A-0739CC513E9F}"/>
    <cellStyle name="Millares 6 2 2 2 4 9" xfId="22165" xr:uid="{2130B8DD-40FB-4A01-AD89-983C52497389}"/>
    <cellStyle name="Millares 6 2 2 2 5" xfId="927" xr:uid="{DA2D779D-C7F0-4235-9BDD-66ED199838EE}"/>
    <cellStyle name="Millares 6 2 2 2 5 2" xfId="3756" xr:uid="{1F6B2041-F1E8-4CF5-8ED6-13420693D510}"/>
    <cellStyle name="Millares 6 2 2 2 5 2 2" xfId="12022" xr:uid="{BCFD6490-6CC9-4223-BE4C-624CA1FD82B9}"/>
    <cellStyle name="Millares 6 2 2 2 5 2 2 2" xfId="33525" xr:uid="{0415DEEC-C897-4928-8768-8F64B6634E58}"/>
    <cellStyle name="Millares 6 2 2 2 5 2 3" xfId="18657" xr:uid="{4AB704E7-821A-4809-BF11-6C80DE81B6FA}"/>
    <cellStyle name="Millares 6 2 2 2 5 2 3 2" xfId="40160" xr:uid="{63C89C65-93CD-4E84-8C20-9A4624849578}"/>
    <cellStyle name="Millares 6 2 2 2 5 2 4" xfId="25262" xr:uid="{CD80F85E-0C41-4C76-861F-F108CACCE0C8}"/>
    <cellStyle name="Millares 6 2 2 2 5 2 5" xfId="46765" xr:uid="{DE25A1C0-61B7-49EE-A907-C2DAACEDBD57}"/>
    <cellStyle name="Millares 6 2 2 2 5 3" xfId="5895" xr:uid="{02E3F99A-21EF-4E05-AC6F-8F2953B4C8C6}"/>
    <cellStyle name="Millares 6 2 2 2 5 3 2" xfId="14161" xr:uid="{7C9630A8-6C85-4EEB-832A-459F5EBB79A8}"/>
    <cellStyle name="Millares 6 2 2 2 5 3 2 2" xfId="35664" xr:uid="{0E11E499-DDDB-47B3-A585-A2AF5015E185}"/>
    <cellStyle name="Millares 6 2 2 2 5 3 3" xfId="20796" xr:uid="{82767CDD-E7EC-406A-991E-EBEE25A797EC}"/>
    <cellStyle name="Millares 6 2 2 2 5 3 3 2" xfId="42299" xr:uid="{BC725BC2-4EC4-4FEF-80EA-8B5172E944E6}"/>
    <cellStyle name="Millares 6 2 2 2 5 3 4" xfId="27401" xr:uid="{1AA52E98-C546-4950-A2FB-C1636242460B}"/>
    <cellStyle name="Millares 6 2 2 2 5 3 5" xfId="48904" xr:uid="{0A58DE5D-64C0-40BC-BFD9-8468B31E3808}"/>
    <cellStyle name="Millares 6 2 2 2 5 4" xfId="7536" xr:uid="{FE0FBECB-59E7-406A-A101-B7357DF35E9D}"/>
    <cellStyle name="Millares 6 2 2 2 5 4 2" xfId="29039" xr:uid="{69A13C1E-042C-4B78-8EB5-3BC45C6CC40F}"/>
    <cellStyle name="Millares 6 2 2 2 5 5" xfId="9193" xr:uid="{154E2FD7-6CFA-42E5-868C-5D885BC9CCD0}"/>
    <cellStyle name="Millares 6 2 2 2 5 5 2" xfId="30696" xr:uid="{2A63DDA1-0E2C-49BA-9D71-E0D69F8EFBE1}"/>
    <cellStyle name="Millares 6 2 2 2 5 6" xfId="15828" xr:uid="{1A0D825B-5433-4282-88EF-7DD6D1B78663}"/>
    <cellStyle name="Millares 6 2 2 2 5 6 2" xfId="37331" xr:uid="{912F437A-179D-418E-B1E1-6168D02EB4A9}"/>
    <cellStyle name="Millares 6 2 2 2 5 7" xfId="22433" xr:uid="{6E4326BF-8AA6-488F-9D7B-FF79E78BBC6B}"/>
    <cellStyle name="Millares 6 2 2 2 5 8" xfId="43936" xr:uid="{B1524FF1-13ED-4B6D-877F-8493AF2BB42F}"/>
    <cellStyle name="Millares 6 2 2 2 6" xfId="1188" xr:uid="{C7ED7F7C-6C16-427C-A248-91BD1F148D94}"/>
    <cellStyle name="Millares 6 2 2 2 6 2" xfId="4017" xr:uid="{47266E34-6708-4353-9015-D8FE5D27E2A5}"/>
    <cellStyle name="Millares 6 2 2 2 6 2 2" xfId="12283" xr:uid="{41018C2B-4320-475E-BB98-7C96ECA20F1B}"/>
    <cellStyle name="Millares 6 2 2 2 6 2 2 2" xfId="33786" xr:uid="{9936A649-7729-4688-932A-5D852D781B33}"/>
    <cellStyle name="Millares 6 2 2 2 6 2 3" xfId="18918" xr:uid="{6ABC59F3-40DD-4C78-9594-FAB27384ECEF}"/>
    <cellStyle name="Millares 6 2 2 2 6 2 3 2" xfId="40421" xr:uid="{146293BF-013F-429F-9FDD-43A4653AE5EB}"/>
    <cellStyle name="Millares 6 2 2 2 6 2 4" xfId="25523" xr:uid="{978C662B-6C29-4EF9-B47F-531445CEB22B}"/>
    <cellStyle name="Millares 6 2 2 2 6 2 5" xfId="47026" xr:uid="{ECCA7E9C-66CB-40C0-922A-7C2FB6DF85E6}"/>
    <cellStyle name="Millares 6 2 2 2 6 3" xfId="6156" xr:uid="{8C0AAFE5-FB6C-463F-A014-FB9CD0EE3259}"/>
    <cellStyle name="Millares 6 2 2 2 6 3 2" xfId="14422" xr:uid="{B0999745-4E6F-47E6-9490-8A4C2295D132}"/>
    <cellStyle name="Millares 6 2 2 2 6 3 2 2" xfId="35925" xr:uid="{02CEED0C-691B-4465-8FE7-821A6EFD86A0}"/>
    <cellStyle name="Millares 6 2 2 2 6 3 3" xfId="21057" xr:uid="{25227046-448B-4A54-B7DF-2D2E373EFFB9}"/>
    <cellStyle name="Millares 6 2 2 2 6 3 3 2" xfId="42560" xr:uid="{4A58D310-5870-473F-8E83-A46044C0E581}"/>
    <cellStyle name="Millares 6 2 2 2 6 3 4" xfId="27662" xr:uid="{03890423-5D03-4FBB-A3D8-BF221EEB5575}"/>
    <cellStyle name="Millares 6 2 2 2 6 3 5" xfId="49165" xr:uid="{8F757AD4-3655-4025-A189-BEEDD1EB3594}"/>
    <cellStyle name="Millares 6 2 2 2 6 4" xfId="7797" xr:uid="{EF157D63-4153-492C-8E5F-FB2BDFE57CFA}"/>
    <cellStyle name="Millares 6 2 2 2 6 4 2" xfId="29300" xr:uid="{3C43A063-95BE-4EB1-A369-331F372973F4}"/>
    <cellStyle name="Millares 6 2 2 2 6 5" xfId="9454" xr:uid="{EC307255-298E-4817-ADD3-5D760E01B2FC}"/>
    <cellStyle name="Millares 6 2 2 2 6 5 2" xfId="30957" xr:uid="{E6DB49BA-AC1E-47AD-9331-22A14277CE40}"/>
    <cellStyle name="Millares 6 2 2 2 6 6" xfId="16089" xr:uid="{FDD69CDA-F73A-4EB3-99B9-578BC06E04AA}"/>
    <cellStyle name="Millares 6 2 2 2 6 6 2" xfId="37592" xr:uid="{7533D29D-4206-4FB0-8D70-8720577ED89A}"/>
    <cellStyle name="Millares 6 2 2 2 6 7" xfId="22694" xr:uid="{18BEFE0E-4CFD-40E6-9ED5-7BA88A34F11B}"/>
    <cellStyle name="Millares 6 2 2 2 6 8" xfId="44197" xr:uid="{73137BD8-D254-40A1-9C75-84C0A03146DD}"/>
    <cellStyle name="Millares 6 2 2 2 7" xfId="1876" xr:uid="{B6C175D0-00EC-48DA-B684-0CA1F2B61FA2}"/>
    <cellStyle name="Millares 6 2 2 2 7 2" xfId="10142" xr:uid="{F3C823DA-2FA9-437E-82A9-B56A4D600A8B}"/>
    <cellStyle name="Millares 6 2 2 2 7 2 2" xfId="31645" xr:uid="{43817AF8-ED68-441E-9BC6-A1A780357061}"/>
    <cellStyle name="Millares 6 2 2 2 7 3" xfId="16777" xr:uid="{4B5BCA5D-AF63-4700-BCFC-FB79FBA1373B}"/>
    <cellStyle name="Millares 6 2 2 2 7 3 2" xfId="38280" xr:uid="{D7D3CB61-2FE0-4287-847D-E058827AE93B}"/>
    <cellStyle name="Millares 6 2 2 2 7 4" xfId="23382" xr:uid="{C4D4E2F6-5299-4102-862C-89E9B9C563D3}"/>
    <cellStyle name="Millares 6 2 2 2 7 5" xfId="44885" xr:uid="{C80CD710-3CD5-4C59-B0AE-C7E688B647C2}"/>
    <cellStyle name="Millares 6 2 2 2 8" xfId="2561" xr:uid="{931BAC55-0FF8-426E-857E-1469385A0622}"/>
    <cellStyle name="Millares 6 2 2 2 8 2" xfId="10827" xr:uid="{FD2B210C-6476-4115-81B0-136998739E69}"/>
    <cellStyle name="Millares 6 2 2 2 8 2 2" xfId="32330" xr:uid="{C872DD52-B59C-4868-A615-FDF85BC438F6}"/>
    <cellStyle name="Millares 6 2 2 2 8 3" xfId="17462" xr:uid="{DA7FC6D3-2361-4CF7-ACB2-766818E292F1}"/>
    <cellStyle name="Millares 6 2 2 2 8 3 2" xfId="38965" xr:uid="{2B0EA179-570D-48BB-A3E3-59129DC90485}"/>
    <cellStyle name="Millares 6 2 2 2 8 4" xfId="24067" xr:uid="{B0254609-55B0-4B28-8FE3-5DC05ADEA903}"/>
    <cellStyle name="Millares 6 2 2 2 8 5" xfId="45570" xr:uid="{B0E8A1FD-2071-4990-ABE7-95871FCC6ECB}"/>
    <cellStyle name="Millares 6 2 2 2 9" xfId="3072" xr:uid="{CC7BFF29-7464-462B-8EE1-9D66B3416CDA}"/>
    <cellStyle name="Millares 6 2 2 2 9 2" xfId="11338" xr:uid="{C555E323-FCC0-4E36-AEB8-340ED5D331CD}"/>
    <cellStyle name="Millares 6 2 2 2 9 2 2" xfId="32841" xr:uid="{6390B3B9-831F-441A-876D-B316392739EC}"/>
    <cellStyle name="Millares 6 2 2 2 9 3" xfId="17973" xr:uid="{EEFFDEFF-423A-4512-9FDA-095D4966E9F7}"/>
    <cellStyle name="Millares 6 2 2 2 9 3 2" xfId="39476" xr:uid="{B82BF22B-D4C0-449E-95D1-2A937201A782}"/>
    <cellStyle name="Millares 6 2 2 2 9 4" xfId="24578" xr:uid="{AA5AC0D0-0D19-4B2F-B327-CDB6D488055D}"/>
    <cellStyle name="Millares 6 2 2 2 9 5" xfId="46081" xr:uid="{594556DE-412B-4D84-BFF3-33734CAF065E}"/>
    <cellStyle name="Millares 6 2 2 3" xfId="465" xr:uid="{4EA3E4AF-E2CC-4A76-B710-8E19ED49266A}"/>
    <cellStyle name="Millares 6 2 2 3 10" xfId="7076" xr:uid="{750C0B24-1EE5-4B7C-8D1F-19A3837B57D8}"/>
    <cellStyle name="Millares 6 2 2 3 10 2" xfId="28579" xr:uid="{40CB1EDD-57AB-4293-88C2-EFD9B21032D5}"/>
    <cellStyle name="Millares 6 2 2 3 11" xfId="8732" xr:uid="{7C5D4703-4375-4327-976E-02BD389CFA34}"/>
    <cellStyle name="Millares 6 2 2 3 11 2" xfId="30235" xr:uid="{D1763224-6702-4457-A03E-E1070EB97AE9}"/>
    <cellStyle name="Millares 6 2 2 3 12" xfId="15368" xr:uid="{03F4215C-CD30-489E-89B1-CFEE83598A97}"/>
    <cellStyle name="Millares 6 2 2 3 12 2" xfId="36871" xr:uid="{7C9FB5EF-1104-4502-8072-3D841D773F21}"/>
    <cellStyle name="Millares 6 2 2 3 13" xfId="21973" xr:uid="{0FB80198-9569-43FA-98E1-A349BAFA4FB6}"/>
    <cellStyle name="Millares 6 2 2 3 14" xfId="43476" xr:uid="{9D6986AB-0B26-45BE-9180-4BF4B46BE653}"/>
    <cellStyle name="Millares 6 2 2 3 2" xfId="747" xr:uid="{C5DAC1EE-9285-4105-A9E8-110728A361F7}"/>
    <cellStyle name="Millares 6 2 2 3 2 10" xfId="15648" xr:uid="{B56A118C-449D-435E-BCAA-341E1DFBA0FB}"/>
    <cellStyle name="Millares 6 2 2 3 2 10 2" xfId="37151" xr:uid="{406F3565-19C9-4F9E-857F-4BA090CCBFDD}"/>
    <cellStyle name="Millares 6 2 2 3 2 11" xfId="22253" xr:uid="{C7ED0038-DA30-4D41-8661-796FF3C49B63}"/>
    <cellStyle name="Millares 6 2 2 3 2 12" xfId="43756" xr:uid="{3D3306E4-8E6C-4D6B-BDB8-08452EA909E4}"/>
    <cellStyle name="Millares 6 2 2 3 2 2" xfId="1693" xr:uid="{E48708A3-1B81-4B3A-A66F-472F76AC5109}"/>
    <cellStyle name="Millares 6 2 2 3 2 2 2" xfId="4522" xr:uid="{E8217464-7955-4593-8AC0-BA101B94029F}"/>
    <cellStyle name="Millares 6 2 2 3 2 2 2 2" xfId="12788" xr:uid="{A7450A6B-38DD-4B65-A8A4-C328530E6435}"/>
    <cellStyle name="Millares 6 2 2 3 2 2 2 2 2" xfId="34291" xr:uid="{B2AB45A4-E3DA-447E-BA7F-828D748ABE1B}"/>
    <cellStyle name="Millares 6 2 2 3 2 2 2 3" xfId="19423" xr:uid="{7B9EF7BE-AD19-4F05-BA1F-C86426AFF778}"/>
    <cellStyle name="Millares 6 2 2 3 2 2 2 3 2" xfId="40926" xr:uid="{06BA5F3F-8F72-4ACC-9926-5F6043ACA3DD}"/>
    <cellStyle name="Millares 6 2 2 3 2 2 2 4" xfId="26028" xr:uid="{32C790FD-B659-494C-9ACA-F34607B415B6}"/>
    <cellStyle name="Millares 6 2 2 3 2 2 2 5" xfId="47531" xr:uid="{93EEB8AA-DDC8-4E66-8D1B-25F42E68D0D8}"/>
    <cellStyle name="Millares 6 2 2 3 2 2 3" xfId="6661" xr:uid="{5FE96073-B8AC-4FDC-A318-6AF4976D4517}"/>
    <cellStyle name="Millares 6 2 2 3 2 2 3 2" xfId="14927" xr:uid="{DCAB751F-8E5D-4ABD-A364-35433D8F7592}"/>
    <cellStyle name="Millares 6 2 2 3 2 2 3 2 2" xfId="36430" xr:uid="{5C82DE21-0C0B-4320-AEEB-36EEBBA97E48}"/>
    <cellStyle name="Millares 6 2 2 3 2 2 3 3" xfId="21562" xr:uid="{AB65B293-8EB8-48C9-A612-685CB6B1F7A8}"/>
    <cellStyle name="Millares 6 2 2 3 2 2 3 3 2" xfId="43065" xr:uid="{4D170785-088F-40B9-AC04-0DB354F40072}"/>
    <cellStyle name="Millares 6 2 2 3 2 2 3 4" xfId="28167" xr:uid="{0D75269B-5AD5-46AE-B331-FA2CD1113E61}"/>
    <cellStyle name="Millares 6 2 2 3 2 2 3 5" xfId="49670" xr:uid="{A4CA4F44-A3D8-4A6C-868C-F884C83C218E}"/>
    <cellStyle name="Millares 6 2 2 3 2 2 4" xfId="8302" xr:uid="{96A6FB42-A4B0-475A-965D-F18DD695ED7F}"/>
    <cellStyle name="Millares 6 2 2 3 2 2 4 2" xfId="29805" xr:uid="{325C589D-CF6A-4F2C-A828-9B5F9B6CA04C}"/>
    <cellStyle name="Millares 6 2 2 3 2 2 5" xfId="9959" xr:uid="{6D24845C-19E8-45E3-BAD3-D52F2F88B454}"/>
    <cellStyle name="Millares 6 2 2 3 2 2 5 2" xfId="31462" xr:uid="{5E6BCBC2-C1C7-42BA-A66E-4B412356663E}"/>
    <cellStyle name="Millares 6 2 2 3 2 2 6" xfId="16594" xr:uid="{BE20AD86-4632-4DB9-8DBB-843FA5A89529}"/>
    <cellStyle name="Millares 6 2 2 3 2 2 6 2" xfId="38097" xr:uid="{2C82AC8A-F110-465E-AAF5-F4377FD3EDD2}"/>
    <cellStyle name="Millares 6 2 2 3 2 2 7" xfId="23199" xr:uid="{5B77A1B4-AA0F-4396-A7F2-1235EB497C85}"/>
    <cellStyle name="Millares 6 2 2 3 2 2 8" xfId="44702" xr:uid="{5C2D6537-14AC-4BA6-87D1-3DBF12DC2041}"/>
    <cellStyle name="Millares 6 2 2 3 2 3" xfId="2380" xr:uid="{EA160051-3BFD-4915-BFCC-FF69B38EC278}"/>
    <cellStyle name="Millares 6 2 2 3 2 3 2" xfId="10646" xr:uid="{2FBA3BD5-7186-42A9-B82B-B36081E77FEE}"/>
    <cellStyle name="Millares 6 2 2 3 2 3 2 2" xfId="32149" xr:uid="{51590C94-32BE-48B7-9708-28E2FAC5C2B1}"/>
    <cellStyle name="Millares 6 2 2 3 2 3 3" xfId="17281" xr:uid="{18D09E58-400E-41C4-9808-C44A747D3CC8}"/>
    <cellStyle name="Millares 6 2 2 3 2 3 3 2" xfId="38784" xr:uid="{92440AEA-749C-47FB-A74D-D1585073AF55}"/>
    <cellStyle name="Millares 6 2 2 3 2 3 4" xfId="23886" xr:uid="{B6CAB010-BA83-4458-96B1-7D111A2D0131}"/>
    <cellStyle name="Millares 6 2 2 3 2 3 5" xfId="45389" xr:uid="{88C634A5-F08C-4C25-BE47-C0AD1A8BBA54}"/>
    <cellStyle name="Millares 6 2 2 3 2 4" xfId="2897" xr:uid="{619D45EB-C0CC-41FE-B1BB-2BBF2ED591C7}"/>
    <cellStyle name="Millares 6 2 2 3 2 4 2" xfId="11163" xr:uid="{05AF44A6-B8ED-4AEC-B2BC-F71BF57BF753}"/>
    <cellStyle name="Millares 6 2 2 3 2 4 2 2" xfId="32666" xr:uid="{DB465504-9CED-4C65-9B68-81E3C89D7042}"/>
    <cellStyle name="Millares 6 2 2 3 2 4 3" xfId="17798" xr:uid="{59981E0F-8367-4A57-A173-31F47F2FF918}"/>
    <cellStyle name="Millares 6 2 2 3 2 4 3 2" xfId="39301" xr:uid="{6A8B3F34-2F26-4B35-A965-C1FB8E144D50}"/>
    <cellStyle name="Millares 6 2 2 3 2 4 4" xfId="24403" xr:uid="{24D6813B-CD1C-4957-8BB9-1FEAE5D48985}"/>
    <cellStyle name="Millares 6 2 2 3 2 4 5" xfId="45906" xr:uid="{AA2E342E-D95F-4D7C-8BE5-F1F8B2A95C07}"/>
    <cellStyle name="Millares 6 2 2 3 2 5" xfId="3576" xr:uid="{353A4A2B-51D2-4B48-9608-A31ED7688248}"/>
    <cellStyle name="Millares 6 2 2 3 2 5 2" xfId="11842" xr:uid="{69B49317-144B-4418-9B76-F05426227074}"/>
    <cellStyle name="Millares 6 2 2 3 2 5 2 2" xfId="33345" xr:uid="{4835E08F-8F9D-4101-8796-BC14AE9399AC}"/>
    <cellStyle name="Millares 6 2 2 3 2 5 3" xfId="18477" xr:uid="{74299419-7DAE-4C75-AD27-3E4FA2EF7119}"/>
    <cellStyle name="Millares 6 2 2 3 2 5 3 2" xfId="39980" xr:uid="{26B51241-D07C-4AC3-9A64-A14D0FC00668}"/>
    <cellStyle name="Millares 6 2 2 3 2 5 4" xfId="25082" xr:uid="{1008FB8C-EBA4-430B-8CF2-430BF60E4C2E}"/>
    <cellStyle name="Millares 6 2 2 3 2 5 5" xfId="46585" xr:uid="{DDCF910B-8925-4C85-B582-19BD5E48C15A}"/>
    <cellStyle name="Millares 6 2 2 3 2 6" xfId="5041" xr:uid="{7EFE46B9-041A-410C-A5A3-784882A0CC88}"/>
    <cellStyle name="Millares 6 2 2 3 2 6 2" xfId="13307" xr:uid="{E2F945E4-8EB5-4F4B-A228-681C9487BABD}"/>
    <cellStyle name="Millares 6 2 2 3 2 6 2 2" xfId="34810" xr:uid="{030D9807-E2D4-438D-B314-C7EA39E0BDEE}"/>
    <cellStyle name="Millares 6 2 2 3 2 6 3" xfId="19942" xr:uid="{74D5C84E-C019-4725-971B-B3EA0519D1A4}"/>
    <cellStyle name="Millares 6 2 2 3 2 6 3 2" xfId="41445" xr:uid="{4143B034-A4B2-436E-832C-65A9760C61CE}"/>
    <cellStyle name="Millares 6 2 2 3 2 6 4" xfId="26547" xr:uid="{074FE1E3-F8BD-4375-A591-BFB7AF6B1135}"/>
    <cellStyle name="Millares 6 2 2 3 2 6 5" xfId="48050" xr:uid="{1992EB22-4E3B-4BE4-9F3A-F1E234A6350C}"/>
    <cellStyle name="Millares 6 2 2 3 2 7" xfId="5715" xr:uid="{54736A19-B6F9-42D3-A84A-4FE9EBF5432A}"/>
    <cellStyle name="Millares 6 2 2 3 2 7 2" xfId="13981" xr:uid="{3A47553B-F5E7-4218-8AFE-97E716204709}"/>
    <cellStyle name="Millares 6 2 2 3 2 7 2 2" xfId="35484" xr:uid="{CDDF2036-60B0-4C56-9DA6-90E66B825473}"/>
    <cellStyle name="Millares 6 2 2 3 2 7 3" xfId="20616" xr:uid="{6F1E956F-BBAA-477E-BCF6-89DBD4E164F8}"/>
    <cellStyle name="Millares 6 2 2 3 2 7 3 2" xfId="42119" xr:uid="{35549E74-7379-4FB7-AA01-9A2DDCE9A131}"/>
    <cellStyle name="Millares 6 2 2 3 2 7 4" xfId="27221" xr:uid="{126374E3-B347-46D0-893D-FF9647E2AB67}"/>
    <cellStyle name="Millares 6 2 2 3 2 7 5" xfId="48724" xr:uid="{84FABD2D-3A8A-4059-BDDA-402FA676A0DA}"/>
    <cellStyle name="Millares 6 2 2 3 2 8" xfId="7356" xr:uid="{9055CB78-E3FE-434B-B5DB-52BE3FAD9941}"/>
    <cellStyle name="Millares 6 2 2 3 2 8 2" xfId="28859" xr:uid="{4EC118AC-A2A7-4CB1-8BD7-F805DC040110}"/>
    <cellStyle name="Millares 6 2 2 3 2 9" xfId="9013" xr:uid="{C25EB3DB-34BE-4222-80C4-AD11A1DFB8C7}"/>
    <cellStyle name="Millares 6 2 2 3 2 9 2" xfId="30516" xr:uid="{DF1C284B-84CD-4967-94E6-D0113546B996}"/>
    <cellStyle name="Millares 6 2 2 3 3" xfId="1017" xr:uid="{EEEE04EB-D51A-418F-B571-6465D651CD32}"/>
    <cellStyle name="Millares 6 2 2 3 3 2" xfId="3846" xr:uid="{DB122102-7D92-4FB5-BD5D-60514F4817F6}"/>
    <cellStyle name="Millares 6 2 2 3 3 2 2" xfId="12112" xr:uid="{2143BF89-2517-4E8C-942C-6A670CCA1C33}"/>
    <cellStyle name="Millares 6 2 2 3 3 2 2 2" xfId="33615" xr:uid="{0C64B404-B46B-4FDA-94FF-7BCB52755EAF}"/>
    <cellStyle name="Millares 6 2 2 3 3 2 3" xfId="18747" xr:uid="{8480ADCD-A553-4E80-8A5C-D2AAF3FBE926}"/>
    <cellStyle name="Millares 6 2 2 3 3 2 3 2" xfId="40250" xr:uid="{A58349EF-0694-4CE9-B4B1-923C2D27D5E7}"/>
    <cellStyle name="Millares 6 2 2 3 3 2 4" xfId="25352" xr:uid="{E2E37493-9045-4F58-A058-D9686DBCC9E9}"/>
    <cellStyle name="Millares 6 2 2 3 3 2 5" xfId="46855" xr:uid="{7127238E-0521-41B4-BF05-1955735EFB8B}"/>
    <cellStyle name="Millares 6 2 2 3 3 3" xfId="5985" xr:uid="{51CAA55F-F854-4C2B-9757-DDCAA40A94FE}"/>
    <cellStyle name="Millares 6 2 2 3 3 3 2" xfId="14251" xr:uid="{8B3A2E2A-13B7-46EB-9B74-01AD2CC20817}"/>
    <cellStyle name="Millares 6 2 2 3 3 3 2 2" xfId="35754" xr:uid="{6C9C10D7-BDA1-4A99-B80B-057C3A78CF95}"/>
    <cellStyle name="Millares 6 2 2 3 3 3 3" xfId="20886" xr:uid="{C6F028BB-FE26-45D1-87FE-E4400D808025}"/>
    <cellStyle name="Millares 6 2 2 3 3 3 3 2" xfId="42389" xr:uid="{DCBA6DB2-0407-478F-9AAE-55E8B011D27C}"/>
    <cellStyle name="Millares 6 2 2 3 3 3 4" xfId="27491" xr:uid="{52F55AE3-A997-4CC4-BA3A-D1EA52097BAB}"/>
    <cellStyle name="Millares 6 2 2 3 3 3 5" xfId="48994" xr:uid="{EB838FC8-572B-4275-AFC8-507F016FCC9A}"/>
    <cellStyle name="Millares 6 2 2 3 3 4" xfId="7626" xr:uid="{2C8CA623-4148-4E8E-A24F-D4F9D45FB707}"/>
    <cellStyle name="Millares 6 2 2 3 3 4 2" xfId="29129" xr:uid="{B46ED49F-8D42-49A8-964E-A7B08E01151D}"/>
    <cellStyle name="Millares 6 2 2 3 3 5" xfId="9283" xr:uid="{DAE3841C-7E61-4CFB-9A26-3C6DED100D59}"/>
    <cellStyle name="Millares 6 2 2 3 3 5 2" xfId="30786" xr:uid="{1FBCC081-83FB-4DF4-B443-3EC69E77BABB}"/>
    <cellStyle name="Millares 6 2 2 3 3 6" xfId="15918" xr:uid="{14A006C3-B037-4490-B385-2B061DAA79D9}"/>
    <cellStyle name="Millares 6 2 2 3 3 6 2" xfId="37421" xr:uid="{117FE1DC-BB86-44F4-942F-DE387365EE2C}"/>
    <cellStyle name="Millares 6 2 2 3 3 7" xfId="22523" xr:uid="{2E2F7195-4254-4F39-93F4-ECCF3F144C8E}"/>
    <cellStyle name="Millares 6 2 2 3 3 8" xfId="44026" xr:uid="{D48F470C-AB93-4094-B576-6368193EB5ED}"/>
    <cellStyle name="Millares 6 2 2 3 4" xfId="1413" xr:uid="{060D524B-92BF-48D6-B495-D33A3AFD77DB}"/>
    <cellStyle name="Millares 6 2 2 3 4 2" xfId="4242" xr:uid="{9B87B13B-E4A2-4ED5-8285-3807F8DE3514}"/>
    <cellStyle name="Millares 6 2 2 3 4 2 2" xfId="12508" xr:uid="{AC0F4F7F-5D15-41A8-A514-19F729012CCC}"/>
    <cellStyle name="Millares 6 2 2 3 4 2 2 2" xfId="34011" xr:uid="{D84BDB34-481A-4C52-B38A-CEC0972141CA}"/>
    <cellStyle name="Millares 6 2 2 3 4 2 3" xfId="19143" xr:uid="{675B7270-449C-4B76-BCC2-C60CF730A69F}"/>
    <cellStyle name="Millares 6 2 2 3 4 2 3 2" xfId="40646" xr:uid="{28E002C3-4477-4146-89C6-3476AD6CA29E}"/>
    <cellStyle name="Millares 6 2 2 3 4 2 4" xfId="25748" xr:uid="{061CD2DD-234B-47CA-85F9-7A05DFD8EF48}"/>
    <cellStyle name="Millares 6 2 2 3 4 2 5" xfId="47251" xr:uid="{23561A5F-293A-4E72-99C1-BF104E98F94A}"/>
    <cellStyle name="Millares 6 2 2 3 4 3" xfId="6381" xr:uid="{7E3D474D-7322-4C4A-B361-AC55ED5E8C03}"/>
    <cellStyle name="Millares 6 2 2 3 4 3 2" xfId="14647" xr:uid="{B75B0680-7681-4538-A469-675C6E816861}"/>
    <cellStyle name="Millares 6 2 2 3 4 3 2 2" xfId="36150" xr:uid="{8DB626B3-3D42-4C06-9C38-53956FF54EA2}"/>
    <cellStyle name="Millares 6 2 2 3 4 3 3" xfId="21282" xr:uid="{BE9DC45F-7052-4239-9508-08024F9A05CA}"/>
    <cellStyle name="Millares 6 2 2 3 4 3 3 2" xfId="42785" xr:uid="{55BAF66C-24C2-464A-9A60-8B51962C8866}"/>
    <cellStyle name="Millares 6 2 2 3 4 3 4" xfId="27887" xr:uid="{24332B8C-0E29-4A4E-8847-3EFB1C82EEAE}"/>
    <cellStyle name="Millares 6 2 2 3 4 3 5" xfId="49390" xr:uid="{A665F148-8639-4FEB-AF42-FD8A7A25BE7D}"/>
    <cellStyle name="Millares 6 2 2 3 4 4" xfId="8022" xr:uid="{B7BEBB1D-049E-485D-AFA6-E4044B00ACE4}"/>
    <cellStyle name="Millares 6 2 2 3 4 4 2" xfId="29525" xr:uid="{9683699C-4E09-4E96-8764-E927284126C3}"/>
    <cellStyle name="Millares 6 2 2 3 4 5" xfId="9679" xr:uid="{78668809-7E08-43A0-8ADD-317C39FF88E0}"/>
    <cellStyle name="Millares 6 2 2 3 4 5 2" xfId="31182" xr:uid="{E2E6ACA3-EBB7-414E-A3F7-D0B0BDDB7215}"/>
    <cellStyle name="Millares 6 2 2 3 4 6" xfId="16314" xr:uid="{778B958E-C8C0-40D6-B17D-3CA2DF01A2D5}"/>
    <cellStyle name="Millares 6 2 2 3 4 6 2" xfId="37817" xr:uid="{2A84D02A-FBE2-4652-8D58-778916E6FCA9}"/>
    <cellStyle name="Millares 6 2 2 3 4 7" xfId="22919" xr:uid="{59059822-A76E-4076-9D44-4AD55DFF6FCA}"/>
    <cellStyle name="Millares 6 2 2 3 4 8" xfId="44422" xr:uid="{DBAD3118-2D14-40E8-8039-C9E8621BFC28}"/>
    <cellStyle name="Millares 6 2 2 3 5" xfId="2100" xr:uid="{8FD1E06D-6A04-4054-9406-8F4821D876C2}"/>
    <cellStyle name="Millares 6 2 2 3 5 2" xfId="10366" xr:uid="{4DE4B913-CD77-4725-972E-4A60CAF6C5F6}"/>
    <cellStyle name="Millares 6 2 2 3 5 2 2" xfId="31869" xr:uid="{4E0FF88F-4930-4FD6-BE78-6880CF05B7B3}"/>
    <cellStyle name="Millares 6 2 2 3 5 3" xfId="17001" xr:uid="{B306B998-6F23-48FF-B7F0-875DC0D7C02B}"/>
    <cellStyle name="Millares 6 2 2 3 5 3 2" xfId="38504" xr:uid="{9A27F4B1-EA13-4B0F-811C-9704E7BE2B85}"/>
    <cellStyle name="Millares 6 2 2 3 5 4" xfId="23606" xr:uid="{792B4C30-BF8B-4508-91ED-DE98CEB349DE}"/>
    <cellStyle name="Millares 6 2 2 3 5 5" xfId="45109" xr:uid="{022A98D0-11B4-40AA-9301-4E97137CD10E}"/>
    <cellStyle name="Millares 6 2 2 3 6" xfId="2648" xr:uid="{411ABC14-9E70-46AD-B317-CF8ED87E7DD0}"/>
    <cellStyle name="Millares 6 2 2 3 6 2" xfId="10914" xr:uid="{46222A8B-5947-4F16-9439-FFF99B56E072}"/>
    <cellStyle name="Millares 6 2 2 3 6 2 2" xfId="32417" xr:uid="{D236527C-D91E-45B0-A391-C431BACD2117}"/>
    <cellStyle name="Millares 6 2 2 3 6 3" xfId="17549" xr:uid="{9AA49E86-392F-44A2-9BC1-D502B70F4672}"/>
    <cellStyle name="Millares 6 2 2 3 6 3 2" xfId="39052" xr:uid="{10F172BD-F87A-4535-92F0-838CDF5A3854}"/>
    <cellStyle name="Millares 6 2 2 3 6 4" xfId="24154" xr:uid="{1757C0B6-0ACD-498F-BE91-075042402D52}"/>
    <cellStyle name="Millares 6 2 2 3 6 5" xfId="45657" xr:uid="{972A55BD-FF2E-4608-8D84-A1969F98437D}"/>
    <cellStyle name="Millares 6 2 2 3 7" xfId="3296" xr:uid="{53790EE1-CBD0-4B79-85BC-BB703ACFFF42}"/>
    <cellStyle name="Millares 6 2 2 3 7 2" xfId="11562" xr:uid="{BEC334F5-F944-4220-A46C-D65107F825FF}"/>
    <cellStyle name="Millares 6 2 2 3 7 2 2" xfId="33065" xr:uid="{0B4C871B-9118-475A-AEE4-C6C4DF674EEC}"/>
    <cellStyle name="Millares 6 2 2 3 7 3" xfId="18197" xr:uid="{05C51C39-6AF4-45ED-A3EE-FCF0333C511A}"/>
    <cellStyle name="Millares 6 2 2 3 7 3 2" xfId="39700" xr:uid="{F67AFDB0-A6F7-4272-AEEE-F872E8830916}"/>
    <cellStyle name="Millares 6 2 2 3 7 4" xfId="24802" xr:uid="{8122DFF5-92B3-47DD-BDEF-0AC463E4564A}"/>
    <cellStyle name="Millares 6 2 2 3 7 5" xfId="46305" xr:uid="{04DC5883-D55C-4D41-B5FE-51CFDEFE4741}"/>
    <cellStyle name="Millares 6 2 2 3 8" xfId="4792" xr:uid="{DFDEA6E1-4E9F-4C1A-8F54-7B0EBF7AFBFD}"/>
    <cellStyle name="Millares 6 2 2 3 8 2" xfId="13058" xr:uid="{A9DF095F-4ED9-4CCE-932D-F2A666434849}"/>
    <cellStyle name="Millares 6 2 2 3 8 2 2" xfId="34561" xr:uid="{B04AA42B-7D51-49A7-9DDC-7C7498A85E43}"/>
    <cellStyle name="Millares 6 2 2 3 8 3" xfId="19693" xr:uid="{B15F5842-289B-4B92-9E93-16D702CDAFD7}"/>
    <cellStyle name="Millares 6 2 2 3 8 3 2" xfId="41196" xr:uid="{21686C3F-A54C-4E45-8666-BC0DE8320295}"/>
    <cellStyle name="Millares 6 2 2 3 8 4" xfId="26298" xr:uid="{B485ECB9-E76B-45EA-A8F2-7C81B08ED815}"/>
    <cellStyle name="Millares 6 2 2 3 8 5" xfId="47801" xr:uid="{C98C14EB-CB5E-4DC8-A71D-F8260AB43D2C}"/>
    <cellStyle name="Millares 6 2 2 3 9" xfId="5435" xr:uid="{F8A6A631-AF0F-4184-8481-5E63DE8C091A}"/>
    <cellStyle name="Millares 6 2 2 3 9 2" xfId="13701" xr:uid="{B7346BFF-A89C-494D-B2CF-B99B00E8288F}"/>
    <cellStyle name="Millares 6 2 2 3 9 2 2" xfId="35204" xr:uid="{DD88DDD2-CB82-4C05-8C9D-0A38436F2FB9}"/>
    <cellStyle name="Millares 6 2 2 3 9 3" xfId="20336" xr:uid="{D9A7779C-283E-4673-998D-BF9F8B315A42}"/>
    <cellStyle name="Millares 6 2 2 3 9 3 2" xfId="41839" xr:uid="{D4C1DB7A-EE4C-4D44-94DA-4C31AFDD31C7}"/>
    <cellStyle name="Millares 6 2 2 3 9 4" xfId="26941" xr:uid="{BB464FD7-343A-4F61-AF95-ED541A38F40A}"/>
    <cellStyle name="Millares 6 2 2 3 9 5" xfId="48444" xr:uid="{DC21542E-4853-497A-BB5D-9CE962B42B2C}"/>
    <cellStyle name="Millares 6 2 2 4" xfId="338" xr:uid="{B30817BC-181C-483F-B3AD-16C7FC308C37}"/>
    <cellStyle name="Millares 6 2 2 4 10" xfId="15241" xr:uid="{632EE0B1-89DF-4C19-AA0D-F4ADF661F855}"/>
    <cellStyle name="Millares 6 2 2 4 10 2" xfId="36744" xr:uid="{36FDAB79-6CEE-444D-82CF-8CC30B34F4FE}"/>
    <cellStyle name="Millares 6 2 2 4 11" xfId="21846" xr:uid="{8DA3E09E-B92F-4C88-BC61-B0717B2C57AB}"/>
    <cellStyle name="Millares 6 2 2 4 12" xfId="43349" xr:uid="{1182F321-27F5-417D-B1CD-62C3B18E6BCC}"/>
    <cellStyle name="Millares 6 2 2 4 2" xfId="1286" xr:uid="{CA19F2BA-0552-4464-A70C-49BF146854D9}"/>
    <cellStyle name="Millares 6 2 2 4 2 2" xfId="4115" xr:uid="{BD502808-76AC-458A-A43B-7B6E4636C7FF}"/>
    <cellStyle name="Millares 6 2 2 4 2 2 2" xfId="12381" xr:uid="{FE05BA9E-5B22-4004-BBB3-82AA213E95DE}"/>
    <cellStyle name="Millares 6 2 2 4 2 2 2 2" xfId="33884" xr:uid="{E6D3817D-E486-48F9-AA56-1EFB1CE1DD07}"/>
    <cellStyle name="Millares 6 2 2 4 2 2 3" xfId="19016" xr:uid="{EAC40EF0-F096-4C39-AB5F-BA55A14D341A}"/>
    <cellStyle name="Millares 6 2 2 4 2 2 3 2" xfId="40519" xr:uid="{77836A5E-9958-4C1F-A77B-2A5571C21800}"/>
    <cellStyle name="Millares 6 2 2 4 2 2 4" xfId="25621" xr:uid="{794A9519-46D5-44B1-ACCB-CDEEDE5D9D4B}"/>
    <cellStyle name="Millares 6 2 2 4 2 2 5" xfId="47124" xr:uid="{6C06153D-E661-412B-A5DD-28DB6B2B4091}"/>
    <cellStyle name="Millares 6 2 2 4 2 3" xfId="6254" xr:uid="{B190B6C6-5A05-452D-A8ED-12CEB5912AEA}"/>
    <cellStyle name="Millares 6 2 2 4 2 3 2" xfId="14520" xr:uid="{0FB201BE-2326-47F0-AB51-F497031EA66B}"/>
    <cellStyle name="Millares 6 2 2 4 2 3 2 2" xfId="36023" xr:uid="{67D91FB3-BFF2-4E33-B5E3-517D6AFA1566}"/>
    <cellStyle name="Millares 6 2 2 4 2 3 3" xfId="21155" xr:uid="{865B4E83-171E-409F-AF3D-21DEA4888281}"/>
    <cellStyle name="Millares 6 2 2 4 2 3 3 2" xfId="42658" xr:uid="{D60A02DD-DCBF-4D66-8CA4-DF0CD70F8D63}"/>
    <cellStyle name="Millares 6 2 2 4 2 3 4" xfId="27760" xr:uid="{320192C0-3DAC-4CE0-A217-BAF054BA2645}"/>
    <cellStyle name="Millares 6 2 2 4 2 3 5" xfId="49263" xr:uid="{7AEFF93A-1BEB-43E0-9FF3-331B35350D7E}"/>
    <cellStyle name="Millares 6 2 2 4 2 4" xfId="7895" xr:uid="{925EFB60-5198-4CA6-A701-C52DA9043CF9}"/>
    <cellStyle name="Millares 6 2 2 4 2 4 2" xfId="29398" xr:uid="{957DDEE3-D851-44A6-B9E4-E3B2F5835BEC}"/>
    <cellStyle name="Millares 6 2 2 4 2 5" xfId="9552" xr:uid="{95315C0E-463F-4B84-921F-FB76138D5782}"/>
    <cellStyle name="Millares 6 2 2 4 2 5 2" xfId="31055" xr:uid="{0EC0046E-E439-43CD-ACCB-73E1C3992CD3}"/>
    <cellStyle name="Millares 6 2 2 4 2 6" xfId="16187" xr:uid="{40566DAB-8AD8-46F4-A248-0E20D3C51B25}"/>
    <cellStyle name="Millares 6 2 2 4 2 6 2" xfId="37690" xr:uid="{12A58BF9-74FF-4AE9-8D6E-289860862CF6}"/>
    <cellStyle name="Millares 6 2 2 4 2 7" xfId="22792" xr:uid="{F07562FF-C94E-4862-92B9-F671392B7B59}"/>
    <cellStyle name="Millares 6 2 2 4 2 8" xfId="44295" xr:uid="{FA825252-5DED-44FF-BAC0-B57063B9EF98}"/>
    <cellStyle name="Millares 6 2 2 4 3" xfId="1973" xr:uid="{D37BBA78-071B-4267-A478-13F616E67250}"/>
    <cellStyle name="Millares 6 2 2 4 3 2" xfId="10239" xr:uid="{7B471784-F5EA-4B4B-BDF7-31138F047C8F}"/>
    <cellStyle name="Millares 6 2 2 4 3 2 2" xfId="31742" xr:uid="{BA3154BF-3056-4117-8F73-171331D752C3}"/>
    <cellStyle name="Millares 6 2 2 4 3 3" xfId="16874" xr:uid="{B2B8DD2E-A346-4C15-BD58-9123BCF5C3A3}"/>
    <cellStyle name="Millares 6 2 2 4 3 3 2" xfId="38377" xr:uid="{A52F8697-3913-4275-A88A-288FF5422BEB}"/>
    <cellStyle name="Millares 6 2 2 4 3 4" xfId="23479" xr:uid="{9B260FB0-864A-4AE0-BFBF-7CF186C9B842}"/>
    <cellStyle name="Millares 6 2 2 4 3 5" xfId="44982" xr:uid="{A9E8BDA6-BB30-4688-A65E-9027EAD84B2C}"/>
    <cellStyle name="Millares 6 2 2 4 4" xfId="2772" xr:uid="{E48D302C-C11F-4585-A2BE-8E8B652D82AA}"/>
    <cellStyle name="Millares 6 2 2 4 4 2" xfId="11038" xr:uid="{BEC14645-3115-439A-B8B5-72D09E61FC02}"/>
    <cellStyle name="Millares 6 2 2 4 4 2 2" xfId="32541" xr:uid="{B9B7C9BA-9FDA-4277-B356-E53656B044D8}"/>
    <cellStyle name="Millares 6 2 2 4 4 3" xfId="17673" xr:uid="{4562BFC8-8509-4ED2-B8BE-7A456C543FF8}"/>
    <cellStyle name="Millares 6 2 2 4 4 3 2" xfId="39176" xr:uid="{0442C37A-9169-46B3-990D-83F5074EE58E}"/>
    <cellStyle name="Millares 6 2 2 4 4 4" xfId="24278" xr:uid="{62FCB587-5577-4B9F-A32A-3625F27C6B56}"/>
    <cellStyle name="Millares 6 2 2 4 4 5" xfId="45781" xr:uid="{6C902CCB-E35B-4775-A92A-6BFABDCD6630}"/>
    <cellStyle name="Millares 6 2 2 4 5" xfId="3169" xr:uid="{6DF29C76-E9D5-4240-85A9-633AA21BFAC5}"/>
    <cellStyle name="Millares 6 2 2 4 5 2" xfId="11435" xr:uid="{0E06A5FA-1212-48C8-AD0E-8E1A69C48271}"/>
    <cellStyle name="Millares 6 2 2 4 5 2 2" xfId="32938" xr:uid="{B87E31E6-6551-4F68-B09D-940BF398EFDA}"/>
    <cellStyle name="Millares 6 2 2 4 5 3" xfId="18070" xr:uid="{1FF2CD4B-CAC9-4DC7-9A78-F4E9775E6BD8}"/>
    <cellStyle name="Millares 6 2 2 4 5 3 2" xfId="39573" xr:uid="{6BD1DD78-68D7-4352-A995-DAEFB90368CA}"/>
    <cellStyle name="Millares 6 2 2 4 5 4" xfId="24675" xr:uid="{C5E302CF-1D34-4EF0-AD21-1925C8B242AC}"/>
    <cellStyle name="Millares 6 2 2 4 5 5" xfId="46178" xr:uid="{B43FF800-124A-4665-A398-013B442FB35F}"/>
    <cellStyle name="Millares 6 2 2 4 6" xfId="4916" xr:uid="{A327C9AF-0D16-40EA-A576-296C6DB0F092}"/>
    <cellStyle name="Millares 6 2 2 4 6 2" xfId="13182" xr:uid="{F81469A1-27FE-49C1-8775-F942D8440609}"/>
    <cellStyle name="Millares 6 2 2 4 6 2 2" xfId="34685" xr:uid="{B4486079-480D-4E00-BE8A-E7F3D55D7F88}"/>
    <cellStyle name="Millares 6 2 2 4 6 3" xfId="19817" xr:uid="{2A234E50-A41D-492E-8E1E-D69E98285E25}"/>
    <cellStyle name="Millares 6 2 2 4 6 3 2" xfId="41320" xr:uid="{0DD29EF6-9F3E-4DF4-8E46-CC7856EA8B7C}"/>
    <cellStyle name="Millares 6 2 2 4 6 4" xfId="26422" xr:uid="{7179A0B3-1528-4ABB-A5ED-EF8685625177}"/>
    <cellStyle name="Millares 6 2 2 4 6 5" xfId="47925" xr:uid="{4F82233C-A92B-480C-AC69-8A3AE071FEAB}"/>
    <cellStyle name="Millares 6 2 2 4 7" xfId="5308" xr:uid="{16979B77-4F7E-48AB-93BE-71936B2078A9}"/>
    <cellStyle name="Millares 6 2 2 4 7 2" xfId="13574" xr:uid="{1276A53B-EC19-4780-8375-65648DA86A9A}"/>
    <cellStyle name="Millares 6 2 2 4 7 2 2" xfId="35077" xr:uid="{67B81CF2-4477-40B5-897E-B45FD01AF50A}"/>
    <cellStyle name="Millares 6 2 2 4 7 3" xfId="20209" xr:uid="{11EEBFB5-0A78-4AF6-9B8F-7F18C3EAA98B}"/>
    <cellStyle name="Millares 6 2 2 4 7 3 2" xfId="41712" xr:uid="{71565DAA-E3B6-418B-A60E-C8D86165D270}"/>
    <cellStyle name="Millares 6 2 2 4 7 4" xfId="26814" xr:uid="{3F3D1DA8-4C1A-4D81-AB10-ED38EBA2FB0B}"/>
    <cellStyle name="Millares 6 2 2 4 7 5" xfId="48317" xr:uid="{DFCC5772-A2A6-46B9-9302-4B07B1FA48B0}"/>
    <cellStyle name="Millares 6 2 2 4 8" xfId="6949" xr:uid="{5DC634A7-30D6-41DD-9EB6-DB2393BA65F2}"/>
    <cellStyle name="Millares 6 2 2 4 8 2" xfId="28452" xr:uid="{8C0E93EE-0BFD-4B6B-811E-7437341D7273}"/>
    <cellStyle name="Millares 6 2 2 4 9" xfId="8605" xr:uid="{149C3AB3-5BD5-4953-A83B-46F3E5804620}"/>
    <cellStyle name="Millares 6 2 2 4 9 2" xfId="30108" xr:uid="{10F8263C-8DC5-439B-8EEF-A127051C55D9}"/>
    <cellStyle name="Millares 6 2 2 5" xfId="622" xr:uid="{22159145-9744-4222-ADCA-A7E7610421FC}"/>
    <cellStyle name="Millares 6 2 2 5 10" xfId="43631" xr:uid="{D9F4E955-F5F9-48A4-8BB1-AF48110F7C73}"/>
    <cellStyle name="Millares 6 2 2 5 2" xfId="1568" xr:uid="{81084B37-FDD3-410C-9594-AC2073766901}"/>
    <cellStyle name="Millares 6 2 2 5 2 2" xfId="4397" xr:uid="{31FAF38F-5AE8-4879-9C82-EA5CBD1C2355}"/>
    <cellStyle name="Millares 6 2 2 5 2 2 2" xfId="12663" xr:uid="{B4BAB955-16F2-4C99-9628-B88F0898FEA1}"/>
    <cellStyle name="Millares 6 2 2 5 2 2 2 2" xfId="34166" xr:uid="{2418DB98-DD43-43DA-A8C2-B15433373EC9}"/>
    <cellStyle name="Millares 6 2 2 5 2 2 3" xfId="19298" xr:uid="{AE64AD42-B24B-4BD9-9D9F-83527B30DD4C}"/>
    <cellStyle name="Millares 6 2 2 5 2 2 3 2" xfId="40801" xr:uid="{C598739D-FE8D-4D77-92E7-E6254DCB6533}"/>
    <cellStyle name="Millares 6 2 2 5 2 2 4" xfId="25903" xr:uid="{03C9D8C5-2F80-4CF3-84FA-45E2D4047567}"/>
    <cellStyle name="Millares 6 2 2 5 2 2 5" xfId="47406" xr:uid="{FB697069-B7CF-414C-9222-8043DA0823BD}"/>
    <cellStyle name="Millares 6 2 2 5 2 3" xfId="6536" xr:uid="{D0EE11A2-4D9B-4240-8005-F84202A448ED}"/>
    <cellStyle name="Millares 6 2 2 5 2 3 2" xfId="14802" xr:uid="{3E2B87A7-7902-4893-A373-92EFE6A9BA6C}"/>
    <cellStyle name="Millares 6 2 2 5 2 3 2 2" xfId="36305" xr:uid="{AE4A338A-502C-4A78-9C26-8B5EBD2BEB5C}"/>
    <cellStyle name="Millares 6 2 2 5 2 3 3" xfId="21437" xr:uid="{6895388A-A9B1-4F54-BB6C-819D51495B41}"/>
    <cellStyle name="Millares 6 2 2 5 2 3 3 2" xfId="42940" xr:uid="{4CF7738F-E829-4EEC-B3B7-D42B1FE1C283}"/>
    <cellStyle name="Millares 6 2 2 5 2 3 4" xfId="28042" xr:uid="{407C7CBB-D269-4C39-B97A-75A6037DB32F}"/>
    <cellStyle name="Millares 6 2 2 5 2 3 5" xfId="49545" xr:uid="{AB11D47A-EFB7-4CEC-9D1E-AF0FAD7E36E0}"/>
    <cellStyle name="Millares 6 2 2 5 2 4" xfId="8177" xr:uid="{C3EF8365-6FE8-4B7F-A88E-7773E9DE7CDB}"/>
    <cellStyle name="Millares 6 2 2 5 2 4 2" xfId="29680" xr:uid="{36CC3810-7EAE-4FE9-A98F-2C16CC045FD7}"/>
    <cellStyle name="Millares 6 2 2 5 2 5" xfId="9834" xr:uid="{74B04330-4BB0-42CC-AE27-6EA3A1D886AC}"/>
    <cellStyle name="Millares 6 2 2 5 2 5 2" xfId="31337" xr:uid="{9F481AF0-5494-42F8-83A8-604660F2A89E}"/>
    <cellStyle name="Millares 6 2 2 5 2 6" xfId="16469" xr:uid="{2FE80EB8-1ADB-4FCF-A8AA-8FB88AF6643A}"/>
    <cellStyle name="Millares 6 2 2 5 2 6 2" xfId="37972" xr:uid="{D76ED32C-21FF-455C-BD3C-FCDC8A1CCAD5}"/>
    <cellStyle name="Millares 6 2 2 5 2 7" xfId="23074" xr:uid="{BCB4714A-1691-4B2D-A34C-AF9E3275F9C9}"/>
    <cellStyle name="Millares 6 2 2 5 2 8" xfId="44577" xr:uid="{2F46DB52-8C2A-4E01-8DA8-57B0D91047EA}"/>
    <cellStyle name="Millares 6 2 2 5 3" xfId="2255" xr:uid="{E11B51C7-9B57-4B2C-9242-EE83649FB819}"/>
    <cellStyle name="Millares 6 2 2 5 3 2" xfId="10521" xr:uid="{809BE0DA-152D-49F6-A4EF-D877566FDEC5}"/>
    <cellStyle name="Millares 6 2 2 5 3 2 2" xfId="32024" xr:uid="{D5F612D9-C78C-4D1A-A4DE-9D9C590C593E}"/>
    <cellStyle name="Millares 6 2 2 5 3 3" xfId="17156" xr:uid="{24DE1BDB-225C-4A0D-B578-1ACC3E5BFFAD}"/>
    <cellStyle name="Millares 6 2 2 5 3 3 2" xfId="38659" xr:uid="{E48BD228-708E-405A-9244-61E744ADA696}"/>
    <cellStyle name="Millares 6 2 2 5 3 4" xfId="23761" xr:uid="{660E28FF-A6BE-4926-88F4-5F3C0974FC7E}"/>
    <cellStyle name="Millares 6 2 2 5 3 5" xfId="45264" xr:uid="{A5472E85-41B7-4F10-882A-9EC7CA59F0BE}"/>
    <cellStyle name="Millares 6 2 2 5 4" xfId="3451" xr:uid="{A30D0FE4-6156-4AAF-8211-770250A5DE03}"/>
    <cellStyle name="Millares 6 2 2 5 4 2" xfId="11717" xr:uid="{F9E22C60-39CB-4A9B-87D0-330872C8A78B}"/>
    <cellStyle name="Millares 6 2 2 5 4 2 2" xfId="33220" xr:uid="{E89B9C7B-5BFA-49ED-8B40-77B1048E03CE}"/>
    <cellStyle name="Millares 6 2 2 5 4 3" xfId="18352" xr:uid="{0CF8DECA-F361-4B90-8388-0561F7CB732B}"/>
    <cellStyle name="Millares 6 2 2 5 4 3 2" xfId="39855" xr:uid="{5D766AFF-688C-4ED3-8ED3-4F2BA143EFBD}"/>
    <cellStyle name="Millares 6 2 2 5 4 4" xfId="24957" xr:uid="{4838F7A4-1796-4639-B23C-2146BFFF86EA}"/>
    <cellStyle name="Millares 6 2 2 5 4 5" xfId="46460" xr:uid="{91BCC20C-129B-408E-9D0E-5540F19CEDA1}"/>
    <cellStyle name="Millares 6 2 2 5 5" xfId="5590" xr:uid="{565EE59C-001A-4B0A-9FAF-D35CC37839D7}"/>
    <cellStyle name="Millares 6 2 2 5 5 2" xfId="13856" xr:uid="{33990ED3-3ECE-42AE-9958-6D346B50A57E}"/>
    <cellStyle name="Millares 6 2 2 5 5 2 2" xfId="35359" xr:uid="{7B714F80-DEC0-446A-87FF-F2ECCCC405FD}"/>
    <cellStyle name="Millares 6 2 2 5 5 3" xfId="20491" xr:uid="{D6610AF7-BCBF-4C46-A49C-06A8143E5DE5}"/>
    <cellStyle name="Millares 6 2 2 5 5 3 2" xfId="41994" xr:uid="{B5D2D4F1-F1D2-4570-9B07-6E5718B50F14}"/>
    <cellStyle name="Millares 6 2 2 5 5 4" xfId="27096" xr:uid="{680AD716-4CCA-4188-92BD-64D29549C7F7}"/>
    <cellStyle name="Millares 6 2 2 5 5 5" xfId="48599" xr:uid="{06F2EDF8-8425-456C-B64F-F9B5ACE4F313}"/>
    <cellStyle name="Millares 6 2 2 5 6" xfId="7231" xr:uid="{140EC44E-7366-4EEC-8887-C79A1DADF459}"/>
    <cellStyle name="Millares 6 2 2 5 6 2" xfId="28734" xr:uid="{52F05D19-2066-4817-B2A7-89779620A557}"/>
    <cellStyle name="Millares 6 2 2 5 7" xfId="8888" xr:uid="{61D4627F-2400-44A9-ADC8-A7EBEF2B58AA}"/>
    <cellStyle name="Millares 6 2 2 5 7 2" xfId="30391" xr:uid="{76CF7152-80E4-410D-B89C-42521F045916}"/>
    <cellStyle name="Millares 6 2 2 5 8" xfId="15523" xr:uid="{229DB889-A694-47B4-B5B1-B0717B6825A5}"/>
    <cellStyle name="Millares 6 2 2 5 8 2" xfId="37026" xr:uid="{EE9CD8B4-A755-45E0-9E54-A09433E2136F}"/>
    <cellStyle name="Millares 6 2 2 5 9" xfId="22128" xr:uid="{FD6AB36F-B0B5-499C-A046-4F6C42AB3200}"/>
    <cellStyle name="Millares 6 2 2 6" xfId="890" xr:uid="{E8B861B6-EE31-435E-8884-6ECDC37AE9C9}"/>
    <cellStyle name="Millares 6 2 2 6 2" xfId="3719" xr:uid="{99EEEEDF-C28B-4761-A5B3-E7CAA5832983}"/>
    <cellStyle name="Millares 6 2 2 6 2 2" xfId="11985" xr:uid="{B03F937F-453B-4124-8A59-A03A3DFF6867}"/>
    <cellStyle name="Millares 6 2 2 6 2 2 2" xfId="33488" xr:uid="{3A58350E-1E72-44A8-ACD7-F860206FBDD9}"/>
    <cellStyle name="Millares 6 2 2 6 2 3" xfId="18620" xr:uid="{D0629FD2-8222-47EC-A1A5-727EA099A6C1}"/>
    <cellStyle name="Millares 6 2 2 6 2 3 2" xfId="40123" xr:uid="{21D6F569-45E4-492A-A70B-926A7AB54D3C}"/>
    <cellStyle name="Millares 6 2 2 6 2 4" xfId="25225" xr:uid="{90886F4A-2831-4862-A76C-1EF2F2B391BC}"/>
    <cellStyle name="Millares 6 2 2 6 2 5" xfId="46728" xr:uid="{57267F84-BC11-4486-B60C-0DD6D288A40F}"/>
    <cellStyle name="Millares 6 2 2 6 3" xfId="5858" xr:uid="{B3478EEE-701C-463B-98EE-2595238B52D1}"/>
    <cellStyle name="Millares 6 2 2 6 3 2" xfId="14124" xr:uid="{03BC0E0A-1F47-4DEE-A12F-CA1031B5F56F}"/>
    <cellStyle name="Millares 6 2 2 6 3 2 2" xfId="35627" xr:uid="{C8765934-6F1A-482C-8D82-9220F1C658CE}"/>
    <cellStyle name="Millares 6 2 2 6 3 3" xfId="20759" xr:uid="{88EBBA92-FD78-49A9-A68C-D11F2F111C22}"/>
    <cellStyle name="Millares 6 2 2 6 3 3 2" xfId="42262" xr:uid="{5EA7D2D8-70FC-4887-8050-A0D4CC5D6CE2}"/>
    <cellStyle name="Millares 6 2 2 6 3 4" xfId="27364" xr:uid="{43996E9C-DF84-4216-B438-829A72C4CBA3}"/>
    <cellStyle name="Millares 6 2 2 6 3 5" xfId="48867" xr:uid="{2B068B4F-2B2F-4479-9632-7C601F8B810E}"/>
    <cellStyle name="Millares 6 2 2 6 4" xfId="7499" xr:uid="{211445BB-E086-452F-A01D-79F64983B43F}"/>
    <cellStyle name="Millares 6 2 2 6 4 2" xfId="29002" xr:uid="{68630BC3-3043-482D-B849-7CA600979A19}"/>
    <cellStyle name="Millares 6 2 2 6 5" xfId="9156" xr:uid="{9BEF1A5E-51A2-4C10-BCD3-04C5EBD3CCB8}"/>
    <cellStyle name="Millares 6 2 2 6 5 2" xfId="30659" xr:uid="{695211CE-2DA6-41A4-885F-A1648B365B35}"/>
    <cellStyle name="Millares 6 2 2 6 6" xfId="15791" xr:uid="{FD14D7F2-DB5C-469E-9C0B-54F4AC2D88AC}"/>
    <cellStyle name="Millares 6 2 2 6 6 2" xfId="37294" xr:uid="{F605F8F1-C7FA-42E5-8F2B-CF6103E709B3}"/>
    <cellStyle name="Millares 6 2 2 6 7" xfId="22396" xr:uid="{3E610465-9792-4B92-A0BE-D9265485353A}"/>
    <cellStyle name="Millares 6 2 2 6 8" xfId="43899" xr:uid="{0DF63789-E409-41AC-9759-178273D00129}"/>
    <cellStyle name="Millares 6 2 2 7" xfId="1151" xr:uid="{C7C2B750-EA1C-4F05-9CAD-65C1139E8565}"/>
    <cellStyle name="Millares 6 2 2 7 2" xfId="3980" xr:uid="{BC5AD575-5F02-419E-AD3A-ADC8C822245B}"/>
    <cellStyle name="Millares 6 2 2 7 2 2" xfId="12246" xr:uid="{FBC45C40-99C0-4FCF-9ACB-146D9F302460}"/>
    <cellStyle name="Millares 6 2 2 7 2 2 2" xfId="33749" xr:uid="{A231BDBC-2F9F-48CA-BE24-03A195567FFC}"/>
    <cellStyle name="Millares 6 2 2 7 2 3" xfId="18881" xr:uid="{79D5A151-237C-4015-9AE8-036256607CD5}"/>
    <cellStyle name="Millares 6 2 2 7 2 3 2" xfId="40384" xr:uid="{8D1E82C9-3585-4801-9B09-A86A7C82CA4A}"/>
    <cellStyle name="Millares 6 2 2 7 2 4" xfId="25486" xr:uid="{FDF294F3-33E5-42DC-AF12-E11F4CEABB55}"/>
    <cellStyle name="Millares 6 2 2 7 2 5" xfId="46989" xr:uid="{45414E8A-A0DF-4220-9B1D-266501AD806C}"/>
    <cellStyle name="Millares 6 2 2 7 3" xfId="6119" xr:uid="{02900DC0-D651-402D-B524-BA2B6738C88C}"/>
    <cellStyle name="Millares 6 2 2 7 3 2" xfId="14385" xr:uid="{D306E8AF-34F3-45EC-81DB-6D6AC62AA483}"/>
    <cellStyle name="Millares 6 2 2 7 3 2 2" xfId="35888" xr:uid="{CA76307E-8967-4C8C-8305-503F52F227D8}"/>
    <cellStyle name="Millares 6 2 2 7 3 3" xfId="21020" xr:uid="{9626A76E-34B4-490C-908A-8BC219BB907F}"/>
    <cellStyle name="Millares 6 2 2 7 3 3 2" xfId="42523" xr:uid="{D7459BF1-5252-4F6E-9AD4-7D148D65092A}"/>
    <cellStyle name="Millares 6 2 2 7 3 4" xfId="27625" xr:uid="{0118133A-4D23-4068-8AE6-2A0353CE9F71}"/>
    <cellStyle name="Millares 6 2 2 7 3 5" xfId="49128" xr:uid="{FF991E8C-6439-4F9E-B3A4-9D7B02771C14}"/>
    <cellStyle name="Millares 6 2 2 7 4" xfId="7760" xr:uid="{7F002FE6-CB42-488A-8F11-1911B164FAC6}"/>
    <cellStyle name="Millares 6 2 2 7 4 2" xfId="29263" xr:uid="{8EDB17AF-5FA9-4041-AEE4-128B23B2AD83}"/>
    <cellStyle name="Millares 6 2 2 7 5" xfId="9417" xr:uid="{7C212152-4D9B-4CB3-9EB9-C63FA3B58C53}"/>
    <cellStyle name="Millares 6 2 2 7 5 2" xfId="30920" xr:uid="{DD8BC907-A381-43EC-B828-BA0A221E1D8B}"/>
    <cellStyle name="Millares 6 2 2 7 6" xfId="16052" xr:uid="{813FDA3C-FAD0-4FB4-B1F3-C95CF8742310}"/>
    <cellStyle name="Millares 6 2 2 7 6 2" xfId="37555" xr:uid="{7F1057C2-A4B8-4D30-83B8-907A861765EB}"/>
    <cellStyle name="Millares 6 2 2 7 7" xfId="22657" xr:uid="{3C0D2BDF-DF2D-4B48-B3A2-4A6F71EC8D25}"/>
    <cellStyle name="Millares 6 2 2 7 8" xfId="44160" xr:uid="{E482EF7B-8A4E-4D13-9121-F3469D834DF6}"/>
    <cellStyle name="Millares 6 2 2 8" xfId="1839" xr:uid="{343F3892-D45D-4349-9649-E62A3CD92CBF}"/>
    <cellStyle name="Millares 6 2 2 8 2" xfId="10105" xr:uid="{4967ECA1-348F-4266-948A-621ACD5E265E}"/>
    <cellStyle name="Millares 6 2 2 8 2 2" xfId="31608" xr:uid="{B558865C-C9AC-40B3-9539-B3D5647FCACF}"/>
    <cellStyle name="Millares 6 2 2 8 3" xfId="16740" xr:uid="{A425C9F8-3296-4455-9C93-39635EE2B92C}"/>
    <cellStyle name="Millares 6 2 2 8 3 2" xfId="38243" xr:uid="{817EDAC4-6264-4644-B429-621BA3F61A29}"/>
    <cellStyle name="Millares 6 2 2 8 4" xfId="23345" xr:uid="{538A9077-713D-4AA0-890C-7B02F1994C0D}"/>
    <cellStyle name="Millares 6 2 2 8 5" xfId="44848" xr:uid="{AC741E3F-12CB-45D1-9200-37DE39AB70D4}"/>
    <cellStyle name="Millares 6 2 2 9" xfId="2524" xr:uid="{CA3EF27C-E3B8-42CC-9F05-4A5E9000D73A}"/>
    <cellStyle name="Millares 6 2 2 9 2" xfId="10790" xr:uid="{DE99167E-3A1D-4C13-8232-7C6D00812942}"/>
    <cellStyle name="Millares 6 2 2 9 2 2" xfId="32293" xr:uid="{8EFC20F1-E6E2-4926-857B-CA88A661EA51}"/>
    <cellStyle name="Millares 6 2 2 9 3" xfId="17425" xr:uid="{8B428B48-0306-4BF5-AD5A-9A416705A9B7}"/>
    <cellStyle name="Millares 6 2 2 9 3 2" xfId="38928" xr:uid="{5057CF58-638C-4AE6-A231-6E31622FF831}"/>
    <cellStyle name="Millares 6 2 2 9 4" xfId="24030" xr:uid="{2B279277-4DEC-4BDB-8E53-8E8E20C74C21}"/>
    <cellStyle name="Millares 6 2 2 9 5" xfId="45533" xr:uid="{CA980D2F-6736-4B24-A1CF-4DCD549142DC}"/>
    <cellStyle name="Millares 6 2 20" xfId="21695" xr:uid="{8423BDD6-5EE5-4475-AA9B-DC8C12E1257A}"/>
    <cellStyle name="Millares 6 2 21" xfId="43198" xr:uid="{C82EA0E0-D379-4395-BAD6-22BD581CB9D5}"/>
    <cellStyle name="Millares 6 2 3" xfId="152" xr:uid="{30DC8134-9A64-4160-8D86-530A7ADB1488}"/>
    <cellStyle name="Millares 6 2 3 10" xfId="4689" xr:uid="{64075510-7342-456A-BC73-D33F828C70CD}"/>
    <cellStyle name="Millares 6 2 3 10 2" xfId="12955" xr:uid="{5FAAD62D-D3DB-486E-9901-5303CAD60AC1}"/>
    <cellStyle name="Millares 6 2 3 10 2 2" xfId="34458" xr:uid="{736FD8EA-6131-49D9-8C96-1DD9B4B8D237}"/>
    <cellStyle name="Millares 6 2 3 10 3" xfId="19590" xr:uid="{B167163B-F506-4CE1-875E-80BC81008D93}"/>
    <cellStyle name="Millares 6 2 3 10 3 2" xfId="41093" xr:uid="{6A08834B-05EF-46BE-ABB8-52FA7BB43B49}"/>
    <cellStyle name="Millares 6 2 3 10 4" xfId="26195" xr:uid="{C8FDB12B-1FAA-43FA-A3CA-C2C83C36EA02}"/>
    <cellStyle name="Millares 6 2 3 10 5" xfId="47698" xr:uid="{5D95BDF4-DE37-441B-BF31-11B415CB8418}"/>
    <cellStyle name="Millares 6 2 3 11" xfId="5192" xr:uid="{00C698C0-EA39-411F-A1EC-0D8E776FBE61}"/>
    <cellStyle name="Millares 6 2 3 11 2" xfId="13458" xr:uid="{B0813B86-0D6F-487B-8C75-F75C2B4E2180}"/>
    <cellStyle name="Millares 6 2 3 11 2 2" xfId="34961" xr:uid="{D479D982-A18C-425D-A211-F534F4954397}"/>
    <cellStyle name="Millares 6 2 3 11 3" xfId="20093" xr:uid="{96E0FF75-FDBF-4A40-BF26-B9BDDE54A8E7}"/>
    <cellStyle name="Millares 6 2 3 11 3 2" xfId="41596" xr:uid="{08ED169A-D6FE-4885-B9BE-E13F8524108E}"/>
    <cellStyle name="Millares 6 2 3 11 4" xfId="26698" xr:uid="{D4218381-12EE-410F-905A-C2A76B428A5E}"/>
    <cellStyle name="Millares 6 2 3 11 5" xfId="48201" xr:uid="{6FCAB382-FD7F-4D27-9CD3-36451A138404}"/>
    <cellStyle name="Millares 6 2 3 12" xfId="6833" xr:uid="{E18D04CC-92CE-47CA-AFC3-7CBC9322A2EF}"/>
    <cellStyle name="Millares 6 2 3 12 2" xfId="28336" xr:uid="{AC1CB983-F9CE-4DEA-8B31-09040C3A8608}"/>
    <cellStyle name="Millares 6 2 3 13" xfId="8487" xr:uid="{7F486F54-146B-4731-8675-297FD1B1F2F0}"/>
    <cellStyle name="Millares 6 2 3 13 2" xfId="29990" xr:uid="{7616CB96-58A9-43AA-A34F-D05848682B9F}"/>
    <cellStyle name="Millares 6 2 3 14" xfId="15126" xr:uid="{A8258542-FFFB-481C-A482-0592E9558441}"/>
    <cellStyle name="Millares 6 2 3 14 2" xfId="36629" xr:uid="{956C3197-0751-4D9E-A1F6-A426BA6A37EB}"/>
    <cellStyle name="Millares 6 2 3 15" xfId="21731" xr:uid="{60A354F2-312C-4871-9A57-A29830A7C0EA}"/>
    <cellStyle name="Millares 6 2 3 16" xfId="43234" xr:uid="{A3425C9A-48FC-4D02-9D06-463F597518D4}"/>
    <cellStyle name="Millares 6 2 3 2" xfId="484" xr:uid="{BEDB1EB2-334C-4E54-A4A0-7E9857BFD4F4}"/>
    <cellStyle name="Millares 6 2 3 2 10" xfId="7095" xr:uid="{3D8CEC95-2F3D-45F3-982D-A264CE9F6D2F}"/>
    <cellStyle name="Millares 6 2 3 2 10 2" xfId="28598" xr:uid="{2397413C-EE33-4EB2-AEC3-1DAFB8DB9C11}"/>
    <cellStyle name="Millares 6 2 3 2 11" xfId="8751" xr:uid="{A63E377C-23BF-4D1E-80DF-CC9CC33F589A}"/>
    <cellStyle name="Millares 6 2 3 2 11 2" xfId="30254" xr:uid="{FD0E9327-B9E2-49B8-AC21-BE036CA0E51C}"/>
    <cellStyle name="Millares 6 2 3 2 12" xfId="15387" xr:uid="{D22326EB-C270-4C33-AE0B-6D1015F7297D}"/>
    <cellStyle name="Millares 6 2 3 2 12 2" xfId="36890" xr:uid="{D69869B9-3E45-4B0A-BF5A-9D75F859CE2A}"/>
    <cellStyle name="Millares 6 2 3 2 13" xfId="21992" xr:uid="{642AD170-E217-4163-BDE3-D22744513FA7}"/>
    <cellStyle name="Millares 6 2 3 2 14" xfId="43495" xr:uid="{432D8E30-E0AE-4588-8AFF-7EBBC3069FC0}"/>
    <cellStyle name="Millares 6 2 3 2 2" xfId="766" xr:uid="{03C3465C-46DD-4795-9453-7391F1C6683E}"/>
    <cellStyle name="Millares 6 2 3 2 2 10" xfId="15667" xr:uid="{AA2B617B-0F8E-475E-9340-D1A842F4CCCF}"/>
    <cellStyle name="Millares 6 2 3 2 2 10 2" xfId="37170" xr:uid="{B676424D-925F-4505-B1C0-FA4A31EC19AB}"/>
    <cellStyle name="Millares 6 2 3 2 2 11" xfId="22272" xr:uid="{E75A9C34-8E05-41A9-BB6D-AE60B14AE8ED}"/>
    <cellStyle name="Millares 6 2 3 2 2 12" xfId="43775" xr:uid="{1B91669D-3A85-46A8-BC8E-0EDA65082C79}"/>
    <cellStyle name="Millares 6 2 3 2 2 2" xfId="1712" xr:uid="{4C1F11F1-D3D8-4F52-91CE-A4380E47E644}"/>
    <cellStyle name="Millares 6 2 3 2 2 2 2" xfId="4541" xr:uid="{5D71E35B-ECE9-416C-90F5-EBB5244F9FE7}"/>
    <cellStyle name="Millares 6 2 3 2 2 2 2 2" xfId="12807" xr:uid="{7EEDE8F7-BF24-42A9-9928-8466FF2306F0}"/>
    <cellStyle name="Millares 6 2 3 2 2 2 2 2 2" xfId="34310" xr:uid="{E1766EB7-1481-4507-860E-FF66AC3BA26A}"/>
    <cellStyle name="Millares 6 2 3 2 2 2 2 3" xfId="19442" xr:uid="{98A5B26D-B4ED-450A-B05C-17487818EF03}"/>
    <cellStyle name="Millares 6 2 3 2 2 2 2 3 2" xfId="40945" xr:uid="{444AFC59-F154-4E17-A116-05A3459AAA62}"/>
    <cellStyle name="Millares 6 2 3 2 2 2 2 4" xfId="26047" xr:uid="{CB16A0DD-3EDD-4F0B-A4A3-6C876891B2E9}"/>
    <cellStyle name="Millares 6 2 3 2 2 2 2 5" xfId="47550" xr:uid="{EAFDD9F9-6822-448B-B1DB-D553692F3DE1}"/>
    <cellStyle name="Millares 6 2 3 2 2 2 3" xfId="6680" xr:uid="{562701AB-AFE3-4722-84A9-0AED93CE2E10}"/>
    <cellStyle name="Millares 6 2 3 2 2 2 3 2" xfId="14946" xr:uid="{51307B9B-357C-4FD0-812F-F69418C7F19C}"/>
    <cellStyle name="Millares 6 2 3 2 2 2 3 2 2" xfId="36449" xr:uid="{7A7CD972-E1CF-4EE1-8BB6-B275B98CBA46}"/>
    <cellStyle name="Millares 6 2 3 2 2 2 3 3" xfId="21581" xr:uid="{648FCAE5-47CF-4EDA-8752-74C7E8774AE4}"/>
    <cellStyle name="Millares 6 2 3 2 2 2 3 3 2" xfId="43084" xr:uid="{1290F6F0-56D9-4BD7-9579-CBB38547653E}"/>
    <cellStyle name="Millares 6 2 3 2 2 2 3 4" xfId="28186" xr:uid="{74915F80-A008-420F-847E-2D61282787DC}"/>
    <cellStyle name="Millares 6 2 3 2 2 2 3 5" xfId="49689" xr:uid="{6F4263A8-CB12-4DBA-A97D-A0A3996C83BA}"/>
    <cellStyle name="Millares 6 2 3 2 2 2 4" xfId="8321" xr:uid="{F7D1AA18-DAA9-466D-8FD5-879A06040909}"/>
    <cellStyle name="Millares 6 2 3 2 2 2 4 2" xfId="29824" xr:uid="{9AEF03AF-E26D-4736-B819-64813B4CA8BF}"/>
    <cellStyle name="Millares 6 2 3 2 2 2 5" xfId="9978" xr:uid="{1CBD8BFB-50D3-47C1-87C7-2263A09596F4}"/>
    <cellStyle name="Millares 6 2 3 2 2 2 5 2" xfId="31481" xr:uid="{38F86BC5-2517-4048-85F9-1DBB44EAB745}"/>
    <cellStyle name="Millares 6 2 3 2 2 2 6" xfId="16613" xr:uid="{A54CC7CE-C134-4A33-90F7-9CCD95DD4645}"/>
    <cellStyle name="Millares 6 2 3 2 2 2 6 2" xfId="38116" xr:uid="{DF02FE60-7DE1-4758-A48B-07FCB01E8AD9}"/>
    <cellStyle name="Millares 6 2 3 2 2 2 7" xfId="23218" xr:uid="{E4B114D2-716E-47B6-8B06-89296CB0F450}"/>
    <cellStyle name="Millares 6 2 3 2 2 2 8" xfId="44721" xr:uid="{28EBE3A8-1E25-42ED-A7BB-EA348F8463A1}"/>
    <cellStyle name="Millares 6 2 3 2 2 3" xfId="2399" xr:uid="{7558CBCD-F485-4DA0-8140-241C10F1B0F0}"/>
    <cellStyle name="Millares 6 2 3 2 2 3 2" xfId="10665" xr:uid="{9A1539D3-8F1A-401A-829E-1DC04006B618}"/>
    <cellStyle name="Millares 6 2 3 2 2 3 2 2" xfId="32168" xr:uid="{3E92F122-5730-4E4A-ACF0-58FE478807BA}"/>
    <cellStyle name="Millares 6 2 3 2 2 3 3" xfId="17300" xr:uid="{22CC7820-B915-4DA8-B32F-F8E5F59CB319}"/>
    <cellStyle name="Millares 6 2 3 2 2 3 3 2" xfId="38803" xr:uid="{C9F10ADB-EECE-4C07-81C3-4A6030D92F28}"/>
    <cellStyle name="Millares 6 2 3 2 2 3 4" xfId="23905" xr:uid="{D6DDCD33-C76C-4452-9672-5E0797A8B67E}"/>
    <cellStyle name="Millares 6 2 3 2 2 3 5" xfId="45408" xr:uid="{B0EEC8F2-EE30-4FAB-BB68-452C733A01F5}"/>
    <cellStyle name="Millares 6 2 3 2 2 4" xfId="2916" xr:uid="{6FF6EB7B-5E0D-4255-BD4C-1EAF77F18F80}"/>
    <cellStyle name="Millares 6 2 3 2 2 4 2" xfId="11182" xr:uid="{616E611F-5BAC-4320-A3E1-ED351648A8CA}"/>
    <cellStyle name="Millares 6 2 3 2 2 4 2 2" xfId="32685" xr:uid="{B7DBE010-830A-4832-9313-501F54C6E68B}"/>
    <cellStyle name="Millares 6 2 3 2 2 4 3" xfId="17817" xr:uid="{398896C4-36B8-4BA2-9A89-0D05631C7466}"/>
    <cellStyle name="Millares 6 2 3 2 2 4 3 2" xfId="39320" xr:uid="{EF0F5C53-CFD5-472B-A3C6-AAC13CB75BD8}"/>
    <cellStyle name="Millares 6 2 3 2 2 4 4" xfId="24422" xr:uid="{B11BCA80-2FC8-49FE-83AF-EE8690B491B0}"/>
    <cellStyle name="Millares 6 2 3 2 2 4 5" xfId="45925" xr:uid="{7AD31276-36A5-4194-B93B-77F2D92BC825}"/>
    <cellStyle name="Millares 6 2 3 2 2 5" xfId="3595" xr:uid="{EF6BFB2C-F183-44F5-8AE6-391621DE6498}"/>
    <cellStyle name="Millares 6 2 3 2 2 5 2" xfId="11861" xr:uid="{CD0239F4-489F-49B7-9DDA-1FED2C9A6A09}"/>
    <cellStyle name="Millares 6 2 3 2 2 5 2 2" xfId="33364" xr:uid="{AFB6DD95-9A8F-4CC2-9E67-AF3BDD325056}"/>
    <cellStyle name="Millares 6 2 3 2 2 5 3" xfId="18496" xr:uid="{7ABDC7C6-B4A8-4F13-AF14-18E19CE1B8A0}"/>
    <cellStyle name="Millares 6 2 3 2 2 5 3 2" xfId="39999" xr:uid="{828E8BBB-CE78-4B3F-8F67-E4A50B376D3E}"/>
    <cellStyle name="Millares 6 2 3 2 2 5 4" xfId="25101" xr:uid="{CA50685F-EB2F-42B4-BBBD-0EAB24D4FBCC}"/>
    <cellStyle name="Millares 6 2 3 2 2 5 5" xfId="46604" xr:uid="{6FD8BD14-AE67-4919-BBCE-9DBF03C7E538}"/>
    <cellStyle name="Millares 6 2 3 2 2 6" xfId="5060" xr:uid="{1522748A-DF1E-4693-836D-08D52E26877C}"/>
    <cellStyle name="Millares 6 2 3 2 2 6 2" xfId="13326" xr:uid="{F4A88137-D05C-4B88-9E00-ECB2712459AE}"/>
    <cellStyle name="Millares 6 2 3 2 2 6 2 2" xfId="34829" xr:uid="{A3959DBA-3F88-4092-9AEC-3CC2B3CFCA1B}"/>
    <cellStyle name="Millares 6 2 3 2 2 6 3" xfId="19961" xr:uid="{27D4E508-DED9-4D46-AEEB-D2E5C29A8942}"/>
    <cellStyle name="Millares 6 2 3 2 2 6 3 2" xfId="41464" xr:uid="{E9B506DD-FEA9-463C-85FD-58134A226A2C}"/>
    <cellStyle name="Millares 6 2 3 2 2 6 4" xfId="26566" xr:uid="{C386D0E3-7457-4E32-9520-4CF0AEC58166}"/>
    <cellStyle name="Millares 6 2 3 2 2 6 5" xfId="48069" xr:uid="{5A899E4C-55C6-4E8B-A0D7-FE7774B48663}"/>
    <cellStyle name="Millares 6 2 3 2 2 7" xfId="5734" xr:uid="{DD38275B-AAC2-4DF1-89ED-344F0627BC93}"/>
    <cellStyle name="Millares 6 2 3 2 2 7 2" xfId="14000" xr:uid="{A9C4F17B-E292-4B2B-8F8B-DAB9252B3664}"/>
    <cellStyle name="Millares 6 2 3 2 2 7 2 2" xfId="35503" xr:uid="{0068D026-4EB7-42B8-AEBF-8C245A4040D9}"/>
    <cellStyle name="Millares 6 2 3 2 2 7 3" xfId="20635" xr:uid="{C26958B9-DA8B-4017-97DA-1834B840975C}"/>
    <cellStyle name="Millares 6 2 3 2 2 7 3 2" xfId="42138" xr:uid="{8D6F9A7D-35D4-45FB-BE53-E77C9823E42B}"/>
    <cellStyle name="Millares 6 2 3 2 2 7 4" xfId="27240" xr:uid="{519046B3-DC86-4BC5-B0FB-4491EB0B8464}"/>
    <cellStyle name="Millares 6 2 3 2 2 7 5" xfId="48743" xr:uid="{97ADC7AD-EF60-4867-A9CF-9701EB314F74}"/>
    <cellStyle name="Millares 6 2 3 2 2 8" xfId="7375" xr:uid="{48C3CA60-6F50-433E-84E7-6F0A1A212D64}"/>
    <cellStyle name="Millares 6 2 3 2 2 8 2" xfId="28878" xr:uid="{E1220D98-C7A8-4B15-8718-52BBD715B975}"/>
    <cellStyle name="Millares 6 2 3 2 2 9" xfId="9032" xr:uid="{8666327F-6C44-431C-AC20-95C2653AACF5}"/>
    <cellStyle name="Millares 6 2 3 2 2 9 2" xfId="30535" xr:uid="{05E86C7B-8B4B-413A-830E-11252D4D7785}"/>
    <cellStyle name="Millares 6 2 3 2 3" xfId="1036" xr:uid="{6B636F12-51AF-4F2F-A868-F1325111D0C1}"/>
    <cellStyle name="Millares 6 2 3 2 3 2" xfId="3865" xr:uid="{E250302C-8B39-44D3-B53C-89711141528E}"/>
    <cellStyle name="Millares 6 2 3 2 3 2 2" xfId="12131" xr:uid="{28EA855D-7E8F-4946-87F7-E032CD74123A}"/>
    <cellStyle name="Millares 6 2 3 2 3 2 2 2" xfId="33634" xr:uid="{6B87E551-7EA2-45B2-A683-A6BAB46B65B6}"/>
    <cellStyle name="Millares 6 2 3 2 3 2 3" xfId="18766" xr:uid="{B54A4C6E-9DC7-4717-B3CE-9BEE6389DA2E}"/>
    <cellStyle name="Millares 6 2 3 2 3 2 3 2" xfId="40269" xr:uid="{0C2D32AC-C5AA-418C-96A7-46D6E1F30D8D}"/>
    <cellStyle name="Millares 6 2 3 2 3 2 4" xfId="25371" xr:uid="{311B1B6C-3AFE-4B21-9EAA-39E42D1091D4}"/>
    <cellStyle name="Millares 6 2 3 2 3 2 5" xfId="46874" xr:uid="{FA0E7978-CF57-4F09-A7C0-FD700C7F6C52}"/>
    <cellStyle name="Millares 6 2 3 2 3 3" xfId="6004" xr:uid="{C81780A2-12C8-4900-9245-EE23395F9E17}"/>
    <cellStyle name="Millares 6 2 3 2 3 3 2" xfId="14270" xr:uid="{AF06BE90-F3DE-4F5F-9324-8F2DE31DAE5B}"/>
    <cellStyle name="Millares 6 2 3 2 3 3 2 2" xfId="35773" xr:uid="{CA89AEEC-F4C9-4A0A-87B9-33F38BF14C32}"/>
    <cellStyle name="Millares 6 2 3 2 3 3 3" xfId="20905" xr:uid="{710CD7D7-25BA-4628-AA5A-BBE49D13F608}"/>
    <cellStyle name="Millares 6 2 3 2 3 3 3 2" xfId="42408" xr:uid="{238ABB69-6A31-4F3D-8453-F568513913C5}"/>
    <cellStyle name="Millares 6 2 3 2 3 3 4" xfId="27510" xr:uid="{DB82D701-E22C-49EF-B65A-B26DDDA3DF76}"/>
    <cellStyle name="Millares 6 2 3 2 3 3 5" xfId="49013" xr:uid="{66A739F3-3453-42C3-A468-3BA48D92E666}"/>
    <cellStyle name="Millares 6 2 3 2 3 4" xfId="7645" xr:uid="{CC4AA57F-EFFE-4E55-A619-05ADC6B58088}"/>
    <cellStyle name="Millares 6 2 3 2 3 4 2" xfId="29148" xr:uid="{C90A96DA-3732-4369-8EF9-2C192CEFE8B7}"/>
    <cellStyle name="Millares 6 2 3 2 3 5" xfId="9302" xr:uid="{C2F3CD9B-1FA5-41A7-95E0-1B4511488AF5}"/>
    <cellStyle name="Millares 6 2 3 2 3 5 2" xfId="30805" xr:uid="{B9212431-6AAE-477C-B139-7E1B602CB125}"/>
    <cellStyle name="Millares 6 2 3 2 3 6" xfId="15937" xr:uid="{9E3802B5-7FB9-4BA7-93E0-4A08676F110E}"/>
    <cellStyle name="Millares 6 2 3 2 3 6 2" xfId="37440" xr:uid="{D8CB358D-B9B7-40C7-9EA1-EEA7F2FF88C4}"/>
    <cellStyle name="Millares 6 2 3 2 3 7" xfId="22542" xr:uid="{4A2A1674-9DD0-4ECC-93EA-9A3F09BF04CA}"/>
    <cellStyle name="Millares 6 2 3 2 3 8" xfId="44045" xr:uid="{F7EEAFBF-6AF8-4590-8F72-F64AB147CEA4}"/>
    <cellStyle name="Millares 6 2 3 2 4" xfId="1432" xr:uid="{B2C2DD51-DE04-4F84-94B2-A2C47E6A9A85}"/>
    <cellStyle name="Millares 6 2 3 2 4 2" xfId="4261" xr:uid="{A89575B0-E97B-454A-BC94-8D189A32150B}"/>
    <cellStyle name="Millares 6 2 3 2 4 2 2" xfId="12527" xr:uid="{21F71D11-A04C-4E3D-97AE-9CA95DC43F3D}"/>
    <cellStyle name="Millares 6 2 3 2 4 2 2 2" xfId="34030" xr:uid="{6BE97A6D-61C6-4266-93CC-6B8ACE80B565}"/>
    <cellStyle name="Millares 6 2 3 2 4 2 3" xfId="19162" xr:uid="{CFAEFFF2-7F47-45E8-840B-EEB0407BA189}"/>
    <cellStyle name="Millares 6 2 3 2 4 2 3 2" xfId="40665" xr:uid="{D66D4B97-CC45-4773-BF01-055CDCB029A9}"/>
    <cellStyle name="Millares 6 2 3 2 4 2 4" xfId="25767" xr:uid="{3DD7A6F8-1910-4B75-8856-E9BA7C032EE4}"/>
    <cellStyle name="Millares 6 2 3 2 4 2 5" xfId="47270" xr:uid="{4990869B-D962-4044-BA6C-67C4CA307064}"/>
    <cellStyle name="Millares 6 2 3 2 4 3" xfId="6400" xr:uid="{5BEA7946-D6B2-4B6E-9D8A-2A65840A5B4D}"/>
    <cellStyle name="Millares 6 2 3 2 4 3 2" xfId="14666" xr:uid="{A88CBFC2-8832-4C39-ABD0-7DC0F4BEA448}"/>
    <cellStyle name="Millares 6 2 3 2 4 3 2 2" xfId="36169" xr:uid="{471EAE40-4D03-445D-9ACB-DA8FC7386487}"/>
    <cellStyle name="Millares 6 2 3 2 4 3 3" xfId="21301" xr:uid="{25D5EA7C-EEBF-42E5-91CD-20040CB66E67}"/>
    <cellStyle name="Millares 6 2 3 2 4 3 3 2" xfId="42804" xr:uid="{345DC69E-782C-4932-9491-1D45F3CBCC4F}"/>
    <cellStyle name="Millares 6 2 3 2 4 3 4" xfId="27906" xr:uid="{A7870DC7-CD12-4E1F-88F4-3E9EDD0B2184}"/>
    <cellStyle name="Millares 6 2 3 2 4 3 5" xfId="49409" xr:uid="{90C68D1F-7EBF-4A33-B860-AA9A1ABB2A02}"/>
    <cellStyle name="Millares 6 2 3 2 4 4" xfId="8041" xr:uid="{0E055B9D-9A04-4147-8DCC-11EF609457FD}"/>
    <cellStyle name="Millares 6 2 3 2 4 4 2" xfId="29544" xr:uid="{05278550-21FA-44A7-80B7-E43AF417DC9F}"/>
    <cellStyle name="Millares 6 2 3 2 4 5" xfId="9698" xr:uid="{96E4A1CF-EF38-4540-9F6E-68EEB4225D63}"/>
    <cellStyle name="Millares 6 2 3 2 4 5 2" xfId="31201" xr:uid="{37BD7C76-24BA-485B-BBC0-4988FBEC31B1}"/>
    <cellStyle name="Millares 6 2 3 2 4 6" xfId="16333" xr:uid="{CA10A09D-B76D-4C2F-8187-2B1E3231433C}"/>
    <cellStyle name="Millares 6 2 3 2 4 6 2" xfId="37836" xr:uid="{5F9C80D8-3787-4AEC-9C18-25D51F3B79C9}"/>
    <cellStyle name="Millares 6 2 3 2 4 7" xfId="22938" xr:uid="{3EAA4633-F3FE-4940-84DF-CFAF4528D11C}"/>
    <cellStyle name="Millares 6 2 3 2 4 8" xfId="44441" xr:uid="{A388469C-241F-4BCE-84AE-A3F3D744C026}"/>
    <cellStyle name="Millares 6 2 3 2 5" xfId="2119" xr:uid="{DD430580-44EE-49AE-B5EF-2E3F84DC025B}"/>
    <cellStyle name="Millares 6 2 3 2 5 2" xfId="10385" xr:uid="{1CA11D0B-FE0B-4322-A93B-0C4C5AC319EE}"/>
    <cellStyle name="Millares 6 2 3 2 5 2 2" xfId="31888" xr:uid="{8F42F8A1-1C0E-4AAC-80B0-ABA4F5CA1307}"/>
    <cellStyle name="Millares 6 2 3 2 5 3" xfId="17020" xr:uid="{CC152066-4162-4594-9554-542AB682B3A6}"/>
    <cellStyle name="Millares 6 2 3 2 5 3 2" xfId="38523" xr:uid="{38D3AF08-A150-4E99-AFAA-7EE26DA34017}"/>
    <cellStyle name="Millares 6 2 3 2 5 4" xfId="23625" xr:uid="{000B22A0-B532-47FE-B2CB-9E31F6DC696A}"/>
    <cellStyle name="Millares 6 2 3 2 5 5" xfId="45128" xr:uid="{36154DF8-8C2C-4BB6-A856-2A4FA855EE29}"/>
    <cellStyle name="Millares 6 2 3 2 6" xfId="2667" xr:uid="{945C88AF-9137-4051-A9A3-707658CCB15D}"/>
    <cellStyle name="Millares 6 2 3 2 6 2" xfId="10933" xr:uid="{4A142460-5ACF-4142-822E-C0D05E4AE60C}"/>
    <cellStyle name="Millares 6 2 3 2 6 2 2" xfId="32436" xr:uid="{7FFEE2DD-71A0-4967-AE05-4855861B946B}"/>
    <cellStyle name="Millares 6 2 3 2 6 3" xfId="17568" xr:uid="{BEAF1A71-16E7-474F-8662-AB511EC1E31B}"/>
    <cellStyle name="Millares 6 2 3 2 6 3 2" xfId="39071" xr:uid="{454490B8-9712-4AC1-9D06-D5D5721999DE}"/>
    <cellStyle name="Millares 6 2 3 2 6 4" xfId="24173" xr:uid="{92B03812-4E03-40B8-89A0-A5590193C718}"/>
    <cellStyle name="Millares 6 2 3 2 6 5" xfId="45676" xr:uid="{1FD57AE5-6255-4CD6-8F44-A481687CE163}"/>
    <cellStyle name="Millares 6 2 3 2 7" xfId="3315" xr:uid="{317E5CA0-01A4-45AE-BD7E-0CABD67F8D72}"/>
    <cellStyle name="Millares 6 2 3 2 7 2" xfId="11581" xr:uid="{E0B7E029-C610-4D47-AB5C-8C9E7BD85B12}"/>
    <cellStyle name="Millares 6 2 3 2 7 2 2" xfId="33084" xr:uid="{9F0D8E3C-B372-43AB-BAEC-160B5905FA4F}"/>
    <cellStyle name="Millares 6 2 3 2 7 3" xfId="18216" xr:uid="{B72983DD-A078-40B5-8D7B-E36449E47622}"/>
    <cellStyle name="Millares 6 2 3 2 7 3 2" xfId="39719" xr:uid="{5D40EF08-3F62-4589-AB06-E7A375B330FC}"/>
    <cellStyle name="Millares 6 2 3 2 7 4" xfId="24821" xr:uid="{725408A0-3892-4010-BE23-247EAB287992}"/>
    <cellStyle name="Millares 6 2 3 2 7 5" xfId="46324" xr:uid="{86EDCBF6-E36C-4D4A-AD38-3F70AEB5378A}"/>
    <cellStyle name="Millares 6 2 3 2 8" xfId="4811" xr:uid="{51A5133F-04BC-4AB5-8292-455FD71757C2}"/>
    <cellStyle name="Millares 6 2 3 2 8 2" xfId="13077" xr:uid="{2A5D64BF-75A8-4A60-AAF6-C96DA937DF8E}"/>
    <cellStyle name="Millares 6 2 3 2 8 2 2" xfId="34580" xr:uid="{EE491064-6E99-403A-8CC8-0E2834B6B7C0}"/>
    <cellStyle name="Millares 6 2 3 2 8 3" xfId="19712" xr:uid="{41F76F08-4495-4A08-8810-EA171E35985E}"/>
    <cellStyle name="Millares 6 2 3 2 8 3 2" xfId="41215" xr:uid="{DC1C7D89-22F0-4928-B5D0-3AE3D2A3CFB2}"/>
    <cellStyle name="Millares 6 2 3 2 8 4" xfId="26317" xr:uid="{66DA2C83-28E3-40C5-8BDB-F05D6CA03B34}"/>
    <cellStyle name="Millares 6 2 3 2 8 5" xfId="47820" xr:uid="{86102282-9B96-4F63-A8D9-E3A0A2EA708C}"/>
    <cellStyle name="Millares 6 2 3 2 9" xfId="5454" xr:uid="{783B634E-944A-424D-851E-0AB595F3DD5C}"/>
    <cellStyle name="Millares 6 2 3 2 9 2" xfId="13720" xr:uid="{A311E12E-2920-47AF-B9C2-223D5A8849C1}"/>
    <cellStyle name="Millares 6 2 3 2 9 2 2" xfId="35223" xr:uid="{7A4A8D63-9B43-468A-9445-B5E5AAE6D24B}"/>
    <cellStyle name="Millares 6 2 3 2 9 3" xfId="20355" xr:uid="{CB5139B4-F0A3-40B8-8516-A49D4391029D}"/>
    <cellStyle name="Millares 6 2 3 2 9 3 2" xfId="41858" xr:uid="{10BF2116-5140-46DD-A501-A3AA33674C85}"/>
    <cellStyle name="Millares 6 2 3 2 9 4" xfId="26960" xr:uid="{D8013DF2-D766-4D9D-BA7E-CB88A26436BA}"/>
    <cellStyle name="Millares 6 2 3 2 9 5" xfId="48463" xr:uid="{7670821D-AF14-4690-B863-45042D215427}"/>
    <cellStyle name="Millares 6 2 3 3" xfId="357" xr:uid="{A61C92AB-2D7F-438F-B0A6-94152A5BD846}"/>
    <cellStyle name="Millares 6 2 3 3 10" xfId="15260" xr:uid="{A49DC2F0-2995-42CE-A675-92EA222AE2E0}"/>
    <cellStyle name="Millares 6 2 3 3 10 2" xfId="36763" xr:uid="{82363401-4888-4A06-81B7-AAE6DD92A7BE}"/>
    <cellStyle name="Millares 6 2 3 3 11" xfId="21865" xr:uid="{8722AEC6-5FEC-478C-ABED-9FE0D7626D37}"/>
    <cellStyle name="Millares 6 2 3 3 12" xfId="43368" xr:uid="{40FFCF0F-0642-49B3-87F8-CFD72FC18C83}"/>
    <cellStyle name="Millares 6 2 3 3 2" xfId="1305" xr:uid="{FF713A2A-7036-446D-92D2-0C872C349020}"/>
    <cellStyle name="Millares 6 2 3 3 2 2" xfId="4134" xr:uid="{2AFE3301-1797-4371-83FA-B4050D5846F4}"/>
    <cellStyle name="Millares 6 2 3 3 2 2 2" xfId="12400" xr:uid="{A037D2B0-05EC-4133-9482-DDBF77793A82}"/>
    <cellStyle name="Millares 6 2 3 3 2 2 2 2" xfId="33903" xr:uid="{DCD10E91-F60A-4776-8A26-6AFD091BBFC6}"/>
    <cellStyle name="Millares 6 2 3 3 2 2 3" xfId="19035" xr:uid="{170FC63E-E8A3-4959-82AE-7C525C5EBCF4}"/>
    <cellStyle name="Millares 6 2 3 3 2 2 3 2" xfId="40538" xr:uid="{91B511F6-0047-4B32-AA27-5C283D4C685B}"/>
    <cellStyle name="Millares 6 2 3 3 2 2 4" xfId="25640" xr:uid="{18B23C4A-86E9-44FE-B25C-6F960DEB1B82}"/>
    <cellStyle name="Millares 6 2 3 3 2 2 5" xfId="47143" xr:uid="{4AFCE86E-FD3E-4C03-99F5-8F0699009588}"/>
    <cellStyle name="Millares 6 2 3 3 2 3" xfId="6273" xr:uid="{37C39BD8-37C6-480D-9780-9682296A7CBE}"/>
    <cellStyle name="Millares 6 2 3 3 2 3 2" xfId="14539" xr:uid="{3C967CE2-A05F-48D2-9AAB-70CF3ECA9D66}"/>
    <cellStyle name="Millares 6 2 3 3 2 3 2 2" xfId="36042" xr:uid="{DF4153BF-C2D4-4BBE-B340-96136AB5CEE6}"/>
    <cellStyle name="Millares 6 2 3 3 2 3 3" xfId="21174" xr:uid="{273569A2-E5CE-4D36-BCF5-0BE27EAA8B03}"/>
    <cellStyle name="Millares 6 2 3 3 2 3 3 2" xfId="42677" xr:uid="{82E60BA7-3970-487D-BD24-3C1233344EDB}"/>
    <cellStyle name="Millares 6 2 3 3 2 3 4" xfId="27779" xr:uid="{BC5A9D2D-D758-4705-8ED1-DA35FA31ACE5}"/>
    <cellStyle name="Millares 6 2 3 3 2 3 5" xfId="49282" xr:uid="{FDF8FCB8-E154-4520-9F11-9896AB9E8B50}"/>
    <cellStyle name="Millares 6 2 3 3 2 4" xfId="7914" xr:uid="{551E7C53-701C-4A3D-A3F5-3A8D983945AA}"/>
    <cellStyle name="Millares 6 2 3 3 2 4 2" xfId="29417" xr:uid="{EAC38A01-4BB4-4037-A2AA-631AF2635DF4}"/>
    <cellStyle name="Millares 6 2 3 3 2 5" xfId="9571" xr:uid="{3052839D-B362-4848-A038-85DE2CD3D267}"/>
    <cellStyle name="Millares 6 2 3 3 2 5 2" xfId="31074" xr:uid="{E2FE668B-45BA-457E-9C24-53BCC754FE6D}"/>
    <cellStyle name="Millares 6 2 3 3 2 6" xfId="16206" xr:uid="{74D232A8-8D4D-4ED5-8E1F-F12FE2349A04}"/>
    <cellStyle name="Millares 6 2 3 3 2 6 2" xfId="37709" xr:uid="{3353376F-7B2C-44EF-AEA9-E447168CB63E}"/>
    <cellStyle name="Millares 6 2 3 3 2 7" xfId="22811" xr:uid="{1EE76CB0-E750-4DA5-B396-36F7E29557DD}"/>
    <cellStyle name="Millares 6 2 3 3 2 8" xfId="44314" xr:uid="{1774AE47-37A7-43F8-B294-7AB5D46ED2E5}"/>
    <cellStyle name="Millares 6 2 3 3 3" xfId="1992" xr:uid="{E05FE495-9779-46F0-8A86-2870E3CCB7DC}"/>
    <cellStyle name="Millares 6 2 3 3 3 2" xfId="10258" xr:uid="{B15DB14D-0927-4428-A5DC-7002ACACD8C6}"/>
    <cellStyle name="Millares 6 2 3 3 3 2 2" xfId="31761" xr:uid="{41EF7A27-0832-485B-B790-B0EF739177E8}"/>
    <cellStyle name="Millares 6 2 3 3 3 3" xfId="16893" xr:uid="{F78C3C48-A0E2-49FE-AB70-288A6DF9B0E3}"/>
    <cellStyle name="Millares 6 2 3 3 3 3 2" xfId="38396" xr:uid="{5AA65C94-A760-4DFD-9E7C-B375819EB300}"/>
    <cellStyle name="Millares 6 2 3 3 3 4" xfId="23498" xr:uid="{5636260C-EEC4-493D-B4E2-8F56F8AD9FEF}"/>
    <cellStyle name="Millares 6 2 3 3 3 5" xfId="45001" xr:uid="{A6693EE3-1D31-4C89-BA6F-9F740985B096}"/>
    <cellStyle name="Millares 6 2 3 3 4" xfId="2791" xr:uid="{03C2CA22-53D9-43EA-A3C5-BDE819ADF570}"/>
    <cellStyle name="Millares 6 2 3 3 4 2" xfId="11057" xr:uid="{52D45806-D543-4918-B9C2-0AF4E4DE1637}"/>
    <cellStyle name="Millares 6 2 3 3 4 2 2" xfId="32560" xr:uid="{660531F1-98B2-4B91-8FFE-AAF8CEA33FD8}"/>
    <cellStyle name="Millares 6 2 3 3 4 3" xfId="17692" xr:uid="{3AAC6264-D5C9-4156-BA24-EF5FEE482F1D}"/>
    <cellStyle name="Millares 6 2 3 3 4 3 2" xfId="39195" xr:uid="{445869CF-5EF4-403D-A60D-5CDC8A52DF6E}"/>
    <cellStyle name="Millares 6 2 3 3 4 4" xfId="24297" xr:uid="{49B97D21-872A-491C-AA9F-0D2C76DAED62}"/>
    <cellStyle name="Millares 6 2 3 3 4 5" xfId="45800" xr:uid="{6E451758-559D-4DC2-AB6B-30FDFE33D694}"/>
    <cellStyle name="Millares 6 2 3 3 5" xfId="3188" xr:uid="{EE2EF2DC-C1B1-4677-A3A1-3EFD0979E44B}"/>
    <cellStyle name="Millares 6 2 3 3 5 2" xfId="11454" xr:uid="{447646B2-F395-453E-AEC8-0FACAA58FE98}"/>
    <cellStyle name="Millares 6 2 3 3 5 2 2" xfId="32957" xr:uid="{6018BD7E-E083-48DA-9D3A-A85D4BCFC6DB}"/>
    <cellStyle name="Millares 6 2 3 3 5 3" xfId="18089" xr:uid="{1F73DDF4-75F9-451E-BF3C-EF4B9B54054B}"/>
    <cellStyle name="Millares 6 2 3 3 5 3 2" xfId="39592" xr:uid="{9D204D37-A539-4144-80C9-2402421917EF}"/>
    <cellStyle name="Millares 6 2 3 3 5 4" xfId="24694" xr:uid="{D4F1FD9B-BFCC-4492-98C4-F42EE7251CE0}"/>
    <cellStyle name="Millares 6 2 3 3 5 5" xfId="46197" xr:uid="{FE65500B-CCA6-42EB-9ECC-ADF7034DE81A}"/>
    <cellStyle name="Millares 6 2 3 3 6" xfId="4935" xr:uid="{4830B699-B4F5-45C3-8290-BF6A5E31F9D6}"/>
    <cellStyle name="Millares 6 2 3 3 6 2" xfId="13201" xr:uid="{E730A6EC-1546-4617-AAF2-4FAF66A403E6}"/>
    <cellStyle name="Millares 6 2 3 3 6 2 2" xfId="34704" xr:uid="{5D9A5286-B4C9-4276-8292-593CEDCD7E77}"/>
    <cellStyle name="Millares 6 2 3 3 6 3" xfId="19836" xr:uid="{619C348A-1CFB-4798-9535-86D6E27E587E}"/>
    <cellStyle name="Millares 6 2 3 3 6 3 2" xfId="41339" xr:uid="{B5993872-69B6-4EBE-9E9A-D4FF5BB42417}"/>
    <cellStyle name="Millares 6 2 3 3 6 4" xfId="26441" xr:uid="{CD1C6D29-A4F3-4729-B11E-EC936FA8B812}"/>
    <cellStyle name="Millares 6 2 3 3 6 5" xfId="47944" xr:uid="{772CC590-B93B-4D9E-8DEC-028B9ED44775}"/>
    <cellStyle name="Millares 6 2 3 3 7" xfId="5327" xr:uid="{E05B18D2-C91F-430A-9196-8E0C3CF3E88D}"/>
    <cellStyle name="Millares 6 2 3 3 7 2" xfId="13593" xr:uid="{214AFF1F-4350-4D6F-9615-E7DCAA77982E}"/>
    <cellStyle name="Millares 6 2 3 3 7 2 2" xfId="35096" xr:uid="{3EB158F6-CF03-44D2-8B41-36B306E51387}"/>
    <cellStyle name="Millares 6 2 3 3 7 3" xfId="20228" xr:uid="{8FFBE463-E566-43EA-8ADD-81327C5DC089}"/>
    <cellStyle name="Millares 6 2 3 3 7 3 2" xfId="41731" xr:uid="{C149CBF9-6328-48C3-BC41-3FD17367AD02}"/>
    <cellStyle name="Millares 6 2 3 3 7 4" xfId="26833" xr:uid="{CD00A769-80F7-4F38-A71B-1F240E73AA6B}"/>
    <cellStyle name="Millares 6 2 3 3 7 5" xfId="48336" xr:uid="{2CFF4351-86B1-44B6-843D-06631D357522}"/>
    <cellStyle name="Millares 6 2 3 3 8" xfId="6968" xr:uid="{063F56BA-5A63-4399-B6FE-F6F514583072}"/>
    <cellStyle name="Millares 6 2 3 3 8 2" xfId="28471" xr:uid="{B6A35CE0-493A-4CE3-A706-C6B6B86673EA}"/>
    <cellStyle name="Millares 6 2 3 3 9" xfId="8624" xr:uid="{9DDB0643-69B4-48CB-8A7E-23B72776174D}"/>
    <cellStyle name="Millares 6 2 3 3 9 2" xfId="30127" xr:uid="{824C0B30-AE31-44BE-B1F7-DC8B8BFA32C3}"/>
    <cellStyle name="Millares 6 2 3 4" xfId="641" xr:uid="{39794501-96F7-4B33-8C58-9E5E7BEF7E8F}"/>
    <cellStyle name="Millares 6 2 3 4 10" xfId="43650" xr:uid="{C2659944-72F6-496B-A100-326A921E0B3E}"/>
    <cellStyle name="Millares 6 2 3 4 2" xfId="1587" xr:uid="{89DE7A0F-4F40-4263-A9A8-F2D1EA9723A4}"/>
    <cellStyle name="Millares 6 2 3 4 2 2" xfId="4416" xr:uid="{B47F65BF-EB1C-49A0-AC1B-FFFE82BA9C24}"/>
    <cellStyle name="Millares 6 2 3 4 2 2 2" xfId="12682" xr:uid="{FA446633-A8E1-40EC-AB86-77821F10276E}"/>
    <cellStyle name="Millares 6 2 3 4 2 2 2 2" xfId="34185" xr:uid="{7643EA5A-7837-4CC4-9393-56CC04073D4E}"/>
    <cellStyle name="Millares 6 2 3 4 2 2 3" xfId="19317" xr:uid="{038012C7-3207-49A6-B846-F2E70850D892}"/>
    <cellStyle name="Millares 6 2 3 4 2 2 3 2" xfId="40820" xr:uid="{083F72DE-9DDA-4D18-9FE1-29C181821322}"/>
    <cellStyle name="Millares 6 2 3 4 2 2 4" xfId="25922" xr:uid="{DED7F611-DBE9-4DCB-8A02-C222A789AB1D}"/>
    <cellStyle name="Millares 6 2 3 4 2 2 5" xfId="47425" xr:uid="{2488C11E-9AA8-4ECE-A2C0-A02CC223EE11}"/>
    <cellStyle name="Millares 6 2 3 4 2 3" xfId="6555" xr:uid="{E215BB54-CC3F-4F32-B52E-E34E8A5EB738}"/>
    <cellStyle name="Millares 6 2 3 4 2 3 2" xfId="14821" xr:uid="{E24ED8F5-B419-4A2A-A109-CE93A98A35E4}"/>
    <cellStyle name="Millares 6 2 3 4 2 3 2 2" xfId="36324" xr:uid="{6099171B-DFF5-46C5-9974-360136285A18}"/>
    <cellStyle name="Millares 6 2 3 4 2 3 3" xfId="21456" xr:uid="{8ED8EF39-B3F9-4E93-BAA5-EE16EC5A2C40}"/>
    <cellStyle name="Millares 6 2 3 4 2 3 3 2" xfId="42959" xr:uid="{3D516814-7AC3-4691-9830-FF8CF73D5EBB}"/>
    <cellStyle name="Millares 6 2 3 4 2 3 4" xfId="28061" xr:uid="{9DECD2AE-BE49-4CEE-90BA-229EF6059C13}"/>
    <cellStyle name="Millares 6 2 3 4 2 3 5" xfId="49564" xr:uid="{F25CF4AA-ECB9-48EE-91D5-D2A4FF08609A}"/>
    <cellStyle name="Millares 6 2 3 4 2 4" xfId="8196" xr:uid="{41C8A06B-AFFD-46BD-9B7D-25FE35828FE4}"/>
    <cellStyle name="Millares 6 2 3 4 2 4 2" xfId="29699" xr:uid="{724C535A-9A7C-4BAA-9EE7-FD1B72249C10}"/>
    <cellStyle name="Millares 6 2 3 4 2 5" xfId="9853" xr:uid="{BBDFAE3F-70E2-4470-BC55-F956EE465518}"/>
    <cellStyle name="Millares 6 2 3 4 2 5 2" xfId="31356" xr:uid="{FDB39475-319D-4AE7-A106-DE425CEEFDFF}"/>
    <cellStyle name="Millares 6 2 3 4 2 6" xfId="16488" xr:uid="{C5912923-C23B-40B0-AEB4-418C34AAEC61}"/>
    <cellStyle name="Millares 6 2 3 4 2 6 2" xfId="37991" xr:uid="{6D50AAE1-2CCE-41ED-A3A5-89F27E1DE75C}"/>
    <cellStyle name="Millares 6 2 3 4 2 7" xfId="23093" xr:uid="{02FC31A0-B6BD-43B0-A24D-A8BABBE3B716}"/>
    <cellStyle name="Millares 6 2 3 4 2 8" xfId="44596" xr:uid="{7CA1F8FE-4F28-4179-BCB0-3F3E77E0C1FD}"/>
    <cellStyle name="Millares 6 2 3 4 3" xfId="2274" xr:uid="{58B50A35-65E5-4D38-A8E6-57D2C0CB5AA0}"/>
    <cellStyle name="Millares 6 2 3 4 3 2" xfId="10540" xr:uid="{EE0CEF8F-F007-495C-9F43-BA2EE62F5000}"/>
    <cellStyle name="Millares 6 2 3 4 3 2 2" xfId="32043" xr:uid="{407E48AF-7C48-467E-B3EE-BB03397228FE}"/>
    <cellStyle name="Millares 6 2 3 4 3 3" xfId="17175" xr:uid="{DD387E78-FB10-48C6-858C-530BE89C1BCC}"/>
    <cellStyle name="Millares 6 2 3 4 3 3 2" xfId="38678" xr:uid="{4264A513-AF63-4B44-84F3-1310489BEC76}"/>
    <cellStyle name="Millares 6 2 3 4 3 4" xfId="23780" xr:uid="{EE73DB03-616D-4FCB-AC7F-40F3BA8CB2E6}"/>
    <cellStyle name="Millares 6 2 3 4 3 5" xfId="45283" xr:uid="{D92705A2-5C7E-4737-8316-A3B77A2B66F8}"/>
    <cellStyle name="Millares 6 2 3 4 4" xfId="3470" xr:uid="{9735B3EF-9AA4-45FC-ABEA-C48271DB9934}"/>
    <cellStyle name="Millares 6 2 3 4 4 2" xfId="11736" xr:uid="{C358AF6C-0911-4470-A0D9-82A7934C833A}"/>
    <cellStyle name="Millares 6 2 3 4 4 2 2" xfId="33239" xr:uid="{678E2E32-FF06-493B-B086-86A827B41AC9}"/>
    <cellStyle name="Millares 6 2 3 4 4 3" xfId="18371" xr:uid="{0A9D691F-4C65-4072-879D-1EAE7A1C41B8}"/>
    <cellStyle name="Millares 6 2 3 4 4 3 2" xfId="39874" xr:uid="{593E9871-B905-466E-AE44-9AB7EAA9BAA3}"/>
    <cellStyle name="Millares 6 2 3 4 4 4" xfId="24976" xr:uid="{D0BF6900-CB4C-40D4-AB36-0D3F649AE5AF}"/>
    <cellStyle name="Millares 6 2 3 4 4 5" xfId="46479" xr:uid="{5359C4F9-3513-4637-A5FA-37334593F523}"/>
    <cellStyle name="Millares 6 2 3 4 5" xfId="5609" xr:uid="{3F5240B8-4272-4236-BAF4-0A26DFD5A57D}"/>
    <cellStyle name="Millares 6 2 3 4 5 2" xfId="13875" xr:uid="{3408CA52-EA29-41B9-AC67-94863C0DCD3B}"/>
    <cellStyle name="Millares 6 2 3 4 5 2 2" xfId="35378" xr:uid="{14ED033E-BE10-4213-8A2F-A10D3F8641BE}"/>
    <cellStyle name="Millares 6 2 3 4 5 3" xfId="20510" xr:uid="{B73896CC-D32B-47C2-9A79-B43DC6F9583A}"/>
    <cellStyle name="Millares 6 2 3 4 5 3 2" xfId="42013" xr:uid="{ED9385BD-0D6A-4946-97A8-D559F313C12A}"/>
    <cellStyle name="Millares 6 2 3 4 5 4" xfId="27115" xr:uid="{8ACEB520-DC20-41D0-AB25-777817846BB2}"/>
    <cellStyle name="Millares 6 2 3 4 5 5" xfId="48618" xr:uid="{C8428998-DB09-4174-8D93-9E134776D78E}"/>
    <cellStyle name="Millares 6 2 3 4 6" xfId="7250" xr:uid="{01BA0599-0371-4012-A6C1-C90D7C9D3DE5}"/>
    <cellStyle name="Millares 6 2 3 4 6 2" xfId="28753" xr:uid="{962EF37E-8325-4864-A09C-1DD666C40FD6}"/>
    <cellStyle name="Millares 6 2 3 4 7" xfId="8907" xr:uid="{172B8BF2-2DE2-4A5F-BAA3-9D4EDC4E177D}"/>
    <cellStyle name="Millares 6 2 3 4 7 2" xfId="30410" xr:uid="{85063C31-4350-4B97-AE4C-97F869F450F1}"/>
    <cellStyle name="Millares 6 2 3 4 8" xfId="15542" xr:uid="{6F3DB87E-2657-46F9-A2AA-91C35554BEED}"/>
    <cellStyle name="Millares 6 2 3 4 8 2" xfId="37045" xr:uid="{6DADFC09-FC81-4132-8D6F-5B02355C073E}"/>
    <cellStyle name="Millares 6 2 3 4 9" xfId="22147" xr:uid="{B6BA8BED-59F4-45C5-85A8-4A638C0F3693}"/>
    <cellStyle name="Millares 6 2 3 5" xfId="909" xr:uid="{5A9E3052-B9B7-4E68-9BB7-A52A61243110}"/>
    <cellStyle name="Millares 6 2 3 5 2" xfId="3738" xr:uid="{D76D01F6-E822-4A8F-BDA0-1F537695EDEE}"/>
    <cellStyle name="Millares 6 2 3 5 2 2" xfId="12004" xr:uid="{81412C95-D68B-43D5-A192-0D1F47DD468C}"/>
    <cellStyle name="Millares 6 2 3 5 2 2 2" xfId="33507" xr:uid="{1C4B8248-44D8-420B-8B1F-920511B26033}"/>
    <cellStyle name="Millares 6 2 3 5 2 3" xfId="18639" xr:uid="{B89DF893-6D2D-4327-AE63-063FB78E1A51}"/>
    <cellStyle name="Millares 6 2 3 5 2 3 2" xfId="40142" xr:uid="{3B34AC62-5652-4CC8-ABEB-B0C73D04F027}"/>
    <cellStyle name="Millares 6 2 3 5 2 4" xfId="25244" xr:uid="{E945E3C5-A7D0-411E-BA17-3AEEF8F9F9DD}"/>
    <cellStyle name="Millares 6 2 3 5 2 5" xfId="46747" xr:uid="{24CE887D-EBFF-42B3-85AB-E12D14CD0C7C}"/>
    <cellStyle name="Millares 6 2 3 5 3" xfId="5877" xr:uid="{6EE14C2B-AE18-4AF9-8E06-09F0243B7117}"/>
    <cellStyle name="Millares 6 2 3 5 3 2" xfId="14143" xr:uid="{FCDD50EF-0ADE-47A4-916B-D24122C301C2}"/>
    <cellStyle name="Millares 6 2 3 5 3 2 2" xfId="35646" xr:uid="{3161B160-C355-41F4-A70C-C258EFD0B4A0}"/>
    <cellStyle name="Millares 6 2 3 5 3 3" xfId="20778" xr:uid="{A4515845-5F0D-4839-96AD-7A684499A40F}"/>
    <cellStyle name="Millares 6 2 3 5 3 3 2" xfId="42281" xr:uid="{A3567E3F-EE7A-4B92-BEFE-B746EB21894F}"/>
    <cellStyle name="Millares 6 2 3 5 3 4" xfId="27383" xr:uid="{AA8A93EF-BB1C-4BEE-9034-F59D604C7273}"/>
    <cellStyle name="Millares 6 2 3 5 3 5" xfId="48886" xr:uid="{DF6E02D8-664E-4F47-89BD-A81F0D4E4AB0}"/>
    <cellStyle name="Millares 6 2 3 5 4" xfId="7518" xr:uid="{72C20566-BAA4-40E7-9D49-D178BC0C85E3}"/>
    <cellStyle name="Millares 6 2 3 5 4 2" xfId="29021" xr:uid="{57D20647-E3A2-482E-8139-EC2A34085D1C}"/>
    <cellStyle name="Millares 6 2 3 5 5" xfId="9175" xr:uid="{7A531697-12C8-48E3-B26D-A4274A0B8B7B}"/>
    <cellStyle name="Millares 6 2 3 5 5 2" xfId="30678" xr:uid="{F1211961-4B08-4735-AD32-23557135DE7A}"/>
    <cellStyle name="Millares 6 2 3 5 6" xfId="15810" xr:uid="{1C8DA36F-B1C1-455F-80F0-539B1C798ED0}"/>
    <cellStyle name="Millares 6 2 3 5 6 2" xfId="37313" xr:uid="{B9254E8B-36A0-4B43-95BD-A6DEF2504A01}"/>
    <cellStyle name="Millares 6 2 3 5 7" xfId="22415" xr:uid="{B6CA363E-4695-42B0-93E9-090937797C0D}"/>
    <cellStyle name="Millares 6 2 3 5 8" xfId="43918" xr:uid="{3232FC64-A02A-4550-8F8D-A0FEEF98A72A}"/>
    <cellStyle name="Millares 6 2 3 6" xfId="1170" xr:uid="{AAB40F92-EF24-46BD-B707-1158A5599B97}"/>
    <cellStyle name="Millares 6 2 3 6 2" xfId="3999" xr:uid="{73B5B503-27C1-4441-AFC2-3CEE47C53DCC}"/>
    <cellStyle name="Millares 6 2 3 6 2 2" xfId="12265" xr:uid="{7935072B-E605-4C3C-A35B-DB21DAB5D7B9}"/>
    <cellStyle name="Millares 6 2 3 6 2 2 2" xfId="33768" xr:uid="{A95EE775-D5FA-43DB-BD11-89FD5AA7663E}"/>
    <cellStyle name="Millares 6 2 3 6 2 3" xfId="18900" xr:uid="{7B8DF6FF-02E2-4759-967F-95D5D5DA0594}"/>
    <cellStyle name="Millares 6 2 3 6 2 3 2" xfId="40403" xr:uid="{328FC64F-1F5D-48D3-BCCE-6CFBFC3C2E82}"/>
    <cellStyle name="Millares 6 2 3 6 2 4" xfId="25505" xr:uid="{62DFF678-3B92-4899-B1AC-2FEA2107B6F8}"/>
    <cellStyle name="Millares 6 2 3 6 2 5" xfId="47008" xr:uid="{AF171F74-D8AC-4857-9C8E-A156E281C64B}"/>
    <cellStyle name="Millares 6 2 3 6 3" xfId="6138" xr:uid="{290FE13E-C355-41A2-A9D8-B09188DDC46C}"/>
    <cellStyle name="Millares 6 2 3 6 3 2" xfId="14404" xr:uid="{30A95016-22C7-4351-AF68-183A7B95B773}"/>
    <cellStyle name="Millares 6 2 3 6 3 2 2" xfId="35907" xr:uid="{1C641996-DAAD-42D0-8237-315DA45C6554}"/>
    <cellStyle name="Millares 6 2 3 6 3 3" xfId="21039" xr:uid="{AF8E052F-ADDB-4501-BA90-6B8184B0757D}"/>
    <cellStyle name="Millares 6 2 3 6 3 3 2" xfId="42542" xr:uid="{39E1B184-2971-4503-95CE-D0EEEB3DDC61}"/>
    <cellStyle name="Millares 6 2 3 6 3 4" xfId="27644" xr:uid="{CB779C41-3313-4738-80F7-F5A5796D436F}"/>
    <cellStyle name="Millares 6 2 3 6 3 5" xfId="49147" xr:uid="{3D009819-D472-4B8D-A829-57C9133342A8}"/>
    <cellStyle name="Millares 6 2 3 6 4" xfId="7779" xr:uid="{D4FBFA49-061D-47A0-A830-DB3290E3BC1B}"/>
    <cellStyle name="Millares 6 2 3 6 4 2" xfId="29282" xr:uid="{242AB7EA-7C24-410C-BB9D-A609E999E459}"/>
    <cellStyle name="Millares 6 2 3 6 5" xfId="9436" xr:uid="{5F7B3447-1185-49AA-AF2B-79DADF2724EC}"/>
    <cellStyle name="Millares 6 2 3 6 5 2" xfId="30939" xr:uid="{23949F66-BF85-44F3-B812-CFE586629FD7}"/>
    <cellStyle name="Millares 6 2 3 6 6" xfId="16071" xr:uid="{22F7A065-4B07-4B69-BA8A-30FDA3A92447}"/>
    <cellStyle name="Millares 6 2 3 6 6 2" xfId="37574" xr:uid="{1382E1D1-713A-440A-A9C6-99A7096FE416}"/>
    <cellStyle name="Millares 6 2 3 6 7" xfId="22676" xr:uid="{EFA01BCB-6D3F-4926-8D41-B5769B99C3E8}"/>
    <cellStyle name="Millares 6 2 3 6 8" xfId="44179" xr:uid="{AD0947ED-11B7-4189-957E-7E911AE05E85}"/>
    <cellStyle name="Millares 6 2 3 7" xfId="1858" xr:uid="{87062BEC-8586-4D98-A065-BFD8CB0A0147}"/>
    <cellStyle name="Millares 6 2 3 7 2" xfId="10124" xr:uid="{183E59BC-4BC1-4C3B-BAE6-08530A5F565D}"/>
    <cellStyle name="Millares 6 2 3 7 2 2" xfId="31627" xr:uid="{2AE103F4-C66F-4180-B3E5-A6E32B6F1624}"/>
    <cellStyle name="Millares 6 2 3 7 3" xfId="16759" xr:uid="{FD1EFE28-BC24-42B6-A9FB-93E1E8B020B8}"/>
    <cellStyle name="Millares 6 2 3 7 3 2" xfId="38262" xr:uid="{165C99D8-6050-42DF-A6EF-5F2C56859F9B}"/>
    <cellStyle name="Millares 6 2 3 7 4" xfId="23364" xr:uid="{7BB86833-98B8-4179-8BFA-0D6C0FBCD13A}"/>
    <cellStyle name="Millares 6 2 3 7 5" xfId="44867" xr:uid="{BFCEC6B1-1A7B-485B-AE70-8A8B75BAB1F9}"/>
    <cellStyle name="Millares 6 2 3 8" xfId="2543" xr:uid="{58885572-F61A-4E8F-98DD-575AB42A769E}"/>
    <cellStyle name="Millares 6 2 3 8 2" xfId="10809" xr:uid="{73EB4D8E-ECD2-47AD-AC8A-CE5009A1F738}"/>
    <cellStyle name="Millares 6 2 3 8 2 2" xfId="32312" xr:uid="{05391DAC-D976-4763-A439-4FE20E4686B6}"/>
    <cellStyle name="Millares 6 2 3 8 3" xfId="17444" xr:uid="{15278199-4869-45CF-98C0-61AB49A991F3}"/>
    <cellStyle name="Millares 6 2 3 8 3 2" xfId="38947" xr:uid="{2AF381E1-6247-4878-B877-6237E56AFBDE}"/>
    <cellStyle name="Millares 6 2 3 8 4" xfId="24049" xr:uid="{563F1906-A753-4233-8C56-87EE2A17BD55}"/>
    <cellStyle name="Millares 6 2 3 8 5" xfId="45552" xr:uid="{E4A7F5D8-D113-47AD-9BD7-D166DC2CDAE8}"/>
    <cellStyle name="Millares 6 2 3 9" xfId="3054" xr:uid="{C169ACAB-5965-4985-BA8F-60DCE45DCA6C}"/>
    <cellStyle name="Millares 6 2 3 9 2" xfId="11320" xr:uid="{0365F5C0-19B3-4876-B3E5-D7ED9E61C395}"/>
    <cellStyle name="Millares 6 2 3 9 2 2" xfId="32823" xr:uid="{D2151107-B3A8-4BCE-B88B-7FE109651E1F}"/>
    <cellStyle name="Millares 6 2 3 9 3" xfId="17955" xr:uid="{3E1E4303-6E50-482C-9E93-A6A9A58F08F7}"/>
    <cellStyle name="Millares 6 2 3 9 3 2" xfId="39458" xr:uid="{24BFB1E7-3027-4B79-9048-F7E330F144E0}"/>
    <cellStyle name="Millares 6 2 3 9 4" xfId="24560" xr:uid="{48E3B848-2B49-4679-9191-7747AB2642F7}"/>
    <cellStyle name="Millares 6 2 3 9 5" xfId="46063" xr:uid="{893996D1-BD7A-4825-B7C2-4F624C955C31}"/>
    <cellStyle name="Millares 6 2 4" xfId="211" xr:uid="{80B01054-1448-49FD-912F-E8BABA70C1AC}"/>
    <cellStyle name="Millares 6 2 4 10" xfId="4730" xr:uid="{BEBD1D3B-2F51-4A6D-811D-661BF07DE4B9}"/>
    <cellStyle name="Millares 6 2 4 10 2" xfId="12996" xr:uid="{87F05EFB-A890-4DAF-9057-92D644395AE9}"/>
    <cellStyle name="Millares 6 2 4 10 2 2" xfId="34499" xr:uid="{382F1442-9667-4E15-A266-C3E8C213BD10}"/>
    <cellStyle name="Millares 6 2 4 10 3" xfId="19631" xr:uid="{11FC4A97-1F47-4D41-A7CA-AECB811EE86A}"/>
    <cellStyle name="Millares 6 2 4 10 3 2" xfId="41134" xr:uid="{F01C2AD8-440F-4FB9-A89B-3D8F70FCBB71}"/>
    <cellStyle name="Millares 6 2 4 10 4" xfId="26236" xr:uid="{B95E2116-507B-4D9B-8003-EA3CFDF9CF76}"/>
    <cellStyle name="Millares 6 2 4 10 5" xfId="47739" xr:uid="{EA9A2FAA-3941-4264-872B-E52D57D2F2AA}"/>
    <cellStyle name="Millares 6 2 4 11" xfId="5233" xr:uid="{026C278A-6E05-48D5-BC60-6924BFB36E34}"/>
    <cellStyle name="Millares 6 2 4 11 2" xfId="13499" xr:uid="{1CFA8DA4-C40C-4678-952D-94A636938DB3}"/>
    <cellStyle name="Millares 6 2 4 11 2 2" xfId="35002" xr:uid="{B7122F6E-89E9-4DFE-9275-B4EE7AF9C2C5}"/>
    <cellStyle name="Millares 6 2 4 11 3" xfId="20134" xr:uid="{FFB02F32-75E6-4EA3-B737-BFE3BAF5491E}"/>
    <cellStyle name="Millares 6 2 4 11 3 2" xfId="41637" xr:uid="{8B546880-B07C-40D0-92A9-6532DE7B01A5}"/>
    <cellStyle name="Millares 6 2 4 11 4" xfId="26739" xr:uid="{7EDE33D4-4838-47A8-8774-8C83873C327A}"/>
    <cellStyle name="Millares 6 2 4 11 5" xfId="48242" xr:uid="{767C9299-B2B5-43C4-944F-AC31EFE7693F}"/>
    <cellStyle name="Millares 6 2 4 12" xfId="6874" xr:uid="{0B506335-4C79-44E9-A073-514E2A79BD30}"/>
    <cellStyle name="Millares 6 2 4 12 2" xfId="28377" xr:uid="{631E8825-C55F-4BC5-A20E-6496D3130D25}"/>
    <cellStyle name="Millares 6 2 4 13" xfId="8528" xr:uid="{B81BB228-7434-4D2C-AA4F-D89BB5A3FC14}"/>
    <cellStyle name="Millares 6 2 4 13 2" xfId="30031" xr:uid="{4068F869-0408-4420-8080-D2F875902FC0}"/>
    <cellStyle name="Millares 6 2 4 14" xfId="15167" xr:uid="{A25A8200-5D50-409C-A4E0-D38DDE510A71}"/>
    <cellStyle name="Millares 6 2 4 14 2" xfId="36670" xr:uid="{8D009CE0-3C05-4205-A847-5C216DD3E0C3}"/>
    <cellStyle name="Millares 6 2 4 15" xfId="21772" xr:uid="{8F732BC1-8D70-40FD-8655-BBA5F905B030}"/>
    <cellStyle name="Millares 6 2 4 16" xfId="43275" xr:uid="{2CD5FA97-00BF-4C7A-9BAD-86B7FC5679EC}"/>
    <cellStyle name="Millares 6 2 4 2" xfId="526" xr:uid="{EC5CA0A7-C902-4B5E-B772-08A7FD78F2D1}"/>
    <cellStyle name="Millares 6 2 4 2 10" xfId="7137" xr:uid="{42CA9D5F-7F8B-4A54-807C-38BA2568284F}"/>
    <cellStyle name="Millares 6 2 4 2 10 2" xfId="28640" xr:uid="{2E431D44-66D7-4636-A924-64FF5AE872ED}"/>
    <cellStyle name="Millares 6 2 4 2 11" xfId="8793" xr:uid="{E1704D8A-8CB2-4FF2-BB41-20EA228C2201}"/>
    <cellStyle name="Millares 6 2 4 2 11 2" xfId="30296" xr:uid="{0716D36C-C7CB-458D-BD65-99D97A2CF56A}"/>
    <cellStyle name="Millares 6 2 4 2 12" xfId="15429" xr:uid="{988EDBFB-B7D9-49C8-AD55-2491BC1842DC}"/>
    <cellStyle name="Millares 6 2 4 2 12 2" xfId="36932" xr:uid="{155C034A-511C-4391-9C1A-82DC35131CE0}"/>
    <cellStyle name="Millares 6 2 4 2 13" xfId="22034" xr:uid="{3A8236DA-FF79-4EBA-AFDD-B60F7FB6CE77}"/>
    <cellStyle name="Millares 6 2 4 2 14" xfId="43537" xr:uid="{3E9E3A22-5E5D-4046-B08B-06821BC31227}"/>
    <cellStyle name="Millares 6 2 4 2 2" xfId="808" xr:uid="{F79DB220-E86A-4CD5-A180-B14F12B083DD}"/>
    <cellStyle name="Millares 6 2 4 2 2 10" xfId="15709" xr:uid="{319FCCD8-6DC9-497D-A8A3-8623E92934A7}"/>
    <cellStyle name="Millares 6 2 4 2 2 10 2" xfId="37212" xr:uid="{4DD9749C-F29D-4E1F-982E-ACB3A504B430}"/>
    <cellStyle name="Millares 6 2 4 2 2 11" xfId="22314" xr:uid="{A089EC8D-22B8-46AD-B384-2F2EDDEE713E}"/>
    <cellStyle name="Millares 6 2 4 2 2 12" xfId="43817" xr:uid="{33B6E4C7-EFEB-4390-A373-188AC9BF6304}"/>
    <cellStyle name="Millares 6 2 4 2 2 2" xfId="1754" xr:uid="{F86DB475-5AF0-408C-9BB7-9FBA947420C8}"/>
    <cellStyle name="Millares 6 2 4 2 2 2 2" xfId="4583" xr:uid="{27EF0FE7-F5D4-4DCB-A177-27295CB2AC32}"/>
    <cellStyle name="Millares 6 2 4 2 2 2 2 2" xfId="12849" xr:uid="{CD137B13-D453-4CBD-B07F-011D0C19F5FD}"/>
    <cellStyle name="Millares 6 2 4 2 2 2 2 2 2" xfId="34352" xr:uid="{D0AEB567-AFE8-49C3-A638-A7D7B7D34005}"/>
    <cellStyle name="Millares 6 2 4 2 2 2 2 3" xfId="19484" xr:uid="{FE5630CD-0820-4F3D-AFEC-E2481E64A44D}"/>
    <cellStyle name="Millares 6 2 4 2 2 2 2 3 2" xfId="40987" xr:uid="{061BE9FB-5DD2-4EB2-AD2C-A715960F046D}"/>
    <cellStyle name="Millares 6 2 4 2 2 2 2 4" xfId="26089" xr:uid="{6C97761A-0651-46D9-B5C3-380DD71F52E2}"/>
    <cellStyle name="Millares 6 2 4 2 2 2 2 5" xfId="47592" xr:uid="{15BE2B35-1938-4940-B20E-DF165E75D3CB}"/>
    <cellStyle name="Millares 6 2 4 2 2 2 3" xfId="6722" xr:uid="{2C386731-87F1-4EAA-927C-16AE9538CDBC}"/>
    <cellStyle name="Millares 6 2 4 2 2 2 3 2" xfId="14988" xr:uid="{82CCE38C-AE7E-4611-A144-EF23FBDB365C}"/>
    <cellStyle name="Millares 6 2 4 2 2 2 3 2 2" xfId="36491" xr:uid="{C47277A1-6925-4153-B25E-8586A36C2CC9}"/>
    <cellStyle name="Millares 6 2 4 2 2 2 3 3" xfId="21623" xr:uid="{CBFE8813-722B-4491-8501-F306ECBEFA93}"/>
    <cellStyle name="Millares 6 2 4 2 2 2 3 3 2" xfId="43126" xr:uid="{B99A2496-7319-45F4-A455-9035F2381E68}"/>
    <cellStyle name="Millares 6 2 4 2 2 2 3 4" xfId="28228" xr:uid="{EBD51BFE-2825-4734-82D9-60116DF8085A}"/>
    <cellStyle name="Millares 6 2 4 2 2 2 3 5" xfId="49731" xr:uid="{ACD13123-E74F-4421-8989-7CA0F394D0CA}"/>
    <cellStyle name="Millares 6 2 4 2 2 2 4" xfId="8363" xr:uid="{1E4091F1-C5FA-4041-85DD-5993EEE6DC99}"/>
    <cellStyle name="Millares 6 2 4 2 2 2 4 2" xfId="29866" xr:uid="{C040C80A-B904-4504-836E-E946D08098D8}"/>
    <cellStyle name="Millares 6 2 4 2 2 2 5" xfId="10020" xr:uid="{61080753-A3E8-4AAB-A22E-36F56D82FCE0}"/>
    <cellStyle name="Millares 6 2 4 2 2 2 5 2" xfId="31523" xr:uid="{52BFCCFE-9414-40B8-BFCA-750CF5940C02}"/>
    <cellStyle name="Millares 6 2 4 2 2 2 6" xfId="16655" xr:uid="{E678B643-0E1C-44AE-93C5-9B1A038D644F}"/>
    <cellStyle name="Millares 6 2 4 2 2 2 6 2" xfId="38158" xr:uid="{FFC83E9C-4AD5-49C8-B303-7F9103C3CDE9}"/>
    <cellStyle name="Millares 6 2 4 2 2 2 7" xfId="23260" xr:uid="{330107A2-AEDB-41B8-8375-E865BA08FC3A}"/>
    <cellStyle name="Millares 6 2 4 2 2 2 8" xfId="44763" xr:uid="{2E22F881-8596-42E3-A959-B7244102A205}"/>
    <cellStyle name="Millares 6 2 4 2 2 3" xfId="2441" xr:uid="{197BD3EC-5CB9-4BAD-98E8-9A3F20A357A1}"/>
    <cellStyle name="Millares 6 2 4 2 2 3 2" xfId="10707" xr:uid="{667431CB-852B-4A7B-8A28-456F2EDD5A60}"/>
    <cellStyle name="Millares 6 2 4 2 2 3 2 2" xfId="32210" xr:uid="{DA442FED-9C59-4002-84C2-996FDF6DE58B}"/>
    <cellStyle name="Millares 6 2 4 2 2 3 3" xfId="17342" xr:uid="{1958DAEE-E723-4098-A3A5-63B0FD0F056D}"/>
    <cellStyle name="Millares 6 2 4 2 2 3 3 2" xfId="38845" xr:uid="{8706C3DB-E271-4FF4-A553-88F66B8F3EF9}"/>
    <cellStyle name="Millares 6 2 4 2 2 3 4" xfId="23947" xr:uid="{D635C34B-5A03-449D-86F6-EDD09CC138F9}"/>
    <cellStyle name="Millares 6 2 4 2 2 3 5" xfId="45450" xr:uid="{468E29B6-2F63-4D85-86BE-41FA82749D02}"/>
    <cellStyle name="Millares 6 2 4 2 2 4" xfId="2958" xr:uid="{092359AE-32FE-40C5-B777-FE4842D7F556}"/>
    <cellStyle name="Millares 6 2 4 2 2 4 2" xfId="11224" xr:uid="{B308BB14-87DE-4951-9159-70FC159869F6}"/>
    <cellStyle name="Millares 6 2 4 2 2 4 2 2" xfId="32727" xr:uid="{E2AAE41B-6CF1-43B6-9C71-D2FD723F57BE}"/>
    <cellStyle name="Millares 6 2 4 2 2 4 3" xfId="17859" xr:uid="{353C12F4-02B7-405E-A4C2-598105863009}"/>
    <cellStyle name="Millares 6 2 4 2 2 4 3 2" xfId="39362" xr:uid="{71689B55-3881-4404-A933-EE5F29F5AD1D}"/>
    <cellStyle name="Millares 6 2 4 2 2 4 4" xfId="24464" xr:uid="{E744FDCE-F063-4D74-AF92-F3EF7CD23CF5}"/>
    <cellStyle name="Millares 6 2 4 2 2 4 5" xfId="45967" xr:uid="{6592F771-BFE8-4DD7-B5A4-92494EF7ACDA}"/>
    <cellStyle name="Millares 6 2 4 2 2 5" xfId="3637" xr:uid="{8656B9C2-9CD3-4B75-A653-6EA5EAC49CA7}"/>
    <cellStyle name="Millares 6 2 4 2 2 5 2" xfId="11903" xr:uid="{99DEC2E1-EDA3-4177-BC2D-AE7B24C869DC}"/>
    <cellStyle name="Millares 6 2 4 2 2 5 2 2" xfId="33406" xr:uid="{FA2345A5-E94A-455C-93B2-AAE62EB68AE9}"/>
    <cellStyle name="Millares 6 2 4 2 2 5 3" xfId="18538" xr:uid="{5D21FF1E-6B9F-4064-8D9B-7418D8B9BF95}"/>
    <cellStyle name="Millares 6 2 4 2 2 5 3 2" xfId="40041" xr:uid="{21A60E7C-3C14-4A2A-9978-1C331A5BF1E6}"/>
    <cellStyle name="Millares 6 2 4 2 2 5 4" xfId="25143" xr:uid="{1B7CEDBD-3339-4B22-A74F-817EE5CA2137}"/>
    <cellStyle name="Millares 6 2 4 2 2 5 5" xfId="46646" xr:uid="{C0D80D40-2427-4908-872B-50184B9155B1}"/>
    <cellStyle name="Millares 6 2 4 2 2 6" xfId="5102" xr:uid="{4F6B152D-DEC5-471C-B982-237CAB287B6A}"/>
    <cellStyle name="Millares 6 2 4 2 2 6 2" xfId="13368" xr:uid="{3097E10D-C2BA-4F89-A448-29081D474DB1}"/>
    <cellStyle name="Millares 6 2 4 2 2 6 2 2" xfId="34871" xr:uid="{E76CCFDE-C659-4131-A995-036BAC1C6FB3}"/>
    <cellStyle name="Millares 6 2 4 2 2 6 3" xfId="20003" xr:uid="{758E8D1A-3A6B-4B3C-B220-CDFF4A2EE6ED}"/>
    <cellStyle name="Millares 6 2 4 2 2 6 3 2" xfId="41506" xr:uid="{29EDEC4B-56CB-4089-84CD-9A114E1E6556}"/>
    <cellStyle name="Millares 6 2 4 2 2 6 4" xfId="26608" xr:uid="{A00090CA-8498-48FD-9208-AAA51ED78A16}"/>
    <cellStyle name="Millares 6 2 4 2 2 6 5" xfId="48111" xr:uid="{237B21EE-D6DE-43B0-8FAD-34A7488ED313}"/>
    <cellStyle name="Millares 6 2 4 2 2 7" xfId="5776" xr:uid="{C9F0CFB9-1675-4B72-8663-D1B8D78BFEDD}"/>
    <cellStyle name="Millares 6 2 4 2 2 7 2" xfId="14042" xr:uid="{78085A77-EF57-416B-8F19-07C6B6721B44}"/>
    <cellStyle name="Millares 6 2 4 2 2 7 2 2" xfId="35545" xr:uid="{26E9BD76-73BB-43E4-8F19-7D4BAA0EBE31}"/>
    <cellStyle name="Millares 6 2 4 2 2 7 3" xfId="20677" xr:uid="{912F1496-B4A8-49F6-B590-5D0EE017AB77}"/>
    <cellStyle name="Millares 6 2 4 2 2 7 3 2" xfId="42180" xr:uid="{C5083B91-53EF-408B-9131-A733F6BB8BE7}"/>
    <cellStyle name="Millares 6 2 4 2 2 7 4" xfId="27282" xr:uid="{D7041124-09EB-4C98-8467-39195169491C}"/>
    <cellStyle name="Millares 6 2 4 2 2 7 5" xfId="48785" xr:uid="{B3025120-FCF7-4BBF-B197-41D43DD567C3}"/>
    <cellStyle name="Millares 6 2 4 2 2 8" xfId="7417" xr:uid="{E557BBD5-C954-46DD-A72C-CDE29A401ACF}"/>
    <cellStyle name="Millares 6 2 4 2 2 8 2" xfId="28920" xr:uid="{C31A1375-CFC1-42F5-9996-9A5E9D9F2853}"/>
    <cellStyle name="Millares 6 2 4 2 2 9" xfId="9074" xr:uid="{E7AF57AF-F5A4-4F08-BA61-E491AB537749}"/>
    <cellStyle name="Millares 6 2 4 2 2 9 2" xfId="30577" xr:uid="{127181A1-9297-4E77-AC26-F341A12BDEE0}"/>
    <cellStyle name="Millares 6 2 4 2 3" xfId="1078" xr:uid="{12F3FB57-6F42-4F94-A838-E9EFE1C47DFF}"/>
    <cellStyle name="Millares 6 2 4 2 3 2" xfId="3907" xr:uid="{91BF1A1B-2FDC-4327-A39B-021316662A6B}"/>
    <cellStyle name="Millares 6 2 4 2 3 2 2" xfId="12173" xr:uid="{C7B77FE6-0A55-469F-ACFA-938904032765}"/>
    <cellStyle name="Millares 6 2 4 2 3 2 2 2" xfId="33676" xr:uid="{A5FC0556-DDBD-4F03-BE10-A407963277CC}"/>
    <cellStyle name="Millares 6 2 4 2 3 2 3" xfId="18808" xr:uid="{AFC3AF95-3176-40A3-9B6C-4314FD0E6166}"/>
    <cellStyle name="Millares 6 2 4 2 3 2 3 2" xfId="40311" xr:uid="{F5AE973A-083E-4ADC-ADED-02356C67EBA7}"/>
    <cellStyle name="Millares 6 2 4 2 3 2 4" xfId="25413" xr:uid="{7A885600-1DD3-4BB4-8938-993D45A967B0}"/>
    <cellStyle name="Millares 6 2 4 2 3 2 5" xfId="46916" xr:uid="{B18A3BBA-C5B3-4A2E-BAEC-58C9FF33BEDA}"/>
    <cellStyle name="Millares 6 2 4 2 3 3" xfId="6046" xr:uid="{4759C133-A6A7-4728-9483-16E605087737}"/>
    <cellStyle name="Millares 6 2 4 2 3 3 2" xfId="14312" xr:uid="{D0FCED72-DD1E-49AC-A367-4FCC4372CB85}"/>
    <cellStyle name="Millares 6 2 4 2 3 3 2 2" xfId="35815" xr:uid="{718A7FF7-AFD6-49B0-91D1-B9C1AB286DC5}"/>
    <cellStyle name="Millares 6 2 4 2 3 3 3" xfId="20947" xr:uid="{ABFB5D35-1AB5-429C-BA02-E2E8337926CC}"/>
    <cellStyle name="Millares 6 2 4 2 3 3 3 2" xfId="42450" xr:uid="{A280B58C-7D44-45B8-94E8-C62136AABE8C}"/>
    <cellStyle name="Millares 6 2 4 2 3 3 4" xfId="27552" xr:uid="{17B51163-D3BB-4A74-8DC2-00DE9DB5249F}"/>
    <cellStyle name="Millares 6 2 4 2 3 3 5" xfId="49055" xr:uid="{12A75CBC-FE65-4959-9237-483B3A4B28EA}"/>
    <cellStyle name="Millares 6 2 4 2 3 4" xfId="7687" xr:uid="{6686ADE5-97DE-419C-B999-E9F3DEE06DB2}"/>
    <cellStyle name="Millares 6 2 4 2 3 4 2" xfId="29190" xr:uid="{038D659B-C6B4-477B-817C-6651820327BB}"/>
    <cellStyle name="Millares 6 2 4 2 3 5" xfId="9344" xr:uid="{C0313AB2-FC2D-4EFA-ADEA-9E4828759B7A}"/>
    <cellStyle name="Millares 6 2 4 2 3 5 2" xfId="30847" xr:uid="{C25E43A4-8F76-4A42-8F47-88B7E1C472E7}"/>
    <cellStyle name="Millares 6 2 4 2 3 6" xfId="15979" xr:uid="{09C0D10D-4F9B-4369-8572-F0255819ECBA}"/>
    <cellStyle name="Millares 6 2 4 2 3 6 2" xfId="37482" xr:uid="{CDB69718-1A69-4CE0-A5BA-8E1B927AE243}"/>
    <cellStyle name="Millares 6 2 4 2 3 7" xfId="22584" xr:uid="{291F64F8-21C1-40D7-A904-1A9B861D82C5}"/>
    <cellStyle name="Millares 6 2 4 2 3 8" xfId="44087" xr:uid="{C9B3D749-1F27-4DF4-82BC-131E4849111E}"/>
    <cellStyle name="Millares 6 2 4 2 4" xfId="1474" xr:uid="{EF770A82-FD8C-49DB-86D7-B04A97C28C2F}"/>
    <cellStyle name="Millares 6 2 4 2 4 2" xfId="4303" xr:uid="{1038F642-0452-402B-A5E7-8EC2142D170A}"/>
    <cellStyle name="Millares 6 2 4 2 4 2 2" xfId="12569" xr:uid="{9985A351-8974-4FFF-BB10-918686F706E5}"/>
    <cellStyle name="Millares 6 2 4 2 4 2 2 2" xfId="34072" xr:uid="{BC5D7FAF-E15C-47C3-B6B1-C17B1A070FB2}"/>
    <cellStyle name="Millares 6 2 4 2 4 2 3" xfId="19204" xr:uid="{AD32B091-1B33-488A-8E54-DE919BD39A18}"/>
    <cellStyle name="Millares 6 2 4 2 4 2 3 2" xfId="40707" xr:uid="{C3900A58-EB48-42BE-A0C5-FB9FF3DC20DD}"/>
    <cellStyle name="Millares 6 2 4 2 4 2 4" xfId="25809" xr:uid="{5539EA65-57A7-4F83-8F45-A660664AA410}"/>
    <cellStyle name="Millares 6 2 4 2 4 2 5" xfId="47312" xr:uid="{B26C3382-BA3C-4B26-B490-2B66D547C551}"/>
    <cellStyle name="Millares 6 2 4 2 4 3" xfId="6442" xr:uid="{948B1C2B-5080-4B30-95B1-7CDA25C0C524}"/>
    <cellStyle name="Millares 6 2 4 2 4 3 2" xfId="14708" xr:uid="{A6B85335-D311-41A6-AD14-9B614EF25BF0}"/>
    <cellStyle name="Millares 6 2 4 2 4 3 2 2" xfId="36211" xr:uid="{6DB6504E-6745-4751-A30D-0B37694366DB}"/>
    <cellStyle name="Millares 6 2 4 2 4 3 3" xfId="21343" xr:uid="{06CB3F01-E118-4FF3-A1D1-C93600EAD449}"/>
    <cellStyle name="Millares 6 2 4 2 4 3 3 2" xfId="42846" xr:uid="{B91D74F4-6119-4FAA-82C9-22E4B61FD5D4}"/>
    <cellStyle name="Millares 6 2 4 2 4 3 4" xfId="27948" xr:uid="{8EB60809-ED74-4ED0-A371-9D0313752F4E}"/>
    <cellStyle name="Millares 6 2 4 2 4 3 5" xfId="49451" xr:uid="{26F618DD-9585-4174-B1BE-8DA61BDDC4CC}"/>
    <cellStyle name="Millares 6 2 4 2 4 4" xfId="8083" xr:uid="{920C1081-8EF3-4F5A-A82A-474D9A34FCD9}"/>
    <cellStyle name="Millares 6 2 4 2 4 4 2" xfId="29586" xr:uid="{6AC571FB-DAD3-4F05-8F05-EC67311A02B1}"/>
    <cellStyle name="Millares 6 2 4 2 4 5" xfId="9740" xr:uid="{38BD244B-1745-4E31-A7B9-5A0CABD105BA}"/>
    <cellStyle name="Millares 6 2 4 2 4 5 2" xfId="31243" xr:uid="{81554456-0E2A-473E-BC7E-C9ECA35F6385}"/>
    <cellStyle name="Millares 6 2 4 2 4 6" xfId="16375" xr:uid="{229AF4AE-7751-460E-8773-5F763675DC7B}"/>
    <cellStyle name="Millares 6 2 4 2 4 6 2" xfId="37878" xr:uid="{63C4B820-F98C-47B0-84B8-B30FAC88E0FC}"/>
    <cellStyle name="Millares 6 2 4 2 4 7" xfId="22980" xr:uid="{39392AA2-3334-40A1-BBD1-1B7C88E228B9}"/>
    <cellStyle name="Millares 6 2 4 2 4 8" xfId="44483" xr:uid="{EA2978AF-07DF-4BD7-AF85-485EFC727688}"/>
    <cellStyle name="Millares 6 2 4 2 5" xfId="2161" xr:uid="{65565908-0960-4AD5-9B76-535AF0B3B6A5}"/>
    <cellStyle name="Millares 6 2 4 2 5 2" xfId="10427" xr:uid="{F5F5A1CA-CE55-4982-BA01-0090F41484F0}"/>
    <cellStyle name="Millares 6 2 4 2 5 2 2" xfId="31930" xr:uid="{2B6622CE-4851-4B37-83D3-7D6AA6C654DD}"/>
    <cellStyle name="Millares 6 2 4 2 5 3" xfId="17062" xr:uid="{AD335F00-11EC-4C31-A84B-B681DD33952B}"/>
    <cellStyle name="Millares 6 2 4 2 5 3 2" xfId="38565" xr:uid="{02AD523B-C922-4B1A-8D58-FBE4A77611D6}"/>
    <cellStyle name="Millares 6 2 4 2 5 4" xfId="23667" xr:uid="{6B524DBB-2DF9-45CF-AB28-CFC0C276480E}"/>
    <cellStyle name="Millares 6 2 4 2 5 5" xfId="45170" xr:uid="{D57450B8-58A3-4298-8877-B62AC22A62D8}"/>
    <cellStyle name="Millares 6 2 4 2 6" xfId="2708" xr:uid="{356BAFEC-C5A3-48F9-9599-8112369CA2F7}"/>
    <cellStyle name="Millares 6 2 4 2 6 2" xfId="10974" xr:uid="{AEB841F0-FD33-40A0-8134-49594AA4DE98}"/>
    <cellStyle name="Millares 6 2 4 2 6 2 2" xfId="32477" xr:uid="{FE98730F-762E-4C17-9CB3-0FBCAEA45868}"/>
    <cellStyle name="Millares 6 2 4 2 6 3" xfId="17609" xr:uid="{069184BB-A88C-406E-9544-EF12D7E3A73D}"/>
    <cellStyle name="Millares 6 2 4 2 6 3 2" xfId="39112" xr:uid="{F055B9E7-C078-4787-9AEA-B16721EB43E9}"/>
    <cellStyle name="Millares 6 2 4 2 6 4" xfId="24214" xr:uid="{E29ACFD4-4EF4-46AF-8675-796CDB0E1D4B}"/>
    <cellStyle name="Millares 6 2 4 2 6 5" xfId="45717" xr:uid="{3A38E4D1-2358-415C-AE7E-BA2F33CDEE6D}"/>
    <cellStyle name="Millares 6 2 4 2 7" xfId="3357" xr:uid="{0DE6E037-FA85-42F9-9CFC-4AC6F90C2DBD}"/>
    <cellStyle name="Millares 6 2 4 2 7 2" xfId="11623" xr:uid="{B389DD77-5CA1-4760-99BB-23B117EE2874}"/>
    <cellStyle name="Millares 6 2 4 2 7 2 2" xfId="33126" xr:uid="{B9A84C9E-7F1B-41AA-B6D6-B3DDF2D6994B}"/>
    <cellStyle name="Millares 6 2 4 2 7 3" xfId="18258" xr:uid="{D648657D-51A3-4A6C-BAA1-226871FEA180}"/>
    <cellStyle name="Millares 6 2 4 2 7 3 2" xfId="39761" xr:uid="{8DA3D8CA-C45B-46C9-8A7A-83A69014B50B}"/>
    <cellStyle name="Millares 6 2 4 2 7 4" xfId="24863" xr:uid="{23F54EF9-4A07-4516-B8FD-1401FE866669}"/>
    <cellStyle name="Millares 6 2 4 2 7 5" xfId="46366" xr:uid="{5893C86A-2FCB-4B17-B47A-352EE3892DDD}"/>
    <cellStyle name="Millares 6 2 4 2 8" xfId="4852" xr:uid="{88DCDA31-5B1F-43A9-BE33-F5F069DE2EFD}"/>
    <cellStyle name="Millares 6 2 4 2 8 2" xfId="13118" xr:uid="{E6B57F33-95A9-434B-BEDE-9D3AD818AF6A}"/>
    <cellStyle name="Millares 6 2 4 2 8 2 2" xfId="34621" xr:uid="{91066C26-06BC-4FC6-AF28-BA37ABD00BCC}"/>
    <cellStyle name="Millares 6 2 4 2 8 3" xfId="19753" xr:uid="{D22CD40B-2758-4785-9295-B01EFEDF1B54}"/>
    <cellStyle name="Millares 6 2 4 2 8 3 2" xfId="41256" xr:uid="{7ED80BF3-367C-467B-B3A2-CA0698E49E8D}"/>
    <cellStyle name="Millares 6 2 4 2 8 4" xfId="26358" xr:uid="{96AD10B6-A8C2-4DD1-A9E3-45CCC90DA95B}"/>
    <cellStyle name="Millares 6 2 4 2 8 5" xfId="47861" xr:uid="{C2EB1F18-184F-4E3C-9F7A-895226814A23}"/>
    <cellStyle name="Millares 6 2 4 2 9" xfId="5496" xr:uid="{09628254-BBD2-4363-8159-71978B8DF249}"/>
    <cellStyle name="Millares 6 2 4 2 9 2" xfId="13762" xr:uid="{36003EA5-6E8E-44F9-8494-66CBF1DA4540}"/>
    <cellStyle name="Millares 6 2 4 2 9 2 2" xfId="35265" xr:uid="{7569AB0A-304C-428D-AA96-2940A03D1EAD}"/>
    <cellStyle name="Millares 6 2 4 2 9 3" xfId="20397" xr:uid="{3CE7A81F-C9A8-44EB-9469-6EB705D71EFC}"/>
    <cellStyle name="Millares 6 2 4 2 9 3 2" xfId="41900" xr:uid="{E59D9210-32AE-4D08-B150-80E334D3882A}"/>
    <cellStyle name="Millares 6 2 4 2 9 4" xfId="27002" xr:uid="{03225531-FA4A-4569-9D09-7C01AC974EFC}"/>
    <cellStyle name="Millares 6 2 4 2 9 5" xfId="48505" xr:uid="{98DCB363-B629-4DD5-94B3-CF55D30DCE4C}"/>
    <cellStyle name="Millares 6 2 4 3" xfId="398" xr:uid="{33985557-E1B8-466B-AD92-8241DA6C5CBC}"/>
    <cellStyle name="Millares 6 2 4 3 10" xfId="15301" xr:uid="{F309FDE7-1494-4A0B-AA43-721B8422DAEA}"/>
    <cellStyle name="Millares 6 2 4 3 10 2" xfId="36804" xr:uid="{89FF9419-1D95-4629-A672-895FED112F59}"/>
    <cellStyle name="Millares 6 2 4 3 11" xfId="21906" xr:uid="{549A334F-BB85-4D2B-AB6C-8DB25DA92A9B}"/>
    <cellStyle name="Millares 6 2 4 3 12" xfId="43409" xr:uid="{ACDD8DB8-5307-4233-834C-5D1054F213B1}"/>
    <cellStyle name="Millares 6 2 4 3 2" xfId="1346" xr:uid="{B1D48172-7522-4372-B82E-708F2B89481E}"/>
    <cellStyle name="Millares 6 2 4 3 2 2" xfId="4175" xr:uid="{B8031EDB-8C24-4B3E-AC0F-708668E0D63F}"/>
    <cellStyle name="Millares 6 2 4 3 2 2 2" xfId="12441" xr:uid="{FD445422-A36C-45DB-BC89-CA4830CDFDC8}"/>
    <cellStyle name="Millares 6 2 4 3 2 2 2 2" xfId="33944" xr:uid="{0131A2B0-3C0E-48F1-896D-814A6DAC3B80}"/>
    <cellStyle name="Millares 6 2 4 3 2 2 3" xfId="19076" xr:uid="{C86A910B-575E-4E5F-B0F9-3AAA81341A88}"/>
    <cellStyle name="Millares 6 2 4 3 2 2 3 2" xfId="40579" xr:uid="{E60FEBE5-A1BD-43FA-B842-9DF45D4DD29F}"/>
    <cellStyle name="Millares 6 2 4 3 2 2 4" xfId="25681" xr:uid="{1C861FF3-9A39-4B48-AC76-B673B30E6172}"/>
    <cellStyle name="Millares 6 2 4 3 2 2 5" xfId="47184" xr:uid="{CB7B9953-5846-4F35-AE01-ECAF7FA93A7C}"/>
    <cellStyle name="Millares 6 2 4 3 2 3" xfId="6314" xr:uid="{E19BB315-3672-4F01-9DBA-438448862C52}"/>
    <cellStyle name="Millares 6 2 4 3 2 3 2" xfId="14580" xr:uid="{E3DCC5A8-C522-4D44-933D-1CEEFDF8F414}"/>
    <cellStyle name="Millares 6 2 4 3 2 3 2 2" xfId="36083" xr:uid="{C281EB95-846F-4AC5-AD50-CF3A27E248E4}"/>
    <cellStyle name="Millares 6 2 4 3 2 3 3" xfId="21215" xr:uid="{17150FA7-2BA2-46C2-8984-E9CB62DAF8B1}"/>
    <cellStyle name="Millares 6 2 4 3 2 3 3 2" xfId="42718" xr:uid="{57514D53-139E-4263-AF97-81017FB52E1B}"/>
    <cellStyle name="Millares 6 2 4 3 2 3 4" xfId="27820" xr:uid="{DBD26511-D385-4D5A-96CF-4FD1627F09F2}"/>
    <cellStyle name="Millares 6 2 4 3 2 3 5" xfId="49323" xr:uid="{1DA3B2F7-0300-40BA-B348-18192782BFFD}"/>
    <cellStyle name="Millares 6 2 4 3 2 4" xfId="7955" xr:uid="{0C6F4D17-E366-4A5D-930D-E13D404D3778}"/>
    <cellStyle name="Millares 6 2 4 3 2 4 2" xfId="29458" xr:uid="{5184DAD7-9BCF-42F8-AA55-7B2C6EDDD131}"/>
    <cellStyle name="Millares 6 2 4 3 2 5" xfId="9612" xr:uid="{C4A3BE78-E5EA-4132-9B63-D6B42D010EB0}"/>
    <cellStyle name="Millares 6 2 4 3 2 5 2" xfId="31115" xr:uid="{B391C552-4848-411F-9776-218CE69958B7}"/>
    <cellStyle name="Millares 6 2 4 3 2 6" xfId="16247" xr:uid="{02B5C7E1-D60A-49E7-9582-6D0EAA9AF2A3}"/>
    <cellStyle name="Millares 6 2 4 3 2 6 2" xfId="37750" xr:uid="{070FF069-6AA8-496A-9593-6447C1B89BD6}"/>
    <cellStyle name="Millares 6 2 4 3 2 7" xfId="22852" xr:uid="{E2981183-ABDC-4A32-8C75-A879A5C58190}"/>
    <cellStyle name="Millares 6 2 4 3 2 8" xfId="44355" xr:uid="{196452EF-77E2-4378-A4EC-0C06FC2B5873}"/>
    <cellStyle name="Millares 6 2 4 3 3" xfId="2033" xr:uid="{57601B30-1231-4A14-A78B-030F19A7EFC0}"/>
    <cellStyle name="Millares 6 2 4 3 3 2" xfId="10299" xr:uid="{4DAE3871-DBA4-4534-9208-83DADB6DD152}"/>
    <cellStyle name="Millares 6 2 4 3 3 2 2" xfId="31802" xr:uid="{784EDB82-EF69-414D-A797-062CF564900C}"/>
    <cellStyle name="Millares 6 2 4 3 3 3" xfId="16934" xr:uid="{F43CDAF4-6D09-4C12-8C1B-4E40FDA7271C}"/>
    <cellStyle name="Millares 6 2 4 3 3 3 2" xfId="38437" xr:uid="{4B6683EE-9680-4E0A-82D3-69098E933EC1}"/>
    <cellStyle name="Millares 6 2 4 3 3 4" xfId="23539" xr:uid="{C70417A6-200D-4BE0-8095-BAF2413032BD}"/>
    <cellStyle name="Millares 6 2 4 3 3 5" xfId="45042" xr:uid="{39DBAA61-CD96-44B1-8488-43AB5443F18D}"/>
    <cellStyle name="Millares 6 2 4 3 4" xfId="2832" xr:uid="{2A443D16-91DF-49C6-863A-0167D2B4D98F}"/>
    <cellStyle name="Millares 6 2 4 3 4 2" xfId="11098" xr:uid="{EA9CA6F2-6F12-46FC-9DAD-F37EB3457148}"/>
    <cellStyle name="Millares 6 2 4 3 4 2 2" xfId="32601" xr:uid="{0B8DD29D-F8AA-4F5C-A900-ABBCA3939539}"/>
    <cellStyle name="Millares 6 2 4 3 4 3" xfId="17733" xr:uid="{3BCCCECA-77CA-4EEE-9B9E-D218D3A1DC34}"/>
    <cellStyle name="Millares 6 2 4 3 4 3 2" xfId="39236" xr:uid="{51972684-8A0E-4E2B-B58E-F775A56CB939}"/>
    <cellStyle name="Millares 6 2 4 3 4 4" xfId="24338" xr:uid="{F6983A76-B2AE-495A-AE1B-35B8C552BCBC}"/>
    <cellStyle name="Millares 6 2 4 3 4 5" xfId="45841" xr:uid="{477B214A-EF20-45CD-9205-8FBA301013BA}"/>
    <cellStyle name="Millares 6 2 4 3 5" xfId="3229" xr:uid="{2227125F-7D1A-4ECC-861F-F3BD57C045FC}"/>
    <cellStyle name="Millares 6 2 4 3 5 2" xfId="11495" xr:uid="{153A50A0-6D48-4D90-BB75-ACC3467B12CE}"/>
    <cellStyle name="Millares 6 2 4 3 5 2 2" xfId="32998" xr:uid="{0B7543F4-9A28-4F75-AB4B-0E707B13449C}"/>
    <cellStyle name="Millares 6 2 4 3 5 3" xfId="18130" xr:uid="{C32779E1-3F16-457D-8673-80D5B159BB14}"/>
    <cellStyle name="Millares 6 2 4 3 5 3 2" xfId="39633" xr:uid="{5C08EA0C-6F07-4B0B-BEC6-EFA839003866}"/>
    <cellStyle name="Millares 6 2 4 3 5 4" xfId="24735" xr:uid="{D4535CF6-6A3B-4E75-890C-1CE48F3F1289}"/>
    <cellStyle name="Millares 6 2 4 3 5 5" xfId="46238" xr:uid="{DAD1C154-AEA2-4977-9C96-AD851DEB7066}"/>
    <cellStyle name="Millares 6 2 4 3 6" xfId="4976" xr:uid="{1877175E-40D2-4B8C-81F5-437B7776A55D}"/>
    <cellStyle name="Millares 6 2 4 3 6 2" xfId="13242" xr:uid="{DB86C791-5F17-469E-9962-B6AC32FC304D}"/>
    <cellStyle name="Millares 6 2 4 3 6 2 2" xfId="34745" xr:uid="{E87E7302-A34D-4245-820A-7626DCF7EC23}"/>
    <cellStyle name="Millares 6 2 4 3 6 3" xfId="19877" xr:uid="{7F959A1E-927F-4BF8-99F6-BBBF827D41EB}"/>
    <cellStyle name="Millares 6 2 4 3 6 3 2" xfId="41380" xr:uid="{A0350D0B-AEB9-414D-92F4-DAA6449B09D4}"/>
    <cellStyle name="Millares 6 2 4 3 6 4" xfId="26482" xr:uid="{8C9C33D7-4645-4F36-A244-F8179CA650FF}"/>
    <cellStyle name="Millares 6 2 4 3 6 5" xfId="47985" xr:uid="{5CD22446-CD62-4EE6-AF37-78C92E13506E}"/>
    <cellStyle name="Millares 6 2 4 3 7" xfId="5368" xr:uid="{1D40F7F7-FEDE-4FFB-B630-7C24F8743102}"/>
    <cellStyle name="Millares 6 2 4 3 7 2" xfId="13634" xr:uid="{9B6B4554-10AA-4DE6-A9D6-2F6FC19C6C2C}"/>
    <cellStyle name="Millares 6 2 4 3 7 2 2" xfId="35137" xr:uid="{9AAE25CE-A0AA-4CC8-A678-8F5CC1FA6139}"/>
    <cellStyle name="Millares 6 2 4 3 7 3" xfId="20269" xr:uid="{F114FBD9-6B18-4B40-B9B8-E53BC20DC696}"/>
    <cellStyle name="Millares 6 2 4 3 7 3 2" xfId="41772" xr:uid="{50B1F362-57EB-482D-84CD-C5F2E450ABAA}"/>
    <cellStyle name="Millares 6 2 4 3 7 4" xfId="26874" xr:uid="{8EE697E4-EE74-44DA-B7F8-4CE1EBAD4EFC}"/>
    <cellStyle name="Millares 6 2 4 3 7 5" xfId="48377" xr:uid="{A669CE97-B95A-4242-A4B2-D71D0F55E307}"/>
    <cellStyle name="Millares 6 2 4 3 8" xfId="7009" xr:uid="{1E909646-83A8-40E2-9612-3EC471CF0CBC}"/>
    <cellStyle name="Millares 6 2 4 3 8 2" xfId="28512" xr:uid="{B0F510B1-FF8F-483A-AFC2-07C06B6CCB65}"/>
    <cellStyle name="Millares 6 2 4 3 9" xfId="8665" xr:uid="{993FDA2D-47B1-486A-B8B8-EEFD04A1D241}"/>
    <cellStyle name="Millares 6 2 4 3 9 2" xfId="30168" xr:uid="{BDF75B46-A96E-42B7-82BE-4A0B165814B2}"/>
    <cellStyle name="Millares 6 2 4 4" xfId="682" xr:uid="{F4A4C297-7264-4310-91B0-51393E2C1E16}"/>
    <cellStyle name="Millares 6 2 4 4 10" xfId="43691" xr:uid="{11E5D99B-83D2-4893-9634-1A7C447F626E}"/>
    <cellStyle name="Millares 6 2 4 4 2" xfId="1628" xr:uid="{E55FB2C8-67EE-4B62-9640-71AA6373F56B}"/>
    <cellStyle name="Millares 6 2 4 4 2 2" xfId="4457" xr:uid="{7EBD7D73-25EA-4F3C-856D-F5C305A09184}"/>
    <cellStyle name="Millares 6 2 4 4 2 2 2" xfId="12723" xr:uid="{61DD3D52-B815-4EE2-85FA-AC4495117938}"/>
    <cellStyle name="Millares 6 2 4 4 2 2 2 2" xfId="34226" xr:uid="{E4E2284C-21CC-4422-8661-C282B989A730}"/>
    <cellStyle name="Millares 6 2 4 4 2 2 3" xfId="19358" xr:uid="{1367B6D8-2683-4781-A4BE-74E0DDBAA9E1}"/>
    <cellStyle name="Millares 6 2 4 4 2 2 3 2" xfId="40861" xr:uid="{00ABD62D-8822-4E8A-ACDA-E72AFA26B3E6}"/>
    <cellStyle name="Millares 6 2 4 4 2 2 4" xfId="25963" xr:uid="{F6071E7D-1122-4344-B67B-8A7F300877DD}"/>
    <cellStyle name="Millares 6 2 4 4 2 2 5" xfId="47466" xr:uid="{77A73295-7E45-4263-A769-A8F1E623A255}"/>
    <cellStyle name="Millares 6 2 4 4 2 3" xfId="6596" xr:uid="{D3BDF7F5-91CB-480C-BF21-E875AD937850}"/>
    <cellStyle name="Millares 6 2 4 4 2 3 2" xfId="14862" xr:uid="{094DD740-29AA-4E7F-A708-1B92CFCDD74E}"/>
    <cellStyle name="Millares 6 2 4 4 2 3 2 2" xfId="36365" xr:uid="{65F3C2AD-2169-46D2-88A0-046D2670DD7E}"/>
    <cellStyle name="Millares 6 2 4 4 2 3 3" xfId="21497" xr:uid="{65959E09-0BAD-43C3-BC2B-26D4323D97AF}"/>
    <cellStyle name="Millares 6 2 4 4 2 3 3 2" xfId="43000" xr:uid="{D548EE16-9F53-4051-892C-BCEB04BF65DF}"/>
    <cellStyle name="Millares 6 2 4 4 2 3 4" xfId="28102" xr:uid="{39F26013-5A41-466A-B4C6-A29EC32DBE60}"/>
    <cellStyle name="Millares 6 2 4 4 2 3 5" xfId="49605" xr:uid="{3F5F8679-D12A-40F0-BDB0-1E87718993ED}"/>
    <cellStyle name="Millares 6 2 4 4 2 4" xfId="8237" xr:uid="{FEF09EFE-219C-448B-AFDA-7AEB0C6DEE75}"/>
    <cellStyle name="Millares 6 2 4 4 2 4 2" xfId="29740" xr:uid="{E8C08507-67E6-46CD-89E8-88F491929D48}"/>
    <cellStyle name="Millares 6 2 4 4 2 5" xfId="9894" xr:uid="{07F4F8A1-6971-4A8E-A871-69F18ADD4CE5}"/>
    <cellStyle name="Millares 6 2 4 4 2 5 2" xfId="31397" xr:uid="{576F8D5B-BB16-4612-A82A-B6A288C397C7}"/>
    <cellStyle name="Millares 6 2 4 4 2 6" xfId="16529" xr:uid="{9DB958C0-FF5A-492F-AD23-FA360B86C0F6}"/>
    <cellStyle name="Millares 6 2 4 4 2 6 2" xfId="38032" xr:uid="{05E90779-93FF-44D0-B2AA-5CE704068BD2}"/>
    <cellStyle name="Millares 6 2 4 4 2 7" xfId="23134" xr:uid="{54080B9D-8998-44E0-B37A-B568FCC9A688}"/>
    <cellStyle name="Millares 6 2 4 4 2 8" xfId="44637" xr:uid="{A35FD427-5623-43CF-89C8-DC2742FA4501}"/>
    <cellStyle name="Millares 6 2 4 4 3" xfId="2315" xr:uid="{EB8E6FAD-41D1-4D65-B6F3-C0AD7BF9E3EB}"/>
    <cellStyle name="Millares 6 2 4 4 3 2" xfId="10581" xr:uid="{A6F5633C-EAA4-4A26-B5E6-477352A585F6}"/>
    <cellStyle name="Millares 6 2 4 4 3 2 2" xfId="32084" xr:uid="{DEB11034-E7C2-4D90-8D15-6C506CDD0704}"/>
    <cellStyle name="Millares 6 2 4 4 3 3" xfId="17216" xr:uid="{4523F7EB-DE8D-4565-8ED5-1A8225A180BC}"/>
    <cellStyle name="Millares 6 2 4 4 3 3 2" xfId="38719" xr:uid="{535E8F7F-10D0-4891-98BC-A430001DCB69}"/>
    <cellStyle name="Millares 6 2 4 4 3 4" xfId="23821" xr:uid="{474069C8-4AF1-4206-B40B-7AA673C6EC56}"/>
    <cellStyle name="Millares 6 2 4 4 3 5" xfId="45324" xr:uid="{D6D0AA85-7475-4D5E-88F4-10664CB47BA1}"/>
    <cellStyle name="Millares 6 2 4 4 4" xfId="3511" xr:uid="{2F01D5F7-967B-44CD-B677-765BD43B82D3}"/>
    <cellStyle name="Millares 6 2 4 4 4 2" xfId="11777" xr:uid="{122F2F6E-439B-4C88-8D4E-0F8B0FABC279}"/>
    <cellStyle name="Millares 6 2 4 4 4 2 2" xfId="33280" xr:uid="{10BFE723-8FBF-4915-95E4-87AE109C7B90}"/>
    <cellStyle name="Millares 6 2 4 4 4 3" xfId="18412" xr:uid="{1DBC8CD5-3DC9-4334-A930-65B4D0BFD17F}"/>
    <cellStyle name="Millares 6 2 4 4 4 3 2" xfId="39915" xr:uid="{97ACE634-125C-4197-AE39-3D714A7A9EDB}"/>
    <cellStyle name="Millares 6 2 4 4 4 4" xfId="25017" xr:uid="{1BB1B4B8-FE03-403D-B36E-03D222C9CDE0}"/>
    <cellStyle name="Millares 6 2 4 4 4 5" xfId="46520" xr:uid="{003FFE26-1AFA-4D2A-A726-7F46B28E4CCE}"/>
    <cellStyle name="Millares 6 2 4 4 5" xfId="5650" xr:uid="{154E5FE9-AB6C-45E1-B9D5-93A3CCC782A9}"/>
    <cellStyle name="Millares 6 2 4 4 5 2" xfId="13916" xr:uid="{B0F94B9C-0FDB-47B6-885E-578685A2C367}"/>
    <cellStyle name="Millares 6 2 4 4 5 2 2" xfId="35419" xr:uid="{E7761CA2-18A3-4EF8-8207-C4995A2A2E00}"/>
    <cellStyle name="Millares 6 2 4 4 5 3" xfId="20551" xr:uid="{1DF2D019-807C-42F6-80BF-E8B4B098194C}"/>
    <cellStyle name="Millares 6 2 4 4 5 3 2" xfId="42054" xr:uid="{D2E55CBB-ED00-4FDF-84AA-745B930C6E0C}"/>
    <cellStyle name="Millares 6 2 4 4 5 4" xfId="27156" xr:uid="{ABA7EDF2-5016-488A-883B-9C32B0882E37}"/>
    <cellStyle name="Millares 6 2 4 4 5 5" xfId="48659" xr:uid="{A24C57BB-6A83-4436-ABF9-9E98FB7D9C00}"/>
    <cellStyle name="Millares 6 2 4 4 6" xfId="7291" xr:uid="{BA769F0D-BA33-489C-94BD-C519E3B6DC0B}"/>
    <cellStyle name="Millares 6 2 4 4 6 2" xfId="28794" xr:uid="{63A7399E-28D6-4EAB-83B3-FF2079129546}"/>
    <cellStyle name="Millares 6 2 4 4 7" xfId="8948" xr:uid="{3AE51686-9819-40F9-8D22-95C3AD55D3E3}"/>
    <cellStyle name="Millares 6 2 4 4 7 2" xfId="30451" xr:uid="{F1DC0EA2-7512-4A56-A1AC-B6799160CB5F}"/>
    <cellStyle name="Millares 6 2 4 4 8" xfId="15583" xr:uid="{C2E67800-81C5-4993-A2F6-AC9A437BC8A6}"/>
    <cellStyle name="Millares 6 2 4 4 8 2" xfId="37086" xr:uid="{7B64B917-CE81-410D-8AEC-87E961E50FCD}"/>
    <cellStyle name="Millares 6 2 4 4 9" xfId="22188" xr:uid="{6718BB9C-22D7-492E-B9F5-4789926F7652}"/>
    <cellStyle name="Millares 6 2 4 5" xfId="950" xr:uid="{0ED17D93-3343-4477-B4C0-3CB3D91956F6}"/>
    <cellStyle name="Millares 6 2 4 5 2" xfId="3779" xr:uid="{E4E90F9D-5D9B-45FD-A1A9-C4EDDA3E0034}"/>
    <cellStyle name="Millares 6 2 4 5 2 2" xfId="12045" xr:uid="{0044475F-E0AA-4568-8560-D8C4225C0024}"/>
    <cellStyle name="Millares 6 2 4 5 2 2 2" xfId="33548" xr:uid="{2C625372-F5DA-47EA-8D45-9CCDEB1F9E5E}"/>
    <cellStyle name="Millares 6 2 4 5 2 3" xfId="18680" xr:uid="{6C40D101-4FBD-4D84-BE13-F9766A88C414}"/>
    <cellStyle name="Millares 6 2 4 5 2 3 2" xfId="40183" xr:uid="{6DBDB0A4-B98D-404E-AB17-8FFBAF3790A0}"/>
    <cellStyle name="Millares 6 2 4 5 2 4" xfId="25285" xr:uid="{ECD76EFF-C5FF-4ECE-B454-E01C1685C2CD}"/>
    <cellStyle name="Millares 6 2 4 5 2 5" xfId="46788" xr:uid="{313898F8-BE59-40BE-8CF1-FC78A73097CE}"/>
    <cellStyle name="Millares 6 2 4 5 3" xfId="5918" xr:uid="{5B09D7DC-20C7-4422-8779-24E7656B29E7}"/>
    <cellStyle name="Millares 6 2 4 5 3 2" xfId="14184" xr:uid="{42DEBB53-7F05-451F-A349-1345BC55231F}"/>
    <cellStyle name="Millares 6 2 4 5 3 2 2" xfId="35687" xr:uid="{61B9A3A7-2598-4C01-987A-E6C417EA3B1F}"/>
    <cellStyle name="Millares 6 2 4 5 3 3" xfId="20819" xr:uid="{10B636E3-8FB9-48BA-B64E-D14C439B5704}"/>
    <cellStyle name="Millares 6 2 4 5 3 3 2" xfId="42322" xr:uid="{055C9096-4BAD-4AC1-AA4D-3264CA6F7ADB}"/>
    <cellStyle name="Millares 6 2 4 5 3 4" xfId="27424" xr:uid="{FCD04AF6-7A5B-4972-A982-9C6C33123BA4}"/>
    <cellStyle name="Millares 6 2 4 5 3 5" xfId="48927" xr:uid="{8EF6D367-2A05-4409-87C6-2E0FF0D828AB}"/>
    <cellStyle name="Millares 6 2 4 5 4" xfId="7559" xr:uid="{70A4EB1B-E1B8-48BA-9E31-15C68BA4D102}"/>
    <cellStyle name="Millares 6 2 4 5 4 2" xfId="29062" xr:uid="{62A4C2F2-6014-42A5-809F-5B105C1E44B3}"/>
    <cellStyle name="Millares 6 2 4 5 5" xfId="9216" xr:uid="{EF6A58C4-E135-4658-84F1-AAF04BAD1A85}"/>
    <cellStyle name="Millares 6 2 4 5 5 2" xfId="30719" xr:uid="{8BB61381-280B-445D-BC1F-A5AB1FF08F33}"/>
    <cellStyle name="Millares 6 2 4 5 6" xfId="15851" xr:uid="{3A2BFE90-6049-4655-81DD-76B0ECE8113E}"/>
    <cellStyle name="Millares 6 2 4 5 6 2" xfId="37354" xr:uid="{8B1413E7-1BF2-4C48-A271-93FA2DB4665D}"/>
    <cellStyle name="Millares 6 2 4 5 7" xfId="22456" xr:uid="{5CDE1210-018E-426E-B42F-701142504995}"/>
    <cellStyle name="Millares 6 2 4 5 8" xfId="43959" xr:uid="{FDFBB4B1-FED0-4E1E-9CAD-3DF6E76436E4}"/>
    <cellStyle name="Millares 6 2 4 6" xfId="1211" xr:uid="{21CEC095-CA96-478F-901F-368B1B28E502}"/>
    <cellStyle name="Millares 6 2 4 6 2" xfId="4040" xr:uid="{EF9F167E-ACDA-46D8-A4E0-6B724ED9281D}"/>
    <cellStyle name="Millares 6 2 4 6 2 2" xfId="12306" xr:uid="{CF535C3C-A0D4-482A-A843-604C154A2AFA}"/>
    <cellStyle name="Millares 6 2 4 6 2 2 2" xfId="33809" xr:uid="{306179E0-6A11-4FBA-9C89-D276FBD2A1BF}"/>
    <cellStyle name="Millares 6 2 4 6 2 3" xfId="18941" xr:uid="{C5F6437A-18E7-4DF4-B60D-831D084722AB}"/>
    <cellStyle name="Millares 6 2 4 6 2 3 2" xfId="40444" xr:uid="{4BF34B75-A689-4BDE-ACF8-1696075B90C7}"/>
    <cellStyle name="Millares 6 2 4 6 2 4" xfId="25546" xr:uid="{DF66F685-E4DC-4D27-9382-AE0D330B8103}"/>
    <cellStyle name="Millares 6 2 4 6 2 5" xfId="47049" xr:uid="{F72E01A1-19D4-4BFD-BD03-0AEDF7988B2D}"/>
    <cellStyle name="Millares 6 2 4 6 3" xfId="6179" xr:uid="{AA66E0C2-D5D5-4D04-BBF6-7C3E91B9A02B}"/>
    <cellStyle name="Millares 6 2 4 6 3 2" xfId="14445" xr:uid="{6E38F306-9C1D-4142-A3F2-C14EF038FD8A}"/>
    <cellStyle name="Millares 6 2 4 6 3 2 2" xfId="35948" xr:uid="{C111DB3E-236D-4617-955F-D4EFC96068F4}"/>
    <cellStyle name="Millares 6 2 4 6 3 3" xfId="21080" xr:uid="{8CACA1FF-5391-438E-BB5C-3DC5906AD223}"/>
    <cellStyle name="Millares 6 2 4 6 3 3 2" xfId="42583" xr:uid="{F2E331DE-5614-41AB-BE9D-130E89FEA9ED}"/>
    <cellStyle name="Millares 6 2 4 6 3 4" xfId="27685" xr:uid="{45CD0BC6-EE70-49AE-939A-6CB033E62CAA}"/>
    <cellStyle name="Millares 6 2 4 6 3 5" xfId="49188" xr:uid="{910591AD-67BC-4DC0-869D-4B67E0C1A2AD}"/>
    <cellStyle name="Millares 6 2 4 6 4" xfId="7820" xr:uid="{6655B765-12FF-490C-B61E-BAEDE5C37737}"/>
    <cellStyle name="Millares 6 2 4 6 4 2" xfId="29323" xr:uid="{B1D86396-83BE-4A54-AF29-7C5563200889}"/>
    <cellStyle name="Millares 6 2 4 6 5" xfId="9477" xr:uid="{1E744AB2-4FA0-4D5B-9C5F-52FD49438599}"/>
    <cellStyle name="Millares 6 2 4 6 5 2" xfId="30980" xr:uid="{64EA236F-8611-4D7D-BAE0-D36A1C82FEEF}"/>
    <cellStyle name="Millares 6 2 4 6 6" xfId="16112" xr:uid="{EF2ADD83-AF43-404B-99B1-AB8DF93CEE70}"/>
    <cellStyle name="Millares 6 2 4 6 6 2" xfId="37615" xr:uid="{CCEDEE09-5757-4AF8-8A4F-7BD14768AD69}"/>
    <cellStyle name="Millares 6 2 4 6 7" xfId="22717" xr:uid="{7DD2813D-6219-4819-92B9-303D5D7640B5}"/>
    <cellStyle name="Millares 6 2 4 6 8" xfId="44220" xr:uid="{31E15316-7845-4FBA-BFEC-936A6AD3FB7D}"/>
    <cellStyle name="Millares 6 2 4 7" xfId="1899" xr:uid="{C9FF5249-AB12-4DE9-9CCF-F1EC0B5896E6}"/>
    <cellStyle name="Millares 6 2 4 7 2" xfId="10165" xr:uid="{187EA2B7-A8F4-47AA-8778-EC1C5988BB86}"/>
    <cellStyle name="Millares 6 2 4 7 2 2" xfId="31668" xr:uid="{7313119E-6F09-403E-962B-229F21513B70}"/>
    <cellStyle name="Millares 6 2 4 7 3" xfId="16800" xr:uid="{11FEEBA3-74F9-4F65-A4C8-C3F73A7964A0}"/>
    <cellStyle name="Millares 6 2 4 7 3 2" xfId="38303" xr:uid="{AA274B5E-7EA1-4FD2-9CF4-2AC98781F38D}"/>
    <cellStyle name="Millares 6 2 4 7 4" xfId="23405" xr:uid="{35BC8919-4516-4C64-AF57-568272941D82}"/>
    <cellStyle name="Millares 6 2 4 7 5" xfId="44908" xr:uid="{82DAAC8D-B112-408F-91C6-C7E5412D734C}"/>
    <cellStyle name="Millares 6 2 4 8" xfId="2584" xr:uid="{E8DD2E31-19F8-4203-809E-F029A9A8C7E2}"/>
    <cellStyle name="Millares 6 2 4 8 2" xfId="10850" xr:uid="{87EE509D-7862-4EC6-8BDD-5581FFF7F708}"/>
    <cellStyle name="Millares 6 2 4 8 2 2" xfId="32353" xr:uid="{DA31DD96-78E7-45D1-8F71-2933E270CF40}"/>
    <cellStyle name="Millares 6 2 4 8 3" xfId="17485" xr:uid="{556DD55F-5B51-4557-BF6C-0B4BD05A9C27}"/>
    <cellStyle name="Millares 6 2 4 8 3 2" xfId="38988" xr:uid="{979BD082-435B-42CE-A0AD-138CDC56D5CC}"/>
    <cellStyle name="Millares 6 2 4 8 4" xfId="24090" xr:uid="{C0F5B9DD-8CC8-4F34-8AC7-895B01008CF3}"/>
    <cellStyle name="Millares 6 2 4 8 5" xfId="45593" xr:uid="{8319E59C-2593-43BC-9A3B-1BA07FE46447}"/>
    <cellStyle name="Millares 6 2 4 9" xfId="3095" xr:uid="{4DFAB770-95A6-4812-A6EC-A086CEDCB812}"/>
    <cellStyle name="Millares 6 2 4 9 2" xfId="11361" xr:uid="{54FB9980-22D7-4A38-AE73-715BFA9FA4F7}"/>
    <cellStyle name="Millares 6 2 4 9 2 2" xfId="32864" xr:uid="{FF4B35A4-DA9F-497E-93B9-9EE435DF8164}"/>
    <cellStyle name="Millares 6 2 4 9 3" xfId="17996" xr:uid="{E0118757-33A2-47FC-A454-2F616B83C0F5}"/>
    <cellStyle name="Millares 6 2 4 9 3 2" xfId="39499" xr:uid="{6066B6E8-BE76-46C4-9922-604D74EFF604}"/>
    <cellStyle name="Millares 6 2 4 9 4" xfId="24601" xr:uid="{4358AF06-AEC6-4E46-B88C-1F96D0237EE7}"/>
    <cellStyle name="Millares 6 2 4 9 5" xfId="46104" xr:uid="{63B5A5FE-A921-45EA-B67E-F8CC51F2F513}"/>
    <cellStyle name="Millares 6 2 5" xfId="222" xr:uid="{ADB365D6-93FF-484E-9B6E-C5FE136411D4}"/>
    <cellStyle name="Millares 6 2 5 10" xfId="4741" xr:uid="{F57B4D3A-0D28-4848-B531-5CA366FED892}"/>
    <cellStyle name="Millares 6 2 5 10 2" xfId="13007" xr:uid="{3F61F65B-DECC-4302-AFC6-4568EBAB54FF}"/>
    <cellStyle name="Millares 6 2 5 10 2 2" xfId="34510" xr:uid="{6D0F80AD-0E7F-4DAF-A59D-32659CD0D184}"/>
    <cellStyle name="Millares 6 2 5 10 3" xfId="19642" xr:uid="{E7299258-2330-45A1-B33D-FEE8CF2A9919}"/>
    <cellStyle name="Millares 6 2 5 10 3 2" xfId="41145" xr:uid="{2359673A-0D22-4C19-A28F-2DD35E1E258F}"/>
    <cellStyle name="Millares 6 2 5 10 4" xfId="26247" xr:uid="{2F3ECC1D-7B52-428D-AD9C-56469B6CA2C6}"/>
    <cellStyle name="Millares 6 2 5 10 5" xfId="47750" xr:uid="{43176710-D35A-4633-BB9A-7D870D8E59CF}"/>
    <cellStyle name="Millares 6 2 5 11" xfId="5244" xr:uid="{DB9D0C28-1868-4E6A-A10C-516F11CBFFF1}"/>
    <cellStyle name="Millares 6 2 5 11 2" xfId="13510" xr:uid="{0C8ED878-3117-4B80-A1E6-3BE6A3F0C446}"/>
    <cellStyle name="Millares 6 2 5 11 2 2" xfId="35013" xr:uid="{7CABE613-AB89-425C-ACD6-6BC2732FC070}"/>
    <cellStyle name="Millares 6 2 5 11 3" xfId="20145" xr:uid="{6EA2BA17-AF0E-4838-9B05-B8FF3306067C}"/>
    <cellStyle name="Millares 6 2 5 11 3 2" xfId="41648" xr:uid="{4DE00FC3-8975-4366-8834-2148B4D8A121}"/>
    <cellStyle name="Millares 6 2 5 11 4" xfId="26750" xr:uid="{430BD0AB-609F-4CDA-A05E-7A1E27A9101B}"/>
    <cellStyle name="Millares 6 2 5 11 5" xfId="48253" xr:uid="{BAF0278A-C4A9-4402-9A2A-BD8C13DE2F2E}"/>
    <cellStyle name="Millares 6 2 5 12" xfId="6885" xr:uid="{54FF0A92-C7B4-497C-AF8F-F61B52D3A584}"/>
    <cellStyle name="Millares 6 2 5 12 2" xfId="28388" xr:uid="{869D7EA2-EBE7-470D-9E10-DA0874B7DF0C}"/>
    <cellStyle name="Millares 6 2 5 13" xfId="8539" xr:uid="{9464D464-7D1B-474A-80BF-E86830D9DDEF}"/>
    <cellStyle name="Millares 6 2 5 13 2" xfId="30042" xr:uid="{BF9292FF-48FC-43B7-998B-8D3E36A455D9}"/>
    <cellStyle name="Millares 6 2 5 14" xfId="15178" xr:uid="{B02CCDDC-6702-4A95-AD97-8926733E92B1}"/>
    <cellStyle name="Millares 6 2 5 14 2" xfId="36681" xr:uid="{5664C209-58EF-4B91-94BC-F8C0CD09577A}"/>
    <cellStyle name="Millares 6 2 5 15" xfId="21783" xr:uid="{B9B20AF9-5E62-4CA8-9C1A-578943EF9BB4}"/>
    <cellStyle name="Millares 6 2 5 16" xfId="43286" xr:uid="{F3F10740-A2D7-44BA-831C-06198EEAB4D9}"/>
    <cellStyle name="Millares 6 2 5 2" xfId="537" xr:uid="{7DC4E9F8-593A-4D3C-9A25-25DCA9938592}"/>
    <cellStyle name="Millares 6 2 5 2 10" xfId="7148" xr:uid="{E0AC8273-96C1-483B-BE32-C79C4C853E77}"/>
    <cellStyle name="Millares 6 2 5 2 10 2" xfId="28651" xr:uid="{E7F65663-923F-46FC-8290-1E68897DBB2F}"/>
    <cellStyle name="Millares 6 2 5 2 11" xfId="8804" xr:uid="{5CF4DF02-6979-41B8-BB63-E962C7A2901A}"/>
    <cellStyle name="Millares 6 2 5 2 11 2" xfId="30307" xr:uid="{AD4131C9-B56F-4D77-AB1C-161E6F3202A0}"/>
    <cellStyle name="Millares 6 2 5 2 12" xfId="15440" xr:uid="{B7145A5E-5B38-40BC-B5C0-7BB536AF7887}"/>
    <cellStyle name="Millares 6 2 5 2 12 2" xfId="36943" xr:uid="{B441EFBA-0943-4003-9E84-1D3BBD53162F}"/>
    <cellStyle name="Millares 6 2 5 2 13" xfId="22045" xr:uid="{EAB8EB41-64E1-4065-B1A0-148F2553597E}"/>
    <cellStyle name="Millares 6 2 5 2 14" xfId="43548" xr:uid="{8E551DE6-EF75-4311-BEA3-55D4BAA1B878}"/>
    <cellStyle name="Millares 6 2 5 2 2" xfId="819" xr:uid="{58787E4C-78E9-40D6-8C6A-56EA1D2023DB}"/>
    <cellStyle name="Millares 6 2 5 2 2 10" xfId="15720" xr:uid="{6E4611CF-BCE6-4F20-BDAB-5C2307AA2AE7}"/>
    <cellStyle name="Millares 6 2 5 2 2 10 2" xfId="37223" xr:uid="{C6776A2E-7589-41C8-918E-6D3670719D65}"/>
    <cellStyle name="Millares 6 2 5 2 2 11" xfId="22325" xr:uid="{EDFE3004-D097-4BA2-B560-A6B2A2898583}"/>
    <cellStyle name="Millares 6 2 5 2 2 12" xfId="43828" xr:uid="{FC7A9ED4-4AD2-40BF-A0C2-18A8802EBFE5}"/>
    <cellStyle name="Millares 6 2 5 2 2 2" xfId="1765" xr:uid="{89F40525-7FFE-451F-8E65-853DC14CD6E4}"/>
    <cellStyle name="Millares 6 2 5 2 2 2 2" xfId="4594" xr:uid="{8C8B7C25-AA94-4EC8-9AB7-4401F1DC7AA6}"/>
    <cellStyle name="Millares 6 2 5 2 2 2 2 2" xfId="12860" xr:uid="{E9074BA9-3FE1-47F2-BFF0-750920CE7626}"/>
    <cellStyle name="Millares 6 2 5 2 2 2 2 2 2" xfId="34363" xr:uid="{69EB1017-A433-42F6-9D8C-962D249EAE90}"/>
    <cellStyle name="Millares 6 2 5 2 2 2 2 3" xfId="19495" xr:uid="{296247CF-43B6-4CB9-970E-7A15F3AB8DAD}"/>
    <cellStyle name="Millares 6 2 5 2 2 2 2 3 2" xfId="40998" xr:uid="{AC6C9A7C-9245-4F27-B17A-5D3CE3AA232C}"/>
    <cellStyle name="Millares 6 2 5 2 2 2 2 4" xfId="26100" xr:uid="{C5960438-D130-4D83-AD2D-AE7F2245CF4B}"/>
    <cellStyle name="Millares 6 2 5 2 2 2 2 5" xfId="47603" xr:uid="{4C99B256-1A82-4101-AB75-9456F3B35E58}"/>
    <cellStyle name="Millares 6 2 5 2 2 2 3" xfId="6733" xr:uid="{5F8AA521-BF91-404E-ACAF-6030A179DB88}"/>
    <cellStyle name="Millares 6 2 5 2 2 2 3 2" xfId="14999" xr:uid="{7FCBEF6D-1868-4F5D-A80F-47053C3BF614}"/>
    <cellStyle name="Millares 6 2 5 2 2 2 3 2 2" xfId="36502" xr:uid="{B54AF14B-0F54-408E-A752-6CB87502BAC7}"/>
    <cellStyle name="Millares 6 2 5 2 2 2 3 3" xfId="21634" xr:uid="{B3458876-142C-4ED3-9B70-20C306F0E3EA}"/>
    <cellStyle name="Millares 6 2 5 2 2 2 3 3 2" xfId="43137" xr:uid="{7F692AF5-F260-4858-8425-A2E709A48C8C}"/>
    <cellStyle name="Millares 6 2 5 2 2 2 3 4" xfId="28239" xr:uid="{8512D073-15E8-43EE-8235-3ADC69AC9E08}"/>
    <cellStyle name="Millares 6 2 5 2 2 2 3 5" xfId="49742" xr:uid="{8E87715B-D1B0-4BD0-9D87-2C9EE2DE6A4F}"/>
    <cellStyle name="Millares 6 2 5 2 2 2 4" xfId="8374" xr:uid="{9309A188-C171-49C0-93B1-F4B54C35AD9F}"/>
    <cellStyle name="Millares 6 2 5 2 2 2 4 2" xfId="29877" xr:uid="{FB31AA94-346F-4989-AB51-7B81F07095C2}"/>
    <cellStyle name="Millares 6 2 5 2 2 2 5" xfId="10031" xr:uid="{AD26491F-F03E-46E2-8E1D-FCBAD631D8E7}"/>
    <cellStyle name="Millares 6 2 5 2 2 2 5 2" xfId="31534" xr:uid="{F42AF70B-2BC7-44C9-BEDA-04D05E3AF647}"/>
    <cellStyle name="Millares 6 2 5 2 2 2 6" xfId="16666" xr:uid="{2D1A78A0-78F8-43DC-9AAB-1481DDAF6F17}"/>
    <cellStyle name="Millares 6 2 5 2 2 2 6 2" xfId="38169" xr:uid="{9BB4E0AD-6949-4836-8636-DEC691501DF0}"/>
    <cellStyle name="Millares 6 2 5 2 2 2 7" xfId="23271" xr:uid="{5C6BD597-0776-4331-AD97-1F6CD76554F6}"/>
    <cellStyle name="Millares 6 2 5 2 2 2 8" xfId="44774" xr:uid="{05452B55-4EF0-40ED-9982-A2EC0762075D}"/>
    <cellStyle name="Millares 6 2 5 2 2 3" xfId="2452" xr:uid="{F758223D-E798-4CCF-BE16-BA5281C9C75E}"/>
    <cellStyle name="Millares 6 2 5 2 2 3 2" xfId="10718" xr:uid="{CDEF331D-DCAE-4241-85BE-90E1E8B2DA34}"/>
    <cellStyle name="Millares 6 2 5 2 2 3 2 2" xfId="32221" xr:uid="{54268D6A-B636-4E4B-AB6E-F59E6F1E3FEA}"/>
    <cellStyle name="Millares 6 2 5 2 2 3 3" xfId="17353" xr:uid="{96DF28C6-4358-4038-97AB-B824214A6C7D}"/>
    <cellStyle name="Millares 6 2 5 2 2 3 3 2" xfId="38856" xr:uid="{ED51393C-6E55-4E45-86B8-8D050E6D6D4E}"/>
    <cellStyle name="Millares 6 2 5 2 2 3 4" xfId="23958" xr:uid="{B4AE4BE6-1BE3-4303-9319-06C2417F1929}"/>
    <cellStyle name="Millares 6 2 5 2 2 3 5" xfId="45461" xr:uid="{9CE3B5F5-DA8C-49BE-9F7A-C54ACED3F6A6}"/>
    <cellStyle name="Millares 6 2 5 2 2 4" xfId="2969" xr:uid="{4F0F7934-7D71-48D4-AD8F-52BE2D8619CB}"/>
    <cellStyle name="Millares 6 2 5 2 2 4 2" xfId="11235" xr:uid="{0B35FB23-6A7C-47B7-99B2-13BB164C9485}"/>
    <cellStyle name="Millares 6 2 5 2 2 4 2 2" xfId="32738" xr:uid="{B6EBA0F9-F762-41AA-B7E1-B93F80912357}"/>
    <cellStyle name="Millares 6 2 5 2 2 4 3" xfId="17870" xr:uid="{10C82207-95FF-4DEF-974D-450BE56DEAD8}"/>
    <cellStyle name="Millares 6 2 5 2 2 4 3 2" xfId="39373" xr:uid="{75285E84-DCF8-47DB-9963-D3C908CCA4E4}"/>
    <cellStyle name="Millares 6 2 5 2 2 4 4" xfId="24475" xr:uid="{EC57EA9D-F1C0-4265-90FA-E1791163F579}"/>
    <cellStyle name="Millares 6 2 5 2 2 4 5" xfId="45978" xr:uid="{67F5DA24-4A9C-430D-BA2B-086E03FD6B2A}"/>
    <cellStyle name="Millares 6 2 5 2 2 5" xfId="3648" xr:uid="{283861C1-8D67-4F4E-84FB-C8DA9EF34ECC}"/>
    <cellStyle name="Millares 6 2 5 2 2 5 2" xfId="11914" xr:uid="{98B271FD-7B2D-4882-86FC-972E8AB49B2F}"/>
    <cellStyle name="Millares 6 2 5 2 2 5 2 2" xfId="33417" xr:uid="{16D7F486-F71D-4072-BB2B-58820300D00B}"/>
    <cellStyle name="Millares 6 2 5 2 2 5 3" xfId="18549" xr:uid="{9E55F3D7-CE8E-43F1-BC35-0BD7401E1513}"/>
    <cellStyle name="Millares 6 2 5 2 2 5 3 2" xfId="40052" xr:uid="{000FB8A9-05F5-4AA0-A0DA-7E84DC32F284}"/>
    <cellStyle name="Millares 6 2 5 2 2 5 4" xfId="25154" xr:uid="{D3FB4DDC-F499-46DD-9EBF-DC20C162B764}"/>
    <cellStyle name="Millares 6 2 5 2 2 5 5" xfId="46657" xr:uid="{3B778201-0300-4EEC-96D8-850B62BA8EE5}"/>
    <cellStyle name="Millares 6 2 5 2 2 6" xfId="5113" xr:uid="{6E61782A-9AA5-4A7B-B49F-B1C9EE4D8276}"/>
    <cellStyle name="Millares 6 2 5 2 2 6 2" xfId="13379" xr:uid="{2DE6A36C-D845-424D-99F7-C9DB61A3580A}"/>
    <cellStyle name="Millares 6 2 5 2 2 6 2 2" xfId="34882" xr:uid="{BA7540BF-96D4-4916-92EA-4CC33D7C8990}"/>
    <cellStyle name="Millares 6 2 5 2 2 6 3" xfId="20014" xr:uid="{83C25E40-5023-4759-8FFA-8A3401C4B784}"/>
    <cellStyle name="Millares 6 2 5 2 2 6 3 2" xfId="41517" xr:uid="{B1001387-44A9-4033-A3EF-F3EB51CAB098}"/>
    <cellStyle name="Millares 6 2 5 2 2 6 4" xfId="26619" xr:uid="{3408624B-5A68-43F2-85DA-633DBE5115A1}"/>
    <cellStyle name="Millares 6 2 5 2 2 6 5" xfId="48122" xr:uid="{BEFA4408-AA0D-427A-93D6-5DFCA20AD0DB}"/>
    <cellStyle name="Millares 6 2 5 2 2 7" xfId="5787" xr:uid="{59EF1994-E0B4-437F-A1F4-95F910E411A5}"/>
    <cellStyle name="Millares 6 2 5 2 2 7 2" xfId="14053" xr:uid="{B6A7AC6F-EEC5-4E7D-A418-603A70CAAFF1}"/>
    <cellStyle name="Millares 6 2 5 2 2 7 2 2" xfId="35556" xr:uid="{6B9A12B2-F7A1-42F2-A83C-8435B6D435B5}"/>
    <cellStyle name="Millares 6 2 5 2 2 7 3" xfId="20688" xr:uid="{E209BC00-8316-432F-91EA-60B030DDF336}"/>
    <cellStyle name="Millares 6 2 5 2 2 7 3 2" xfId="42191" xr:uid="{E74EB98C-754B-47AB-991F-E135B724F005}"/>
    <cellStyle name="Millares 6 2 5 2 2 7 4" xfId="27293" xr:uid="{ADB36307-BA9C-4AB8-BB63-D5EA35117BF1}"/>
    <cellStyle name="Millares 6 2 5 2 2 7 5" xfId="48796" xr:uid="{19532929-3911-4ED1-8C2A-A0F2417B7E93}"/>
    <cellStyle name="Millares 6 2 5 2 2 8" xfId="7428" xr:uid="{0879FD93-5F7C-4853-960E-B7C85010CAF5}"/>
    <cellStyle name="Millares 6 2 5 2 2 8 2" xfId="28931" xr:uid="{EF2C35BA-908A-4613-9118-CC0815B761B5}"/>
    <cellStyle name="Millares 6 2 5 2 2 9" xfId="9085" xr:uid="{98F566BE-D0B8-4F48-86DC-C2A36E54F990}"/>
    <cellStyle name="Millares 6 2 5 2 2 9 2" xfId="30588" xr:uid="{7769CF03-6E67-4BB4-BE5B-AE4F3B8E9D76}"/>
    <cellStyle name="Millares 6 2 5 2 3" xfId="1089" xr:uid="{EDEF6875-D0A2-4808-8038-D25E94FEC132}"/>
    <cellStyle name="Millares 6 2 5 2 3 2" xfId="3918" xr:uid="{5C511DC0-3F98-4412-AEDE-41DE8AC294EF}"/>
    <cellStyle name="Millares 6 2 5 2 3 2 2" xfId="12184" xr:uid="{06678DFA-7196-42F4-9E61-2D071CAFC7BD}"/>
    <cellStyle name="Millares 6 2 5 2 3 2 2 2" xfId="33687" xr:uid="{2747B332-0AB1-493C-9393-4F67BFA3782E}"/>
    <cellStyle name="Millares 6 2 5 2 3 2 3" xfId="18819" xr:uid="{5DF332E8-40F9-4D7F-B77F-DC80198F780D}"/>
    <cellStyle name="Millares 6 2 5 2 3 2 3 2" xfId="40322" xr:uid="{E1A02941-D32F-480E-A365-55C0A88B1EC9}"/>
    <cellStyle name="Millares 6 2 5 2 3 2 4" xfId="25424" xr:uid="{1A1E81CF-2648-466E-8213-D009E9E1C351}"/>
    <cellStyle name="Millares 6 2 5 2 3 2 5" xfId="46927" xr:uid="{E4D39ED0-12B9-433C-A279-F4ACFBC7DBFC}"/>
    <cellStyle name="Millares 6 2 5 2 3 3" xfId="6057" xr:uid="{2EAB426C-9CA4-427B-9A5A-97383AA022DE}"/>
    <cellStyle name="Millares 6 2 5 2 3 3 2" xfId="14323" xr:uid="{E53DB14F-A990-4A00-A77A-0AFBCCE8C8D0}"/>
    <cellStyle name="Millares 6 2 5 2 3 3 2 2" xfId="35826" xr:uid="{3762E6B6-DA97-40BF-9357-7E1481F81244}"/>
    <cellStyle name="Millares 6 2 5 2 3 3 3" xfId="20958" xr:uid="{1752274C-B3B4-4157-B2B4-4F0B08FE932C}"/>
    <cellStyle name="Millares 6 2 5 2 3 3 3 2" xfId="42461" xr:uid="{B4266FEF-E98C-415B-AD56-0B222A343653}"/>
    <cellStyle name="Millares 6 2 5 2 3 3 4" xfId="27563" xr:uid="{BE078F80-D660-439A-B58D-74C11959DC63}"/>
    <cellStyle name="Millares 6 2 5 2 3 3 5" xfId="49066" xr:uid="{8E04C0BC-5EFF-4613-814B-D48D63475B88}"/>
    <cellStyle name="Millares 6 2 5 2 3 4" xfId="7698" xr:uid="{7493041A-C2EF-4B94-8226-3540F115864B}"/>
    <cellStyle name="Millares 6 2 5 2 3 4 2" xfId="29201" xr:uid="{F7870049-F0C1-4BCC-A244-3CB6E7F3CC80}"/>
    <cellStyle name="Millares 6 2 5 2 3 5" xfId="9355" xr:uid="{A7AA6708-B287-4D94-8F3C-B14A124504D7}"/>
    <cellStyle name="Millares 6 2 5 2 3 5 2" xfId="30858" xr:uid="{0099DA41-EACF-43FF-BFD7-3B5E7BE321A6}"/>
    <cellStyle name="Millares 6 2 5 2 3 6" xfId="15990" xr:uid="{A42F9A77-C483-42DA-B142-5EBD4F7E6E1A}"/>
    <cellStyle name="Millares 6 2 5 2 3 6 2" xfId="37493" xr:uid="{5FEAAE29-38BB-41CA-AD26-3D26DA2126D5}"/>
    <cellStyle name="Millares 6 2 5 2 3 7" xfId="22595" xr:uid="{C7AC7089-2DBE-41FE-9576-87FF9D57A7A0}"/>
    <cellStyle name="Millares 6 2 5 2 3 8" xfId="44098" xr:uid="{2D1239F9-C6DD-46D9-9D03-1AF0FB6BC785}"/>
    <cellStyle name="Millares 6 2 5 2 4" xfId="1485" xr:uid="{465CC1BB-2714-41E6-A0CD-0FAE8EFDF2AF}"/>
    <cellStyle name="Millares 6 2 5 2 4 2" xfId="4314" xr:uid="{19085F76-87CD-4552-AF1B-600FB2DE9286}"/>
    <cellStyle name="Millares 6 2 5 2 4 2 2" xfId="12580" xr:uid="{EDE2AAEB-4CB4-472D-83FD-D2CE4C0AF8F0}"/>
    <cellStyle name="Millares 6 2 5 2 4 2 2 2" xfId="34083" xr:uid="{46DD5C0B-CD44-4F94-9C50-3D86E9ADC35D}"/>
    <cellStyle name="Millares 6 2 5 2 4 2 3" xfId="19215" xr:uid="{9C841CA2-C5CE-47B3-937D-ECE5F9E1EF71}"/>
    <cellStyle name="Millares 6 2 5 2 4 2 3 2" xfId="40718" xr:uid="{3AEC329B-9009-4B66-945D-9AD29A23FE6B}"/>
    <cellStyle name="Millares 6 2 5 2 4 2 4" xfId="25820" xr:uid="{D4035CDF-935C-43FA-BFC5-EA431E245B1A}"/>
    <cellStyle name="Millares 6 2 5 2 4 2 5" xfId="47323" xr:uid="{F3173727-024E-4086-9D1E-28427D611AE9}"/>
    <cellStyle name="Millares 6 2 5 2 4 3" xfId="6453" xr:uid="{27F106EA-58C4-4E61-9983-12F05E1DC6AD}"/>
    <cellStyle name="Millares 6 2 5 2 4 3 2" xfId="14719" xr:uid="{D21B390E-1A8F-44E3-9C91-2FA46BEF7135}"/>
    <cellStyle name="Millares 6 2 5 2 4 3 2 2" xfId="36222" xr:uid="{76D6B79C-18AA-4193-B5A6-9A011D91CC33}"/>
    <cellStyle name="Millares 6 2 5 2 4 3 3" xfId="21354" xr:uid="{C853ADD8-2D78-4F20-8BC3-B241D8473D53}"/>
    <cellStyle name="Millares 6 2 5 2 4 3 3 2" xfId="42857" xr:uid="{F0662379-9AE8-4428-AD86-C5E6A8A96F73}"/>
    <cellStyle name="Millares 6 2 5 2 4 3 4" xfId="27959" xr:uid="{B8D8BE44-DD73-45F4-A7A0-FDB1FD066C13}"/>
    <cellStyle name="Millares 6 2 5 2 4 3 5" xfId="49462" xr:uid="{8CF431A2-2DB5-4249-A381-550CEC4E8854}"/>
    <cellStyle name="Millares 6 2 5 2 4 4" xfId="8094" xr:uid="{0F1FE118-AF9C-4037-9225-53BBE68B1B51}"/>
    <cellStyle name="Millares 6 2 5 2 4 4 2" xfId="29597" xr:uid="{D71DD369-BC3B-4BA1-89D6-37EA212FB361}"/>
    <cellStyle name="Millares 6 2 5 2 4 5" xfId="9751" xr:uid="{5DB40D4B-C37F-4273-9F56-F245BF5DEA98}"/>
    <cellStyle name="Millares 6 2 5 2 4 5 2" xfId="31254" xr:uid="{E3EA35CD-C99D-40D5-B017-D4A91F518B5F}"/>
    <cellStyle name="Millares 6 2 5 2 4 6" xfId="16386" xr:uid="{3BD27F79-EE02-4FE0-A659-5F72A1244D5D}"/>
    <cellStyle name="Millares 6 2 5 2 4 6 2" xfId="37889" xr:uid="{5866E5C9-C4A1-4FD4-9292-1110D4183CE9}"/>
    <cellStyle name="Millares 6 2 5 2 4 7" xfId="22991" xr:uid="{45C30F62-3470-46B7-AD82-F56DD5801AF2}"/>
    <cellStyle name="Millares 6 2 5 2 4 8" xfId="44494" xr:uid="{789B5486-FF5F-440A-AF51-B0854243D8AA}"/>
    <cellStyle name="Millares 6 2 5 2 5" xfId="2172" xr:uid="{27D356E8-E57D-4AD1-85F3-DD084026CF54}"/>
    <cellStyle name="Millares 6 2 5 2 5 2" xfId="10438" xr:uid="{70E9318C-565D-4B07-ACDD-9A7E2354C4DC}"/>
    <cellStyle name="Millares 6 2 5 2 5 2 2" xfId="31941" xr:uid="{F328AC8C-7533-49AA-B9C5-D3068F5C701B}"/>
    <cellStyle name="Millares 6 2 5 2 5 3" xfId="17073" xr:uid="{B704A1D0-7243-40F3-AE4C-4ECB66C92693}"/>
    <cellStyle name="Millares 6 2 5 2 5 3 2" xfId="38576" xr:uid="{6A698CE7-11AE-4527-8EB4-9AB1FC202547}"/>
    <cellStyle name="Millares 6 2 5 2 5 4" xfId="23678" xr:uid="{D3F4D8A1-56C0-4156-B16E-3A559B351F9E}"/>
    <cellStyle name="Millares 6 2 5 2 5 5" xfId="45181" xr:uid="{417D216D-DB04-49E0-ACC4-30CC793F06CA}"/>
    <cellStyle name="Millares 6 2 5 2 6" xfId="2719" xr:uid="{18C2DD14-D68E-4CF9-B06C-00EAC330C942}"/>
    <cellStyle name="Millares 6 2 5 2 6 2" xfId="10985" xr:uid="{3BC8FC10-7EF6-4709-866B-82288DF63CE6}"/>
    <cellStyle name="Millares 6 2 5 2 6 2 2" xfId="32488" xr:uid="{2D963CB6-3739-43B8-8430-4AA635D4CA9F}"/>
    <cellStyle name="Millares 6 2 5 2 6 3" xfId="17620" xr:uid="{385B8816-97C1-4C4B-A5E6-24455F0FA437}"/>
    <cellStyle name="Millares 6 2 5 2 6 3 2" xfId="39123" xr:uid="{3B79B271-1651-4D27-92EB-A33408426C5E}"/>
    <cellStyle name="Millares 6 2 5 2 6 4" xfId="24225" xr:uid="{D401BCC3-9EE2-484D-8E56-AAF1E2BF980E}"/>
    <cellStyle name="Millares 6 2 5 2 6 5" xfId="45728" xr:uid="{013010F7-B619-40B9-849B-636D90E1F97E}"/>
    <cellStyle name="Millares 6 2 5 2 7" xfId="3368" xr:uid="{7DCF4E63-3F7B-4024-A743-5C6E1EA0228B}"/>
    <cellStyle name="Millares 6 2 5 2 7 2" xfId="11634" xr:uid="{FDC347CC-D60B-43B4-B4CA-EC21F25BDF4C}"/>
    <cellStyle name="Millares 6 2 5 2 7 2 2" xfId="33137" xr:uid="{47A6C96F-DF95-4D92-AD88-4E1580AC6D4A}"/>
    <cellStyle name="Millares 6 2 5 2 7 3" xfId="18269" xr:uid="{A3A22CB8-FC7D-48ED-9AD7-A4C5C3F24670}"/>
    <cellStyle name="Millares 6 2 5 2 7 3 2" xfId="39772" xr:uid="{87F30B6A-2A75-47B3-9B7A-01AC959D2751}"/>
    <cellStyle name="Millares 6 2 5 2 7 4" xfId="24874" xr:uid="{8A3D3ADC-ADE9-45B2-90D5-D4B1E2D7A5BA}"/>
    <cellStyle name="Millares 6 2 5 2 7 5" xfId="46377" xr:uid="{8DB06F03-9939-408B-8AD6-26E7C4B29810}"/>
    <cellStyle name="Millares 6 2 5 2 8" xfId="4863" xr:uid="{AF993EAC-8530-4DA8-819C-36C33903D508}"/>
    <cellStyle name="Millares 6 2 5 2 8 2" xfId="13129" xr:uid="{91E90B54-B572-414B-83FC-A5FC6F24D90B}"/>
    <cellStyle name="Millares 6 2 5 2 8 2 2" xfId="34632" xr:uid="{D8C8D1EB-1D9A-4283-A27F-9E813FAB91CC}"/>
    <cellStyle name="Millares 6 2 5 2 8 3" xfId="19764" xr:uid="{69A75B71-986D-4A28-899A-E7E04AA8210A}"/>
    <cellStyle name="Millares 6 2 5 2 8 3 2" xfId="41267" xr:uid="{2EC0F210-FD71-4F9F-88F2-7C77FCF6F264}"/>
    <cellStyle name="Millares 6 2 5 2 8 4" xfId="26369" xr:uid="{B797645C-D50D-4E17-96FA-741C4507814B}"/>
    <cellStyle name="Millares 6 2 5 2 8 5" xfId="47872" xr:uid="{B7595338-11BF-4BE2-B9D2-31E01FA6EEF9}"/>
    <cellStyle name="Millares 6 2 5 2 9" xfId="5507" xr:uid="{4ADE1219-9A98-4DBD-A441-3E08908A3E3A}"/>
    <cellStyle name="Millares 6 2 5 2 9 2" xfId="13773" xr:uid="{04481A2B-D12D-44A9-A869-559E718AAAF2}"/>
    <cellStyle name="Millares 6 2 5 2 9 2 2" xfId="35276" xr:uid="{0F68C507-F441-4B5D-8820-AB6F04D24E63}"/>
    <cellStyle name="Millares 6 2 5 2 9 3" xfId="20408" xr:uid="{D659651E-5FEE-47EC-A0A5-F6951EDCE482}"/>
    <cellStyle name="Millares 6 2 5 2 9 3 2" xfId="41911" xr:uid="{1D573CE0-BF2B-4707-B64C-B36B6288A870}"/>
    <cellStyle name="Millares 6 2 5 2 9 4" xfId="27013" xr:uid="{41669BB5-7194-4140-A7AE-AB2C8C403DB0}"/>
    <cellStyle name="Millares 6 2 5 2 9 5" xfId="48516" xr:uid="{5A47F1DF-8106-464C-82B9-C640EFC04B92}"/>
    <cellStyle name="Millares 6 2 5 3" xfId="409" xr:uid="{FF29E5DE-781E-45D8-A502-B875A6063191}"/>
    <cellStyle name="Millares 6 2 5 3 10" xfId="15312" xr:uid="{A156385D-F4F7-4428-9E9A-5FD933FBE3E6}"/>
    <cellStyle name="Millares 6 2 5 3 10 2" xfId="36815" xr:uid="{DB31066D-5D79-48B5-B092-B43C74427580}"/>
    <cellStyle name="Millares 6 2 5 3 11" xfId="21917" xr:uid="{F9984028-9D39-430F-ADFD-03601D15B782}"/>
    <cellStyle name="Millares 6 2 5 3 12" xfId="43420" xr:uid="{876F4816-B819-4563-98A3-29D08C778B85}"/>
    <cellStyle name="Millares 6 2 5 3 2" xfId="1357" xr:uid="{1111A304-105F-48FE-8C4B-9384350B0F66}"/>
    <cellStyle name="Millares 6 2 5 3 2 2" xfId="4186" xr:uid="{D23C4395-A554-41B4-B78E-9D51FF88B3F2}"/>
    <cellStyle name="Millares 6 2 5 3 2 2 2" xfId="12452" xr:uid="{9C51EDC8-3705-42F3-9EC5-C61D3383F922}"/>
    <cellStyle name="Millares 6 2 5 3 2 2 2 2" xfId="33955" xr:uid="{2C6A55BF-D34D-4A6A-A32D-558275901E9A}"/>
    <cellStyle name="Millares 6 2 5 3 2 2 3" xfId="19087" xr:uid="{5EBFADF1-AA26-46EA-980C-3C18CFED254C}"/>
    <cellStyle name="Millares 6 2 5 3 2 2 3 2" xfId="40590" xr:uid="{75A53863-2F19-4A5D-9BB5-3714C2EBD086}"/>
    <cellStyle name="Millares 6 2 5 3 2 2 4" xfId="25692" xr:uid="{7AD4AACD-C9C0-4497-932E-1C8DE218BDBA}"/>
    <cellStyle name="Millares 6 2 5 3 2 2 5" xfId="47195" xr:uid="{E4779241-6D65-4217-9032-03391D377C37}"/>
    <cellStyle name="Millares 6 2 5 3 2 3" xfId="6325" xr:uid="{982B218C-3A8D-447F-9F11-9256FD81A50E}"/>
    <cellStyle name="Millares 6 2 5 3 2 3 2" xfId="14591" xr:uid="{23C12DEF-0589-4231-ABC6-129844F73AB7}"/>
    <cellStyle name="Millares 6 2 5 3 2 3 2 2" xfId="36094" xr:uid="{36AC56F6-CE7D-4380-B1A1-FD8DF351107A}"/>
    <cellStyle name="Millares 6 2 5 3 2 3 3" xfId="21226" xr:uid="{AB40AB59-EEDD-47A6-ACD1-355C67D0EF3F}"/>
    <cellStyle name="Millares 6 2 5 3 2 3 3 2" xfId="42729" xr:uid="{B9587F0A-E192-4681-8C2C-8A5C4A51E9E2}"/>
    <cellStyle name="Millares 6 2 5 3 2 3 4" xfId="27831" xr:uid="{0DB5DB6B-A8C8-4988-B666-F39C1DBC6277}"/>
    <cellStyle name="Millares 6 2 5 3 2 3 5" xfId="49334" xr:uid="{F86E880A-BBF7-436D-80CD-2121856246C3}"/>
    <cellStyle name="Millares 6 2 5 3 2 4" xfId="7966" xr:uid="{F81F6B19-17FF-4C4A-A6CB-D1E00A64049C}"/>
    <cellStyle name="Millares 6 2 5 3 2 4 2" xfId="29469" xr:uid="{9EA4AE37-245E-415E-A88E-40AA98FD55E4}"/>
    <cellStyle name="Millares 6 2 5 3 2 5" xfId="9623" xr:uid="{03EACD52-B21D-4C16-B93D-FFCDDD9CCBCE}"/>
    <cellStyle name="Millares 6 2 5 3 2 5 2" xfId="31126" xr:uid="{57B2615B-E4E1-432A-8D79-71C813889DC1}"/>
    <cellStyle name="Millares 6 2 5 3 2 6" xfId="16258" xr:uid="{669BC42D-DEB8-4B11-9850-3784A0FD588B}"/>
    <cellStyle name="Millares 6 2 5 3 2 6 2" xfId="37761" xr:uid="{F66201CE-296E-4F00-9329-7595E2BC493E}"/>
    <cellStyle name="Millares 6 2 5 3 2 7" xfId="22863" xr:uid="{39A37902-2F01-4CE8-A93E-7F08E1838D04}"/>
    <cellStyle name="Millares 6 2 5 3 2 8" xfId="44366" xr:uid="{893A3929-60E1-4199-9DB5-6555D11C1042}"/>
    <cellStyle name="Millares 6 2 5 3 3" xfId="2044" xr:uid="{5DB62C73-0BFF-456B-8527-6CC8B8DE8C31}"/>
    <cellStyle name="Millares 6 2 5 3 3 2" xfId="10310" xr:uid="{1B852FA8-838E-4416-8A9A-DC43B3C48B21}"/>
    <cellStyle name="Millares 6 2 5 3 3 2 2" xfId="31813" xr:uid="{B409C2D3-1037-420C-91E9-AD063D8C4C8B}"/>
    <cellStyle name="Millares 6 2 5 3 3 3" xfId="16945" xr:uid="{B54102DA-A8E4-4919-928B-DF724A1D756A}"/>
    <cellStyle name="Millares 6 2 5 3 3 3 2" xfId="38448" xr:uid="{8D52AA2D-BAF9-4357-B071-36DAF778E25D}"/>
    <cellStyle name="Millares 6 2 5 3 3 4" xfId="23550" xr:uid="{854F0D08-8B53-4927-BFB9-CEBE461FD52B}"/>
    <cellStyle name="Millares 6 2 5 3 3 5" xfId="45053" xr:uid="{E8B9E04E-F79B-448E-BECB-A0515B96AAD4}"/>
    <cellStyle name="Millares 6 2 5 3 4" xfId="2843" xr:uid="{5FEEA4D7-83B0-4704-80ED-98127009D44B}"/>
    <cellStyle name="Millares 6 2 5 3 4 2" xfId="11109" xr:uid="{805578B9-74CA-49A4-BAEB-6AE26603C2F9}"/>
    <cellStyle name="Millares 6 2 5 3 4 2 2" xfId="32612" xr:uid="{DF46DB6D-06C7-4961-ABFA-A948A208E9DB}"/>
    <cellStyle name="Millares 6 2 5 3 4 3" xfId="17744" xr:uid="{CC9AE6BE-DDB7-41A6-B6E3-D4BB285433AE}"/>
    <cellStyle name="Millares 6 2 5 3 4 3 2" xfId="39247" xr:uid="{466DF772-1DA1-469C-9EB9-72C3A85EA9F7}"/>
    <cellStyle name="Millares 6 2 5 3 4 4" xfId="24349" xr:uid="{6868FB2F-83BE-4159-A925-258301B7E8CD}"/>
    <cellStyle name="Millares 6 2 5 3 4 5" xfId="45852" xr:uid="{D3776BEC-49FB-4FB6-9850-A271E7E9E108}"/>
    <cellStyle name="Millares 6 2 5 3 5" xfId="3240" xr:uid="{7C4DDD47-3323-4554-B357-6B9524021696}"/>
    <cellStyle name="Millares 6 2 5 3 5 2" xfId="11506" xr:uid="{AA51AD5F-D8E8-4981-A54F-56B67FE1EF11}"/>
    <cellStyle name="Millares 6 2 5 3 5 2 2" xfId="33009" xr:uid="{9AF32A99-1998-4C46-8F56-2E1527A6DE63}"/>
    <cellStyle name="Millares 6 2 5 3 5 3" xfId="18141" xr:uid="{6BE0A8A4-792E-48A0-B063-D32BDC91B6BE}"/>
    <cellStyle name="Millares 6 2 5 3 5 3 2" xfId="39644" xr:uid="{D29C56DA-3751-448F-AB9E-02C4626F68A2}"/>
    <cellStyle name="Millares 6 2 5 3 5 4" xfId="24746" xr:uid="{8C2229B0-9FF4-48E3-9564-3EA5253F11A2}"/>
    <cellStyle name="Millares 6 2 5 3 5 5" xfId="46249" xr:uid="{EBE8BF49-7C2F-4582-8901-DFB1EB1FAA0C}"/>
    <cellStyle name="Millares 6 2 5 3 6" xfId="4987" xr:uid="{816BD25C-C890-414C-B425-95D68AA5BEFF}"/>
    <cellStyle name="Millares 6 2 5 3 6 2" xfId="13253" xr:uid="{959C05C8-7777-4149-BCCF-14DEEBA0B52C}"/>
    <cellStyle name="Millares 6 2 5 3 6 2 2" xfId="34756" xr:uid="{02A8B969-4D04-43C4-A9D9-46645D6325DE}"/>
    <cellStyle name="Millares 6 2 5 3 6 3" xfId="19888" xr:uid="{8AF89491-F627-4427-935C-150242A7D698}"/>
    <cellStyle name="Millares 6 2 5 3 6 3 2" xfId="41391" xr:uid="{5830447C-DB46-424F-8FB6-5B5370526103}"/>
    <cellStyle name="Millares 6 2 5 3 6 4" xfId="26493" xr:uid="{91C7D962-11FE-41AF-8A5C-A3E69B717F4A}"/>
    <cellStyle name="Millares 6 2 5 3 6 5" xfId="47996" xr:uid="{4240DAA8-EFBE-4DED-A9D2-A724C0B1B07F}"/>
    <cellStyle name="Millares 6 2 5 3 7" xfId="5379" xr:uid="{2690BE1B-1717-4E22-98B0-5A818E0B7940}"/>
    <cellStyle name="Millares 6 2 5 3 7 2" xfId="13645" xr:uid="{DB861971-290E-465D-A052-F8729B87C2A2}"/>
    <cellStyle name="Millares 6 2 5 3 7 2 2" xfId="35148" xr:uid="{1F18187D-E73A-492F-9DA8-697D8478015A}"/>
    <cellStyle name="Millares 6 2 5 3 7 3" xfId="20280" xr:uid="{63444117-99A1-4F6B-90C7-EA8923158D95}"/>
    <cellStyle name="Millares 6 2 5 3 7 3 2" xfId="41783" xr:uid="{17A66E2A-D0AD-4939-BBEA-A8FA9755A122}"/>
    <cellStyle name="Millares 6 2 5 3 7 4" xfId="26885" xr:uid="{FDBB5EEA-ECD7-452E-865E-A91294C6A067}"/>
    <cellStyle name="Millares 6 2 5 3 7 5" xfId="48388" xr:uid="{EA536FFC-8FE4-46DE-8294-639AF4FA7952}"/>
    <cellStyle name="Millares 6 2 5 3 8" xfId="7020" xr:uid="{A5AAEDA8-28C9-4A0A-8C6C-759215C7488A}"/>
    <cellStyle name="Millares 6 2 5 3 8 2" xfId="28523" xr:uid="{1695FD69-B075-4198-923C-136D4A09DAA4}"/>
    <cellStyle name="Millares 6 2 5 3 9" xfId="8676" xr:uid="{4A19CD8E-7F55-4848-9561-4F37FDD32473}"/>
    <cellStyle name="Millares 6 2 5 3 9 2" xfId="30179" xr:uid="{7A0C49C9-98C9-4D7D-90BF-3DFA9CE8EE29}"/>
    <cellStyle name="Millares 6 2 5 4" xfId="693" xr:uid="{853E5699-BBA8-4D22-8254-97DC95C9DE3F}"/>
    <cellStyle name="Millares 6 2 5 4 10" xfId="43702" xr:uid="{2A4DBBD6-F169-4CAF-9AE1-7AC786D42A68}"/>
    <cellStyle name="Millares 6 2 5 4 2" xfId="1639" xr:uid="{13A7EFDD-167C-433A-9F5B-FFF921B30A5B}"/>
    <cellStyle name="Millares 6 2 5 4 2 2" xfId="4468" xr:uid="{06D8DE7A-7539-4171-A18A-8D886D9CC6AC}"/>
    <cellStyle name="Millares 6 2 5 4 2 2 2" xfId="12734" xr:uid="{E6098BE7-6F4E-4121-BFFE-372BA3A8D1EC}"/>
    <cellStyle name="Millares 6 2 5 4 2 2 2 2" xfId="34237" xr:uid="{675B8A08-3EE2-4E59-B381-D6656188A144}"/>
    <cellStyle name="Millares 6 2 5 4 2 2 3" xfId="19369" xr:uid="{C9E01ED2-5580-43A0-A930-F9E0E1CD38D9}"/>
    <cellStyle name="Millares 6 2 5 4 2 2 3 2" xfId="40872" xr:uid="{119687CE-DBB8-4117-A460-C8DF6BE7B92E}"/>
    <cellStyle name="Millares 6 2 5 4 2 2 4" xfId="25974" xr:uid="{566B74D1-9B09-4530-AF2C-DBDE10033F8C}"/>
    <cellStyle name="Millares 6 2 5 4 2 2 5" xfId="47477" xr:uid="{07FD76A1-6442-462B-9E46-7BC720FBD8C3}"/>
    <cellStyle name="Millares 6 2 5 4 2 3" xfId="6607" xr:uid="{7D95FC82-34A7-4F14-B9E7-307345294CD5}"/>
    <cellStyle name="Millares 6 2 5 4 2 3 2" xfId="14873" xr:uid="{BE31EFF8-83DF-4AD8-84CA-966F709EFAA0}"/>
    <cellStyle name="Millares 6 2 5 4 2 3 2 2" xfId="36376" xr:uid="{77A983C6-2F43-49D8-941C-A84185A3A0B6}"/>
    <cellStyle name="Millares 6 2 5 4 2 3 3" xfId="21508" xr:uid="{C83A919C-500E-4397-9243-BF5BE658EA42}"/>
    <cellStyle name="Millares 6 2 5 4 2 3 3 2" xfId="43011" xr:uid="{782A3F8E-D0BE-459B-8BFF-79C94AA56053}"/>
    <cellStyle name="Millares 6 2 5 4 2 3 4" xfId="28113" xr:uid="{A81B40B9-A337-4AD0-A3B5-4D47460286DF}"/>
    <cellStyle name="Millares 6 2 5 4 2 3 5" xfId="49616" xr:uid="{6BC19599-329B-4419-BB78-95604238AB03}"/>
    <cellStyle name="Millares 6 2 5 4 2 4" xfId="8248" xr:uid="{1AE13114-1985-4606-8EA7-47DC7B14441E}"/>
    <cellStyle name="Millares 6 2 5 4 2 4 2" xfId="29751" xr:uid="{FE5AE69B-9331-484C-8CF1-83ACAF4268FC}"/>
    <cellStyle name="Millares 6 2 5 4 2 5" xfId="9905" xr:uid="{C3DA5BAD-9E5B-4990-9C58-13485A51D8E1}"/>
    <cellStyle name="Millares 6 2 5 4 2 5 2" xfId="31408" xr:uid="{72909BAC-6E56-47E7-B465-3E4BE5555B81}"/>
    <cellStyle name="Millares 6 2 5 4 2 6" xfId="16540" xr:uid="{87292A72-127F-4208-BBCF-F7C85BB35F90}"/>
    <cellStyle name="Millares 6 2 5 4 2 6 2" xfId="38043" xr:uid="{229772F1-1129-4C19-A29D-08570DE7194E}"/>
    <cellStyle name="Millares 6 2 5 4 2 7" xfId="23145" xr:uid="{5FB97EF9-0C98-45B4-8F57-F50F7C1F3EA5}"/>
    <cellStyle name="Millares 6 2 5 4 2 8" xfId="44648" xr:uid="{71935817-0D10-4B1B-A5BC-5D2D72A12E50}"/>
    <cellStyle name="Millares 6 2 5 4 3" xfId="2326" xr:uid="{FFFE41D0-66D5-465F-AD70-553702007CE6}"/>
    <cellStyle name="Millares 6 2 5 4 3 2" xfId="10592" xr:uid="{882D998C-3C73-4FC0-B673-C5BB6FBF5D17}"/>
    <cellStyle name="Millares 6 2 5 4 3 2 2" xfId="32095" xr:uid="{F7DBF7F5-8277-42C4-91C1-2AB82F507A98}"/>
    <cellStyle name="Millares 6 2 5 4 3 3" xfId="17227" xr:uid="{E30EB021-D1F2-4DD7-94DA-9850ED67BEB9}"/>
    <cellStyle name="Millares 6 2 5 4 3 3 2" xfId="38730" xr:uid="{29AC6FA8-472E-4C8C-A6C7-FC0CBB7147FB}"/>
    <cellStyle name="Millares 6 2 5 4 3 4" xfId="23832" xr:uid="{03719CF6-AC73-42ED-B8EA-EC15553BE55E}"/>
    <cellStyle name="Millares 6 2 5 4 3 5" xfId="45335" xr:uid="{0EE7F543-1CA9-4BE6-BEA9-325581A54CC0}"/>
    <cellStyle name="Millares 6 2 5 4 4" xfId="3522" xr:uid="{288D5C27-E8CF-447B-9CA2-344BAFA12EA1}"/>
    <cellStyle name="Millares 6 2 5 4 4 2" xfId="11788" xr:uid="{04364F53-2232-4E52-8F20-278BED325B0C}"/>
    <cellStyle name="Millares 6 2 5 4 4 2 2" xfId="33291" xr:uid="{579A9588-E39B-40A1-A5C6-7E5397CBE5F9}"/>
    <cellStyle name="Millares 6 2 5 4 4 3" xfId="18423" xr:uid="{FF569583-66C9-4886-A561-EAD6E9575B9A}"/>
    <cellStyle name="Millares 6 2 5 4 4 3 2" xfId="39926" xr:uid="{CCBBEA96-5E79-44AC-A986-FAF8FFB188D7}"/>
    <cellStyle name="Millares 6 2 5 4 4 4" xfId="25028" xr:uid="{063B2E5B-CCCE-4D05-8C15-320E2A3965E7}"/>
    <cellStyle name="Millares 6 2 5 4 4 5" xfId="46531" xr:uid="{8886CBC5-9B29-4EAF-83CF-A301D9353416}"/>
    <cellStyle name="Millares 6 2 5 4 5" xfId="5661" xr:uid="{65C159E0-3B3A-476B-B12C-1E5A14316C32}"/>
    <cellStyle name="Millares 6 2 5 4 5 2" xfId="13927" xr:uid="{FB009822-6E36-4E61-8A7B-187693D8FF14}"/>
    <cellStyle name="Millares 6 2 5 4 5 2 2" xfId="35430" xr:uid="{89055C70-C4C6-42F6-B57C-C190FDC3A801}"/>
    <cellStyle name="Millares 6 2 5 4 5 3" xfId="20562" xr:uid="{D3CEA819-FCDB-426F-8424-BC78889CB98F}"/>
    <cellStyle name="Millares 6 2 5 4 5 3 2" xfId="42065" xr:uid="{200EAC50-9BE2-43BE-903A-818C6A225E38}"/>
    <cellStyle name="Millares 6 2 5 4 5 4" xfId="27167" xr:uid="{591405B1-6091-4784-B9A3-4D549957ABF0}"/>
    <cellStyle name="Millares 6 2 5 4 5 5" xfId="48670" xr:uid="{7FDEFC52-9924-4F3A-ADCA-B510A3EEB50C}"/>
    <cellStyle name="Millares 6 2 5 4 6" xfId="7302" xr:uid="{A3FDCCA5-BFDF-455E-9723-5B43AB231E65}"/>
    <cellStyle name="Millares 6 2 5 4 6 2" xfId="28805" xr:uid="{0F14F003-1B6C-466F-A4D7-D205889F7E73}"/>
    <cellStyle name="Millares 6 2 5 4 7" xfId="8959" xr:uid="{CCDD0401-2BEB-4F00-8F68-93C40C5DDB89}"/>
    <cellStyle name="Millares 6 2 5 4 7 2" xfId="30462" xr:uid="{D2480A19-A47D-47DE-96B8-5F4CF2D9F9F2}"/>
    <cellStyle name="Millares 6 2 5 4 8" xfId="15594" xr:uid="{D68A87E7-7F6B-4C80-AF52-CBF7E069E70E}"/>
    <cellStyle name="Millares 6 2 5 4 8 2" xfId="37097" xr:uid="{12F39D98-3CC4-48B0-B46A-3D3C3D88E71D}"/>
    <cellStyle name="Millares 6 2 5 4 9" xfId="22199" xr:uid="{3921861E-EFB2-4251-9ADF-2D59F6C366F9}"/>
    <cellStyle name="Millares 6 2 5 5" xfId="961" xr:uid="{AD512C7A-8676-40D8-AA16-C26F7374E5AF}"/>
    <cellStyle name="Millares 6 2 5 5 2" xfId="3790" xr:uid="{20F79BB1-998E-46E8-9A41-604609A11649}"/>
    <cellStyle name="Millares 6 2 5 5 2 2" xfId="12056" xr:uid="{4D9C5953-AAA5-4AE8-B6E8-7738117F411A}"/>
    <cellStyle name="Millares 6 2 5 5 2 2 2" xfId="33559" xr:uid="{06E1E24F-09BB-4638-A965-65C738AB07D6}"/>
    <cellStyle name="Millares 6 2 5 5 2 3" xfId="18691" xr:uid="{B6E0A293-45E7-402E-A785-7B0FC1232F40}"/>
    <cellStyle name="Millares 6 2 5 5 2 3 2" xfId="40194" xr:uid="{5AA857CE-F517-4B13-84E0-47252A8D3540}"/>
    <cellStyle name="Millares 6 2 5 5 2 4" xfId="25296" xr:uid="{505DAA6D-702B-4FB3-9F84-A0878791BDFD}"/>
    <cellStyle name="Millares 6 2 5 5 2 5" xfId="46799" xr:uid="{E22F717C-2F45-45AB-A6DE-7EC9A3150ECE}"/>
    <cellStyle name="Millares 6 2 5 5 3" xfId="5929" xr:uid="{88E90931-1995-4B59-B713-4B343A38FC08}"/>
    <cellStyle name="Millares 6 2 5 5 3 2" xfId="14195" xr:uid="{352F50FF-FBD8-4C85-ACBE-8F5276E3D2B3}"/>
    <cellStyle name="Millares 6 2 5 5 3 2 2" xfId="35698" xr:uid="{26069130-4BEF-4DD7-9C61-3F25CC144B51}"/>
    <cellStyle name="Millares 6 2 5 5 3 3" xfId="20830" xr:uid="{0476456A-9FC1-43FE-A542-CFB08BAF9191}"/>
    <cellStyle name="Millares 6 2 5 5 3 3 2" xfId="42333" xr:uid="{E27A5778-79A4-40D3-B3C8-3003C9797D78}"/>
    <cellStyle name="Millares 6 2 5 5 3 4" xfId="27435" xr:uid="{BDA50D20-DD51-41DA-A852-B51E60681F91}"/>
    <cellStyle name="Millares 6 2 5 5 3 5" xfId="48938" xr:uid="{E4C2B4D2-74CE-494E-9DC4-68E2ECA42360}"/>
    <cellStyle name="Millares 6 2 5 5 4" xfId="7570" xr:uid="{B4B9CDAE-C10A-48AB-9074-EE7B74DA65F3}"/>
    <cellStyle name="Millares 6 2 5 5 4 2" xfId="29073" xr:uid="{C191C949-17DD-4420-B23C-8AC0CFAC8C8B}"/>
    <cellStyle name="Millares 6 2 5 5 5" xfId="9227" xr:uid="{9A41613D-06F6-4FCA-B6EC-6F65265770E0}"/>
    <cellStyle name="Millares 6 2 5 5 5 2" xfId="30730" xr:uid="{FD6ECA44-89B8-4062-AC00-92860D1E3825}"/>
    <cellStyle name="Millares 6 2 5 5 6" xfId="15862" xr:uid="{229721CA-4085-43AE-9F07-478FF46224FD}"/>
    <cellStyle name="Millares 6 2 5 5 6 2" xfId="37365" xr:uid="{B7328810-2C14-4ECF-8969-791926E4DD4D}"/>
    <cellStyle name="Millares 6 2 5 5 7" xfId="22467" xr:uid="{F4ED46C2-FB5F-48B2-BBE2-BBC3D37A50C1}"/>
    <cellStyle name="Millares 6 2 5 5 8" xfId="43970" xr:uid="{169854D2-2451-4B4F-8009-EE81F1F437AC}"/>
    <cellStyle name="Millares 6 2 5 6" xfId="1222" xr:uid="{17D0FDB2-375A-4A1C-B89E-44D6E5A6DC04}"/>
    <cellStyle name="Millares 6 2 5 6 2" xfId="4051" xr:uid="{7CC1A13D-DA0A-4408-892E-7F128672E9F0}"/>
    <cellStyle name="Millares 6 2 5 6 2 2" xfId="12317" xr:uid="{50E72DF2-4738-46F7-BEBA-63ECBD99002D}"/>
    <cellStyle name="Millares 6 2 5 6 2 2 2" xfId="33820" xr:uid="{9B7A8EF8-466E-4B25-86D7-4F5CF8CE71B0}"/>
    <cellStyle name="Millares 6 2 5 6 2 3" xfId="18952" xr:uid="{7C189303-68DA-4B03-955C-599BD147936A}"/>
    <cellStyle name="Millares 6 2 5 6 2 3 2" xfId="40455" xr:uid="{303F9223-9E01-4246-B9B2-27E07244DDB2}"/>
    <cellStyle name="Millares 6 2 5 6 2 4" xfId="25557" xr:uid="{E7997A44-913C-4E3A-80BD-841C9BFF9B24}"/>
    <cellStyle name="Millares 6 2 5 6 2 5" xfId="47060" xr:uid="{23A5DA84-A374-40FD-B7F5-AA1C68965CEA}"/>
    <cellStyle name="Millares 6 2 5 6 3" xfId="6190" xr:uid="{791BBCE2-27F6-4053-9057-86E739FCC571}"/>
    <cellStyle name="Millares 6 2 5 6 3 2" xfId="14456" xr:uid="{CF84451C-70C9-46E2-991B-3C04F987775C}"/>
    <cellStyle name="Millares 6 2 5 6 3 2 2" xfId="35959" xr:uid="{A23F26DF-BCAD-4492-AB8C-25E1B82B668A}"/>
    <cellStyle name="Millares 6 2 5 6 3 3" xfId="21091" xr:uid="{96DDE70A-99FD-4B7E-82BB-FDB7A1F41AE2}"/>
    <cellStyle name="Millares 6 2 5 6 3 3 2" xfId="42594" xr:uid="{0787A11F-6917-4AA6-85C3-D3DA525DD2B0}"/>
    <cellStyle name="Millares 6 2 5 6 3 4" xfId="27696" xr:uid="{9E360F3E-A2F6-4EF9-8540-C8539895868D}"/>
    <cellStyle name="Millares 6 2 5 6 3 5" xfId="49199" xr:uid="{75BA37D2-712D-49E7-984D-4BC1FB762F79}"/>
    <cellStyle name="Millares 6 2 5 6 4" xfId="7831" xr:uid="{968EB7DC-588F-4620-A41C-09C7B0E93447}"/>
    <cellStyle name="Millares 6 2 5 6 4 2" xfId="29334" xr:uid="{C951BBF3-90A0-4EB9-989D-04250F5F1DDA}"/>
    <cellStyle name="Millares 6 2 5 6 5" xfId="9488" xr:uid="{B56349ED-B7C0-48F8-B2BE-9FA1018F5071}"/>
    <cellStyle name="Millares 6 2 5 6 5 2" xfId="30991" xr:uid="{7C708FAE-56CB-4D16-A7EC-8628C9BDE03A}"/>
    <cellStyle name="Millares 6 2 5 6 6" xfId="16123" xr:uid="{8E3572C6-E496-4E80-8ACF-1140E3B01D37}"/>
    <cellStyle name="Millares 6 2 5 6 6 2" xfId="37626" xr:uid="{C563C844-2206-48D6-89D5-D0F830B1DEAA}"/>
    <cellStyle name="Millares 6 2 5 6 7" xfId="22728" xr:uid="{12BD58DE-A59D-449C-9299-6344464089A8}"/>
    <cellStyle name="Millares 6 2 5 6 8" xfId="44231" xr:uid="{1847D7C9-D617-48A5-ABFB-3760039F4185}"/>
    <cellStyle name="Millares 6 2 5 7" xfId="1910" xr:uid="{41BA0C63-4318-48DA-AE92-329B785F78C0}"/>
    <cellStyle name="Millares 6 2 5 7 2" xfId="10176" xr:uid="{C6C82D3C-F53F-4EDB-89AF-4DC78A05F90D}"/>
    <cellStyle name="Millares 6 2 5 7 2 2" xfId="31679" xr:uid="{1BC58498-FF99-4C72-BF1F-2BEC1E3453D4}"/>
    <cellStyle name="Millares 6 2 5 7 3" xfId="16811" xr:uid="{2C559209-A562-499A-9033-14CEFDA00D43}"/>
    <cellStyle name="Millares 6 2 5 7 3 2" xfId="38314" xr:uid="{9C3E1EE0-516C-435F-ABBF-077C096A4300}"/>
    <cellStyle name="Millares 6 2 5 7 4" xfId="23416" xr:uid="{2277E478-353A-41FB-92DE-7F6C6625B351}"/>
    <cellStyle name="Millares 6 2 5 7 5" xfId="44919" xr:uid="{181C65A5-C6BA-4F88-8C7D-37060A87D0A0}"/>
    <cellStyle name="Millares 6 2 5 8" xfId="2595" xr:uid="{C710A033-7FC6-48DD-B222-F904DB1F384F}"/>
    <cellStyle name="Millares 6 2 5 8 2" xfId="10861" xr:uid="{B72C7050-8D63-4699-9959-07705537B05D}"/>
    <cellStyle name="Millares 6 2 5 8 2 2" xfId="32364" xr:uid="{E646F6DF-5401-4D91-ABAA-D5A5E4BC39C0}"/>
    <cellStyle name="Millares 6 2 5 8 3" xfId="17496" xr:uid="{7CAAEE1C-44C6-474F-9613-E9A13444233E}"/>
    <cellStyle name="Millares 6 2 5 8 3 2" xfId="38999" xr:uid="{C88F6F43-45B8-4660-A773-61ED73EBBCD1}"/>
    <cellStyle name="Millares 6 2 5 8 4" xfId="24101" xr:uid="{F93B523E-B7BA-4426-83A9-85D7EC96D740}"/>
    <cellStyle name="Millares 6 2 5 8 5" xfId="45604" xr:uid="{023D4E01-91F3-4DDF-BC37-37FD26309BFD}"/>
    <cellStyle name="Millares 6 2 5 9" xfId="3106" xr:uid="{8642F557-07D3-489A-9DFD-0376FF213725}"/>
    <cellStyle name="Millares 6 2 5 9 2" xfId="11372" xr:uid="{97E094A5-B38D-4E07-89BD-A7E51792D9D7}"/>
    <cellStyle name="Millares 6 2 5 9 2 2" xfId="32875" xr:uid="{FDEBD60B-7FC2-4FD7-BE60-B21B8AA48F21}"/>
    <cellStyle name="Millares 6 2 5 9 3" xfId="18007" xr:uid="{DFA02315-A44E-4C53-9F07-7589B8C8C19A}"/>
    <cellStyle name="Millares 6 2 5 9 3 2" xfId="39510" xr:uid="{DD2C3490-745F-4818-879F-7E0FA343BBC8}"/>
    <cellStyle name="Millares 6 2 5 9 4" xfId="24612" xr:uid="{A8287442-B8E9-44F6-AEFE-E307B0706038}"/>
    <cellStyle name="Millares 6 2 5 9 5" xfId="46115" xr:uid="{F4EE3A54-842C-4B5A-B334-338D7A8625CB}"/>
    <cellStyle name="Millares 6 2 6" xfId="246" xr:uid="{FC874EB4-9503-4783-B5DB-62368C3DF1B1}"/>
    <cellStyle name="Millares 6 2 6 10" xfId="4760" xr:uid="{DC0F07B5-DDD3-420E-9A85-C4E2DDD1281B}"/>
    <cellStyle name="Millares 6 2 6 10 2" xfId="13026" xr:uid="{322C707B-FC47-4094-A260-3AD32670C321}"/>
    <cellStyle name="Millares 6 2 6 10 2 2" xfId="34529" xr:uid="{D865F59B-C183-40F1-A021-A61F1A25CC17}"/>
    <cellStyle name="Millares 6 2 6 10 3" xfId="19661" xr:uid="{19C2236C-444D-4C87-B965-621F8BD2AD87}"/>
    <cellStyle name="Millares 6 2 6 10 3 2" xfId="41164" xr:uid="{81800FCA-F8D2-4904-B024-4F8D2DF93558}"/>
    <cellStyle name="Millares 6 2 6 10 4" xfId="26266" xr:uid="{E18661EC-4900-48B3-822E-EB8F49F183C4}"/>
    <cellStyle name="Millares 6 2 6 10 5" xfId="47769" xr:uid="{1D819C64-3813-4A14-AF58-BD046B8739F1}"/>
    <cellStyle name="Millares 6 2 6 11" xfId="5263" xr:uid="{7EF67757-D53A-4845-9C9D-B8CC6F6DF4B4}"/>
    <cellStyle name="Millares 6 2 6 11 2" xfId="13529" xr:uid="{0AC35FC9-1BD4-44D7-866D-B09CA612A21B}"/>
    <cellStyle name="Millares 6 2 6 11 2 2" xfId="35032" xr:uid="{DBBACD9C-528D-408F-8338-91D84550B913}"/>
    <cellStyle name="Millares 6 2 6 11 3" xfId="20164" xr:uid="{F14B64E0-3D19-48DB-9442-54EF3F20D9E6}"/>
    <cellStyle name="Millares 6 2 6 11 3 2" xfId="41667" xr:uid="{3DE12CC8-9200-406F-90D2-CBB02B08BEE7}"/>
    <cellStyle name="Millares 6 2 6 11 4" xfId="26769" xr:uid="{53050F0A-6D6E-4122-8D51-3AD8B423466C}"/>
    <cellStyle name="Millares 6 2 6 11 5" xfId="48272" xr:uid="{569EA967-D974-449A-AA1E-B0D33A3D35A9}"/>
    <cellStyle name="Millares 6 2 6 12" xfId="6904" xr:uid="{9DA139D6-7BE8-4C40-8400-DD3779DF44ED}"/>
    <cellStyle name="Millares 6 2 6 12 2" xfId="28407" xr:uid="{68BB0CBD-8FFC-4B18-837C-E9998FC05AF3}"/>
    <cellStyle name="Millares 6 2 6 13" xfId="8559" xr:uid="{761DB939-6A18-4789-B2CD-18094C6F226E}"/>
    <cellStyle name="Millares 6 2 6 13 2" xfId="30062" xr:uid="{8F97973E-AB5C-4A56-9575-86EDDC079200}"/>
    <cellStyle name="Millares 6 2 6 14" xfId="15197" xr:uid="{5DCBA23D-A858-4165-AAF2-F8DCE1E7930E}"/>
    <cellStyle name="Millares 6 2 6 14 2" xfId="36700" xr:uid="{9EA3C1E5-2600-4FBB-9F32-4EEA19943382}"/>
    <cellStyle name="Millares 6 2 6 15" xfId="21802" xr:uid="{2FA5F601-6E9A-4A3C-AC7D-75B51BAF4963}"/>
    <cellStyle name="Millares 6 2 6 16" xfId="43305" xr:uid="{79D361E4-8E46-4486-AAA3-1D598545EB9D}"/>
    <cellStyle name="Millares 6 2 6 2" xfId="557" xr:uid="{04CBF73A-BCB7-4D84-91EB-4806384C0D71}"/>
    <cellStyle name="Millares 6 2 6 2 10" xfId="7168" xr:uid="{CE5AB873-B415-4F50-A240-D44BF9141985}"/>
    <cellStyle name="Millares 6 2 6 2 10 2" xfId="28671" xr:uid="{983FEC27-BB57-4794-9738-D8C1C5BABE5A}"/>
    <cellStyle name="Millares 6 2 6 2 11" xfId="8824" xr:uid="{53251CE4-6E3C-4692-A269-716C12C0129B}"/>
    <cellStyle name="Millares 6 2 6 2 11 2" xfId="30327" xr:uid="{71C03743-E4D7-4B4E-B1D3-6DBDED464DEE}"/>
    <cellStyle name="Millares 6 2 6 2 12" xfId="15460" xr:uid="{F5638B62-5040-4C0B-AE97-9F42D1BD31E7}"/>
    <cellStyle name="Millares 6 2 6 2 12 2" xfId="36963" xr:uid="{A9D7036A-0E31-4EAE-915C-943487E25B7A}"/>
    <cellStyle name="Millares 6 2 6 2 13" xfId="22065" xr:uid="{E73A70E4-4DEC-4F14-B7AA-337350D5AD3D}"/>
    <cellStyle name="Millares 6 2 6 2 14" xfId="43568" xr:uid="{F604839D-A201-4102-B688-80A72F7DE825}"/>
    <cellStyle name="Millares 6 2 6 2 2" xfId="839" xr:uid="{6B9CD1CB-1D4C-40CA-967F-BE7BCC7975CD}"/>
    <cellStyle name="Millares 6 2 6 2 2 10" xfId="15740" xr:uid="{395DC871-0594-42CB-9165-9D45163AFEB4}"/>
    <cellStyle name="Millares 6 2 6 2 2 10 2" xfId="37243" xr:uid="{FC7A5337-F583-4D5C-BC1E-F73AA63BCAEB}"/>
    <cellStyle name="Millares 6 2 6 2 2 11" xfId="22345" xr:uid="{9737632A-0357-4E8B-A776-D7A975207097}"/>
    <cellStyle name="Millares 6 2 6 2 2 12" xfId="43848" xr:uid="{02935FAC-2269-45BC-BFBD-6A8BAB56A880}"/>
    <cellStyle name="Millares 6 2 6 2 2 2" xfId="1785" xr:uid="{5EADC25C-5042-484C-AD95-F4081FF95E1C}"/>
    <cellStyle name="Millares 6 2 6 2 2 2 2" xfId="4614" xr:uid="{67CD80A9-0437-4578-8071-0F3F5963CBF8}"/>
    <cellStyle name="Millares 6 2 6 2 2 2 2 2" xfId="12880" xr:uid="{D55A008F-92EC-4508-BB81-4C3C9827590B}"/>
    <cellStyle name="Millares 6 2 6 2 2 2 2 2 2" xfId="34383" xr:uid="{E0754320-D3D6-4E05-B89F-ECF43FE5626F}"/>
    <cellStyle name="Millares 6 2 6 2 2 2 2 3" xfId="19515" xr:uid="{00DBF18E-E391-4043-84D1-C870A63323E2}"/>
    <cellStyle name="Millares 6 2 6 2 2 2 2 3 2" xfId="41018" xr:uid="{16A2310B-80EF-48A4-8EAF-8B5A2D789165}"/>
    <cellStyle name="Millares 6 2 6 2 2 2 2 4" xfId="26120" xr:uid="{EACDD1E4-5710-4C3B-8B0F-1745E88CEA30}"/>
    <cellStyle name="Millares 6 2 6 2 2 2 2 5" xfId="47623" xr:uid="{BE1CED26-A38E-4410-BA4E-EAF19E29A83F}"/>
    <cellStyle name="Millares 6 2 6 2 2 2 3" xfId="6753" xr:uid="{21E701FC-DE8E-4FD6-B18E-F8EB89493592}"/>
    <cellStyle name="Millares 6 2 6 2 2 2 3 2" xfId="15019" xr:uid="{E3C4FC3F-0571-48A8-869A-E43508EAF7F6}"/>
    <cellStyle name="Millares 6 2 6 2 2 2 3 2 2" xfId="36522" xr:uid="{37ABFCDD-E773-4A32-B44A-0B7BD5B18EF7}"/>
    <cellStyle name="Millares 6 2 6 2 2 2 3 3" xfId="21654" xr:uid="{0259A5F3-5CA5-497A-9DE0-146B2CE4A257}"/>
    <cellStyle name="Millares 6 2 6 2 2 2 3 3 2" xfId="43157" xr:uid="{BC1F3D41-E077-401F-8EC9-767BCBDEF3A8}"/>
    <cellStyle name="Millares 6 2 6 2 2 2 3 4" xfId="28259" xr:uid="{010ED00A-5A05-4B9F-8605-2F5B64205426}"/>
    <cellStyle name="Millares 6 2 6 2 2 2 3 5" xfId="49762" xr:uid="{EACC4CC9-EB35-47C1-81DB-5AA3E259E2AC}"/>
    <cellStyle name="Millares 6 2 6 2 2 2 4" xfId="8394" xr:uid="{C2F1D09F-4D50-4467-9BFA-292E23A4B9A1}"/>
    <cellStyle name="Millares 6 2 6 2 2 2 4 2" xfId="29897" xr:uid="{6B993EEB-A8CA-416C-A58C-D1CCDE34AFA8}"/>
    <cellStyle name="Millares 6 2 6 2 2 2 5" xfId="10051" xr:uid="{0B0CECCA-864E-4D50-8684-62AE7CB482B8}"/>
    <cellStyle name="Millares 6 2 6 2 2 2 5 2" xfId="31554" xr:uid="{D5B8DB08-8465-48EF-B785-F59B6CA551B6}"/>
    <cellStyle name="Millares 6 2 6 2 2 2 6" xfId="16686" xr:uid="{1864C650-A51D-4ED9-8E53-1C93C8014523}"/>
    <cellStyle name="Millares 6 2 6 2 2 2 6 2" xfId="38189" xr:uid="{4B1884C9-B82E-4990-B541-DC6E852D3971}"/>
    <cellStyle name="Millares 6 2 6 2 2 2 7" xfId="23291" xr:uid="{AF194349-30C4-4B2B-9987-D58AF4F2F83B}"/>
    <cellStyle name="Millares 6 2 6 2 2 2 8" xfId="44794" xr:uid="{F81BBDFC-C740-4F5D-972B-3E0F6F128E21}"/>
    <cellStyle name="Millares 6 2 6 2 2 3" xfId="2472" xr:uid="{891BBE92-BF6D-4A4D-BF58-DB162C17725D}"/>
    <cellStyle name="Millares 6 2 6 2 2 3 2" xfId="10738" xr:uid="{79162DE3-C4A8-44AC-9365-755111835921}"/>
    <cellStyle name="Millares 6 2 6 2 2 3 2 2" xfId="32241" xr:uid="{D0E15438-11A8-4284-94A7-02C324E91ADF}"/>
    <cellStyle name="Millares 6 2 6 2 2 3 3" xfId="17373" xr:uid="{963C7865-6E2D-4D1B-BD4E-11A654048914}"/>
    <cellStyle name="Millares 6 2 6 2 2 3 3 2" xfId="38876" xr:uid="{B4B63DE7-83B0-41AD-B854-78CBA5E23A6A}"/>
    <cellStyle name="Millares 6 2 6 2 2 3 4" xfId="23978" xr:uid="{0150BA76-1D0E-4A7A-895E-CAA4C79DC7CE}"/>
    <cellStyle name="Millares 6 2 6 2 2 3 5" xfId="45481" xr:uid="{6BF5898E-2889-4C04-8A16-B3167F94A051}"/>
    <cellStyle name="Millares 6 2 6 2 2 4" xfId="2989" xr:uid="{89651D1B-5FE1-474F-82C7-5E98BAF7CCC2}"/>
    <cellStyle name="Millares 6 2 6 2 2 4 2" xfId="11255" xr:uid="{AA318CE5-93D5-4CF0-8F0E-301053F716A1}"/>
    <cellStyle name="Millares 6 2 6 2 2 4 2 2" xfId="32758" xr:uid="{181B52F0-B1FC-4995-BCCA-793E4E5C0407}"/>
    <cellStyle name="Millares 6 2 6 2 2 4 3" xfId="17890" xr:uid="{A32A556F-6938-4922-83FA-2E956DCBAAB2}"/>
    <cellStyle name="Millares 6 2 6 2 2 4 3 2" xfId="39393" xr:uid="{38C95D73-8770-4BD1-9A7C-C878F8470B62}"/>
    <cellStyle name="Millares 6 2 6 2 2 4 4" xfId="24495" xr:uid="{5E65980D-47EA-4B48-B47F-50AA9537FD6E}"/>
    <cellStyle name="Millares 6 2 6 2 2 4 5" xfId="45998" xr:uid="{9E67F04D-0499-4C4C-983A-B4ABB0FDD5FA}"/>
    <cellStyle name="Millares 6 2 6 2 2 5" xfId="3668" xr:uid="{AEE8BC67-B486-400F-A019-8CE9CBF11EB7}"/>
    <cellStyle name="Millares 6 2 6 2 2 5 2" xfId="11934" xr:uid="{C39966B4-7EC5-4B1A-8C87-DF1B554961D0}"/>
    <cellStyle name="Millares 6 2 6 2 2 5 2 2" xfId="33437" xr:uid="{B7CDCD96-9A88-4204-9433-C15B09CB3582}"/>
    <cellStyle name="Millares 6 2 6 2 2 5 3" xfId="18569" xr:uid="{0C0E676A-0018-46A4-8793-30524A4BB4A7}"/>
    <cellStyle name="Millares 6 2 6 2 2 5 3 2" xfId="40072" xr:uid="{D0B8E83E-B196-4B42-9D0E-13E73444EB02}"/>
    <cellStyle name="Millares 6 2 6 2 2 5 4" xfId="25174" xr:uid="{F2571FF1-61AA-4985-B401-02095B9840CD}"/>
    <cellStyle name="Millares 6 2 6 2 2 5 5" xfId="46677" xr:uid="{C2DF0D20-BC79-4CC1-A7E4-7B3866AEC0F1}"/>
    <cellStyle name="Millares 6 2 6 2 2 6" xfId="5133" xr:uid="{C58C01FF-E418-4D71-98BD-A1BCF5D7A30D}"/>
    <cellStyle name="Millares 6 2 6 2 2 6 2" xfId="13399" xr:uid="{048EEC49-6401-4F97-BBAD-91537C867418}"/>
    <cellStyle name="Millares 6 2 6 2 2 6 2 2" xfId="34902" xr:uid="{064EF3C0-3CE6-4266-9AFC-D6F6817EA81D}"/>
    <cellStyle name="Millares 6 2 6 2 2 6 3" xfId="20034" xr:uid="{B63D373B-188A-4AE2-BFD4-22FCAE5D1E10}"/>
    <cellStyle name="Millares 6 2 6 2 2 6 3 2" xfId="41537" xr:uid="{C359D9EB-96EF-4761-A175-9D0DDAD327A1}"/>
    <cellStyle name="Millares 6 2 6 2 2 6 4" xfId="26639" xr:uid="{CAEC3977-BBB3-4096-AE63-CB0743867626}"/>
    <cellStyle name="Millares 6 2 6 2 2 6 5" xfId="48142" xr:uid="{516F8502-1D97-4443-B111-B260F21E8E08}"/>
    <cellStyle name="Millares 6 2 6 2 2 7" xfId="5807" xr:uid="{127AED88-243B-4809-ABB4-991D679CD823}"/>
    <cellStyle name="Millares 6 2 6 2 2 7 2" xfId="14073" xr:uid="{B017F319-B0B5-44DD-8B69-B44A1F4071BD}"/>
    <cellStyle name="Millares 6 2 6 2 2 7 2 2" xfId="35576" xr:uid="{7726285B-A085-4EE0-970D-8782F8E472F7}"/>
    <cellStyle name="Millares 6 2 6 2 2 7 3" xfId="20708" xr:uid="{64B02C7B-DA76-418F-8526-68D2EB01979D}"/>
    <cellStyle name="Millares 6 2 6 2 2 7 3 2" xfId="42211" xr:uid="{B98FFD05-C13F-4A5B-9F3D-88017153D1FA}"/>
    <cellStyle name="Millares 6 2 6 2 2 7 4" xfId="27313" xr:uid="{E0200656-DB20-4E92-857C-E9752F2CC7E9}"/>
    <cellStyle name="Millares 6 2 6 2 2 7 5" xfId="48816" xr:uid="{1E9B733E-13D7-444D-A315-C675C1795C92}"/>
    <cellStyle name="Millares 6 2 6 2 2 8" xfId="7448" xr:uid="{44933B88-39D6-4B31-A955-83387B53A423}"/>
    <cellStyle name="Millares 6 2 6 2 2 8 2" xfId="28951" xr:uid="{AC6162FA-507B-41B9-AE6E-2B50CB7A3833}"/>
    <cellStyle name="Millares 6 2 6 2 2 9" xfId="9105" xr:uid="{3BD81F3D-4E03-4111-BCA4-50E0D82ADFC5}"/>
    <cellStyle name="Millares 6 2 6 2 2 9 2" xfId="30608" xr:uid="{56A576F3-F7DA-405F-8A08-B48FBE777DA3}"/>
    <cellStyle name="Millares 6 2 6 2 3" xfId="1109" xr:uid="{EAA4557E-C3AD-4C99-AFE1-EEA24455673C}"/>
    <cellStyle name="Millares 6 2 6 2 3 2" xfId="3938" xr:uid="{F1641905-DE69-4D39-AFA6-6449B434C7EE}"/>
    <cellStyle name="Millares 6 2 6 2 3 2 2" xfId="12204" xr:uid="{6012A283-901A-43BA-AAF2-34248E6E4C5D}"/>
    <cellStyle name="Millares 6 2 6 2 3 2 2 2" xfId="33707" xr:uid="{C6BD3D9D-1A95-48D3-A51B-FD5996C6B7CF}"/>
    <cellStyle name="Millares 6 2 6 2 3 2 3" xfId="18839" xr:uid="{85ADAB81-1540-4CAA-B649-6027F7E0EB1A}"/>
    <cellStyle name="Millares 6 2 6 2 3 2 3 2" xfId="40342" xr:uid="{AF83FE24-BA05-4BF1-8E95-234A2E3301F8}"/>
    <cellStyle name="Millares 6 2 6 2 3 2 4" xfId="25444" xr:uid="{7FA4A475-4AB9-4CC8-AA48-6843AF9EF8A5}"/>
    <cellStyle name="Millares 6 2 6 2 3 2 5" xfId="46947" xr:uid="{5EA0AEB5-E320-40A5-801F-0931969F8BE8}"/>
    <cellStyle name="Millares 6 2 6 2 3 3" xfId="6077" xr:uid="{900D2B70-8ACA-4FE9-9CA6-81371BC5251F}"/>
    <cellStyle name="Millares 6 2 6 2 3 3 2" xfId="14343" xr:uid="{2222BD52-0F05-4E87-B115-59BB952EC0B8}"/>
    <cellStyle name="Millares 6 2 6 2 3 3 2 2" xfId="35846" xr:uid="{009269F9-B2A5-4075-9B8F-5BC99AE307F1}"/>
    <cellStyle name="Millares 6 2 6 2 3 3 3" xfId="20978" xr:uid="{74258EC8-598A-436B-997D-77F07C19831F}"/>
    <cellStyle name="Millares 6 2 6 2 3 3 3 2" xfId="42481" xr:uid="{F4469AA1-ACC7-42AF-A633-95B4F37CF674}"/>
    <cellStyle name="Millares 6 2 6 2 3 3 4" xfId="27583" xr:uid="{3D3225A3-8EF7-4E6E-AF15-26402CAF50CD}"/>
    <cellStyle name="Millares 6 2 6 2 3 3 5" xfId="49086" xr:uid="{C87A5C49-C867-4404-9A3F-C6F0A39ADA94}"/>
    <cellStyle name="Millares 6 2 6 2 3 4" xfId="7718" xr:uid="{C5055378-B31D-4610-83F7-50F9247BCBE9}"/>
    <cellStyle name="Millares 6 2 6 2 3 4 2" xfId="29221" xr:uid="{BB13807C-08AC-4668-A646-AEACA1FE57D1}"/>
    <cellStyle name="Millares 6 2 6 2 3 5" xfId="9375" xr:uid="{D89F6FD5-EA80-46AE-B371-38B125E21745}"/>
    <cellStyle name="Millares 6 2 6 2 3 5 2" xfId="30878" xr:uid="{0DC9F39F-4D3B-47FA-85C4-E3DEEB5CA54F}"/>
    <cellStyle name="Millares 6 2 6 2 3 6" xfId="16010" xr:uid="{7AA57245-6695-4D25-BB24-FD7C2A36CBD5}"/>
    <cellStyle name="Millares 6 2 6 2 3 6 2" xfId="37513" xr:uid="{6075F245-5B6A-4B85-A3CD-B7800C23DFAA}"/>
    <cellStyle name="Millares 6 2 6 2 3 7" xfId="22615" xr:uid="{F417C726-9119-4B48-870A-880E5D6DACFD}"/>
    <cellStyle name="Millares 6 2 6 2 3 8" xfId="44118" xr:uid="{BC52218B-7305-4D28-8414-E6611B3685EE}"/>
    <cellStyle name="Millares 6 2 6 2 4" xfId="1505" xr:uid="{78FA48A3-28A0-4CF0-B96D-E52F14EC3D6D}"/>
    <cellStyle name="Millares 6 2 6 2 4 2" xfId="4334" xr:uid="{E52AD01E-CBA0-4176-B7ED-61909E3FBC87}"/>
    <cellStyle name="Millares 6 2 6 2 4 2 2" xfId="12600" xr:uid="{8FD05FB8-EC3F-46F5-A620-893873EC34E6}"/>
    <cellStyle name="Millares 6 2 6 2 4 2 2 2" xfId="34103" xr:uid="{4F48FE0C-EAFF-4827-9FAD-D8E6DA6D72C5}"/>
    <cellStyle name="Millares 6 2 6 2 4 2 3" xfId="19235" xr:uid="{03FC2F75-E075-40DE-9D21-D828A298F771}"/>
    <cellStyle name="Millares 6 2 6 2 4 2 3 2" xfId="40738" xr:uid="{097679F9-63A9-440B-933D-04916728CF45}"/>
    <cellStyle name="Millares 6 2 6 2 4 2 4" xfId="25840" xr:uid="{3D503451-160F-4811-AECF-3333C2761337}"/>
    <cellStyle name="Millares 6 2 6 2 4 2 5" xfId="47343" xr:uid="{AEA574D7-C012-4FEB-8605-0D8A9D8175CC}"/>
    <cellStyle name="Millares 6 2 6 2 4 3" xfId="6473" xr:uid="{A576DC7D-2145-432C-9F21-A7B004259136}"/>
    <cellStyle name="Millares 6 2 6 2 4 3 2" xfId="14739" xr:uid="{9CC036A2-8A5C-44B5-B559-958F6FB6F25A}"/>
    <cellStyle name="Millares 6 2 6 2 4 3 2 2" xfId="36242" xr:uid="{44BAA191-A0D2-4240-B3F3-EA7E7806D099}"/>
    <cellStyle name="Millares 6 2 6 2 4 3 3" xfId="21374" xr:uid="{14112C4F-9FC6-480D-BE1B-819BC04E84AE}"/>
    <cellStyle name="Millares 6 2 6 2 4 3 3 2" xfId="42877" xr:uid="{FF631576-C1A1-463A-9587-A906578F0A92}"/>
    <cellStyle name="Millares 6 2 6 2 4 3 4" xfId="27979" xr:uid="{A0C30C6E-8119-45E0-9C30-A747BF9A3F37}"/>
    <cellStyle name="Millares 6 2 6 2 4 3 5" xfId="49482" xr:uid="{828769A1-CE8D-4D9C-9400-3653D4D8A3E5}"/>
    <cellStyle name="Millares 6 2 6 2 4 4" xfId="8114" xr:uid="{36BF165C-8B53-41BC-891D-AC64F169A8A6}"/>
    <cellStyle name="Millares 6 2 6 2 4 4 2" xfId="29617" xr:uid="{559A76D9-623D-4B79-8B4A-57D895AC2156}"/>
    <cellStyle name="Millares 6 2 6 2 4 5" xfId="9771" xr:uid="{AF1DD1FD-427D-49CC-B658-7C9AC9B71260}"/>
    <cellStyle name="Millares 6 2 6 2 4 5 2" xfId="31274" xr:uid="{9C70D245-7F0D-42BA-8C8B-47CD8512E8D0}"/>
    <cellStyle name="Millares 6 2 6 2 4 6" xfId="16406" xr:uid="{4AEA3A78-630E-41AA-B6EE-38CAAD2DD22C}"/>
    <cellStyle name="Millares 6 2 6 2 4 6 2" xfId="37909" xr:uid="{54F4C087-7020-4156-9BE0-9EF7A88BFD15}"/>
    <cellStyle name="Millares 6 2 6 2 4 7" xfId="23011" xr:uid="{106FE918-ACC9-4258-AC64-D2BFA4F96469}"/>
    <cellStyle name="Millares 6 2 6 2 4 8" xfId="44514" xr:uid="{465B31D3-5857-4B45-A490-40743D612CA0}"/>
    <cellStyle name="Millares 6 2 6 2 5" xfId="2192" xr:uid="{77F3774B-52E3-492D-BC21-AC7EB08D713D}"/>
    <cellStyle name="Millares 6 2 6 2 5 2" xfId="10458" xr:uid="{F6A60816-93F2-47FF-A061-04525882F72A}"/>
    <cellStyle name="Millares 6 2 6 2 5 2 2" xfId="31961" xr:uid="{0E48FB10-4A03-4BCC-9C95-CCCBC6BC242B}"/>
    <cellStyle name="Millares 6 2 6 2 5 3" xfId="17093" xr:uid="{9DF12E80-208A-44FC-BCE5-169ED348C0BE}"/>
    <cellStyle name="Millares 6 2 6 2 5 3 2" xfId="38596" xr:uid="{C2362373-71EB-401E-9D9C-2AFF9F60507A}"/>
    <cellStyle name="Millares 6 2 6 2 5 4" xfId="23698" xr:uid="{48FC3958-47ED-4CC9-994E-45FB7FF2E161}"/>
    <cellStyle name="Millares 6 2 6 2 5 5" xfId="45201" xr:uid="{509E65E7-312D-4F03-B095-63C229A0920C}"/>
    <cellStyle name="Millares 6 2 6 2 6" xfId="2738" xr:uid="{38AD9199-D108-4D9C-A9E5-940CD723E62B}"/>
    <cellStyle name="Millares 6 2 6 2 6 2" xfId="11004" xr:uid="{55EA3D71-DB60-4E67-AE33-1E1842CA5CAD}"/>
    <cellStyle name="Millares 6 2 6 2 6 2 2" xfId="32507" xr:uid="{36617995-D9A9-4B6B-81ED-E6F2131E9F4C}"/>
    <cellStyle name="Millares 6 2 6 2 6 3" xfId="17639" xr:uid="{76A6B8DE-0D8A-4328-AE10-D48D557678BA}"/>
    <cellStyle name="Millares 6 2 6 2 6 3 2" xfId="39142" xr:uid="{66E7C777-D78D-4192-B8C7-832D41BDCE16}"/>
    <cellStyle name="Millares 6 2 6 2 6 4" xfId="24244" xr:uid="{7BC791FD-ABE5-4FBA-A214-DCFD958806F5}"/>
    <cellStyle name="Millares 6 2 6 2 6 5" xfId="45747" xr:uid="{1AEDCF64-DBEE-4408-BB79-BB418BB48CD0}"/>
    <cellStyle name="Millares 6 2 6 2 7" xfId="3388" xr:uid="{42B5331F-E9C7-4F30-B5C8-6B199ADAE912}"/>
    <cellStyle name="Millares 6 2 6 2 7 2" xfId="11654" xr:uid="{E7451C59-FC3F-4720-B87E-C184922FCF98}"/>
    <cellStyle name="Millares 6 2 6 2 7 2 2" xfId="33157" xr:uid="{E65B956A-2793-43A5-9CD3-8544ACAFC0B3}"/>
    <cellStyle name="Millares 6 2 6 2 7 3" xfId="18289" xr:uid="{86E711B6-0658-4664-86DE-177231B99530}"/>
    <cellStyle name="Millares 6 2 6 2 7 3 2" xfId="39792" xr:uid="{7A927057-BF92-4687-A8A8-4D8412D1E8A4}"/>
    <cellStyle name="Millares 6 2 6 2 7 4" xfId="24894" xr:uid="{455FFAD2-4282-40CA-8E52-BDE51210403F}"/>
    <cellStyle name="Millares 6 2 6 2 7 5" xfId="46397" xr:uid="{3D9F840A-38B2-4D3A-A6DC-FD31EEFA8095}"/>
    <cellStyle name="Millares 6 2 6 2 8" xfId="4882" xr:uid="{913722DB-4080-4237-AA52-0E2AB26189A5}"/>
    <cellStyle name="Millares 6 2 6 2 8 2" xfId="13148" xr:uid="{086AA7D3-3EEA-4A3A-85FC-41CC04A25718}"/>
    <cellStyle name="Millares 6 2 6 2 8 2 2" xfId="34651" xr:uid="{813FAD8D-983E-48F5-AB87-A65DF0A82D7C}"/>
    <cellStyle name="Millares 6 2 6 2 8 3" xfId="19783" xr:uid="{DEC40BDC-3045-402E-BF83-D92DEF89ECB5}"/>
    <cellStyle name="Millares 6 2 6 2 8 3 2" xfId="41286" xr:uid="{2B94564A-3F2B-46C7-B9C8-EF631F15EF94}"/>
    <cellStyle name="Millares 6 2 6 2 8 4" xfId="26388" xr:uid="{AB11542A-6A12-4D92-A707-46810E92792D}"/>
    <cellStyle name="Millares 6 2 6 2 8 5" xfId="47891" xr:uid="{CA4152A3-6AAF-4C98-B44E-244FE86FD847}"/>
    <cellStyle name="Millares 6 2 6 2 9" xfId="5527" xr:uid="{E22D649C-423A-40C7-86A8-57D5FB5FA888}"/>
    <cellStyle name="Millares 6 2 6 2 9 2" xfId="13793" xr:uid="{7CEAFF90-C590-4F3E-A4B9-D87791B72BAD}"/>
    <cellStyle name="Millares 6 2 6 2 9 2 2" xfId="35296" xr:uid="{BD030D6B-4D0D-4886-971C-6AA4907FDC7F}"/>
    <cellStyle name="Millares 6 2 6 2 9 3" xfId="20428" xr:uid="{EDC676F4-1CF1-483A-8BB0-64B7D1628002}"/>
    <cellStyle name="Millares 6 2 6 2 9 3 2" xfId="41931" xr:uid="{194A248A-6DAB-44A7-88F1-DE738D13D2C9}"/>
    <cellStyle name="Millares 6 2 6 2 9 4" xfId="27033" xr:uid="{8264C3A9-38CD-4A7F-84C3-4348069EBAC9}"/>
    <cellStyle name="Millares 6 2 6 2 9 5" xfId="48536" xr:uid="{E61EADDB-14B8-4FE6-870F-24B6CD19F3A1}"/>
    <cellStyle name="Millares 6 2 6 3" xfId="428" xr:uid="{45EB741A-8660-4167-9D53-3AC9B5CD8DC2}"/>
    <cellStyle name="Millares 6 2 6 3 10" xfId="15331" xr:uid="{6DE2A4F9-39AD-439E-B2F1-AA0B1BE2A5EF}"/>
    <cellStyle name="Millares 6 2 6 3 10 2" xfId="36834" xr:uid="{D874E342-93CA-4FCD-9E71-146E4290B8A4}"/>
    <cellStyle name="Millares 6 2 6 3 11" xfId="21936" xr:uid="{34128CD2-8E54-4122-9054-2F4CC4984C14}"/>
    <cellStyle name="Millares 6 2 6 3 12" xfId="43439" xr:uid="{B05579E1-F977-4B7E-9821-4D960C4AD917}"/>
    <cellStyle name="Millares 6 2 6 3 2" xfId="1376" xr:uid="{AE0D4A4B-9035-4D0D-9C21-F2084DFEF95D}"/>
    <cellStyle name="Millares 6 2 6 3 2 2" xfId="4205" xr:uid="{53334BF5-B18C-4DB0-B942-609EC7C4C282}"/>
    <cellStyle name="Millares 6 2 6 3 2 2 2" xfId="12471" xr:uid="{67C04893-C141-49E2-857A-18B04F51CCCE}"/>
    <cellStyle name="Millares 6 2 6 3 2 2 2 2" xfId="33974" xr:uid="{ACD7953D-B81C-43D3-9EF1-111BECE00BA8}"/>
    <cellStyle name="Millares 6 2 6 3 2 2 3" xfId="19106" xr:uid="{AA7C43F3-4402-4271-8A02-DCF27BAD7F4E}"/>
    <cellStyle name="Millares 6 2 6 3 2 2 3 2" xfId="40609" xr:uid="{7E7305C9-3A8F-4DD2-9B24-2F7608B346CF}"/>
    <cellStyle name="Millares 6 2 6 3 2 2 4" xfId="25711" xr:uid="{85483FBD-AD24-4D45-8988-DDC0EAC2B420}"/>
    <cellStyle name="Millares 6 2 6 3 2 2 5" xfId="47214" xr:uid="{E00390D8-19E3-4392-B6BB-F278A58ACCB6}"/>
    <cellStyle name="Millares 6 2 6 3 2 3" xfId="6344" xr:uid="{7F183D54-A45D-48E3-B77F-2401D00A47F8}"/>
    <cellStyle name="Millares 6 2 6 3 2 3 2" xfId="14610" xr:uid="{9C210EB4-7519-4BBC-A535-4227DD6CD8AD}"/>
    <cellStyle name="Millares 6 2 6 3 2 3 2 2" xfId="36113" xr:uid="{F206A4B0-5B92-4FC2-9CA0-1950BE5F6C1A}"/>
    <cellStyle name="Millares 6 2 6 3 2 3 3" xfId="21245" xr:uid="{08FD7BA7-02E1-46E2-A922-08298C7468DB}"/>
    <cellStyle name="Millares 6 2 6 3 2 3 3 2" xfId="42748" xr:uid="{271B47EC-FB13-4EA8-B51C-1DE8E610F2D9}"/>
    <cellStyle name="Millares 6 2 6 3 2 3 4" xfId="27850" xr:uid="{53074B08-6DCD-49C2-B1CE-B4CA5047F29B}"/>
    <cellStyle name="Millares 6 2 6 3 2 3 5" xfId="49353" xr:uid="{0CAC041C-204B-4CAA-9E5B-1FEA0CE92114}"/>
    <cellStyle name="Millares 6 2 6 3 2 4" xfId="7985" xr:uid="{7CE42C7E-0AE0-4E8A-8A59-7A8C79BDCD78}"/>
    <cellStyle name="Millares 6 2 6 3 2 4 2" xfId="29488" xr:uid="{3F12A2F8-FD54-4716-9ED6-86D470E93676}"/>
    <cellStyle name="Millares 6 2 6 3 2 5" xfId="9642" xr:uid="{F3A9BB4B-1AFC-4FAD-85B1-2BD0DA0D08F7}"/>
    <cellStyle name="Millares 6 2 6 3 2 5 2" xfId="31145" xr:uid="{1DE09BE4-2FC5-47EC-A80F-1147724D37D1}"/>
    <cellStyle name="Millares 6 2 6 3 2 6" xfId="16277" xr:uid="{F942DA61-F45B-43B2-9B28-4ADFD1741659}"/>
    <cellStyle name="Millares 6 2 6 3 2 6 2" xfId="37780" xr:uid="{0D22069C-C3C6-4EFE-B236-47CD316EE60C}"/>
    <cellStyle name="Millares 6 2 6 3 2 7" xfId="22882" xr:uid="{28EDFEB8-5CFF-489C-97BB-0860ADFD5CCE}"/>
    <cellStyle name="Millares 6 2 6 3 2 8" xfId="44385" xr:uid="{C7C03324-6FA8-4333-B188-934943D498B1}"/>
    <cellStyle name="Millares 6 2 6 3 3" xfId="2063" xr:uid="{9D4C6EA6-24BD-4D89-A608-BBAC84AAC18B}"/>
    <cellStyle name="Millares 6 2 6 3 3 2" xfId="10329" xr:uid="{63EC2C29-406E-48BA-8287-094ACF427770}"/>
    <cellStyle name="Millares 6 2 6 3 3 2 2" xfId="31832" xr:uid="{81584F14-4AA9-46BC-8C14-01E31394D5F5}"/>
    <cellStyle name="Millares 6 2 6 3 3 3" xfId="16964" xr:uid="{7663C4B0-0E5B-4E40-B2E0-A7431A1BBA61}"/>
    <cellStyle name="Millares 6 2 6 3 3 3 2" xfId="38467" xr:uid="{FE517B30-9DB8-41DD-9459-873CB84CF30A}"/>
    <cellStyle name="Millares 6 2 6 3 3 4" xfId="23569" xr:uid="{5F1F5121-C770-405F-B48A-417EDB53EF9C}"/>
    <cellStyle name="Millares 6 2 6 3 3 5" xfId="45072" xr:uid="{1BAF9330-B063-4E45-BDD4-5A041B40CFDA}"/>
    <cellStyle name="Millares 6 2 6 3 4" xfId="2862" xr:uid="{E4D7AED4-5293-47F1-88E5-1D4FC4639ABE}"/>
    <cellStyle name="Millares 6 2 6 3 4 2" xfId="11128" xr:uid="{6824EC9D-1AE1-4F9A-98FE-1B8CCDD5CBAD}"/>
    <cellStyle name="Millares 6 2 6 3 4 2 2" xfId="32631" xr:uid="{11A5624A-2AB7-45AE-BE57-0759673522D4}"/>
    <cellStyle name="Millares 6 2 6 3 4 3" xfId="17763" xr:uid="{091F7588-432F-424D-A541-EE3B7BC6D1FF}"/>
    <cellStyle name="Millares 6 2 6 3 4 3 2" xfId="39266" xr:uid="{C032E20B-81C5-42D5-A002-4024FED252E4}"/>
    <cellStyle name="Millares 6 2 6 3 4 4" xfId="24368" xr:uid="{81BD82CA-0D85-4BD8-BCFF-86D0A977DE70}"/>
    <cellStyle name="Millares 6 2 6 3 4 5" xfId="45871" xr:uid="{FA73CB4D-F8BE-4858-95D4-0E80F6585130}"/>
    <cellStyle name="Millares 6 2 6 3 5" xfId="3259" xr:uid="{205268F4-2A2D-46B3-8A72-6C5FCC25A32B}"/>
    <cellStyle name="Millares 6 2 6 3 5 2" xfId="11525" xr:uid="{5E1272F3-51F3-418C-B18B-CEC162A70A7A}"/>
    <cellStyle name="Millares 6 2 6 3 5 2 2" xfId="33028" xr:uid="{C3D472A5-2F5C-457E-8FB3-CF2134D3D407}"/>
    <cellStyle name="Millares 6 2 6 3 5 3" xfId="18160" xr:uid="{BC25A83F-A23F-4CC3-B3F8-EEEA491AAE2A}"/>
    <cellStyle name="Millares 6 2 6 3 5 3 2" xfId="39663" xr:uid="{94573C5E-89A9-4D38-BEA2-72D551A43447}"/>
    <cellStyle name="Millares 6 2 6 3 5 4" xfId="24765" xr:uid="{7DBF0918-45F9-4599-BC3A-DA68DFB826BA}"/>
    <cellStyle name="Millares 6 2 6 3 5 5" xfId="46268" xr:uid="{B454F320-82CA-4246-ADFD-ABCD40BBF616}"/>
    <cellStyle name="Millares 6 2 6 3 6" xfId="5006" xr:uid="{26643CA1-1E03-4783-A8DD-5C3870473554}"/>
    <cellStyle name="Millares 6 2 6 3 6 2" xfId="13272" xr:uid="{FA0F43FD-FF99-455D-B61E-1F55098FD899}"/>
    <cellStyle name="Millares 6 2 6 3 6 2 2" xfId="34775" xr:uid="{BE2500C2-0E55-41E5-AE6A-FF21EC6A692F}"/>
    <cellStyle name="Millares 6 2 6 3 6 3" xfId="19907" xr:uid="{0431B92F-4D78-4FCB-BE90-42198BFA752E}"/>
    <cellStyle name="Millares 6 2 6 3 6 3 2" xfId="41410" xr:uid="{CC0D7E07-9946-42DC-B605-03E54B6D0481}"/>
    <cellStyle name="Millares 6 2 6 3 6 4" xfId="26512" xr:uid="{C62C5B53-7D5C-4667-8CC7-60DEBF220BFE}"/>
    <cellStyle name="Millares 6 2 6 3 6 5" xfId="48015" xr:uid="{BC51AE3D-895B-4A16-9402-8BA7831D12C6}"/>
    <cellStyle name="Millares 6 2 6 3 7" xfId="5398" xr:uid="{83CDBEB9-C5ED-404B-8106-9A2233E9ED10}"/>
    <cellStyle name="Millares 6 2 6 3 7 2" xfId="13664" xr:uid="{934B47E6-7222-4392-A9B6-C58BB2C2BCD3}"/>
    <cellStyle name="Millares 6 2 6 3 7 2 2" xfId="35167" xr:uid="{FCD7D6EE-9D0D-4199-9851-F80A5EB31C7F}"/>
    <cellStyle name="Millares 6 2 6 3 7 3" xfId="20299" xr:uid="{23B4F08C-F97B-44C8-B017-643B7B47B7A2}"/>
    <cellStyle name="Millares 6 2 6 3 7 3 2" xfId="41802" xr:uid="{7F152C8D-F635-42A5-AB2D-7129653F5061}"/>
    <cellStyle name="Millares 6 2 6 3 7 4" xfId="26904" xr:uid="{26282752-30B3-499E-804C-2381F9DEA40B}"/>
    <cellStyle name="Millares 6 2 6 3 7 5" xfId="48407" xr:uid="{8FFD4475-EE93-4846-AAA1-96E9B4298BBD}"/>
    <cellStyle name="Millares 6 2 6 3 8" xfId="7039" xr:uid="{A483F2CE-6266-4C5C-BE21-79444E7F1595}"/>
    <cellStyle name="Millares 6 2 6 3 8 2" xfId="28542" xr:uid="{BDF64E04-0EEA-4A3A-A1A3-0D40B24B297E}"/>
    <cellStyle name="Millares 6 2 6 3 9" xfId="8695" xr:uid="{A62D49D6-DF70-4273-99C0-27997A40DCAE}"/>
    <cellStyle name="Millares 6 2 6 3 9 2" xfId="30198" xr:uid="{C3CADD6A-A905-46DD-8B67-17EB1381138A}"/>
    <cellStyle name="Millares 6 2 6 4" xfId="712" xr:uid="{CF6A19B8-16F5-446C-8FFF-7CA49CE7404E}"/>
    <cellStyle name="Millares 6 2 6 4 10" xfId="43721" xr:uid="{20270FD0-C378-4DF5-B107-C2D0151D80AA}"/>
    <cellStyle name="Millares 6 2 6 4 2" xfId="1658" xr:uid="{6643CF30-1D64-4325-A88E-C72495898C50}"/>
    <cellStyle name="Millares 6 2 6 4 2 2" xfId="4487" xr:uid="{12DFC7CA-98CB-4F69-BF25-432EB4A17CEE}"/>
    <cellStyle name="Millares 6 2 6 4 2 2 2" xfId="12753" xr:uid="{DE79974C-867B-4717-B5BF-EDA11A98186C}"/>
    <cellStyle name="Millares 6 2 6 4 2 2 2 2" xfId="34256" xr:uid="{05CD3055-CF78-4B7B-83F8-6BE2EC878F9E}"/>
    <cellStyle name="Millares 6 2 6 4 2 2 3" xfId="19388" xr:uid="{04C1D311-0ECA-4BDD-B7F9-9225FD215EBB}"/>
    <cellStyle name="Millares 6 2 6 4 2 2 3 2" xfId="40891" xr:uid="{A084A03C-6B3E-466E-8D42-791436627B7D}"/>
    <cellStyle name="Millares 6 2 6 4 2 2 4" xfId="25993" xr:uid="{A438F30E-F371-4304-9D23-FA570EAB5982}"/>
    <cellStyle name="Millares 6 2 6 4 2 2 5" xfId="47496" xr:uid="{5D1D18AF-1C9E-4EB0-9E54-04D41DF3D7A4}"/>
    <cellStyle name="Millares 6 2 6 4 2 3" xfId="6626" xr:uid="{E9BCB7EF-AB7B-41CA-B53A-09258F363BFD}"/>
    <cellStyle name="Millares 6 2 6 4 2 3 2" xfId="14892" xr:uid="{247DB784-A4CB-4CDD-A913-1C30952A688E}"/>
    <cellStyle name="Millares 6 2 6 4 2 3 2 2" xfId="36395" xr:uid="{2CBE8A2E-140E-4C77-8183-3E4DDBB0CA2C}"/>
    <cellStyle name="Millares 6 2 6 4 2 3 3" xfId="21527" xr:uid="{E8804BBF-67B1-424C-95D3-6380582FB613}"/>
    <cellStyle name="Millares 6 2 6 4 2 3 3 2" xfId="43030" xr:uid="{50F0C2C2-3CB5-447C-8440-CD45230D7774}"/>
    <cellStyle name="Millares 6 2 6 4 2 3 4" xfId="28132" xr:uid="{D5F455C8-A1F3-46B8-8BCC-59CD5ED02B90}"/>
    <cellStyle name="Millares 6 2 6 4 2 3 5" xfId="49635" xr:uid="{078C1BEA-7DE0-46E3-8B0A-5C7B818453BE}"/>
    <cellStyle name="Millares 6 2 6 4 2 4" xfId="8267" xr:uid="{95F89F51-5469-4187-8EBC-762C0BDDFAF5}"/>
    <cellStyle name="Millares 6 2 6 4 2 4 2" xfId="29770" xr:uid="{C76190D6-D74D-437F-82E0-EAFE2DA2C836}"/>
    <cellStyle name="Millares 6 2 6 4 2 5" xfId="9924" xr:uid="{8B45B6E2-1816-4972-901A-05A240BCA5CA}"/>
    <cellStyle name="Millares 6 2 6 4 2 5 2" xfId="31427" xr:uid="{B14D06B8-1B49-401C-9B0F-93F140E9DE5E}"/>
    <cellStyle name="Millares 6 2 6 4 2 6" xfId="16559" xr:uid="{B55A074E-84DE-4A90-BA6B-E87B8CF56A0B}"/>
    <cellStyle name="Millares 6 2 6 4 2 6 2" xfId="38062" xr:uid="{93F0F9DA-BB20-4778-8DC2-0688E1179A98}"/>
    <cellStyle name="Millares 6 2 6 4 2 7" xfId="23164" xr:uid="{89AFADDB-5F02-4718-B324-B576AC240276}"/>
    <cellStyle name="Millares 6 2 6 4 2 8" xfId="44667" xr:uid="{E7AF6EEE-11D0-4294-A45F-80C5E06F522C}"/>
    <cellStyle name="Millares 6 2 6 4 3" xfId="2345" xr:uid="{BD95A977-F02B-4E1D-903F-09DD9F582AB2}"/>
    <cellStyle name="Millares 6 2 6 4 3 2" xfId="10611" xr:uid="{3909DCE0-B1B2-49BC-A76A-7BFDAE290295}"/>
    <cellStyle name="Millares 6 2 6 4 3 2 2" xfId="32114" xr:uid="{F742CB86-0360-4BC7-8CE9-BAA1B53F19CC}"/>
    <cellStyle name="Millares 6 2 6 4 3 3" xfId="17246" xr:uid="{34080791-CD9E-4CE6-ABF3-7699ADA775D7}"/>
    <cellStyle name="Millares 6 2 6 4 3 3 2" xfId="38749" xr:uid="{D37BB899-4942-498C-9347-167C560BD653}"/>
    <cellStyle name="Millares 6 2 6 4 3 4" xfId="23851" xr:uid="{50AA43DF-932D-449F-B596-593B366494D7}"/>
    <cellStyle name="Millares 6 2 6 4 3 5" xfId="45354" xr:uid="{7BF05C34-A35D-4BC0-8536-CE12902701A0}"/>
    <cellStyle name="Millares 6 2 6 4 4" xfId="3541" xr:uid="{71E51903-8BF8-419A-908C-5F38AE24666B}"/>
    <cellStyle name="Millares 6 2 6 4 4 2" xfId="11807" xr:uid="{2412D1B9-AAD3-47D8-8A9D-DE6A003B4FDD}"/>
    <cellStyle name="Millares 6 2 6 4 4 2 2" xfId="33310" xr:uid="{0D24373B-E750-43A7-B3A8-C550791FCEF4}"/>
    <cellStyle name="Millares 6 2 6 4 4 3" xfId="18442" xr:uid="{9BA4CEC8-0F54-4EE7-A94B-36369C038E21}"/>
    <cellStyle name="Millares 6 2 6 4 4 3 2" xfId="39945" xr:uid="{1C00679C-D3A5-4116-B03C-5D88FE5F6148}"/>
    <cellStyle name="Millares 6 2 6 4 4 4" xfId="25047" xr:uid="{D6F44407-FF91-4930-9EDE-FE7B3C098C3B}"/>
    <cellStyle name="Millares 6 2 6 4 4 5" xfId="46550" xr:uid="{66FE1531-3EF1-4E8E-AFEB-2A6876C8D68B}"/>
    <cellStyle name="Millares 6 2 6 4 5" xfId="5680" xr:uid="{6ED58127-FB1F-4C38-8D9A-B259B7D9943C}"/>
    <cellStyle name="Millares 6 2 6 4 5 2" xfId="13946" xr:uid="{A471C669-F5F2-4BD1-9566-CC46893F300B}"/>
    <cellStyle name="Millares 6 2 6 4 5 2 2" xfId="35449" xr:uid="{267A5AA6-F206-4BDF-B272-2EC039E760A5}"/>
    <cellStyle name="Millares 6 2 6 4 5 3" xfId="20581" xr:uid="{86357595-184A-45EC-AC65-4220F1871DAC}"/>
    <cellStyle name="Millares 6 2 6 4 5 3 2" xfId="42084" xr:uid="{432DF0E4-CA9C-4467-8A67-8D83CF23ED37}"/>
    <cellStyle name="Millares 6 2 6 4 5 4" xfId="27186" xr:uid="{EE8C7013-0E7F-48F4-BEA7-ADC6B63040C5}"/>
    <cellStyle name="Millares 6 2 6 4 5 5" xfId="48689" xr:uid="{F58A6878-2605-49F6-86A9-23E2B7C6E091}"/>
    <cellStyle name="Millares 6 2 6 4 6" xfId="7321" xr:uid="{EF9958D4-97A9-45E0-8C37-1538DBCA1B30}"/>
    <cellStyle name="Millares 6 2 6 4 6 2" xfId="28824" xr:uid="{A59135C1-3200-4C1E-86EE-7E222E9E9BEA}"/>
    <cellStyle name="Millares 6 2 6 4 7" xfId="8978" xr:uid="{7AB76EB2-ACDF-4A81-B914-80CC7C9F7E54}"/>
    <cellStyle name="Millares 6 2 6 4 7 2" xfId="30481" xr:uid="{913CEB7D-843C-416B-BCEC-8CBEE3F0F3F7}"/>
    <cellStyle name="Millares 6 2 6 4 8" xfId="15613" xr:uid="{39FFDACA-02AB-4116-9963-C4D0CAAB12F6}"/>
    <cellStyle name="Millares 6 2 6 4 8 2" xfId="37116" xr:uid="{9E9C045C-E1BD-4EC3-B59B-0FD4BD0B68DA}"/>
    <cellStyle name="Millares 6 2 6 4 9" xfId="22218" xr:uid="{20177F0B-9B6C-4CA7-A5ED-05CC54CF050F}"/>
    <cellStyle name="Millares 6 2 6 5" xfId="981" xr:uid="{A300F6DA-D52C-485D-B143-332D37E0D1EA}"/>
    <cellStyle name="Millares 6 2 6 5 2" xfId="3810" xr:uid="{42CB3638-6771-417F-9132-359BE8ABE8A4}"/>
    <cellStyle name="Millares 6 2 6 5 2 2" xfId="12076" xr:uid="{11510DFA-E16B-4523-90FD-CEB1DA4CC7A7}"/>
    <cellStyle name="Millares 6 2 6 5 2 2 2" xfId="33579" xr:uid="{DBF61E71-31CE-4B00-9E86-85FFA202C2FC}"/>
    <cellStyle name="Millares 6 2 6 5 2 3" xfId="18711" xr:uid="{85468285-999E-4554-B9A4-5EDA99CA7C27}"/>
    <cellStyle name="Millares 6 2 6 5 2 3 2" xfId="40214" xr:uid="{5CCE36E4-6243-489B-8E58-08F968710B11}"/>
    <cellStyle name="Millares 6 2 6 5 2 4" xfId="25316" xr:uid="{80A249B1-5776-4909-9216-A56A640D8DFE}"/>
    <cellStyle name="Millares 6 2 6 5 2 5" xfId="46819" xr:uid="{1C51667C-0E59-4D73-87CE-C60FF615D5B8}"/>
    <cellStyle name="Millares 6 2 6 5 3" xfId="5949" xr:uid="{E3C8A827-D79C-4325-BC27-D3A1B4DB736A}"/>
    <cellStyle name="Millares 6 2 6 5 3 2" xfId="14215" xr:uid="{DAF35699-B46B-475C-B977-1902086E0487}"/>
    <cellStyle name="Millares 6 2 6 5 3 2 2" xfId="35718" xr:uid="{059791E8-0B2D-4984-BED8-2E0EF669D05E}"/>
    <cellStyle name="Millares 6 2 6 5 3 3" xfId="20850" xr:uid="{EB3D7E22-A7A2-4B7E-AD58-B93E46B27A13}"/>
    <cellStyle name="Millares 6 2 6 5 3 3 2" xfId="42353" xr:uid="{4B30392B-CF37-4892-8909-561E707AFEEF}"/>
    <cellStyle name="Millares 6 2 6 5 3 4" xfId="27455" xr:uid="{65B420C3-5636-4BB6-B087-D57842812927}"/>
    <cellStyle name="Millares 6 2 6 5 3 5" xfId="48958" xr:uid="{01F8E0ED-8C30-4DCD-9C23-C1221708ABEB}"/>
    <cellStyle name="Millares 6 2 6 5 4" xfId="7590" xr:uid="{F4DD4E6D-59D0-4B00-9CCB-54B761F5F007}"/>
    <cellStyle name="Millares 6 2 6 5 4 2" xfId="29093" xr:uid="{0B46B81D-A503-4057-AA8E-0CA7EEA98104}"/>
    <cellStyle name="Millares 6 2 6 5 5" xfId="9247" xr:uid="{E94FD666-E19D-4B2E-88E5-312A94497920}"/>
    <cellStyle name="Millares 6 2 6 5 5 2" xfId="30750" xr:uid="{C296ADEC-7919-4E4B-9FE5-12AE7154900A}"/>
    <cellStyle name="Millares 6 2 6 5 6" xfId="15882" xr:uid="{83813F13-FB3B-4E52-8903-B9D193E085DE}"/>
    <cellStyle name="Millares 6 2 6 5 6 2" xfId="37385" xr:uid="{B9D950E5-E2BF-4ED4-9D84-D37A67FF4701}"/>
    <cellStyle name="Millares 6 2 6 5 7" xfId="22487" xr:uid="{C2A398D6-7296-44EE-87AF-71734C1B4E58}"/>
    <cellStyle name="Millares 6 2 6 5 8" xfId="43990" xr:uid="{AF2A1E78-EB60-42D9-B1B2-2730084F5F26}"/>
    <cellStyle name="Millares 6 2 6 6" xfId="1241" xr:uid="{E16EACD1-2445-4175-94CB-F3A36E22DD17}"/>
    <cellStyle name="Millares 6 2 6 6 2" xfId="4070" xr:uid="{1AC7657D-9F0F-4A61-85B0-3B37AD928B29}"/>
    <cellStyle name="Millares 6 2 6 6 2 2" xfId="12336" xr:uid="{3035459C-253C-42A9-8FC4-3C492828D040}"/>
    <cellStyle name="Millares 6 2 6 6 2 2 2" xfId="33839" xr:uid="{CEF80C29-4C42-420B-B745-6151E0D450C7}"/>
    <cellStyle name="Millares 6 2 6 6 2 3" xfId="18971" xr:uid="{84BBFDBA-A2F6-4781-8C4C-EFDCC555DA88}"/>
    <cellStyle name="Millares 6 2 6 6 2 3 2" xfId="40474" xr:uid="{0BFBFC21-B008-4E26-A2B3-8AB841AF53C4}"/>
    <cellStyle name="Millares 6 2 6 6 2 4" xfId="25576" xr:uid="{83912D53-B42F-4F35-A984-E26C1999EDBE}"/>
    <cellStyle name="Millares 6 2 6 6 2 5" xfId="47079" xr:uid="{21902DA6-2D92-4C1F-9660-1A38ED9AE032}"/>
    <cellStyle name="Millares 6 2 6 6 3" xfId="6209" xr:uid="{5169AD28-67D1-48CE-9669-8D9D9E41463D}"/>
    <cellStyle name="Millares 6 2 6 6 3 2" xfId="14475" xr:uid="{E6A27D14-EA8A-4FE1-B340-2275C552F962}"/>
    <cellStyle name="Millares 6 2 6 6 3 2 2" xfId="35978" xr:uid="{AC63AADF-D2B7-4B4D-9A79-12C96504769B}"/>
    <cellStyle name="Millares 6 2 6 6 3 3" xfId="21110" xr:uid="{7CD98C4D-46CD-43D0-A057-07ACB44E9857}"/>
    <cellStyle name="Millares 6 2 6 6 3 3 2" xfId="42613" xr:uid="{217FE0BC-6C59-4B8F-B2AF-22E86AA8D45B}"/>
    <cellStyle name="Millares 6 2 6 6 3 4" xfId="27715" xr:uid="{78243807-CD1F-4F2D-BDA1-A7977210C009}"/>
    <cellStyle name="Millares 6 2 6 6 3 5" xfId="49218" xr:uid="{C8AD6452-C0FB-4F52-8E12-108CC2704EA3}"/>
    <cellStyle name="Millares 6 2 6 6 4" xfId="7850" xr:uid="{F213E75B-C630-4E4C-87DE-8A1DDF15DF8B}"/>
    <cellStyle name="Millares 6 2 6 6 4 2" xfId="29353" xr:uid="{2DA33AD7-0123-4DAA-BF5A-D14E491CBC19}"/>
    <cellStyle name="Millares 6 2 6 6 5" xfId="9507" xr:uid="{BB73A51A-57C6-45CA-A643-E0E9D532F88C}"/>
    <cellStyle name="Millares 6 2 6 6 5 2" xfId="31010" xr:uid="{B30EB3F5-59E4-42E6-8F2F-E44C03629277}"/>
    <cellStyle name="Millares 6 2 6 6 6" xfId="16142" xr:uid="{792CFFE8-8FC5-47ED-A055-25E630A8E7E4}"/>
    <cellStyle name="Millares 6 2 6 6 6 2" xfId="37645" xr:uid="{AF7C4F3E-DEC0-47FD-A997-39425695BD68}"/>
    <cellStyle name="Millares 6 2 6 6 7" xfId="22747" xr:uid="{3D65C08E-7FB5-49DD-80F6-A6239B67312B}"/>
    <cellStyle name="Millares 6 2 6 6 8" xfId="44250" xr:uid="{88C29F23-355E-42D1-A64D-F7FEEF93FAC3}"/>
    <cellStyle name="Millares 6 2 6 7" xfId="1929" xr:uid="{A7531F12-9571-44B3-8B05-93C0A2E2522A}"/>
    <cellStyle name="Millares 6 2 6 7 2" xfId="10195" xr:uid="{1940AF86-79EB-4BD5-B6DC-61BA131C896A}"/>
    <cellStyle name="Millares 6 2 6 7 2 2" xfId="31698" xr:uid="{F296658A-8823-44E1-BD32-32286F98A7CF}"/>
    <cellStyle name="Millares 6 2 6 7 3" xfId="16830" xr:uid="{6F630165-47EC-48E8-A551-A2B9C5CEAB7B}"/>
    <cellStyle name="Millares 6 2 6 7 3 2" xfId="38333" xr:uid="{F09C761C-159F-4206-B84B-89DDE8939AEB}"/>
    <cellStyle name="Millares 6 2 6 7 4" xfId="23435" xr:uid="{09DCE8AB-A708-4190-9880-11226F97C4F5}"/>
    <cellStyle name="Millares 6 2 6 7 5" xfId="44938" xr:uid="{7E13CB13-0EAD-4634-A927-47E21A2E5BDE}"/>
    <cellStyle name="Millares 6 2 6 8" xfId="2614" xr:uid="{5D19D6F9-260F-4548-A106-D824F530B8C9}"/>
    <cellStyle name="Millares 6 2 6 8 2" xfId="10880" xr:uid="{2D95C34B-638F-492C-B15D-FF0AE522AE4A}"/>
    <cellStyle name="Millares 6 2 6 8 2 2" xfId="32383" xr:uid="{89355D1C-0CFC-4220-BA79-82CD1DA0A9F3}"/>
    <cellStyle name="Millares 6 2 6 8 3" xfId="17515" xr:uid="{BC30B176-E3EB-461A-B059-DB297D2D4DE1}"/>
    <cellStyle name="Millares 6 2 6 8 3 2" xfId="39018" xr:uid="{AEBB8D3B-9471-48C4-B457-63CB0079FAD5}"/>
    <cellStyle name="Millares 6 2 6 8 4" xfId="24120" xr:uid="{6BE71D9A-EE3F-4DF6-841B-AE4CD53F2FA8}"/>
    <cellStyle name="Millares 6 2 6 8 5" xfId="45623" xr:uid="{F29F7F52-BCCD-4C13-9BF3-D4B95706716D}"/>
    <cellStyle name="Millares 6 2 6 9" xfId="3125" xr:uid="{7957A7BD-7676-4C02-87F9-10F3943C2384}"/>
    <cellStyle name="Millares 6 2 6 9 2" xfId="11391" xr:uid="{77417AA2-660D-476A-8153-9B15376BB820}"/>
    <cellStyle name="Millares 6 2 6 9 2 2" xfId="32894" xr:uid="{98EC43BA-A6D9-40B9-8CC1-0D781DEF7C23}"/>
    <cellStyle name="Millares 6 2 6 9 3" xfId="18026" xr:uid="{0816825C-CFF1-4F17-87DB-D65B6835D82A}"/>
    <cellStyle name="Millares 6 2 6 9 3 2" xfId="39529" xr:uid="{6392607F-A3AD-46DD-A11B-45CB81039EA8}"/>
    <cellStyle name="Millares 6 2 6 9 4" xfId="24631" xr:uid="{CAD20322-2C5C-438A-BDF4-4AF830CFA37E}"/>
    <cellStyle name="Millares 6 2 6 9 5" xfId="46134" xr:uid="{97B230BF-C344-4662-BB27-D8588389106E}"/>
    <cellStyle name="Millares 6 2 7" xfId="309" xr:uid="{16499545-9AA1-4B83-84DD-C3BC1870F2D1}"/>
    <cellStyle name="Millares 6 2 7 10" xfId="5279" xr:uid="{1B814B0C-1C56-419E-92DA-83C95883F0E3}"/>
    <cellStyle name="Millares 6 2 7 10 2" xfId="13545" xr:uid="{EB63E850-EB05-4027-AD9D-FE5D7159DC9F}"/>
    <cellStyle name="Millares 6 2 7 10 2 2" xfId="35048" xr:uid="{FCBE515D-5277-48E0-867B-1CC174CD3B26}"/>
    <cellStyle name="Millares 6 2 7 10 3" xfId="20180" xr:uid="{6BB3A1DB-F279-4809-B122-0AA449144860}"/>
    <cellStyle name="Millares 6 2 7 10 3 2" xfId="41683" xr:uid="{B5CF41F1-5E18-41EF-AB72-642FDC3DC6EA}"/>
    <cellStyle name="Millares 6 2 7 10 4" xfId="26785" xr:uid="{2D51F6FC-9784-4BD9-89FC-DBBCEE1EFE6F}"/>
    <cellStyle name="Millares 6 2 7 10 5" xfId="48288" xr:uid="{929C5D76-C974-41B1-9FEE-C80D1523E4EC}"/>
    <cellStyle name="Millares 6 2 7 11" xfId="6920" xr:uid="{7D186B36-D3E3-4907-977A-5C1FB77FA214}"/>
    <cellStyle name="Millares 6 2 7 11 2" xfId="28423" xr:uid="{0A57D17B-C930-48E1-B1AA-22991C3BB493}"/>
    <cellStyle name="Millares 6 2 7 12" xfId="8576" xr:uid="{875EAC04-BA65-4E71-8AD8-064477F67D06}"/>
    <cellStyle name="Millares 6 2 7 12 2" xfId="30079" xr:uid="{BE6EAB6D-9A4B-4D5C-A2AA-B4A545473486}"/>
    <cellStyle name="Millares 6 2 7 13" xfId="15212" xr:uid="{C6904B01-0597-4638-98A2-2B195E28FE3C}"/>
    <cellStyle name="Millares 6 2 7 13 2" xfId="36715" xr:uid="{B143827D-3D4D-4A40-AD17-2072AE054E51}"/>
    <cellStyle name="Millares 6 2 7 14" xfId="21817" xr:uid="{F8FAE7E3-0179-4571-A5A6-2CF024EF33FD}"/>
    <cellStyle name="Millares 6 2 7 15" xfId="43320" xr:uid="{8D74C937-B752-4D01-ADEB-FA74637D2321}"/>
    <cellStyle name="Millares 6 2 7 2" xfId="448" xr:uid="{EDCAD12B-7FCF-4F97-A0E1-A26C2ED9BAC4}"/>
    <cellStyle name="Millares 6 2 7 2 10" xfId="15351" xr:uid="{00D2183D-55AA-4242-8FAC-59B00D7225FA}"/>
    <cellStyle name="Millares 6 2 7 2 10 2" xfId="36854" xr:uid="{B06E35D1-049F-46F2-8EED-2F55F0521B23}"/>
    <cellStyle name="Millares 6 2 7 2 11" xfId="21956" xr:uid="{CD827BAD-E954-43C2-BAF2-17E781184A72}"/>
    <cellStyle name="Millares 6 2 7 2 12" xfId="43459" xr:uid="{1F83BFD6-6F93-4F3C-A19D-CCC499609B17}"/>
    <cellStyle name="Millares 6 2 7 2 2" xfId="1396" xr:uid="{9566AEA3-B8CF-43D5-BE6E-908827D62C5C}"/>
    <cellStyle name="Millares 6 2 7 2 2 2" xfId="4225" xr:uid="{F8ED2320-8CD1-45FA-A033-87E37C24743A}"/>
    <cellStyle name="Millares 6 2 7 2 2 2 2" xfId="12491" xr:uid="{F596BD8F-67E2-4BBD-87B0-4CEB77BDAE6D}"/>
    <cellStyle name="Millares 6 2 7 2 2 2 2 2" xfId="33994" xr:uid="{E24EFF11-BDF2-42CF-B520-57F35F9C9AF2}"/>
    <cellStyle name="Millares 6 2 7 2 2 2 3" xfId="19126" xr:uid="{596203FB-BE7C-43B1-80E5-5AA67FE7CC48}"/>
    <cellStyle name="Millares 6 2 7 2 2 2 3 2" xfId="40629" xr:uid="{A03C19F0-04FA-4BAC-B399-6F97E673EDFA}"/>
    <cellStyle name="Millares 6 2 7 2 2 2 4" xfId="25731" xr:uid="{A72084E3-36B6-4763-94C3-61E2828FD98D}"/>
    <cellStyle name="Millares 6 2 7 2 2 2 5" xfId="47234" xr:uid="{69E534A0-2834-4579-9BD1-503295CF032C}"/>
    <cellStyle name="Millares 6 2 7 2 2 3" xfId="6364" xr:uid="{261A1010-0FB6-4E6B-85B5-960ED130695C}"/>
    <cellStyle name="Millares 6 2 7 2 2 3 2" xfId="14630" xr:uid="{87EA858A-C50D-4A29-BE0B-19E19FD897F7}"/>
    <cellStyle name="Millares 6 2 7 2 2 3 2 2" xfId="36133" xr:uid="{A5149958-3858-49F0-B21E-060077AA5837}"/>
    <cellStyle name="Millares 6 2 7 2 2 3 3" xfId="21265" xr:uid="{B6B1E641-3CBE-4A4F-9625-811826F4BF6C}"/>
    <cellStyle name="Millares 6 2 7 2 2 3 3 2" xfId="42768" xr:uid="{AB3AA84D-7EF0-491B-82E9-C92882FED526}"/>
    <cellStyle name="Millares 6 2 7 2 2 3 4" xfId="27870" xr:uid="{E127DDA1-703C-43FE-9507-FAAD350A72E6}"/>
    <cellStyle name="Millares 6 2 7 2 2 3 5" xfId="49373" xr:uid="{0F094C16-B939-49ED-9546-0FA5B8673745}"/>
    <cellStyle name="Millares 6 2 7 2 2 4" xfId="8005" xr:uid="{612792D6-7E82-480D-B6C4-F1AE7D7F2071}"/>
    <cellStyle name="Millares 6 2 7 2 2 4 2" xfId="29508" xr:uid="{A3541D66-F585-4456-92A5-23B7F863A975}"/>
    <cellStyle name="Millares 6 2 7 2 2 5" xfId="9662" xr:uid="{D37B2DAD-F108-4196-BA74-11AAFA26D88B}"/>
    <cellStyle name="Millares 6 2 7 2 2 5 2" xfId="31165" xr:uid="{989838E5-5A0E-4C93-8AB8-F8E9240280A5}"/>
    <cellStyle name="Millares 6 2 7 2 2 6" xfId="16297" xr:uid="{E3EA9A55-8864-4FC5-A95F-5BBBB5A6FB8A}"/>
    <cellStyle name="Millares 6 2 7 2 2 6 2" xfId="37800" xr:uid="{EA4FDD21-BCE8-4EF3-96BB-44232D375544}"/>
    <cellStyle name="Millares 6 2 7 2 2 7" xfId="22902" xr:uid="{A46AF427-8FF3-4FA1-944F-5A2197ECF860}"/>
    <cellStyle name="Millares 6 2 7 2 2 8" xfId="44405" xr:uid="{64D738B1-1B58-4541-9CA6-534B3C6FB20C}"/>
    <cellStyle name="Millares 6 2 7 2 3" xfId="2083" xr:uid="{AF9AE342-4A78-4CE1-A40F-C65F56AD79B6}"/>
    <cellStyle name="Millares 6 2 7 2 3 2" xfId="10349" xr:uid="{A5F47878-5C3F-44BC-9110-71524E883757}"/>
    <cellStyle name="Millares 6 2 7 2 3 2 2" xfId="31852" xr:uid="{02F3EAC2-650C-4B4B-860F-516B192CF625}"/>
    <cellStyle name="Millares 6 2 7 2 3 3" xfId="16984" xr:uid="{4D0BADC8-F91A-4174-ABD1-A0B8A19DC56F}"/>
    <cellStyle name="Millares 6 2 7 2 3 3 2" xfId="38487" xr:uid="{DC004180-59DA-4162-BB44-20AB6A225768}"/>
    <cellStyle name="Millares 6 2 7 2 3 4" xfId="23589" xr:uid="{2354F6DA-B9CB-473C-BD9A-86607E91F74C}"/>
    <cellStyle name="Millares 6 2 7 2 3 5" xfId="45092" xr:uid="{492851CF-F974-4CD0-A356-D162504ACA24}"/>
    <cellStyle name="Millares 6 2 7 2 4" xfId="2880" xr:uid="{83B4D0D5-BB88-4F4F-9ECA-FEF19CA1D445}"/>
    <cellStyle name="Millares 6 2 7 2 4 2" xfId="11146" xr:uid="{EEAED456-2A57-4965-9024-45C31CA64902}"/>
    <cellStyle name="Millares 6 2 7 2 4 2 2" xfId="32649" xr:uid="{66FC9C85-F73A-449E-BF5E-31797CBB090D}"/>
    <cellStyle name="Millares 6 2 7 2 4 3" xfId="17781" xr:uid="{E66CBE5D-F9F4-4716-B469-004B7DD04FF2}"/>
    <cellStyle name="Millares 6 2 7 2 4 3 2" xfId="39284" xr:uid="{E3F65F91-E23B-4E40-8D95-6FE5D63D4C21}"/>
    <cellStyle name="Millares 6 2 7 2 4 4" xfId="24386" xr:uid="{741B304E-3EE5-4658-BE1D-609579A1BC3B}"/>
    <cellStyle name="Millares 6 2 7 2 4 5" xfId="45889" xr:uid="{7DCBE35A-A3A2-47BE-8269-ADBB4D701202}"/>
    <cellStyle name="Millares 6 2 7 2 5" xfId="3279" xr:uid="{6766D368-FC6C-4A89-BB04-76F6FAF309B9}"/>
    <cellStyle name="Millares 6 2 7 2 5 2" xfId="11545" xr:uid="{6970EF7E-2656-47D3-A912-1C55F24C9B5A}"/>
    <cellStyle name="Millares 6 2 7 2 5 2 2" xfId="33048" xr:uid="{6DCCBE5F-B8AE-4442-8CAD-BFB3B3F9C685}"/>
    <cellStyle name="Millares 6 2 7 2 5 3" xfId="18180" xr:uid="{858E02DB-0150-4DD3-9DF3-BC30F6B5D86B}"/>
    <cellStyle name="Millares 6 2 7 2 5 3 2" xfId="39683" xr:uid="{D512482E-B9C1-4736-B7CE-6FD3EC204554}"/>
    <cellStyle name="Millares 6 2 7 2 5 4" xfId="24785" xr:uid="{64421E6C-1928-4788-99FD-F1BFE557C650}"/>
    <cellStyle name="Millares 6 2 7 2 5 5" xfId="46288" xr:uid="{F7197DE6-E72B-49B4-B166-A74985E0203B}"/>
    <cellStyle name="Millares 6 2 7 2 6" xfId="5024" xr:uid="{BB693947-4BB5-40D9-99B9-A79EDCA5107E}"/>
    <cellStyle name="Millares 6 2 7 2 6 2" xfId="13290" xr:uid="{6AD18D4A-206A-4E57-8E8C-DCA230B89F15}"/>
    <cellStyle name="Millares 6 2 7 2 6 2 2" xfId="34793" xr:uid="{AF35C235-8336-47F4-A77A-E224844458DD}"/>
    <cellStyle name="Millares 6 2 7 2 6 3" xfId="19925" xr:uid="{F02BEAA7-1FD6-4167-BC30-72CB307B9081}"/>
    <cellStyle name="Millares 6 2 7 2 6 3 2" xfId="41428" xr:uid="{6736D809-86C6-4D32-8334-A19E9B11D220}"/>
    <cellStyle name="Millares 6 2 7 2 6 4" xfId="26530" xr:uid="{4D4D46FA-D63C-49E8-A516-5E06331DA1AE}"/>
    <cellStyle name="Millares 6 2 7 2 6 5" xfId="48033" xr:uid="{9990F39E-CD68-41D5-869F-94E2634FC0C0}"/>
    <cellStyle name="Millares 6 2 7 2 7" xfId="5418" xr:uid="{6F088407-C15A-4769-B398-97D2C110B43C}"/>
    <cellStyle name="Millares 6 2 7 2 7 2" xfId="13684" xr:uid="{80111F86-C024-488A-A1A3-0E82B4C35FC4}"/>
    <cellStyle name="Millares 6 2 7 2 7 2 2" xfId="35187" xr:uid="{ED6F89CB-0B03-4AEC-8DCC-989B09A10C7D}"/>
    <cellStyle name="Millares 6 2 7 2 7 3" xfId="20319" xr:uid="{D83D2E87-C85F-44B4-8640-4720C279B743}"/>
    <cellStyle name="Millares 6 2 7 2 7 3 2" xfId="41822" xr:uid="{41421857-8E60-4F1C-82C0-76632C568A53}"/>
    <cellStyle name="Millares 6 2 7 2 7 4" xfId="26924" xr:uid="{902B90AC-97FC-452B-830B-67B6430FEFD1}"/>
    <cellStyle name="Millares 6 2 7 2 7 5" xfId="48427" xr:uid="{92EFDE3D-1220-4DAD-94B9-ED1C70AE2426}"/>
    <cellStyle name="Millares 6 2 7 2 8" xfId="7059" xr:uid="{37C4AB57-44ED-445B-AF4C-31F520CC6C39}"/>
    <cellStyle name="Millares 6 2 7 2 8 2" xfId="28562" xr:uid="{D051A569-37BE-4EAC-87A5-34F9A10FF36B}"/>
    <cellStyle name="Millares 6 2 7 2 9" xfId="8715" xr:uid="{446C6965-1442-4E60-B58C-7910AC404407}"/>
    <cellStyle name="Millares 6 2 7 2 9 2" xfId="30218" xr:uid="{6C12DE14-7FAF-40C0-80FC-2F99B634E957}"/>
    <cellStyle name="Millares 6 2 7 3" xfId="730" xr:uid="{F9ABF414-9F64-489C-8224-9B6081518E50}"/>
    <cellStyle name="Millares 6 2 7 3 10" xfId="43739" xr:uid="{A8A981C8-AEE1-4C86-8A43-52BDB1B64A31}"/>
    <cellStyle name="Millares 6 2 7 3 2" xfId="1676" xr:uid="{2B5E7281-C95C-474B-A23E-F502426F8EA8}"/>
    <cellStyle name="Millares 6 2 7 3 2 2" xfId="4505" xr:uid="{8566F8C5-0B5C-48E3-A683-753EC8DB7DF9}"/>
    <cellStyle name="Millares 6 2 7 3 2 2 2" xfId="12771" xr:uid="{766DA24B-05D8-4CDF-991E-5FA8FEF8F225}"/>
    <cellStyle name="Millares 6 2 7 3 2 2 2 2" xfId="34274" xr:uid="{C3BD513E-E38C-48DD-8AE2-97F7B3D7AF0F}"/>
    <cellStyle name="Millares 6 2 7 3 2 2 3" xfId="19406" xr:uid="{23194356-D853-438D-9346-B0CDAB47E586}"/>
    <cellStyle name="Millares 6 2 7 3 2 2 3 2" xfId="40909" xr:uid="{A9535F1D-FA9E-40C1-B409-CA6503AF3655}"/>
    <cellStyle name="Millares 6 2 7 3 2 2 4" xfId="26011" xr:uid="{6B4AEE1A-5414-4422-A2B5-7F7E271D511C}"/>
    <cellStyle name="Millares 6 2 7 3 2 2 5" xfId="47514" xr:uid="{926847C2-FB90-449B-A7D3-1E5D31521D2E}"/>
    <cellStyle name="Millares 6 2 7 3 2 3" xfId="6644" xr:uid="{87CD9D95-4164-4764-8F11-E3A9BBFEEB9C}"/>
    <cellStyle name="Millares 6 2 7 3 2 3 2" xfId="14910" xr:uid="{75C703CB-A2C5-4031-97FC-B591F3B717CF}"/>
    <cellStyle name="Millares 6 2 7 3 2 3 2 2" xfId="36413" xr:uid="{22A8BF1C-4E6F-4EC2-812A-0FBF618BDB24}"/>
    <cellStyle name="Millares 6 2 7 3 2 3 3" xfId="21545" xr:uid="{1704337D-C671-4497-ABA7-1966B44A2CA0}"/>
    <cellStyle name="Millares 6 2 7 3 2 3 3 2" xfId="43048" xr:uid="{16A33DA4-9E0F-47B8-8A15-87A844F2758C}"/>
    <cellStyle name="Millares 6 2 7 3 2 3 4" xfId="28150" xr:uid="{646C5753-1F41-4448-B712-F4E6A673956D}"/>
    <cellStyle name="Millares 6 2 7 3 2 3 5" xfId="49653" xr:uid="{7CA924CA-FBE0-4AEF-A7AE-3CD37D607BFF}"/>
    <cellStyle name="Millares 6 2 7 3 2 4" xfId="8285" xr:uid="{87CB334B-6F4D-4E5B-94A6-21F64A4D1EE6}"/>
    <cellStyle name="Millares 6 2 7 3 2 4 2" xfId="29788" xr:uid="{875516BF-84D1-4D65-8A51-3376EA6429D0}"/>
    <cellStyle name="Millares 6 2 7 3 2 5" xfId="9942" xr:uid="{D2994E59-37B6-4557-BDBE-DA99B88C3E11}"/>
    <cellStyle name="Millares 6 2 7 3 2 5 2" xfId="31445" xr:uid="{59FDCA20-DD06-4BAE-9B94-DDE39977DBF4}"/>
    <cellStyle name="Millares 6 2 7 3 2 6" xfId="16577" xr:uid="{ADDB03FE-8E7D-4EDC-9139-04A187F80394}"/>
    <cellStyle name="Millares 6 2 7 3 2 6 2" xfId="38080" xr:uid="{0EF48FC8-44C6-451C-810A-0F9D02C39359}"/>
    <cellStyle name="Millares 6 2 7 3 2 7" xfId="23182" xr:uid="{FF642A14-D04A-45F5-8557-B0D2FD2EB4E2}"/>
    <cellStyle name="Millares 6 2 7 3 2 8" xfId="44685" xr:uid="{50C2D276-D539-40A8-A4E5-A779B99333F0}"/>
    <cellStyle name="Millares 6 2 7 3 3" xfId="2363" xr:uid="{518F84DE-5F3F-425D-90F3-6C08B36FA35E}"/>
    <cellStyle name="Millares 6 2 7 3 3 2" xfId="10629" xr:uid="{58FB5BF5-27E5-44F8-A2A1-CB1D7C4FE86A}"/>
    <cellStyle name="Millares 6 2 7 3 3 2 2" xfId="32132" xr:uid="{FAF92199-661D-4367-988F-42CAE53BD17F}"/>
    <cellStyle name="Millares 6 2 7 3 3 3" xfId="17264" xr:uid="{CE21C1B6-F13C-49A1-9F5F-CD30D8A98A29}"/>
    <cellStyle name="Millares 6 2 7 3 3 3 2" xfId="38767" xr:uid="{2AE22DB2-40C6-4BE9-9AD4-FED41757F515}"/>
    <cellStyle name="Millares 6 2 7 3 3 4" xfId="23869" xr:uid="{AC1AA15F-C580-4169-9A72-5DCCF217DE22}"/>
    <cellStyle name="Millares 6 2 7 3 3 5" xfId="45372" xr:uid="{3E2F0596-BA0F-42F5-806F-7E27B015EE3A}"/>
    <cellStyle name="Millares 6 2 7 3 4" xfId="3559" xr:uid="{8579BBA5-313C-4D0B-9B96-C2392812B7AE}"/>
    <cellStyle name="Millares 6 2 7 3 4 2" xfId="11825" xr:uid="{2BB7389A-EE02-4FE2-BF61-0607B4A1C51E}"/>
    <cellStyle name="Millares 6 2 7 3 4 2 2" xfId="33328" xr:uid="{3533894C-6457-4EFF-8263-DD3D3030DFDF}"/>
    <cellStyle name="Millares 6 2 7 3 4 3" xfId="18460" xr:uid="{9CFCB36F-118C-49C4-9CA5-1F4F7B04412D}"/>
    <cellStyle name="Millares 6 2 7 3 4 3 2" xfId="39963" xr:uid="{FDFD49E9-280D-4474-B67B-2E5F057BDC05}"/>
    <cellStyle name="Millares 6 2 7 3 4 4" xfId="25065" xr:uid="{6788FDFD-CDE7-468B-BACE-5402A3D3AEC0}"/>
    <cellStyle name="Millares 6 2 7 3 4 5" xfId="46568" xr:uid="{E647B65F-7C7F-4D6D-8C69-F2BDDB2F6AB0}"/>
    <cellStyle name="Millares 6 2 7 3 5" xfId="5698" xr:uid="{94E2C4D6-72E2-4FF9-A65B-4B67778694EE}"/>
    <cellStyle name="Millares 6 2 7 3 5 2" xfId="13964" xr:uid="{BCC6ACAB-9903-4766-B93C-C0BE23410D38}"/>
    <cellStyle name="Millares 6 2 7 3 5 2 2" xfId="35467" xr:uid="{F833446D-4DE0-413C-91EE-E6D76842BFB4}"/>
    <cellStyle name="Millares 6 2 7 3 5 3" xfId="20599" xr:uid="{F8140B93-F195-4D7E-8F47-668E4B5FB5F2}"/>
    <cellStyle name="Millares 6 2 7 3 5 3 2" xfId="42102" xr:uid="{EE9FFA61-FEC9-4F18-AFD4-D082D1316AFE}"/>
    <cellStyle name="Millares 6 2 7 3 5 4" xfId="27204" xr:uid="{ECFB3C57-9387-47CC-80A2-95F70914AD06}"/>
    <cellStyle name="Millares 6 2 7 3 5 5" xfId="48707" xr:uid="{E68004FA-2666-4B3C-8688-EECF3FF27450}"/>
    <cellStyle name="Millares 6 2 7 3 6" xfId="7339" xr:uid="{CD57E56D-63F9-472A-8034-24DB85408AF1}"/>
    <cellStyle name="Millares 6 2 7 3 6 2" xfId="28842" xr:uid="{6AD7840C-53D9-42CF-9DE7-6C6F5E090C03}"/>
    <cellStyle name="Millares 6 2 7 3 7" xfId="8996" xr:uid="{3050872E-0B86-4EC2-A2FF-AB25BBE4AC2F}"/>
    <cellStyle name="Millares 6 2 7 3 7 2" xfId="30499" xr:uid="{18158D6D-6835-46EC-ADEC-FAC83D7C12F9}"/>
    <cellStyle name="Millares 6 2 7 3 8" xfId="15631" xr:uid="{FD4AAD4A-AE01-4A2A-B21E-8A6EA91CF02B}"/>
    <cellStyle name="Millares 6 2 7 3 8 2" xfId="37134" xr:uid="{680412BE-6A17-4F10-B346-1223F5BC69AF}"/>
    <cellStyle name="Millares 6 2 7 3 9" xfId="22236" xr:uid="{9B83E6C3-55C6-44E7-9D85-5F7002E3D6F7}"/>
    <cellStyle name="Millares 6 2 7 4" xfId="1000" xr:uid="{CB029FED-CAAF-4D7B-9807-797DE617A20B}"/>
    <cellStyle name="Millares 6 2 7 4 2" xfId="3829" xr:uid="{4BF6571E-8146-4BE8-9DAA-475664B85A6D}"/>
    <cellStyle name="Millares 6 2 7 4 2 2" xfId="12095" xr:uid="{5BADF6D7-C124-43BD-BE4B-62B0712F8CEF}"/>
    <cellStyle name="Millares 6 2 7 4 2 2 2" xfId="33598" xr:uid="{560684DA-DCD8-4A46-B2D0-E0BE6544B7C2}"/>
    <cellStyle name="Millares 6 2 7 4 2 3" xfId="18730" xr:uid="{4E86D8FD-5CE9-4518-A5D2-66DAE8A58F67}"/>
    <cellStyle name="Millares 6 2 7 4 2 3 2" xfId="40233" xr:uid="{64016870-4D21-41B4-A33F-AFBE714CD9FD}"/>
    <cellStyle name="Millares 6 2 7 4 2 4" xfId="25335" xr:uid="{28FF588B-56E3-4AFE-B92D-D31536E016B4}"/>
    <cellStyle name="Millares 6 2 7 4 2 5" xfId="46838" xr:uid="{4A4A4D5A-DE00-4DA8-9057-34A051BE6845}"/>
    <cellStyle name="Millares 6 2 7 4 3" xfId="5968" xr:uid="{994DB8E8-F342-4E61-B368-0A6D4C0D3344}"/>
    <cellStyle name="Millares 6 2 7 4 3 2" xfId="14234" xr:uid="{CD4DDDD1-8E46-4166-8F5B-90F8B580B69D}"/>
    <cellStyle name="Millares 6 2 7 4 3 2 2" xfId="35737" xr:uid="{E258D0CD-9E67-4662-A1B7-2B9474E3E70D}"/>
    <cellStyle name="Millares 6 2 7 4 3 3" xfId="20869" xr:uid="{0E118075-DF79-4FEF-B7DF-D78D8A47E630}"/>
    <cellStyle name="Millares 6 2 7 4 3 3 2" xfId="42372" xr:uid="{B6482DFC-A813-4259-B509-15D5E04B50BE}"/>
    <cellStyle name="Millares 6 2 7 4 3 4" xfId="27474" xr:uid="{97641521-EE5B-4CE0-A835-6F0ADA52CE53}"/>
    <cellStyle name="Millares 6 2 7 4 3 5" xfId="48977" xr:uid="{EB9FE6C0-D0F5-42FB-B7A3-4BEEDEC22BE3}"/>
    <cellStyle name="Millares 6 2 7 4 4" xfId="7609" xr:uid="{28FFB4EC-5FF9-416C-874C-EB6FEA859F7B}"/>
    <cellStyle name="Millares 6 2 7 4 4 2" xfId="29112" xr:uid="{86CB08AA-9DF4-4E1B-A7CE-D0F5F63FDBF0}"/>
    <cellStyle name="Millares 6 2 7 4 5" xfId="9266" xr:uid="{EC6A1DDD-D437-494B-BA4A-90D407B71E09}"/>
    <cellStyle name="Millares 6 2 7 4 5 2" xfId="30769" xr:uid="{C08A9B58-4D6B-4718-BB81-788E462215CF}"/>
    <cellStyle name="Millares 6 2 7 4 6" xfId="15901" xr:uid="{C420C352-8713-4FC8-8C2C-E92DB4BB2D89}"/>
    <cellStyle name="Millares 6 2 7 4 6 2" xfId="37404" xr:uid="{6174EB84-8250-4398-8164-20CDF626EEEE}"/>
    <cellStyle name="Millares 6 2 7 4 7" xfId="22506" xr:uid="{D6D6298D-8BFC-4C68-9E21-4AB9396C67B2}"/>
    <cellStyle name="Millares 6 2 7 4 8" xfId="44009" xr:uid="{99142689-27F7-4B3B-AF3F-44543FA6C77A}"/>
    <cellStyle name="Millares 6 2 7 5" xfId="1257" xr:uid="{8421C3C3-2977-4628-A541-A5A641863637}"/>
    <cellStyle name="Millares 6 2 7 5 2" xfId="4086" xr:uid="{886D8B4F-771F-4E92-BFB4-08DC36C97D51}"/>
    <cellStyle name="Millares 6 2 7 5 2 2" xfId="12352" xr:uid="{1C5DF24B-7823-439D-B1C0-9C4D2DD4DE24}"/>
    <cellStyle name="Millares 6 2 7 5 2 2 2" xfId="33855" xr:uid="{8864FF84-C0CB-4EBE-BF2A-5A0B2A2DDEFD}"/>
    <cellStyle name="Millares 6 2 7 5 2 3" xfId="18987" xr:uid="{FC0FEE13-7EEF-4DAE-AD35-DCC0AF5F1319}"/>
    <cellStyle name="Millares 6 2 7 5 2 3 2" xfId="40490" xr:uid="{91851561-A883-4DFE-9D34-E7AAE7322E54}"/>
    <cellStyle name="Millares 6 2 7 5 2 4" xfId="25592" xr:uid="{E0626078-FFBB-4A24-A00D-23A8911BBD62}"/>
    <cellStyle name="Millares 6 2 7 5 2 5" xfId="47095" xr:uid="{16475ADD-D6A0-44BC-B6C7-711084D1388C}"/>
    <cellStyle name="Millares 6 2 7 5 3" xfId="6225" xr:uid="{675949B6-8AB9-4C6E-B665-7DA1081090E2}"/>
    <cellStyle name="Millares 6 2 7 5 3 2" xfId="14491" xr:uid="{352ABE26-E56D-429F-80EB-969A40B2E69E}"/>
    <cellStyle name="Millares 6 2 7 5 3 2 2" xfId="35994" xr:uid="{A9A114F2-AEC7-4BCE-8951-52B03ABB449F}"/>
    <cellStyle name="Millares 6 2 7 5 3 3" xfId="21126" xr:uid="{16FD0E59-85B0-4C77-AEAA-11A02BFC897D}"/>
    <cellStyle name="Millares 6 2 7 5 3 3 2" xfId="42629" xr:uid="{1B8CCA92-452C-4BE5-B94F-6E474FF8AE30}"/>
    <cellStyle name="Millares 6 2 7 5 3 4" xfId="27731" xr:uid="{659795B5-8601-4B7D-AEB6-91D84C5FC103}"/>
    <cellStyle name="Millares 6 2 7 5 3 5" xfId="49234" xr:uid="{35BCF9BB-A045-4125-A338-2B8119C8CE53}"/>
    <cellStyle name="Millares 6 2 7 5 4" xfId="7866" xr:uid="{E455C84B-E398-4FB7-88CD-AEFE30F44A71}"/>
    <cellStyle name="Millares 6 2 7 5 4 2" xfId="29369" xr:uid="{9086F1E8-7CAD-4137-A289-924C52BA4681}"/>
    <cellStyle name="Millares 6 2 7 5 5" xfId="9523" xr:uid="{0EAFC271-15C9-4B2F-8445-CE1E6E442F30}"/>
    <cellStyle name="Millares 6 2 7 5 5 2" xfId="31026" xr:uid="{94A7215E-A10F-412B-A916-817F020F2224}"/>
    <cellStyle name="Millares 6 2 7 5 6" xfId="16158" xr:uid="{34E16FAC-D9BA-4843-8B10-E3DB8C7796D0}"/>
    <cellStyle name="Millares 6 2 7 5 6 2" xfId="37661" xr:uid="{BB8B07C1-1F1F-4AF0-A758-5FFCE4910F45}"/>
    <cellStyle name="Millares 6 2 7 5 7" xfId="22763" xr:uid="{2CFB8C03-56DF-4AE6-825E-EBE10D850573}"/>
    <cellStyle name="Millares 6 2 7 5 8" xfId="44266" xr:uid="{4E9A5C87-3A22-4F9B-82E0-5B90993DC34D}"/>
    <cellStyle name="Millares 6 2 7 6" xfId="1944" xr:uid="{AE516709-6EE9-438E-872E-09FDD6866D8D}"/>
    <cellStyle name="Millares 6 2 7 6 2" xfId="10210" xr:uid="{BE60537C-93DD-4050-8E30-DAEC19A6EC23}"/>
    <cellStyle name="Millares 6 2 7 6 2 2" xfId="31713" xr:uid="{DAD40438-7170-43AD-8557-6CB0C060D3D4}"/>
    <cellStyle name="Millares 6 2 7 6 3" xfId="16845" xr:uid="{0C73EA6C-07D3-473C-8F9B-7A4D97FD36A0}"/>
    <cellStyle name="Millares 6 2 7 6 3 2" xfId="38348" xr:uid="{F8ED12F4-4735-4B95-B6AB-1F276B5C33BD}"/>
    <cellStyle name="Millares 6 2 7 6 4" xfId="23450" xr:uid="{BA78B0D0-22C5-48D5-904A-083B043AF00A}"/>
    <cellStyle name="Millares 6 2 7 6 5" xfId="44953" xr:uid="{EC9CF8D4-8083-432C-B948-586F7F8C4FA2}"/>
    <cellStyle name="Millares 6 2 7 7" xfId="2631" xr:uid="{83FED690-90B5-4CA8-B3DA-5CDEA6A1D014}"/>
    <cellStyle name="Millares 6 2 7 7 2" xfId="10897" xr:uid="{21DAD752-9CCD-47D0-BF8B-5921A3D1340E}"/>
    <cellStyle name="Millares 6 2 7 7 2 2" xfId="32400" xr:uid="{E855C485-89D5-46C1-8DEE-C3381C709CC4}"/>
    <cellStyle name="Millares 6 2 7 7 3" xfId="17532" xr:uid="{564F5C68-647C-4BEC-AD4C-060D40141C53}"/>
    <cellStyle name="Millares 6 2 7 7 3 2" xfId="39035" xr:uid="{EBFB598A-2161-4088-AF1B-2AE9EB38D224}"/>
    <cellStyle name="Millares 6 2 7 7 4" xfId="24137" xr:uid="{7585EC6C-C726-4664-B834-ECD7CE878931}"/>
    <cellStyle name="Millares 6 2 7 7 5" xfId="45640" xr:uid="{BA299187-39C0-4039-AB4E-D612FE0C5A67}"/>
    <cellStyle name="Millares 6 2 7 8" xfId="3140" xr:uid="{C9D13D0C-381C-4CF7-B9EC-289C2D4B5D4E}"/>
    <cellStyle name="Millares 6 2 7 8 2" xfId="11406" xr:uid="{C26812DC-8E86-4983-AD63-4F26D4E89D7C}"/>
    <cellStyle name="Millares 6 2 7 8 2 2" xfId="32909" xr:uid="{B1B472A5-BEE8-4B88-B837-36552BF20C30}"/>
    <cellStyle name="Millares 6 2 7 8 3" xfId="18041" xr:uid="{27561B80-03F4-493E-A249-6247E06A898E}"/>
    <cellStyle name="Millares 6 2 7 8 3 2" xfId="39544" xr:uid="{FF07A9AF-3564-421D-8C20-DBF70D533D47}"/>
    <cellStyle name="Millares 6 2 7 8 4" xfId="24646" xr:uid="{E6436D49-5C6E-4D82-B377-FA1A2B6BE47B}"/>
    <cellStyle name="Millares 6 2 7 8 5" xfId="46149" xr:uid="{782925E9-8CB5-4BBD-818A-B47DEFB23266}"/>
    <cellStyle name="Millares 6 2 7 9" xfId="4775" xr:uid="{C5529D92-9185-4057-84B5-E0F2E9A68478}"/>
    <cellStyle name="Millares 6 2 7 9 2" xfId="13041" xr:uid="{3FA912D1-8412-4157-A374-782EBC55A026}"/>
    <cellStyle name="Millares 6 2 7 9 2 2" xfId="34544" xr:uid="{CF2F923E-0098-4686-ABCF-A6478F45F7F5}"/>
    <cellStyle name="Millares 6 2 7 9 3" xfId="19676" xr:uid="{6EA2AD13-A7DE-4906-A3CA-6B62FB25BF79}"/>
    <cellStyle name="Millares 6 2 7 9 3 2" xfId="41179" xr:uid="{52E1F35D-B1F8-4631-BC04-B37CF2649249}"/>
    <cellStyle name="Millares 6 2 7 9 4" xfId="26281" xr:uid="{C3718B14-5256-4D7F-8F4A-760137E22E9C}"/>
    <cellStyle name="Millares 6 2 7 9 5" xfId="47784" xr:uid="{99CB6160-61E5-45DA-8E5C-1FEF2408EA51}"/>
    <cellStyle name="Millares 6 2 8" xfId="321" xr:uid="{EE9529EF-31B4-4BC8-917A-1AF191FF0B25}"/>
    <cellStyle name="Millares 6 2 8 10" xfId="15224" xr:uid="{85138002-2F95-4A85-A10F-6D317832D01B}"/>
    <cellStyle name="Millares 6 2 8 10 2" xfId="36727" xr:uid="{530BD161-0999-491D-92B0-CC5108C56729}"/>
    <cellStyle name="Millares 6 2 8 11" xfId="21829" xr:uid="{D2EED31E-0812-4FA1-8D72-6487E5E1234F}"/>
    <cellStyle name="Millares 6 2 8 12" xfId="43332" xr:uid="{A03B500A-7AF7-4F83-986B-8600CF16541E}"/>
    <cellStyle name="Millares 6 2 8 2" xfId="1269" xr:uid="{BEBBD4B4-B305-41FE-BDB0-A56BE3F8A046}"/>
    <cellStyle name="Millares 6 2 8 2 2" xfId="4098" xr:uid="{34D6D116-5443-4864-8ED8-9B4A7B7CD5E1}"/>
    <cellStyle name="Millares 6 2 8 2 2 2" xfId="12364" xr:uid="{13F518E7-7DAE-424A-B0FF-3C8ABAEF63B6}"/>
    <cellStyle name="Millares 6 2 8 2 2 2 2" xfId="33867" xr:uid="{8245E536-D25C-4C72-BA63-902B61CA3076}"/>
    <cellStyle name="Millares 6 2 8 2 2 3" xfId="18999" xr:uid="{814E0403-0E24-468B-9697-A41B81137E12}"/>
    <cellStyle name="Millares 6 2 8 2 2 3 2" xfId="40502" xr:uid="{2A1EB24D-876B-4E6E-8F3B-C81357EB5650}"/>
    <cellStyle name="Millares 6 2 8 2 2 4" xfId="25604" xr:uid="{E15D12B0-0255-4E99-9625-60CFA8A16E12}"/>
    <cellStyle name="Millares 6 2 8 2 2 5" xfId="47107" xr:uid="{820DEAE0-2F15-4451-B161-ADD78AF1FFA7}"/>
    <cellStyle name="Millares 6 2 8 2 3" xfId="6237" xr:uid="{60B68DAF-7176-44C2-8557-B54BED72ABF3}"/>
    <cellStyle name="Millares 6 2 8 2 3 2" xfId="14503" xr:uid="{47F38FC4-9BBB-473C-8264-775950027D70}"/>
    <cellStyle name="Millares 6 2 8 2 3 2 2" xfId="36006" xr:uid="{179B9985-F8E6-4812-A0D6-5D9C5CD0664F}"/>
    <cellStyle name="Millares 6 2 8 2 3 3" xfId="21138" xr:uid="{97F2CF9B-2571-4FAD-B1A9-14D015B29AC6}"/>
    <cellStyle name="Millares 6 2 8 2 3 3 2" xfId="42641" xr:uid="{7E49C0E7-6E7D-420B-B21C-70E0D0183C52}"/>
    <cellStyle name="Millares 6 2 8 2 3 4" xfId="27743" xr:uid="{BC5A70C0-B348-44CA-A5CB-4C8006B86AB1}"/>
    <cellStyle name="Millares 6 2 8 2 3 5" xfId="49246" xr:uid="{8109E667-DFD0-4CF3-8A4B-B96F1E7F07FB}"/>
    <cellStyle name="Millares 6 2 8 2 4" xfId="7878" xr:uid="{F9A34E75-D0C1-45BC-8959-5B5A4D2AACA8}"/>
    <cellStyle name="Millares 6 2 8 2 4 2" xfId="29381" xr:uid="{FF8129E5-2963-475F-AE64-2DF98CA197DD}"/>
    <cellStyle name="Millares 6 2 8 2 5" xfId="9535" xr:uid="{FD4158BF-7892-4E16-A76C-553B79AC9998}"/>
    <cellStyle name="Millares 6 2 8 2 5 2" xfId="31038" xr:uid="{D0B179AC-CCCF-4943-8F76-B1D7C9459BB3}"/>
    <cellStyle name="Millares 6 2 8 2 6" xfId="16170" xr:uid="{6BE5E710-4CBD-45AE-846A-B91EC250458F}"/>
    <cellStyle name="Millares 6 2 8 2 6 2" xfId="37673" xr:uid="{AF75B004-D46F-4989-8EBD-55A8BEDF562F}"/>
    <cellStyle name="Millares 6 2 8 2 7" xfId="22775" xr:uid="{D800390C-85CD-47DC-BDD3-B1632974A21D}"/>
    <cellStyle name="Millares 6 2 8 2 8" xfId="44278" xr:uid="{09E91A58-9398-40D4-8DA6-2561759611C1}"/>
    <cellStyle name="Millares 6 2 8 3" xfId="1956" xr:uid="{8639BDDE-0899-44FF-B6FF-839EA95757DB}"/>
    <cellStyle name="Millares 6 2 8 3 2" xfId="10222" xr:uid="{92256B87-5EFC-4559-8B21-79DCD855C32C}"/>
    <cellStyle name="Millares 6 2 8 3 2 2" xfId="31725" xr:uid="{B47035C2-FC49-4548-B699-D86AD32AC7CF}"/>
    <cellStyle name="Millares 6 2 8 3 3" xfId="16857" xr:uid="{8C1D7F5A-23B4-46F5-BD66-D2AC73B6C290}"/>
    <cellStyle name="Millares 6 2 8 3 3 2" xfId="38360" xr:uid="{06831DBD-0299-43E4-9846-55A2619635BF}"/>
    <cellStyle name="Millares 6 2 8 3 4" xfId="23462" xr:uid="{AF6D614A-5ED4-4475-9F18-6ED772CCC69D}"/>
    <cellStyle name="Millares 6 2 8 3 5" xfId="44965" xr:uid="{F673AC2F-9D47-45DB-AC0E-427F65FCCFE3}"/>
    <cellStyle name="Millares 6 2 8 4" xfId="2755" xr:uid="{912262EB-DCE4-42F3-AB64-15CA76B23367}"/>
    <cellStyle name="Millares 6 2 8 4 2" xfId="11021" xr:uid="{5C095F31-99D7-4F17-BEA4-7BFA891AEB44}"/>
    <cellStyle name="Millares 6 2 8 4 2 2" xfId="32524" xr:uid="{8A909014-8080-468F-B388-D773CAD6C64C}"/>
    <cellStyle name="Millares 6 2 8 4 3" xfId="17656" xr:uid="{62FA6A85-A919-4C3B-AC52-763FBA1ACA78}"/>
    <cellStyle name="Millares 6 2 8 4 3 2" xfId="39159" xr:uid="{27F2B3AC-9033-4424-9740-336CB776192E}"/>
    <cellStyle name="Millares 6 2 8 4 4" xfId="24261" xr:uid="{0CD0A750-EE4E-4608-8653-B425D36B9E03}"/>
    <cellStyle name="Millares 6 2 8 4 5" xfId="45764" xr:uid="{FE2F22FD-A492-40BC-8EF0-301C2EC1DA51}"/>
    <cellStyle name="Millares 6 2 8 5" xfId="3152" xr:uid="{D6A95639-0E35-4149-B37D-B45C2CDC2F48}"/>
    <cellStyle name="Millares 6 2 8 5 2" xfId="11418" xr:uid="{577EF29B-E850-44E9-ACA1-2A4608EC6231}"/>
    <cellStyle name="Millares 6 2 8 5 2 2" xfId="32921" xr:uid="{502AC9C2-4105-470E-B6A2-39C062CA0CCE}"/>
    <cellStyle name="Millares 6 2 8 5 3" xfId="18053" xr:uid="{8B9B7498-D566-49F8-9C99-FB398B0A8DF8}"/>
    <cellStyle name="Millares 6 2 8 5 3 2" xfId="39556" xr:uid="{89BDAEC6-0BB9-44C5-8E8D-BA2FA4B59CE3}"/>
    <cellStyle name="Millares 6 2 8 5 4" xfId="24658" xr:uid="{6FF3FD80-9332-4F74-AD9A-3DB1CD2F5D28}"/>
    <cellStyle name="Millares 6 2 8 5 5" xfId="46161" xr:uid="{4005F3D8-6859-45DD-B9C9-85A00F09B72F}"/>
    <cellStyle name="Millares 6 2 8 6" xfId="4899" xr:uid="{48CE84DC-DCEA-4597-B6B2-AE7239F65D1C}"/>
    <cellStyle name="Millares 6 2 8 6 2" xfId="13165" xr:uid="{D5ECAB12-1CBE-4B28-B660-BB8250F01A42}"/>
    <cellStyle name="Millares 6 2 8 6 2 2" xfId="34668" xr:uid="{703BDFD4-D7DB-4D39-89AB-BAFC7835FE55}"/>
    <cellStyle name="Millares 6 2 8 6 3" xfId="19800" xr:uid="{1D925F16-6343-4BE0-A140-2D5503450E94}"/>
    <cellStyle name="Millares 6 2 8 6 3 2" xfId="41303" xr:uid="{885EC579-C1AF-4D79-AB56-2B22D3A0C761}"/>
    <cellStyle name="Millares 6 2 8 6 4" xfId="26405" xr:uid="{8B4AE3BD-4CE5-4C7E-82CC-B90143320D00}"/>
    <cellStyle name="Millares 6 2 8 6 5" xfId="47908" xr:uid="{BBFB8709-93B4-40A3-9AE2-62EB27EFDB8A}"/>
    <cellStyle name="Millares 6 2 8 7" xfId="5291" xr:uid="{0CA4316E-118E-42AA-BDD0-A378FEC52CE5}"/>
    <cellStyle name="Millares 6 2 8 7 2" xfId="13557" xr:uid="{F4D07FB8-7BCC-438D-95DA-7F8DFDCE2505}"/>
    <cellStyle name="Millares 6 2 8 7 2 2" xfId="35060" xr:uid="{15077755-5988-4CFE-80D5-0C9CCE25DEBA}"/>
    <cellStyle name="Millares 6 2 8 7 3" xfId="20192" xr:uid="{EBA75FAB-4D9F-4A3C-B250-660276AAA90B}"/>
    <cellStyle name="Millares 6 2 8 7 3 2" xfId="41695" xr:uid="{A1099EFB-D20E-4F79-A2B0-9C88778AECB5}"/>
    <cellStyle name="Millares 6 2 8 7 4" xfId="26797" xr:uid="{1E9D3DCD-B70D-452A-8172-99BD7632A904}"/>
    <cellStyle name="Millares 6 2 8 7 5" xfId="48300" xr:uid="{038464C7-8BF6-4EAE-B307-33CC24FF747F}"/>
    <cellStyle name="Millares 6 2 8 8" xfId="6932" xr:uid="{A522A1A1-EB07-427F-9A98-E0A024DFA8F4}"/>
    <cellStyle name="Millares 6 2 8 8 2" xfId="28435" xr:uid="{055A4FF1-E91D-446C-BFF8-788E4B5FB794}"/>
    <cellStyle name="Millares 6 2 8 9" xfId="8588" xr:uid="{EABDC06F-4332-4E7A-9779-30453AC5BF25}"/>
    <cellStyle name="Millares 6 2 8 9 2" xfId="30091" xr:uid="{0C35B320-163F-417E-B1A9-60756A2407C4}"/>
    <cellStyle name="Millares 6 2 9" xfId="605" xr:uid="{3CC27A08-0722-4737-9274-64A44DFE5A23}"/>
    <cellStyle name="Millares 6 2 9 10" xfId="43614" xr:uid="{717B433F-A3F4-45D9-9379-0092996BBC96}"/>
    <cellStyle name="Millares 6 2 9 2" xfId="1551" xr:uid="{F031D5D1-63BB-41B1-86D6-35CA2BE08CD3}"/>
    <cellStyle name="Millares 6 2 9 2 2" xfId="4380" xr:uid="{1ABA1272-3D5F-4D4D-A819-8352993C4562}"/>
    <cellStyle name="Millares 6 2 9 2 2 2" xfId="12646" xr:uid="{DB7AF3BA-FF85-46B4-8521-6E299F2D6B78}"/>
    <cellStyle name="Millares 6 2 9 2 2 2 2" xfId="34149" xr:uid="{089C6BE1-8C1E-499F-9E8C-F109E43157CD}"/>
    <cellStyle name="Millares 6 2 9 2 2 3" xfId="19281" xr:uid="{A851D594-ABC4-408C-984F-8FE23C96CCC6}"/>
    <cellStyle name="Millares 6 2 9 2 2 3 2" xfId="40784" xr:uid="{1B337978-F999-433B-BCE2-FDB5788C89E1}"/>
    <cellStyle name="Millares 6 2 9 2 2 4" xfId="25886" xr:uid="{60EE4974-8599-45AC-9094-9029A68D7719}"/>
    <cellStyle name="Millares 6 2 9 2 2 5" xfId="47389" xr:uid="{3333BAF6-FCB2-4551-A60D-AAEB3D4633D8}"/>
    <cellStyle name="Millares 6 2 9 2 3" xfId="6519" xr:uid="{65758881-4018-457E-B945-5E1689D5752C}"/>
    <cellStyle name="Millares 6 2 9 2 3 2" xfId="14785" xr:uid="{C5852867-6B01-4683-BABE-E9085214F722}"/>
    <cellStyle name="Millares 6 2 9 2 3 2 2" xfId="36288" xr:uid="{C8ACA043-1A08-4CD3-BBE0-69362A881001}"/>
    <cellStyle name="Millares 6 2 9 2 3 3" xfId="21420" xr:uid="{49143EAA-B069-484C-B757-E2A44620D040}"/>
    <cellStyle name="Millares 6 2 9 2 3 3 2" xfId="42923" xr:uid="{885B6FF8-0BBD-4BCC-8839-13608D484A58}"/>
    <cellStyle name="Millares 6 2 9 2 3 4" xfId="28025" xr:uid="{7B456468-7C9B-4E7F-ADDF-F10CE30E19A4}"/>
    <cellStyle name="Millares 6 2 9 2 3 5" xfId="49528" xr:uid="{87A97B3D-C5F2-43EC-A6A1-5FF8A360F1BC}"/>
    <cellStyle name="Millares 6 2 9 2 4" xfId="8160" xr:uid="{53CDA46C-104D-4C5A-BEF2-13675AB277E0}"/>
    <cellStyle name="Millares 6 2 9 2 4 2" xfId="29663" xr:uid="{35AF3B40-E044-47EC-83DF-FE9D3A018A2D}"/>
    <cellStyle name="Millares 6 2 9 2 5" xfId="9817" xr:uid="{76263B25-6FAA-4636-B28B-D485C92B46C9}"/>
    <cellStyle name="Millares 6 2 9 2 5 2" xfId="31320" xr:uid="{A3424A88-FCA4-4F7E-9E03-C925F3FACA12}"/>
    <cellStyle name="Millares 6 2 9 2 6" xfId="16452" xr:uid="{8906C362-6B2A-4D6B-8A6B-2736F182BD46}"/>
    <cellStyle name="Millares 6 2 9 2 6 2" xfId="37955" xr:uid="{6693D84D-34F2-4728-BCD1-2850DFFFBC3C}"/>
    <cellStyle name="Millares 6 2 9 2 7" xfId="23057" xr:uid="{880B0187-F5FF-4D1D-9871-9AD37CB9A314}"/>
    <cellStyle name="Millares 6 2 9 2 8" xfId="44560" xr:uid="{73B378C4-8FAB-41F2-ABD0-503EA60A6674}"/>
    <cellStyle name="Millares 6 2 9 3" xfId="2238" xr:uid="{7EE7C8FD-71B0-4D45-9954-C0C35BB9D730}"/>
    <cellStyle name="Millares 6 2 9 3 2" xfId="10504" xr:uid="{5B3DA933-D37D-489D-A16A-AF534E06598E}"/>
    <cellStyle name="Millares 6 2 9 3 2 2" xfId="32007" xr:uid="{F37B809A-1A04-4FC9-88F4-0EAD684168A7}"/>
    <cellStyle name="Millares 6 2 9 3 3" xfId="17139" xr:uid="{D22DF438-DBB6-4002-8876-C890FCB4DE61}"/>
    <cellStyle name="Millares 6 2 9 3 3 2" xfId="38642" xr:uid="{74F653C4-FF58-4B1C-8E5E-C9A6B77707B8}"/>
    <cellStyle name="Millares 6 2 9 3 4" xfId="23744" xr:uid="{C1EDB153-51D8-413A-963C-64FABD4DA730}"/>
    <cellStyle name="Millares 6 2 9 3 5" xfId="45247" xr:uid="{E4684543-8CB8-4FFC-9E7A-59DED4A9D66B}"/>
    <cellStyle name="Millares 6 2 9 4" xfId="3434" xr:uid="{845DC8D5-AE2E-491D-9E0F-5453BD66F77B}"/>
    <cellStyle name="Millares 6 2 9 4 2" xfId="11700" xr:uid="{A4BCABFF-A33E-4D68-9451-43161EFD4148}"/>
    <cellStyle name="Millares 6 2 9 4 2 2" xfId="33203" xr:uid="{E33C62D1-3143-47CB-A2A6-78B0E438FF01}"/>
    <cellStyle name="Millares 6 2 9 4 3" xfId="18335" xr:uid="{8F767D38-6E1A-4056-82C5-61F24B698C54}"/>
    <cellStyle name="Millares 6 2 9 4 3 2" xfId="39838" xr:uid="{9A15242B-951D-49FC-A4EB-E2E96277D107}"/>
    <cellStyle name="Millares 6 2 9 4 4" xfId="24940" xr:uid="{8EB75D55-323F-48FF-B80D-01A75B75B7F8}"/>
    <cellStyle name="Millares 6 2 9 4 5" xfId="46443" xr:uid="{51099427-094C-4D2B-9BCF-E52CCE293B4D}"/>
    <cellStyle name="Millares 6 2 9 5" xfId="5573" xr:uid="{F57A2619-79B1-48AB-98F5-C4B75FA8F4A1}"/>
    <cellStyle name="Millares 6 2 9 5 2" xfId="13839" xr:uid="{9ADD57EA-5EE2-47C5-A68C-F190A2BC9F1E}"/>
    <cellStyle name="Millares 6 2 9 5 2 2" xfId="35342" xr:uid="{81C26198-24C5-46A7-9367-88E92C7660C5}"/>
    <cellStyle name="Millares 6 2 9 5 3" xfId="20474" xr:uid="{624D237B-094F-48FE-B8FB-A99C75C56F68}"/>
    <cellStyle name="Millares 6 2 9 5 3 2" xfId="41977" xr:uid="{E332A2C6-6B78-4304-824C-4354528F28BB}"/>
    <cellStyle name="Millares 6 2 9 5 4" xfId="27079" xr:uid="{EB5E12AE-86FB-4E1B-BC3F-32525113B6C0}"/>
    <cellStyle name="Millares 6 2 9 5 5" xfId="48582" xr:uid="{A89B3A17-D6E6-4FBC-9070-6222D519F91E}"/>
    <cellStyle name="Millares 6 2 9 6" xfId="7214" xr:uid="{C6842C1C-B7F4-4913-A2BF-C27172A4513F}"/>
    <cellStyle name="Millares 6 2 9 6 2" xfId="28717" xr:uid="{D4046F40-6CAA-4414-A75F-5C1A5F6E4A34}"/>
    <cellStyle name="Millares 6 2 9 7" xfId="8871" xr:uid="{B716460F-6EEC-41BC-B705-1E09B895BF3A}"/>
    <cellStyle name="Millares 6 2 9 7 2" xfId="30374" xr:uid="{59FF947A-CDDC-4456-94F3-EEAA9F0900A8}"/>
    <cellStyle name="Millares 6 2 9 8" xfId="15506" xr:uid="{3D6ED775-BC4C-4E27-83DA-6EA76BE079FB}"/>
    <cellStyle name="Millares 6 2 9 8 2" xfId="37009" xr:uid="{7288F061-D52B-4537-BF83-02D0F0A9426C}"/>
    <cellStyle name="Millares 6 2 9 9" xfId="22111" xr:uid="{7F4175F9-5A90-4CEA-8A8C-FBACBFD8A2EA}"/>
    <cellStyle name="Millares 6 20" xfId="8452" xr:uid="{C847761D-088E-4E8A-953F-AB1BAF22C3E4}"/>
    <cellStyle name="Millares 6 20 2" xfId="29955" xr:uid="{3789C4F5-37E8-428D-B5AD-0BC33E11485E}"/>
    <cellStyle name="Millares 6 21" xfId="15092" xr:uid="{60C43417-75A3-4295-837D-8ACA006477AF}"/>
    <cellStyle name="Millares 6 21 2" xfId="36595" xr:uid="{7D876732-80DD-4F05-A09A-C0CE87F030FE}"/>
    <cellStyle name="Millares 6 22" xfId="21697" xr:uid="{BA8C1A00-3AC0-4D0A-88A2-A7D2949327FE}"/>
    <cellStyle name="Millares 6 23" xfId="43200" xr:uid="{C77955EA-62B3-4344-940E-522D2AF3FF9F}"/>
    <cellStyle name="Millares 6 3" xfId="134" xr:uid="{5F872E5B-B955-4B00-A538-11536F7EFDC0}"/>
    <cellStyle name="Millares 6 3 10" xfId="3037" xr:uid="{AE57DD64-59CF-4D48-845B-A439421E62FE}"/>
    <cellStyle name="Millares 6 3 10 2" xfId="11303" xr:uid="{0A0B3000-3F9F-4F04-90A5-C89701EAB66D}"/>
    <cellStyle name="Millares 6 3 10 2 2" xfId="32806" xr:uid="{7F5E5124-8364-4DA6-98C0-CE505632FD3D}"/>
    <cellStyle name="Millares 6 3 10 3" xfId="17938" xr:uid="{AC2B53D0-668A-4AF7-AF5F-F3D0361CF512}"/>
    <cellStyle name="Millares 6 3 10 3 2" xfId="39441" xr:uid="{E73EAE2F-69DF-4804-903A-FC9B4885C4F7}"/>
    <cellStyle name="Millares 6 3 10 4" xfId="24543" xr:uid="{9CD3DAFB-F2C0-49B2-A2D3-38112A232363}"/>
    <cellStyle name="Millares 6 3 10 5" xfId="46046" xr:uid="{C9E70467-C610-4F03-ACAE-BF5054336B35}"/>
    <cellStyle name="Millares 6 3 11" xfId="4672" xr:uid="{3E637546-C8F3-4D0D-925A-C3CB9B2BF37E}"/>
    <cellStyle name="Millares 6 3 11 2" xfId="12938" xr:uid="{FE65AB54-1AF6-48E1-A14E-2C76E2309F99}"/>
    <cellStyle name="Millares 6 3 11 2 2" xfId="34441" xr:uid="{C7C08A1E-72EF-421E-9C8B-54B3CCEED935}"/>
    <cellStyle name="Millares 6 3 11 3" xfId="19573" xr:uid="{4E5E77E4-59AB-4F0C-92D9-DCAD95C11F24}"/>
    <cellStyle name="Millares 6 3 11 3 2" xfId="41076" xr:uid="{E9F6A8F5-5C30-4904-9913-2B4D801BA3E7}"/>
    <cellStyle name="Millares 6 3 11 4" xfId="26178" xr:uid="{95843228-4730-4EA9-9407-54AB1E6C0E54}"/>
    <cellStyle name="Millares 6 3 11 5" xfId="47681" xr:uid="{F6D2BBDA-1757-4541-8880-0929C8B5463A}"/>
    <cellStyle name="Millares 6 3 12" xfId="5175" xr:uid="{4CA62FE9-76A5-43E5-BD14-504A7D6EFF82}"/>
    <cellStyle name="Millares 6 3 12 2" xfId="13441" xr:uid="{8A64D453-ABFD-45FE-AC70-48202588FFB3}"/>
    <cellStyle name="Millares 6 3 12 2 2" xfId="34944" xr:uid="{A4084649-05AA-4241-87AE-A26A77DEDCAC}"/>
    <cellStyle name="Millares 6 3 12 3" xfId="20076" xr:uid="{EB5C5FE6-11C2-4432-AB7B-020E214614B0}"/>
    <cellStyle name="Millares 6 3 12 3 2" xfId="41579" xr:uid="{D9BFB8FA-680A-441C-BED3-3823DBC472D0}"/>
    <cellStyle name="Millares 6 3 12 4" xfId="26681" xr:uid="{DE234F8D-C95D-482D-BADA-0A6A35655DC4}"/>
    <cellStyle name="Millares 6 3 12 5" xfId="48184" xr:uid="{3F5C74BA-002D-4716-90AC-567108A053BC}"/>
    <cellStyle name="Millares 6 3 13" xfId="6816" xr:uid="{28B583A6-0E10-4BA0-8F50-45226D73824F}"/>
    <cellStyle name="Millares 6 3 13 2" xfId="28319" xr:uid="{CF53D0E8-A060-45DB-A70C-9B9C32A54E15}"/>
    <cellStyle name="Millares 6 3 14" xfId="8470" xr:uid="{05C587F8-EFAA-414C-BAB7-97CB02FB364A}"/>
    <cellStyle name="Millares 6 3 14 2" xfId="29973" xr:uid="{7A8F64C2-7194-4D4F-ADCD-52291E52884D}"/>
    <cellStyle name="Millares 6 3 15" xfId="15109" xr:uid="{29C83058-7B6E-424F-88BE-C1CCC9DE7ADD}"/>
    <cellStyle name="Millares 6 3 15 2" xfId="36612" xr:uid="{42EA88E4-6A54-4FC6-865F-B149674D3853}"/>
    <cellStyle name="Millares 6 3 16" xfId="21714" xr:uid="{C4BBDF28-163D-4D7A-90B1-A7DC1EA2BC77}"/>
    <cellStyle name="Millares 6 3 17" xfId="43217" xr:uid="{A499AB00-F61A-4D33-90A0-034F7E786AE4}"/>
    <cellStyle name="Millares 6 3 2" xfId="172" xr:uid="{43FD1AB1-C243-4640-9B88-E87AEF3CCA2A}"/>
    <cellStyle name="Millares 6 3 2 10" xfId="4709" xr:uid="{DBE3B175-E678-44B2-B9F7-E7270E53A205}"/>
    <cellStyle name="Millares 6 3 2 10 2" xfId="12975" xr:uid="{D1ED8E4E-71BE-407E-8DBB-728D5A09A15B}"/>
    <cellStyle name="Millares 6 3 2 10 2 2" xfId="34478" xr:uid="{75589747-C9A2-445B-95EF-CC0C91EA4FC6}"/>
    <cellStyle name="Millares 6 3 2 10 3" xfId="19610" xr:uid="{F3A651E7-C5E0-4C1A-9491-CEEED86B5C84}"/>
    <cellStyle name="Millares 6 3 2 10 3 2" xfId="41113" xr:uid="{32DDB8AE-A40B-4364-8FF6-7281619DA029}"/>
    <cellStyle name="Millares 6 3 2 10 4" xfId="26215" xr:uid="{687E1359-8885-43B9-8DD7-A5E9CB30703B}"/>
    <cellStyle name="Millares 6 3 2 10 5" xfId="47718" xr:uid="{8855A15E-95A4-4F92-B03B-C4FFE0AFB9F8}"/>
    <cellStyle name="Millares 6 3 2 11" xfId="5212" xr:uid="{35F845AF-C112-4E81-BE1F-A6A856D92526}"/>
    <cellStyle name="Millares 6 3 2 11 2" xfId="13478" xr:uid="{2B25959B-4074-48D9-99BB-FD1D7F555AE8}"/>
    <cellStyle name="Millares 6 3 2 11 2 2" xfId="34981" xr:uid="{9F7C73AB-70BB-4D42-82B5-31DB7FDE824E}"/>
    <cellStyle name="Millares 6 3 2 11 3" xfId="20113" xr:uid="{56ADC16D-0012-4D39-9DFB-0870B2256ACF}"/>
    <cellStyle name="Millares 6 3 2 11 3 2" xfId="41616" xr:uid="{F28EAA31-80A7-459F-962F-0BA014E28746}"/>
    <cellStyle name="Millares 6 3 2 11 4" xfId="26718" xr:uid="{FAD3472D-49AC-4659-B69E-22C6FA198475}"/>
    <cellStyle name="Millares 6 3 2 11 5" xfId="48221" xr:uid="{0A2609BA-A7D9-46B8-BA5A-7223C59AC158}"/>
    <cellStyle name="Millares 6 3 2 12" xfId="6853" xr:uid="{23A70B11-E87E-4ACF-9594-B2721FA88868}"/>
    <cellStyle name="Millares 6 3 2 12 2" xfId="28356" xr:uid="{54A228F5-1313-494D-A010-1D674AB8BE8D}"/>
    <cellStyle name="Millares 6 3 2 13" xfId="8507" xr:uid="{0AD5F4D0-7123-4633-A5C2-E38DF4D2735D}"/>
    <cellStyle name="Millares 6 3 2 13 2" xfId="30010" xr:uid="{05E48FCC-8A79-44B1-AAEC-167263760483}"/>
    <cellStyle name="Millares 6 3 2 14" xfId="15146" xr:uid="{6CA3BDE9-7E7B-4BEE-9C93-34AE7002BB8E}"/>
    <cellStyle name="Millares 6 3 2 14 2" xfId="36649" xr:uid="{F5A3F4AA-5055-4152-BB03-1D628BE73F14}"/>
    <cellStyle name="Millares 6 3 2 15" xfId="21751" xr:uid="{6342A58D-FD3C-4BF0-B4DF-2220F7C16443}"/>
    <cellStyle name="Millares 6 3 2 16" xfId="43254" xr:uid="{8374FC53-B9EC-4F6A-9E44-E71E95E37FBF}"/>
    <cellStyle name="Millares 6 3 2 2" xfId="504" xr:uid="{139EC667-B6A2-45AC-BCF8-63B580320E43}"/>
    <cellStyle name="Millares 6 3 2 2 10" xfId="7115" xr:uid="{B3B65BDC-107B-40CA-BE4C-DC809202DF3F}"/>
    <cellStyle name="Millares 6 3 2 2 10 2" xfId="28618" xr:uid="{735ACF03-4A05-44DB-A45F-36ED97B91032}"/>
    <cellStyle name="Millares 6 3 2 2 11" xfId="8771" xr:uid="{FAE1E17D-179E-4CD7-9939-F11AAA9D1A5A}"/>
    <cellStyle name="Millares 6 3 2 2 11 2" xfId="30274" xr:uid="{09129F6B-CD91-403B-B4AC-EABDA187DAC0}"/>
    <cellStyle name="Millares 6 3 2 2 12" xfId="15407" xr:uid="{10B4B7E6-CF94-4A3A-A62D-6753744713A6}"/>
    <cellStyle name="Millares 6 3 2 2 12 2" xfId="36910" xr:uid="{0D3CB098-DDBD-43B3-A0A0-8989E1AC48C4}"/>
    <cellStyle name="Millares 6 3 2 2 13" xfId="22012" xr:uid="{E480C1E6-3C0D-4B9E-A357-5F81EAB04E93}"/>
    <cellStyle name="Millares 6 3 2 2 14" xfId="43515" xr:uid="{ADB8DD3C-F3B1-47F0-9FF8-61F63903E97E}"/>
    <cellStyle name="Millares 6 3 2 2 2" xfId="786" xr:uid="{B04FBCA6-3E84-4861-8AE1-EAFDC33260B8}"/>
    <cellStyle name="Millares 6 3 2 2 2 10" xfId="15687" xr:uid="{9946785C-8E01-4E32-98EF-CEB6A48D5303}"/>
    <cellStyle name="Millares 6 3 2 2 2 10 2" xfId="37190" xr:uid="{57D07001-C399-489B-8060-878D502C9115}"/>
    <cellStyle name="Millares 6 3 2 2 2 11" xfId="22292" xr:uid="{29B823C7-4A4D-4FB6-9BD5-22D65710EED0}"/>
    <cellStyle name="Millares 6 3 2 2 2 12" xfId="43795" xr:uid="{BC704D37-D1F7-4BED-86FB-0211BE5C680D}"/>
    <cellStyle name="Millares 6 3 2 2 2 2" xfId="1732" xr:uid="{F40A189B-7BD1-4120-92D3-098FC12E780A}"/>
    <cellStyle name="Millares 6 3 2 2 2 2 2" xfId="4561" xr:uid="{7C947FC9-07B8-4CA7-A648-9DEC1D4E7852}"/>
    <cellStyle name="Millares 6 3 2 2 2 2 2 2" xfId="12827" xr:uid="{FB419218-7B9F-4B13-8E2C-A3F50FD5CD48}"/>
    <cellStyle name="Millares 6 3 2 2 2 2 2 2 2" xfId="34330" xr:uid="{1CEAF982-86B0-41FE-9F68-48D3AB1EFBA2}"/>
    <cellStyle name="Millares 6 3 2 2 2 2 2 3" xfId="19462" xr:uid="{EEB5A2D1-8A73-48AB-8BC0-31D5E99B368E}"/>
    <cellStyle name="Millares 6 3 2 2 2 2 2 3 2" xfId="40965" xr:uid="{076F446C-2B22-4C3C-987A-97EFB59DA1DB}"/>
    <cellStyle name="Millares 6 3 2 2 2 2 2 4" xfId="26067" xr:uid="{B808B5CE-8896-4F91-A78F-C4C1BB5E8F71}"/>
    <cellStyle name="Millares 6 3 2 2 2 2 2 5" xfId="47570" xr:uid="{917C6673-1D16-490C-B317-1EAF128CC9B4}"/>
    <cellStyle name="Millares 6 3 2 2 2 2 3" xfId="6700" xr:uid="{6CA1000F-14DC-43E4-A99D-95AFEE6F78CD}"/>
    <cellStyle name="Millares 6 3 2 2 2 2 3 2" xfId="14966" xr:uid="{B0A84B8E-88A0-4FAD-AD7F-AB1F11D9CF6D}"/>
    <cellStyle name="Millares 6 3 2 2 2 2 3 2 2" xfId="36469" xr:uid="{6B9BDA30-CCDD-4C7B-8A00-08C7AF822551}"/>
    <cellStyle name="Millares 6 3 2 2 2 2 3 3" xfId="21601" xr:uid="{B3C7AB11-BBF3-474E-B472-C7127EB0F85F}"/>
    <cellStyle name="Millares 6 3 2 2 2 2 3 3 2" xfId="43104" xr:uid="{28A2D8CB-0ACF-4725-AAB2-B0B3BDC1B3D7}"/>
    <cellStyle name="Millares 6 3 2 2 2 2 3 4" xfId="28206" xr:uid="{F6BDAEEE-14AD-47AA-8613-868C86D837E0}"/>
    <cellStyle name="Millares 6 3 2 2 2 2 3 5" xfId="49709" xr:uid="{5E0E8BA1-162D-46D4-BC89-76DE5040FD97}"/>
    <cellStyle name="Millares 6 3 2 2 2 2 4" xfId="8341" xr:uid="{6845A62F-5C9C-480A-AD46-F10067227E63}"/>
    <cellStyle name="Millares 6 3 2 2 2 2 4 2" xfId="29844" xr:uid="{6EE47FB6-671E-425C-B947-ABC92EF620AE}"/>
    <cellStyle name="Millares 6 3 2 2 2 2 5" xfId="9998" xr:uid="{EEA98EA6-1EB0-48ED-9C97-1FA1BFB21905}"/>
    <cellStyle name="Millares 6 3 2 2 2 2 5 2" xfId="31501" xr:uid="{DC228379-AF7D-4D22-891C-501E12BC3D39}"/>
    <cellStyle name="Millares 6 3 2 2 2 2 6" xfId="16633" xr:uid="{AD541EC0-A82F-424B-BE2A-B0DBE6487422}"/>
    <cellStyle name="Millares 6 3 2 2 2 2 6 2" xfId="38136" xr:uid="{7E87C270-A5D1-4029-BE5A-C42948C5443B}"/>
    <cellStyle name="Millares 6 3 2 2 2 2 7" xfId="23238" xr:uid="{A19EABC4-A04D-47E1-AAFA-0D3284130ED3}"/>
    <cellStyle name="Millares 6 3 2 2 2 2 8" xfId="44741" xr:uid="{4F953FCB-8751-40AD-A20F-254A15F8960A}"/>
    <cellStyle name="Millares 6 3 2 2 2 3" xfId="2419" xr:uid="{6B23FC20-AF24-4692-9C0E-7DD757B678B2}"/>
    <cellStyle name="Millares 6 3 2 2 2 3 2" xfId="10685" xr:uid="{317330A3-B1E9-4375-A0E5-6FF023AA9932}"/>
    <cellStyle name="Millares 6 3 2 2 2 3 2 2" xfId="32188" xr:uid="{406F3816-2DF6-4001-A4AE-2F6ED2664FE5}"/>
    <cellStyle name="Millares 6 3 2 2 2 3 3" xfId="17320" xr:uid="{140F5A08-A95E-4BCD-B59E-E9E5D4730493}"/>
    <cellStyle name="Millares 6 3 2 2 2 3 3 2" xfId="38823" xr:uid="{A0C0577C-3359-4879-A410-C56D986201A4}"/>
    <cellStyle name="Millares 6 3 2 2 2 3 4" xfId="23925" xr:uid="{46E8D575-4B72-468E-9201-8BEA430D7D81}"/>
    <cellStyle name="Millares 6 3 2 2 2 3 5" xfId="45428" xr:uid="{EACA9EE0-85B1-462B-9E85-7EA85976F94B}"/>
    <cellStyle name="Millares 6 3 2 2 2 4" xfId="2936" xr:uid="{A69E7DA0-C8BA-443D-811F-EE0A350B6C88}"/>
    <cellStyle name="Millares 6 3 2 2 2 4 2" xfId="11202" xr:uid="{2EEC9844-B110-4A9C-98B9-09CB049DB845}"/>
    <cellStyle name="Millares 6 3 2 2 2 4 2 2" xfId="32705" xr:uid="{1D044206-4288-4224-80C3-F7AD9E0C458A}"/>
    <cellStyle name="Millares 6 3 2 2 2 4 3" xfId="17837" xr:uid="{28622DFB-1DA1-43DE-BD3E-CD70144A6298}"/>
    <cellStyle name="Millares 6 3 2 2 2 4 3 2" xfId="39340" xr:uid="{AA516842-258C-4A40-B4B5-3ED88E6274E1}"/>
    <cellStyle name="Millares 6 3 2 2 2 4 4" xfId="24442" xr:uid="{1858383F-D528-45E4-ACF3-B8636AE5912A}"/>
    <cellStyle name="Millares 6 3 2 2 2 4 5" xfId="45945" xr:uid="{C93E6215-A567-4FAD-9AE5-43C360DE8DE7}"/>
    <cellStyle name="Millares 6 3 2 2 2 5" xfId="3615" xr:uid="{EDE91C44-4BF3-43F1-8BB5-E3C77BC24E1E}"/>
    <cellStyle name="Millares 6 3 2 2 2 5 2" xfId="11881" xr:uid="{AA261F28-AD3A-4C0A-8753-3775D6ED5812}"/>
    <cellStyle name="Millares 6 3 2 2 2 5 2 2" xfId="33384" xr:uid="{21C790BE-4DE9-425A-8776-92F844971579}"/>
    <cellStyle name="Millares 6 3 2 2 2 5 3" xfId="18516" xr:uid="{C3A6855B-F3C2-4122-BE06-CFDEA0B4DACA}"/>
    <cellStyle name="Millares 6 3 2 2 2 5 3 2" xfId="40019" xr:uid="{D8D56E7B-818C-4B17-877F-5418EB916DF9}"/>
    <cellStyle name="Millares 6 3 2 2 2 5 4" xfId="25121" xr:uid="{128672BB-3BE4-414A-BE08-52B5C6B8E0F5}"/>
    <cellStyle name="Millares 6 3 2 2 2 5 5" xfId="46624" xr:uid="{5A538AD1-7052-41E2-A518-11A78E2C1CC4}"/>
    <cellStyle name="Millares 6 3 2 2 2 6" xfId="5080" xr:uid="{1DE52223-3BFA-4173-BAB6-6C6F9609B75A}"/>
    <cellStyle name="Millares 6 3 2 2 2 6 2" xfId="13346" xr:uid="{44257C8A-8C37-4299-832B-F6BCE742A6E7}"/>
    <cellStyle name="Millares 6 3 2 2 2 6 2 2" xfId="34849" xr:uid="{0F961F46-2228-4407-98E2-B3A3498F37ED}"/>
    <cellStyle name="Millares 6 3 2 2 2 6 3" xfId="19981" xr:uid="{40F7E189-59B3-47F6-A600-DE80AA752830}"/>
    <cellStyle name="Millares 6 3 2 2 2 6 3 2" xfId="41484" xr:uid="{85369F06-8765-45FB-9F99-AA31DB1178A7}"/>
    <cellStyle name="Millares 6 3 2 2 2 6 4" xfId="26586" xr:uid="{75895EBF-C5B1-4232-8244-E79D71B2C8C0}"/>
    <cellStyle name="Millares 6 3 2 2 2 6 5" xfId="48089" xr:uid="{D399B2A3-5724-4F5E-A78A-DC1CC087FFE3}"/>
    <cellStyle name="Millares 6 3 2 2 2 7" xfId="5754" xr:uid="{38B3F76E-D696-4CDD-A542-21B0AA58224B}"/>
    <cellStyle name="Millares 6 3 2 2 2 7 2" xfId="14020" xr:uid="{F0330870-D26D-469A-ABF6-67311C786C82}"/>
    <cellStyle name="Millares 6 3 2 2 2 7 2 2" xfId="35523" xr:uid="{D38AFC08-31BE-47D5-93EA-024DF99D2385}"/>
    <cellStyle name="Millares 6 3 2 2 2 7 3" xfId="20655" xr:uid="{2A8A461B-B287-46C1-8F9E-78C3E4361B8A}"/>
    <cellStyle name="Millares 6 3 2 2 2 7 3 2" xfId="42158" xr:uid="{12B3F08B-9A36-4A89-B857-4F90398957F6}"/>
    <cellStyle name="Millares 6 3 2 2 2 7 4" xfId="27260" xr:uid="{4893663D-2565-46D8-99FD-6590A7B7F01A}"/>
    <cellStyle name="Millares 6 3 2 2 2 7 5" xfId="48763" xr:uid="{A6FBBBE9-8EE5-43D6-A073-5F623408B997}"/>
    <cellStyle name="Millares 6 3 2 2 2 8" xfId="7395" xr:uid="{33ADA280-61C0-474D-B092-050C3C9E8705}"/>
    <cellStyle name="Millares 6 3 2 2 2 8 2" xfId="28898" xr:uid="{47DBD04F-DC2A-4674-BAC4-27E2260B3ADC}"/>
    <cellStyle name="Millares 6 3 2 2 2 9" xfId="9052" xr:uid="{DF4FC738-E91D-4717-B3D2-04A93EDEC8BB}"/>
    <cellStyle name="Millares 6 3 2 2 2 9 2" xfId="30555" xr:uid="{CF6EFF27-CAD4-47A0-B39B-20D3DF8A10D8}"/>
    <cellStyle name="Millares 6 3 2 2 3" xfId="1056" xr:uid="{4D18787F-5806-484B-A20F-D5A6E0FDF514}"/>
    <cellStyle name="Millares 6 3 2 2 3 2" xfId="3885" xr:uid="{546F7853-F4F6-469A-BA3D-2D4FE711F409}"/>
    <cellStyle name="Millares 6 3 2 2 3 2 2" xfId="12151" xr:uid="{DE1A1A7B-899A-4872-88FA-0C106532687C}"/>
    <cellStyle name="Millares 6 3 2 2 3 2 2 2" xfId="33654" xr:uid="{2BA8C034-1736-48AB-A8F8-1483D85A6C79}"/>
    <cellStyle name="Millares 6 3 2 2 3 2 3" xfId="18786" xr:uid="{66D826C3-C41C-4617-9D5D-A2F907242749}"/>
    <cellStyle name="Millares 6 3 2 2 3 2 3 2" xfId="40289" xr:uid="{ACF47DB6-D751-4CA1-A85E-C2934F8C1041}"/>
    <cellStyle name="Millares 6 3 2 2 3 2 4" xfId="25391" xr:uid="{4CCE39B5-1761-446C-8389-69AD10CBACCC}"/>
    <cellStyle name="Millares 6 3 2 2 3 2 5" xfId="46894" xr:uid="{59A42B02-01DE-4FB4-ABF9-49F1D1C478A3}"/>
    <cellStyle name="Millares 6 3 2 2 3 3" xfId="6024" xr:uid="{0CEE971F-E0E4-4C09-940F-57625790D14E}"/>
    <cellStyle name="Millares 6 3 2 2 3 3 2" xfId="14290" xr:uid="{7433D4B1-933C-4C15-B13A-19A69993E106}"/>
    <cellStyle name="Millares 6 3 2 2 3 3 2 2" xfId="35793" xr:uid="{BF88D53F-3172-458C-BC59-8040982373F2}"/>
    <cellStyle name="Millares 6 3 2 2 3 3 3" xfId="20925" xr:uid="{C3E445E2-0F12-4EC7-B5AC-8103026715A8}"/>
    <cellStyle name="Millares 6 3 2 2 3 3 3 2" xfId="42428" xr:uid="{78DF34B3-5374-4785-BE39-DA4E40279A78}"/>
    <cellStyle name="Millares 6 3 2 2 3 3 4" xfId="27530" xr:uid="{A94EAE15-FD1B-41D0-9B1C-6B6AD8F8A932}"/>
    <cellStyle name="Millares 6 3 2 2 3 3 5" xfId="49033" xr:uid="{DF68F079-EEA2-44D3-9ABA-DED70158C7C0}"/>
    <cellStyle name="Millares 6 3 2 2 3 4" xfId="7665" xr:uid="{A6CDB4B9-FA03-46D4-9EE0-26AC16AC071D}"/>
    <cellStyle name="Millares 6 3 2 2 3 4 2" xfId="29168" xr:uid="{586331B9-DED5-4FB0-8414-8EEDB4D5DA35}"/>
    <cellStyle name="Millares 6 3 2 2 3 5" xfId="9322" xr:uid="{468FA140-6616-4055-BECD-C40B99E5BA11}"/>
    <cellStyle name="Millares 6 3 2 2 3 5 2" xfId="30825" xr:uid="{4C9E3A18-44D6-423E-87C0-D60F6042899C}"/>
    <cellStyle name="Millares 6 3 2 2 3 6" xfId="15957" xr:uid="{1D397D81-B83A-40C9-9B60-8D832D40FD6A}"/>
    <cellStyle name="Millares 6 3 2 2 3 6 2" xfId="37460" xr:uid="{1E5CE08C-C576-4929-A81B-C2292DF4D5EC}"/>
    <cellStyle name="Millares 6 3 2 2 3 7" xfId="22562" xr:uid="{643BBD80-963F-4114-8434-560C979AA3BD}"/>
    <cellStyle name="Millares 6 3 2 2 3 8" xfId="44065" xr:uid="{D9F4E13E-D822-45D2-8BAB-6344967A0BA1}"/>
    <cellStyle name="Millares 6 3 2 2 4" xfId="1452" xr:uid="{CA095BE0-A4C7-4B02-897F-5F2294D8E227}"/>
    <cellStyle name="Millares 6 3 2 2 4 2" xfId="4281" xr:uid="{4F02B6D2-14FE-431D-9EFE-AF9A940A096C}"/>
    <cellStyle name="Millares 6 3 2 2 4 2 2" xfId="12547" xr:uid="{C78B22F1-3B42-45A9-83D6-41ADF3D50325}"/>
    <cellStyle name="Millares 6 3 2 2 4 2 2 2" xfId="34050" xr:uid="{4878E70E-49E6-4CDB-BA55-ACCBB66BA3F9}"/>
    <cellStyle name="Millares 6 3 2 2 4 2 3" xfId="19182" xr:uid="{B10FAE5D-E7F4-4D75-B88A-86DC32DA1D67}"/>
    <cellStyle name="Millares 6 3 2 2 4 2 3 2" xfId="40685" xr:uid="{06FEEE20-C8DD-4A4F-B107-AE3D874F4C31}"/>
    <cellStyle name="Millares 6 3 2 2 4 2 4" xfId="25787" xr:uid="{462E3B13-85A8-454A-A2ED-2643D0EB650C}"/>
    <cellStyle name="Millares 6 3 2 2 4 2 5" xfId="47290" xr:uid="{4B46A2F6-7DB7-467B-985F-98A8C360F4CC}"/>
    <cellStyle name="Millares 6 3 2 2 4 3" xfId="6420" xr:uid="{9F54A041-3661-4EB3-8025-90409FEFF379}"/>
    <cellStyle name="Millares 6 3 2 2 4 3 2" xfId="14686" xr:uid="{25FCF97C-3F5B-4E73-BAC7-4A799F0E4A5F}"/>
    <cellStyle name="Millares 6 3 2 2 4 3 2 2" xfId="36189" xr:uid="{448957DD-BCBC-43D6-91A8-391833849BE4}"/>
    <cellStyle name="Millares 6 3 2 2 4 3 3" xfId="21321" xr:uid="{40D85324-0A81-4D09-BED7-AAF2F9E82591}"/>
    <cellStyle name="Millares 6 3 2 2 4 3 3 2" xfId="42824" xr:uid="{67D6A137-43B6-4452-9464-14538D814E0E}"/>
    <cellStyle name="Millares 6 3 2 2 4 3 4" xfId="27926" xr:uid="{3A14BC54-AFFA-4764-A3DB-B02CFC0CD668}"/>
    <cellStyle name="Millares 6 3 2 2 4 3 5" xfId="49429" xr:uid="{1703ADE1-1000-459E-9855-4B2DBFC3D55D}"/>
    <cellStyle name="Millares 6 3 2 2 4 4" xfId="8061" xr:uid="{917CABF3-B5E6-407A-ADDA-258473920F61}"/>
    <cellStyle name="Millares 6 3 2 2 4 4 2" xfId="29564" xr:uid="{268E7074-A76D-403C-96CB-403BC3A4DD1D}"/>
    <cellStyle name="Millares 6 3 2 2 4 5" xfId="9718" xr:uid="{38DDCFFA-226E-4372-BD33-57460D07B4B2}"/>
    <cellStyle name="Millares 6 3 2 2 4 5 2" xfId="31221" xr:uid="{04671292-CDC2-499D-9761-6AB5F2C6BE3D}"/>
    <cellStyle name="Millares 6 3 2 2 4 6" xfId="16353" xr:uid="{79B28497-EDBB-4017-939E-8C0D358CE884}"/>
    <cellStyle name="Millares 6 3 2 2 4 6 2" xfId="37856" xr:uid="{D5D8AFDE-746E-48D6-85AB-69166A1EEEF1}"/>
    <cellStyle name="Millares 6 3 2 2 4 7" xfId="22958" xr:uid="{25D2B2AE-2746-4D98-9FF1-DB285E7A9701}"/>
    <cellStyle name="Millares 6 3 2 2 4 8" xfId="44461" xr:uid="{5344F104-8E75-4BFE-8241-C8AAE572447B}"/>
    <cellStyle name="Millares 6 3 2 2 5" xfId="2139" xr:uid="{17FFBD36-1CB5-47FE-B913-0316257129CC}"/>
    <cellStyle name="Millares 6 3 2 2 5 2" xfId="10405" xr:uid="{F3C74CA4-B115-4759-B257-199747DFC00A}"/>
    <cellStyle name="Millares 6 3 2 2 5 2 2" xfId="31908" xr:uid="{43F6C767-5477-4694-9451-C9606A1CA9A3}"/>
    <cellStyle name="Millares 6 3 2 2 5 3" xfId="17040" xr:uid="{D199BC9B-254E-4066-A5F9-EAD1B650EB25}"/>
    <cellStyle name="Millares 6 3 2 2 5 3 2" xfId="38543" xr:uid="{4016B65F-D27E-4F40-84B8-91C925265EE7}"/>
    <cellStyle name="Millares 6 3 2 2 5 4" xfId="23645" xr:uid="{1CF6DA78-5827-4288-AB88-FB813CDA2455}"/>
    <cellStyle name="Millares 6 3 2 2 5 5" xfId="45148" xr:uid="{B777ADF6-F379-4F7C-A8A3-0684B699C6D0}"/>
    <cellStyle name="Millares 6 3 2 2 6" xfId="2687" xr:uid="{05631B5A-B725-4650-9570-FFFEB726870D}"/>
    <cellStyle name="Millares 6 3 2 2 6 2" xfId="10953" xr:uid="{428509A8-08DB-4FD9-8374-BD2BA9043A31}"/>
    <cellStyle name="Millares 6 3 2 2 6 2 2" xfId="32456" xr:uid="{330B3B6A-D6A1-4DAE-9594-7F54D802A044}"/>
    <cellStyle name="Millares 6 3 2 2 6 3" xfId="17588" xr:uid="{D93DEE1E-1B3E-46EE-AA14-0E5F348A126F}"/>
    <cellStyle name="Millares 6 3 2 2 6 3 2" xfId="39091" xr:uid="{F4EF6C60-B415-4850-85BD-DB7C5BE79BE0}"/>
    <cellStyle name="Millares 6 3 2 2 6 4" xfId="24193" xr:uid="{2C50EA0D-DCB3-4D8D-B29C-348B6274E977}"/>
    <cellStyle name="Millares 6 3 2 2 6 5" xfId="45696" xr:uid="{DBA9A275-BB61-4603-BBC4-8E04D42A1C61}"/>
    <cellStyle name="Millares 6 3 2 2 7" xfId="3335" xr:uid="{E8E69835-60F8-43C4-A7AE-C77F0FBE4492}"/>
    <cellStyle name="Millares 6 3 2 2 7 2" xfId="11601" xr:uid="{99F3BBD2-0980-4D2C-828F-ADE7A52B11D5}"/>
    <cellStyle name="Millares 6 3 2 2 7 2 2" xfId="33104" xr:uid="{ED6B74F2-EE9A-4EDA-899E-7B1B7873C7CE}"/>
    <cellStyle name="Millares 6 3 2 2 7 3" xfId="18236" xr:uid="{F9EEC04A-312D-46AB-A660-C3088EEEC9E1}"/>
    <cellStyle name="Millares 6 3 2 2 7 3 2" xfId="39739" xr:uid="{C1E59D1F-80D0-4958-805F-6E9B7239547D}"/>
    <cellStyle name="Millares 6 3 2 2 7 4" xfId="24841" xr:uid="{9B19EE3F-EE88-43CE-ABA1-E302532A2D4E}"/>
    <cellStyle name="Millares 6 3 2 2 7 5" xfId="46344" xr:uid="{952809AA-0246-4517-824F-C87212C784AD}"/>
    <cellStyle name="Millares 6 3 2 2 8" xfId="4831" xr:uid="{964399BD-1C96-4E09-BA98-11BD7149236E}"/>
    <cellStyle name="Millares 6 3 2 2 8 2" xfId="13097" xr:uid="{518AFCF8-E0A8-4C97-8716-D281F53D0D76}"/>
    <cellStyle name="Millares 6 3 2 2 8 2 2" xfId="34600" xr:uid="{F2343CC9-2A4F-48CC-A29B-2328550235F4}"/>
    <cellStyle name="Millares 6 3 2 2 8 3" xfId="19732" xr:uid="{BB4FEC67-FC38-4D63-B42B-C6B17230379F}"/>
    <cellStyle name="Millares 6 3 2 2 8 3 2" xfId="41235" xr:uid="{5C186CF9-FE23-4A97-B03C-E676095ABCFC}"/>
    <cellStyle name="Millares 6 3 2 2 8 4" xfId="26337" xr:uid="{92A5DEF6-C515-40C6-9826-27783905DBB3}"/>
    <cellStyle name="Millares 6 3 2 2 8 5" xfId="47840" xr:uid="{67C88823-B80B-4107-86E1-3C482EA8E5CA}"/>
    <cellStyle name="Millares 6 3 2 2 9" xfId="5474" xr:uid="{039D6018-17DB-4B91-ABEA-434B4A303C95}"/>
    <cellStyle name="Millares 6 3 2 2 9 2" xfId="13740" xr:uid="{5D54A9F7-D630-437D-9C74-36BD766C668C}"/>
    <cellStyle name="Millares 6 3 2 2 9 2 2" xfId="35243" xr:uid="{8D6E87FB-2C97-4890-A0C2-B0D8FA385B25}"/>
    <cellStyle name="Millares 6 3 2 2 9 3" xfId="20375" xr:uid="{3A1DAEB1-84C1-4287-8A43-3497445E6475}"/>
    <cellStyle name="Millares 6 3 2 2 9 3 2" xfId="41878" xr:uid="{1A06C060-D099-4F17-A7DF-2B203993B067}"/>
    <cellStyle name="Millares 6 3 2 2 9 4" xfId="26980" xr:uid="{91599F18-3E4D-43A8-9E6E-56251217E190}"/>
    <cellStyle name="Millares 6 3 2 2 9 5" xfId="48483" xr:uid="{CE86E7E1-D0CA-4242-A0D5-A47F81480EA4}"/>
    <cellStyle name="Millares 6 3 2 3" xfId="377" xr:uid="{0F0954B1-A195-438F-A9B4-5B7F937109D9}"/>
    <cellStyle name="Millares 6 3 2 3 10" xfId="15280" xr:uid="{8554BFD1-7998-48EB-861A-97FA95E15F26}"/>
    <cellStyle name="Millares 6 3 2 3 10 2" xfId="36783" xr:uid="{55F7A520-10D2-4185-B5BF-C534D83D17BD}"/>
    <cellStyle name="Millares 6 3 2 3 11" xfId="21885" xr:uid="{353ABCC2-9F11-435F-A2B9-682B02AE6028}"/>
    <cellStyle name="Millares 6 3 2 3 12" xfId="43388" xr:uid="{BC653D32-FE56-4AE1-82CA-BB159BC8162C}"/>
    <cellStyle name="Millares 6 3 2 3 2" xfId="1325" xr:uid="{78C9FD2B-1CE4-4612-A8DD-6553AD94AF09}"/>
    <cellStyle name="Millares 6 3 2 3 2 2" xfId="4154" xr:uid="{41D777AF-904E-44BF-998A-8DB58621275F}"/>
    <cellStyle name="Millares 6 3 2 3 2 2 2" xfId="12420" xr:uid="{972DCADE-F057-4DBF-B1BB-B066D41F3CE0}"/>
    <cellStyle name="Millares 6 3 2 3 2 2 2 2" xfId="33923" xr:uid="{031823C9-79FF-4DA3-9260-8DD03F45567F}"/>
    <cellStyle name="Millares 6 3 2 3 2 2 3" xfId="19055" xr:uid="{2E7A28EC-9EDC-49D0-ADBE-5D0D289A9218}"/>
    <cellStyle name="Millares 6 3 2 3 2 2 3 2" xfId="40558" xr:uid="{1AF5344C-8F32-42DC-926F-6B487DB27169}"/>
    <cellStyle name="Millares 6 3 2 3 2 2 4" xfId="25660" xr:uid="{5C94F735-149F-45CC-AE25-6B3F7CD021D7}"/>
    <cellStyle name="Millares 6 3 2 3 2 2 5" xfId="47163" xr:uid="{1F7BA7BB-E604-423F-A946-A2274303E1B2}"/>
    <cellStyle name="Millares 6 3 2 3 2 3" xfId="6293" xr:uid="{AB8205E6-5A1F-49F5-869B-5F9D412482FE}"/>
    <cellStyle name="Millares 6 3 2 3 2 3 2" xfId="14559" xr:uid="{DEC37A89-132D-473C-96F4-9BB118738095}"/>
    <cellStyle name="Millares 6 3 2 3 2 3 2 2" xfId="36062" xr:uid="{687CFCAA-B6B9-4175-8FAE-58CB7F412268}"/>
    <cellStyle name="Millares 6 3 2 3 2 3 3" xfId="21194" xr:uid="{11447DFD-BB9E-48AE-8310-9AE23139BFAB}"/>
    <cellStyle name="Millares 6 3 2 3 2 3 3 2" xfId="42697" xr:uid="{4E8441FF-B552-4A59-AE39-ED63025DB48E}"/>
    <cellStyle name="Millares 6 3 2 3 2 3 4" xfId="27799" xr:uid="{2286AB0A-C415-42FD-BFD9-ECDF24771224}"/>
    <cellStyle name="Millares 6 3 2 3 2 3 5" xfId="49302" xr:uid="{BC217BD5-663D-4EA9-8F7F-DEF53E524025}"/>
    <cellStyle name="Millares 6 3 2 3 2 4" xfId="7934" xr:uid="{36B51D1A-4588-4B84-8B12-D9784E828A28}"/>
    <cellStyle name="Millares 6 3 2 3 2 4 2" xfId="29437" xr:uid="{8B774B7D-9975-480A-9AFE-B399E0EE9113}"/>
    <cellStyle name="Millares 6 3 2 3 2 5" xfId="9591" xr:uid="{0FFF2605-D202-4843-94AD-AEAB45A0639D}"/>
    <cellStyle name="Millares 6 3 2 3 2 5 2" xfId="31094" xr:uid="{0DEDB4C2-D46F-49BD-8500-54B1118CAEA1}"/>
    <cellStyle name="Millares 6 3 2 3 2 6" xfId="16226" xr:uid="{14F9BEB2-A5A3-4C9A-B02B-D0868AC46E58}"/>
    <cellStyle name="Millares 6 3 2 3 2 6 2" xfId="37729" xr:uid="{80B7E6EE-6E2B-4B3E-8E4E-64FF7E4DC325}"/>
    <cellStyle name="Millares 6 3 2 3 2 7" xfId="22831" xr:uid="{28FD9219-0E68-4EC1-8BEA-224BD6AA354A}"/>
    <cellStyle name="Millares 6 3 2 3 2 8" xfId="44334" xr:uid="{6C840DC2-6A68-4FE0-954D-AB9B62E4335E}"/>
    <cellStyle name="Millares 6 3 2 3 3" xfId="2012" xr:uid="{9FCB3AD4-7BF9-4E7C-947E-EB1F09CC7C62}"/>
    <cellStyle name="Millares 6 3 2 3 3 2" xfId="10278" xr:uid="{6A7B5F1A-2330-4565-9FFB-A4FC03E246DC}"/>
    <cellStyle name="Millares 6 3 2 3 3 2 2" xfId="31781" xr:uid="{71F20A8B-8242-49BA-90C5-66202FC2CCEC}"/>
    <cellStyle name="Millares 6 3 2 3 3 3" xfId="16913" xr:uid="{02212E45-A36F-4C0C-95EE-C73DB0777A09}"/>
    <cellStyle name="Millares 6 3 2 3 3 3 2" xfId="38416" xr:uid="{DB2BC52D-49F0-4656-BED3-AB8045E2D3C8}"/>
    <cellStyle name="Millares 6 3 2 3 3 4" xfId="23518" xr:uid="{69834F8F-DD0C-446D-8BB6-2342B11E0651}"/>
    <cellStyle name="Millares 6 3 2 3 3 5" xfId="45021" xr:uid="{351C0A07-747F-402A-8382-579E235E5988}"/>
    <cellStyle name="Millares 6 3 2 3 4" xfId="2811" xr:uid="{1FB46124-25A6-48DD-A228-ED63696BCD98}"/>
    <cellStyle name="Millares 6 3 2 3 4 2" xfId="11077" xr:uid="{E4BF9BAD-A3E8-4D90-8819-2FB30152406A}"/>
    <cellStyle name="Millares 6 3 2 3 4 2 2" xfId="32580" xr:uid="{60809EEB-FC20-452F-9ABC-8D4722FB1518}"/>
    <cellStyle name="Millares 6 3 2 3 4 3" xfId="17712" xr:uid="{45E5754B-1DED-4065-B1A9-1A642896BF2B}"/>
    <cellStyle name="Millares 6 3 2 3 4 3 2" xfId="39215" xr:uid="{40AF4B21-CFF0-49E1-B2FF-F27EADF091FA}"/>
    <cellStyle name="Millares 6 3 2 3 4 4" xfId="24317" xr:uid="{C5413BF0-6BCE-470D-80AC-DB95FB80F121}"/>
    <cellStyle name="Millares 6 3 2 3 4 5" xfId="45820" xr:uid="{7463AAE9-3D7E-4B6E-A5FA-4A89C46B7434}"/>
    <cellStyle name="Millares 6 3 2 3 5" xfId="3208" xr:uid="{548E2DEA-8A0E-4995-BF2F-E7CA6BE7FA82}"/>
    <cellStyle name="Millares 6 3 2 3 5 2" xfId="11474" xr:uid="{DFE3768D-740E-4B51-A0A6-45EE384881AB}"/>
    <cellStyle name="Millares 6 3 2 3 5 2 2" xfId="32977" xr:uid="{562C3C86-4C4B-453F-8C05-7FF3183000DC}"/>
    <cellStyle name="Millares 6 3 2 3 5 3" xfId="18109" xr:uid="{9814FA75-69A5-4F9B-8B81-4DB6D25450F6}"/>
    <cellStyle name="Millares 6 3 2 3 5 3 2" xfId="39612" xr:uid="{B0DD1AF4-220C-4425-9A2D-D2A6A9312AE5}"/>
    <cellStyle name="Millares 6 3 2 3 5 4" xfId="24714" xr:uid="{1F0CE92B-549B-4A5E-BE01-C96C4E8CB73F}"/>
    <cellStyle name="Millares 6 3 2 3 5 5" xfId="46217" xr:uid="{A2573ABF-30D5-4C07-97E8-E0C06D0190F3}"/>
    <cellStyle name="Millares 6 3 2 3 6" xfId="4955" xr:uid="{2AE7BE30-1D0E-43D7-8EE5-2FACAFDFC56E}"/>
    <cellStyle name="Millares 6 3 2 3 6 2" xfId="13221" xr:uid="{06A948C1-87EA-4024-BA7B-9C4E59FEE7E4}"/>
    <cellStyle name="Millares 6 3 2 3 6 2 2" xfId="34724" xr:uid="{D774B4FA-40DA-426F-B468-B857C43BB679}"/>
    <cellStyle name="Millares 6 3 2 3 6 3" xfId="19856" xr:uid="{04919AA4-D6DB-4A88-BF07-2F05BADBF50C}"/>
    <cellStyle name="Millares 6 3 2 3 6 3 2" xfId="41359" xr:uid="{C8BDAC5D-EDFD-469A-B84C-671EB6856BCD}"/>
    <cellStyle name="Millares 6 3 2 3 6 4" xfId="26461" xr:uid="{AA46545B-FE3F-43A0-BC01-665FF83B75E7}"/>
    <cellStyle name="Millares 6 3 2 3 6 5" xfId="47964" xr:uid="{BAB39329-C3EB-41AD-90B9-E5E13EA2F76B}"/>
    <cellStyle name="Millares 6 3 2 3 7" xfId="5347" xr:uid="{3A596425-7BFD-4982-8676-C3EE5EB49666}"/>
    <cellStyle name="Millares 6 3 2 3 7 2" xfId="13613" xr:uid="{7C2A221D-30E3-47E4-AE24-C6747E35C926}"/>
    <cellStyle name="Millares 6 3 2 3 7 2 2" xfId="35116" xr:uid="{C2FB6C18-A1D6-461D-9988-85B469B51201}"/>
    <cellStyle name="Millares 6 3 2 3 7 3" xfId="20248" xr:uid="{52D1BE2E-181D-4570-91D6-6F6E73690DCF}"/>
    <cellStyle name="Millares 6 3 2 3 7 3 2" xfId="41751" xr:uid="{B7F5547B-4C89-4B42-BD39-B39D247BEE42}"/>
    <cellStyle name="Millares 6 3 2 3 7 4" xfId="26853" xr:uid="{4B3F054C-8321-4D88-B0D4-605686531E37}"/>
    <cellStyle name="Millares 6 3 2 3 7 5" xfId="48356" xr:uid="{A3BF578D-66A7-4D7C-A624-60093F835677}"/>
    <cellStyle name="Millares 6 3 2 3 8" xfId="6988" xr:uid="{DE008A55-B040-451A-831D-AAB19A2D9874}"/>
    <cellStyle name="Millares 6 3 2 3 8 2" xfId="28491" xr:uid="{282A6331-8E8B-4A32-98B2-213C347D4ED0}"/>
    <cellStyle name="Millares 6 3 2 3 9" xfId="8644" xr:uid="{6D2D7A3A-AEA9-49E6-929A-2FEFF0844281}"/>
    <cellStyle name="Millares 6 3 2 3 9 2" xfId="30147" xr:uid="{BD66D660-A573-4F96-A5E4-2020D9A09FD3}"/>
    <cellStyle name="Millares 6 3 2 4" xfId="661" xr:uid="{36EB05EB-AAC0-432D-899B-DDAEFAA26448}"/>
    <cellStyle name="Millares 6 3 2 4 10" xfId="43670" xr:uid="{6087A53F-8BAD-4733-99AD-E8067F5FE970}"/>
    <cellStyle name="Millares 6 3 2 4 2" xfId="1607" xr:uid="{AD21359F-F0C3-4A00-81BA-0A2CA6E26E41}"/>
    <cellStyle name="Millares 6 3 2 4 2 2" xfId="4436" xr:uid="{D4B31D93-5AEB-4A15-AE8C-2C98FF1B4868}"/>
    <cellStyle name="Millares 6 3 2 4 2 2 2" xfId="12702" xr:uid="{AFDB4EEB-6E9D-4CCC-8A28-0056FF52C8A1}"/>
    <cellStyle name="Millares 6 3 2 4 2 2 2 2" xfId="34205" xr:uid="{91BB4511-38F3-474B-98F9-B26DA7CD8C32}"/>
    <cellStyle name="Millares 6 3 2 4 2 2 3" xfId="19337" xr:uid="{47F948DB-F6CD-4765-A2A4-4A8FFDA9D6CA}"/>
    <cellStyle name="Millares 6 3 2 4 2 2 3 2" xfId="40840" xr:uid="{A0FD7174-2397-4B01-A815-30C105122F4E}"/>
    <cellStyle name="Millares 6 3 2 4 2 2 4" xfId="25942" xr:uid="{BA753299-7427-4A86-A9C5-582BEBFB80D1}"/>
    <cellStyle name="Millares 6 3 2 4 2 2 5" xfId="47445" xr:uid="{12F56700-1FC7-45F5-87B0-2865A7F38BDA}"/>
    <cellStyle name="Millares 6 3 2 4 2 3" xfId="6575" xr:uid="{8C4FAB7E-8897-4F27-8DA0-D4D8C3B7D1F2}"/>
    <cellStyle name="Millares 6 3 2 4 2 3 2" xfId="14841" xr:uid="{14B77EE9-581B-4049-B5C5-A38A4DBFE202}"/>
    <cellStyle name="Millares 6 3 2 4 2 3 2 2" xfId="36344" xr:uid="{4420188E-7730-42F8-90C3-B399937FDD31}"/>
    <cellStyle name="Millares 6 3 2 4 2 3 3" xfId="21476" xr:uid="{72BD2CCE-BB1E-4BDF-915F-A862BAB21550}"/>
    <cellStyle name="Millares 6 3 2 4 2 3 3 2" xfId="42979" xr:uid="{C22904E7-66DE-47FE-8766-1C6976FBC6AB}"/>
    <cellStyle name="Millares 6 3 2 4 2 3 4" xfId="28081" xr:uid="{5411D9C7-3B5E-4EAD-BC58-79D43416E504}"/>
    <cellStyle name="Millares 6 3 2 4 2 3 5" xfId="49584" xr:uid="{84ECB8B6-AB74-4FC1-A16E-6799E291C93E}"/>
    <cellStyle name="Millares 6 3 2 4 2 4" xfId="8216" xr:uid="{28BFC44B-F2F7-469B-8D69-69B6FE8CD387}"/>
    <cellStyle name="Millares 6 3 2 4 2 4 2" xfId="29719" xr:uid="{BFF6E1F3-ADB2-4986-B05F-4E9021D1B66B}"/>
    <cellStyle name="Millares 6 3 2 4 2 5" xfId="9873" xr:uid="{9F5BD302-26C8-40F3-852D-BD4DC33F172C}"/>
    <cellStyle name="Millares 6 3 2 4 2 5 2" xfId="31376" xr:uid="{39A61A00-2411-458D-9BA1-326756AE7437}"/>
    <cellStyle name="Millares 6 3 2 4 2 6" xfId="16508" xr:uid="{F7635694-BD84-4787-A4D7-BFB3C9D3FB56}"/>
    <cellStyle name="Millares 6 3 2 4 2 6 2" xfId="38011" xr:uid="{1579AD64-2988-4B0F-A4A4-E3DAB98EF49B}"/>
    <cellStyle name="Millares 6 3 2 4 2 7" xfId="23113" xr:uid="{223BBF15-6224-418F-89A7-CDB083895430}"/>
    <cellStyle name="Millares 6 3 2 4 2 8" xfId="44616" xr:uid="{ED7706F4-CB4B-4E35-B49A-2C3D6EF55744}"/>
    <cellStyle name="Millares 6 3 2 4 3" xfId="2294" xr:uid="{A4B72FF2-9CDF-42B8-87B9-F56E4F0DE174}"/>
    <cellStyle name="Millares 6 3 2 4 3 2" xfId="10560" xr:uid="{CFAC8B35-ED04-4EBF-BFF8-06B9AA0EDA5C}"/>
    <cellStyle name="Millares 6 3 2 4 3 2 2" xfId="32063" xr:uid="{C324348B-1D39-4813-A51F-41AB8AD0FD2C}"/>
    <cellStyle name="Millares 6 3 2 4 3 3" xfId="17195" xr:uid="{52165E84-5568-475B-A271-2A9A0713AF66}"/>
    <cellStyle name="Millares 6 3 2 4 3 3 2" xfId="38698" xr:uid="{7CB6D84A-12F2-4440-84EC-ED63C5FD121B}"/>
    <cellStyle name="Millares 6 3 2 4 3 4" xfId="23800" xr:uid="{9F231BA1-0EDF-4750-9415-19C5A1D2683A}"/>
    <cellStyle name="Millares 6 3 2 4 3 5" xfId="45303" xr:uid="{62399EE1-7EEC-4A0D-B6C0-F6AE0601A0C8}"/>
    <cellStyle name="Millares 6 3 2 4 4" xfId="3490" xr:uid="{584AE5CD-9B6B-4914-A54D-229E937CFED9}"/>
    <cellStyle name="Millares 6 3 2 4 4 2" xfId="11756" xr:uid="{A9BC8242-AAB9-4F0A-B0D4-B09EE9E636F8}"/>
    <cellStyle name="Millares 6 3 2 4 4 2 2" xfId="33259" xr:uid="{5660C505-82AF-4853-96B5-F6A95FDC68CD}"/>
    <cellStyle name="Millares 6 3 2 4 4 3" xfId="18391" xr:uid="{E9DDCEBF-4D9F-45C1-B946-55E63E30A882}"/>
    <cellStyle name="Millares 6 3 2 4 4 3 2" xfId="39894" xr:uid="{D912FADF-0159-4BDE-86DB-3E7B8CAD43CE}"/>
    <cellStyle name="Millares 6 3 2 4 4 4" xfId="24996" xr:uid="{CB56C4C4-DD4E-467C-B21E-08386D30377F}"/>
    <cellStyle name="Millares 6 3 2 4 4 5" xfId="46499" xr:uid="{BF0DEB8E-2FC5-41AB-A565-B7E8429160A1}"/>
    <cellStyle name="Millares 6 3 2 4 5" xfId="5629" xr:uid="{DC470B72-39C3-4919-B200-5D52CE3154EB}"/>
    <cellStyle name="Millares 6 3 2 4 5 2" xfId="13895" xr:uid="{CAEA611F-2EE1-4AD8-A8B7-0015C16BC718}"/>
    <cellStyle name="Millares 6 3 2 4 5 2 2" xfId="35398" xr:uid="{34452A0E-3F63-4656-A48E-D85066D93B9C}"/>
    <cellStyle name="Millares 6 3 2 4 5 3" xfId="20530" xr:uid="{DF5BE140-0468-40BA-B55D-09BD28DEFB5D}"/>
    <cellStyle name="Millares 6 3 2 4 5 3 2" xfId="42033" xr:uid="{88A21CAF-DEF8-4F57-A342-8CF6D32C44B4}"/>
    <cellStyle name="Millares 6 3 2 4 5 4" xfId="27135" xr:uid="{4C455D65-263F-467A-B1C1-A237F9FB010E}"/>
    <cellStyle name="Millares 6 3 2 4 5 5" xfId="48638" xr:uid="{B3EA0E72-7783-4170-A9EA-5A402BB39B21}"/>
    <cellStyle name="Millares 6 3 2 4 6" xfId="7270" xr:uid="{3DA42D29-4ABB-4EBE-B02E-F8EB51E37225}"/>
    <cellStyle name="Millares 6 3 2 4 6 2" xfId="28773" xr:uid="{A0F441B4-0D68-435F-BA8F-EF358EC3BDB2}"/>
    <cellStyle name="Millares 6 3 2 4 7" xfId="8927" xr:uid="{D66C818B-A9D3-43C7-BFB0-C16691479FCC}"/>
    <cellStyle name="Millares 6 3 2 4 7 2" xfId="30430" xr:uid="{076EA1D1-67DE-40F6-B49B-9DD7527B1B04}"/>
    <cellStyle name="Millares 6 3 2 4 8" xfId="15562" xr:uid="{2A0CA2ED-AA6C-441F-A186-165853B37219}"/>
    <cellStyle name="Millares 6 3 2 4 8 2" xfId="37065" xr:uid="{782714DE-14E1-480A-9023-BE2B0AE2FDB6}"/>
    <cellStyle name="Millares 6 3 2 4 9" xfId="22167" xr:uid="{2FBD6C75-099E-4477-9E44-98235518C9A5}"/>
    <cellStyle name="Millares 6 3 2 5" xfId="929" xr:uid="{C10A7DE4-F3D5-4C51-9224-C6E93A95597B}"/>
    <cellStyle name="Millares 6 3 2 5 2" xfId="3758" xr:uid="{E3961379-3BCD-4FB4-8D54-D8A3D0268007}"/>
    <cellStyle name="Millares 6 3 2 5 2 2" xfId="12024" xr:uid="{5B03F7E0-CE87-4027-A655-C3689221BB59}"/>
    <cellStyle name="Millares 6 3 2 5 2 2 2" xfId="33527" xr:uid="{D2079D56-F734-4E2B-85BF-EE57B18A1F59}"/>
    <cellStyle name="Millares 6 3 2 5 2 3" xfId="18659" xr:uid="{32DAC95D-F35C-4196-BEBB-AA03EA77D1BD}"/>
    <cellStyle name="Millares 6 3 2 5 2 3 2" xfId="40162" xr:uid="{EC6A0CBA-13D9-4105-91E8-638376EB80EE}"/>
    <cellStyle name="Millares 6 3 2 5 2 4" xfId="25264" xr:uid="{729E28D5-3E2C-4F9D-B197-71229435509B}"/>
    <cellStyle name="Millares 6 3 2 5 2 5" xfId="46767" xr:uid="{5C7115A0-EA47-46B5-B288-874BDDBA404A}"/>
    <cellStyle name="Millares 6 3 2 5 3" xfId="5897" xr:uid="{61CB6CEE-E954-49C6-B8CC-ACB48902EB83}"/>
    <cellStyle name="Millares 6 3 2 5 3 2" xfId="14163" xr:uid="{B780E6D0-ED1F-40A6-813F-E9B5239504C0}"/>
    <cellStyle name="Millares 6 3 2 5 3 2 2" xfId="35666" xr:uid="{968E8634-1F63-4B0F-985A-B6F20089A145}"/>
    <cellStyle name="Millares 6 3 2 5 3 3" xfId="20798" xr:uid="{6DE753E0-6DC3-4E5A-986B-EEB42AD69DE5}"/>
    <cellStyle name="Millares 6 3 2 5 3 3 2" xfId="42301" xr:uid="{1451264C-6C69-42C8-A90A-4D66FE3FBCFE}"/>
    <cellStyle name="Millares 6 3 2 5 3 4" xfId="27403" xr:uid="{E6684F61-4537-433F-A9D6-4382BC5C5A24}"/>
    <cellStyle name="Millares 6 3 2 5 3 5" xfId="48906" xr:uid="{D8C33190-953A-4F44-A96F-4C7F6735E464}"/>
    <cellStyle name="Millares 6 3 2 5 4" xfId="7538" xr:uid="{2D19AC1A-6561-4EA8-A024-4106978C6168}"/>
    <cellStyle name="Millares 6 3 2 5 4 2" xfId="29041" xr:uid="{368CBDC6-41A1-438F-B6B1-08051B1814DA}"/>
    <cellStyle name="Millares 6 3 2 5 5" xfId="9195" xr:uid="{9F676AA3-C845-4EDA-AA7B-E1C340D216B6}"/>
    <cellStyle name="Millares 6 3 2 5 5 2" xfId="30698" xr:uid="{B5D55B0D-11E7-4BB3-8080-A11638429951}"/>
    <cellStyle name="Millares 6 3 2 5 6" xfId="15830" xr:uid="{40F0530B-F437-4444-87A7-3B0E34048859}"/>
    <cellStyle name="Millares 6 3 2 5 6 2" xfId="37333" xr:uid="{C6F05AAA-3B0F-4DB4-A405-92C0405E54C3}"/>
    <cellStyle name="Millares 6 3 2 5 7" xfId="22435" xr:uid="{F94768D3-C93B-4939-819B-D1954DC40A36}"/>
    <cellStyle name="Millares 6 3 2 5 8" xfId="43938" xr:uid="{385C51AE-5AFF-43EA-BA4F-3A2CDA5ECBBC}"/>
    <cellStyle name="Millares 6 3 2 6" xfId="1190" xr:uid="{4135876B-9BFE-41BF-8F66-F9B6D595BEB2}"/>
    <cellStyle name="Millares 6 3 2 6 2" xfId="4019" xr:uid="{02D7C428-4729-4448-967A-FBC23BC48341}"/>
    <cellStyle name="Millares 6 3 2 6 2 2" xfId="12285" xr:uid="{F2B4C7A5-DE26-48A8-9ABC-02FB7D958056}"/>
    <cellStyle name="Millares 6 3 2 6 2 2 2" xfId="33788" xr:uid="{8EB5CD0A-FBDB-4204-AC70-CEB64D0E4419}"/>
    <cellStyle name="Millares 6 3 2 6 2 3" xfId="18920" xr:uid="{B36C9FDC-F1A4-42C3-B894-6D614ABE28AA}"/>
    <cellStyle name="Millares 6 3 2 6 2 3 2" xfId="40423" xr:uid="{5CA71C72-1811-41AE-8B23-9DC55B871FAF}"/>
    <cellStyle name="Millares 6 3 2 6 2 4" xfId="25525" xr:uid="{168B13F4-EFB4-44E0-BD3E-4237419E7ABB}"/>
    <cellStyle name="Millares 6 3 2 6 2 5" xfId="47028" xr:uid="{F97A80E1-218F-4323-AF0A-9806490DB07F}"/>
    <cellStyle name="Millares 6 3 2 6 3" xfId="6158" xr:uid="{F24291A5-28A9-4DED-AC00-88E78D51F1E7}"/>
    <cellStyle name="Millares 6 3 2 6 3 2" xfId="14424" xr:uid="{20EC6357-F448-480E-B2C0-CC5418D1F82B}"/>
    <cellStyle name="Millares 6 3 2 6 3 2 2" xfId="35927" xr:uid="{3A902098-4DF3-41FD-9CC9-F2F16D8DEC86}"/>
    <cellStyle name="Millares 6 3 2 6 3 3" xfId="21059" xr:uid="{7C426B1F-D0D9-44AA-B214-152B381BA88C}"/>
    <cellStyle name="Millares 6 3 2 6 3 3 2" xfId="42562" xr:uid="{3263F571-394C-4F11-8D92-B748818B3DDB}"/>
    <cellStyle name="Millares 6 3 2 6 3 4" xfId="27664" xr:uid="{AF01A340-DD58-4C23-8821-F7741E528460}"/>
    <cellStyle name="Millares 6 3 2 6 3 5" xfId="49167" xr:uid="{7D4A2004-0288-4CAC-8832-59C5ABEBB150}"/>
    <cellStyle name="Millares 6 3 2 6 4" xfId="7799" xr:uid="{23882AA5-7416-4177-BA94-F4CD3920E639}"/>
    <cellStyle name="Millares 6 3 2 6 4 2" xfId="29302" xr:uid="{551AAD92-EE17-43CA-BC34-0ED4B1B69BEE}"/>
    <cellStyle name="Millares 6 3 2 6 5" xfId="9456" xr:uid="{B206FD61-DD03-46DC-8572-226E9CDB5C1F}"/>
    <cellStyle name="Millares 6 3 2 6 5 2" xfId="30959" xr:uid="{F6CA2EAE-9EF0-4107-9C2F-0CFF76A2DEA4}"/>
    <cellStyle name="Millares 6 3 2 6 6" xfId="16091" xr:uid="{F104D5B0-9292-4D7B-A86A-6AA87EABAD03}"/>
    <cellStyle name="Millares 6 3 2 6 6 2" xfId="37594" xr:uid="{82557F5F-1063-4DA7-8BEB-0243A06F3C5C}"/>
    <cellStyle name="Millares 6 3 2 6 7" xfId="22696" xr:uid="{7B64FAE5-5EC6-4F7F-A8CA-CCBBB11F53CD}"/>
    <cellStyle name="Millares 6 3 2 6 8" xfId="44199" xr:uid="{AED35C99-F620-48E6-88A6-C76A8DE08489}"/>
    <cellStyle name="Millares 6 3 2 7" xfId="1878" xr:uid="{FE0639C5-826D-4164-9839-00EC482D0DEA}"/>
    <cellStyle name="Millares 6 3 2 7 2" xfId="10144" xr:uid="{10308EC5-81A0-4042-95AE-B0B89DE054B2}"/>
    <cellStyle name="Millares 6 3 2 7 2 2" xfId="31647" xr:uid="{EA35B392-D5C2-4B6C-A3D6-9F7F94264102}"/>
    <cellStyle name="Millares 6 3 2 7 3" xfId="16779" xr:uid="{E970C362-3CA7-427E-8C17-08F4F2650348}"/>
    <cellStyle name="Millares 6 3 2 7 3 2" xfId="38282" xr:uid="{3D72F979-0385-4F9D-B988-63D41EB9D2AE}"/>
    <cellStyle name="Millares 6 3 2 7 4" xfId="23384" xr:uid="{F4488608-9CAD-46C4-81F9-FBE17E4BA7C8}"/>
    <cellStyle name="Millares 6 3 2 7 5" xfId="44887" xr:uid="{C322A1FF-3793-4741-A54C-B6BE5EE4C0EA}"/>
    <cellStyle name="Millares 6 3 2 8" xfId="2563" xr:uid="{27E10B2F-6E55-4ADF-A841-73809A224820}"/>
    <cellStyle name="Millares 6 3 2 8 2" xfId="10829" xr:uid="{649249D4-3463-40B7-AD20-09CBA51E31F1}"/>
    <cellStyle name="Millares 6 3 2 8 2 2" xfId="32332" xr:uid="{48BBCF3E-585B-4C35-B381-8BF32A2A4780}"/>
    <cellStyle name="Millares 6 3 2 8 3" xfId="17464" xr:uid="{F434A0CA-DDC2-41E9-A7E5-C74D41D78358}"/>
    <cellStyle name="Millares 6 3 2 8 3 2" xfId="38967" xr:uid="{3102B64A-5DFE-4F2B-8B7F-5A154CCF3A2E}"/>
    <cellStyle name="Millares 6 3 2 8 4" xfId="24069" xr:uid="{6C216A34-FFAB-4657-B0FB-2B5DBA1FFE29}"/>
    <cellStyle name="Millares 6 3 2 8 5" xfId="45572" xr:uid="{91642040-FC4A-4ADD-AE4B-E928041802D0}"/>
    <cellStyle name="Millares 6 3 2 9" xfId="3074" xr:uid="{D573795C-13BE-4C61-AF58-E897CEA9823E}"/>
    <cellStyle name="Millares 6 3 2 9 2" xfId="11340" xr:uid="{6103C327-E854-4A97-97DE-D289646F2FEF}"/>
    <cellStyle name="Millares 6 3 2 9 2 2" xfId="32843" xr:uid="{13DF7663-2880-491E-A122-157A0664FF4D}"/>
    <cellStyle name="Millares 6 3 2 9 3" xfId="17975" xr:uid="{E7E9756F-2CBF-4F02-9C49-2AB258AB3A48}"/>
    <cellStyle name="Millares 6 3 2 9 3 2" xfId="39478" xr:uid="{A8EC42C2-6664-40B7-8F8A-5EEFF114A432}"/>
    <cellStyle name="Millares 6 3 2 9 4" xfId="24580" xr:uid="{2FB68D12-987B-471C-B07B-6FAF10E109A1}"/>
    <cellStyle name="Millares 6 3 2 9 5" xfId="46083" xr:uid="{C3F2E092-A5D2-4FD6-AD0A-2993E64D031D}"/>
    <cellStyle name="Millares 6 3 3" xfId="467" xr:uid="{2D05CF0E-6118-4320-A1AF-B1E3B7767798}"/>
    <cellStyle name="Millares 6 3 3 10" xfId="7078" xr:uid="{BAABAF47-6391-469C-B8A4-902AFC14531C}"/>
    <cellStyle name="Millares 6 3 3 10 2" xfId="28581" xr:uid="{AD2C4C8F-FFB7-4CB3-8A79-97038E66B4B1}"/>
    <cellStyle name="Millares 6 3 3 11" xfId="8734" xr:uid="{2C4A999F-2DA7-493D-949A-D521D4A696D4}"/>
    <cellStyle name="Millares 6 3 3 11 2" xfId="30237" xr:uid="{E4B0081C-9E9B-4821-A805-41E75CD7CBBC}"/>
    <cellStyle name="Millares 6 3 3 12" xfId="15370" xr:uid="{7151857F-5995-4558-A924-64D4906D979C}"/>
    <cellStyle name="Millares 6 3 3 12 2" xfId="36873" xr:uid="{FF14D01B-7CE8-4E50-9F9D-09DD67E3DCCA}"/>
    <cellStyle name="Millares 6 3 3 13" xfId="21975" xr:uid="{C4B4E32A-C0C1-4612-BCD4-162BE6BB71B9}"/>
    <cellStyle name="Millares 6 3 3 14" xfId="43478" xr:uid="{5C21B9C5-303E-48C5-BE02-A4DDBFFEDEB0}"/>
    <cellStyle name="Millares 6 3 3 2" xfId="749" xr:uid="{76740B74-2E97-4501-B04B-A680CA6AE1FC}"/>
    <cellStyle name="Millares 6 3 3 2 10" xfId="15650" xr:uid="{BA06D461-6508-42B3-BB11-B989DC772E78}"/>
    <cellStyle name="Millares 6 3 3 2 10 2" xfId="37153" xr:uid="{0437C95D-8123-4704-B516-4DA7B8572DA0}"/>
    <cellStyle name="Millares 6 3 3 2 11" xfId="22255" xr:uid="{B5058D54-C3C0-4DD8-826F-3D43236650B5}"/>
    <cellStyle name="Millares 6 3 3 2 12" xfId="43758" xr:uid="{8CD48B78-5D16-4A90-96F4-99DAF9F9FF00}"/>
    <cellStyle name="Millares 6 3 3 2 2" xfId="1695" xr:uid="{AFC3AD96-B4AF-4C66-AF06-744E26932DBC}"/>
    <cellStyle name="Millares 6 3 3 2 2 2" xfId="4524" xr:uid="{C3BE5934-2F13-4ADB-B91D-A896729711B0}"/>
    <cellStyle name="Millares 6 3 3 2 2 2 2" xfId="12790" xr:uid="{CE301D9D-857A-4DC2-B6A2-D6FDE96DA932}"/>
    <cellStyle name="Millares 6 3 3 2 2 2 2 2" xfId="34293" xr:uid="{8DB37D7E-E631-4D7F-8DFD-C9B250C507D6}"/>
    <cellStyle name="Millares 6 3 3 2 2 2 3" xfId="19425" xr:uid="{5736D8D2-C7F0-4E99-8A46-FB1835DFBB8F}"/>
    <cellStyle name="Millares 6 3 3 2 2 2 3 2" xfId="40928" xr:uid="{488E0219-BE81-4DE6-8069-CD7C1D8A73E7}"/>
    <cellStyle name="Millares 6 3 3 2 2 2 4" xfId="26030" xr:uid="{C3F5D58A-65AD-4386-BA3D-728095EE56D4}"/>
    <cellStyle name="Millares 6 3 3 2 2 2 5" xfId="47533" xr:uid="{BFD975D1-1BD4-4E17-9C44-19877F11A05A}"/>
    <cellStyle name="Millares 6 3 3 2 2 3" xfId="6663" xr:uid="{6F9A577C-44A7-4CB3-8050-F1B50832F038}"/>
    <cellStyle name="Millares 6 3 3 2 2 3 2" xfId="14929" xr:uid="{1E165509-72E0-45EB-A417-AB695DE0D57B}"/>
    <cellStyle name="Millares 6 3 3 2 2 3 2 2" xfId="36432" xr:uid="{9590FCE1-DE49-4E9B-A653-4CE83940B26B}"/>
    <cellStyle name="Millares 6 3 3 2 2 3 3" xfId="21564" xr:uid="{48B83AAD-9AD6-4244-A1E2-110D4B786DE0}"/>
    <cellStyle name="Millares 6 3 3 2 2 3 3 2" xfId="43067" xr:uid="{CEDE6802-61FA-4D67-836F-92A20B626A44}"/>
    <cellStyle name="Millares 6 3 3 2 2 3 4" xfId="28169" xr:uid="{0F296152-4B51-4A0A-9713-C00668B9B2BE}"/>
    <cellStyle name="Millares 6 3 3 2 2 3 5" xfId="49672" xr:uid="{2D704F3F-9E3E-4740-B0DA-589A12431BA3}"/>
    <cellStyle name="Millares 6 3 3 2 2 4" xfId="8304" xr:uid="{E4BBC540-49BF-4A92-8B9A-FEB2F91EB973}"/>
    <cellStyle name="Millares 6 3 3 2 2 4 2" xfId="29807" xr:uid="{043E17B5-D183-438B-B2B2-AC014715FC0D}"/>
    <cellStyle name="Millares 6 3 3 2 2 5" xfId="9961" xr:uid="{2E683CA0-4CF4-431F-BC21-C05358A184F8}"/>
    <cellStyle name="Millares 6 3 3 2 2 5 2" xfId="31464" xr:uid="{4F4653B5-6979-43BD-9437-C048C2730E80}"/>
    <cellStyle name="Millares 6 3 3 2 2 6" xfId="16596" xr:uid="{98CAB859-B09F-4B80-8A3C-B535BDC370B2}"/>
    <cellStyle name="Millares 6 3 3 2 2 6 2" xfId="38099" xr:uid="{9ACE03CE-E371-46AC-8692-2541085B15DE}"/>
    <cellStyle name="Millares 6 3 3 2 2 7" xfId="23201" xr:uid="{25F785D1-9AEE-4A68-BE74-2EF3C0402194}"/>
    <cellStyle name="Millares 6 3 3 2 2 8" xfId="44704" xr:uid="{6BC830B1-AB9D-4CF1-A1FD-4CB4C0A85267}"/>
    <cellStyle name="Millares 6 3 3 2 3" xfId="2382" xr:uid="{82F9C5F2-6AB7-429A-8CD6-839B8875AFB6}"/>
    <cellStyle name="Millares 6 3 3 2 3 2" xfId="10648" xr:uid="{18F1D740-7EB9-4A56-B70C-743597015AA3}"/>
    <cellStyle name="Millares 6 3 3 2 3 2 2" xfId="32151" xr:uid="{B25EBF4B-8EF0-41BF-96E9-43AC2F810AA9}"/>
    <cellStyle name="Millares 6 3 3 2 3 3" xfId="17283" xr:uid="{99A0CB95-29AF-4380-848E-6D0C42E50DD9}"/>
    <cellStyle name="Millares 6 3 3 2 3 3 2" xfId="38786" xr:uid="{35C79E23-617A-49DA-BD70-027F600B3E8F}"/>
    <cellStyle name="Millares 6 3 3 2 3 4" xfId="23888" xr:uid="{29D0CCD4-7EAC-4CBD-A994-F90D8FAB72AB}"/>
    <cellStyle name="Millares 6 3 3 2 3 5" xfId="45391" xr:uid="{42DCD826-8287-43E3-9D82-2461B4C94B5C}"/>
    <cellStyle name="Millares 6 3 3 2 4" xfId="2899" xr:uid="{B1CB8ADA-C770-4D78-AC5A-307F1CA9D2C7}"/>
    <cellStyle name="Millares 6 3 3 2 4 2" xfId="11165" xr:uid="{A049B1BB-5847-40E2-B760-419B375A006E}"/>
    <cellStyle name="Millares 6 3 3 2 4 2 2" xfId="32668" xr:uid="{F903EE9E-0F26-423F-9D51-7FDF2F26DEF9}"/>
    <cellStyle name="Millares 6 3 3 2 4 3" xfId="17800" xr:uid="{B3509441-17B1-4806-9572-FE35CFD11D3B}"/>
    <cellStyle name="Millares 6 3 3 2 4 3 2" xfId="39303" xr:uid="{CE57C3E9-2685-4479-856C-48ACA939FF78}"/>
    <cellStyle name="Millares 6 3 3 2 4 4" xfId="24405" xr:uid="{79271800-FD9D-44E6-8AD9-A57BBEF48066}"/>
    <cellStyle name="Millares 6 3 3 2 4 5" xfId="45908" xr:uid="{9924C079-7DDF-4200-A3DF-6C02A69D03DE}"/>
    <cellStyle name="Millares 6 3 3 2 5" xfId="3578" xr:uid="{5E0A144C-D367-40DC-A856-F971FFA450D0}"/>
    <cellStyle name="Millares 6 3 3 2 5 2" xfId="11844" xr:uid="{0652D583-FD17-4C0C-AF62-125EA0CC633F}"/>
    <cellStyle name="Millares 6 3 3 2 5 2 2" xfId="33347" xr:uid="{1EBC9EE4-E9D4-4DD5-AF85-2C294C92CE35}"/>
    <cellStyle name="Millares 6 3 3 2 5 3" xfId="18479" xr:uid="{95CD8811-3BE5-4B20-931E-3EB31A92FFA3}"/>
    <cellStyle name="Millares 6 3 3 2 5 3 2" xfId="39982" xr:uid="{8165ECDC-E7B9-4DA5-940F-12CB0BEBECC2}"/>
    <cellStyle name="Millares 6 3 3 2 5 4" xfId="25084" xr:uid="{22D9ABAC-323D-4C18-82A1-219DE8640670}"/>
    <cellStyle name="Millares 6 3 3 2 5 5" xfId="46587" xr:uid="{A488AC83-750C-451A-8A76-C95FF62B1842}"/>
    <cellStyle name="Millares 6 3 3 2 6" xfId="5043" xr:uid="{2C75A2E5-E563-4C3B-BEEF-AEEC740451DD}"/>
    <cellStyle name="Millares 6 3 3 2 6 2" xfId="13309" xr:uid="{621D52BC-65B8-43C6-925E-93FBA8EEAC55}"/>
    <cellStyle name="Millares 6 3 3 2 6 2 2" xfId="34812" xr:uid="{7DD62E9C-7246-4DD7-84EC-1DA876FD02CA}"/>
    <cellStyle name="Millares 6 3 3 2 6 3" xfId="19944" xr:uid="{8C3B1BD0-184F-4D3A-B689-C44FFCCE88AC}"/>
    <cellStyle name="Millares 6 3 3 2 6 3 2" xfId="41447" xr:uid="{F1170870-CAB9-4ED5-8EC0-65B9DC42393D}"/>
    <cellStyle name="Millares 6 3 3 2 6 4" xfId="26549" xr:uid="{2DC0A378-1848-42B8-8A5B-24D5A242D128}"/>
    <cellStyle name="Millares 6 3 3 2 6 5" xfId="48052" xr:uid="{4604BE77-E331-4519-995E-8FD3EEB5526A}"/>
    <cellStyle name="Millares 6 3 3 2 7" xfId="5717" xr:uid="{01D487C9-3D3E-4C36-B5B4-963975D85A15}"/>
    <cellStyle name="Millares 6 3 3 2 7 2" xfId="13983" xr:uid="{56C483EC-9D82-4AC0-87D7-F503ABEF8B0C}"/>
    <cellStyle name="Millares 6 3 3 2 7 2 2" xfId="35486" xr:uid="{DDB78C48-0FF0-434D-B721-23ABA2F029BD}"/>
    <cellStyle name="Millares 6 3 3 2 7 3" xfId="20618" xr:uid="{CFFA446D-3E39-4A53-A82B-9998DCF3B8E6}"/>
    <cellStyle name="Millares 6 3 3 2 7 3 2" xfId="42121" xr:uid="{692BF9B9-163B-4A8B-A8F1-64B1E670F0FF}"/>
    <cellStyle name="Millares 6 3 3 2 7 4" xfId="27223" xr:uid="{754CCA4F-778B-4449-A10C-374900096195}"/>
    <cellStyle name="Millares 6 3 3 2 7 5" xfId="48726" xr:uid="{A1742E07-525B-4C10-B87F-FAD510EF0EAA}"/>
    <cellStyle name="Millares 6 3 3 2 8" xfId="7358" xr:uid="{40F62B6A-256B-4C18-AFF3-F1795565FD6C}"/>
    <cellStyle name="Millares 6 3 3 2 8 2" xfId="28861" xr:uid="{B6463E31-A4D6-4144-90EE-5F453BE0EFA4}"/>
    <cellStyle name="Millares 6 3 3 2 9" xfId="9015" xr:uid="{0CEF2867-2ED0-4A53-B4C4-4D06ECD41723}"/>
    <cellStyle name="Millares 6 3 3 2 9 2" xfId="30518" xr:uid="{37EEA39E-BB5C-4312-836C-AF3C5D9BA949}"/>
    <cellStyle name="Millares 6 3 3 3" xfId="1019" xr:uid="{AFDA74DF-C366-4EA7-9693-A615DB1151EF}"/>
    <cellStyle name="Millares 6 3 3 3 2" xfId="3848" xr:uid="{8A9D3A3D-EE19-4E37-9948-F3E6DB3F6EDF}"/>
    <cellStyle name="Millares 6 3 3 3 2 2" xfId="12114" xr:uid="{7FC1B743-DE77-4A4F-BEEB-2B96635C34DC}"/>
    <cellStyle name="Millares 6 3 3 3 2 2 2" xfId="33617" xr:uid="{94401EEE-65B0-421E-B418-041142465415}"/>
    <cellStyle name="Millares 6 3 3 3 2 3" xfId="18749" xr:uid="{564FBB94-7720-4293-8811-F86F6A184DF2}"/>
    <cellStyle name="Millares 6 3 3 3 2 3 2" xfId="40252" xr:uid="{E48EB486-EECF-4E67-86B3-211D3B3BC548}"/>
    <cellStyle name="Millares 6 3 3 3 2 4" xfId="25354" xr:uid="{36D7AF43-FBA3-441C-997A-28770862EF10}"/>
    <cellStyle name="Millares 6 3 3 3 2 5" xfId="46857" xr:uid="{AC4DCAC7-8BAB-4CEE-A6B1-EF1669C81C41}"/>
    <cellStyle name="Millares 6 3 3 3 3" xfId="5987" xr:uid="{576012F2-3533-4317-BB2B-1C87D6D96E74}"/>
    <cellStyle name="Millares 6 3 3 3 3 2" xfId="14253" xr:uid="{80481E61-0114-487E-A626-7ACD8BD4B608}"/>
    <cellStyle name="Millares 6 3 3 3 3 2 2" xfId="35756" xr:uid="{A351F1A6-F906-44A4-9261-BB96958B4374}"/>
    <cellStyle name="Millares 6 3 3 3 3 3" xfId="20888" xr:uid="{2DAF9D0C-9A2F-4161-A2F6-4ACB080188C8}"/>
    <cellStyle name="Millares 6 3 3 3 3 3 2" xfId="42391" xr:uid="{CC6D8D62-4F53-400E-A54B-0BB193A9222D}"/>
    <cellStyle name="Millares 6 3 3 3 3 4" xfId="27493" xr:uid="{CE5FFEE0-C14A-4487-80EC-B910FE2BABCA}"/>
    <cellStyle name="Millares 6 3 3 3 3 5" xfId="48996" xr:uid="{EB82FB4B-8E91-4446-84A6-12C54742E972}"/>
    <cellStyle name="Millares 6 3 3 3 4" xfId="7628" xr:uid="{AAC1E014-849E-43C7-B4DF-4824F4540C91}"/>
    <cellStyle name="Millares 6 3 3 3 4 2" xfId="29131" xr:uid="{D8A0E1A1-6A96-407B-8D0A-2FDAB40FCC1B}"/>
    <cellStyle name="Millares 6 3 3 3 5" xfId="9285" xr:uid="{1A7D4200-EB5A-42ED-8388-85617159DDF5}"/>
    <cellStyle name="Millares 6 3 3 3 5 2" xfId="30788" xr:uid="{CC6723A9-CB38-4030-A15E-377DDDEE4A2E}"/>
    <cellStyle name="Millares 6 3 3 3 6" xfId="15920" xr:uid="{54A6BE90-08B2-4C65-A145-DB672949DFB7}"/>
    <cellStyle name="Millares 6 3 3 3 6 2" xfId="37423" xr:uid="{95C7D7E3-B18B-4E97-8893-8AF6531416E3}"/>
    <cellStyle name="Millares 6 3 3 3 7" xfId="22525" xr:uid="{E6477981-CD59-4E0F-8B4F-5B9F96ED56ED}"/>
    <cellStyle name="Millares 6 3 3 3 8" xfId="44028" xr:uid="{7C095BA7-3144-49B1-9EAA-EA4571B928CB}"/>
    <cellStyle name="Millares 6 3 3 4" xfId="1415" xr:uid="{C0C4055E-7121-4B47-83CD-D329BFE8DC0A}"/>
    <cellStyle name="Millares 6 3 3 4 2" xfId="4244" xr:uid="{EF55CA12-7C2B-4E1C-A51F-67A7BB28135E}"/>
    <cellStyle name="Millares 6 3 3 4 2 2" xfId="12510" xr:uid="{DDDEF003-703E-4D44-9B84-B5FB9704DC50}"/>
    <cellStyle name="Millares 6 3 3 4 2 2 2" xfId="34013" xr:uid="{EFC02F8A-2EA7-4D60-9D5A-0D95A7B0D491}"/>
    <cellStyle name="Millares 6 3 3 4 2 3" xfId="19145" xr:uid="{94FF4E6B-E833-4C17-AEB1-80C2ED25ECFA}"/>
    <cellStyle name="Millares 6 3 3 4 2 3 2" xfId="40648" xr:uid="{9ED27BCE-A940-4C37-BEEB-9A53209C241F}"/>
    <cellStyle name="Millares 6 3 3 4 2 4" xfId="25750" xr:uid="{0376B11B-5B2F-4ED4-B941-30DE7BBB6F59}"/>
    <cellStyle name="Millares 6 3 3 4 2 5" xfId="47253" xr:uid="{2FF9B855-3CEF-47C6-9C2F-2A817A6D109E}"/>
    <cellStyle name="Millares 6 3 3 4 3" xfId="6383" xr:uid="{B799B13B-02D3-4F98-8246-DE6F1ACF877B}"/>
    <cellStyle name="Millares 6 3 3 4 3 2" xfId="14649" xr:uid="{7B3C4B99-6F63-4195-933C-817E62E3A1EF}"/>
    <cellStyle name="Millares 6 3 3 4 3 2 2" xfId="36152" xr:uid="{33DCB529-AF9A-4110-92B7-A02E58CBFBA9}"/>
    <cellStyle name="Millares 6 3 3 4 3 3" xfId="21284" xr:uid="{13C7FDD9-9539-4E51-B4F9-502387D5C9A0}"/>
    <cellStyle name="Millares 6 3 3 4 3 3 2" xfId="42787" xr:uid="{F67CA07A-4514-4831-8635-83570754A5E6}"/>
    <cellStyle name="Millares 6 3 3 4 3 4" xfId="27889" xr:uid="{454B703C-57B7-402C-939E-EA2E2A22E394}"/>
    <cellStyle name="Millares 6 3 3 4 3 5" xfId="49392" xr:uid="{D95679EF-C8CD-436D-A982-476ABDF3F5E3}"/>
    <cellStyle name="Millares 6 3 3 4 4" xfId="8024" xr:uid="{7624DF57-407B-4CB4-A6D0-73F5D7CFF170}"/>
    <cellStyle name="Millares 6 3 3 4 4 2" xfId="29527" xr:uid="{386E4CBA-96AE-4E68-86B7-86231AFBC8B5}"/>
    <cellStyle name="Millares 6 3 3 4 5" xfId="9681" xr:uid="{4E2D2228-CFCD-4C4D-B8EE-CC09F740F371}"/>
    <cellStyle name="Millares 6 3 3 4 5 2" xfId="31184" xr:uid="{CE662E8C-275B-4236-B978-4FF60C64A3DF}"/>
    <cellStyle name="Millares 6 3 3 4 6" xfId="16316" xr:uid="{54CB90CB-C3AF-4EDE-9031-346E851F1607}"/>
    <cellStyle name="Millares 6 3 3 4 6 2" xfId="37819" xr:uid="{EA4B8A15-BF2D-4B33-A857-69DED08405C5}"/>
    <cellStyle name="Millares 6 3 3 4 7" xfId="22921" xr:uid="{5D701FF5-59D8-41FC-A9B4-0C3E3C59595B}"/>
    <cellStyle name="Millares 6 3 3 4 8" xfId="44424" xr:uid="{17EF9FBA-DAC1-4EA7-A8F5-B9872BE0AF0F}"/>
    <cellStyle name="Millares 6 3 3 5" xfId="2102" xr:uid="{2D2B67E7-8843-436E-BD4A-215197024CA6}"/>
    <cellStyle name="Millares 6 3 3 5 2" xfId="10368" xr:uid="{C02B6362-2F52-4E4A-B1D9-1554447A8A84}"/>
    <cellStyle name="Millares 6 3 3 5 2 2" xfId="31871" xr:uid="{E18B5028-1D06-40C6-BF96-849D645C66E8}"/>
    <cellStyle name="Millares 6 3 3 5 3" xfId="17003" xr:uid="{D3B4B321-CD18-4741-A617-1BC0F4A77912}"/>
    <cellStyle name="Millares 6 3 3 5 3 2" xfId="38506" xr:uid="{DDB73D5C-12F9-41B4-8D8D-C034CD29EBBA}"/>
    <cellStyle name="Millares 6 3 3 5 4" xfId="23608" xr:uid="{C5454261-5CF8-4A37-A52A-368AA4A50899}"/>
    <cellStyle name="Millares 6 3 3 5 5" xfId="45111" xr:uid="{382E3707-BA23-4687-AFEC-48C2CA13F8AF}"/>
    <cellStyle name="Millares 6 3 3 6" xfId="2650" xr:uid="{639A3693-5AC0-4DAF-8733-DE9B1165ECA0}"/>
    <cellStyle name="Millares 6 3 3 6 2" xfId="10916" xr:uid="{27839FAE-0681-450E-A04D-216147163CD1}"/>
    <cellStyle name="Millares 6 3 3 6 2 2" xfId="32419" xr:uid="{3152A556-77ED-414B-BEB3-5A42686C5807}"/>
    <cellStyle name="Millares 6 3 3 6 3" xfId="17551" xr:uid="{138CD217-7C0A-4DE1-BC14-66DBC8765397}"/>
    <cellStyle name="Millares 6 3 3 6 3 2" xfId="39054" xr:uid="{90A2F173-4047-4F01-889E-F489023E4EED}"/>
    <cellStyle name="Millares 6 3 3 6 4" xfId="24156" xr:uid="{C619CEAD-A6BF-423E-8B5A-60E101D4BFBF}"/>
    <cellStyle name="Millares 6 3 3 6 5" xfId="45659" xr:uid="{C9F3E999-2B69-4AC1-943A-02655660771A}"/>
    <cellStyle name="Millares 6 3 3 7" xfId="3298" xr:uid="{BBE0CA9D-76FA-4DAE-BA05-058D6BDDAB05}"/>
    <cellStyle name="Millares 6 3 3 7 2" xfId="11564" xr:uid="{F8D3B3C3-9CAA-4617-A417-89F12DE1D915}"/>
    <cellStyle name="Millares 6 3 3 7 2 2" xfId="33067" xr:uid="{C14D554B-DD09-407C-BCD9-B9D1F95B714C}"/>
    <cellStyle name="Millares 6 3 3 7 3" xfId="18199" xr:uid="{B9626C7A-D3E3-4048-A0FA-71F6E17435F8}"/>
    <cellStyle name="Millares 6 3 3 7 3 2" xfId="39702" xr:uid="{1DBE92D4-7C5D-4585-BBB3-2F91F4A4C812}"/>
    <cellStyle name="Millares 6 3 3 7 4" xfId="24804" xr:uid="{710F671E-92C2-423D-8698-4AD34E63FEF0}"/>
    <cellStyle name="Millares 6 3 3 7 5" xfId="46307" xr:uid="{2A49CA1C-1F75-490B-B048-C50083350E99}"/>
    <cellStyle name="Millares 6 3 3 8" xfId="4794" xr:uid="{284C447F-F640-4CF0-8FF3-A984A9702AD7}"/>
    <cellStyle name="Millares 6 3 3 8 2" xfId="13060" xr:uid="{ED675563-FE27-4DA2-9EEA-207C8C951E48}"/>
    <cellStyle name="Millares 6 3 3 8 2 2" xfId="34563" xr:uid="{CDB6D764-9354-4CFC-A063-073059DAF3CE}"/>
    <cellStyle name="Millares 6 3 3 8 3" xfId="19695" xr:uid="{FE8C94DC-6F71-4ED8-8106-71E6BA5B9BC2}"/>
    <cellStyle name="Millares 6 3 3 8 3 2" xfId="41198" xr:uid="{A7618E8D-0BA4-4E92-A240-A80B74D968B3}"/>
    <cellStyle name="Millares 6 3 3 8 4" xfId="26300" xr:uid="{E8072AA4-4897-4B90-B24D-35E6C03CDBDD}"/>
    <cellStyle name="Millares 6 3 3 8 5" xfId="47803" xr:uid="{EB9CAE62-9F3A-4EE3-ACFA-0243B3ADDF13}"/>
    <cellStyle name="Millares 6 3 3 9" xfId="5437" xr:uid="{8B9E178B-8BAD-45F4-AAB9-142E95F4DA44}"/>
    <cellStyle name="Millares 6 3 3 9 2" xfId="13703" xr:uid="{119D8A9A-F503-414C-804F-58C280F7B366}"/>
    <cellStyle name="Millares 6 3 3 9 2 2" xfId="35206" xr:uid="{2080BFC4-4AC9-45DB-8A16-BBEFB7A203E5}"/>
    <cellStyle name="Millares 6 3 3 9 3" xfId="20338" xr:uid="{C1773B9D-0ABC-46E9-8C72-9B5BCE67F442}"/>
    <cellStyle name="Millares 6 3 3 9 3 2" xfId="41841" xr:uid="{7D3359EF-28EE-418C-9689-EC5CB7768233}"/>
    <cellStyle name="Millares 6 3 3 9 4" xfId="26943" xr:uid="{9E54F005-B6AA-4E98-911B-794BCA8E714F}"/>
    <cellStyle name="Millares 6 3 3 9 5" xfId="48446" xr:uid="{245AB26E-78DC-409E-9EF4-EA34CFFE16CE}"/>
    <cellStyle name="Millares 6 3 4" xfId="340" xr:uid="{8669D4E2-8194-4D44-BCD8-BA32B2862CC5}"/>
    <cellStyle name="Millares 6 3 4 10" xfId="15243" xr:uid="{4B29C35B-85E9-42F8-9F8D-3D87C88264AD}"/>
    <cellStyle name="Millares 6 3 4 10 2" xfId="36746" xr:uid="{238D4D6D-E4B4-4608-A1FE-D4CCE860B7FB}"/>
    <cellStyle name="Millares 6 3 4 11" xfId="21848" xr:uid="{1BD54465-5C67-48B0-9E16-2A1D1398E0BC}"/>
    <cellStyle name="Millares 6 3 4 12" xfId="43351" xr:uid="{BB277448-37F8-445D-A7A3-CCCD8A7D16BB}"/>
    <cellStyle name="Millares 6 3 4 2" xfId="1288" xr:uid="{E518FE52-FB3E-4E95-8C55-FFAAEF0051C7}"/>
    <cellStyle name="Millares 6 3 4 2 2" xfId="4117" xr:uid="{D334FDB7-AD1E-4700-910D-4EDD9ECA31A1}"/>
    <cellStyle name="Millares 6 3 4 2 2 2" xfId="12383" xr:uid="{FD824685-3FB0-4DCD-BFC0-F5656754DAB6}"/>
    <cellStyle name="Millares 6 3 4 2 2 2 2" xfId="33886" xr:uid="{2A05A904-060D-4CFA-AE1E-6BAD96557E95}"/>
    <cellStyle name="Millares 6 3 4 2 2 3" xfId="19018" xr:uid="{B389A950-E516-4375-963A-2A2E0D6B07FF}"/>
    <cellStyle name="Millares 6 3 4 2 2 3 2" xfId="40521" xr:uid="{A5AD0464-EF16-42B2-B2F7-A96F0C5CC454}"/>
    <cellStyle name="Millares 6 3 4 2 2 4" xfId="25623" xr:uid="{422562E9-C904-462E-B1A8-31C85082DED4}"/>
    <cellStyle name="Millares 6 3 4 2 2 5" xfId="47126" xr:uid="{65293B07-E1C6-4433-A4AB-E9B736B1422B}"/>
    <cellStyle name="Millares 6 3 4 2 3" xfId="6256" xr:uid="{38183532-4102-4EC1-B8CB-66F98C0584A2}"/>
    <cellStyle name="Millares 6 3 4 2 3 2" xfId="14522" xr:uid="{009047BA-9326-451D-B8EB-1A62BDBEC561}"/>
    <cellStyle name="Millares 6 3 4 2 3 2 2" xfId="36025" xr:uid="{900AC792-0880-4705-87ED-4119A3375BDD}"/>
    <cellStyle name="Millares 6 3 4 2 3 3" xfId="21157" xr:uid="{295A0DD6-9B1B-4E95-8ACD-6FDFE842A2DA}"/>
    <cellStyle name="Millares 6 3 4 2 3 3 2" xfId="42660" xr:uid="{FC11BD60-ECCF-403F-9F9B-8836536DEFE6}"/>
    <cellStyle name="Millares 6 3 4 2 3 4" xfId="27762" xr:uid="{E02FDF08-DC56-4E6E-A4A2-EC53DD613809}"/>
    <cellStyle name="Millares 6 3 4 2 3 5" xfId="49265" xr:uid="{B540563B-CD09-43E8-8FA1-4B85878819CC}"/>
    <cellStyle name="Millares 6 3 4 2 4" xfId="7897" xr:uid="{228FB2DF-A942-4B90-A247-31C8510B0463}"/>
    <cellStyle name="Millares 6 3 4 2 4 2" xfId="29400" xr:uid="{A5B7965D-6D93-4ACA-B333-49933EE59C37}"/>
    <cellStyle name="Millares 6 3 4 2 5" xfId="9554" xr:uid="{4C2C3031-7A95-4DD5-A5E6-33F410CE892D}"/>
    <cellStyle name="Millares 6 3 4 2 5 2" xfId="31057" xr:uid="{089FA3E8-205A-4713-9F83-5223CB0586D2}"/>
    <cellStyle name="Millares 6 3 4 2 6" xfId="16189" xr:uid="{FBE9A12E-060A-43B2-95D7-4E0B742D21E8}"/>
    <cellStyle name="Millares 6 3 4 2 6 2" xfId="37692" xr:uid="{4D752EEA-7DF5-43F7-8B8E-598977E31708}"/>
    <cellStyle name="Millares 6 3 4 2 7" xfId="22794" xr:uid="{6B6E4745-EA35-45E2-8D38-CF76EB836DB2}"/>
    <cellStyle name="Millares 6 3 4 2 8" xfId="44297" xr:uid="{E6DCDC96-B053-4C3E-8D81-E1F0E782F0D9}"/>
    <cellStyle name="Millares 6 3 4 3" xfId="1975" xr:uid="{E1CDAA26-93F7-457F-8A78-96EC62A0AEB3}"/>
    <cellStyle name="Millares 6 3 4 3 2" xfId="10241" xr:uid="{E78CB7BF-0A60-4844-963A-D0A9AB50E154}"/>
    <cellStyle name="Millares 6 3 4 3 2 2" xfId="31744" xr:uid="{98D2CF83-2A2B-4115-A6C2-19FC70FD4A81}"/>
    <cellStyle name="Millares 6 3 4 3 3" xfId="16876" xr:uid="{242F1426-F7A6-488B-A616-117BF778DE09}"/>
    <cellStyle name="Millares 6 3 4 3 3 2" xfId="38379" xr:uid="{6C83434C-6A91-40B7-8EFD-6CF74B164C61}"/>
    <cellStyle name="Millares 6 3 4 3 4" xfId="23481" xr:uid="{1AD8F79C-5EB2-4A2A-8CA3-B3906A8D19B0}"/>
    <cellStyle name="Millares 6 3 4 3 5" xfId="44984" xr:uid="{AC363781-02B8-4C8E-8114-4FD69EB2044D}"/>
    <cellStyle name="Millares 6 3 4 4" xfId="2774" xr:uid="{F7FB63E8-3599-44D4-92E2-97272B1C4830}"/>
    <cellStyle name="Millares 6 3 4 4 2" xfId="11040" xr:uid="{6AEBCB46-C96A-4561-BD1A-414A30BA16BE}"/>
    <cellStyle name="Millares 6 3 4 4 2 2" xfId="32543" xr:uid="{490A4EF0-5BE4-47BF-BC68-A561B30B3F27}"/>
    <cellStyle name="Millares 6 3 4 4 3" xfId="17675" xr:uid="{97BB4269-32ED-4212-A2FB-2A1113993D0F}"/>
    <cellStyle name="Millares 6 3 4 4 3 2" xfId="39178" xr:uid="{08CF876B-5C5D-4C9D-B88A-A1A35F95E34C}"/>
    <cellStyle name="Millares 6 3 4 4 4" xfId="24280" xr:uid="{BB3D0885-CF2C-44AA-97E3-E8CA9A10657E}"/>
    <cellStyle name="Millares 6 3 4 4 5" xfId="45783" xr:uid="{72D28A41-B2F0-46A2-B14B-B3752AF8A427}"/>
    <cellStyle name="Millares 6 3 4 5" xfId="3171" xr:uid="{9E4175CC-1DF2-4829-A858-E583A94D158F}"/>
    <cellStyle name="Millares 6 3 4 5 2" xfId="11437" xr:uid="{A82310D2-FF04-4DAD-AB0A-FAF3249D4D32}"/>
    <cellStyle name="Millares 6 3 4 5 2 2" xfId="32940" xr:uid="{C3EED5D3-6893-492E-9430-5EEA290DBAA7}"/>
    <cellStyle name="Millares 6 3 4 5 3" xfId="18072" xr:uid="{7B4BE97A-E911-4BE3-99B3-7D224A86624C}"/>
    <cellStyle name="Millares 6 3 4 5 3 2" xfId="39575" xr:uid="{E0D0E6EF-EB01-42D7-8E6E-E732FDB2AE8F}"/>
    <cellStyle name="Millares 6 3 4 5 4" xfId="24677" xr:uid="{78B55612-58A7-4097-9A35-42090EAB14F2}"/>
    <cellStyle name="Millares 6 3 4 5 5" xfId="46180" xr:uid="{B861262D-5AB8-47E8-89CE-CB52E2C9CD5E}"/>
    <cellStyle name="Millares 6 3 4 6" xfId="4918" xr:uid="{AD83D684-34A4-4A4A-8F63-E5C58BB87896}"/>
    <cellStyle name="Millares 6 3 4 6 2" xfId="13184" xr:uid="{E901E39D-F195-4696-8CAF-E0C613452DF4}"/>
    <cellStyle name="Millares 6 3 4 6 2 2" xfId="34687" xr:uid="{66BB309D-6C7C-465C-BE2A-4BAB49C48C02}"/>
    <cellStyle name="Millares 6 3 4 6 3" xfId="19819" xr:uid="{CF026A10-A4F2-42B5-9670-A8778DAE0690}"/>
    <cellStyle name="Millares 6 3 4 6 3 2" xfId="41322" xr:uid="{63356336-F15E-4BB1-8718-DF7044B4A59A}"/>
    <cellStyle name="Millares 6 3 4 6 4" xfId="26424" xr:uid="{34B72532-FDE6-45CB-8B3A-DED4BA141358}"/>
    <cellStyle name="Millares 6 3 4 6 5" xfId="47927" xr:uid="{89AD52FF-FB6B-4E65-8AA8-E55631D71725}"/>
    <cellStyle name="Millares 6 3 4 7" xfId="5310" xr:uid="{750676F7-23EA-45F4-9E9C-7743DA81A647}"/>
    <cellStyle name="Millares 6 3 4 7 2" xfId="13576" xr:uid="{C77D5E0D-C15B-44D4-9062-2C32D36CB2C4}"/>
    <cellStyle name="Millares 6 3 4 7 2 2" xfId="35079" xr:uid="{31C1BCBC-D914-47EF-9AF0-FB26CFADB1D6}"/>
    <cellStyle name="Millares 6 3 4 7 3" xfId="20211" xr:uid="{9C05638D-75ED-41AC-8727-0BBE49406EE4}"/>
    <cellStyle name="Millares 6 3 4 7 3 2" xfId="41714" xr:uid="{2D1820EC-EEA7-4E8A-8263-2F8BB88EEFD6}"/>
    <cellStyle name="Millares 6 3 4 7 4" xfId="26816" xr:uid="{5D1BC47B-4CA6-4E7B-A901-AE555AAB210D}"/>
    <cellStyle name="Millares 6 3 4 7 5" xfId="48319" xr:uid="{A6C72A34-7D0D-4326-BBF5-6C4E6131C50E}"/>
    <cellStyle name="Millares 6 3 4 8" xfId="6951" xr:uid="{AFF2F545-05F4-4B95-9EEE-9FF8B890C252}"/>
    <cellStyle name="Millares 6 3 4 8 2" xfId="28454" xr:uid="{59EB059C-21E4-40F7-B7D6-A5A29EF50C5A}"/>
    <cellStyle name="Millares 6 3 4 9" xfId="8607" xr:uid="{7EB3F3FD-4C27-4D68-978F-145029D8572C}"/>
    <cellStyle name="Millares 6 3 4 9 2" xfId="30110" xr:uid="{851FF8EB-0D22-4F6F-800E-857DCE463074}"/>
    <cellStyle name="Millares 6 3 5" xfId="624" xr:uid="{4DADFAA8-690D-4526-880A-FFC13A6EA66B}"/>
    <cellStyle name="Millares 6 3 5 10" xfId="43633" xr:uid="{B5E41325-CFAC-434D-B1BE-FFFFECD5B38C}"/>
    <cellStyle name="Millares 6 3 5 2" xfId="1570" xr:uid="{D53E5F1D-0961-4EEF-8F14-AD8DF944EA47}"/>
    <cellStyle name="Millares 6 3 5 2 2" xfId="4399" xr:uid="{75ED2251-F70D-482D-9636-952626C29D28}"/>
    <cellStyle name="Millares 6 3 5 2 2 2" xfId="12665" xr:uid="{1234763C-E628-4AD7-AE5A-EF98F57D817F}"/>
    <cellStyle name="Millares 6 3 5 2 2 2 2" xfId="34168" xr:uid="{E5AE6179-B11A-46B9-8D77-AE004657F452}"/>
    <cellStyle name="Millares 6 3 5 2 2 3" xfId="19300" xr:uid="{AA3CC840-3C34-42AD-9E50-3DE007E7907D}"/>
    <cellStyle name="Millares 6 3 5 2 2 3 2" xfId="40803" xr:uid="{8CFF36A5-8E35-43E4-A94B-4BB75AEA60C3}"/>
    <cellStyle name="Millares 6 3 5 2 2 4" xfId="25905" xr:uid="{6495451D-4053-4590-8256-8EC1472D8B27}"/>
    <cellStyle name="Millares 6 3 5 2 2 5" xfId="47408" xr:uid="{A44104B8-73DB-48B6-AF22-60943FDA2A49}"/>
    <cellStyle name="Millares 6 3 5 2 3" xfId="6538" xr:uid="{FF60C032-1919-4E79-A019-D3D2661C8A3F}"/>
    <cellStyle name="Millares 6 3 5 2 3 2" xfId="14804" xr:uid="{885EAD06-F6C2-4264-ACE6-69E7CBAA169D}"/>
    <cellStyle name="Millares 6 3 5 2 3 2 2" xfId="36307" xr:uid="{E26B2E88-10CA-468B-A694-57E34F2D35DF}"/>
    <cellStyle name="Millares 6 3 5 2 3 3" xfId="21439" xr:uid="{93D721B9-3B7C-4AA2-8CDC-17E5BE9269B1}"/>
    <cellStyle name="Millares 6 3 5 2 3 3 2" xfId="42942" xr:uid="{9F0181AA-5017-49AD-A2BF-9B2A8D4C5726}"/>
    <cellStyle name="Millares 6 3 5 2 3 4" xfId="28044" xr:uid="{4D80D0AC-9756-4D68-9E48-3B9BCD4308C5}"/>
    <cellStyle name="Millares 6 3 5 2 3 5" xfId="49547" xr:uid="{695C7235-E787-4E77-B967-CB0DBA6309B4}"/>
    <cellStyle name="Millares 6 3 5 2 4" xfId="8179" xr:uid="{63A2F26D-7769-40D1-B1CE-C6A6EF27F0D9}"/>
    <cellStyle name="Millares 6 3 5 2 4 2" xfId="29682" xr:uid="{6A8A1AE8-6660-4535-95AE-6C717DB34021}"/>
    <cellStyle name="Millares 6 3 5 2 5" xfId="9836" xr:uid="{DFB9D31B-79F9-450F-B477-181F6A29DCEC}"/>
    <cellStyle name="Millares 6 3 5 2 5 2" xfId="31339" xr:uid="{D5A7E3ED-6DA0-41F5-8073-5D082A77E6B6}"/>
    <cellStyle name="Millares 6 3 5 2 6" xfId="16471" xr:uid="{1289A1DA-7263-4F73-BBD5-EFA114E03421}"/>
    <cellStyle name="Millares 6 3 5 2 6 2" xfId="37974" xr:uid="{97F89712-6670-4EEB-888E-490BCEEB1C05}"/>
    <cellStyle name="Millares 6 3 5 2 7" xfId="23076" xr:uid="{A434EEA5-335C-4C1D-893E-2E0FC8729D23}"/>
    <cellStyle name="Millares 6 3 5 2 8" xfId="44579" xr:uid="{F9E637BF-D0DC-475A-B44D-88244817A471}"/>
    <cellStyle name="Millares 6 3 5 3" xfId="2257" xr:uid="{448512B4-5DD7-431C-9384-BAFB2132165B}"/>
    <cellStyle name="Millares 6 3 5 3 2" xfId="10523" xr:uid="{9AB3E3B9-4722-4DE4-8795-6192BC116DE9}"/>
    <cellStyle name="Millares 6 3 5 3 2 2" xfId="32026" xr:uid="{53D04B55-6F5E-41AE-8610-F4DC8773B073}"/>
    <cellStyle name="Millares 6 3 5 3 3" xfId="17158" xr:uid="{7238E6E0-8856-4113-B5F0-D16530BD6A92}"/>
    <cellStyle name="Millares 6 3 5 3 3 2" xfId="38661" xr:uid="{FAF8FF8F-1351-47FB-86DE-733B11F8BEE3}"/>
    <cellStyle name="Millares 6 3 5 3 4" xfId="23763" xr:uid="{7BBA3EE3-8F64-4383-9219-59CEF2489EC8}"/>
    <cellStyle name="Millares 6 3 5 3 5" xfId="45266" xr:uid="{35EE4F72-8111-445E-9F38-D70AB2EC9353}"/>
    <cellStyle name="Millares 6 3 5 4" xfId="3453" xr:uid="{31D166EB-08C5-4CDA-A5C2-000413938721}"/>
    <cellStyle name="Millares 6 3 5 4 2" xfId="11719" xr:uid="{A0B3347C-56CB-4323-B140-CDD64A5DF309}"/>
    <cellStyle name="Millares 6 3 5 4 2 2" xfId="33222" xr:uid="{93F462BF-E843-4997-990E-57AEE552C414}"/>
    <cellStyle name="Millares 6 3 5 4 3" xfId="18354" xr:uid="{1EE8E75B-0F21-4B08-8C6C-0233151913B9}"/>
    <cellStyle name="Millares 6 3 5 4 3 2" xfId="39857" xr:uid="{E30E02B6-90B0-47A7-8797-E34C22170831}"/>
    <cellStyle name="Millares 6 3 5 4 4" xfId="24959" xr:uid="{2F5CB9DD-7464-4EC2-8C0F-5DEAC14B5950}"/>
    <cellStyle name="Millares 6 3 5 4 5" xfId="46462" xr:uid="{47F6D27D-357E-41E0-B621-10DB13896850}"/>
    <cellStyle name="Millares 6 3 5 5" xfId="5592" xr:uid="{B48AFA8C-9F42-4AB8-BE2F-496AFFF120EC}"/>
    <cellStyle name="Millares 6 3 5 5 2" xfId="13858" xr:uid="{8197EB30-DF7C-461D-B90D-B1B1B9142092}"/>
    <cellStyle name="Millares 6 3 5 5 2 2" xfId="35361" xr:uid="{F4E95B76-96EA-4D07-85DC-9D6C1182C9E4}"/>
    <cellStyle name="Millares 6 3 5 5 3" xfId="20493" xr:uid="{0C11D75F-59BD-45CD-B143-1F4EB533EA72}"/>
    <cellStyle name="Millares 6 3 5 5 3 2" xfId="41996" xr:uid="{AC2A89B2-1CC3-43B9-B9F7-FFA23D03A758}"/>
    <cellStyle name="Millares 6 3 5 5 4" xfId="27098" xr:uid="{5EC06915-D68F-4E1B-BD84-6FACE70A08BE}"/>
    <cellStyle name="Millares 6 3 5 5 5" xfId="48601" xr:uid="{C1D3D658-7380-4FBF-B8CD-425D7F7001B4}"/>
    <cellStyle name="Millares 6 3 5 6" xfId="7233" xr:uid="{845B9418-0840-4672-A0EE-B49B703C1840}"/>
    <cellStyle name="Millares 6 3 5 6 2" xfId="28736" xr:uid="{3B5D34BF-18E4-4DEE-804D-6209BA901856}"/>
    <cellStyle name="Millares 6 3 5 7" xfId="8890" xr:uid="{76653AC8-A50B-4A0B-971C-F8C192460D0B}"/>
    <cellStyle name="Millares 6 3 5 7 2" xfId="30393" xr:uid="{858E2717-A5ED-4ECF-ACFC-B4A17C307C52}"/>
    <cellStyle name="Millares 6 3 5 8" xfId="15525" xr:uid="{3ADA7B46-9E97-4C9B-AD26-B317B53D8762}"/>
    <cellStyle name="Millares 6 3 5 8 2" xfId="37028" xr:uid="{94C0EE61-2578-4B3C-A254-A1E810D12DC5}"/>
    <cellStyle name="Millares 6 3 5 9" xfId="22130" xr:uid="{CCC3856B-6D0E-4504-876D-ABD7C6A0029C}"/>
    <cellStyle name="Millares 6 3 6" xfId="892" xr:uid="{D8B70478-9369-43FE-964F-4FDECB5D53B4}"/>
    <cellStyle name="Millares 6 3 6 2" xfId="3721" xr:uid="{FA01ECE1-4E7C-49C4-A558-2FBBD71ECF5C}"/>
    <cellStyle name="Millares 6 3 6 2 2" xfId="11987" xr:uid="{E1331150-D115-43E8-91CD-4471481F22AB}"/>
    <cellStyle name="Millares 6 3 6 2 2 2" xfId="33490" xr:uid="{2283C916-F0E5-40EE-A4D0-FD559EF5FA81}"/>
    <cellStyle name="Millares 6 3 6 2 3" xfId="18622" xr:uid="{3C9946FF-AABE-4975-8575-FBA91B233324}"/>
    <cellStyle name="Millares 6 3 6 2 3 2" xfId="40125" xr:uid="{F491C0E0-448B-4B93-8715-580F84AE7C5D}"/>
    <cellStyle name="Millares 6 3 6 2 4" xfId="25227" xr:uid="{E678F223-104E-44A6-B6C7-A56E660A65CA}"/>
    <cellStyle name="Millares 6 3 6 2 5" xfId="46730" xr:uid="{CECB72D5-BB8E-4F34-B662-210CC50F812F}"/>
    <cellStyle name="Millares 6 3 6 3" xfId="5860" xr:uid="{1317FA6B-2036-41C5-BEBA-8C02E9EF0C98}"/>
    <cellStyle name="Millares 6 3 6 3 2" xfId="14126" xr:uid="{FC35C172-1AFD-45B5-89E4-242AA2162FB2}"/>
    <cellStyle name="Millares 6 3 6 3 2 2" xfId="35629" xr:uid="{81609FD2-C6F7-4F6A-BE79-A47D72E2C7F9}"/>
    <cellStyle name="Millares 6 3 6 3 3" xfId="20761" xr:uid="{95C58FC3-1ACE-4864-BCE0-E59EA269DB0F}"/>
    <cellStyle name="Millares 6 3 6 3 3 2" xfId="42264" xr:uid="{823D6872-7E95-44BC-B1D8-AA58B1B54E61}"/>
    <cellStyle name="Millares 6 3 6 3 4" xfId="27366" xr:uid="{43A5E87B-2A3C-4DBE-9938-F203FC11F33E}"/>
    <cellStyle name="Millares 6 3 6 3 5" xfId="48869" xr:uid="{D6B99AD4-B5F0-4E87-A59A-49A07418E4F7}"/>
    <cellStyle name="Millares 6 3 6 4" xfId="7501" xr:uid="{C7992691-D4BC-4C1A-BC92-68F2C3626E0A}"/>
    <cellStyle name="Millares 6 3 6 4 2" xfId="29004" xr:uid="{76966FCF-CBA1-4617-BD20-60B6E3859F0F}"/>
    <cellStyle name="Millares 6 3 6 5" xfId="9158" xr:uid="{48CE5868-90F7-4EE0-83E8-562CFBB7B54C}"/>
    <cellStyle name="Millares 6 3 6 5 2" xfId="30661" xr:uid="{14E66954-783A-4658-8E41-B02DA03E4A56}"/>
    <cellStyle name="Millares 6 3 6 6" xfId="15793" xr:uid="{610881A1-E03E-4E72-9B04-54FEC8434789}"/>
    <cellStyle name="Millares 6 3 6 6 2" xfId="37296" xr:uid="{6E38BF11-17B8-426A-9AB0-FB0CD61FF37A}"/>
    <cellStyle name="Millares 6 3 6 7" xfId="22398" xr:uid="{8665EE54-FED4-4C0D-B21C-B5F1A25E6C3C}"/>
    <cellStyle name="Millares 6 3 6 8" xfId="43901" xr:uid="{CCFB147F-4A34-4133-A78A-1928997A34CC}"/>
    <cellStyle name="Millares 6 3 7" xfId="1153" xr:uid="{6750AC65-1D6E-49BC-A619-C4C596D62AB2}"/>
    <cellStyle name="Millares 6 3 7 2" xfId="3982" xr:uid="{D5447AE1-4E4C-4BC0-9496-DCE4A7BF9CAC}"/>
    <cellStyle name="Millares 6 3 7 2 2" xfId="12248" xr:uid="{F9F7436A-299F-4FB4-9BE9-44499593FAD4}"/>
    <cellStyle name="Millares 6 3 7 2 2 2" xfId="33751" xr:uid="{B7447CC1-7747-4DF6-B941-F5E20317B629}"/>
    <cellStyle name="Millares 6 3 7 2 3" xfId="18883" xr:uid="{2EA16904-C824-4AB0-90E7-827D4A095DBB}"/>
    <cellStyle name="Millares 6 3 7 2 3 2" xfId="40386" xr:uid="{2931249A-3FB2-4188-A48C-08FCBE184367}"/>
    <cellStyle name="Millares 6 3 7 2 4" xfId="25488" xr:uid="{99C090BB-7B13-41C9-AF93-A745371B7506}"/>
    <cellStyle name="Millares 6 3 7 2 5" xfId="46991" xr:uid="{67A9A0DD-E077-4CC7-A21E-4E0B006E7325}"/>
    <cellStyle name="Millares 6 3 7 3" xfId="6121" xr:uid="{0DA6DB50-AA5A-4E13-8DD5-051ABEF1EDB5}"/>
    <cellStyle name="Millares 6 3 7 3 2" xfId="14387" xr:uid="{58521EB9-70AB-4261-AB6A-4AC401BE2444}"/>
    <cellStyle name="Millares 6 3 7 3 2 2" xfId="35890" xr:uid="{AFDA0097-543C-43A0-8762-BA1F1373C9BF}"/>
    <cellStyle name="Millares 6 3 7 3 3" xfId="21022" xr:uid="{8F73CA55-7C32-48D6-A2F7-C4F87DF3D061}"/>
    <cellStyle name="Millares 6 3 7 3 3 2" xfId="42525" xr:uid="{353B9145-3ABC-4FE2-AF56-EB3059C82A14}"/>
    <cellStyle name="Millares 6 3 7 3 4" xfId="27627" xr:uid="{4E14FD18-F231-474A-8780-8EAFAF01188B}"/>
    <cellStyle name="Millares 6 3 7 3 5" xfId="49130" xr:uid="{B9734B64-CC00-435C-A5DC-9C22DA85218A}"/>
    <cellStyle name="Millares 6 3 7 4" xfId="7762" xr:uid="{529DFED6-F5CC-4CB8-A0FE-BEFF62BEEE93}"/>
    <cellStyle name="Millares 6 3 7 4 2" xfId="29265" xr:uid="{B108C757-F00B-46FA-B1A8-7A882C210F4C}"/>
    <cellStyle name="Millares 6 3 7 5" xfId="9419" xr:uid="{692EE618-2376-4981-8430-F00CD82798B1}"/>
    <cellStyle name="Millares 6 3 7 5 2" xfId="30922" xr:uid="{B9D517AB-E4F8-4185-975A-34F29ED79EAB}"/>
    <cellStyle name="Millares 6 3 7 6" xfId="16054" xr:uid="{4F57C90D-3F94-47AA-8486-0BC321A2D4C1}"/>
    <cellStyle name="Millares 6 3 7 6 2" xfId="37557" xr:uid="{26881F28-896A-412C-96FD-81B0A2308CC1}"/>
    <cellStyle name="Millares 6 3 7 7" xfId="22659" xr:uid="{82CB0487-6FFD-46CF-BBBA-99173D938931}"/>
    <cellStyle name="Millares 6 3 7 8" xfId="44162" xr:uid="{CC689ACA-B7C4-472B-83A6-8BE23C95DD4E}"/>
    <cellStyle name="Millares 6 3 8" xfId="1841" xr:uid="{22778EA9-48B3-43E6-889A-195A7404573B}"/>
    <cellStyle name="Millares 6 3 8 2" xfId="10107" xr:uid="{1570383E-6549-455E-85C8-804E4771A6EB}"/>
    <cellStyle name="Millares 6 3 8 2 2" xfId="31610" xr:uid="{050D4539-6A6A-4594-AD58-1878CBD6AC8B}"/>
    <cellStyle name="Millares 6 3 8 3" xfId="16742" xr:uid="{8C5A9FB5-9F74-47CC-99FD-D407886011E4}"/>
    <cellStyle name="Millares 6 3 8 3 2" xfId="38245" xr:uid="{02111A4D-4EC9-4110-96AF-BB80E2EC36B4}"/>
    <cellStyle name="Millares 6 3 8 4" xfId="23347" xr:uid="{598D10FB-E1F0-41D0-AAC6-587020BA5908}"/>
    <cellStyle name="Millares 6 3 8 5" xfId="44850" xr:uid="{EBA9CC77-4581-49BE-B2F1-C4E305CA9A13}"/>
    <cellStyle name="Millares 6 3 9" xfId="2526" xr:uid="{A0097ED3-BB5E-4DA6-8C13-C53089DBCB13}"/>
    <cellStyle name="Millares 6 3 9 2" xfId="10792" xr:uid="{2DF8F04C-8B18-4D9F-84C5-C18DF823961C}"/>
    <cellStyle name="Millares 6 3 9 2 2" xfId="32295" xr:uid="{CFDC5020-6643-4BB7-BB8A-4E090E0CC19B}"/>
    <cellStyle name="Millares 6 3 9 3" xfId="17427" xr:uid="{06CC8952-1E91-4E62-B1A8-DAA1C5D1AA8C}"/>
    <cellStyle name="Millares 6 3 9 3 2" xfId="38930" xr:uid="{05E22FAC-FB90-444F-8433-86C255AC8571}"/>
    <cellStyle name="Millares 6 3 9 4" xfId="24032" xr:uid="{EEF5625C-470B-41C1-B398-8265157C3AD5}"/>
    <cellStyle name="Millares 6 3 9 5" xfId="45535" xr:uid="{99A040AC-9FBF-40BD-A0EE-3CA03591F337}"/>
    <cellStyle name="Millares 6 4" xfId="154" xr:uid="{F42B2A21-9AC1-4FD9-82BB-055E4A7DF9A0}"/>
    <cellStyle name="Millares 6 4 10" xfId="4691" xr:uid="{F59361A7-DD42-4789-9700-0D2BF51F5F5E}"/>
    <cellStyle name="Millares 6 4 10 2" xfId="12957" xr:uid="{7EED7A56-19C5-486D-8F7E-1E5D33B4DA70}"/>
    <cellStyle name="Millares 6 4 10 2 2" xfId="34460" xr:uid="{E6C6B92B-C7C8-48DB-8189-BD9852BA7ACA}"/>
    <cellStyle name="Millares 6 4 10 3" xfId="19592" xr:uid="{F3B3DB1A-B924-4FD5-B5D1-4BABC5DA0FAC}"/>
    <cellStyle name="Millares 6 4 10 3 2" xfId="41095" xr:uid="{84F9EC35-C4FF-4CFD-9380-F42EC7967FB4}"/>
    <cellStyle name="Millares 6 4 10 4" xfId="26197" xr:uid="{23B2B2BB-C078-4BE5-84C2-9A59124BBF9A}"/>
    <cellStyle name="Millares 6 4 10 5" xfId="47700" xr:uid="{A7464599-0F68-4A9A-9A18-7412DCB83A18}"/>
    <cellStyle name="Millares 6 4 11" xfId="5194" xr:uid="{B0819B4E-42FE-44BB-BBEE-C03BE76363BB}"/>
    <cellStyle name="Millares 6 4 11 2" xfId="13460" xr:uid="{5E0ECEBF-CAF2-4E70-95AE-15A5671E94B0}"/>
    <cellStyle name="Millares 6 4 11 2 2" xfId="34963" xr:uid="{6A7EF4ED-3454-4617-9AB5-FB4145EF7B33}"/>
    <cellStyle name="Millares 6 4 11 3" xfId="20095" xr:uid="{2B589011-96CF-4D7A-B7CE-DA675E854B32}"/>
    <cellStyle name="Millares 6 4 11 3 2" xfId="41598" xr:uid="{68AF3523-2C6A-48B0-A061-92CBB6641AB5}"/>
    <cellStyle name="Millares 6 4 11 4" xfId="26700" xr:uid="{58692912-6B4A-4DBB-9D4B-9C60E8325E28}"/>
    <cellStyle name="Millares 6 4 11 5" xfId="48203" xr:uid="{177136E5-2ACC-4996-8520-19BC53F9A04C}"/>
    <cellStyle name="Millares 6 4 12" xfId="6835" xr:uid="{D1A394E1-D03A-4FC1-AAB2-39E14DCE1225}"/>
    <cellStyle name="Millares 6 4 12 2" xfId="28338" xr:uid="{98CD4C88-918C-45FB-A683-7FEB7C4426D1}"/>
    <cellStyle name="Millares 6 4 13" xfId="8489" xr:uid="{0FD59E58-D68E-46D6-9A01-437CCBA914A8}"/>
    <cellStyle name="Millares 6 4 13 2" xfId="29992" xr:uid="{77A3C0A0-322C-4F7E-8E1C-1542821CD5D3}"/>
    <cellStyle name="Millares 6 4 14" xfId="15128" xr:uid="{383D02A1-4085-49BF-B238-7F5A3A640500}"/>
    <cellStyle name="Millares 6 4 14 2" xfId="36631" xr:uid="{E6BEE892-783B-4C0C-97E7-A3CDDF357D67}"/>
    <cellStyle name="Millares 6 4 15" xfId="21733" xr:uid="{6FCA6756-D093-4913-91C2-0962CD6317F7}"/>
    <cellStyle name="Millares 6 4 16" xfId="43236" xr:uid="{33334DC1-D377-4ABC-9346-7C662E91127E}"/>
    <cellStyle name="Millares 6 4 2" xfId="486" xr:uid="{95D193BE-CA05-45B7-B3A2-AFCEB34DC89C}"/>
    <cellStyle name="Millares 6 4 2 10" xfId="7097" xr:uid="{96D705EC-75BF-4F1D-9F1C-90700E581E50}"/>
    <cellStyle name="Millares 6 4 2 10 2" xfId="28600" xr:uid="{E7539058-9F33-4560-B438-228AE55D9B18}"/>
    <cellStyle name="Millares 6 4 2 11" xfId="8753" xr:uid="{837FCB54-1D01-4026-B921-EEC4F0FB6D91}"/>
    <cellStyle name="Millares 6 4 2 11 2" xfId="30256" xr:uid="{88994C73-3472-4576-8428-B79EB5BF9F8D}"/>
    <cellStyle name="Millares 6 4 2 12" xfId="15389" xr:uid="{C25C2073-39A9-4CE6-A22F-173811D3CFEF}"/>
    <cellStyle name="Millares 6 4 2 12 2" xfId="36892" xr:uid="{57E5C786-82BB-4F01-8F7E-A64A15E207D7}"/>
    <cellStyle name="Millares 6 4 2 13" xfId="21994" xr:uid="{188BFEBF-562D-4BEB-97E0-664212FA7EEA}"/>
    <cellStyle name="Millares 6 4 2 14" xfId="43497" xr:uid="{BC578E05-F26B-4948-A537-61649A589C49}"/>
    <cellStyle name="Millares 6 4 2 2" xfId="768" xr:uid="{09874258-FC1A-46EC-AEC6-4CD6490299A6}"/>
    <cellStyle name="Millares 6 4 2 2 10" xfId="15669" xr:uid="{9EC313F9-5D22-440B-8A24-20712DFCB92D}"/>
    <cellStyle name="Millares 6 4 2 2 10 2" xfId="37172" xr:uid="{2ECA6E95-D885-448B-8C37-A7336A393870}"/>
    <cellStyle name="Millares 6 4 2 2 11" xfId="22274" xr:uid="{B5A1517F-87B9-472A-9BE1-4BFA9BCC53F0}"/>
    <cellStyle name="Millares 6 4 2 2 12" xfId="43777" xr:uid="{E1FD7029-3D43-4CF4-A8C7-CE433FBE1134}"/>
    <cellStyle name="Millares 6 4 2 2 2" xfId="1714" xr:uid="{4C497A58-2EA0-4617-BCF9-A286199DE099}"/>
    <cellStyle name="Millares 6 4 2 2 2 2" xfId="4543" xr:uid="{5F915409-2B42-415E-B8AB-42169AC67103}"/>
    <cellStyle name="Millares 6 4 2 2 2 2 2" xfId="12809" xr:uid="{D42F9802-7E5B-491E-B296-9B2B01AFD1E8}"/>
    <cellStyle name="Millares 6 4 2 2 2 2 2 2" xfId="34312" xr:uid="{1A4FA256-951A-426F-B931-DEF9F07F83B8}"/>
    <cellStyle name="Millares 6 4 2 2 2 2 3" xfId="19444" xr:uid="{16851E50-3ED2-4D5A-AA6D-75ADF2FB811E}"/>
    <cellStyle name="Millares 6 4 2 2 2 2 3 2" xfId="40947" xr:uid="{B65F1FC9-C0E0-400B-8EA2-A3A834BB1296}"/>
    <cellStyle name="Millares 6 4 2 2 2 2 4" xfId="26049" xr:uid="{5157A0B7-8683-40EF-B4BA-8C7A2E378089}"/>
    <cellStyle name="Millares 6 4 2 2 2 2 5" xfId="47552" xr:uid="{C8151FF6-ED0E-41F3-B2FD-000E1F131083}"/>
    <cellStyle name="Millares 6 4 2 2 2 3" xfId="6682" xr:uid="{57EBE647-2881-4DBF-8C78-89FFCEF4043F}"/>
    <cellStyle name="Millares 6 4 2 2 2 3 2" xfId="14948" xr:uid="{8B02FF97-6CA5-4CD1-B447-581EBB25EFBB}"/>
    <cellStyle name="Millares 6 4 2 2 2 3 2 2" xfId="36451" xr:uid="{14B42916-9802-4D90-823C-32F668601EC1}"/>
    <cellStyle name="Millares 6 4 2 2 2 3 3" xfId="21583" xr:uid="{27F27394-6AA3-4E85-B52C-F2D7865E105B}"/>
    <cellStyle name="Millares 6 4 2 2 2 3 3 2" xfId="43086" xr:uid="{9B10322E-2B56-488C-8E29-0A726F013F91}"/>
    <cellStyle name="Millares 6 4 2 2 2 3 4" xfId="28188" xr:uid="{D0D46FFE-D396-41BC-B547-FF1DAB3C0C6F}"/>
    <cellStyle name="Millares 6 4 2 2 2 3 5" xfId="49691" xr:uid="{F97F6F13-B92B-4596-AF61-3FFAB19DA107}"/>
    <cellStyle name="Millares 6 4 2 2 2 4" xfId="8323" xr:uid="{2F89DC26-C7EA-47F4-BEDB-F6B6F016F250}"/>
    <cellStyle name="Millares 6 4 2 2 2 4 2" xfId="29826" xr:uid="{65521D92-20A7-4D43-9482-B79E254837F9}"/>
    <cellStyle name="Millares 6 4 2 2 2 5" xfId="9980" xr:uid="{D1BDACDD-F3D7-4504-9D29-2827BF1B371D}"/>
    <cellStyle name="Millares 6 4 2 2 2 5 2" xfId="31483" xr:uid="{BFECBCD0-667D-45F8-ADCC-3B6329E64080}"/>
    <cellStyle name="Millares 6 4 2 2 2 6" xfId="16615" xr:uid="{514FBBFB-BFAB-4C4F-A10C-B5450AB025A1}"/>
    <cellStyle name="Millares 6 4 2 2 2 6 2" xfId="38118" xr:uid="{AB18FE31-F018-4009-A8A9-8543110FBC7A}"/>
    <cellStyle name="Millares 6 4 2 2 2 7" xfId="23220" xr:uid="{F6125D95-9D05-4B5C-A0AE-54F489517DDC}"/>
    <cellStyle name="Millares 6 4 2 2 2 8" xfId="44723" xr:uid="{CDD158C6-ACCF-4AD3-95E4-1AD7343B5D4E}"/>
    <cellStyle name="Millares 6 4 2 2 3" xfId="2401" xr:uid="{677C1A44-9938-4171-B17E-A7C63E1C0281}"/>
    <cellStyle name="Millares 6 4 2 2 3 2" xfId="10667" xr:uid="{F13A49D6-52CA-40C5-8556-CBEDE9F38EFB}"/>
    <cellStyle name="Millares 6 4 2 2 3 2 2" xfId="32170" xr:uid="{63852BD3-6327-4323-9960-FDF0CB7987FC}"/>
    <cellStyle name="Millares 6 4 2 2 3 3" xfId="17302" xr:uid="{1D6B60DD-81B6-475A-A3B7-9B8CB8D02A2F}"/>
    <cellStyle name="Millares 6 4 2 2 3 3 2" xfId="38805" xr:uid="{1FBA5E49-9B38-4E84-AB11-C79BBEE826E0}"/>
    <cellStyle name="Millares 6 4 2 2 3 4" xfId="23907" xr:uid="{9C7C709F-4CCE-4EE3-A733-C029CC1A3677}"/>
    <cellStyle name="Millares 6 4 2 2 3 5" xfId="45410" xr:uid="{7320C8BF-E05C-4EDC-A0BF-5CAC2E0817B6}"/>
    <cellStyle name="Millares 6 4 2 2 4" xfId="2918" xr:uid="{683723F0-9F70-4BCC-80C0-7B9C0766C772}"/>
    <cellStyle name="Millares 6 4 2 2 4 2" xfId="11184" xr:uid="{EAA74A99-04F2-438B-84DC-F6D2B8BAA07E}"/>
    <cellStyle name="Millares 6 4 2 2 4 2 2" xfId="32687" xr:uid="{1EF46149-97BA-48DA-8BA9-F31761F44415}"/>
    <cellStyle name="Millares 6 4 2 2 4 3" xfId="17819" xr:uid="{993063AD-7F04-4E4A-A7C2-F8B3CAD2443F}"/>
    <cellStyle name="Millares 6 4 2 2 4 3 2" xfId="39322" xr:uid="{3989D765-C904-4005-BE5E-EE95B84A99DB}"/>
    <cellStyle name="Millares 6 4 2 2 4 4" xfId="24424" xr:uid="{B523D2C1-D59F-4599-A277-72BE58264ECA}"/>
    <cellStyle name="Millares 6 4 2 2 4 5" xfId="45927" xr:uid="{B6E3F154-20A6-4E7D-8797-031C4875B363}"/>
    <cellStyle name="Millares 6 4 2 2 5" xfId="3597" xr:uid="{6C7C6954-DDAC-4D94-8E09-7D2720CA90FE}"/>
    <cellStyle name="Millares 6 4 2 2 5 2" xfId="11863" xr:uid="{D4EA6017-11C3-448A-A664-A3FFCA493E85}"/>
    <cellStyle name="Millares 6 4 2 2 5 2 2" xfId="33366" xr:uid="{C438B2F3-E4E1-47D9-B448-7424BB8C2988}"/>
    <cellStyle name="Millares 6 4 2 2 5 3" xfId="18498" xr:uid="{4B9A2FED-4C79-4ED3-95A0-3A3060AE06F1}"/>
    <cellStyle name="Millares 6 4 2 2 5 3 2" xfId="40001" xr:uid="{B71F28D3-9765-443B-8B55-6544AF64CDEB}"/>
    <cellStyle name="Millares 6 4 2 2 5 4" xfId="25103" xr:uid="{06FFEC8D-13C0-4A7C-A6A9-4A1522A05E49}"/>
    <cellStyle name="Millares 6 4 2 2 5 5" xfId="46606" xr:uid="{6AF0AA75-00C4-433E-BF38-A7ADEB16793F}"/>
    <cellStyle name="Millares 6 4 2 2 6" xfId="5062" xr:uid="{FD541931-4573-4FCB-B2F0-7F3CD1F60A14}"/>
    <cellStyle name="Millares 6 4 2 2 6 2" xfId="13328" xr:uid="{9AE4BD40-858B-4EE9-A9E8-BAB1789C25E6}"/>
    <cellStyle name="Millares 6 4 2 2 6 2 2" xfId="34831" xr:uid="{343AC620-4DA5-4399-BDC2-BF8A6677C31D}"/>
    <cellStyle name="Millares 6 4 2 2 6 3" xfId="19963" xr:uid="{897585A8-C847-4EB5-B9EB-7E461C15CDB3}"/>
    <cellStyle name="Millares 6 4 2 2 6 3 2" xfId="41466" xr:uid="{2C21594F-AB96-4A75-AF76-ECF18438A386}"/>
    <cellStyle name="Millares 6 4 2 2 6 4" xfId="26568" xr:uid="{726A6F9A-C58B-440F-A28F-CCBB6748B99D}"/>
    <cellStyle name="Millares 6 4 2 2 6 5" xfId="48071" xr:uid="{A45489A6-6727-4BC9-BF1A-4DC8F158E894}"/>
    <cellStyle name="Millares 6 4 2 2 7" xfId="5736" xr:uid="{073FECDD-9496-4F58-BA81-409155C81D1E}"/>
    <cellStyle name="Millares 6 4 2 2 7 2" xfId="14002" xr:uid="{894DD9E5-A924-4930-BDB3-17E0607E285B}"/>
    <cellStyle name="Millares 6 4 2 2 7 2 2" xfId="35505" xr:uid="{A36F4CD4-BC9A-4D5C-A474-AF9B19FD1E11}"/>
    <cellStyle name="Millares 6 4 2 2 7 3" xfId="20637" xr:uid="{FFA6BE1A-0B55-4182-A820-597B0B79B986}"/>
    <cellStyle name="Millares 6 4 2 2 7 3 2" xfId="42140" xr:uid="{1D6DB32E-A852-4F52-AA52-A991F5114DD7}"/>
    <cellStyle name="Millares 6 4 2 2 7 4" xfId="27242" xr:uid="{D2C2238B-A690-45B6-85E7-53C9F381409C}"/>
    <cellStyle name="Millares 6 4 2 2 7 5" xfId="48745" xr:uid="{88DE7DD7-3B99-438C-8E25-B10AD031A301}"/>
    <cellStyle name="Millares 6 4 2 2 8" xfId="7377" xr:uid="{4486A5B8-ED62-40B0-ACC7-A441833807FA}"/>
    <cellStyle name="Millares 6 4 2 2 8 2" xfId="28880" xr:uid="{F3E13ACB-D319-4EEF-AC83-DBDDE1A92E1B}"/>
    <cellStyle name="Millares 6 4 2 2 9" xfId="9034" xr:uid="{2A6C9879-4B20-4912-A6E8-A4D38324B753}"/>
    <cellStyle name="Millares 6 4 2 2 9 2" xfId="30537" xr:uid="{F0B2BE61-D566-4EFB-AD3B-A31898BE260A}"/>
    <cellStyle name="Millares 6 4 2 3" xfId="1038" xr:uid="{B1114F62-7A3D-495B-A14D-B003160BF9A8}"/>
    <cellStyle name="Millares 6 4 2 3 2" xfId="3867" xr:uid="{E166D1D6-0FE8-4052-A47B-941388B4FE78}"/>
    <cellStyle name="Millares 6 4 2 3 2 2" xfId="12133" xr:uid="{4FB40E06-5986-4C96-AF96-4E7C36CFFB52}"/>
    <cellStyle name="Millares 6 4 2 3 2 2 2" xfId="33636" xr:uid="{336C4171-1CB2-40D4-B224-136D7FA80BD2}"/>
    <cellStyle name="Millares 6 4 2 3 2 3" xfId="18768" xr:uid="{2BF026EE-C2D1-40E3-BA65-24AB4353D579}"/>
    <cellStyle name="Millares 6 4 2 3 2 3 2" xfId="40271" xr:uid="{E37EBED9-ADE8-40B5-8888-9B9C11ABCDB5}"/>
    <cellStyle name="Millares 6 4 2 3 2 4" xfId="25373" xr:uid="{23F41AD7-9342-4095-8E63-307FF7C318A2}"/>
    <cellStyle name="Millares 6 4 2 3 2 5" xfId="46876" xr:uid="{F78F3321-9004-4BB2-8C4D-14156232E941}"/>
    <cellStyle name="Millares 6 4 2 3 3" xfId="6006" xr:uid="{5DFA4A78-7720-45A9-985F-58C5D767B6D5}"/>
    <cellStyle name="Millares 6 4 2 3 3 2" xfId="14272" xr:uid="{D555C884-4B50-46CB-95AF-67510116B84F}"/>
    <cellStyle name="Millares 6 4 2 3 3 2 2" xfId="35775" xr:uid="{7F47CF3A-0A89-40F8-837A-E21BB04FC8AE}"/>
    <cellStyle name="Millares 6 4 2 3 3 3" xfId="20907" xr:uid="{433F78EE-C4A4-4D3D-BED4-B737356B8DA6}"/>
    <cellStyle name="Millares 6 4 2 3 3 3 2" xfId="42410" xr:uid="{8D17C436-1D87-48CC-B130-711E15E044A5}"/>
    <cellStyle name="Millares 6 4 2 3 3 4" xfId="27512" xr:uid="{9E587B20-2AB7-4CE0-A24F-B9A2DDE7BF59}"/>
    <cellStyle name="Millares 6 4 2 3 3 5" xfId="49015" xr:uid="{2AB08B82-9A63-41DE-8E3C-180565052A83}"/>
    <cellStyle name="Millares 6 4 2 3 4" xfId="7647" xr:uid="{8FE9ECB9-8526-4ECD-94B7-041AFE856C28}"/>
    <cellStyle name="Millares 6 4 2 3 4 2" xfId="29150" xr:uid="{DFAA1A42-3119-40B1-97D2-D2A2A46699BC}"/>
    <cellStyle name="Millares 6 4 2 3 5" xfId="9304" xr:uid="{A8259FCC-27FB-43EE-99BF-500FD586D5B7}"/>
    <cellStyle name="Millares 6 4 2 3 5 2" xfId="30807" xr:uid="{4AD23ED2-30B9-4FCC-A709-BFD6681A5EF4}"/>
    <cellStyle name="Millares 6 4 2 3 6" xfId="15939" xr:uid="{0B31A8B4-8A88-4013-B66A-DAB46E96D925}"/>
    <cellStyle name="Millares 6 4 2 3 6 2" xfId="37442" xr:uid="{F9A63B67-090E-4CA2-B242-F5D685E15EB6}"/>
    <cellStyle name="Millares 6 4 2 3 7" xfId="22544" xr:uid="{3EC29809-F087-42DB-906F-A641F31B65F7}"/>
    <cellStyle name="Millares 6 4 2 3 8" xfId="44047" xr:uid="{20359AC2-1BF2-4F92-BFD8-4FE70079E841}"/>
    <cellStyle name="Millares 6 4 2 4" xfId="1434" xr:uid="{2F591879-729B-4F30-B417-A0C9649252D1}"/>
    <cellStyle name="Millares 6 4 2 4 2" xfId="4263" xr:uid="{0252757D-230F-42A6-A7BC-CAB68707B3B5}"/>
    <cellStyle name="Millares 6 4 2 4 2 2" xfId="12529" xr:uid="{25DDBAAD-05C0-4337-A6B1-033A38F4B133}"/>
    <cellStyle name="Millares 6 4 2 4 2 2 2" xfId="34032" xr:uid="{51FD88BC-566D-4F98-82DB-52079664DCFD}"/>
    <cellStyle name="Millares 6 4 2 4 2 3" xfId="19164" xr:uid="{6ABDF769-2309-4EFD-A1A7-21D804C0B7CC}"/>
    <cellStyle name="Millares 6 4 2 4 2 3 2" xfId="40667" xr:uid="{E436F914-7ED6-4257-B495-E6A03232AE6C}"/>
    <cellStyle name="Millares 6 4 2 4 2 4" xfId="25769" xr:uid="{E703D9B7-0F42-4587-9452-96BC8F1B2C79}"/>
    <cellStyle name="Millares 6 4 2 4 2 5" xfId="47272" xr:uid="{5CC5F91A-2897-49C2-9331-4C66AC225916}"/>
    <cellStyle name="Millares 6 4 2 4 3" xfId="6402" xr:uid="{8463D071-9953-4D3F-BE0B-9047EF45F05F}"/>
    <cellStyle name="Millares 6 4 2 4 3 2" xfId="14668" xr:uid="{1E4E5EC1-9C99-4C0E-9ED6-FB8ACD6CBF32}"/>
    <cellStyle name="Millares 6 4 2 4 3 2 2" xfId="36171" xr:uid="{AA197623-807B-4DC7-8CA9-5713CFB3CF92}"/>
    <cellStyle name="Millares 6 4 2 4 3 3" xfId="21303" xr:uid="{D98D9E32-1A38-4683-8D8B-14F2E90E6FF0}"/>
    <cellStyle name="Millares 6 4 2 4 3 3 2" xfId="42806" xr:uid="{6CC678C1-F36E-461F-BC09-21A02AAEE807}"/>
    <cellStyle name="Millares 6 4 2 4 3 4" xfId="27908" xr:uid="{C09B734B-FA95-4C50-AE7E-0021AE0DEBFD}"/>
    <cellStyle name="Millares 6 4 2 4 3 5" xfId="49411" xr:uid="{7A836991-C195-48E5-B637-A119A8A80507}"/>
    <cellStyle name="Millares 6 4 2 4 4" xfId="8043" xr:uid="{07C2F062-C0F6-42F8-BD1C-2BAD210BB98B}"/>
    <cellStyle name="Millares 6 4 2 4 4 2" xfId="29546" xr:uid="{4735D154-6B51-43A0-AE72-0B908F0AD0DD}"/>
    <cellStyle name="Millares 6 4 2 4 5" xfId="9700" xr:uid="{726E27E6-F799-49DD-94D6-E867C7B84714}"/>
    <cellStyle name="Millares 6 4 2 4 5 2" xfId="31203" xr:uid="{8427AAEF-2DA0-450A-9AA4-5416EBC42853}"/>
    <cellStyle name="Millares 6 4 2 4 6" xfId="16335" xr:uid="{28EACC4B-5960-4494-9B87-6E60E937B7FE}"/>
    <cellStyle name="Millares 6 4 2 4 6 2" xfId="37838" xr:uid="{F19DF1E3-4479-4A38-ADCA-8A4C2EF1DC02}"/>
    <cellStyle name="Millares 6 4 2 4 7" xfId="22940" xr:uid="{D926A790-FFD5-4A6E-A8F5-613B8AF878EF}"/>
    <cellStyle name="Millares 6 4 2 4 8" xfId="44443" xr:uid="{3DB874C8-50D8-4C0B-B25B-A4C076C9E143}"/>
    <cellStyle name="Millares 6 4 2 5" xfId="2121" xr:uid="{CB251052-E7F6-4658-A1D6-CCCA8C0C1BC5}"/>
    <cellStyle name="Millares 6 4 2 5 2" xfId="10387" xr:uid="{3B21D83D-E905-4D7E-8E26-9C27E3523BB9}"/>
    <cellStyle name="Millares 6 4 2 5 2 2" xfId="31890" xr:uid="{61C75781-422F-43CA-9044-64CB0451722C}"/>
    <cellStyle name="Millares 6 4 2 5 3" xfId="17022" xr:uid="{8ACB8B2D-E93B-47CD-861B-5C576218A29A}"/>
    <cellStyle name="Millares 6 4 2 5 3 2" xfId="38525" xr:uid="{3C31B958-553A-44F8-937F-C5AB1075BD8C}"/>
    <cellStyle name="Millares 6 4 2 5 4" xfId="23627" xr:uid="{FA03AAD6-E977-421F-905B-5D2FFE232DC1}"/>
    <cellStyle name="Millares 6 4 2 5 5" xfId="45130" xr:uid="{7758EF16-401F-4D01-8A61-DAA7E6489496}"/>
    <cellStyle name="Millares 6 4 2 6" xfId="2669" xr:uid="{0961E447-7797-4E25-86E3-79D6AF0CABB7}"/>
    <cellStyle name="Millares 6 4 2 6 2" xfId="10935" xr:uid="{D7680AA3-BE96-41B0-A3FD-4631E989DE60}"/>
    <cellStyle name="Millares 6 4 2 6 2 2" xfId="32438" xr:uid="{9A82E91B-B720-496E-B3CC-6C7EDDCD3F55}"/>
    <cellStyle name="Millares 6 4 2 6 3" xfId="17570" xr:uid="{BD19C834-2732-47FF-8DC8-3056A5E86D6A}"/>
    <cellStyle name="Millares 6 4 2 6 3 2" xfId="39073" xr:uid="{FA496014-07D8-4CE6-BAFC-284031413643}"/>
    <cellStyle name="Millares 6 4 2 6 4" xfId="24175" xr:uid="{232C6108-4A31-4E7C-A8F3-64974F8F904F}"/>
    <cellStyle name="Millares 6 4 2 6 5" xfId="45678" xr:uid="{D0074C39-A725-460D-A2BB-DAE9785CE2F1}"/>
    <cellStyle name="Millares 6 4 2 7" xfId="3317" xr:uid="{3F74B968-1BBB-4D20-8AEA-09BF5B4C8FE3}"/>
    <cellStyle name="Millares 6 4 2 7 2" xfId="11583" xr:uid="{8EE8FD73-F986-4227-AF85-B056ED427253}"/>
    <cellStyle name="Millares 6 4 2 7 2 2" xfId="33086" xr:uid="{81B1C383-1021-4057-9460-A12DCEB3558A}"/>
    <cellStyle name="Millares 6 4 2 7 3" xfId="18218" xr:uid="{C3490FD5-02CC-446F-A989-0D11C9C7461F}"/>
    <cellStyle name="Millares 6 4 2 7 3 2" xfId="39721" xr:uid="{CEE38163-91D8-4533-83D0-079EF4C45F58}"/>
    <cellStyle name="Millares 6 4 2 7 4" xfId="24823" xr:uid="{AAD99C18-486D-40B8-A572-7593380F5C64}"/>
    <cellStyle name="Millares 6 4 2 7 5" xfId="46326" xr:uid="{49DAD844-ADF8-49D0-9182-CDDBFD4A8DC7}"/>
    <cellStyle name="Millares 6 4 2 8" xfId="4813" xr:uid="{62B77120-B45D-4464-973C-988F3A5A79DB}"/>
    <cellStyle name="Millares 6 4 2 8 2" xfId="13079" xr:uid="{7C63A3E1-3FB6-4C48-9DCE-64D577255A1C}"/>
    <cellStyle name="Millares 6 4 2 8 2 2" xfId="34582" xr:uid="{90CC444F-7F72-407F-AA9B-1BE79E59BEB5}"/>
    <cellStyle name="Millares 6 4 2 8 3" xfId="19714" xr:uid="{3A746B1E-E35F-496D-85AD-211F788136A7}"/>
    <cellStyle name="Millares 6 4 2 8 3 2" xfId="41217" xr:uid="{012B2A34-D315-4600-8427-79CFDD2C46A3}"/>
    <cellStyle name="Millares 6 4 2 8 4" xfId="26319" xr:uid="{64A45055-2854-4706-BD19-8AFFD448C952}"/>
    <cellStyle name="Millares 6 4 2 8 5" xfId="47822" xr:uid="{9E5AFF28-D306-4234-A626-33BD13EA64EA}"/>
    <cellStyle name="Millares 6 4 2 9" xfId="5456" xr:uid="{0E7F9EC6-8A2B-4E51-9055-FAA686AD314C}"/>
    <cellStyle name="Millares 6 4 2 9 2" xfId="13722" xr:uid="{F1D94885-3181-4EF6-A1A2-F7F51B873F85}"/>
    <cellStyle name="Millares 6 4 2 9 2 2" xfId="35225" xr:uid="{7499573C-2078-4B9A-9050-6CC80229FC82}"/>
    <cellStyle name="Millares 6 4 2 9 3" xfId="20357" xr:uid="{713DBDAA-550E-400A-99E3-0C98364650A9}"/>
    <cellStyle name="Millares 6 4 2 9 3 2" xfId="41860" xr:uid="{0C611B89-7C7D-49EC-A223-6F47FD11D867}"/>
    <cellStyle name="Millares 6 4 2 9 4" xfId="26962" xr:uid="{0170FBA6-F8D0-4201-A1B2-F30061B77AC5}"/>
    <cellStyle name="Millares 6 4 2 9 5" xfId="48465" xr:uid="{B1299E20-B529-4DE8-A711-C005F0F46786}"/>
    <cellStyle name="Millares 6 4 3" xfId="359" xr:uid="{B58E39BE-E67F-4A9D-A8CC-0F565CED8147}"/>
    <cellStyle name="Millares 6 4 3 10" xfId="15262" xr:uid="{6CD350F4-2C05-4644-85A3-25EF002CB375}"/>
    <cellStyle name="Millares 6 4 3 10 2" xfId="36765" xr:uid="{10AB0363-7AF0-4C96-80E3-AC0E062D146D}"/>
    <cellStyle name="Millares 6 4 3 11" xfId="21867" xr:uid="{4B0FC63C-9203-46AF-AD29-9A908108DEBA}"/>
    <cellStyle name="Millares 6 4 3 12" xfId="43370" xr:uid="{E4A08F9A-9D79-4194-87A8-81B1544DAEEA}"/>
    <cellStyle name="Millares 6 4 3 2" xfId="1307" xr:uid="{8C2EFEFB-F7EF-4EAA-BEB7-ED92ACE80E09}"/>
    <cellStyle name="Millares 6 4 3 2 2" xfId="4136" xr:uid="{5758B422-9E53-46B4-8EAE-ED6EA4461AA3}"/>
    <cellStyle name="Millares 6 4 3 2 2 2" xfId="12402" xr:uid="{DD63AD57-9657-405C-95ED-3E0ECC765A97}"/>
    <cellStyle name="Millares 6 4 3 2 2 2 2" xfId="33905" xr:uid="{BA476844-0A1E-49DF-B482-05D9DDE96C07}"/>
    <cellStyle name="Millares 6 4 3 2 2 3" xfId="19037" xr:uid="{2A26DC00-625A-48D7-A8AF-19B822E40161}"/>
    <cellStyle name="Millares 6 4 3 2 2 3 2" xfId="40540" xr:uid="{E6DAAF3C-A928-42B5-90FD-1274C02240A2}"/>
    <cellStyle name="Millares 6 4 3 2 2 4" xfId="25642" xr:uid="{804EFB0D-F0EC-4B36-A730-E30731CBE4F0}"/>
    <cellStyle name="Millares 6 4 3 2 2 5" xfId="47145" xr:uid="{19511CF2-9E04-4273-8B01-138E87B3E90D}"/>
    <cellStyle name="Millares 6 4 3 2 3" xfId="6275" xr:uid="{7AAA4CFF-1713-488C-84F7-E82A951428D2}"/>
    <cellStyle name="Millares 6 4 3 2 3 2" xfId="14541" xr:uid="{3F645AE9-77E6-4404-B520-7A5FC9527861}"/>
    <cellStyle name="Millares 6 4 3 2 3 2 2" xfId="36044" xr:uid="{47D4314D-71DF-4712-A836-3275317E6E5D}"/>
    <cellStyle name="Millares 6 4 3 2 3 3" xfId="21176" xr:uid="{D3FBA633-C6B8-4F0D-AEB3-D05739E931BC}"/>
    <cellStyle name="Millares 6 4 3 2 3 3 2" xfId="42679" xr:uid="{D4964532-640D-484D-B684-F7F4AD005F58}"/>
    <cellStyle name="Millares 6 4 3 2 3 4" xfId="27781" xr:uid="{ABFAD71F-3A6C-4526-8B30-F1D846743F1F}"/>
    <cellStyle name="Millares 6 4 3 2 3 5" xfId="49284" xr:uid="{39667E34-E870-417E-8B52-5A7B75D96667}"/>
    <cellStyle name="Millares 6 4 3 2 4" xfId="7916" xr:uid="{A40F9A88-A053-4AD1-A31E-F807F9AAD8E4}"/>
    <cellStyle name="Millares 6 4 3 2 4 2" xfId="29419" xr:uid="{B1396545-D6F0-4A7F-B8DE-24B6D7E281CB}"/>
    <cellStyle name="Millares 6 4 3 2 5" xfId="9573" xr:uid="{F64F1F28-BA32-4CA6-B3D6-4AD4C0945C1C}"/>
    <cellStyle name="Millares 6 4 3 2 5 2" xfId="31076" xr:uid="{7688A980-0451-4976-ABEA-24E9C42D4C05}"/>
    <cellStyle name="Millares 6 4 3 2 6" xfId="16208" xr:uid="{ED01B61A-84AB-4EA5-9A13-13A2D1F699C6}"/>
    <cellStyle name="Millares 6 4 3 2 6 2" xfId="37711" xr:uid="{B5B38E63-2DA5-42F9-A00D-635D124EC796}"/>
    <cellStyle name="Millares 6 4 3 2 7" xfId="22813" xr:uid="{ACF7094B-904F-441A-B8F5-B6393E23BB19}"/>
    <cellStyle name="Millares 6 4 3 2 8" xfId="44316" xr:uid="{36AD4646-8141-4C42-9C55-D0C642995D32}"/>
    <cellStyle name="Millares 6 4 3 3" xfId="1994" xr:uid="{359F4FF4-4715-4646-9F29-AFD28E786031}"/>
    <cellStyle name="Millares 6 4 3 3 2" xfId="10260" xr:uid="{339A85F5-06F6-426F-A046-F5B36F2DAB37}"/>
    <cellStyle name="Millares 6 4 3 3 2 2" xfId="31763" xr:uid="{20FFC9BB-08DC-4AE3-8325-FC7237D414DA}"/>
    <cellStyle name="Millares 6 4 3 3 3" xfId="16895" xr:uid="{BFC89479-AF57-4D54-BC7D-E3E646FA6462}"/>
    <cellStyle name="Millares 6 4 3 3 3 2" xfId="38398" xr:uid="{F7ABD51A-2461-448C-A800-C0972F4F218A}"/>
    <cellStyle name="Millares 6 4 3 3 4" xfId="23500" xr:uid="{2E7949C8-F198-46A3-9084-B3C944EF01C7}"/>
    <cellStyle name="Millares 6 4 3 3 5" xfId="45003" xr:uid="{6D126990-BA2C-4273-AECE-3BA21F1D126F}"/>
    <cellStyle name="Millares 6 4 3 4" xfId="2793" xr:uid="{B2F7E898-5EBC-4AC0-A373-A324D2EF3437}"/>
    <cellStyle name="Millares 6 4 3 4 2" xfId="11059" xr:uid="{C306A823-83BB-45A6-B29F-BE4BEB91C3FC}"/>
    <cellStyle name="Millares 6 4 3 4 2 2" xfId="32562" xr:uid="{7542B8B4-92AD-4E16-9824-5FC5F90F6657}"/>
    <cellStyle name="Millares 6 4 3 4 3" xfId="17694" xr:uid="{37FF25C0-1345-447A-BC41-2B5F031FE898}"/>
    <cellStyle name="Millares 6 4 3 4 3 2" xfId="39197" xr:uid="{8AFFC2B1-FB60-44A8-9858-992D623E9DB4}"/>
    <cellStyle name="Millares 6 4 3 4 4" xfId="24299" xr:uid="{7A64AA98-7017-4237-8E90-A63C1BC464B6}"/>
    <cellStyle name="Millares 6 4 3 4 5" xfId="45802" xr:uid="{B5F50F97-07EA-43D9-8CFA-2ADAD39AE04E}"/>
    <cellStyle name="Millares 6 4 3 5" xfId="3190" xr:uid="{66CBA0C7-9E46-4E64-A8F5-D8992F8B7A9F}"/>
    <cellStyle name="Millares 6 4 3 5 2" xfId="11456" xr:uid="{CDB57430-4CB4-48B0-8305-C07D7E3906FF}"/>
    <cellStyle name="Millares 6 4 3 5 2 2" xfId="32959" xr:uid="{3955B4BE-645D-45C0-BA2A-579CC6778EB3}"/>
    <cellStyle name="Millares 6 4 3 5 3" xfId="18091" xr:uid="{CB76105B-C9B0-46A6-9994-EB5BB2B711E4}"/>
    <cellStyle name="Millares 6 4 3 5 3 2" xfId="39594" xr:uid="{6810730C-4A49-4E93-B9A1-BFAC97848542}"/>
    <cellStyle name="Millares 6 4 3 5 4" xfId="24696" xr:uid="{860FD7A8-4D76-4243-AB8D-DBB9CDACA33D}"/>
    <cellStyle name="Millares 6 4 3 5 5" xfId="46199" xr:uid="{4FF8A008-2A26-470F-99D3-64227B21F296}"/>
    <cellStyle name="Millares 6 4 3 6" xfId="4937" xr:uid="{A22B5F4A-F2F0-4CBE-8A78-5172981B8071}"/>
    <cellStyle name="Millares 6 4 3 6 2" xfId="13203" xr:uid="{EC2547B3-05B1-4582-BFD2-C911D67D7CEF}"/>
    <cellStyle name="Millares 6 4 3 6 2 2" xfId="34706" xr:uid="{67D6E385-06BF-465C-9335-4A39983FEF2E}"/>
    <cellStyle name="Millares 6 4 3 6 3" xfId="19838" xr:uid="{5977192F-F740-4946-9DB5-92F5923213F1}"/>
    <cellStyle name="Millares 6 4 3 6 3 2" xfId="41341" xr:uid="{5DD92548-AE47-4E0D-8EC9-BFE6E19D8B35}"/>
    <cellStyle name="Millares 6 4 3 6 4" xfId="26443" xr:uid="{41F22B9A-13EC-4CAB-B5E9-853F34B66187}"/>
    <cellStyle name="Millares 6 4 3 6 5" xfId="47946" xr:uid="{A1547416-C4FA-4C06-80E1-2C3EFFBF6AA9}"/>
    <cellStyle name="Millares 6 4 3 7" xfId="5329" xr:uid="{E7A3233E-2347-4126-A63A-CC1F756CFFFD}"/>
    <cellStyle name="Millares 6 4 3 7 2" xfId="13595" xr:uid="{CDF1900A-7FEB-410F-A5A8-CED9411CA14A}"/>
    <cellStyle name="Millares 6 4 3 7 2 2" xfId="35098" xr:uid="{75DDCCF7-2732-4485-8AA5-FC4B638EDF22}"/>
    <cellStyle name="Millares 6 4 3 7 3" xfId="20230" xr:uid="{D370BE55-0084-4D78-8B6B-D049FC9747B8}"/>
    <cellStyle name="Millares 6 4 3 7 3 2" xfId="41733" xr:uid="{BBEF081C-9073-403B-89C0-2679EC88EF84}"/>
    <cellStyle name="Millares 6 4 3 7 4" xfId="26835" xr:uid="{DE7EB5BF-7F51-4717-BAA5-FD480CEDEA4E}"/>
    <cellStyle name="Millares 6 4 3 7 5" xfId="48338" xr:uid="{A08AD366-AAC0-43DE-B77D-B43DA3F6D388}"/>
    <cellStyle name="Millares 6 4 3 8" xfId="6970" xr:uid="{C59E9A98-2905-416D-9EE1-8260505E8897}"/>
    <cellStyle name="Millares 6 4 3 8 2" xfId="28473" xr:uid="{7C926DE5-9A53-4C06-9FB3-446CCB3FF709}"/>
    <cellStyle name="Millares 6 4 3 9" xfId="8626" xr:uid="{5687B3B3-60CF-4579-9EA7-ED86FEA63884}"/>
    <cellStyle name="Millares 6 4 3 9 2" xfId="30129" xr:uid="{7FD9B636-2DEB-431F-8C70-B24F7F3EB9BC}"/>
    <cellStyle name="Millares 6 4 4" xfId="643" xr:uid="{0EBCA955-B9EF-4FD1-8D54-6BF4279862B0}"/>
    <cellStyle name="Millares 6 4 4 10" xfId="43652" xr:uid="{A59D76A7-B9E9-436B-9D07-5DF13C372225}"/>
    <cellStyle name="Millares 6 4 4 2" xfId="1589" xr:uid="{366F4B9F-278F-4BC2-900B-62CF8AC11E46}"/>
    <cellStyle name="Millares 6 4 4 2 2" xfId="4418" xr:uid="{C51C49B1-BEE0-4A31-A009-87439FD36C34}"/>
    <cellStyle name="Millares 6 4 4 2 2 2" xfId="12684" xr:uid="{C1CA4ED6-648B-4400-92CA-AAFB3570BDB7}"/>
    <cellStyle name="Millares 6 4 4 2 2 2 2" xfId="34187" xr:uid="{8D30A88B-F636-4E5A-9A4B-97F78124E86B}"/>
    <cellStyle name="Millares 6 4 4 2 2 3" xfId="19319" xr:uid="{6CF26B3E-8963-44E0-80F8-745CF8958794}"/>
    <cellStyle name="Millares 6 4 4 2 2 3 2" xfId="40822" xr:uid="{019D2A3A-0D2A-417A-9D0B-0654B80194A1}"/>
    <cellStyle name="Millares 6 4 4 2 2 4" xfId="25924" xr:uid="{A5DC0FC6-A8AB-4AAA-B82B-3E69A7949229}"/>
    <cellStyle name="Millares 6 4 4 2 2 5" xfId="47427" xr:uid="{709D2E2C-10DC-4BF3-99A8-E75C80BDBF48}"/>
    <cellStyle name="Millares 6 4 4 2 3" xfId="6557" xr:uid="{BB5F7575-7B27-4D93-B4E6-D2F6F17603A9}"/>
    <cellStyle name="Millares 6 4 4 2 3 2" xfId="14823" xr:uid="{34DE62D4-61F8-402A-9878-619C8998A45B}"/>
    <cellStyle name="Millares 6 4 4 2 3 2 2" xfId="36326" xr:uid="{9A1DC21F-8F81-4F26-BA92-7C785D2F61F1}"/>
    <cellStyle name="Millares 6 4 4 2 3 3" xfId="21458" xr:uid="{DE220D42-F2AE-42B4-AE68-3E3102CDA745}"/>
    <cellStyle name="Millares 6 4 4 2 3 3 2" xfId="42961" xr:uid="{3BD6D3AC-F4A3-4129-8C53-0A93E968E279}"/>
    <cellStyle name="Millares 6 4 4 2 3 4" xfId="28063" xr:uid="{A2FABA2B-6E98-4A4A-B9FB-5784198D97F0}"/>
    <cellStyle name="Millares 6 4 4 2 3 5" xfId="49566" xr:uid="{F91ECC25-E130-499F-9A97-C7872C8C0CB2}"/>
    <cellStyle name="Millares 6 4 4 2 4" xfId="8198" xr:uid="{BDB3B709-97BF-48C0-A22C-E1CAC71EBCA7}"/>
    <cellStyle name="Millares 6 4 4 2 4 2" xfId="29701" xr:uid="{DF872337-EB38-42CF-90FF-BD2EAA9E5872}"/>
    <cellStyle name="Millares 6 4 4 2 5" xfId="9855" xr:uid="{8F1D0B77-1DBC-464F-868B-F09405612B0A}"/>
    <cellStyle name="Millares 6 4 4 2 5 2" xfId="31358" xr:uid="{2217EBD4-BAC9-480F-A9B3-78BBFFA55AAB}"/>
    <cellStyle name="Millares 6 4 4 2 6" xfId="16490" xr:uid="{F2C9ED20-D133-4606-83F0-5651F906FADD}"/>
    <cellStyle name="Millares 6 4 4 2 6 2" xfId="37993" xr:uid="{F1365E17-7E7B-4359-B6C2-79D3ABF182C8}"/>
    <cellStyle name="Millares 6 4 4 2 7" xfId="23095" xr:uid="{64B066D6-53CE-4C27-9ED4-8C5C6997EC52}"/>
    <cellStyle name="Millares 6 4 4 2 8" xfId="44598" xr:uid="{FEE992D7-D726-4B98-81EA-ECD008D30A35}"/>
    <cellStyle name="Millares 6 4 4 3" xfId="2276" xr:uid="{E985C7C0-4514-474D-953F-F75E43746BDA}"/>
    <cellStyle name="Millares 6 4 4 3 2" xfId="10542" xr:uid="{98495404-27EF-4C58-A2CC-D2E0DD8DDF0D}"/>
    <cellStyle name="Millares 6 4 4 3 2 2" xfId="32045" xr:uid="{2F1ED831-26EB-43D3-9DFD-7DB967E000AA}"/>
    <cellStyle name="Millares 6 4 4 3 3" xfId="17177" xr:uid="{949A583B-DCE9-44F8-A845-F4BA86FB454A}"/>
    <cellStyle name="Millares 6 4 4 3 3 2" xfId="38680" xr:uid="{B4C5B5B4-A57C-4B4F-B637-DD2C039B1D61}"/>
    <cellStyle name="Millares 6 4 4 3 4" xfId="23782" xr:uid="{A2BC8B96-9B29-4233-8FB6-CEA4E9B5E33A}"/>
    <cellStyle name="Millares 6 4 4 3 5" xfId="45285" xr:uid="{FED62A32-40A5-46EC-A342-6AF1FBAA93D5}"/>
    <cellStyle name="Millares 6 4 4 4" xfId="3472" xr:uid="{022DCEDA-6A35-4C5C-8977-04820E070562}"/>
    <cellStyle name="Millares 6 4 4 4 2" xfId="11738" xr:uid="{C312E02A-A87F-44D2-8A3A-F8A31B5BD111}"/>
    <cellStyle name="Millares 6 4 4 4 2 2" xfId="33241" xr:uid="{3ED500D1-4D86-4921-9693-91842B2EEFB7}"/>
    <cellStyle name="Millares 6 4 4 4 3" xfId="18373" xr:uid="{C8797981-0C8F-4E2F-8B2A-30FCEE9CB2ED}"/>
    <cellStyle name="Millares 6 4 4 4 3 2" xfId="39876" xr:uid="{9FDCF513-EEBE-4488-983D-36C03A08D09B}"/>
    <cellStyle name="Millares 6 4 4 4 4" xfId="24978" xr:uid="{CF53CA9C-3931-4916-BEFF-BB2CD872453D}"/>
    <cellStyle name="Millares 6 4 4 4 5" xfId="46481" xr:uid="{63D78542-7815-46DF-92A5-F3B2F670034C}"/>
    <cellStyle name="Millares 6 4 4 5" xfId="5611" xr:uid="{0381E46F-73D6-404B-B635-72F0030FA08A}"/>
    <cellStyle name="Millares 6 4 4 5 2" xfId="13877" xr:uid="{8E085118-8894-4290-BACD-71383D28B19A}"/>
    <cellStyle name="Millares 6 4 4 5 2 2" xfId="35380" xr:uid="{B69610BC-8D46-4D66-B947-37912FA1604A}"/>
    <cellStyle name="Millares 6 4 4 5 3" xfId="20512" xr:uid="{5704606A-974E-4684-847C-B273EDBB027A}"/>
    <cellStyle name="Millares 6 4 4 5 3 2" xfId="42015" xr:uid="{342B060A-E7F8-4BB1-9151-01D45A998AFA}"/>
    <cellStyle name="Millares 6 4 4 5 4" xfId="27117" xr:uid="{C78B1314-9FA0-4BFC-B456-F1BB46F6F1C1}"/>
    <cellStyle name="Millares 6 4 4 5 5" xfId="48620" xr:uid="{013CB525-1352-4744-84F3-C68764A698D9}"/>
    <cellStyle name="Millares 6 4 4 6" xfId="7252" xr:uid="{7585DCAF-017D-4B57-952F-56996D0AB877}"/>
    <cellStyle name="Millares 6 4 4 6 2" xfId="28755" xr:uid="{88071FD1-5F79-4A2C-B9F7-98BE590BAFAE}"/>
    <cellStyle name="Millares 6 4 4 7" xfId="8909" xr:uid="{65626CF2-9B3A-401F-98DE-A892F7C41986}"/>
    <cellStyle name="Millares 6 4 4 7 2" xfId="30412" xr:uid="{E9D13F3B-A55A-4288-BD68-4A33D72CA85A}"/>
    <cellStyle name="Millares 6 4 4 8" xfId="15544" xr:uid="{62B50311-B3C5-4444-AE75-4805B2B811C3}"/>
    <cellStyle name="Millares 6 4 4 8 2" xfId="37047" xr:uid="{A5A5C190-4CC7-4289-8FDC-162CFD50C5D0}"/>
    <cellStyle name="Millares 6 4 4 9" xfId="22149" xr:uid="{C01FE38D-B0FC-4588-9A45-D06647957DB4}"/>
    <cellStyle name="Millares 6 4 5" xfId="911" xr:uid="{761372A8-0648-4F63-8BA9-0E65B00A7C15}"/>
    <cellStyle name="Millares 6 4 5 2" xfId="3740" xr:uid="{BCA608A0-7048-4FAC-A61A-AD12CB6C10D1}"/>
    <cellStyle name="Millares 6 4 5 2 2" xfId="12006" xr:uid="{D092C0B4-C8DE-4288-A569-D50FC6C0EB00}"/>
    <cellStyle name="Millares 6 4 5 2 2 2" xfId="33509" xr:uid="{54518828-A4C4-404A-9089-49C852B7C4D7}"/>
    <cellStyle name="Millares 6 4 5 2 3" xfId="18641" xr:uid="{E0E1EBB1-70CD-4738-B9EF-20E9D93B82F9}"/>
    <cellStyle name="Millares 6 4 5 2 3 2" xfId="40144" xr:uid="{B28F5757-DE6B-4832-8594-965506940732}"/>
    <cellStyle name="Millares 6 4 5 2 4" xfId="25246" xr:uid="{EF4357B9-3B9D-4827-8CFC-8FF4707856D7}"/>
    <cellStyle name="Millares 6 4 5 2 5" xfId="46749" xr:uid="{8DE55A33-BB77-4512-B0A4-0B29ED97D0E8}"/>
    <cellStyle name="Millares 6 4 5 3" xfId="5879" xr:uid="{16A3A71B-3A18-4951-9F6E-C7AC3BFF89A8}"/>
    <cellStyle name="Millares 6 4 5 3 2" xfId="14145" xr:uid="{04C0740E-4968-4B62-8E88-81673225588D}"/>
    <cellStyle name="Millares 6 4 5 3 2 2" xfId="35648" xr:uid="{22E09F96-5238-4170-BEE1-2A2BD1EADCEC}"/>
    <cellStyle name="Millares 6 4 5 3 3" xfId="20780" xr:uid="{ABBA1BE6-F48D-44C8-86BB-A131AE47DFBC}"/>
    <cellStyle name="Millares 6 4 5 3 3 2" xfId="42283" xr:uid="{0610FFB6-D120-43B3-BB20-3E1BC1E17E73}"/>
    <cellStyle name="Millares 6 4 5 3 4" xfId="27385" xr:uid="{D66FDCE3-043D-4DE1-B3E8-7F81CB18FAB4}"/>
    <cellStyle name="Millares 6 4 5 3 5" xfId="48888" xr:uid="{D1121F3E-553B-487E-B753-12DC8A862F51}"/>
    <cellStyle name="Millares 6 4 5 4" xfId="7520" xr:uid="{D1D4DDA9-71CE-4817-BF30-3C466544D4D5}"/>
    <cellStyle name="Millares 6 4 5 4 2" xfId="29023" xr:uid="{09DCFE8D-BF96-4006-98E8-864D0017D9EE}"/>
    <cellStyle name="Millares 6 4 5 5" xfId="9177" xr:uid="{0F7F434E-470D-48C4-B6FF-65C1A836CD50}"/>
    <cellStyle name="Millares 6 4 5 5 2" xfId="30680" xr:uid="{2DE62E1E-4006-4475-8668-8DF88379383E}"/>
    <cellStyle name="Millares 6 4 5 6" xfId="15812" xr:uid="{AFC36781-378D-4F58-9CE8-B8EE08099D36}"/>
    <cellStyle name="Millares 6 4 5 6 2" xfId="37315" xr:uid="{04A3DDC0-2101-4DDE-8DD6-F873FAAFF66A}"/>
    <cellStyle name="Millares 6 4 5 7" xfId="22417" xr:uid="{A634A50F-C695-4FAB-83B4-A62C69E65C34}"/>
    <cellStyle name="Millares 6 4 5 8" xfId="43920" xr:uid="{42FDE3A6-EF9A-4A0F-A4CB-6EF610443F77}"/>
    <cellStyle name="Millares 6 4 6" xfId="1172" xr:uid="{C3D8E92D-BD3A-42AC-B458-51C88D7E669A}"/>
    <cellStyle name="Millares 6 4 6 2" xfId="4001" xr:uid="{4E995372-EF6A-4F52-9945-ACF80244E94D}"/>
    <cellStyle name="Millares 6 4 6 2 2" xfId="12267" xr:uid="{B6361F9C-D3DD-494A-B7B5-CA5F3EB4DAA3}"/>
    <cellStyle name="Millares 6 4 6 2 2 2" xfId="33770" xr:uid="{EF81FFC8-2DB3-4308-B1C1-D3912CE70711}"/>
    <cellStyle name="Millares 6 4 6 2 3" xfId="18902" xr:uid="{C5F2F455-2F34-4AC2-828F-056D3D8F8E5D}"/>
    <cellStyle name="Millares 6 4 6 2 3 2" xfId="40405" xr:uid="{0BFAD7CA-AE6A-4B92-8B31-F86BEC9B70FE}"/>
    <cellStyle name="Millares 6 4 6 2 4" xfId="25507" xr:uid="{5DBAA866-D961-46E4-B88A-808046C62388}"/>
    <cellStyle name="Millares 6 4 6 2 5" xfId="47010" xr:uid="{EA68A9C8-8F55-49C4-8812-D17B3E59C0DF}"/>
    <cellStyle name="Millares 6 4 6 3" xfId="6140" xr:uid="{C755F503-11EB-498C-A50F-5655459B47F6}"/>
    <cellStyle name="Millares 6 4 6 3 2" xfId="14406" xr:uid="{A16AF64A-4DC6-4CDC-9470-4AE829BDC2DC}"/>
    <cellStyle name="Millares 6 4 6 3 2 2" xfId="35909" xr:uid="{5ECE5800-68C4-4077-AD17-2C93451A369C}"/>
    <cellStyle name="Millares 6 4 6 3 3" xfId="21041" xr:uid="{50771F31-3024-45D6-943F-C36C6D3DE7B9}"/>
    <cellStyle name="Millares 6 4 6 3 3 2" xfId="42544" xr:uid="{28B14357-735E-49CB-A46F-255562B2AFFB}"/>
    <cellStyle name="Millares 6 4 6 3 4" xfId="27646" xr:uid="{CC1EAF73-9FCD-4E77-B46F-99C38DA15B89}"/>
    <cellStyle name="Millares 6 4 6 3 5" xfId="49149" xr:uid="{34A63150-7584-45E0-BF13-4FCB5C9BB336}"/>
    <cellStyle name="Millares 6 4 6 4" xfId="7781" xr:uid="{B21426BC-1814-44D3-8601-CED6280026E6}"/>
    <cellStyle name="Millares 6 4 6 4 2" xfId="29284" xr:uid="{A884794A-B23C-481E-9146-0F3AE9811F7A}"/>
    <cellStyle name="Millares 6 4 6 5" xfId="9438" xr:uid="{AF0668D9-F698-4451-92B1-DF95D9863F11}"/>
    <cellStyle name="Millares 6 4 6 5 2" xfId="30941" xr:uid="{B17CF247-899F-4A9A-B135-3C2DD897D9C6}"/>
    <cellStyle name="Millares 6 4 6 6" xfId="16073" xr:uid="{03225E1F-7275-4D50-A48D-BBCE97F8A218}"/>
    <cellStyle name="Millares 6 4 6 6 2" xfId="37576" xr:uid="{42FCE7DC-85DE-47A4-BCC3-D8F524F42E5E}"/>
    <cellStyle name="Millares 6 4 6 7" xfId="22678" xr:uid="{EA8C1131-F1A9-426B-91FC-34910BE4F83B}"/>
    <cellStyle name="Millares 6 4 6 8" xfId="44181" xr:uid="{B8278562-DFFF-402C-808B-34933BE4557A}"/>
    <cellStyle name="Millares 6 4 7" xfId="1860" xr:uid="{2A5EDA6F-BB70-4EA2-A12D-303AC530E0E4}"/>
    <cellStyle name="Millares 6 4 7 2" xfId="10126" xr:uid="{6B78C205-13D7-48F0-8C28-6A362E355FDF}"/>
    <cellStyle name="Millares 6 4 7 2 2" xfId="31629" xr:uid="{D23975D7-3A6F-4AD3-BD61-7CA4610BEC3B}"/>
    <cellStyle name="Millares 6 4 7 3" xfId="16761" xr:uid="{26E3DBD2-166C-4DCE-8CBB-677C0D52C376}"/>
    <cellStyle name="Millares 6 4 7 3 2" xfId="38264" xr:uid="{12043CAF-D016-4F5D-98A7-AC9D607F48EC}"/>
    <cellStyle name="Millares 6 4 7 4" xfId="23366" xr:uid="{6C2AC437-9998-42A6-A3E6-6CE89704CB09}"/>
    <cellStyle name="Millares 6 4 7 5" xfId="44869" xr:uid="{C1ACD6FD-A93C-4E4D-A16F-C70B485FE846}"/>
    <cellStyle name="Millares 6 4 8" xfId="2545" xr:uid="{D76C14CD-0DDE-4295-9DA2-DDF53CC46241}"/>
    <cellStyle name="Millares 6 4 8 2" xfId="10811" xr:uid="{60C533A2-F10B-4C70-B0AF-1B102CA4C668}"/>
    <cellStyle name="Millares 6 4 8 2 2" xfId="32314" xr:uid="{49AEEA83-3279-43D5-9DF3-A8552057A00A}"/>
    <cellStyle name="Millares 6 4 8 3" xfId="17446" xr:uid="{944B8E63-E85B-4227-92B0-6AA7A1BDA795}"/>
    <cellStyle name="Millares 6 4 8 3 2" xfId="38949" xr:uid="{0BC87A2A-85E4-476E-98A5-219154335A62}"/>
    <cellStyle name="Millares 6 4 8 4" xfId="24051" xr:uid="{A5F33907-C95E-4E73-8A32-DEFC6766448F}"/>
    <cellStyle name="Millares 6 4 8 5" xfId="45554" xr:uid="{E2CAE8D0-E8E1-4E98-BED6-341A19137685}"/>
    <cellStyle name="Millares 6 4 9" xfId="3056" xr:uid="{6891853A-355E-4F25-8631-27B375141837}"/>
    <cellStyle name="Millares 6 4 9 2" xfId="11322" xr:uid="{46300DD4-BA0D-471E-8B18-4CE07D75A779}"/>
    <cellStyle name="Millares 6 4 9 2 2" xfId="32825" xr:uid="{C0A48370-7B9F-47B9-9BBA-D6D613B33D19}"/>
    <cellStyle name="Millares 6 4 9 3" xfId="17957" xr:uid="{2C35FF7F-DE58-4544-AA0B-8194EF0ECDB1}"/>
    <cellStyle name="Millares 6 4 9 3 2" xfId="39460" xr:uid="{D4570500-BDC0-41EA-9D43-5AEACD42741C}"/>
    <cellStyle name="Millares 6 4 9 4" xfId="24562" xr:uid="{91EF2802-A395-4F5D-8546-26049092BC33}"/>
    <cellStyle name="Millares 6 4 9 5" xfId="46065" xr:uid="{03355DC3-CC40-4C04-B6D6-86FFCEFA3A72}"/>
    <cellStyle name="Millares 6 5" xfId="213" xr:uid="{CA8BA978-F36B-40C1-A8DB-EBC52097274A}"/>
    <cellStyle name="Millares 6 5 10" xfId="4732" xr:uid="{6CB71A96-6892-481E-9DD6-FFCC67B10BAF}"/>
    <cellStyle name="Millares 6 5 10 2" xfId="12998" xr:uid="{56F655DE-4D7C-4F29-AF15-285B49121A04}"/>
    <cellStyle name="Millares 6 5 10 2 2" xfId="34501" xr:uid="{2F04E778-7544-4A25-A2C7-5930D2BFA1A4}"/>
    <cellStyle name="Millares 6 5 10 3" xfId="19633" xr:uid="{8C5C9F10-1E42-431F-A53C-71C5F48BF19C}"/>
    <cellStyle name="Millares 6 5 10 3 2" xfId="41136" xr:uid="{20180828-B566-4792-A145-C50A8AE4F3A5}"/>
    <cellStyle name="Millares 6 5 10 4" xfId="26238" xr:uid="{8261413D-DA70-4F50-8DA8-BCF114052723}"/>
    <cellStyle name="Millares 6 5 10 5" xfId="47741" xr:uid="{591FFB35-80CC-48CB-9924-6BE2E7627C52}"/>
    <cellStyle name="Millares 6 5 11" xfId="5235" xr:uid="{C539565E-C45C-48BF-87F6-1FD3C1C990EE}"/>
    <cellStyle name="Millares 6 5 11 2" xfId="13501" xr:uid="{34BE222B-9574-47A5-8A8B-ECF1F042FE2D}"/>
    <cellStyle name="Millares 6 5 11 2 2" xfId="35004" xr:uid="{10631C2A-17B3-4501-AA65-C5792897E002}"/>
    <cellStyle name="Millares 6 5 11 3" xfId="20136" xr:uid="{1F21BB43-3835-44D6-BCF8-6D2D556AAEDD}"/>
    <cellStyle name="Millares 6 5 11 3 2" xfId="41639" xr:uid="{A0783C60-0679-44CA-B764-8082B79A6FAB}"/>
    <cellStyle name="Millares 6 5 11 4" xfId="26741" xr:uid="{B84CBAC1-4E45-413D-B404-BAEC7F7FE4EE}"/>
    <cellStyle name="Millares 6 5 11 5" xfId="48244" xr:uid="{95AB4068-094D-4709-B764-38401CA938DE}"/>
    <cellStyle name="Millares 6 5 12" xfId="6876" xr:uid="{18B4A0C3-517F-466C-AECE-481BE5468250}"/>
    <cellStyle name="Millares 6 5 12 2" xfId="28379" xr:uid="{A002CAF2-AC67-499E-9947-E189E89C8E77}"/>
    <cellStyle name="Millares 6 5 13" xfId="8530" xr:uid="{6E9F8ED0-9EDF-4677-8FC7-AD4B3C12E345}"/>
    <cellStyle name="Millares 6 5 13 2" xfId="30033" xr:uid="{2162CE26-78D5-4A9E-9FF6-1766BBA14F54}"/>
    <cellStyle name="Millares 6 5 14" xfId="15169" xr:uid="{2E93B370-428F-41BB-827F-5902C19A1BCA}"/>
    <cellStyle name="Millares 6 5 14 2" xfId="36672" xr:uid="{DD7396D4-B37A-4C13-944D-27A8C95A3A0F}"/>
    <cellStyle name="Millares 6 5 15" xfId="21774" xr:uid="{2BD2E2AD-1320-4CC4-B2E6-7839AC476D27}"/>
    <cellStyle name="Millares 6 5 16" xfId="43277" xr:uid="{42F72E10-6CFF-443C-9549-A3A1BB94B5C4}"/>
    <cellStyle name="Millares 6 5 2" xfId="528" xr:uid="{A2091731-1291-41B3-823B-3B4A4040E4A0}"/>
    <cellStyle name="Millares 6 5 2 10" xfId="7139" xr:uid="{A0079F66-38BD-4E67-AF86-9B5F0B4BAB9D}"/>
    <cellStyle name="Millares 6 5 2 10 2" xfId="28642" xr:uid="{2A79C7E8-784D-4922-8A9F-F5BA1907D55A}"/>
    <cellStyle name="Millares 6 5 2 11" xfId="8795" xr:uid="{DCB9AB3D-81EC-4277-B92E-F72B97732D76}"/>
    <cellStyle name="Millares 6 5 2 11 2" xfId="30298" xr:uid="{2B3AABE1-B061-4F72-A568-2F933F85AA1A}"/>
    <cellStyle name="Millares 6 5 2 12" xfId="15431" xr:uid="{958F4424-45DF-41FF-8A8A-2B105FAE818A}"/>
    <cellStyle name="Millares 6 5 2 12 2" xfId="36934" xr:uid="{0B869057-C89D-46FA-BA04-0BFFF2FD06D0}"/>
    <cellStyle name="Millares 6 5 2 13" xfId="22036" xr:uid="{480707C5-7429-4F6D-B4B9-7CDBEBF3D15E}"/>
    <cellStyle name="Millares 6 5 2 14" xfId="43539" xr:uid="{AD4647F6-1068-488C-B8E4-4EADF8E09A46}"/>
    <cellStyle name="Millares 6 5 2 2" xfId="810" xr:uid="{574575A8-EE85-48CE-80F5-6003ACEE79F2}"/>
    <cellStyle name="Millares 6 5 2 2 10" xfId="15711" xr:uid="{B67B1F9D-9044-4814-BEBE-D163BE2E0D16}"/>
    <cellStyle name="Millares 6 5 2 2 10 2" xfId="37214" xr:uid="{017CA147-85E0-466A-A10D-748ED00DAE13}"/>
    <cellStyle name="Millares 6 5 2 2 11" xfId="22316" xr:uid="{73A2910B-8C7B-4F07-B63D-151909505238}"/>
    <cellStyle name="Millares 6 5 2 2 12" xfId="43819" xr:uid="{013D3B9C-2793-4797-A2DC-8114AF8D7918}"/>
    <cellStyle name="Millares 6 5 2 2 2" xfId="1756" xr:uid="{47FDB466-0B44-44CF-A2A8-FAA266C900A8}"/>
    <cellStyle name="Millares 6 5 2 2 2 2" xfId="4585" xr:uid="{665A847A-A563-4897-8A04-FCC7E1E2BE9C}"/>
    <cellStyle name="Millares 6 5 2 2 2 2 2" xfId="12851" xr:uid="{40AB2FC1-3CC0-4C42-9633-57924615F25B}"/>
    <cellStyle name="Millares 6 5 2 2 2 2 2 2" xfId="34354" xr:uid="{C71A6702-42BA-4AA7-90B2-A157DA354927}"/>
    <cellStyle name="Millares 6 5 2 2 2 2 3" xfId="19486" xr:uid="{AFC50AC3-97DD-47CD-A2D6-6F0C21A766E6}"/>
    <cellStyle name="Millares 6 5 2 2 2 2 3 2" xfId="40989" xr:uid="{F30E901D-4C0A-4EA4-9DDF-22C71C5B6C30}"/>
    <cellStyle name="Millares 6 5 2 2 2 2 4" xfId="26091" xr:uid="{200625DA-0B80-42BE-8720-2E7F61CF6B80}"/>
    <cellStyle name="Millares 6 5 2 2 2 2 5" xfId="47594" xr:uid="{CCFE4C5B-5056-4BBF-B9DF-4954C03E66E1}"/>
    <cellStyle name="Millares 6 5 2 2 2 3" xfId="6724" xr:uid="{14F8AF44-48B8-4B12-B090-C7BC5D5AC87A}"/>
    <cellStyle name="Millares 6 5 2 2 2 3 2" xfId="14990" xr:uid="{9AAE695D-9D6B-48AC-98C2-ACEA3FF0FD0E}"/>
    <cellStyle name="Millares 6 5 2 2 2 3 2 2" xfId="36493" xr:uid="{FCD08F30-EACE-4A3F-87DC-C8BB815448E8}"/>
    <cellStyle name="Millares 6 5 2 2 2 3 3" xfId="21625" xr:uid="{A22A4422-997C-4C48-9D7F-734037447025}"/>
    <cellStyle name="Millares 6 5 2 2 2 3 3 2" xfId="43128" xr:uid="{8C49F25E-DAAB-4AA5-BD2B-A24F310BD6FE}"/>
    <cellStyle name="Millares 6 5 2 2 2 3 4" xfId="28230" xr:uid="{A4A8E9C1-0619-4EDE-BF12-C98F7F34CD59}"/>
    <cellStyle name="Millares 6 5 2 2 2 3 5" xfId="49733" xr:uid="{A22DBA54-DF94-4DA8-9313-882B3FC9E3A0}"/>
    <cellStyle name="Millares 6 5 2 2 2 4" xfId="8365" xr:uid="{A29FC0D4-65E8-4A0F-8B3F-5B7E944E40EF}"/>
    <cellStyle name="Millares 6 5 2 2 2 4 2" xfId="29868" xr:uid="{86E453AC-DDB9-414E-ACF0-01B62A66E3F3}"/>
    <cellStyle name="Millares 6 5 2 2 2 5" xfId="10022" xr:uid="{B3F14457-1E8D-407E-B544-2DD4118C1E86}"/>
    <cellStyle name="Millares 6 5 2 2 2 5 2" xfId="31525" xr:uid="{97152162-0A16-4B6F-A6E0-EE6396958DA0}"/>
    <cellStyle name="Millares 6 5 2 2 2 6" xfId="16657" xr:uid="{5AA8485D-CE25-42E0-B860-CDC8C99B1990}"/>
    <cellStyle name="Millares 6 5 2 2 2 6 2" xfId="38160" xr:uid="{B529A41B-A441-454A-917F-FE8130FBD255}"/>
    <cellStyle name="Millares 6 5 2 2 2 7" xfId="23262" xr:uid="{6A430412-00DF-4172-BEE3-77760D8BD1FA}"/>
    <cellStyle name="Millares 6 5 2 2 2 8" xfId="44765" xr:uid="{37A49AA8-74DA-4933-AA71-2542A2C2950C}"/>
    <cellStyle name="Millares 6 5 2 2 3" xfId="2443" xr:uid="{AEC350B8-DDE5-4807-B14B-0B78E06B05EF}"/>
    <cellStyle name="Millares 6 5 2 2 3 2" xfId="10709" xr:uid="{BC2FA694-23F7-452B-A5FE-147B00379209}"/>
    <cellStyle name="Millares 6 5 2 2 3 2 2" xfId="32212" xr:uid="{14C313C3-DF63-4041-B0A9-F6EAEAD3E48F}"/>
    <cellStyle name="Millares 6 5 2 2 3 3" xfId="17344" xr:uid="{25B80137-4C62-45D6-9E15-29999FC8D4DC}"/>
    <cellStyle name="Millares 6 5 2 2 3 3 2" xfId="38847" xr:uid="{24EE7F5A-20EC-43EC-A55C-1D01A8211D3F}"/>
    <cellStyle name="Millares 6 5 2 2 3 4" xfId="23949" xr:uid="{0135E983-E679-4815-82B4-EFDC1E7020D5}"/>
    <cellStyle name="Millares 6 5 2 2 3 5" xfId="45452" xr:uid="{9D0D367B-C322-44D5-97F7-81367599AAA8}"/>
    <cellStyle name="Millares 6 5 2 2 4" xfId="2960" xr:uid="{35355115-AD6E-4187-9126-2DB4AB91416A}"/>
    <cellStyle name="Millares 6 5 2 2 4 2" xfId="11226" xr:uid="{23659E44-4E13-43F3-85A2-F0ECB41CA702}"/>
    <cellStyle name="Millares 6 5 2 2 4 2 2" xfId="32729" xr:uid="{28D5972D-6AFD-48BD-849F-20025DF4704A}"/>
    <cellStyle name="Millares 6 5 2 2 4 3" xfId="17861" xr:uid="{39CB4F51-AE39-42B1-B741-4BB1D3F7967F}"/>
    <cellStyle name="Millares 6 5 2 2 4 3 2" xfId="39364" xr:uid="{2879AC33-C640-409E-A836-8A9D078E3BD3}"/>
    <cellStyle name="Millares 6 5 2 2 4 4" xfId="24466" xr:uid="{3B25D032-6CE3-49D8-8C31-A0CA3472ECC4}"/>
    <cellStyle name="Millares 6 5 2 2 4 5" xfId="45969" xr:uid="{060F4BCA-9F62-4DD1-9AC8-80FB5B60AF48}"/>
    <cellStyle name="Millares 6 5 2 2 5" xfId="3639" xr:uid="{30FB62B5-B8DC-42D8-8D3A-F25FF4286F84}"/>
    <cellStyle name="Millares 6 5 2 2 5 2" xfId="11905" xr:uid="{F59DCAE4-805A-413C-A84E-28FF046FAF79}"/>
    <cellStyle name="Millares 6 5 2 2 5 2 2" xfId="33408" xr:uid="{9281CDB0-5043-455F-ACAB-16626D809A41}"/>
    <cellStyle name="Millares 6 5 2 2 5 3" xfId="18540" xr:uid="{DF950844-7FFF-47F1-AFAC-EBAF806B9F17}"/>
    <cellStyle name="Millares 6 5 2 2 5 3 2" xfId="40043" xr:uid="{B6C2030E-FFF7-41DD-B649-AEE37B12112A}"/>
    <cellStyle name="Millares 6 5 2 2 5 4" xfId="25145" xr:uid="{AACE7AC3-4FA5-4809-815E-DAA42A163012}"/>
    <cellStyle name="Millares 6 5 2 2 5 5" xfId="46648" xr:uid="{9C82B217-60C7-4DB5-9AF6-02425AEC626A}"/>
    <cellStyle name="Millares 6 5 2 2 6" xfId="5104" xr:uid="{7FB26F42-D016-4C8A-8DC2-7E7D7C0F66E1}"/>
    <cellStyle name="Millares 6 5 2 2 6 2" xfId="13370" xr:uid="{D95A9F13-716C-46DB-BE04-86776D843334}"/>
    <cellStyle name="Millares 6 5 2 2 6 2 2" xfId="34873" xr:uid="{94AE6928-108E-410C-80DC-1101E5CAFCBF}"/>
    <cellStyle name="Millares 6 5 2 2 6 3" xfId="20005" xr:uid="{03294201-35E1-4CE7-8D6A-D2C7A2A77002}"/>
    <cellStyle name="Millares 6 5 2 2 6 3 2" xfId="41508" xr:uid="{132F8B31-07D1-401C-89BC-32C37B3550AE}"/>
    <cellStyle name="Millares 6 5 2 2 6 4" xfId="26610" xr:uid="{6598BAEF-CDE6-4FB9-AEBB-D0CA80BBB4BC}"/>
    <cellStyle name="Millares 6 5 2 2 6 5" xfId="48113" xr:uid="{F4B937FD-E118-4F01-BE28-EBB5AA1B42DA}"/>
    <cellStyle name="Millares 6 5 2 2 7" xfId="5778" xr:uid="{92BC74AF-B007-4E6B-A7E4-EDFA86805E7D}"/>
    <cellStyle name="Millares 6 5 2 2 7 2" xfId="14044" xr:uid="{BA910474-8C9E-4760-A1FF-C2B11E62BC01}"/>
    <cellStyle name="Millares 6 5 2 2 7 2 2" xfId="35547" xr:uid="{F891EA5B-90A5-46C5-8068-D6734F3B550F}"/>
    <cellStyle name="Millares 6 5 2 2 7 3" xfId="20679" xr:uid="{B13437E1-C5DE-4884-B9C9-92E848584FE1}"/>
    <cellStyle name="Millares 6 5 2 2 7 3 2" xfId="42182" xr:uid="{DD367810-FB31-4248-9A84-5A06BD1B083D}"/>
    <cellStyle name="Millares 6 5 2 2 7 4" xfId="27284" xr:uid="{5A702D42-97C1-411E-9244-E5DC57EE7288}"/>
    <cellStyle name="Millares 6 5 2 2 7 5" xfId="48787" xr:uid="{7954AD0A-2848-4CCE-8478-DBC287F4DABA}"/>
    <cellStyle name="Millares 6 5 2 2 8" xfId="7419" xr:uid="{9798034C-4AE9-4AA4-93C5-1C7C3827F33C}"/>
    <cellStyle name="Millares 6 5 2 2 8 2" xfId="28922" xr:uid="{A8EA35C2-E839-4DF5-88C9-E9F3EF6595D2}"/>
    <cellStyle name="Millares 6 5 2 2 9" xfId="9076" xr:uid="{A16108FD-98EC-4434-84CE-8BDA8B894E9F}"/>
    <cellStyle name="Millares 6 5 2 2 9 2" xfId="30579" xr:uid="{EAAC1B1C-4CC2-44D6-A30A-D60A84F4E33C}"/>
    <cellStyle name="Millares 6 5 2 3" xfId="1080" xr:uid="{54468C87-15FC-4F7C-8AED-E24383D3033D}"/>
    <cellStyle name="Millares 6 5 2 3 2" xfId="3909" xr:uid="{CC5BE0CC-3AD4-43B9-849C-5E3EC9C35CF7}"/>
    <cellStyle name="Millares 6 5 2 3 2 2" xfId="12175" xr:uid="{33D1E226-C6F4-4055-A1BB-4E8704200A71}"/>
    <cellStyle name="Millares 6 5 2 3 2 2 2" xfId="33678" xr:uid="{576326A1-74EC-493E-8D1E-4F80585C809A}"/>
    <cellStyle name="Millares 6 5 2 3 2 3" xfId="18810" xr:uid="{87828D42-C84E-469D-A706-809EEC6C860D}"/>
    <cellStyle name="Millares 6 5 2 3 2 3 2" xfId="40313" xr:uid="{8461ABE4-C0C0-43E2-9D94-A028867D5232}"/>
    <cellStyle name="Millares 6 5 2 3 2 4" xfId="25415" xr:uid="{2AC0C3F7-FD33-4C46-8450-1FE914774C1C}"/>
    <cellStyle name="Millares 6 5 2 3 2 5" xfId="46918" xr:uid="{389CFF2F-F678-43E6-9359-4DE02FD984D9}"/>
    <cellStyle name="Millares 6 5 2 3 3" xfId="6048" xr:uid="{CBEBE6D9-BF7F-4443-BC33-014E7C9B9F77}"/>
    <cellStyle name="Millares 6 5 2 3 3 2" xfId="14314" xr:uid="{DE900844-9FE6-4D08-AECA-612B0B90F48E}"/>
    <cellStyle name="Millares 6 5 2 3 3 2 2" xfId="35817" xr:uid="{4F4DEA87-DB76-46FC-A27B-FBD814E83F2C}"/>
    <cellStyle name="Millares 6 5 2 3 3 3" xfId="20949" xr:uid="{69BD2961-4BCD-4BAE-B8FB-5F36608B22A1}"/>
    <cellStyle name="Millares 6 5 2 3 3 3 2" xfId="42452" xr:uid="{9F1732C7-6E1B-4B82-8E53-DFC9A7BB066B}"/>
    <cellStyle name="Millares 6 5 2 3 3 4" xfId="27554" xr:uid="{F7B780A6-C5A2-4BEB-A998-F04B36A497D5}"/>
    <cellStyle name="Millares 6 5 2 3 3 5" xfId="49057" xr:uid="{A5DCE8B6-6670-4B6E-90B8-F40651632A0A}"/>
    <cellStyle name="Millares 6 5 2 3 4" xfId="7689" xr:uid="{E0F79A3E-24A9-489C-8817-986CA03098AC}"/>
    <cellStyle name="Millares 6 5 2 3 4 2" xfId="29192" xr:uid="{8E57E90F-8ACB-44FF-B8BC-E45A2B4D1C73}"/>
    <cellStyle name="Millares 6 5 2 3 5" xfId="9346" xr:uid="{F8C68394-5686-4363-A599-0D68D3248295}"/>
    <cellStyle name="Millares 6 5 2 3 5 2" xfId="30849" xr:uid="{2B61C203-59D7-470C-A8AF-51F3B7953946}"/>
    <cellStyle name="Millares 6 5 2 3 6" xfId="15981" xr:uid="{2ABA15EF-F3B0-4799-84C0-2A8551EBD8E2}"/>
    <cellStyle name="Millares 6 5 2 3 6 2" xfId="37484" xr:uid="{783D37E0-E6F6-4352-BF86-41D862D87490}"/>
    <cellStyle name="Millares 6 5 2 3 7" xfId="22586" xr:uid="{2AB2B1DE-A4AD-49BC-A5B6-6E063CA6C630}"/>
    <cellStyle name="Millares 6 5 2 3 8" xfId="44089" xr:uid="{D9118E5F-7481-42FC-975F-F2A42FE88BBF}"/>
    <cellStyle name="Millares 6 5 2 4" xfId="1476" xr:uid="{DA462705-3D41-40AB-A478-4448D8CF904B}"/>
    <cellStyle name="Millares 6 5 2 4 2" xfId="4305" xr:uid="{413E6B21-CDC5-4120-9661-A55D7B06BCDE}"/>
    <cellStyle name="Millares 6 5 2 4 2 2" xfId="12571" xr:uid="{8E41711B-886F-4D9D-91A0-0EAD8A50A147}"/>
    <cellStyle name="Millares 6 5 2 4 2 2 2" xfId="34074" xr:uid="{EA142228-0B2A-497B-834F-3A57171D321E}"/>
    <cellStyle name="Millares 6 5 2 4 2 3" xfId="19206" xr:uid="{AB14C19C-5C3A-45A1-A496-C86C0F77F0B3}"/>
    <cellStyle name="Millares 6 5 2 4 2 3 2" xfId="40709" xr:uid="{E1234747-A797-4499-97B5-2467F869019F}"/>
    <cellStyle name="Millares 6 5 2 4 2 4" xfId="25811" xr:uid="{36010CB5-AFF1-4CB5-8740-95C4348301FA}"/>
    <cellStyle name="Millares 6 5 2 4 2 5" xfId="47314" xr:uid="{242CCF39-5BE2-48B6-B735-AE454A488720}"/>
    <cellStyle name="Millares 6 5 2 4 3" xfId="6444" xr:uid="{CAB3F663-F0DC-4A29-99F7-794E2D8E4141}"/>
    <cellStyle name="Millares 6 5 2 4 3 2" xfId="14710" xr:uid="{3EECDAAD-6CAB-4582-9F20-C9AED9EA9FD0}"/>
    <cellStyle name="Millares 6 5 2 4 3 2 2" xfId="36213" xr:uid="{9E4FDE1B-5261-4326-9EE5-05EAE0B814E5}"/>
    <cellStyle name="Millares 6 5 2 4 3 3" xfId="21345" xr:uid="{08C10EB8-72DC-4621-A5F6-0B738C5CA0EB}"/>
    <cellStyle name="Millares 6 5 2 4 3 3 2" xfId="42848" xr:uid="{7B27AC0A-7DC4-40BE-9E72-3363463B549D}"/>
    <cellStyle name="Millares 6 5 2 4 3 4" xfId="27950" xr:uid="{AD6A9D76-E04A-4DC7-B099-FB42CFB31F46}"/>
    <cellStyle name="Millares 6 5 2 4 3 5" xfId="49453" xr:uid="{7C80BAB9-7097-4A08-B06C-14B77A59008D}"/>
    <cellStyle name="Millares 6 5 2 4 4" xfId="8085" xr:uid="{8F94F6B4-B307-4439-BC34-D314BD12E5E5}"/>
    <cellStyle name="Millares 6 5 2 4 4 2" xfId="29588" xr:uid="{DE345DA9-CB1F-4C3B-8195-FB15D3AD23E6}"/>
    <cellStyle name="Millares 6 5 2 4 5" xfId="9742" xr:uid="{D6E4AA55-F8E5-4227-BECE-076AF612299E}"/>
    <cellStyle name="Millares 6 5 2 4 5 2" xfId="31245" xr:uid="{141D6C28-181F-4EDD-9701-EAA12DA377C6}"/>
    <cellStyle name="Millares 6 5 2 4 6" xfId="16377" xr:uid="{BC248DEB-1B91-438F-AA11-C748477AED8E}"/>
    <cellStyle name="Millares 6 5 2 4 6 2" xfId="37880" xr:uid="{DF9826CA-2371-40DA-A978-7089C14ECBFE}"/>
    <cellStyle name="Millares 6 5 2 4 7" xfId="22982" xr:uid="{EB7D4A40-042A-405D-8F09-AE612A3BB70F}"/>
    <cellStyle name="Millares 6 5 2 4 8" xfId="44485" xr:uid="{40D1448B-2DCC-48B0-BA05-21F378E81677}"/>
    <cellStyle name="Millares 6 5 2 5" xfId="2163" xr:uid="{21776AD0-4E2C-4D7F-9C4C-87652251E646}"/>
    <cellStyle name="Millares 6 5 2 5 2" xfId="10429" xr:uid="{8BF0D967-EB14-4864-A494-998524325EFB}"/>
    <cellStyle name="Millares 6 5 2 5 2 2" xfId="31932" xr:uid="{EC5C0382-CAC3-45C7-8DB7-5D27C2E16B21}"/>
    <cellStyle name="Millares 6 5 2 5 3" xfId="17064" xr:uid="{60E2AD43-88D5-45F9-AC1B-27FF53AD1A9C}"/>
    <cellStyle name="Millares 6 5 2 5 3 2" xfId="38567" xr:uid="{F279538C-76E6-42FB-B95C-9AEEB4A4A653}"/>
    <cellStyle name="Millares 6 5 2 5 4" xfId="23669" xr:uid="{CDB78D63-FE6D-4182-A5E1-26653C79D379}"/>
    <cellStyle name="Millares 6 5 2 5 5" xfId="45172" xr:uid="{B24BACBD-5565-46DF-8889-DAF5D904BCD0}"/>
    <cellStyle name="Millares 6 5 2 6" xfId="2710" xr:uid="{59D66F43-E79A-47C9-BD5A-9E04E872F274}"/>
    <cellStyle name="Millares 6 5 2 6 2" xfId="10976" xr:uid="{58E4556C-0F85-4E71-81E5-F9BA8EAD4F50}"/>
    <cellStyle name="Millares 6 5 2 6 2 2" xfId="32479" xr:uid="{1F607DDD-5B84-446F-922D-C4B6867237E7}"/>
    <cellStyle name="Millares 6 5 2 6 3" xfId="17611" xr:uid="{895170A6-D85B-4F05-A44A-F56A17A442CB}"/>
    <cellStyle name="Millares 6 5 2 6 3 2" xfId="39114" xr:uid="{24C1DD62-5001-451B-9C0B-AE47684DCCC6}"/>
    <cellStyle name="Millares 6 5 2 6 4" xfId="24216" xr:uid="{0858DAC2-1AD2-41A8-B560-A1CE97837596}"/>
    <cellStyle name="Millares 6 5 2 6 5" xfId="45719" xr:uid="{E8894BBA-7BBA-44DE-9E94-6284BDED7666}"/>
    <cellStyle name="Millares 6 5 2 7" xfId="3359" xr:uid="{3F382D43-9CD3-4E0A-AF9E-563F6143AD15}"/>
    <cellStyle name="Millares 6 5 2 7 2" xfId="11625" xr:uid="{CBFF4AA7-9C91-4980-ADC7-31B8D8E3BB8B}"/>
    <cellStyle name="Millares 6 5 2 7 2 2" xfId="33128" xr:uid="{2A2B974B-C5FA-45DB-B90F-13EC5343FE0A}"/>
    <cellStyle name="Millares 6 5 2 7 3" xfId="18260" xr:uid="{03136D76-3E5A-462D-8446-5BB6F3CF4B7E}"/>
    <cellStyle name="Millares 6 5 2 7 3 2" xfId="39763" xr:uid="{4046CC96-FAD7-4A49-BE7E-C93E532E76A7}"/>
    <cellStyle name="Millares 6 5 2 7 4" xfId="24865" xr:uid="{68F0FD50-A9F0-421D-BEE0-D64942F035E7}"/>
    <cellStyle name="Millares 6 5 2 7 5" xfId="46368" xr:uid="{D60AACEA-A267-4F4D-A471-F2A8FAA70B23}"/>
    <cellStyle name="Millares 6 5 2 8" xfId="4854" xr:uid="{E70AA233-BAE7-48F9-B725-9C5ED88154B4}"/>
    <cellStyle name="Millares 6 5 2 8 2" xfId="13120" xr:uid="{CB246F51-9966-49A5-BF34-70CBCFBA31A2}"/>
    <cellStyle name="Millares 6 5 2 8 2 2" xfId="34623" xr:uid="{18E17496-9C23-4EA9-9722-49E2791A7731}"/>
    <cellStyle name="Millares 6 5 2 8 3" xfId="19755" xr:uid="{65100197-006E-47B9-AEAB-862D49A9F4A9}"/>
    <cellStyle name="Millares 6 5 2 8 3 2" xfId="41258" xr:uid="{D1944F14-85B9-4F02-98C6-AF152F242E05}"/>
    <cellStyle name="Millares 6 5 2 8 4" xfId="26360" xr:uid="{6A1AFB4C-3308-44BB-A584-84C8D6668013}"/>
    <cellStyle name="Millares 6 5 2 8 5" xfId="47863" xr:uid="{885AF453-FC17-45D6-8D84-99E63CD1A39E}"/>
    <cellStyle name="Millares 6 5 2 9" xfId="5498" xr:uid="{7418FC64-5041-44A2-A34F-39015A590E36}"/>
    <cellStyle name="Millares 6 5 2 9 2" xfId="13764" xr:uid="{FE6CD6B0-9010-4D2E-9A3B-C7EB93B8356C}"/>
    <cellStyle name="Millares 6 5 2 9 2 2" xfId="35267" xr:uid="{20B1D942-9253-4B6A-AD33-D2E85E6EBC29}"/>
    <cellStyle name="Millares 6 5 2 9 3" xfId="20399" xr:uid="{B0FA0C7D-2C71-4F82-B96D-6EF833C03B15}"/>
    <cellStyle name="Millares 6 5 2 9 3 2" xfId="41902" xr:uid="{D1FABE79-E7E1-4D46-8BDF-1E6A91D9652F}"/>
    <cellStyle name="Millares 6 5 2 9 4" xfId="27004" xr:uid="{72B13053-2D29-4F53-8685-C8E4C078B026}"/>
    <cellStyle name="Millares 6 5 2 9 5" xfId="48507" xr:uid="{0864710D-A6C6-4314-A4AB-375C6DDD81D7}"/>
    <cellStyle name="Millares 6 5 3" xfId="400" xr:uid="{5EEC059E-140F-4F2A-B140-A0F75AD071D4}"/>
    <cellStyle name="Millares 6 5 3 10" xfId="15303" xr:uid="{A3F09BCD-2987-4EEE-821B-57B77781245B}"/>
    <cellStyle name="Millares 6 5 3 10 2" xfId="36806" xr:uid="{49CE6833-DCD4-43BD-9A0A-C59B05ABACAA}"/>
    <cellStyle name="Millares 6 5 3 11" xfId="21908" xr:uid="{BC2B6970-82A8-4F40-9176-E815048BE42D}"/>
    <cellStyle name="Millares 6 5 3 12" xfId="43411" xr:uid="{BCBB4857-3036-441A-AF84-A6DD4C6295A3}"/>
    <cellStyle name="Millares 6 5 3 2" xfId="1348" xr:uid="{671B17BF-66BD-49A1-8BE8-23276D29D0E9}"/>
    <cellStyle name="Millares 6 5 3 2 2" xfId="4177" xr:uid="{B754B1C4-3A16-474F-BCD1-064CBE72A220}"/>
    <cellStyle name="Millares 6 5 3 2 2 2" xfId="12443" xr:uid="{509F25D9-7D5D-4DCF-B58F-E044C7BDA974}"/>
    <cellStyle name="Millares 6 5 3 2 2 2 2" xfId="33946" xr:uid="{C4BEBD41-88BF-4632-8EEF-253276650B7C}"/>
    <cellStyle name="Millares 6 5 3 2 2 3" xfId="19078" xr:uid="{810308A7-1C7E-437E-BE49-5E281570428F}"/>
    <cellStyle name="Millares 6 5 3 2 2 3 2" xfId="40581" xr:uid="{BCDBEA29-7484-4F9F-8FA7-BDB54FD42F8A}"/>
    <cellStyle name="Millares 6 5 3 2 2 4" xfId="25683" xr:uid="{72441090-0BA6-4355-A8F7-0DAE4F93093F}"/>
    <cellStyle name="Millares 6 5 3 2 2 5" xfId="47186" xr:uid="{778581EF-E111-40BD-8A40-7C6FD611FCE4}"/>
    <cellStyle name="Millares 6 5 3 2 3" xfId="6316" xr:uid="{D271132D-FF28-417A-AA79-49A165834A74}"/>
    <cellStyle name="Millares 6 5 3 2 3 2" xfId="14582" xr:uid="{F568E608-DB78-4E2B-9555-3293CFF2F0AB}"/>
    <cellStyle name="Millares 6 5 3 2 3 2 2" xfId="36085" xr:uid="{DC504111-D545-45ED-846E-1D21D75DD3EF}"/>
    <cellStyle name="Millares 6 5 3 2 3 3" xfId="21217" xr:uid="{A41BC9D0-3048-4144-B2C0-FA8A35627365}"/>
    <cellStyle name="Millares 6 5 3 2 3 3 2" xfId="42720" xr:uid="{F166773C-0E40-4AEF-9FB2-A2FC968A51D4}"/>
    <cellStyle name="Millares 6 5 3 2 3 4" xfId="27822" xr:uid="{14A68A6E-C840-4371-8D17-1431DA14FC2A}"/>
    <cellStyle name="Millares 6 5 3 2 3 5" xfId="49325" xr:uid="{ADA2A2F5-405F-4A93-958D-1954295CA839}"/>
    <cellStyle name="Millares 6 5 3 2 4" xfId="7957" xr:uid="{AF19C125-A85A-4D11-A3AE-4B928AB10C8E}"/>
    <cellStyle name="Millares 6 5 3 2 4 2" xfId="29460" xr:uid="{2B7BE7D3-32EA-4D22-9031-40D204CB2EBE}"/>
    <cellStyle name="Millares 6 5 3 2 5" xfId="9614" xr:uid="{962AA928-1DF5-4D54-8B50-33F39CE26CE7}"/>
    <cellStyle name="Millares 6 5 3 2 5 2" xfId="31117" xr:uid="{EC68CEAA-3750-4115-956C-D5D335D985A3}"/>
    <cellStyle name="Millares 6 5 3 2 6" xfId="16249" xr:uid="{BCEDF22D-3B6F-47D4-88DE-FC1271DE471A}"/>
    <cellStyle name="Millares 6 5 3 2 6 2" xfId="37752" xr:uid="{D9B23EA4-E5F2-4A45-9B06-E057F20CBE74}"/>
    <cellStyle name="Millares 6 5 3 2 7" xfId="22854" xr:uid="{32C71F09-DE3C-451E-8CE6-4EA665983AAE}"/>
    <cellStyle name="Millares 6 5 3 2 8" xfId="44357" xr:uid="{B69E6E78-B9BF-4AFF-8B27-C6124C1F5673}"/>
    <cellStyle name="Millares 6 5 3 3" xfId="2035" xr:uid="{2AC60750-0F9D-44CD-81AF-6B46FACA6704}"/>
    <cellStyle name="Millares 6 5 3 3 2" xfId="10301" xr:uid="{DC135347-CD3D-49C9-8E25-F25FB22A00A4}"/>
    <cellStyle name="Millares 6 5 3 3 2 2" xfId="31804" xr:uid="{2CDE0652-8C01-4AB5-A371-8BC762D78911}"/>
    <cellStyle name="Millares 6 5 3 3 3" xfId="16936" xr:uid="{17A1252A-7B31-446D-9F17-D20E42E447A6}"/>
    <cellStyle name="Millares 6 5 3 3 3 2" xfId="38439" xr:uid="{5D857CEF-301D-4251-8547-F3FD3BC15C11}"/>
    <cellStyle name="Millares 6 5 3 3 4" xfId="23541" xr:uid="{351EE161-89EE-4C9E-965D-22C745E574B8}"/>
    <cellStyle name="Millares 6 5 3 3 5" xfId="45044" xr:uid="{F3CDB381-77F8-4F57-A76F-A754D07DF3B0}"/>
    <cellStyle name="Millares 6 5 3 4" xfId="2834" xr:uid="{4E3B4EF9-E41B-4311-951C-7117E366579E}"/>
    <cellStyle name="Millares 6 5 3 4 2" xfId="11100" xr:uid="{1684EFB7-2561-4D85-8BBE-F7B52F6383CA}"/>
    <cellStyle name="Millares 6 5 3 4 2 2" xfId="32603" xr:uid="{06BE4E29-0483-4DD0-BE38-A971B3F4A5C4}"/>
    <cellStyle name="Millares 6 5 3 4 3" xfId="17735" xr:uid="{A0C06A4D-5578-405C-A95A-7D4A3422A03D}"/>
    <cellStyle name="Millares 6 5 3 4 3 2" xfId="39238" xr:uid="{D453ABA4-AEAA-431F-A475-96071E95A2C7}"/>
    <cellStyle name="Millares 6 5 3 4 4" xfId="24340" xr:uid="{C2656161-7AA1-4A50-BA3E-4AF9FB545F1F}"/>
    <cellStyle name="Millares 6 5 3 4 5" xfId="45843" xr:uid="{1156A99F-8EE6-4A53-A59D-FCF7896CAAC1}"/>
    <cellStyle name="Millares 6 5 3 5" xfId="3231" xr:uid="{4B96AF48-E996-465A-BF1E-A8B06108CE8D}"/>
    <cellStyle name="Millares 6 5 3 5 2" xfId="11497" xr:uid="{29619206-FF20-4747-AA5C-8AEAE0304060}"/>
    <cellStyle name="Millares 6 5 3 5 2 2" xfId="33000" xr:uid="{D6CD3AF5-6476-4867-A351-8769EACAFF01}"/>
    <cellStyle name="Millares 6 5 3 5 3" xfId="18132" xr:uid="{7ABAB7B1-A5DB-4448-B7A0-A75A1A301B70}"/>
    <cellStyle name="Millares 6 5 3 5 3 2" xfId="39635" xr:uid="{AA799643-AD89-434B-8EBA-F04664C78177}"/>
    <cellStyle name="Millares 6 5 3 5 4" xfId="24737" xr:uid="{684E2D3B-A0B7-4A2E-85A0-500DD86C7D6B}"/>
    <cellStyle name="Millares 6 5 3 5 5" xfId="46240" xr:uid="{35CC6473-BE37-4F51-990D-E3B5A3FAE9CB}"/>
    <cellStyle name="Millares 6 5 3 6" xfId="4978" xr:uid="{E442F501-D325-4A82-B2BB-D562A0868C0C}"/>
    <cellStyle name="Millares 6 5 3 6 2" xfId="13244" xr:uid="{F3766A08-4DE8-4505-BE29-27C79C637987}"/>
    <cellStyle name="Millares 6 5 3 6 2 2" xfId="34747" xr:uid="{08BD953B-0E88-42B4-8808-42809F52D803}"/>
    <cellStyle name="Millares 6 5 3 6 3" xfId="19879" xr:uid="{B5E5C465-94F9-4FC1-B69A-1ADC6010FBEC}"/>
    <cellStyle name="Millares 6 5 3 6 3 2" xfId="41382" xr:uid="{4321DE2B-B273-4366-AE34-49E455814C74}"/>
    <cellStyle name="Millares 6 5 3 6 4" xfId="26484" xr:uid="{6EB8647F-785E-40F2-B21F-A830EF86A3D8}"/>
    <cellStyle name="Millares 6 5 3 6 5" xfId="47987" xr:uid="{DCAC5A7A-9CC2-4C0B-AD6D-2384D83BB05C}"/>
    <cellStyle name="Millares 6 5 3 7" xfId="5370" xr:uid="{4FE71DD5-DA5C-44E8-B67A-358AAD8B80B8}"/>
    <cellStyle name="Millares 6 5 3 7 2" xfId="13636" xr:uid="{293117A8-5DD3-472D-86CB-68CD363A4850}"/>
    <cellStyle name="Millares 6 5 3 7 2 2" xfId="35139" xr:uid="{EB361326-D8FA-43EF-A8CC-A17BD4BE089F}"/>
    <cellStyle name="Millares 6 5 3 7 3" xfId="20271" xr:uid="{708937AF-182A-4100-B0B9-4E3039CB0675}"/>
    <cellStyle name="Millares 6 5 3 7 3 2" xfId="41774" xr:uid="{0022CB34-F917-441B-9D46-614E7F984F47}"/>
    <cellStyle name="Millares 6 5 3 7 4" xfId="26876" xr:uid="{476A78CE-2125-460E-8FDB-0C2B94AC692F}"/>
    <cellStyle name="Millares 6 5 3 7 5" xfId="48379" xr:uid="{54C94C6A-8793-494C-99F0-A50B4AD54E7B}"/>
    <cellStyle name="Millares 6 5 3 8" xfId="7011" xr:uid="{E22A6061-94D6-4898-B4FE-A415A33E86B0}"/>
    <cellStyle name="Millares 6 5 3 8 2" xfId="28514" xr:uid="{148C0055-F09B-4344-B513-7CD1736D8BB6}"/>
    <cellStyle name="Millares 6 5 3 9" xfId="8667" xr:uid="{7A4D838A-9BB4-4339-8ECE-324AF927ACF9}"/>
    <cellStyle name="Millares 6 5 3 9 2" xfId="30170" xr:uid="{E303B294-23E8-4268-806E-ECBCC8C8C4AF}"/>
    <cellStyle name="Millares 6 5 4" xfId="684" xr:uid="{A5C459AC-1A1B-4317-9BF5-8D37C774EF51}"/>
    <cellStyle name="Millares 6 5 4 10" xfId="43693" xr:uid="{F571522C-6533-4CEA-BE43-1AC06B103AD5}"/>
    <cellStyle name="Millares 6 5 4 2" xfId="1630" xr:uid="{ADE87A5B-CFD9-4921-844A-B11EC66481CC}"/>
    <cellStyle name="Millares 6 5 4 2 2" xfId="4459" xr:uid="{6D6CF89D-D648-44C5-AF0C-DE212C39B0CF}"/>
    <cellStyle name="Millares 6 5 4 2 2 2" xfId="12725" xr:uid="{5559FC10-57F0-4E15-9F76-E6652C5861C4}"/>
    <cellStyle name="Millares 6 5 4 2 2 2 2" xfId="34228" xr:uid="{4859A46E-E543-4FD7-B8B2-507F87B0EA01}"/>
    <cellStyle name="Millares 6 5 4 2 2 3" xfId="19360" xr:uid="{C9E4742A-0B96-4CFB-8BC3-3E6B6606BCDC}"/>
    <cellStyle name="Millares 6 5 4 2 2 3 2" xfId="40863" xr:uid="{85FA3377-D211-445F-935A-FB8D21785B24}"/>
    <cellStyle name="Millares 6 5 4 2 2 4" xfId="25965" xr:uid="{D120EC11-B88F-4973-9CDC-009742838F88}"/>
    <cellStyle name="Millares 6 5 4 2 2 5" xfId="47468" xr:uid="{5D508CA1-861A-47BB-8084-0E66CB29FC26}"/>
    <cellStyle name="Millares 6 5 4 2 3" xfId="6598" xr:uid="{486DB2FF-C5B9-4319-B0F7-BF2EB8D0C972}"/>
    <cellStyle name="Millares 6 5 4 2 3 2" xfId="14864" xr:uid="{ECA71E6C-9F11-4DD0-9AC1-3CC76E8B04F9}"/>
    <cellStyle name="Millares 6 5 4 2 3 2 2" xfId="36367" xr:uid="{97A94744-C681-489F-B0F0-B822A2C520FD}"/>
    <cellStyle name="Millares 6 5 4 2 3 3" xfId="21499" xr:uid="{3ED23F7F-0B63-4F14-A7D0-42242B2C6EA1}"/>
    <cellStyle name="Millares 6 5 4 2 3 3 2" xfId="43002" xr:uid="{7740B047-70E5-43FF-98FD-E61C9D46910A}"/>
    <cellStyle name="Millares 6 5 4 2 3 4" xfId="28104" xr:uid="{027CC2B1-811C-49D3-8898-26385DFFB918}"/>
    <cellStyle name="Millares 6 5 4 2 3 5" xfId="49607" xr:uid="{C6DE0177-A54D-479F-BB43-C530FF3016B4}"/>
    <cellStyle name="Millares 6 5 4 2 4" xfId="8239" xr:uid="{DBCF9F99-61B7-4016-82CB-C964106D2D24}"/>
    <cellStyle name="Millares 6 5 4 2 4 2" xfId="29742" xr:uid="{5A3282FF-CC44-4964-9E80-1EF7B28AAA5D}"/>
    <cellStyle name="Millares 6 5 4 2 5" xfId="9896" xr:uid="{86999B34-CF8F-4AEC-A5B9-43348B8A9826}"/>
    <cellStyle name="Millares 6 5 4 2 5 2" xfId="31399" xr:uid="{16A6A956-0F01-44D2-B851-89E5CE958DE2}"/>
    <cellStyle name="Millares 6 5 4 2 6" xfId="16531" xr:uid="{D632BD14-2DF5-4C92-A855-2BD83E1DC7DB}"/>
    <cellStyle name="Millares 6 5 4 2 6 2" xfId="38034" xr:uid="{BC5FEBB9-B48F-4AB5-9A88-FAE795A554BE}"/>
    <cellStyle name="Millares 6 5 4 2 7" xfId="23136" xr:uid="{7B68F0C8-0D99-4884-AA88-02E13748E927}"/>
    <cellStyle name="Millares 6 5 4 2 8" xfId="44639" xr:uid="{094956E2-20B3-49E0-8BBA-81458D16B6B4}"/>
    <cellStyle name="Millares 6 5 4 3" xfId="2317" xr:uid="{D43F03CF-B190-4EC1-9578-74662EAC267D}"/>
    <cellStyle name="Millares 6 5 4 3 2" xfId="10583" xr:uid="{E6056196-C266-4FD6-A758-50BA73816874}"/>
    <cellStyle name="Millares 6 5 4 3 2 2" xfId="32086" xr:uid="{34D7D89F-B254-4114-B12D-77F632C40BDF}"/>
    <cellStyle name="Millares 6 5 4 3 3" xfId="17218" xr:uid="{FCBD0C95-6DAE-40AF-A9F0-6217783E069C}"/>
    <cellStyle name="Millares 6 5 4 3 3 2" xfId="38721" xr:uid="{7754F652-2572-4BFD-A477-4EB61FF43BAE}"/>
    <cellStyle name="Millares 6 5 4 3 4" xfId="23823" xr:uid="{2F7E28DB-75D4-47A2-A277-1E48C282AE2D}"/>
    <cellStyle name="Millares 6 5 4 3 5" xfId="45326" xr:uid="{B006B30C-000B-4214-B0AA-FA8C7BCD2866}"/>
    <cellStyle name="Millares 6 5 4 4" xfId="3513" xr:uid="{03F24BAA-D322-4994-85BE-511290E09076}"/>
    <cellStyle name="Millares 6 5 4 4 2" xfId="11779" xr:uid="{ABF17D2E-8FC7-43EF-96FB-3BAC90C78D73}"/>
    <cellStyle name="Millares 6 5 4 4 2 2" xfId="33282" xr:uid="{4805561D-77D3-44AE-B56E-751DC9663194}"/>
    <cellStyle name="Millares 6 5 4 4 3" xfId="18414" xr:uid="{08F2C514-FC7D-46FF-905F-55DD685C94F8}"/>
    <cellStyle name="Millares 6 5 4 4 3 2" xfId="39917" xr:uid="{7E6D2787-28D3-46BE-81C5-B665F483410D}"/>
    <cellStyle name="Millares 6 5 4 4 4" xfId="25019" xr:uid="{7D9939EE-5D52-4414-A226-FB61197AF52A}"/>
    <cellStyle name="Millares 6 5 4 4 5" xfId="46522" xr:uid="{B7233BBB-7AA4-4130-AE5A-93D22904ADAC}"/>
    <cellStyle name="Millares 6 5 4 5" xfId="5652" xr:uid="{F47CF649-2716-48C6-B68A-24D24A2028CC}"/>
    <cellStyle name="Millares 6 5 4 5 2" xfId="13918" xr:uid="{2DEDE04E-E243-415A-A399-EC74E531609C}"/>
    <cellStyle name="Millares 6 5 4 5 2 2" xfId="35421" xr:uid="{CA6F3728-FC0A-4A08-9342-871DE38F8573}"/>
    <cellStyle name="Millares 6 5 4 5 3" xfId="20553" xr:uid="{BA033A21-D5EC-473D-9B5A-0EB5CD549EEF}"/>
    <cellStyle name="Millares 6 5 4 5 3 2" xfId="42056" xr:uid="{074D8240-55D1-41E2-AC3D-63682AFEFC40}"/>
    <cellStyle name="Millares 6 5 4 5 4" xfId="27158" xr:uid="{C6E55202-6BE5-4B9C-8A06-28BE0987C654}"/>
    <cellStyle name="Millares 6 5 4 5 5" xfId="48661" xr:uid="{9525A747-2508-486C-9153-C06E59923435}"/>
    <cellStyle name="Millares 6 5 4 6" xfId="7293" xr:uid="{F491E458-8443-4366-ABBB-F3A13A6B5A62}"/>
    <cellStyle name="Millares 6 5 4 6 2" xfId="28796" xr:uid="{1354C8F0-2A99-4036-B553-A7CB0DF4E88C}"/>
    <cellStyle name="Millares 6 5 4 7" xfId="8950" xr:uid="{8F94DA50-36F8-4056-B42D-ED2A4FF330F5}"/>
    <cellStyle name="Millares 6 5 4 7 2" xfId="30453" xr:uid="{1B092382-4896-4DCD-B604-C27FCFDD746A}"/>
    <cellStyle name="Millares 6 5 4 8" xfId="15585" xr:uid="{9F0085A2-95D7-4D98-9196-DD0E404EC386}"/>
    <cellStyle name="Millares 6 5 4 8 2" xfId="37088" xr:uid="{0033CFD8-105B-4181-B855-8C0172A45861}"/>
    <cellStyle name="Millares 6 5 4 9" xfId="22190" xr:uid="{3053FB80-9C7A-4EE5-AD57-47AEBC76EC87}"/>
    <cellStyle name="Millares 6 5 5" xfId="952" xr:uid="{72982FD7-6061-4A32-B13F-B455A087CD54}"/>
    <cellStyle name="Millares 6 5 5 2" xfId="3781" xr:uid="{BFEDFB22-6AC7-406A-8849-1A3379490C01}"/>
    <cellStyle name="Millares 6 5 5 2 2" xfId="12047" xr:uid="{1379693B-083A-4360-A060-1B8EC244A8B9}"/>
    <cellStyle name="Millares 6 5 5 2 2 2" xfId="33550" xr:uid="{E8594815-5448-459F-A323-692B787DD3FA}"/>
    <cellStyle name="Millares 6 5 5 2 3" xfId="18682" xr:uid="{FAE26659-4680-4A9E-843A-8E8E2426320B}"/>
    <cellStyle name="Millares 6 5 5 2 3 2" xfId="40185" xr:uid="{A0ABF5F2-7D69-467B-97BD-FC2B5DF8F9DE}"/>
    <cellStyle name="Millares 6 5 5 2 4" xfId="25287" xr:uid="{888E84B5-3812-4616-8563-9F1B98CFBF08}"/>
    <cellStyle name="Millares 6 5 5 2 5" xfId="46790" xr:uid="{48B726BB-C2F5-4A9C-B897-EDAE3E0BEF95}"/>
    <cellStyle name="Millares 6 5 5 3" xfId="5920" xr:uid="{00F45DA4-7795-4025-A468-B6CB319EE9F4}"/>
    <cellStyle name="Millares 6 5 5 3 2" xfId="14186" xr:uid="{CC304E2B-14D4-4450-8DB9-D516381BB6C1}"/>
    <cellStyle name="Millares 6 5 5 3 2 2" xfId="35689" xr:uid="{56C7E06E-FA20-4E9F-8BE5-3C91C7581523}"/>
    <cellStyle name="Millares 6 5 5 3 3" xfId="20821" xr:uid="{8D5A1B29-103C-43F0-8FC1-2A15ACCA59AC}"/>
    <cellStyle name="Millares 6 5 5 3 3 2" xfId="42324" xr:uid="{52E39C8B-DBD4-4D71-B356-8456048F6B1A}"/>
    <cellStyle name="Millares 6 5 5 3 4" xfId="27426" xr:uid="{01D9B657-6F13-47AE-862B-2D83A9470704}"/>
    <cellStyle name="Millares 6 5 5 3 5" xfId="48929" xr:uid="{4389E66D-558A-47B7-BDEC-6AD14C816E55}"/>
    <cellStyle name="Millares 6 5 5 4" xfId="7561" xr:uid="{B0A4AF70-5DCD-4D04-82B2-8F950AB360D0}"/>
    <cellStyle name="Millares 6 5 5 4 2" xfId="29064" xr:uid="{EA8B99BD-BC7A-4301-A1F7-25502620F13C}"/>
    <cellStyle name="Millares 6 5 5 5" xfId="9218" xr:uid="{B003D60F-F5EB-47AB-B911-07A4F6D68475}"/>
    <cellStyle name="Millares 6 5 5 5 2" xfId="30721" xr:uid="{1E6EEC21-5AB8-4B2D-A6A3-F47D9FEFF3EC}"/>
    <cellStyle name="Millares 6 5 5 6" xfId="15853" xr:uid="{1528D275-C4F2-4BC2-A95F-0981F9BD26E7}"/>
    <cellStyle name="Millares 6 5 5 6 2" xfId="37356" xr:uid="{65B47735-B09B-4B67-91E7-61FD62DF698E}"/>
    <cellStyle name="Millares 6 5 5 7" xfId="22458" xr:uid="{EC937731-2186-4C60-9267-13FED022CD15}"/>
    <cellStyle name="Millares 6 5 5 8" xfId="43961" xr:uid="{777DA6CE-3DB6-4D70-AA1D-459243139AE2}"/>
    <cellStyle name="Millares 6 5 6" xfId="1213" xr:uid="{80D985DF-4222-4E18-982F-9FC597D06B6A}"/>
    <cellStyle name="Millares 6 5 6 2" xfId="4042" xr:uid="{BB4715E4-5E2C-419E-8130-13E17D9B6B98}"/>
    <cellStyle name="Millares 6 5 6 2 2" xfId="12308" xr:uid="{DF9399D7-5529-410A-8785-607A14D6AA72}"/>
    <cellStyle name="Millares 6 5 6 2 2 2" xfId="33811" xr:uid="{2770D7AA-C179-48FC-A1F3-4DC10243C18C}"/>
    <cellStyle name="Millares 6 5 6 2 3" xfId="18943" xr:uid="{B9FFB376-1C0B-412E-8F28-57C47DBBB146}"/>
    <cellStyle name="Millares 6 5 6 2 3 2" xfId="40446" xr:uid="{D2FC37FD-7EC6-435E-9CAD-8185B1E16C2C}"/>
    <cellStyle name="Millares 6 5 6 2 4" xfId="25548" xr:uid="{70757F61-C27A-477F-B319-FDC485B52B64}"/>
    <cellStyle name="Millares 6 5 6 2 5" xfId="47051" xr:uid="{6DC3E8DC-E5E1-4303-B682-564F19585826}"/>
    <cellStyle name="Millares 6 5 6 3" xfId="6181" xr:uid="{079EC3E6-0579-4F0B-9E0F-E9A87E64DF73}"/>
    <cellStyle name="Millares 6 5 6 3 2" xfId="14447" xr:uid="{F8D00E63-05DB-484F-ADAD-25EA822D93EF}"/>
    <cellStyle name="Millares 6 5 6 3 2 2" xfId="35950" xr:uid="{38FEDB38-3D61-48CE-8543-8DD68F58DED7}"/>
    <cellStyle name="Millares 6 5 6 3 3" xfId="21082" xr:uid="{077B9752-1AE5-436E-9FB0-28365F571233}"/>
    <cellStyle name="Millares 6 5 6 3 3 2" xfId="42585" xr:uid="{600EF839-7F05-42D3-8FC9-580E5F76B122}"/>
    <cellStyle name="Millares 6 5 6 3 4" xfId="27687" xr:uid="{5BBDE9FC-FDB5-4E03-B79F-1D7B2C7AECF6}"/>
    <cellStyle name="Millares 6 5 6 3 5" xfId="49190" xr:uid="{4E1B776F-DE5C-42DA-BFE0-65F442E764C2}"/>
    <cellStyle name="Millares 6 5 6 4" xfId="7822" xr:uid="{806C7E1A-1CCD-4ACE-BFC5-66F4D3E87BE2}"/>
    <cellStyle name="Millares 6 5 6 4 2" xfId="29325" xr:uid="{AC31AFD3-6797-48EA-98AE-3EC814B3B8C2}"/>
    <cellStyle name="Millares 6 5 6 5" xfId="9479" xr:uid="{69C5121F-8559-4D02-9AEB-424C28309311}"/>
    <cellStyle name="Millares 6 5 6 5 2" xfId="30982" xr:uid="{31AA2A88-5A78-4211-A39E-BABB15F8361C}"/>
    <cellStyle name="Millares 6 5 6 6" xfId="16114" xr:uid="{4A3ACCE6-6328-4AE3-803C-A4FC2E338D24}"/>
    <cellStyle name="Millares 6 5 6 6 2" xfId="37617" xr:uid="{D3F0919D-1774-4B98-B543-ECD890270527}"/>
    <cellStyle name="Millares 6 5 6 7" xfId="22719" xr:uid="{9FA2F458-5F1C-4D68-BE8C-C31083057D99}"/>
    <cellStyle name="Millares 6 5 6 8" xfId="44222" xr:uid="{A5A4AFE5-EA60-4890-9E78-B1BE9B98369A}"/>
    <cellStyle name="Millares 6 5 7" xfId="1901" xr:uid="{DA0BF6E6-E654-4AB2-ADB7-B7FDB877CDC5}"/>
    <cellStyle name="Millares 6 5 7 2" xfId="10167" xr:uid="{FF312956-FCA8-45E0-9884-9EBC0505B0E4}"/>
    <cellStyle name="Millares 6 5 7 2 2" xfId="31670" xr:uid="{F7A20DD9-00DF-4BA6-9CF0-E9B707ADA9F3}"/>
    <cellStyle name="Millares 6 5 7 3" xfId="16802" xr:uid="{BEB940EF-4272-4D64-886D-7E0CB55B423F}"/>
    <cellStyle name="Millares 6 5 7 3 2" xfId="38305" xr:uid="{C6DD0A2F-26B1-4A7A-A8B4-F73F4EF795C3}"/>
    <cellStyle name="Millares 6 5 7 4" xfId="23407" xr:uid="{46F356AC-846C-4B7F-9169-C995C79BD549}"/>
    <cellStyle name="Millares 6 5 7 5" xfId="44910" xr:uid="{1B705C9C-459B-4C03-A362-4E48A8874940}"/>
    <cellStyle name="Millares 6 5 8" xfId="2586" xr:uid="{A19EF044-BD6C-4563-841D-B062CAFDEACB}"/>
    <cellStyle name="Millares 6 5 8 2" xfId="10852" xr:uid="{FFF47F26-ABF4-42DD-956F-5BEB51BFC5BC}"/>
    <cellStyle name="Millares 6 5 8 2 2" xfId="32355" xr:uid="{2D1D60F3-6233-4752-9970-D4DAC250A7D0}"/>
    <cellStyle name="Millares 6 5 8 3" xfId="17487" xr:uid="{089B72EE-BCF1-4490-9013-FC3BFD2EBCCA}"/>
    <cellStyle name="Millares 6 5 8 3 2" xfId="38990" xr:uid="{C5335BBC-4630-43A1-924A-0B7324F8A724}"/>
    <cellStyle name="Millares 6 5 8 4" xfId="24092" xr:uid="{CC58C3FC-7631-4D1D-AE22-F00B983E720F}"/>
    <cellStyle name="Millares 6 5 8 5" xfId="45595" xr:uid="{E588D219-989A-4BEE-A7C6-785D81904F8F}"/>
    <cellStyle name="Millares 6 5 9" xfId="3097" xr:uid="{5A440611-BD9B-4220-A41D-51565D5E1C5C}"/>
    <cellStyle name="Millares 6 5 9 2" xfId="11363" xr:uid="{9C2D5194-9BF1-45ED-B444-CD6507E7FABE}"/>
    <cellStyle name="Millares 6 5 9 2 2" xfId="32866" xr:uid="{665A94EB-3FB9-444C-AE75-E6BFEBA273B9}"/>
    <cellStyle name="Millares 6 5 9 3" xfId="17998" xr:uid="{D3A411AD-ED54-42B9-84BD-6B78350C08E0}"/>
    <cellStyle name="Millares 6 5 9 3 2" xfId="39501" xr:uid="{B7B90BBC-9DC1-45E9-97DE-2B0F2D73ABF8}"/>
    <cellStyle name="Millares 6 5 9 4" xfId="24603" xr:uid="{F3D6C66C-CA01-47D4-919D-F658794D4D3B}"/>
    <cellStyle name="Millares 6 5 9 5" xfId="46106" xr:uid="{6E106ECB-0F7D-4F11-9D34-AE6ABF1ACE02}"/>
    <cellStyle name="Millares 6 6" xfId="224" xr:uid="{6403DA89-F4B0-41F7-9FE5-B71E5F8F1798}"/>
    <cellStyle name="Millares 6 6 10" xfId="4743" xr:uid="{3D9C428A-6B30-46D0-BC0B-42835F50CA3D}"/>
    <cellStyle name="Millares 6 6 10 2" xfId="13009" xr:uid="{7E354024-52CC-4A5F-B801-8873017C49DD}"/>
    <cellStyle name="Millares 6 6 10 2 2" xfId="34512" xr:uid="{CE006052-4576-4239-9AD9-7FAB6E5831A3}"/>
    <cellStyle name="Millares 6 6 10 3" xfId="19644" xr:uid="{39BFF579-95F6-43F4-B8B8-C002070E67E2}"/>
    <cellStyle name="Millares 6 6 10 3 2" xfId="41147" xr:uid="{13699D64-FFDD-46A2-8CFD-91A75587933C}"/>
    <cellStyle name="Millares 6 6 10 4" xfId="26249" xr:uid="{CEC7DEA7-E0BB-4786-A6EA-8B3984E34ACA}"/>
    <cellStyle name="Millares 6 6 10 5" xfId="47752" xr:uid="{1664587F-552A-4F45-B635-FC8666D9FA31}"/>
    <cellStyle name="Millares 6 6 11" xfId="5246" xr:uid="{28DD7C2F-7D40-47B9-97DB-971F733D208D}"/>
    <cellStyle name="Millares 6 6 11 2" xfId="13512" xr:uid="{26771CE0-4FA2-4063-8DD0-5569E33A4C6F}"/>
    <cellStyle name="Millares 6 6 11 2 2" xfId="35015" xr:uid="{E29A74DE-C8BD-44BC-84D4-8FFAA89F68FE}"/>
    <cellStyle name="Millares 6 6 11 3" xfId="20147" xr:uid="{FF319497-FB86-4171-BFAD-68C072D5EE83}"/>
    <cellStyle name="Millares 6 6 11 3 2" xfId="41650" xr:uid="{2F646BF1-C5F9-4723-89F9-C2EFB4934515}"/>
    <cellStyle name="Millares 6 6 11 4" xfId="26752" xr:uid="{479259C8-AAD1-4502-B24F-A4B432726F8D}"/>
    <cellStyle name="Millares 6 6 11 5" xfId="48255" xr:uid="{7C0FD4C7-7090-40DE-9923-8541A471DCE1}"/>
    <cellStyle name="Millares 6 6 12" xfId="6887" xr:uid="{470E8A27-95BF-4F07-ABC8-AFD9E90E3F66}"/>
    <cellStyle name="Millares 6 6 12 2" xfId="28390" xr:uid="{D2FAEA28-0460-46A9-BC00-49CA3599C7EA}"/>
    <cellStyle name="Millares 6 6 13" xfId="8541" xr:uid="{5EC4BD4E-28D4-4507-A308-A25290F989AB}"/>
    <cellStyle name="Millares 6 6 13 2" xfId="30044" xr:uid="{D6B74713-6F1D-4136-949B-42131245DFCE}"/>
    <cellStyle name="Millares 6 6 14" xfId="15180" xr:uid="{1155CEEC-DC04-4FD9-9102-75B984DF8D75}"/>
    <cellStyle name="Millares 6 6 14 2" xfId="36683" xr:uid="{6635C15F-AC41-4532-BD11-DF4B755CF1A2}"/>
    <cellStyle name="Millares 6 6 15" xfId="21785" xr:uid="{7D1D1E98-ED5D-4A00-80A1-58B040A6DF99}"/>
    <cellStyle name="Millares 6 6 16" xfId="43288" xr:uid="{0E88BC94-03C7-4407-83CC-1E833DE354B7}"/>
    <cellStyle name="Millares 6 6 2" xfId="539" xr:uid="{8ED5683F-ECA9-4BD9-8E6C-72EF8AE43DD7}"/>
    <cellStyle name="Millares 6 6 2 10" xfId="7150" xr:uid="{D9ABC9D0-29C7-4C50-810A-AAAA245940E4}"/>
    <cellStyle name="Millares 6 6 2 10 2" xfId="28653" xr:uid="{EA9D8111-B4BD-4C03-A99F-464E2EC8E899}"/>
    <cellStyle name="Millares 6 6 2 11" xfId="8806" xr:uid="{53105BFC-562B-4418-9F8A-10FE066F514C}"/>
    <cellStyle name="Millares 6 6 2 11 2" xfId="30309" xr:uid="{1116E5C9-43DA-4C19-8388-DEF0313C01A6}"/>
    <cellStyle name="Millares 6 6 2 12" xfId="15442" xr:uid="{DF69120A-AA6F-46AB-B95D-EF161C752C6D}"/>
    <cellStyle name="Millares 6 6 2 12 2" xfId="36945" xr:uid="{8E61A7A9-0D82-4C73-A81C-1518370AF698}"/>
    <cellStyle name="Millares 6 6 2 13" xfId="22047" xr:uid="{6AEB8046-A2A3-435D-8574-98FA69496F08}"/>
    <cellStyle name="Millares 6 6 2 14" xfId="43550" xr:uid="{0C84F472-740C-40D5-AAA1-F56D95291445}"/>
    <cellStyle name="Millares 6 6 2 2" xfId="821" xr:uid="{71CFE1F4-7638-4A91-9E66-802A6E112AFC}"/>
    <cellStyle name="Millares 6 6 2 2 10" xfId="15722" xr:uid="{82A2BEB0-DB6E-4E9C-A8A5-C5D74A4C02AB}"/>
    <cellStyle name="Millares 6 6 2 2 10 2" xfId="37225" xr:uid="{E546FD9E-5D29-48D6-BE90-B8C19BED6454}"/>
    <cellStyle name="Millares 6 6 2 2 11" xfId="22327" xr:uid="{F5A05665-41D6-4C96-B675-24EB01518CDB}"/>
    <cellStyle name="Millares 6 6 2 2 12" xfId="43830" xr:uid="{013439C0-B859-4FA1-ACE2-C44A673162A8}"/>
    <cellStyle name="Millares 6 6 2 2 2" xfId="1767" xr:uid="{DF6DB40C-EC10-474F-AE20-03CA4EE85D3C}"/>
    <cellStyle name="Millares 6 6 2 2 2 2" xfId="4596" xr:uid="{4B39509C-BFCD-4E23-834A-81475CD5DA5C}"/>
    <cellStyle name="Millares 6 6 2 2 2 2 2" xfId="12862" xr:uid="{B3BDBC66-C210-475C-9FB4-72D5273C0DBC}"/>
    <cellStyle name="Millares 6 6 2 2 2 2 2 2" xfId="34365" xr:uid="{0EEBE5C5-5516-41D7-9797-8A8F5E60E739}"/>
    <cellStyle name="Millares 6 6 2 2 2 2 3" xfId="19497" xr:uid="{FAE9774A-2477-4B61-A755-5888C1EB3A8C}"/>
    <cellStyle name="Millares 6 6 2 2 2 2 3 2" xfId="41000" xr:uid="{75E05727-FEE7-4772-9139-D3D83DE9AAA8}"/>
    <cellStyle name="Millares 6 6 2 2 2 2 4" xfId="26102" xr:uid="{053E646C-821E-4B6C-B540-43A9A5FE13D8}"/>
    <cellStyle name="Millares 6 6 2 2 2 2 5" xfId="47605" xr:uid="{155548ED-50EC-4A54-AE5C-806231B4CE51}"/>
    <cellStyle name="Millares 6 6 2 2 2 3" xfId="6735" xr:uid="{E9654F5A-6E3B-4C16-82D7-9BE78D719427}"/>
    <cellStyle name="Millares 6 6 2 2 2 3 2" xfId="15001" xr:uid="{11568405-1971-418A-B04B-C24B9621FF33}"/>
    <cellStyle name="Millares 6 6 2 2 2 3 2 2" xfId="36504" xr:uid="{9EC1B224-6E48-441C-97D6-9E47C6F25A9B}"/>
    <cellStyle name="Millares 6 6 2 2 2 3 3" xfId="21636" xr:uid="{4BF9E1EA-475B-4EDF-8AAE-B345CDCA7C0E}"/>
    <cellStyle name="Millares 6 6 2 2 2 3 3 2" xfId="43139" xr:uid="{6933673F-63A4-4B06-9360-2AD74A8BE9E0}"/>
    <cellStyle name="Millares 6 6 2 2 2 3 4" xfId="28241" xr:uid="{1B88E693-0BDA-427E-A531-A44007058E5D}"/>
    <cellStyle name="Millares 6 6 2 2 2 3 5" xfId="49744" xr:uid="{CFEC19B4-549E-41AA-9EF4-A75551C5CD96}"/>
    <cellStyle name="Millares 6 6 2 2 2 4" xfId="8376" xr:uid="{349DEC6F-FDCD-4906-AA77-B9E22801DAC0}"/>
    <cellStyle name="Millares 6 6 2 2 2 4 2" xfId="29879" xr:uid="{947D1A64-CAF9-46EC-AE08-2E540A07F85B}"/>
    <cellStyle name="Millares 6 6 2 2 2 5" xfId="10033" xr:uid="{12D6FED0-F41D-4F8B-B528-FE8643B31CD5}"/>
    <cellStyle name="Millares 6 6 2 2 2 5 2" xfId="31536" xr:uid="{53E5BE93-B59E-430D-BCCE-82CA5D845E14}"/>
    <cellStyle name="Millares 6 6 2 2 2 6" xfId="16668" xr:uid="{E6C8E744-B788-4476-B94C-D2DCBA87CFE3}"/>
    <cellStyle name="Millares 6 6 2 2 2 6 2" xfId="38171" xr:uid="{EE904270-CA83-4986-97A2-3C1B548A9509}"/>
    <cellStyle name="Millares 6 6 2 2 2 7" xfId="23273" xr:uid="{59905976-7FE2-456F-A25E-E0198F1E693F}"/>
    <cellStyle name="Millares 6 6 2 2 2 8" xfId="44776" xr:uid="{D540059F-853E-4088-9DEB-AB2D2557BCFF}"/>
    <cellStyle name="Millares 6 6 2 2 3" xfId="2454" xr:uid="{35C37636-09FE-4F1E-97AF-282599BFD394}"/>
    <cellStyle name="Millares 6 6 2 2 3 2" xfId="10720" xr:uid="{95A8C92F-733A-44AF-8099-BC663A155D41}"/>
    <cellStyle name="Millares 6 6 2 2 3 2 2" xfId="32223" xr:uid="{742727AC-9987-4610-AEBF-1FB51A5B65AB}"/>
    <cellStyle name="Millares 6 6 2 2 3 3" xfId="17355" xr:uid="{CEB62D52-1D4B-461F-99A7-3F9856CD4680}"/>
    <cellStyle name="Millares 6 6 2 2 3 3 2" xfId="38858" xr:uid="{9D00E14D-A343-4695-9C9B-92E1B219B349}"/>
    <cellStyle name="Millares 6 6 2 2 3 4" xfId="23960" xr:uid="{B568B57C-B7B4-4179-AB55-EAE0956D8DA4}"/>
    <cellStyle name="Millares 6 6 2 2 3 5" xfId="45463" xr:uid="{6298FA87-6AC7-489B-813F-5DCA4B9F7127}"/>
    <cellStyle name="Millares 6 6 2 2 4" xfId="2971" xr:uid="{5ABF68AB-921B-49FE-983E-3613FB10016B}"/>
    <cellStyle name="Millares 6 6 2 2 4 2" xfId="11237" xr:uid="{4AAFBE6A-2A5E-4695-AED4-BAE9F69177A2}"/>
    <cellStyle name="Millares 6 6 2 2 4 2 2" xfId="32740" xr:uid="{7BAFB9CC-CEF4-4DB6-A090-F8E659FF8471}"/>
    <cellStyle name="Millares 6 6 2 2 4 3" xfId="17872" xr:uid="{A7F417A1-7996-4D59-8E41-4CBE721B0919}"/>
    <cellStyle name="Millares 6 6 2 2 4 3 2" xfId="39375" xr:uid="{40A01C67-3E65-4160-AB9C-73C8865FC772}"/>
    <cellStyle name="Millares 6 6 2 2 4 4" xfId="24477" xr:uid="{A7A4C842-A82D-46C4-9EB7-E31E7F6B29A2}"/>
    <cellStyle name="Millares 6 6 2 2 4 5" xfId="45980" xr:uid="{AF4CF80C-09B9-49A5-811D-76021D6FA96F}"/>
    <cellStyle name="Millares 6 6 2 2 5" xfId="3650" xr:uid="{C9C74ACF-4234-4190-A2E6-352E1B769BA2}"/>
    <cellStyle name="Millares 6 6 2 2 5 2" xfId="11916" xr:uid="{A0B4B618-9956-45C5-A3BC-17350CBB6174}"/>
    <cellStyle name="Millares 6 6 2 2 5 2 2" xfId="33419" xr:uid="{A6956F0D-E588-4757-B362-0053B7BA68A7}"/>
    <cellStyle name="Millares 6 6 2 2 5 3" xfId="18551" xr:uid="{FB8E52E0-FB56-4447-B830-4213272DC5D7}"/>
    <cellStyle name="Millares 6 6 2 2 5 3 2" xfId="40054" xr:uid="{658186B5-A298-4900-8F0F-BFCE8C2B9B17}"/>
    <cellStyle name="Millares 6 6 2 2 5 4" xfId="25156" xr:uid="{7AF6A28B-FC56-4367-AC6E-02DAD468F13D}"/>
    <cellStyle name="Millares 6 6 2 2 5 5" xfId="46659" xr:uid="{77B1EB7B-DE49-46BA-9C84-326494C0B56E}"/>
    <cellStyle name="Millares 6 6 2 2 6" xfId="5115" xr:uid="{743C43A9-B4A7-4211-B2CD-3870DB36C6A1}"/>
    <cellStyle name="Millares 6 6 2 2 6 2" xfId="13381" xr:uid="{BD46D0DF-173B-4697-BEAC-E6E77F63CF58}"/>
    <cellStyle name="Millares 6 6 2 2 6 2 2" xfId="34884" xr:uid="{B1995C90-4201-47C7-B527-AD1A422E6CB4}"/>
    <cellStyle name="Millares 6 6 2 2 6 3" xfId="20016" xr:uid="{9511E84C-55AC-412D-9685-4F70A2FA87EB}"/>
    <cellStyle name="Millares 6 6 2 2 6 3 2" xfId="41519" xr:uid="{9E32A374-C6BE-4EBC-BC24-3808CD605FAD}"/>
    <cellStyle name="Millares 6 6 2 2 6 4" xfId="26621" xr:uid="{D0EE83F7-D6DC-485F-9288-3FE467DA3DCC}"/>
    <cellStyle name="Millares 6 6 2 2 6 5" xfId="48124" xr:uid="{C07B43AD-1F0D-40CB-84D0-336AEA8B5EAA}"/>
    <cellStyle name="Millares 6 6 2 2 7" xfId="5789" xr:uid="{2C54F285-6FBE-4B17-87CA-B4D2C5E4DB70}"/>
    <cellStyle name="Millares 6 6 2 2 7 2" xfId="14055" xr:uid="{071FCE89-2ED7-4E53-B15E-22FE6FFD29FE}"/>
    <cellStyle name="Millares 6 6 2 2 7 2 2" xfId="35558" xr:uid="{9EA7545A-F15A-42AC-AE61-23F569C9577D}"/>
    <cellStyle name="Millares 6 6 2 2 7 3" xfId="20690" xr:uid="{D949079D-2486-4512-8648-F421F03937E8}"/>
    <cellStyle name="Millares 6 6 2 2 7 3 2" xfId="42193" xr:uid="{04774094-93E4-4CFC-AADE-BE9CC33412C8}"/>
    <cellStyle name="Millares 6 6 2 2 7 4" xfId="27295" xr:uid="{EC9CC6EC-ED9B-4290-B9EA-7BB9F915158A}"/>
    <cellStyle name="Millares 6 6 2 2 7 5" xfId="48798" xr:uid="{3C5245EC-AEE0-45DF-BBFE-4946098C34EE}"/>
    <cellStyle name="Millares 6 6 2 2 8" xfId="7430" xr:uid="{CD2EF812-73B4-4810-B776-E940D617AF3F}"/>
    <cellStyle name="Millares 6 6 2 2 8 2" xfId="28933" xr:uid="{79FD3868-117C-408F-9253-E7C0CB11CAF7}"/>
    <cellStyle name="Millares 6 6 2 2 9" xfId="9087" xr:uid="{0C3ED516-479D-4A26-A250-6B213061457C}"/>
    <cellStyle name="Millares 6 6 2 2 9 2" xfId="30590" xr:uid="{AFB3769C-46B1-4E62-B828-1569AC9557E8}"/>
    <cellStyle name="Millares 6 6 2 3" xfId="1091" xr:uid="{A6A5EB2B-066D-460B-84BB-8607342B3460}"/>
    <cellStyle name="Millares 6 6 2 3 2" xfId="3920" xr:uid="{349D8CEC-E3A3-4D0D-8317-1B52232B85C8}"/>
    <cellStyle name="Millares 6 6 2 3 2 2" xfId="12186" xr:uid="{B88AF7A4-378A-4978-8398-60EDE05765FA}"/>
    <cellStyle name="Millares 6 6 2 3 2 2 2" xfId="33689" xr:uid="{1607936D-4DD3-463B-BA08-63AF8FBB7A14}"/>
    <cellStyle name="Millares 6 6 2 3 2 3" xfId="18821" xr:uid="{C4139DD5-4F04-4919-884C-646C2B15D74D}"/>
    <cellStyle name="Millares 6 6 2 3 2 3 2" xfId="40324" xr:uid="{1C701EEC-AA80-43EF-B75A-6B6A10244771}"/>
    <cellStyle name="Millares 6 6 2 3 2 4" xfId="25426" xr:uid="{DDD28B89-41FE-4AD6-916B-910D56A63D5C}"/>
    <cellStyle name="Millares 6 6 2 3 2 5" xfId="46929" xr:uid="{4944391B-FFF1-49AC-BCE6-A45CBC207D23}"/>
    <cellStyle name="Millares 6 6 2 3 3" xfId="6059" xr:uid="{29262B7E-FB16-43DC-9112-E4EBF59D4D0C}"/>
    <cellStyle name="Millares 6 6 2 3 3 2" xfId="14325" xr:uid="{A35D5691-7199-4E52-9CE7-C982709B4D27}"/>
    <cellStyle name="Millares 6 6 2 3 3 2 2" xfId="35828" xr:uid="{FC9D63AC-0F16-4190-BD45-4A372FC43BC4}"/>
    <cellStyle name="Millares 6 6 2 3 3 3" xfId="20960" xr:uid="{D15A24BB-F481-4652-A8A4-C2607AE2EACF}"/>
    <cellStyle name="Millares 6 6 2 3 3 3 2" xfId="42463" xr:uid="{0EDF4CF0-F54A-40E9-9672-848B73897339}"/>
    <cellStyle name="Millares 6 6 2 3 3 4" xfId="27565" xr:uid="{F420BF0D-245F-4618-B392-B76E01488E66}"/>
    <cellStyle name="Millares 6 6 2 3 3 5" xfId="49068" xr:uid="{F2C049C6-460E-43DA-87A4-DF7ED084E0D7}"/>
    <cellStyle name="Millares 6 6 2 3 4" xfId="7700" xr:uid="{CA2DD027-AC33-43E2-B28C-666793B8043C}"/>
    <cellStyle name="Millares 6 6 2 3 4 2" xfId="29203" xr:uid="{6B4DBFE0-9B45-41D4-8827-138283147AA0}"/>
    <cellStyle name="Millares 6 6 2 3 5" xfId="9357" xr:uid="{67D29FCD-15AF-4A2E-9541-D50E6596EF8E}"/>
    <cellStyle name="Millares 6 6 2 3 5 2" xfId="30860" xr:uid="{CA4825F6-62B9-4114-9F61-10859D369F4F}"/>
    <cellStyle name="Millares 6 6 2 3 6" xfId="15992" xr:uid="{A731A979-2408-40B4-950D-E6381EE54DAA}"/>
    <cellStyle name="Millares 6 6 2 3 6 2" xfId="37495" xr:uid="{8A158121-1EBA-4D42-9B3F-E76315395BB7}"/>
    <cellStyle name="Millares 6 6 2 3 7" xfId="22597" xr:uid="{7CD6C075-F85F-4CBF-9A9A-998104A1714C}"/>
    <cellStyle name="Millares 6 6 2 3 8" xfId="44100" xr:uid="{63F5AC83-3573-4972-A523-52DAC2D7F01C}"/>
    <cellStyle name="Millares 6 6 2 4" xfId="1487" xr:uid="{818F054F-B9B5-4C04-AF2A-08E2A848362E}"/>
    <cellStyle name="Millares 6 6 2 4 2" xfId="4316" xr:uid="{75325D29-5402-452D-8100-D2B3931CCC3F}"/>
    <cellStyle name="Millares 6 6 2 4 2 2" xfId="12582" xr:uid="{C90D819B-0502-4064-9067-0CA0CAFE3FA8}"/>
    <cellStyle name="Millares 6 6 2 4 2 2 2" xfId="34085" xr:uid="{352A3342-3332-4F03-8399-29A2A159AF64}"/>
    <cellStyle name="Millares 6 6 2 4 2 3" xfId="19217" xr:uid="{506491E8-E38B-4496-B7EA-35F7DBF2EACD}"/>
    <cellStyle name="Millares 6 6 2 4 2 3 2" xfId="40720" xr:uid="{259766A3-4513-476C-AC5C-ACC46E302536}"/>
    <cellStyle name="Millares 6 6 2 4 2 4" xfId="25822" xr:uid="{1BE6CF72-409D-4441-B8C2-C2079DADE3B0}"/>
    <cellStyle name="Millares 6 6 2 4 2 5" xfId="47325" xr:uid="{EDA81E5A-B785-4F3F-B374-01752124F8E8}"/>
    <cellStyle name="Millares 6 6 2 4 3" xfId="6455" xr:uid="{AD7A91A0-D940-4707-A638-34D6B2872D0D}"/>
    <cellStyle name="Millares 6 6 2 4 3 2" xfId="14721" xr:uid="{F77C3E10-CA97-46D5-A81B-9BED90480149}"/>
    <cellStyle name="Millares 6 6 2 4 3 2 2" xfId="36224" xr:uid="{81FAD89D-356E-49DD-B254-150CEDD43AE5}"/>
    <cellStyle name="Millares 6 6 2 4 3 3" xfId="21356" xr:uid="{383D4E1A-D700-4D03-B1EE-8837E18BFC01}"/>
    <cellStyle name="Millares 6 6 2 4 3 3 2" xfId="42859" xr:uid="{346FCC31-DE54-43E4-92CD-2CBBADCFC086}"/>
    <cellStyle name="Millares 6 6 2 4 3 4" xfId="27961" xr:uid="{46E4E3BF-D22A-4920-9D6F-E64820A62376}"/>
    <cellStyle name="Millares 6 6 2 4 3 5" xfId="49464" xr:uid="{18CE44AC-97B7-4D37-A3AE-9B37259C6217}"/>
    <cellStyle name="Millares 6 6 2 4 4" xfId="8096" xr:uid="{C7BFACBF-5F73-4DFD-94AF-15FC3D0CC0AA}"/>
    <cellStyle name="Millares 6 6 2 4 4 2" xfId="29599" xr:uid="{3F4E4AC1-B123-407B-B5C3-5FB7C9C6EF87}"/>
    <cellStyle name="Millares 6 6 2 4 5" xfId="9753" xr:uid="{488B3FB1-2AD5-4E7E-A347-BA12C424E76F}"/>
    <cellStyle name="Millares 6 6 2 4 5 2" xfId="31256" xr:uid="{EA5C3EC3-50D2-4A05-814D-C3229990E011}"/>
    <cellStyle name="Millares 6 6 2 4 6" xfId="16388" xr:uid="{E52C9538-9E50-4598-AF92-24F5D463B0F8}"/>
    <cellStyle name="Millares 6 6 2 4 6 2" xfId="37891" xr:uid="{3E363EE3-7B93-4372-8D24-731914A9BD81}"/>
    <cellStyle name="Millares 6 6 2 4 7" xfId="22993" xr:uid="{354DC2C6-2546-41E8-90E2-F1F125CE413B}"/>
    <cellStyle name="Millares 6 6 2 4 8" xfId="44496" xr:uid="{27493AEF-3710-4662-9337-05EE4EF31EC4}"/>
    <cellStyle name="Millares 6 6 2 5" xfId="2174" xr:uid="{B3ECA0B4-5442-417B-9381-6D6E74B39E81}"/>
    <cellStyle name="Millares 6 6 2 5 2" xfId="10440" xr:uid="{F7AF9DEC-E83F-43E4-B3D1-0B851818C932}"/>
    <cellStyle name="Millares 6 6 2 5 2 2" xfId="31943" xr:uid="{0B698DB0-756B-4EB0-8872-726E2290DEE1}"/>
    <cellStyle name="Millares 6 6 2 5 3" xfId="17075" xr:uid="{9CDBAF39-C622-4393-85E2-E353BA22887D}"/>
    <cellStyle name="Millares 6 6 2 5 3 2" xfId="38578" xr:uid="{6D6D7DF5-1DCB-4181-811D-8B48E1BA37B8}"/>
    <cellStyle name="Millares 6 6 2 5 4" xfId="23680" xr:uid="{AAAFCE3C-94ED-4970-B2F6-59AEB7C08CE6}"/>
    <cellStyle name="Millares 6 6 2 5 5" xfId="45183" xr:uid="{1D96DD81-38AD-4CF1-A2F6-CB02020DE7AE}"/>
    <cellStyle name="Millares 6 6 2 6" xfId="2721" xr:uid="{7C60EC0A-3078-49C2-AC89-C28EF42F20CB}"/>
    <cellStyle name="Millares 6 6 2 6 2" xfId="10987" xr:uid="{322C0C05-E98C-401A-B0B5-ACBC899BCB6F}"/>
    <cellStyle name="Millares 6 6 2 6 2 2" xfId="32490" xr:uid="{E75E493C-D914-4DD4-9127-B3CC9187BC7C}"/>
    <cellStyle name="Millares 6 6 2 6 3" xfId="17622" xr:uid="{EF09CBFF-73DF-40A5-993D-0146323B4E63}"/>
    <cellStyle name="Millares 6 6 2 6 3 2" xfId="39125" xr:uid="{4F53DC9D-B5EC-4B8E-B095-33F50509666D}"/>
    <cellStyle name="Millares 6 6 2 6 4" xfId="24227" xr:uid="{0D4075EA-23E5-478A-9AE6-1D77B2101D60}"/>
    <cellStyle name="Millares 6 6 2 6 5" xfId="45730" xr:uid="{28E31E0C-84D4-4A66-BF62-39EDC8A495C2}"/>
    <cellStyle name="Millares 6 6 2 7" xfId="3370" xr:uid="{ADD141DF-9602-4580-9703-39996F25B8D6}"/>
    <cellStyle name="Millares 6 6 2 7 2" xfId="11636" xr:uid="{F735C7CA-6643-42DB-9A98-55DF8B429C9D}"/>
    <cellStyle name="Millares 6 6 2 7 2 2" xfId="33139" xr:uid="{78371166-D183-4E63-9065-24C915B815B0}"/>
    <cellStyle name="Millares 6 6 2 7 3" xfId="18271" xr:uid="{6CFEAF5F-E1A4-47FB-B3FC-DA11BA71250D}"/>
    <cellStyle name="Millares 6 6 2 7 3 2" xfId="39774" xr:uid="{6FC4EABD-E916-41CA-AF69-16FEC9F260E0}"/>
    <cellStyle name="Millares 6 6 2 7 4" xfId="24876" xr:uid="{475FEF3C-09ED-4A4F-B7C9-2C2A6FAA19D6}"/>
    <cellStyle name="Millares 6 6 2 7 5" xfId="46379" xr:uid="{C3F2636B-C82F-45E5-A736-D80ECD03E730}"/>
    <cellStyle name="Millares 6 6 2 8" xfId="4865" xr:uid="{4FD2DEF4-1D64-4A25-A82D-955A0506AC29}"/>
    <cellStyle name="Millares 6 6 2 8 2" xfId="13131" xr:uid="{77E530F2-C7FC-451B-937F-6905D718F1EE}"/>
    <cellStyle name="Millares 6 6 2 8 2 2" xfId="34634" xr:uid="{08B92B97-7BFE-439B-BA4C-21ADAA777F6D}"/>
    <cellStyle name="Millares 6 6 2 8 3" xfId="19766" xr:uid="{25CCCD97-5005-4D00-831A-20847C9FF7CE}"/>
    <cellStyle name="Millares 6 6 2 8 3 2" xfId="41269" xr:uid="{640B3368-336A-4EB6-B1A5-8787489FB93D}"/>
    <cellStyle name="Millares 6 6 2 8 4" xfId="26371" xr:uid="{78549B44-F19F-4ADE-8CD7-FDBDAAFA9324}"/>
    <cellStyle name="Millares 6 6 2 8 5" xfId="47874" xr:uid="{CE0D5A91-8C6C-4409-A889-2B5471262D64}"/>
    <cellStyle name="Millares 6 6 2 9" xfId="5509" xr:uid="{1901D682-A09D-4116-BB21-1F8BC86E8924}"/>
    <cellStyle name="Millares 6 6 2 9 2" xfId="13775" xr:uid="{517FFC23-8C0D-40F7-8F0D-C54B6E5A978D}"/>
    <cellStyle name="Millares 6 6 2 9 2 2" xfId="35278" xr:uid="{8C2D648F-0E21-43C0-8437-67DB68118783}"/>
    <cellStyle name="Millares 6 6 2 9 3" xfId="20410" xr:uid="{15DD6D52-7D52-4CC3-9B08-DDE6C580787C}"/>
    <cellStyle name="Millares 6 6 2 9 3 2" xfId="41913" xr:uid="{D5AC970B-AE12-4254-8D47-440FE46CA863}"/>
    <cellStyle name="Millares 6 6 2 9 4" xfId="27015" xr:uid="{019F65F4-DF11-434F-A8C7-FE1E8276E44A}"/>
    <cellStyle name="Millares 6 6 2 9 5" xfId="48518" xr:uid="{95C6DBF0-38C9-49AA-B8E7-29136B4C771E}"/>
    <cellStyle name="Millares 6 6 3" xfId="411" xr:uid="{2ECA6E33-0C6F-4232-BBDD-09430D9C8A53}"/>
    <cellStyle name="Millares 6 6 3 10" xfId="15314" xr:uid="{CCB8AE78-9C32-4167-9FFE-2597D09CD685}"/>
    <cellStyle name="Millares 6 6 3 10 2" xfId="36817" xr:uid="{58CAC269-C9D4-4ADD-9E7F-0AA6BCE30329}"/>
    <cellStyle name="Millares 6 6 3 11" xfId="21919" xr:uid="{6F2BEC91-9A65-41E8-A53D-0C7A6FA0B287}"/>
    <cellStyle name="Millares 6 6 3 12" xfId="43422" xr:uid="{8DA91391-5CF0-46EC-ADC3-1D2E5B4E17B2}"/>
    <cellStyle name="Millares 6 6 3 2" xfId="1359" xr:uid="{2DBDE7EC-3C0B-40DE-8CA3-594631DB5912}"/>
    <cellStyle name="Millares 6 6 3 2 2" xfId="4188" xr:uid="{FB7B139A-E254-45D7-BF7E-0A28B7CC51F3}"/>
    <cellStyle name="Millares 6 6 3 2 2 2" xfId="12454" xr:uid="{88FDA09D-D64D-4432-982A-45BCE075690C}"/>
    <cellStyle name="Millares 6 6 3 2 2 2 2" xfId="33957" xr:uid="{DC087925-D8D1-4E24-ADCF-1F28B34880F2}"/>
    <cellStyle name="Millares 6 6 3 2 2 3" xfId="19089" xr:uid="{213FD9EF-8ACB-4161-AAC9-4DC60BC60A84}"/>
    <cellStyle name="Millares 6 6 3 2 2 3 2" xfId="40592" xr:uid="{50EE12F4-37F6-41B2-A980-4E87EEE7935D}"/>
    <cellStyle name="Millares 6 6 3 2 2 4" xfId="25694" xr:uid="{28BFE9C6-D463-4F22-858F-50EB2FA72420}"/>
    <cellStyle name="Millares 6 6 3 2 2 5" xfId="47197" xr:uid="{2D5ACE9C-F29F-4B17-8600-C2E4FB6DF359}"/>
    <cellStyle name="Millares 6 6 3 2 3" xfId="6327" xr:uid="{DCCBA98B-CC2E-4643-9BF9-7B296BAE3C48}"/>
    <cellStyle name="Millares 6 6 3 2 3 2" xfId="14593" xr:uid="{F646AAB8-70C2-4110-ABDC-A368DC162E1C}"/>
    <cellStyle name="Millares 6 6 3 2 3 2 2" xfId="36096" xr:uid="{18F17FC0-0D67-413A-9C78-09EDAEA3CDF5}"/>
    <cellStyle name="Millares 6 6 3 2 3 3" xfId="21228" xr:uid="{0B537642-6D1E-426B-93EB-7E2CF180D180}"/>
    <cellStyle name="Millares 6 6 3 2 3 3 2" xfId="42731" xr:uid="{370BE750-5F66-4FC5-9E1A-94198E2F3FDE}"/>
    <cellStyle name="Millares 6 6 3 2 3 4" xfId="27833" xr:uid="{E87E344D-4607-410E-92DF-8B0A864B5E38}"/>
    <cellStyle name="Millares 6 6 3 2 3 5" xfId="49336" xr:uid="{70E32438-F890-469B-A4CB-A6E67C105EFB}"/>
    <cellStyle name="Millares 6 6 3 2 4" xfId="7968" xr:uid="{3ED7DD56-065E-47BE-9DE9-F85C08412C0C}"/>
    <cellStyle name="Millares 6 6 3 2 4 2" xfId="29471" xr:uid="{0AE7F4DA-170F-40A9-9859-38A012C94B2C}"/>
    <cellStyle name="Millares 6 6 3 2 5" xfId="9625" xr:uid="{24F0B431-40D9-48ED-9383-EA1CF3786073}"/>
    <cellStyle name="Millares 6 6 3 2 5 2" xfId="31128" xr:uid="{97BCBF2A-2F9A-46B9-8D86-41E2D5707A9D}"/>
    <cellStyle name="Millares 6 6 3 2 6" xfId="16260" xr:uid="{B2F324BE-7B4E-4E0B-8499-1A5E2A616AB9}"/>
    <cellStyle name="Millares 6 6 3 2 6 2" xfId="37763" xr:uid="{EE0B4BF2-3467-4962-9A34-67D797C5E613}"/>
    <cellStyle name="Millares 6 6 3 2 7" xfId="22865" xr:uid="{C3105A11-6BFB-46F2-84E7-546FB8297F01}"/>
    <cellStyle name="Millares 6 6 3 2 8" xfId="44368" xr:uid="{00B602FD-5D71-4372-B6F5-4EB69D9284A6}"/>
    <cellStyle name="Millares 6 6 3 3" xfId="2046" xr:uid="{8DFAB2A0-DD50-488C-A9D0-DA90A5AE2DDF}"/>
    <cellStyle name="Millares 6 6 3 3 2" xfId="10312" xr:uid="{45806D58-A347-45A0-8276-A35D514CF16A}"/>
    <cellStyle name="Millares 6 6 3 3 2 2" xfId="31815" xr:uid="{4F5107D2-8D09-451B-B953-8A8A710CCAE5}"/>
    <cellStyle name="Millares 6 6 3 3 3" xfId="16947" xr:uid="{6E79E250-B458-4F91-91C3-60D6E313229A}"/>
    <cellStyle name="Millares 6 6 3 3 3 2" xfId="38450" xr:uid="{618F0254-8B19-4F20-89C1-D7BB453371CB}"/>
    <cellStyle name="Millares 6 6 3 3 4" xfId="23552" xr:uid="{2C6BCD23-5C07-4280-B335-DD359BF9C964}"/>
    <cellStyle name="Millares 6 6 3 3 5" xfId="45055" xr:uid="{B676481C-F25C-4F99-9C61-5680FFFD4B32}"/>
    <cellStyle name="Millares 6 6 3 4" xfId="2845" xr:uid="{4AD60435-94E5-46C5-B6D5-9641C0C812BC}"/>
    <cellStyle name="Millares 6 6 3 4 2" xfId="11111" xr:uid="{67C5D263-BC00-446D-8D4B-D6C47E59EE4C}"/>
    <cellStyle name="Millares 6 6 3 4 2 2" xfId="32614" xr:uid="{BCD48731-037E-461B-9A50-CE38FE28B714}"/>
    <cellStyle name="Millares 6 6 3 4 3" xfId="17746" xr:uid="{62BC5B06-374B-453A-A224-0BDDF3B092F4}"/>
    <cellStyle name="Millares 6 6 3 4 3 2" xfId="39249" xr:uid="{97B7BCF3-FBCF-4F38-B59D-1A91E03BFFF1}"/>
    <cellStyle name="Millares 6 6 3 4 4" xfId="24351" xr:uid="{D1CD998B-45F8-44DF-9F60-94CCA0C718A3}"/>
    <cellStyle name="Millares 6 6 3 4 5" xfId="45854" xr:uid="{BE3F3F40-222C-4D0D-844C-A37E97ACF237}"/>
    <cellStyle name="Millares 6 6 3 5" xfId="3242" xr:uid="{2DD6FB6B-DD7F-4218-A463-FC3FEDE71858}"/>
    <cellStyle name="Millares 6 6 3 5 2" xfId="11508" xr:uid="{CCBEC190-034E-4E50-A6B6-395921228874}"/>
    <cellStyle name="Millares 6 6 3 5 2 2" xfId="33011" xr:uid="{6173911F-71A7-4FFD-B891-A8565B548061}"/>
    <cellStyle name="Millares 6 6 3 5 3" xfId="18143" xr:uid="{6B7BF420-0570-46FA-88E6-6B174A8811DE}"/>
    <cellStyle name="Millares 6 6 3 5 3 2" xfId="39646" xr:uid="{632C7364-797C-479D-A07A-51DAB06E1F6D}"/>
    <cellStyle name="Millares 6 6 3 5 4" xfId="24748" xr:uid="{C31A2E7E-CB40-40FC-8565-A14B1B6D1218}"/>
    <cellStyle name="Millares 6 6 3 5 5" xfId="46251" xr:uid="{2C6DAD26-D990-48D2-95D1-18FBAB8366BF}"/>
    <cellStyle name="Millares 6 6 3 6" xfId="4989" xr:uid="{33DA61B6-BCDA-414A-9DA0-E5FDD83F0A07}"/>
    <cellStyle name="Millares 6 6 3 6 2" xfId="13255" xr:uid="{AD622505-1351-4E1D-A140-755E87DDCFB1}"/>
    <cellStyle name="Millares 6 6 3 6 2 2" xfId="34758" xr:uid="{6FB5EB55-CD15-47FD-A90B-A35D1DD863E9}"/>
    <cellStyle name="Millares 6 6 3 6 3" xfId="19890" xr:uid="{E4E2324B-6F65-44A3-BD4C-50C961EC2AE6}"/>
    <cellStyle name="Millares 6 6 3 6 3 2" xfId="41393" xr:uid="{6EABBF99-3AD8-42BB-9B7E-5B2346733013}"/>
    <cellStyle name="Millares 6 6 3 6 4" xfId="26495" xr:uid="{7C9BAE8D-072A-453B-A1EE-62AFDBD25815}"/>
    <cellStyle name="Millares 6 6 3 6 5" xfId="47998" xr:uid="{AE579F89-33D8-4317-953F-C5960514E0F0}"/>
    <cellStyle name="Millares 6 6 3 7" xfId="5381" xr:uid="{F639CB7E-89B3-4E26-B0CB-1C5783C0786D}"/>
    <cellStyle name="Millares 6 6 3 7 2" xfId="13647" xr:uid="{AC19FC0E-8B31-49DF-B574-BD22FCC78110}"/>
    <cellStyle name="Millares 6 6 3 7 2 2" xfId="35150" xr:uid="{617712F7-AD10-4C15-BD35-F4DE4CEDF9DC}"/>
    <cellStyle name="Millares 6 6 3 7 3" xfId="20282" xr:uid="{E50BA538-FA5A-4EF0-8159-F3DFDFDEDCE0}"/>
    <cellStyle name="Millares 6 6 3 7 3 2" xfId="41785" xr:uid="{A93A9967-AB3E-4892-9808-34EFADAFF367}"/>
    <cellStyle name="Millares 6 6 3 7 4" xfId="26887" xr:uid="{FCA32492-7DDC-4B1B-BBAD-CFCEDE46FD2C}"/>
    <cellStyle name="Millares 6 6 3 7 5" xfId="48390" xr:uid="{5F21F7E9-7153-4EF9-A40B-4ACBDEB8388A}"/>
    <cellStyle name="Millares 6 6 3 8" xfId="7022" xr:uid="{0B1EAD7F-7B75-40E3-A148-7CF0E1490293}"/>
    <cellStyle name="Millares 6 6 3 8 2" xfId="28525" xr:uid="{37090B2F-9F1B-4E9C-B4D2-4A2C1377A4F6}"/>
    <cellStyle name="Millares 6 6 3 9" xfId="8678" xr:uid="{F7F981EF-34B4-4E5F-838F-66F9A7A31A13}"/>
    <cellStyle name="Millares 6 6 3 9 2" xfId="30181" xr:uid="{D1FBC772-57C5-4099-A0C2-8980C24BA0B8}"/>
    <cellStyle name="Millares 6 6 4" xfId="695" xr:uid="{F7603C8D-CC7B-4A6D-96A4-24CA1BE6B84A}"/>
    <cellStyle name="Millares 6 6 4 10" xfId="43704" xr:uid="{09029C29-60C6-4DB2-A22C-88CB85450C8C}"/>
    <cellStyle name="Millares 6 6 4 2" xfId="1641" xr:uid="{83352AB4-1C23-4D4E-AB48-8AFBE1EDC407}"/>
    <cellStyle name="Millares 6 6 4 2 2" xfId="4470" xr:uid="{53097381-3AAD-422C-83D1-5163DD515FBE}"/>
    <cellStyle name="Millares 6 6 4 2 2 2" xfId="12736" xr:uid="{1F8384BB-BEE3-4DB4-90CA-56635C56F90F}"/>
    <cellStyle name="Millares 6 6 4 2 2 2 2" xfId="34239" xr:uid="{EA84CD49-4BF4-47D7-B0C0-38D45665CAFA}"/>
    <cellStyle name="Millares 6 6 4 2 2 3" xfId="19371" xr:uid="{43BCDA6B-B17F-4789-96A2-3D4CE7FFA731}"/>
    <cellStyle name="Millares 6 6 4 2 2 3 2" xfId="40874" xr:uid="{894E0BEF-4EB9-4158-9FE1-7AC49374A682}"/>
    <cellStyle name="Millares 6 6 4 2 2 4" xfId="25976" xr:uid="{6624D536-B331-4A28-8625-6E3837760C09}"/>
    <cellStyle name="Millares 6 6 4 2 2 5" xfId="47479" xr:uid="{C66B819A-E3E8-4537-9B0A-020D887C917A}"/>
    <cellStyle name="Millares 6 6 4 2 3" xfId="6609" xr:uid="{3A2B832B-9EFB-4BE4-9F89-01D4DDCF9E04}"/>
    <cellStyle name="Millares 6 6 4 2 3 2" xfId="14875" xr:uid="{BC373E40-1677-4C88-8777-52FC62AB13B0}"/>
    <cellStyle name="Millares 6 6 4 2 3 2 2" xfId="36378" xr:uid="{74D348F1-0EC6-4D23-A9D8-70E7591927B0}"/>
    <cellStyle name="Millares 6 6 4 2 3 3" xfId="21510" xr:uid="{0F7E7120-372F-45BF-851D-134D9E34B342}"/>
    <cellStyle name="Millares 6 6 4 2 3 3 2" xfId="43013" xr:uid="{7B34F723-5B79-4F0B-894B-F26A0E5A919E}"/>
    <cellStyle name="Millares 6 6 4 2 3 4" xfId="28115" xr:uid="{89A7B6BF-E1C0-4079-B8CA-35A4BB5F14C8}"/>
    <cellStyle name="Millares 6 6 4 2 3 5" xfId="49618" xr:uid="{051425F6-D96A-4CD1-990F-3254CAB1831B}"/>
    <cellStyle name="Millares 6 6 4 2 4" xfId="8250" xr:uid="{6D96810A-15B4-4A04-BA31-F71BCFFD1E33}"/>
    <cellStyle name="Millares 6 6 4 2 4 2" xfId="29753" xr:uid="{51655FEE-E9C0-492E-BDEA-F5C0C047372B}"/>
    <cellStyle name="Millares 6 6 4 2 5" xfId="9907" xr:uid="{8F6E058E-D4B9-4CE8-A0A0-8F6D8D314DC6}"/>
    <cellStyle name="Millares 6 6 4 2 5 2" xfId="31410" xr:uid="{CA7C7A29-18BA-4529-A70E-932D9192D6CD}"/>
    <cellStyle name="Millares 6 6 4 2 6" xfId="16542" xr:uid="{B3E7E96B-34A5-4B17-9948-194016D442F7}"/>
    <cellStyle name="Millares 6 6 4 2 6 2" xfId="38045" xr:uid="{7854A61D-77D1-4C23-8608-BEEE3EF12800}"/>
    <cellStyle name="Millares 6 6 4 2 7" xfId="23147" xr:uid="{7E131B08-986E-4E9B-B03A-4B1AD611B0C7}"/>
    <cellStyle name="Millares 6 6 4 2 8" xfId="44650" xr:uid="{E0F5FFCA-285D-49D6-9538-5756899535C0}"/>
    <cellStyle name="Millares 6 6 4 3" xfId="2328" xr:uid="{63665A54-5A99-4C9C-930A-D6B42C29A5E1}"/>
    <cellStyle name="Millares 6 6 4 3 2" xfId="10594" xr:uid="{B7DC3850-3CDD-423D-8CB1-055ACE77417D}"/>
    <cellStyle name="Millares 6 6 4 3 2 2" xfId="32097" xr:uid="{8066CA60-5D05-40F1-89AD-2613841AFD72}"/>
    <cellStyle name="Millares 6 6 4 3 3" xfId="17229" xr:uid="{FF8340AE-6712-4EAE-BD65-0FAC13C6A2FB}"/>
    <cellStyle name="Millares 6 6 4 3 3 2" xfId="38732" xr:uid="{68330FA2-F3F6-48BC-9D0C-24E1D3D7F78B}"/>
    <cellStyle name="Millares 6 6 4 3 4" xfId="23834" xr:uid="{C6339085-F54B-4304-8946-70A5AEFD44A5}"/>
    <cellStyle name="Millares 6 6 4 3 5" xfId="45337" xr:uid="{281250AD-464F-48D3-A98A-8EDF0AA7A228}"/>
    <cellStyle name="Millares 6 6 4 4" xfId="3524" xr:uid="{5EE474DC-4B7C-4EE5-9FE4-5E16632A1EF1}"/>
    <cellStyle name="Millares 6 6 4 4 2" xfId="11790" xr:uid="{9D69B87E-F56C-4675-9E68-FACD92630AC7}"/>
    <cellStyle name="Millares 6 6 4 4 2 2" xfId="33293" xr:uid="{29E19B5B-E29D-4B28-B2C8-D6B46ADB7E87}"/>
    <cellStyle name="Millares 6 6 4 4 3" xfId="18425" xr:uid="{57B5FCD0-2549-49EC-9DB0-45A3F0303069}"/>
    <cellStyle name="Millares 6 6 4 4 3 2" xfId="39928" xr:uid="{06541DF8-B1E5-45A9-BF78-F2D6DF2F6D29}"/>
    <cellStyle name="Millares 6 6 4 4 4" xfId="25030" xr:uid="{A9D5F551-57C6-47E1-A7B7-44B8B013503E}"/>
    <cellStyle name="Millares 6 6 4 4 5" xfId="46533" xr:uid="{662C3526-7974-4114-B61E-C52A8EC0DED2}"/>
    <cellStyle name="Millares 6 6 4 5" xfId="5663" xr:uid="{EDDFA50A-E0B6-4A8B-8499-B32A5D7ABB0B}"/>
    <cellStyle name="Millares 6 6 4 5 2" xfId="13929" xr:uid="{70186DCB-964F-4301-A2EE-317DB53E6D65}"/>
    <cellStyle name="Millares 6 6 4 5 2 2" xfId="35432" xr:uid="{0A069717-6B8F-4FE8-BDB4-D0EDD6804763}"/>
    <cellStyle name="Millares 6 6 4 5 3" xfId="20564" xr:uid="{6D54B919-FDE1-4CF6-A5D6-A090BFCD0797}"/>
    <cellStyle name="Millares 6 6 4 5 3 2" xfId="42067" xr:uid="{45509C75-EEBC-4FB8-A8C5-21C553DCDEB5}"/>
    <cellStyle name="Millares 6 6 4 5 4" xfId="27169" xr:uid="{3661A9C6-9EBA-4F75-987C-C91208231BF3}"/>
    <cellStyle name="Millares 6 6 4 5 5" xfId="48672" xr:uid="{AE54B8C8-ED3F-4DE4-A38A-29B899876F81}"/>
    <cellStyle name="Millares 6 6 4 6" xfId="7304" xr:uid="{47CC8D6D-F5DA-48E6-BD01-D1509475485F}"/>
    <cellStyle name="Millares 6 6 4 6 2" xfId="28807" xr:uid="{A0934C30-3BB7-42DB-B5D4-9CE391738015}"/>
    <cellStyle name="Millares 6 6 4 7" xfId="8961" xr:uid="{30172E08-F049-4AAB-ACA2-683DFC0F7E29}"/>
    <cellStyle name="Millares 6 6 4 7 2" xfId="30464" xr:uid="{C2DAAD06-6944-4E9F-BE3F-4C6269269090}"/>
    <cellStyle name="Millares 6 6 4 8" xfId="15596" xr:uid="{13F5ED71-6CD6-420B-BB7E-572C76D79255}"/>
    <cellStyle name="Millares 6 6 4 8 2" xfId="37099" xr:uid="{CC619345-20B3-48BE-B591-C47A2CE03B4C}"/>
    <cellStyle name="Millares 6 6 4 9" xfId="22201" xr:uid="{E4958650-7A62-403E-86E0-FBE29CD0010F}"/>
    <cellStyle name="Millares 6 6 5" xfId="963" xr:uid="{DC8F4181-8BAB-4D4E-B9A9-CEB2B33BEC53}"/>
    <cellStyle name="Millares 6 6 5 2" xfId="3792" xr:uid="{A74A8C00-A93B-4114-BEA1-B288D66F40EA}"/>
    <cellStyle name="Millares 6 6 5 2 2" xfId="12058" xr:uid="{AFDA381F-91BD-4147-BD73-514EDBE3B244}"/>
    <cellStyle name="Millares 6 6 5 2 2 2" xfId="33561" xr:uid="{304DB957-4974-44EF-908A-71595976EA48}"/>
    <cellStyle name="Millares 6 6 5 2 3" xfId="18693" xr:uid="{164CE85E-87C4-42B5-867A-456358B22CAB}"/>
    <cellStyle name="Millares 6 6 5 2 3 2" xfId="40196" xr:uid="{A215CCED-B3AA-42B6-B51C-806CD5BBD804}"/>
    <cellStyle name="Millares 6 6 5 2 4" xfId="25298" xr:uid="{DDB2139F-61D9-4DB6-9636-3BDA486937CE}"/>
    <cellStyle name="Millares 6 6 5 2 5" xfId="46801" xr:uid="{4BA1631C-AA27-4A64-AA85-C712C6D6CE6F}"/>
    <cellStyle name="Millares 6 6 5 3" xfId="5931" xr:uid="{8B6F2DA2-FD4C-40B7-8C7C-ADA4EDD99574}"/>
    <cellStyle name="Millares 6 6 5 3 2" xfId="14197" xr:uid="{D1774762-D9B6-4F58-8DEB-F503028A900A}"/>
    <cellStyle name="Millares 6 6 5 3 2 2" xfId="35700" xr:uid="{AEFC17DF-31DA-4343-BB49-90FF651579EE}"/>
    <cellStyle name="Millares 6 6 5 3 3" xfId="20832" xr:uid="{A230598F-B6C8-4C3F-8C0D-148359C851C0}"/>
    <cellStyle name="Millares 6 6 5 3 3 2" xfId="42335" xr:uid="{B6513A4B-8A73-4B57-874F-CA50FFD122E3}"/>
    <cellStyle name="Millares 6 6 5 3 4" xfId="27437" xr:uid="{9E51C017-D483-4B19-8557-D37D03BB3102}"/>
    <cellStyle name="Millares 6 6 5 3 5" xfId="48940" xr:uid="{8C04F623-652F-4C53-B246-122800648BF8}"/>
    <cellStyle name="Millares 6 6 5 4" xfId="7572" xr:uid="{4E46E077-EC93-41AE-B25A-7D2AED4AA58E}"/>
    <cellStyle name="Millares 6 6 5 4 2" xfId="29075" xr:uid="{6DDBC358-8AB1-418B-A578-631173C7A1D9}"/>
    <cellStyle name="Millares 6 6 5 5" xfId="9229" xr:uid="{7B988724-3B9D-40B4-8286-6C7742C2D6A9}"/>
    <cellStyle name="Millares 6 6 5 5 2" xfId="30732" xr:uid="{17147B96-C4B9-478A-BA40-98BD85FB7231}"/>
    <cellStyle name="Millares 6 6 5 6" xfId="15864" xr:uid="{11EBCBCB-3622-4118-9205-6B4FDC51306D}"/>
    <cellStyle name="Millares 6 6 5 6 2" xfId="37367" xr:uid="{B92C5240-2CD6-4A6C-BC15-087EB06022C6}"/>
    <cellStyle name="Millares 6 6 5 7" xfId="22469" xr:uid="{630ACA68-2DF0-4333-B4FA-3DB016D94158}"/>
    <cellStyle name="Millares 6 6 5 8" xfId="43972" xr:uid="{3CF2AA9B-9423-4F71-A25E-6B030754A30D}"/>
    <cellStyle name="Millares 6 6 6" xfId="1224" xr:uid="{473D23FC-CF51-47A2-8B3B-C373DC0A90CF}"/>
    <cellStyle name="Millares 6 6 6 2" xfId="4053" xr:uid="{06448AE0-CB3B-4F6C-A9C5-383A15125A0C}"/>
    <cellStyle name="Millares 6 6 6 2 2" xfId="12319" xr:uid="{7A7E1C7E-D9C0-469B-A789-D413F9918700}"/>
    <cellStyle name="Millares 6 6 6 2 2 2" xfId="33822" xr:uid="{23FB4777-8C09-434F-83DE-EF9DEE40E0C7}"/>
    <cellStyle name="Millares 6 6 6 2 3" xfId="18954" xr:uid="{E68A5C43-85B6-4B58-92BA-82F47B187756}"/>
    <cellStyle name="Millares 6 6 6 2 3 2" xfId="40457" xr:uid="{95B2590C-1A11-4DE0-9433-A6184EFDF055}"/>
    <cellStyle name="Millares 6 6 6 2 4" xfId="25559" xr:uid="{F9BFB1E7-E61E-4145-A698-4B0A51396B74}"/>
    <cellStyle name="Millares 6 6 6 2 5" xfId="47062" xr:uid="{1C2E1020-3A4C-4ABF-8E4C-93F92C393890}"/>
    <cellStyle name="Millares 6 6 6 3" xfId="6192" xr:uid="{4EBB55C8-9FAB-446A-94DE-D52E4CDD0BD0}"/>
    <cellStyle name="Millares 6 6 6 3 2" xfId="14458" xr:uid="{53E4B844-0A5E-49FE-96C9-EDD513D8FCB5}"/>
    <cellStyle name="Millares 6 6 6 3 2 2" xfId="35961" xr:uid="{38307A3C-278A-4D57-A737-CE357DC1655D}"/>
    <cellStyle name="Millares 6 6 6 3 3" xfId="21093" xr:uid="{092115E7-A7EA-45D1-9317-541B72DEFC6A}"/>
    <cellStyle name="Millares 6 6 6 3 3 2" xfId="42596" xr:uid="{3157E1C8-3CAA-43F7-986B-0274F1713E26}"/>
    <cellStyle name="Millares 6 6 6 3 4" xfId="27698" xr:uid="{191B2B5A-C5E7-4E87-ABC7-985D2CD4034D}"/>
    <cellStyle name="Millares 6 6 6 3 5" xfId="49201" xr:uid="{B9AB9313-92E7-48F9-A7CA-B664498949FD}"/>
    <cellStyle name="Millares 6 6 6 4" xfId="7833" xr:uid="{52913E2A-29F4-4FBF-9DC2-906BE3A80FC5}"/>
    <cellStyle name="Millares 6 6 6 4 2" xfId="29336" xr:uid="{E5CB1145-A95E-4950-BAA5-5E5EC3283DCC}"/>
    <cellStyle name="Millares 6 6 6 5" xfId="9490" xr:uid="{3D383B89-40F4-441D-8716-48E1A89DF38C}"/>
    <cellStyle name="Millares 6 6 6 5 2" xfId="30993" xr:uid="{130DDC81-E036-4E1B-89B2-DB98F62F6830}"/>
    <cellStyle name="Millares 6 6 6 6" xfId="16125" xr:uid="{60259840-6744-4DDF-B7EC-44057669AA41}"/>
    <cellStyle name="Millares 6 6 6 6 2" xfId="37628" xr:uid="{67DA55FE-5E58-40F1-AA4E-7F9FC380D2FF}"/>
    <cellStyle name="Millares 6 6 6 7" xfId="22730" xr:uid="{AEB5362C-0B35-4AE7-A6E8-B9E5BA8DAD8B}"/>
    <cellStyle name="Millares 6 6 6 8" xfId="44233" xr:uid="{8EDFFF3C-384F-4558-B565-16B18F1ABE51}"/>
    <cellStyle name="Millares 6 6 7" xfId="1912" xr:uid="{F34D0D8E-EA54-4E87-9BD5-023E4299E7F0}"/>
    <cellStyle name="Millares 6 6 7 2" xfId="10178" xr:uid="{DEDC80A8-0038-41EF-B1C6-A1C11D1DBC1D}"/>
    <cellStyle name="Millares 6 6 7 2 2" xfId="31681" xr:uid="{285DD699-9D27-406F-A8EB-89009BFAC46F}"/>
    <cellStyle name="Millares 6 6 7 3" xfId="16813" xr:uid="{9AA2CA4F-AD34-4000-A3D9-271598558174}"/>
    <cellStyle name="Millares 6 6 7 3 2" xfId="38316" xr:uid="{DCD684C3-54D2-4C1B-8422-97CA8CDC015B}"/>
    <cellStyle name="Millares 6 6 7 4" xfId="23418" xr:uid="{BCB52B48-8E4D-45C0-88A3-44F2BCFE280E}"/>
    <cellStyle name="Millares 6 6 7 5" xfId="44921" xr:uid="{A81C2528-7E91-4714-8AC3-E40134B0AF19}"/>
    <cellStyle name="Millares 6 6 8" xfId="2597" xr:uid="{82FDDA49-F33B-4EC9-895E-31AA17807DBE}"/>
    <cellStyle name="Millares 6 6 8 2" xfId="10863" xr:uid="{98768D48-2F97-49B6-88CD-981F0AFE40A1}"/>
    <cellStyle name="Millares 6 6 8 2 2" xfId="32366" xr:uid="{AAF3AE05-5C41-441F-B04C-FF0033116D2E}"/>
    <cellStyle name="Millares 6 6 8 3" xfId="17498" xr:uid="{36BBE780-6E70-45C6-8E85-9A0F314BBCB1}"/>
    <cellStyle name="Millares 6 6 8 3 2" xfId="39001" xr:uid="{A439863B-1520-4F22-8268-6D14DCDAEA59}"/>
    <cellStyle name="Millares 6 6 8 4" xfId="24103" xr:uid="{DFE90E1F-B345-484D-8732-9FF7245A0C5F}"/>
    <cellStyle name="Millares 6 6 8 5" xfId="45606" xr:uid="{ED23898F-0E84-43B9-8870-5DB752382F96}"/>
    <cellStyle name="Millares 6 6 9" xfId="3108" xr:uid="{09D90E70-0A9A-4DE6-AFF3-35DEE36F3879}"/>
    <cellStyle name="Millares 6 6 9 2" xfId="11374" xr:uid="{9992B20E-9C6D-4FCC-AA6F-8707FA966AFC}"/>
    <cellStyle name="Millares 6 6 9 2 2" xfId="32877" xr:uid="{5E2FA646-9B59-4538-8212-E01301B2F8EB}"/>
    <cellStyle name="Millares 6 6 9 3" xfId="18009" xr:uid="{1F7E43F6-3302-4C8F-9E18-86AC18A5B8DF}"/>
    <cellStyle name="Millares 6 6 9 3 2" xfId="39512" xr:uid="{0B1AD5CA-4E87-47C9-B5A4-BF6ED7E7922B}"/>
    <cellStyle name="Millares 6 6 9 4" xfId="24614" xr:uid="{3635EAF9-9499-44A8-9017-A52D986360BD}"/>
    <cellStyle name="Millares 6 6 9 5" xfId="46117" xr:uid="{CB2C1D6C-0A14-4631-B537-BB44E76E7F80}"/>
    <cellStyle name="Millares 6 7" xfId="248" xr:uid="{941F1949-36F3-49B8-9B5D-0924109F667D}"/>
    <cellStyle name="Millares 6 7 10" xfId="4762" xr:uid="{F632693A-1340-41C2-91B4-7B13D94D3E7F}"/>
    <cellStyle name="Millares 6 7 10 2" xfId="13028" xr:uid="{58F93535-EB4B-4ED5-B8A3-DD060613BFAC}"/>
    <cellStyle name="Millares 6 7 10 2 2" xfId="34531" xr:uid="{A3118366-33DC-40F7-9FB6-292D14B6FAEF}"/>
    <cellStyle name="Millares 6 7 10 3" xfId="19663" xr:uid="{D06324AC-5C9C-4ACC-A247-8CE581323BA8}"/>
    <cellStyle name="Millares 6 7 10 3 2" xfId="41166" xr:uid="{52A8F773-A655-49F6-A745-8C13FE6ED4CA}"/>
    <cellStyle name="Millares 6 7 10 4" xfId="26268" xr:uid="{7F489911-7E57-45D2-B83E-5069D18E78A2}"/>
    <cellStyle name="Millares 6 7 10 5" xfId="47771" xr:uid="{BE015698-4B05-4941-87BE-42154CEFEDB8}"/>
    <cellStyle name="Millares 6 7 11" xfId="5265" xr:uid="{16766A6A-2CCD-4FA5-BEB0-39FB21EFC99C}"/>
    <cellStyle name="Millares 6 7 11 2" xfId="13531" xr:uid="{F01D01C5-6764-4E0D-B03E-6DDDE3BCC0B6}"/>
    <cellStyle name="Millares 6 7 11 2 2" xfId="35034" xr:uid="{DCF8AF08-3E8F-4AC3-B132-2BA0E20C498A}"/>
    <cellStyle name="Millares 6 7 11 3" xfId="20166" xr:uid="{682B589C-B708-4175-B5AB-CA4B703BF391}"/>
    <cellStyle name="Millares 6 7 11 3 2" xfId="41669" xr:uid="{D64FECC4-7F63-44FC-BE98-FA6F0CD383FE}"/>
    <cellStyle name="Millares 6 7 11 4" xfId="26771" xr:uid="{27315044-346E-41E5-A309-033CE3EF4D91}"/>
    <cellStyle name="Millares 6 7 11 5" xfId="48274" xr:uid="{BB4F6D81-EA73-4EAA-82F4-5A7C1439BD41}"/>
    <cellStyle name="Millares 6 7 12" xfId="6906" xr:uid="{FEEBAA35-B062-40CE-BCDA-C4ED8170F7DA}"/>
    <cellStyle name="Millares 6 7 12 2" xfId="28409" xr:uid="{CC3094E9-8A9F-4C7D-B709-774A4103DAB7}"/>
    <cellStyle name="Millares 6 7 13" xfId="8561" xr:uid="{70995861-D9F3-48C0-8D30-5DEC38FB43D2}"/>
    <cellStyle name="Millares 6 7 13 2" xfId="30064" xr:uid="{5FFBD3B6-8341-4234-9710-5A2C80F97D42}"/>
    <cellStyle name="Millares 6 7 14" xfId="15199" xr:uid="{7B161B3B-E3F7-49D0-9436-FCFC076F0C9B}"/>
    <cellStyle name="Millares 6 7 14 2" xfId="36702" xr:uid="{6A493060-8CBF-4A6E-90DE-9BE4322E2A16}"/>
    <cellStyle name="Millares 6 7 15" xfId="21804" xr:uid="{62074A21-D7AF-42D8-BF4D-14311572277A}"/>
    <cellStyle name="Millares 6 7 16" xfId="43307" xr:uid="{3125811A-845D-440A-97C9-44E5C4C531DC}"/>
    <cellStyle name="Millares 6 7 2" xfId="559" xr:uid="{09FF3E7A-BE4F-4075-B2BB-35E160E173AB}"/>
    <cellStyle name="Millares 6 7 2 10" xfId="7170" xr:uid="{1808B975-D8DD-47A0-93B9-1BA4CCEDDE9F}"/>
    <cellStyle name="Millares 6 7 2 10 2" xfId="28673" xr:uid="{384EFA9D-E9F3-42CE-9ACB-85BAD54B67B9}"/>
    <cellStyle name="Millares 6 7 2 11" xfId="8826" xr:uid="{050BF11E-6E4C-4292-9F5E-B7E0790C1F52}"/>
    <cellStyle name="Millares 6 7 2 11 2" xfId="30329" xr:uid="{0ABE359D-1BCD-4AC1-8C6F-B7241F201499}"/>
    <cellStyle name="Millares 6 7 2 12" xfId="15462" xr:uid="{B240E074-014A-471B-B6A9-6394E230F488}"/>
    <cellStyle name="Millares 6 7 2 12 2" xfId="36965" xr:uid="{DED0BCD7-DC1C-42B9-9B2B-C6A328F1B72F}"/>
    <cellStyle name="Millares 6 7 2 13" xfId="22067" xr:uid="{E878F440-1BBA-4B6F-9F44-7F2F0A9FB565}"/>
    <cellStyle name="Millares 6 7 2 14" xfId="43570" xr:uid="{28937B95-0A30-4642-813D-67F63F928A14}"/>
    <cellStyle name="Millares 6 7 2 2" xfId="841" xr:uid="{0D18BC82-85EB-43BC-90B6-071866B6CE28}"/>
    <cellStyle name="Millares 6 7 2 2 10" xfId="15742" xr:uid="{A68E3733-7C95-43CD-B9B2-E4963F59DC33}"/>
    <cellStyle name="Millares 6 7 2 2 10 2" xfId="37245" xr:uid="{AAB6B6A4-1BF0-4A73-866D-212550258357}"/>
    <cellStyle name="Millares 6 7 2 2 11" xfId="22347" xr:uid="{ED4CAF75-B52C-4839-9318-361182D008D8}"/>
    <cellStyle name="Millares 6 7 2 2 12" xfId="43850" xr:uid="{6FE0F111-3F37-4057-8945-A5026BE52C4F}"/>
    <cellStyle name="Millares 6 7 2 2 2" xfId="1787" xr:uid="{462B98A5-23E5-4F30-AE61-54843ED1974F}"/>
    <cellStyle name="Millares 6 7 2 2 2 2" xfId="4616" xr:uid="{D31BF92A-DEB9-4B4E-A229-4A4624E26252}"/>
    <cellStyle name="Millares 6 7 2 2 2 2 2" xfId="12882" xr:uid="{4FD6A202-78BB-4D79-A1FC-60F4089BDC3C}"/>
    <cellStyle name="Millares 6 7 2 2 2 2 2 2" xfId="34385" xr:uid="{69F4E958-2303-4762-9CCA-FBFB45C24AD2}"/>
    <cellStyle name="Millares 6 7 2 2 2 2 3" xfId="19517" xr:uid="{20C56DC2-4FA0-4048-BA07-DC43AD5F91C9}"/>
    <cellStyle name="Millares 6 7 2 2 2 2 3 2" xfId="41020" xr:uid="{C8B791AE-404C-4057-A613-8EA227FA32B8}"/>
    <cellStyle name="Millares 6 7 2 2 2 2 4" xfId="26122" xr:uid="{81735488-B8EE-4094-9202-160F936AD3B7}"/>
    <cellStyle name="Millares 6 7 2 2 2 2 5" xfId="47625" xr:uid="{5B580840-3361-4484-B633-FB14FF9228FB}"/>
    <cellStyle name="Millares 6 7 2 2 2 3" xfId="6755" xr:uid="{1CAC7DC9-6E28-4561-A9D4-E6D01D5AB637}"/>
    <cellStyle name="Millares 6 7 2 2 2 3 2" xfId="15021" xr:uid="{C170D9B4-BD2F-41E5-80F7-424BDA89556E}"/>
    <cellStyle name="Millares 6 7 2 2 2 3 2 2" xfId="36524" xr:uid="{749918AA-DCC7-4838-9DD5-9CFA50D2B784}"/>
    <cellStyle name="Millares 6 7 2 2 2 3 3" xfId="21656" xr:uid="{344565DB-E732-46E0-9275-DF97E89F354A}"/>
    <cellStyle name="Millares 6 7 2 2 2 3 3 2" xfId="43159" xr:uid="{3AB14A41-E9DE-4A6D-9A11-A50B1446865C}"/>
    <cellStyle name="Millares 6 7 2 2 2 3 4" xfId="28261" xr:uid="{77B915F8-7FE3-40F4-99A4-620D653EC8BC}"/>
    <cellStyle name="Millares 6 7 2 2 2 3 5" xfId="49764" xr:uid="{272AFB37-EA57-4600-8807-3FD7AD2D82F9}"/>
    <cellStyle name="Millares 6 7 2 2 2 4" xfId="8396" xr:uid="{F91B4E49-5EB7-43C1-8AD9-55A5BDE2E877}"/>
    <cellStyle name="Millares 6 7 2 2 2 4 2" xfId="29899" xr:uid="{D1D77F28-FA0F-4ABF-8BEF-0F008482C452}"/>
    <cellStyle name="Millares 6 7 2 2 2 5" xfId="10053" xr:uid="{F3457D1C-8CE1-44C4-BF97-1338559020FA}"/>
    <cellStyle name="Millares 6 7 2 2 2 5 2" xfId="31556" xr:uid="{9C9BEE13-9CF3-45EB-8E2B-39C9D10A7F22}"/>
    <cellStyle name="Millares 6 7 2 2 2 6" xfId="16688" xr:uid="{A8756156-5AF1-4CDC-A86E-1F22E168F224}"/>
    <cellStyle name="Millares 6 7 2 2 2 6 2" xfId="38191" xr:uid="{B134374E-1E59-4AD1-9C0F-ED59EBFC334C}"/>
    <cellStyle name="Millares 6 7 2 2 2 7" xfId="23293" xr:uid="{FCE5C7FA-EB9B-4036-B84A-55A1A84B0506}"/>
    <cellStyle name="Millares 6 7 2 2 2 8" xfId="44796" xr:uid="{93F2BB45-E9D5-4E94-A1BD-CDD214AC03F3}"/>
    <cellStyle name="Millares 6 7 2 2 3" xfId="2474" xr:uid="{B657844A-52B6-4327-85BF-C1B1FB394798}"/>
    <cellStyle name="Millares 6 7 2 2 3 2" xfId="10740" xr:uid="{33CE2915-9AD6-4539-865B-30A048F2CF10}"/>
    <cellStyle name="Millares 6 7 2 2 3 2 2" xfId="32243" xr:uid="{26F18CD4-88CF-4BEB-ADB7-C8DE7CB0A427}"/>
    <cellStyle name="Millares 6 7 2 2 3 3" xfId="17375" xr:uid="{6B414D8A-160C-4E90-8091-0066BC7CA328}"/>
    <cellStyle name="Millares 6 7 2 2 3 3 2" xfId="38878" xr:uid="{7A665B2A-EAA4-43FB-BAD2-EFBE0C176B2D}"/>
    <cellStyle name="Millares 6 7 2 2 3 4" xfId="23980" xr:uid="{62D6EFF8-6F7C-4BF8-99F8-924896D0F547}"/>
    <cellStyle name="Millares 6 7 2 2 3 5" xfId="45483" xr:uid="{F01B5C4F-A13D-4A7E-B168-E153914EB52C}"/>
    <cellStyle name="Millares 6 7 2 2 4" xfId="2991" xr:uid="{EFA1A824-D6F1-4329-81BB-406AB8CD006B}"/>
    <cellStyle name="Millares 6 7 2 2 4 2" xfId="11257" xr:uid="{0C6841B4-CDFF-4071-A34D-0774042AF708}"/>
    <cellStyle name="Millares 6 7 2 2 4 2 2" xfId="32760" xr:uid="{534B0035-3AD1-42EB-9D16-F2EEEF1D035C}"/>
    <cellStyle name="Millares 6 7 2 2 4 3" xfId="17892" xr:uid="{B09A5321-FE2C-4D7E-8E5D-7CC0DDED980F}"/>
    <cellStyle name="Millares 6 7 2 2 4 3 2" xfId="39395" xr:uid="{708A7416-0D7D-4D76-8620-1788AC38D28D}"/>
    <cellStyle name="Millares 6 7 2 2 4 4" xfId="24497" xr:uid="{691C6D70-064D-4DEA-8EE6-654F5B266717}"/>
    <cellStyle name="Millares 6 7 2 2 4 5" xfId="46000" xr:uid="{BB582B8A-CEAB-4EA0-B4F2-9A244470C94D}"/>
    <cellStyle name="Millares 6 7 2 2 5" xfId="3670" xr:uid="{9586AD4A-1EE8-4E2B-BF9D-AD19AE0E2581}"/>
    <cellStyle name="Millares 6 7 2 2 5 2" xfId="11936" xr:uid="{A013895D-2332-4484-B425-DE269A3FF4A0}"/>
    <cellStyle name="Millares 6 7 2 2 5 2 2" xfId="33439" xr:uid="{FD11C1C4-A45C-472E-AE27-016E89CA0D97}"/>
    <cellStyle name="Millares 6 7 2 2 5 3" xfId="18571" xr:uid="{B4602BDA-973D-47A8-AEA6-0B15B7EA3A5F}"/>
    <cellStyle name="Millares 6 7 2 2 5 3 2" xfId="40074" xr:uid="{63AFD8BE-5468-4813-8FBB-D7E24284A623}"/>
    <cellStyle name="Millares 6 7 2 2 5 4" xfId="25176" xr:uid="{11A62ABA-D4BD-458B-A9B2-C429ADFA8E19}"/>
    <cellStyle name="Millares 6 7 2 2 5 5" xfId="46679" xr:uid="{ED6AEED2-762C-4DE3-BECD-DCD70924B792}"/>
    <cellStyle name="Millares 6 7 2 2 6" xfId="5135" xr:uid="{1E8046EA-C3FD-4500-8C71-B2342E66F4DD}"/>
    <cellStyle name="Millares 6 7 2 2 6 2" xfId="13401" xr:uid="{3221A31E-23BD-43BA-B15B-07997B9C67A3}"/>
    <cellStyle name="Millares 6 7 2 2 6 2 2" xfId="34904" xr:uid="{B80456CB-BE1A-4FEC-9F6E-402FDDB42C38}"/>
    <cellStyle name="Millares 6 7 2 2 6 3" xfId="20036" xr:uid="{92EECEC6-65B4-4AAD-AAE5-B330E68A3278}"/>
    <cellStyle name="Millares 6 7 2 2 6 3 2" xfId="41539" xr:uid="{81C41470-B35B-407D-A676-9BF973BCE36A}"/>
    <cellStyle name="Millares 6 7 2 2 6 4" xfId="26641" xr:uid="{71F84DC1-4516-48A1-BAB3-6716FA0BDD92}"/>
    <cellStyle name="Millares 6 7 2 2 6 5" xfId="48144" xr:uid="{498976C1-E2D1-4AEA-A2D1-34C2461F9E8E}"/>
    <cellStyle name="Millares 6 7 2 2 7" xfId="5809" xr:uid="{824E0ACD-EB2D-4247-ABBC-4266C4DC4801}"/>
    <cellStyle name="Millares 6 7 2 2 7 2" xfId="14075" xr:uid="{D2B3ACF7-27D6-4D87-BB3A-2F815F00CB37}"/>
    <cellStyle name="Millares 6 7 2 2 7 2 2" xfId="35578" xr:uid="{14AD378D-370C-4F88-8675-653D76D611C9}"/>
    <cellStyle name="Millares 6 7 2 2 7 3" xfId="20710" xr:uid="{B673CF93-25BF-4AFD-9870-62EB625A1B5D}"/>
    <cellStyle name="Millares 6 7 2 2 7 3 2" xfId="42213" xr:uid="{CA47CBE0-1F14-4F3B-BD97-9D68FC99E3A6}"/>
    <cellStyle name="Millares 6 7 2 2 7 4" xfId="27315" xr:uid="{675446D0-1C45-4C65-AC8C-0D8F85DCB3E5}"/>
    <cellStyle name="Millares 6 7 2 2 7 5" xfId="48818" xr:uid="{51E14E91-D746-4A29-89BF-73F2ADBAF294}"/>
    <cellStyle name="Millares 6 7 2 2 8" xfId="7450" xr:uid="{10302BFA-4E19-486B-9E73-53E51EF44AAF}"/>
    <cellStyle name="Millares 6 7 2 2 8 2" xfId="28953" xr:uid="{CAE64A25-0CCE-40DE-A31A-7B5892EBEDAF}"/>
    <cellStyle name="Millares 6 7 2 2 9" xfId="9107" xr:uid="{7015C5B0-EA7B-4B60-ADF6-B5FF449DEBA3}"/>
    <cellStyle name="Millares 6 7 2 2 9 2" xfId="30610" xr:uid="{25D56C03-5A38-4C03-BE46-973A6F2FEE2F}"/>
    <cellStyle name="Millares 6 7 2 3" xfId="1111" xr:uid="{A26ED22B-0E8E-413C-A325-D0E68CA5FBC1}"/>
    <cellStyle name="Millares 6 7 2 3 2" xfId="3940" xr:uid="{B2DA8885-C2A1-4618-BD76-BD81CD1F9476}"/>
    <cellStyle name="Millares 6 7 2 3 2 2" xfId="12206" xr:uid="{50D005E5-B73B-469F-897D-3B9D3F026BDB}"/>
    <cellStyle name="Millares 6 7 2 3 2 2 2" xfId="33709" xr:uid="{2B95A1E4-F6BA-4222-A8B9-A6BDA5FF0EE2}"/>
    <cellStyle name="Millares 6 7 2 3 2 3" xfId="18841" xr:uid="{9085582A-6021-487F-8D0E-0484470BDA5F}"/>
    <cellStyle name="Millares 6 7 2 3 2 3 2" xfId="40344" xr:uid="{47450C9D-8C23-44D4-B746-1198F1F6B1CB}"/>
    <cellStyle name="Millares 6 7 2 3 2 4" xfId="25446" xr:uid="{FC3C192D-025B-46D0-9A36-16DC032A581D}"/>
    <cellStyle name="Millares 6 7 2 3 2 5" xfId="46949" xr:uid="{9804CF1E-5253-4599-A7DC-63FD049241F6}"/>
    <cellStyle name="Millares 6 7 2 3 3" xfId="6079" xr:uid="{6910712B-DC42-4356-95A9-99CEE5FBE4E1}"/>
    <cellStyle name="Millares 6 7 2 3 3 2" xfId="14345" xr:uid="{FA44AF48-E855-4EB1-A9C0-EA961EDF7140}"/>
    <cellStyle name="Millares 6 7 2 3 3 2 2" xfId="35848" xr:uid="{71AE0F67-3683-43B0-8FE2-D917E448BCE0}"/>
    <cellStyle name="Millares 6 7 2 3 3 3" xfId="20980" xr:uid="{152ACB26-24D1-4A69-A518-D69D13571A24}"/>
    <cellStyle name="Millares 6 7 2 3 3 3 2" xfId="42483" xr:uid="{CB995F0E-7AB0-4CCB-84C3-761D4212F98E}"/>
    <cellStyle name="Millares 6 7 2 3 3 4" xfId="27585" xr:uid="{25AE6C35-6BF4-4F2F-8A89-3660737139C7}"/>
    <cellStyle name="Millares 6 7 2 3 3 5" xfId="49088" xr:uid="{A92FFCE5-2F93-4C4C-AB0A-FC38881E2C71}"/>
    <cellStyle name="Millares 6 7 2 3 4" xfId="7720" xr:uid="{459B6D89-E476-4365-A094-26582FC7A3E8}"/>
    <cellStyle name="Millares 6 7 2 3 4 2" xfId="29223" xr:uid="{67B918E2-B59D-44F1-ABE3-88F34CD7718C}"/>
    <cellStyle name="Millares 6 7 2 3 5" xfId="9377" xr:uid="{6629CA00-279A-4616-A25D-0EFF0DC1870F}"/>
    <cellStyle name="Millares 6 7 2 3 5 2" xfId="30880" xr:uid="{10D567A9-A70A-4A65-AB02-71B74FB39BEC}"/>
    <cellStyle name="Millares 6 7 2 3 6" xfId="16012" xr:uid="{9BE4A7DC-4F05-4591-B823-39C430B2AC5F}"/>
    <cellStyle name="Millares 6 7 2 3 6 2" xfId="37515" xr:uid="{91CBE9FA-71C5-4F49-A9FE-6FC7E51B43B5}"/>
    <cellStyle name="Millares 6 7 2 3 7" xfId="22617" xr:uid="{BBD4F411-3C8D-412A-B867-444A09099F90}"/>
    <cellStyle name="Millares 6 7 2 3 8" xfId="44120" xr:uid="{39EA3AC6-888A-47F8-8834-732FF36F5DAD}"/>
    <cellStyle name="Millares 6 7 2 4" xfId="1507" xr:uid="{2AE045C4-096A-4E5A-90A0-A00369647B06}"/>
    <cellStyle name="Millares 6 7 2 4 2" xfId="4336" xr:uid="{BBAB9ACA-9072-4299-ABAB-1931E0957FA3}"/>
    <cellStyle name="Millares 6 7 2 4 2 2" xfId="12602" xr:uid="{B2E6D9D3-3EDA-4CBA-BE1A-E44480CD0517}"/>
    <cellStyle name="Millares 6 7 2 4 2 2 2" xfId="34105" xr:uid="{22C9F1B3-E7D9-40D6-A401-FB4DE9C9BC09}"/>
    <cellStyle name="Millares 6 7 2 4 2 3" xfId="19237" xr:uid="{221E93B7-05CB-4B78-8A5F-10273852B80A}"/>
    <cellStyle name="Millares 6 7 2 4 2 3 2" xfId="40740" xr:uid="{62C4E681-CE14-42E4-A62B-C2B1D62B8081}"/>
    <cellStyle name="Millares 6 7 2 4 2 4" xfId="25842" xr:uid="{91D0754A-053D-4064-8437-A3801604370C}"/>
    <cellStyle name="Millares 6 7 2 4 2 5" xfId="47345" xr:uid="{B4592606-EBBB-4117-91B8-FC6A83144F68}"/>
    <cellStyle name="Millares 6 7 2 4 3" xfId="6475" xr:uid="{AEF16180-8974-4BFC-85DD-7FE7A19FD054}"/>
    <cellStyle name="Millares 6 7 2 4 3 2" xfId="14741" xr:uid="{9636B588-E2CE-4CAD-B3A3-054DA0EF797E}"/>
    <cellStyle name="Millares 6 7 2 4 3 2 2" xfId="36244" xr:uid="{9C15DE97-037B-4FA3-BD88-F7675B176668}"/>
    <cellStyle name="Millares 6 7 2 4 3 3" xfId="21376" xr:uid="{0472F16D-4B36-49C7-8687-1FC86EBFA288}"/>
    <cellStyle name="Millares 6 7 2 4 3 3 2" xfId="42879" xr:uid="{DDA973D6-5676-4281-A43C-BDDE5CB08D62}"/>
    <cellStyle name="Millares 6 7 2 4 3 4" xfId="27981" xr:uid="{02D88DC0-BA68-4E50-94AE-A766E5024E2E}"/>
    <cellStyle name="Millares 6 7 2 4 3 5" xfId="49484" xr:uid="{91275786-E161-4F08-A7DB-58595D98F0B7}"/>
    <cellStyle name="Millares 6 7 2 4 4" xfId="8116" xr:uid="{61426621-31FA-4B19-9FE4-EFEC21DDD7AD}"/>
    <cellStyle name="Millares 6 7 2 4 4 2" xfId="29619" xr:uid="{677C4F7B-68D7-4FC8-AF68-05E5A5AB1B48}"/>
    <cellStyle name="Millares 6 7 2 4 5" xfId="9773" xr:uid="{7C334F72-4B23-44B5-B499-4481E5AF06F5}"/>
    <cellStyle name="Millares 6 7 2 4 5 2" xfId="31276" xr:uid="{83A839C2-D8D2-41AF-ACD2-BF7738C26D64}"/>
    <cellStyle name="Millares 6 7 2 4 6" xfId="16408" xr:uid="{28D4A25D-AF78-4864-A5A5-CEC3F25E9310}"/>
    <cellStyle name="Millares 6 7 2 4 6 2" xfId="37911" xr:uid="{14533ABF-8F29-4365-B534-389EB657DD20}"/>
    <cellStyle name="Millares 6 7 2 4 7" xfId="23013" xr:uid="{C90CEF44-4D41-4424-A516-B4F13DD557FB}"/>
    <cellStyle name="Millares 6 7 2 4 8" xfId="44516" xr:uid="{0091511C-9C4F-40D6-897B-4D1DFA1ABCB9}"/>
    <cellStyle name="Millares 6 7 2 5" xfId="2194" xr:uid="{9CB17F12-9684-4397-8B84-3A5105C25E99}"/>
    <cellStyle name="Millares 6 7 2 5 2" xfId="10460" xr:uid="{DC8FB401-EB6D-417E-8906-FFBF62FBD881}"/>
    <cellStyle name="Millares 6 7 2 5 2 2" xfId="31963" xr:uid="{B0CDBFBF-0BB9-43BB-A3F6-A5FABB0A0D22}"/>
    <cellStyle name="Millares 6 7 2 5 3" xfId="17095" xr:uid="{036A763B-63AA-4FB2-9686-B94946D78AF0}"/>
    <cellStyle name="Millares 6 7 2 5 3 2" xfId="38598" xr:uid="{5DB4CE35-47A6-4D84-B665-7917B1ADB9E2}"/>
    <cellStyle name="Millares 6 7 2 5 4" xfId="23700" xr:uid="{6A7976A6-B882-43ED-BA68-043C3A40F4F2}"/>
    <cellStyle name="Millares 6 7 2 5 5" xfId="45203" xr:uid="{1ECA350D-FC89-4BD9-9FFF-D5488C959723}"/>
    <cellStyle name="Millares 6 7 2 6" xfId="2740" xr:uid="{1F4226C0-EACE-4594-9A7F-868003A77C37}"/>
    <cellStyle name="Millares 6 7 2 6 2" xfId="11006" xr:uid="{539833B3-F3C4-4CD8-BF0F-3C11E2D20043}"/>
    <cellStyle name="Millares 6 7 2 6 2 2" xfId="32509" xr:uid="{DEB99C52-D21A-4005-8613-1AFA362D1357}"/>
    <cellStyle name="Millares 6 7 2 6 3" xfId="17641" xr:uid="{1A353BFE-E3AC-4A1C-9C80-F9DA710392EC}"/>
    <cellStyle name="Millares 6 7 2 6 3 2" xfId="39144" xr:uid="{C8612424-91AC-40DF-BAF5-8D846C613DEF}"/>
    <cellStyle name="Millares 6 7 2 6 4" xfId="24246" xr:uid="{A7792C7A-82CE-498D-82B0-DCC30063B600}"/>
    <cellStyle name="Millares 6 7 2 6 5" xfId="45749" xr:uid="{BB028EFD-6CC4-4C2D-A22C-DF91377FF564}"/>
    <cellStyle name="Millares 6 7 2 7" xfId="3390" xr:uid="{68837260-4D40-4342-A7B2-9D46531E8C95}"/>
    <cellStyle name="Millares 6 7 2 7 2" xfId="11656" xr:uid="{319E51B9-645A-4F1A-8BBA-F47B2950717A}"/>
    <cellStyle name="Millares 6 7 2 7 2 2" xfId="33159" xr:uid="{D68A4FA1-4362-4CAC-BDAD-366F63D178B8}"/>
    <cellStyle name="Millares 6 7 2 7 3" xfId="18291" xr:uid="{D8D33D93-F0BD-45F7-BCD4-6779E8F990BC}"/>
    <cellStyle name="Millares 6 7 2 7 3 2" xfId="39794" xr:uid="{79CEABA0-6EDD-4CA6-88CE-FB8D9ECA54A4}"/>
    <cellStyle name="Millares 6 7 2 7 4" xfId="24896" xr:uid="{C6F2A7D6-9B18-4FA4-88E1-EF846FCAB3EC}"/>
    <cellStyle name="Millares 6 7 2 7 5" xfId="46399" xr:uid="{96102236-8AAB-47AD-BE60-73BE0EBE1E77}"/>
    <cellStyle name="Millares 6 7 2 8" xfId="4884" xr:uid="{E32952F7-8AFE-45D5-BB5F-5B690D02D811}"/>
    <cellStyle name="Millares 6 7 2 8 2" xfId="13150" xr:uid="{74CE792F-95A2-43DC-8B5D-AEE951EEB65B}"/>
    <cellStyle name="Millares 6 7 2 8 2 2" xfId="34653" xr:uid="{41785667-AA27-4F93-AE41-0E726C525D6F}"/>
    <cellStyle name="Millares 6 7 2 8 3" xfId="19785" xr:uid="{0159ADB9-05CF-477A-A7DD-7C99E76ED361}"/>
    <cellStyle name="Millares 6 7 2 8 3 2" xfId="41288" xr:uid="{3466D8E8-AFF4-4DF5-AF32-7148E5085CFE}"/>
    <cellStyle name="Millares 6 7 2 8 4" xfId="26390" xr:uid="{94008744-F908-4D37-999D-A46142A2DD4E}"/>
    <cellStyle name="Millares 6 7 2 8 5" xfId="47893" xr:uid="{8E1A7237-71A2-4552-AA8C-7A926B8D92A1}"/>
    <cellStyle name="Millares 6 7 2 9" xfId="5529" xr:uid="{4FA13343-B76A-4B27-B46B-B844D2BA8A8D}"/>
    <cellStyle name="Millares 6 7 2 9 2" xfId="13795" xr:uid="{E5856B49-0D60-4EF0-B058-5195F915859D}"/>
    <cellStyle name="Millares 6 7 2 9 2 2" xfId="35298" xr:uid="{707AA9C7-262D-46C6-9BA6-F96EFF2DC334}"/>
    <cellStyle name="Millares 6 7 2 9 3" xfId="20430" xr:uid="{34452598-20D4-4331-8D60-7E07A9D5904A}"/>
    <cellStyle name="Millares 6 7 2 9 3 2" xfId="41933" xr:uid="{B7880266-32DC-446C-A055-99AD2501FF26}"/>
    <cellStyle name="Millares 6 7 2 9 4" xfId="27035" xr:uid="{E2EDDF11-4C9A-472B-98DC-D8A13AE796BC}"/>
    <cellStyle name="Millares 6 7 2 9 5" xfId="48538" xr:uid="{9E46E5FE-D23D-4744-98F3-F0E7ACC26A9D}"/>
    <cellStyle name="Millares 6 7 3" xfId="430" xr:uid="{74CB16BB-FC08-4B4D-9BC9-F33D619190A2}"/>
    <cellStyle name="Millares 6 7 3 10" xfId="15333" xr:uid="{70637C38-0302-4004-8F37-89A35C73612E}"/>
    <cellStyle name="Millares 6 7 3 10 2" xfId="36836" xr:uid="{49D925E5-794E-4FB6-A967-CB789E0ED55A}"/>
    <cellStyle name="Millares 6 7 3 11" xfId="21938" xr:uid="{D065F043-9323-4A86-8016-03780F0308C2}"/>
    <cellStyle name="Millares 6 7 3 12" xfId="43441" xr:uid="{CF883BD5-4B55-4380-85F0-9C4625F49F7D}"/>
    <cellStyle name="Millares 6 7 3 2" xfId="1378" xr:uid="{B6301B01-C014-43E3-8025-A341C87653FB}"/>
    <cellStyle name="Millares 6 7 3 2 2" xfId="4207" xr:uid="{B5799639-C5AC-4E91-A94D-3AD53449E8EA}"/>
    <cellStyle name="Millares 6 7 3 2 2 2" xfId="12473" xr:uid="{C4651E93-B9B4-4061-B8DC-EB234D0D91E4}"/>
    <cellStyle name="Millares 6 7 3 2 2 2 2" xfId="33976" xr:uid="{F9EE4B63-159D-4B64-9A99-51D00DF3E549}"/>
    <cellStyle name="Millares 6 7 3 2 2 3" xfId="19108" xr:uid="{C9F183C1-4791-43AD-B9B5-A2B88FAE025A}"/>
    <cellStyle name="Millares 6 7 3 2 2 3 2" xfId="40611" xr:uid="{3654B664-9652-4C71-8BD4-609FE41FCF6C}"/>
    <cellStyle name="Millares 6 7 3 2 2 4" xfId="25713" xr:uid="{08C165C2-8B88-442D-91B8-96567F3ADF94}"/>
    <cellStyle name="Millares 6 7 3 2 2 5" xfId="47216" xr:uid="{EEAF78D2-1B9A-47C5-9D1A-7158811A7DEA}"/>
    <cellStyle name="Millares 6 7 3 2 3" xfId="6346" xr:uid="{55BC5D31-E690-4015-B707-D2549BBA0D16}"/>
    <cellStyle name="Millares 6 7 3 2 3 2" xfId="14612" xr:uid="{2D02F7FF-E511-4636-9047-58F463339125}"/>
    <cellStyle name="Millares 6 7 3 2 3 2 2" xfId="36115" xr:uid="{6195ECA0-FE85-44FC-9920-0F5A51ACE2A4}"/>
    <cellStyle name="Millares 6 7 3 2 3 3" xfId="21247" xr:uid="{D04B388A-B1AD-4C71-B0F6-168B8F75D0B0}"/>
    <cellStyle name="Millares 6 7 3 2 3 3 2" xfId="42750" xr:uid="{1CA26937-2489-4D8F-AAB1-C15FE5A690AA}"/>
    <cellStyle name="Millares 6 7 3 2 3 4" xfId="27852" xr:uid="{F24038F5-D299-4FFD-A305-E600D6EF0E2C}"/>
    <cellStyle name="Millares 6 7 3 2 3 5" xfId="49355" xr:uid="{31CD54AA-3109-4B42-B605-0B6EDDFC79D9}"/>
    <cellStyle name="Millares 6 7 3 2 4" xfId="7987" xr:uid="{15DA0DA2-CFAC-4E38-BC7E-579CBF5CCE2C}"/>
    <cellStyle name="Millares 6 7 3 2 4 2" xfId="29490" xr:uid="{242E9864-84A1-40B7-8FBD-4CB4B89D5999}"/>
    <cellStyle name="Millares 6 7 3 2 5" xfId="9644" xr:uid="{8670DC89-F8FB-4E30-959E-ACDE826B8CA8}"/>
    <cellStyle name="Millares 6 7 3 2 5 2" xfId="31147" xr:uid="{E56EF1BF-97AA-4770-912D-F7CC57E3063E}"/>
    <cellStyle name="Millares 6 7 3 2 6" xfId="16279" xr:uid="{485CF906-16D4-408E-B791-A904F68DB4BB}"/>
    <cellStyle name="Millares 6 7 3 2 6 2" xfId="37782" xr:uid="{47E0B74A-A05D-41CB-A52A-AD17D2BCCF7C}"/>
    <cellStyle name="Millares 6 7 3 2 7" xfId="22884" xr:uid="{A1CE59F8-B5FA-4FC3-842D-F6101FDAFFD7}"/>
    <cellStyle name="Millares 6 7 3 2 8" xfId="44387" xr:uid="{CC6D5B6E-9A39-4A77-A156-F07073C23E38}"/>
    <cellStyle name="Millares 6 7 3 3" xfId="2065" xr:uid="{E13ED976-E74F-414B-8312-6C90ECDA3BA5}"/>
    <cellStyle name="Millares 6 7 3 3 2" xfId="10331" xr:uid="{6FDC49B3-BF63-49BC-A705-4D6EF51EFD00}"/>
    <cellStyle name="Millares 6 7 3 3 2 2" xfId="31834" xr:uid="{A520CB81-9232-44A7-93A4-4B2F6442B3E0}"/>
    <cellStyle name="Millares 6 7 3 3 3" xfId="16966" xr:uid="{C6F994A9-63FB-47A1-9263-4965571307EC}"/>
    <cellStyle name="Millares 6 7 3 3 3 2" xfId="38469" xr:uid="{962F0F9E-1E1C-4AF3-9C9D-1EF86240C0F1}"/>
    <cellStyle name="Millares 6 7 3 3 4" xfId="23571" xr:uid="{CE197B9E-A132-46A3-8992-C911E18D1E32}"/>
    <cellStyle name="Millares 6 7 3 3 5" xfId="45074" xr:uid="{4021A529-262F-4AE1-B0B7-12AE202C2E71}"/>
    <cellStyle name="Millares 6 7 3 4" xfId="2864" xr:uid="{0B0F7A28-766B-4810-8C00-6F3DFE8165F5}"/>
    <cellStyle name="Millares 6 7 3 4 2" xfId="11130" xr:uid="{B6652049-4A28-4FB6-B8DA-2A29CEF1D34B}"/>
    <cellStyle name="Millares 6 7 3 4 2 2" xfId="32633" xr:uid="{DD86F38C-03E1-4D4D-921F-A391D899A2B7}"/>
    <cellStyle name="Millares 6 7 3 4 3" xfId="17765" xr:uid="{7D3B5D2B-9C2D-470B-998E-AB634DAA88A2}"/>
    <cellStyle name="Millares 6 7 3 4 3 2" xfId="39268" xr:uid="{D1B28FB4-9262-4C5A-9E01-EBD4B6808917}"/>
    <cellStyle name="Millares 6 7 3 4 4" xfId="24370" xr:uid="{96D0C08D-C688-41E8-8807-75ED79793867}"/>
    <cellStyle name="Millares 6 7 3 4 5" xfId="45873" xr:uid="{0BCFD394-F19E-430C-88CA-ADD9EC11B5C7}"/>
    <cellStyle name="Millares 6 7 3 5" xfId="3261" xr:uid="{D4774616-0BB4-43AB-ACD9-97EEE0560ED5}"/>
    <cellStyle name="Millares 6 7 3 5 2" xfId="11527" xr:uid="{D51F5558-7C40-48B9-86BF-3B4FBE629022}"/>
    <cellStyle name="Millares 6 7 3 5 2 2" xfId="33030" xr:uid="{8E6B645E-BBA7-4759-AF8C-CD076DFB35C7}"/>
    <cellStyle name="Millares 6 7 3 5 3" xfId="18162" xr:uid="{284B7519-2526-4489-AD15-E93EB63D22A1}"/>
    <cellStyle name="Millares 6 7 3 5 3 2" xfId="39665" xr:uid="{98D4601C-1B71-4E78-9B15-D114C4247DEC}"/>
    <cellStyle name="Millares 6 7 3 5 4" xfId="24767" xr:uid="{D65FC432-6318-4FAF-BE17-0C5A239B8D0F}"/>
    <cellStyle name="Millares 6 7 3 5 5" xfId="46270" xr:uid="{B880A3E2-B35C-4868-B445-345625C2537D}"/>
    <cellStyle name="Millares 6 7 3 6" xfId="5008" xr:uid="{4DD08E53-28C3-4892-A7DA-782B1E55F23B}"/>
    <cellStyle name="Millares 6 7 3 6 2" xfId="13274" xr:uid="{FF4E9B7C-16B3-450D-AA0D-5B9F51BD7A8B}"/>
    <cellStyle name="Millares 6 7 3 6 2 2" xfId="34777" xr:uid="{AB5149D9-C930-4961-859E-7FA106284F33}"/>
    <cellStyle name="Millares 6 7 3 6 3" xfId="19909" xr:uid="{11A9F85A-D7CC-4CC1-89FD-9C2DF25DBA6B}"/>
    <cellStyle name="Millares 6 7 3 6 3 2" xfId="41412" xr:uid="{9C31A3DD-A5D3-4B13-AD1D-8FFEAADF61E8}"/>
    <cellStyle name="Millares 6 7 3 6 4" xfId="26514" xr:uid="{936C323D-2976-45CC-8BD2-B5972F53347F}"/>
    <cellStyle name="Millares 6 7 3 6 5" xfId="48017" xr:uid="{CC603754-EF54-43BB-BBA0-EA4C1175C32B}"/>
    <cellStyle name="Millares 6 7 3 7" xfId="5400" xr:uid="{484D8D55-7AB9-4544-94B2-39E6F5DDDA78}"/>
    <cellStyle name="Millares 6 7 3 7 2" xfId="13666" xr:uid="{5F955A39-C21E-4D99-B17F-6E932A7B21E5}"/>
    <cellStyle name="Millares 6 7 3 7 2 2" xfId="35169" xr:uid="{ED3DF995-3AE0-40B1-B45B-CCCB52561BD8}"/>
    <cellStyle name="Millares 6 7 3 7 3" xfId="20301" xr:uid="{F441314E-05DC-4DEF-AB0E-9CF80040C80F}"/>
    <cellStyle name="Millares 6 7 3 7 3 2" xfId="41804" xr:uid="{CBB71CC1-8E24-4D77-8932-EA3C74FD7592}"/>
    <cellStyle name="Millares 6 7 3 7 4" xfId="26906" xr:uid="{13870C2C-BE48-4C43-88AF-2B30393F929E}"/>
    <cellStyle name="Millares 6 7 3 7 5" xfId="48409" xr:uid="{AAB0D053-03BC-4C0D-AE05-7AD0BCCBCF29}"/>
    <cellStyle name="Millares 6 7 3 8" xfId="7041" xr:uid="{9BF1ED9A-D9B4-4B75-BE9F-8ACA7A9B64AD}"/>
    <cellStyle name="Millares 6 7 3 8 2" xfId="28544" xr:uid="{AA86F5EF-179A-474F-887B-7A6F2BABEE49}"/>
    <cellStyle name="Millares 6 7 3 9" xfId="8697" xr:uid="{3D46BCE4-5CAD-4072-89C2-8158957B889F}"/>
    <cellStyle name="Millares 6 7 3 9 2" xfId="30200" xr:uid="{CDB5BD16-07F3-41B7-98EF-A80B4E49B5DF}"/>
    <cellStyle name="Millares 6 7 4" xfId="714" xr:uid="{30EF83C4-12F0-473E-A7F8-85B0E0553E52}"/>
    <cellStyle name="Millares 6 7 4 10" xfId="43723" xr:uid="{73038D3C-C76D-4B62-9AD3-EF319AF68437}"/>
    <cellStyle name="Millares 6 7 4 2" xfId="1660" xr:uid="{BA7DB152-1B75-42B2-9757-FE047EE692B7}"/>
    <cellStyle name="Millares 6 7 4 2 2" xfId="4489" xr:uid="{206D8AA8-59CD-40C8-9C63-939AA6AE05FB}"/>
    <cellStyle name="Millares 6 7 4 2 2 2" xfId="12755" xr:uid="{CA6AB54E-54B3-464C-834C-A7E45206B679}"/>
    <cellStyle name="Millares 6 7 4 2 2 2 2" xfId="34258" xr:uid="{57C9BC80-3B3A-4978-BDC6-E298390520A0}"/>
    <cellStyle name="Millares 6 7 4 2 2 3" xfId="19390" xr:uid="{281A6FD2-C236-48C2-88AF-F95BEA80ABDE}"/>
    <cellStyle name="Millares 6 7 4 2 2 3 2" xfId="40893" xr:uid="{71E51BC9-BE4E-4E34-9D87-2D058252042D}"/>
    <cellStyle name="Millares 6 7 4 2 2 4" xfId="25995" xr:uid="{9CB8700E-D9AB-4188-8A31-11C492F54035}"/>
    <cellStyle name="Millares 6 7 4 2 2 5" xfId="47498" xr:uid="{7DD3E03D-99A1-4116-A4EA-1990B69AD788}"/>
    <cellStyle name="Millares 6 7 4 2 3" xfId="6628" xr:uid="{A1C0C7FE-2718-409E-822F-EE16C15B78D1}"/>
    <cellStyle name="Millares 6 7 4 2 3 2" xfId="14894" xr:uid="{CD29B3C0-564D-425F-BEEB-AAC2E23252F8}"/>
    <cellStyle name="Millares 6 7 4 2 3 2 2" xfId="36397" xr:uid="{474D37DA-8319-466E-A3AD-DE3216B5FB12}"/>
    <cellStyle name="Millares 6 7 4 2 3 3" xfId="21529" xr:uid="{AFE07B00-E234-46C0-901D-FE5BEB927F45}"/>
    <cellStyle name="Millares 6 7 4 2 3 3 2" xfId="43032" xr:uid="{1D33E189-20D8-4832-A16F-F39E377D9E4B}"/>
    <cellStyle name="Millares 6 7 4 2 3 4" xfId="28134" xr:uid="{A980398A-4836-468D-A856-C4FECBEA8F05}"/>
    <cellStyle name="Millares 6 7 4 2 3 5" xfId="49637" xr:uid="{E04FEBD6-530F-4C08-8EE7-DE71E6B8C416}"/>
    <cellStyle name="Millares 6 7 4 2 4" xfId="8269" xr:uid="{E6F2E8E7-E400-4BCB-AE22-1770C3D6D26B}"/>
    <cellStyle name="Millares 6 7 4 2 4 2" xfId="29772" xr:uid="{872D1662-60B2-4005-BC50-DA550AF5FBA0}"/>
    <cellStyle name="Millares 6 7 4 2 5" xfId="9926" xr:uid="{9DFA33DE-1CC5-4D89-B666-BFFA001D18C2}"/>
    <cellStyle name="Millares 6 7 4 2 5 2" xfId="31429" xr:uid="{632FA53E-A386-4B16-B3EF-6C076F8068FF}"/>
    <cellStyle name="Millares 6 7 4 2 6" xfId="16561" xr:uid="{27E9D5B6-0A3E-4862-A62D-FE8ED3C977D8}"/>
    <cellStyle name="Millares 6 7 4 2 6 2" xfId="38064" xr:uid="{AD7E35D8-32D4-4AB5-8AE7-9871026762D9}"/>
    <cellStyle name="Millares 6 7 4 2 7" xfId="23166" xr:uid="{28CCAA69-A4E7-4A85-A163-914537061417}"/>
    <cellStyle name="Millares 6 7 4 2 8" xfId="44669" xr:uid="{E38EA73C-2DA3-4929-809D-804905F1B14C}"/>
    <cellStyle name="Millares 6 7 4 3" xfId="2347" xr:uid="{73DFDADC-F609-4D5E-99C2-38228A4957FF}"/>
    <cellStyle name="Millares 6 7 4 3 2" xfId="10613" xr:uid="{255BBF01-019B-4F7C-971C-454C133AE7E8}"/>
    <cellStyle name="Millares 6 7 4 3 2 2" xfId="32116" xr:uid="{57065C67-CC25-40FC-8404-899F361E2506}"/>
    <cellStyle name="Millares 6 7 4 3 3" xfId="17248" xr:uid="{076EB3B2-5987-45BA-B08D-0A71C859AC87}"/>
    <cellStyle name="Millares 6 7 4 3 3 2" xfId="38751" xr:uid="{41DF712F-A3C9-44D8-859B-2AA3129BBB19}"/>
    <cellStyle name="Millares 6 7 4 3 4" xfId="23853" xr:uid="{ABF6D194-39D6-41C9-BD2F-3E5666D4C4AF}"/>
    <cellStyle name="Millares 6 7 4 3 5" xfId="45356" xr:uid="{1BDC2C5F-2177-4B41-B8D8-12BD82C1CB97}"/>
    <cellStyle name="Millares 6 7 4 4" xfId="3543" xr:uid="{F60275DA-6B36-4977-8ADD-4738AA3938FE}"/>
    <cellStyle name="Millares 6 7 4 4 2" xfId="11809" xr:uid="{05FB1A5F-8A10-4F68-A40B-E223099122EC}"/>
    <cellStyle name="Millares 6 7 4 4 2 2" xfId="33312" xr:uid="{AADD5001-306B-4E13-B9F3-3CEE9C87D4AA}"/>
    <cellStyle name="Millares 6 7 4 4 3" xfId="18444" xr:uid="{723D0306-BA85-461E-83AC-815BC6BE3537}"/>
    <cellStyle name="Millares 6 7 4 4 3 2" xfId="39947" xr:uid="{4CDA7C04-BEBB-470F-8398-8A8F55785CDD}"/>
    <cellStyle name="Millares 6 7 4 4 4" xfId="25049" xr:uid="{C51309EE-FE62-4213-BF1B-C1257A649D5D}"/>
    <cellStyle name="Millares 6 7 4 4 5" xfId="46552" xr:uid="{3FB3199A-980D-4765-9DC5-22E684DB8E87}"/>
    <cellStyle name="Millares 6 7 4 5" xfId="5682" xr:uid="{2F38DA46-E054-4CE8-886E-C8A3B4759A53}"/>
    <cellStyle name="Millares 6 7 4 5 2" xfId="13948" xr:uid="{0D9315A7-F2A7-4CE7-B39D-CB58C71A2178}"/>
    <cellStyle name="Millares 6 7 4 5 2 2" xfId="35451" xr:uid="{5FB4B316-98A3-4304-B176-6244F369E5C1}"/>
    <cellStyle name="Millares 6 7 4 5 3" xfId="20583" xr:uid="{CACD4954-043C-4C9C-A84E-3BC2CC36C67B}"/>
    <cellStyle name="Millares 6 7 4 5 3 2" xfId="42086" xr:uid="{90AA2F7A-3440-4C7F-9532-4E4A32E16354}"/>
    <cellStyle name="Millares 6 7 4 5 4" xfId="27188" xr:uid="{441F3DB7-5C27-4777-BBCA-D7785CF17140}"/>
    <cellStyle name="Millares 6 7 4 5 5" xfId="48691" xr:uid="{015FEC12-CB17-4780-9195-8781F52730EA}"/>
    <cellStyle name="Millares 6 7 4 6" xfId="7323" xr:uid="{0D1E15AB-EF41-4316-ADEC-B02274A80515}"/>
    <cellStyle name="Millares 6 7 4 6 2" xfId="28826" xr:uid="{E4640088-53D8-40C2-ADF4-43F4E8D1AB99}"/>
    <cellStyle name="Millares 6 7 4 7" xfId="8980" xr:uid="{1E4C390C-F5DC-4343-9227-B7A90792E279}"/>
    <cellStyle name="Millares 6 7 4 7 2" xfId="30483" xr:uid="{18CD4AD6-D4B8-46E2-80B8-B4A0837DAE9D}"/>
    <cellStyle name="Millares 6 7 4 8" xfId="15615" xr:uid="{B07D4A27-1277-46CB-8166-B07FCF945888}"/>
    <cellStyle name="Millares 6 7 4 8 2" xfId="37118" xr:uid="{C71A6B3F-D62C-4AA8-A790-E0EA698BA563}"/>
    <cellStyle name="Millares 6 7 4 9" xfId="22220" xr:uid="{59E54391-0408-4FAD-9353-BC3EC773F4E2}"/>
    <cellStyle name="Millares 6 7 5" xfId="983" xr:uid="{DBA4B9F1-E0C7-4B0D-930E-EB1AE96CD118}"/>
    <cellStyle name="Millares 6 7 5 2" xfId="3812" xr:uid="{0FB4DFFD-2601-4295-91B5-FDC9D5D402ED}"/>
    <cellStyle name="Millares 6 7 5 2 2" xfId="12078" xr:uid="{98B59DCE-4348-4E5B-AAE7-536A0B3B63D2}"/>
    <cellStyle name="Millares 6 7 5 2 2 2" xfId="33581" xr:uid="{165644C6-5B17-4BF9-A4C4-D3BAC970C049}"/>
    <cellStyle name="Millares 6 7 5 2 3" xfId="18713" xr:uid="{4097D623-1F33-4AE2-A8B8-F3BECBCBD246}"/>
    <cellStyle name="Millares 6 7 5 2 3 2" xfId="40216" xr:uid="{8DE88C20-8680-457A-B91E-B8C2E94D2A9A}"/>
    <cellStyle name="Millares 6 7 5 2 4" xfId="25318" xr:uid="{534FFF08-6480-441D-9D98-D6B20B80AAC5}"/>
    <cellStyle name="Millares 6 7 5 2 5" xfId="46821" xr:uid="{A6106BD3-D5DB-4FE8-9414-088ED84E8FBF}"/>
    <cellStyle name="Millares 6 7 5 3" xfId="5951" xr:uid="{85F10588-553C-4D7E-A727-3DFEBE272697}"/>
    <cellStyle name="Millares 6 7 5 3 2" xfId="14217" xr:uid="{A9F8EBE9-2663-4AA9-9448-056C8E11F7B4}"/>
    <cellStyle name="Millares 6 7 5 3 2 2" xfId="35720" xr:uid="{85EF8649-1087-466C-A2D8-D33A442B7292}"/>
    <cellStyle name="Millares 6 7 5 3 3" xfId="20852" xr:uid="{7B1D2DC9-C544-490B-AB9D-9EE97E39E43C}"/>
    <cellStyle name="Millares 6 7 5 3 3 2" xfId="42355" xr:uid="{285ACE6D-8FA2-4C7B-9C7A-3FEEEE33C703}"/>
    <cellStyle name="Millares 6 7 5 3 4" xfId="27457" xr:uid="{22C58AE1-B966-4658-B819-9581A6313996}"/>
    <cellStyle name="Millares 6 7 5 3 5" xfId="48960" xr:uid="{6D66D65C-CD6E-42C7-820D-6ED364361149}"/>
    <cellStyle name="Millares 6 7 5 4" xfId="7592" xr:uid="{F031A758-0151-45CF-9455-B80853ED4D4F}"/>
    <cellStyle name="Millares 6 7 5 4 2" xfId="29095" xr:uid="{C098CA3F-CC58-48C4-8CFA-EE24C8AB4AAB}"/>
    <cellStyle name="Millares 6 7 5 5" xfId="9249" xr:uid="{384FAB44-4477-4122-BAE0-955F9A3DE6C8}"/>
    <cellStyle name="Millares 6 7 5 5 2" xfId="30752" xr:uid="{5065F699-B1B7-4BC1-83E3-556E2FEB9A36}"/>
    <cellStyle name="Millares 6 7 5 6" xfId="15884" xr:uid="{1CBABE5F-E5FF-4CC6-9D6A-4E3490F3DD27}"/>
    <cellStyle name="Millares 6 7 5 6 2" xfId="37387" xr:uid="{AF6345AE-4AE5-41EB-8347-F1FF2D05A60B}"/>
    <cellStyle name="Millares 6 7 5 7" xfId="22489" xr:uid="{86F06239-A5AD-4175-830B-DC76468E4DA7}"/>
    <cellStyle name="Millares 6 7 5 8" xfId="43992" xr:uid="{FCB99B3F-0782-4ED6-8B36-7F1EE41C6FF2}"/>
    <cellStyle name="Millares 6 7 6" xfId="1243" xr:uid="{5F9C6F48-98DB-452B-B10C-C2246206DB31}"/>
    <cellStyle name="Millares 6 7 6 2" xfId="4072" xr:uid="{186D5ABF-FBF4-4F2D-91B5-E4EF4CD00AE0}"/>
    <cellStyle name="Millares 6 7 6 2 2" xfId="12338" xr:uid="{9ABC9E4F-40E7-46EA-AEE1-689AE1F98649}"/>
    <cellStyle name="Millares 6 7 6 2 2 2" xfId="33841" xr:uid="{F968835D-528E-42F8-897B-F664290068C4}"/>
    <cellStyle name="Millares 6 7 6 2 3" xfId="18973" xr:uid="{EAB6E8FA-DD29-4761-95B9-D8428B30A385}"/>
    <cellStyle name="Millares 6 7 6 2 3 2" xfId="40476" xr:uid="{3B39E1AA-2FB0-44EC-BA17-55E3FF07176E}"/>
    <cellStyle name="Millares 6 7 6 2 4" xfId="25578" xr:uid="{5E375488-7D42-4CF7-A2DB-BEF7075870F3}"/>
    <cellStyle name="Millares 6 7 6 2 5" xfId="47081" xr:uid="{6C8A51C5-2DA2-48B3-978D-0778927565FC}"/>
    <cellStyle name="Millares 6 7 6 3" xfId="6211" xr:uid="{B9D79938-611A-4E3F-AB25-35C4E7642CDC}"/>
    <cellStyle name="Millares 6 7 6 3 2" xfId="14477" xr:uid="{D92A2DBB-0894-4DDC-A7EF-C24743578303}"/>
    <cellStyle name="Millares 6 7 6 3 2 2" xfId="35980" xr:uid="{7D02FEBE-2196-4116-B0F1-F991204B3E85}"/>
    <cellStyle name="Millares 6 7 6 3 3" xfId="21112" xr:uid="{BC9DDF4E-49E3-432E-95C3-66AE141EB1B8}"/>
    <cellStyle name="Millares 6 7 6 3 3 2" xfId="42615" xr:uid="{94BA9811-6677-4C8F-8D80-BC6A1594DE06}"/>
    <cellStyle name="Millares 6 7 6 3 4" xfId="27717" xr:uid="{D90DEE7A-7EC5-4FB6-AE82-6975827DFE18}"/>
    <cellStyle name="Millares 6 7 6 3 5" xfId="49220" xr:uid="{7CECBB04-B9BD-49A0-8B84-B1FBDFDABD06}"/>
    <cellStyle name="Millares 6 7 6 4" xfId="7852" xr:uid="{8C9AB295-0C54-4E42-94AC-9401EE7273C7}"/>
    <cellStyle name="Millares 6 7 6 4 2" xfId="29355" xr:uid="{8DA69205-5A33-4838-9FB2-9652301CF7B3}"/>
    <cellStyle name="Millares 6 7 6 5" xfId="9509" xr:uid="{1B519C28-F3A9-4149-B733-46A72C13F3EC}"/>
    <cellStyle name="Millares 6 7 6 5 2" xfId="31012" xr:uid="{6C969203-F8DB-4C40-85C7-E0406E8EDBA7}"/>
    <cellStyle name="Millares 6 7 6 6" xfId="16144" xr:uid="{BCB91C62-8619-47CF-A63F-A22F8209DE8A}"/>
    <cellStyle name="Millares 6 7 6 6 2" xfId="37647" xr:uid="{556901C6-CA89-4D2E-9907-ADD8C7CD9B4C}"/>
    <cellStyle name="Millares 6 7 6 7" xfId="22749" xr:uid="{0C8B00ED-F27D-4ADF-867A-D29C94F75043}"/>
    <cellStyle name="Millares 6 7 6 8" xfId="44252" xr:uid="{BDF2EC30-05F0-467A-998D-84C0F2DDAF55}"/>
    <cellStyle name="Millares 6 7 7" xfId="1931" xr:uid="{8BE67024-1462-463A-865E-71EBF8F281E8}"/>
    <cellStyle name="Millares 6 7 7 2" xfId="10197" xr:uid="{1AF8C730-2398-49E2-9042-09C913A215C0}"/>
    <cellStyle name="Millares 6 7 7 2 2" xfId="31700" xr:uid="{3F7D8074-8BA4-4144-87D0-3FE52A76FFC1}"/>
    <cellStyle name="Millares 6 7 7 3" xfId="16832" xr:uid="{C7190945-C938-4887-8D24-57E1678D8868}"/>
    <cellStyle name="Millares 6 7 7 3 2" xfId="38335" xr:uid="{40351DC7-0BBD-4964-B3D6-94A92E7AB75F}"/>
    <cellStyle name="Millares 6 7 7 4" xfId="23437" xr:uid="{68C72A75-80AF-416C-8473-B862A6F18932}"/>
    <cellStyle name="Millares 6 7 7 5" xfId="44940" xr:uid="{DE1BC8B4-419A-4022-BDED-BE60BF45DA53}"/>
    <cellStyle name="Millares 6 7 8" xfId="2616" xr:uid="{C0F4B789-F503-4582-BDE8-E0BDAF8EF609}"/>
    <cellStyle name="Millares 6 7 8 2" xfId="10882" xr:uid="{22D1AD89-4F96-4D68-9FC7-034786F051C0}"/>
    <cellStyle name="Millares 6 7 8 2 2" xfId="32385" xr:uid="{F94936CB-1BD4-475F-BCD4-A51935DB3C17}"/>
    <cellStyle name="Millares 6 7 8 3" xfId="17517" xr:uid="{99C12A81-1C6A-4494-AC77-22FC821BD002}"/>
    <cellStyle name="Millares 6 7 8 3 2" xfId="39020" xr:uid="{361C09F3-9E95-49E2-8BB1-444FBEA92F96}"/>
    <cellStyle name="Millares 6 7 8 4" xfId="24122" xr:uid="{41BDEA52-8D59-4093-9306-9BDF8B6382BB}"/>
    <cellStyle name="Millares 6 7 8 5" xfId="45625" xr:uid="{8ED4067C-520B-4E8E-B63E-921277C856B9}"/>
    <cellStyle name="Millares 6 7 9" xfId="3127" xr:uid="{055928AD-6C43-4EFD-81C8-F94AB5D2C438}"/>
    <cellStyle name="Millares 6 7 9 2" xfId="11393" xr:uid="{668E8D78-AF01-487D-AED0-E38855703020}"/>
    <cellStyle name="Millares 6 7 9 2 2" xfId="32896" xr:uid="{CD26C3E0-BBBB-488B-8DB7-95CF897B9672}"/>
    <cellStyle name="Millares 6 7 9 3" xfId="18028" xr:uid="{C3BF9632-FB0B-4BCD-BA87-9F6D6E7BB1E8}"/>
    <cellStyle name="Millares 6 7 9 3 2" xfId="39531" xr:uid="{88D6B2CD-AF8E-4679-81D6-A0ED54B883ED}"/>
    <cellStyle name="Millares 6 7 9 4" xfId="24633" xr:uid="{B9EBC1A0-22C0-4DC6-B3F0-FB5E4ADB5831}"/>
    <cellStyle name="Millares 6 7 9 5" xfId="46136" xr:uid="{3613A74A-19BD-4EE3-AA63-1F47B726D43A}"/>
    <cellStyle name="Millares 6 8" xfId="311" xr:uid="{C7542905-13B5-48A2-AA38-B4403A27C350}"/>
    <cellStyle name="Millares 6 8 10" xfId="5281" xr:uid="{93880CD8-7702-4FE6-B0EA-97608D9484CD}"/>
    <cellStyle name="Millares 6 8 10 2" xfId="13547" xr:uid="{9954C11C-7477-4F2B-A1E1-75AE475F09A0}"/>
    <cellStyle name="Millares 6 8 10 2 2" xfId="35050" xr:uid="{E496A147-73E1-4546-AF89-716E192163DE}"/>
    <cellStyle name="Millares 6 8 10 3" xfId="20182" xr:uid="{C5CA3FC0-817B-40CE-907B-BE65B90CF9CA}"/>
    <cellStyle name="Millares 6 8 10 3 2" xfId="41685" xr:uid="{0F5979BF-8A8A-4FA2-9961-89A623536358}"/>
    <cellStyle name="Millares 6 8 10 4" xfId="26787" xr:uid="{3073F3CC-94D2-403D-8F94-D0EB2B91D769}"/>
    <cellStyle name="Millares 6 8 10 5" xfId="48290" xr:uid="{19BBE0EC-820D-4520-A704-6BE8A56673E5}"/>
    <cellStyle name="Millares 6 8 11" xfId="6922" xr:uid="{BB5660EF-1D3C-4559-BC52-4923BEA3A492}"/>
    <cellStyle name="Millares 6 8 11 2" xfId="28425" xr:uid="{DBA87E8E-42BA-4BA1-8345-825FF6505F6A}"/>
    <cellStyle name="Millares 6 8 12" xfId="8578" xr:uid="{E1DD3EFF-A1EE-4351-A68E-05964451054C}"/>
    <cellStyle name="Millares 6 8 12 2" xfId="30081" xr:uid="{B6D391D8-1B34-453B-A3EE-D73DC354F5D9}"/>
    <cellStyle name="Millares 6 8 13" xfId="15214" xr:uid="{E3B36325-D757-4BCE-8E9D-45576C01217E}"/>
    <cellStyle name="Millares 6 8 13 2" xfId="36717" xr:uid="{C89CC03D-2E0B-40A4-A2A5-E32178CB7BCD}"/>
    <cellStyle name="Millares 6 8 14" xfId="21819" xr:uid="{7ABD7B18-95B0-4076-BEB5-0A8448F52D29}"/>
    <cellStyle name="Millares 6 8 15" xfId="43322" xr:uid="{3DA728EF-5163-430C-BCF7-B9AA84CA6623}"/>
    <cellStyle name="Millares 6 8 2" xfId="450" xr:uid="{F27A9A00-6059-4E72-A735-FFB6A2FB1877}"/>
    <cellStyle name="Millares 6 8 2 10" xfId="15353" xr:uid="{6AD158EC-FA88-4ABB-A915-F7D5B588B656}"/>
    <cellStyle name="Millares 6 8 2 10 2" xfId="36856" xr:uid="{42283D53-8FE2-4D93-8DFA-AEF01772C087}"/>
    <cellStyle name="Millares 6 8 2 11" xfId="21958" xr:uid="{E6F85A00-4D90-4286-9208-AE17537102FB}"/>
    <cellStyle name="Millares 6 8 2 12" xfId="43461" xr:uid="{2AF864BC-C272-444B-8E7D-94A148AF6EC8}"/>
    <cellStyle name="Millares 6 8 2 2" xfId="1398" xr:uid="{C253B14C-3CEA-42EF-AA4D-EC53901409A8}"/>
    <cellStyle name="Millares 6 8 2 2 2" xfId="4227" xr:uid="{0B4D88B3-894E-478F-8A85-A0211582AA6F}"/>
    <cellStyle name="Millares 6 8 2 2 2 2" xfId="12493" xr:uid="{1DE20609-CB9F-4B77-8A2F-D0B77102795E}"/>
    <cellStyle name="Millares 6 8 2 2 2 2 2" xfId="33996" xr:uid="{FF0EFD08-ED5D-46EB-AAE7-96F776C5AE82}"/>
    <cellStyle name="Millares 6 8 2 2 2 3" xfId="19128" xr:uid="{BFBC128A-AB9F-46D0-A5D3-8BDA6B94CCE4}"/>
    <cellStyle name="Millares 6 8 2 2 2 3 2" xfId="40631" xr:uid="{6E13C272-5B69-4F55-9405-E299831315D3}"/>
    <cellStyle name="Millares 6 8 2 2 2 4" xfId="25733" xr:uid="{A7EFA91B-AC0D-45D8-8BAC-0BEEC3AAE483}"/>
    <cellStyle name="Millares 6 8 2 2 2 5" xfId="47236" xr:uid="{9B02B2E8-663A-495E-8D53-675D4196ECED}"/>
    <cellStyle name="Millares 6 8 2 2 3" xfId="6366" xr:uid="{73273B0D-0157-47D7-B5C0-F629175AD6EB}"/>
    <cellStyle name="Millares 6 8 2 2 3 2" xfId="14632" xr:uid="{2BF52358-0862-487F-8CB2-156B5BB65A43}"/>
    <cellStyle name="Millares 6 8 2 2 3 2 2" xfId="36135" xr:uid="{5612B02D-CE1A-4287-B3EA-C84FDF507472}"/>
    <cellStyle name="Millares 6 8 2 2 3 3" xfId="21267" xr:uid="{03140482-BBCC-453D-9D88-E66124B0B496}"/>
    <cellStyle name="Millares 6 8 2 2 3 3 2" xfId="42770" xr:uid="{AA113C05-2AA3-4998-8CFA-4AB90550D82D}"/>
    <cellStyle name="Millares 6 8 2 2 3 4" xfId="27872" xr:uid="{488E5DA3-27E1-40CC-AEAA-015ED4706E9A}"/>
    <cellStyle name="Millares 6 8 2 2 3 5" xfId="49375" xr:uid="{6714A356-4944-43DD-A6B0-28435D61FFCD}"/>
    <cellStyle name="Millares 6 8 2 2 4" xfId="8007" xr:uid="{62B60E31-CB5E-4A4C-9111-12F39AF79479}"/>
    <cellStyle name="Millares 6 8 2 2 4 2" xfId="29510" xr:uid="{8D581225-5B9D-40DB-8B39-AD7F55FB63EF}"/>
    <cellStyle name="Millares 6 8 2 2 5" xfId="9664" xr:uid="{12018C3B-00F8-40D8-8A9C-F369AF07B3E9}"/>
    <cellStyle name="Millares 6 8 2 2 5 2" xfId="31167" xr:uid="{E8A98016-D59E-4090-9A5D-E7BA2263CC5F}"/>
    <cellStyle name="Millares 6 8 2 2 6" xfId="16299" xr:uid="{1EB07B1F-1C6C-4281-99F9-E7C041EFA1BC}"/>
    <cellStyle name="Millares 6 8 2 2 6 2" xfId="37802" xr:uid="{DD595FEE-76AA-492E-A54A-5256628C582B}"/>
    <cellStyle name="Millares 6 8 2 2 7" xfId="22904" xr:uid="{F8A4B79C-1BE6-4CBB-97C1-95251E4CDAEA}"/>
    <cellStyle name="Millares 6 8 2 2 8" xfId="44407" xr:uid="{0B0E9D8B-66F6-433A-B51E-1FDF58652DB0}"/>
    <cellStyle name="Millares 6 8 2 3" xfId="2085" xr:uid="{66103095-250E-46A3-9FC3-B91DE8520CFE}"/>
    <cellStyle name="Millares 6 8 2 3 2" xfId="10351" xr:uid="{EDC91C97-4C4E-47F3-B5A9-56133706C0FA}"/>
    <cellStyle name="Millares 6 8 2 3 2 2" xfId="31854" xr:uid="{9A477089-A0BF-4864-AD30-89FA57C809A7}"/>
    <cellStyle name="Millares 6 8 2 3 3" xfId="16986" xr:uid="{91F0525F-B963-4DFD-941E-A8DCB9539AAA}"/>
    <cellStyle name="Millares 6 8 2 3 3 2" xfId="38489" xr:uid="{3376F830-99B0-4A5B-912D-748CEF6F1DD6}"/>
    <cellStyle name="Millares 6 8 2 3 4" xfId="23591" xr:uid="{7EB7C646-F4D9-499D-BB56-0AC5DCE532E1}"/>
    <cellStyle name="Millares 6 8 2 3 5" xfId="45094" xr:uid="{ACA18748-FF76-4567-90BB-6FE1A025D60E}"/>
    <cellStyle name="Millares 6 8 2 4" xfId="2882" xr:uid="{52A89AD3-A971-4DCC-9877-C01D9B4C64E1}"/>
    <cellStyle name="Millares 6 8 2 4 2" xfId="11148" xr:uid="{01DEB9BC-8983-40E8-A9E8-73E07BA15628}"/>
    <cellStyle name="Millares 6 8 2 4 2 2" xfId="32651" xr:uid="{E153DB1A-3C4D-4401-997B-4A4990E1F18A}"/>
    <cellStyle name="Millares 6 8 2 4 3" xfId="17783" xr:uid="{5238EBE4-CD12-4BCD-A3B4-E7928F78D169}"/>
    <cellStyle name="Millares 6 8 2 4 3 2" xfId="39286" xr:uid="{EB4A33E8-06B9-4122-9EBE-91D1188B3929}"/>
    <cellStyle name="Millares 6 8 2 4 4" xfId="24388" xr:uid="{76D880FC-7A47-4F43-83AE-884305D9FA31}"/>
    <cellStyle name="Millares 6 8 2 4 5" xfId="45891" xr:uid="{DE92F6B6-1903-431F-AEDA-34EEF70652EE}"/>
    <cellStyle name="Millares 6 8 2 5" xfId="3281" xr:uid="{B9B77EFE-4ACC-402A-898A-E0B7285F5A32}"/>
    <cellStyle name="Millares 6 8 2 5 2" xfId="11547" xr:uid="{670BABDD-524D-4F74-B3E9-F7233D0232FC}"/>
    <cellStyle name="Millares 6 8 2 5 2 2" xfId="33050" xr:uid="{A13287A7-FB36-4ADD-9CE0-D9D5CE1333FD}"/>
    <cellStyle name="Millares 6 8 2 5 3" xfId="18182" xr:uid="{CFA2277E-90A9-40F4-A7FF-2FDA8959CACD}"/>
    <cellStyle name="Millares 6 8 2 5 3 2" xfId="39685" xr:uid="{2C3157AA-DE55-4BAA-9DCC-DE18AEBE536F}"/>
    <cellStyle name="Millares 6 8 2 5 4" xfId="24787" xr:uid="{44E0F527-40F8-41BA-9E10-FA294AD7F989}"/>
    <cellStyle name="Millares 6 8 2 5 5" xfId="46290" xr:uid="{EA17E8FE-7FD2-4324-8378-FE2FAEFA831F}"/>
    <cellStyle name="Millares 6 8 2 6" xfId="5026" xr:uid="{85D15EEA-0A2C-4421-9B4B-323F500636BB}"/>
    <cellStyle name="Millares 6 8 2 6 2" xfId="13292" xr:uid="{BCFFEAAB-C6B2-4439-AA8F-799741EF4BFF}"/>
    <cellStyle name="Millares 6 8 2 6 2 2" xfId="34795" xr:uid="{D7EFB3B6-B608-4C0F-BFCC-331EFBE9627A}"/>
    <cellStyle name="Millares 6 8 2 6 3" xfId="19927" xr:uid="{0A215AC3-A290-44C8-B6E5-28C0E1775261}"/>
    <cellStyle name="Millares 6 8 2 6 3 2" xfId="41430" xr:uid="{41E5408D-FE27-4833-BF3B-0431414F50B7}"/>
    <cellStyle name="Millares 6 8 2 6 4" xfId="26532" xr:uid="{EAF5F2B6-15C2-457A-813B-34D5994C041B}"/>
    <cellStyle name="Millares 6 8 2 6 5" xfId="48035" xr:uid="{BB6E763C-6A12-403A-8A2D-DDD33340B067}"/>
    <cellStyle name="Millares 6 8 2 7" xfId="5420" xr:uid="{8252E7E8-1D4A-4276-8E65-447DE3C6EA2D}"/>
    <cellStyle name="Millares 6 8 2 7 2" xfId="13686" xr:uid="{B93A448F-DAEA-4D85-86E2-3F782A630A05}"/>
    <cellStyle name="Millares 6 8 2 7 2 2" xfId="35189" xr:uid="{5E26970A-0729-494E-9B17-7B2BD6A1243B}"/>
    <cellStyle name="Millares 6 8 2 7 3" xfId="20321" xr:uid="{4A2F9DA2-327C-4E2B-AA54-B347A3C049C4}"/>
    <cellStyle name="Millares 6 8 2 7 3 2" xfId="41824" xr:uid="{959EF8BC-95E5-434C-8BB9-80D710F733B4}"/>
    <cellStyle name="Millares 6 8 2 7 4" xfId="26926" xr:uid="{D3D50161-7B5A-44AE-9FEB-B81840978788}"/>
    <cellStyle name="Millares 6 8 2 7 5" xfId="48429" xr:uid="{891040CF-579E-4B1E-B15C-EB28E0B5E2D4}"/>
    <cellStyle name="Millares 6 8 2 8" xfId="7061" xr:uid="{EC94C401-B0BF-4A85-A39D-8F15952769ED}"/>
    <cellStyle name="Millares 6 8 2 8 2" xfId="28564" xr:uid="{22678E20-72E6-4AE4-9612-A2F17D8F2EC3}"/>
    <cellStyle name="Millares 6 8 2 9" xfId="8717" xr:uid="{66931342-4C66-4C57-ADCA-A6E9B5C3C3CB}"/>
    <cellStyle name="Millares 6 8 2 9 2" xfId="30220" xr:uid="{93C2B12F-C4DE-4A3F-BB11-D70F412C4551}"/>
    <cellStyle name="Millares 6 8 3" xfId="732" xr:uid="{625609BC-B13C-4E60-BBA2-7D7998ECF024}"/>
    <cellStyle name="Millares 6 8 3 10" xfId="43741" xr:uid="{082628F9-1B76-4337-B46C-E9068B91A2B9}"/>
    <cellStyle name="Millares 6 8 3 2" xfId="1678" xr:uid="{42BF07B2-7DD6-41AD-B5D6-D4CEE0986E85}"/>
    <cellStyle name="Millares 6 8 3 2 2" xfId="4507" xr:uid="{DC4EC1E6-8255-4BBB-9BBE-0BE19EB5B1BE}"/>
    <cellStyle name="Millares 6 8 3 2 2 2" xfId="12773" xr:uid="{4BE08C3C-B97E-49B7-9CD8-26FF4C39AFAB}"/>
    <cellStyle name="Millares 6 8 3 2 2 2 2" xfId="34276" xr:uid="{2267839B-8BA1-4FF0-BA8E-88D28AF74258}"/>
    <cellStyle name="Millares 6 8 3 2 2 3" xfId="19408" xr:uid="{D46CC8B0-8F5D-43ED-97A3-06FCE8CC0EAF}"/>
    <cellStyle name="Millares 6 8 3 2 2 3 2" xfId="40911" xr:uid="{E376104D-8C3E-47FD-8430-B930E42048B3}"/>
    <cellStyle name="Millares 6 8 3 2 2 4" xfId="26013" xr:uid="{A0B1D0C9-7E76-4DB8-B7C2-8F06F36EBFB1}"/>
    <cellStyle name="Millares 6 8 3 2 2 5" xfId="47516" xr:uid="{BCC1B6E1-B16B-4240-A59E-C1F69BC7A792}"/>
    <cellStyle name="Millares 6 8 3 2 3" xfId="6646" xr:uid="{35472AD9-1D6B-4F2F-9A1D-E8860BE0C96E}"/>
    <cellStyle name="Millares 6 8 3 2 3 2" xfId="14912" xr:uid="{5970C687-CD4D-4348-AC18-FED001C47132}"/>
    <cellStyle name="Millares 6 8 3 2 3 2 2" xfId="36415" xr:uid="{F84985AC-F257-4FB2-8E21-FBC1CFDC9EA4}"/>
    <cellStyle name="Millares 6 8 3 2 3 3" xfId="21547" xr:uid="{D58664B3-680D-4B8C-AC34-739EBA250609}"/>
    <cellStyle name="Millares 6 8 3 2 3 3 2" xfId="43050" xr:uid="{BC09F544-FA81-418F-BCB2-7CCCBDE884B6}"/>
    <cellStyle name="Millares 6 8 3 2 3 4" xfId="28152" xr:uid="{AB666442-6371-411B-B54E-F91D150DD8C2}"/>
    <cellStyle name="Millares 6 8 3 2 3 5" xfId="49655" xr:uid="{6C0C43D4-677B-41E8-8FB5-BBB9755A9420}"/>
    <cellStyle name="Millares 6 8 3 2 4" xfId="8287" xr:uid="{468F390F-0FB0-4808-8DB2-E790B00B1717}"/>
    <cellStyle name="Millares 6 8 3 2 4 2" xfId="29790" xr:uid="{E238CBDF-135B-482D-B44E-ED131DEA07E1}"/>
    <cellStyle name="Millares 6 8 3 2 5" xfId="9944" xr:uid="{9EEF1AF9-3824-4539-A9FC-CC6116320C73}"/>
    <cellStyle name="Millares 6 8 3 2 5 2" xfId="31447" xr:uid="{B6D40142-B2E0-43CC-A64E-B1161E4EB3CA}"/>
    <cellStyle name="Millares 6 8 3 2 6" xfId="16579" xr:uid="{489F004D-3044-43B2-88EE-E68B135E06A1}"/>
    <cellStyle name="Millares 6 8 3 2 6 2" xfId="38082" xr:uid="{FA8D8E47-3FBB-406B-BF0D-BB41DD0FE7AB}"/>
    <cellStyle name="Millares 6 8 3 2 7" xfId="23184" xr:uid="{61E3C326-A5ED-4E0F-9642-4C937AA023DC}"/>
    <cellStyle name="Millares 6 8 3 2 8" xfId="44687" xr:uid="{86D3C433-4579-4693-BEDC-B006A83ED295}"/>
    <cellStyle name="Millares 6 8 3 3" xfId="2365" xr:uid="{757896C6-7659-4C6C-9A5A-96F158D30FF0}"/>
    <cellStyle name="Millares 6 8 3 3 2" xfId="10631" xr:uid="{8722C0CE-2FF5-4601-9D1C-B038D8913C6F}"/>
    <cellStyle name="Millares 6 8 3 3 2 2" xfId="32134" xr:uid="{A277B69F-4057-483A-83BA-27EE9EAC4698}"/>
    <cellStyle name="Millares 6 8 3 3 3" xfId="17266" xr:uid="{A6A33E1B-2766-4CEF-AF7C-FB8502733DAF}"/>
    <cellStyle name="Millares 6 8 3 3 3 2" xfId="38769" xr:uid="{C9616AF1-72A7-4ACB-9B0B-F3A9B4D3F448}"/>
    <cellStyle name="Millares 6 8 3 3 4" xfId="23871" xr:uid="{E950F83B-50C1-4D58-B14B-27F666188849}"/>
    <cellStyle name="Millares 6 8 3 3 5" xfId="45374" xr:uid="{DBCCBBA8-1A74-4E7F-BCBC-1DFF608D1A4A}"/>
    <cellStyle name="Millares 6 8 3 4" xfId="3561" xr:uid="{FF1BC69E-49A3-4963-A493-CD1B89911408}"/>
    <cellStyle name="Millares 6 8 3 4 2" xfId="11827" xr:uid="{1F658AAC-955D-42BC-A2F9-890BF1AC5615}"/>
    <cellStyle name="Millares 6 8 3 4 2 2" xfId="33330" xr:uid="{7D2106EB-C49A-44A2-A0D1-CE4EC18D9902}"/>
    <cellStyle name="Millares 6 8 3 4 3" xfId="18462" xr:uid="{5449F510-10C1-4CDB-A7C2-33C904681686}"/>
    <cellStyle name="Millares 6 8 3 4 3 2" xfId="39965" xr:uid="{9F806779-17EE-497D-845D-E1896C4D31AF}"/>
    <cellStyle name="Millares 6 8 3 4 4" xfId="25067" xr:uid="{7D30856C-0474-4349-8004-5F11FCBA9BDC}"/>
    <cellStyle name="Millares 6 8 3 4 5" xfId="46570" xr:uid="{EE5B6321-45F0-4B69-8A7B-C66BEE9C7FD7}"/>
    <cellStyle name="Millares 6 8 3 5" xfId="5700" xr:uid="{4B429503-4EE3-43BA-9FD9-D50358ECE171}"/>
    <cellStyle name="Millares 6 8 3 5 2" xfId="13966" xr:uid="{AC61822C-947F-462E-8C5E-658BAD02104A}"/>
    <cellStyle name="Millares 6 8 3 5 2 2" xfId="35469" xr:uid="{EFCC33DA-92FB-4CF6-A21F-A5B8C2728D9A}"/>
    <cellStyle name="Millares 6 8 3 5 3" xfId="20601" xr:uid="{7F6B8ADF-9475-44FB-B0AD-413E05332872}"/>
    <cellStyle name="Millares 6 8 3 5 3 2" xfId="42104" xr:uid="{DE576E04-1A3D-4116-8FA8-F3A513C90FB5}"/>
    <cellStyle name="Millares 6 8 3 5 4" xfId="27206" xr:uid="{CE626FD0-E49C-4223-BD5F-29143DEFC756}"/>
    <cellStyle name="Millares 6 8 3 5 5" xfId="48709" xr:uid="{1454ED05-FF4B-409D-833F-4274ADEED6A9}"/>
    <cellStyle name="Millares 6 8 3 6" xfId="7341" xr:uid="{11A060D4-2406-4D00-9226-5D0C4B1D7406}"/>
    <cellStyle name="Millares 6 8 3 6 2" xfId="28844" xr:uid="{383376A7-BF40-4460-B5FA-B0FFD960DFE6}"/>
    <cellStyle name="Millares 6 8 3 7" xfId="8998" xr:uid="{BEC9BFE4-A48F-4635-B083-DF693319C96F}"/>
    <cellStyle name="Millares 6 8 3 7 2" xfId="30501" xr:uid="{E61325B7-B2C0-4C47-90AD-1FFF160F84CA}"/>
    <cellStyle name="Millares 6 8 3 8" xfId="15633" xr:uid="{6BBFC2F6-C379-4AF7-A178-07DFEF5AEE5A}"/>
    <cellStyle name="Millares 6 8 3 8 2" xfId="37136" xr:uid="{25D382F9-8640-4EB0-A59C-CB05AC350F6D}"/>
    <cellStyle name="Millares 6 8 3 9" xfId="22238" xr:uid="{0E6904C1-019E-4AC8-8F64-2C7273ED3697}"/>
    <cellStyle name="Millares 6 8 4" xfId="1002" xr:uid="{B45C9E10-3CDA-4244-BBCE-9C09234C4604}"/>
    <cellStyle name="Millares 6 8 4 2" xfId="3831" xr:uid="{D3F6683B-0F3A-4F43-8315-F4D2E1C4F0B8}"/>
    <cellStyle name="Millares 6 8 4 2 2" xfId="12097" xr:uid="{16E7CD85-1ADB-471F-A918-E2D2E6A28BC4}"/>
    <cellStyle name="Millares 6 8 4 2 2 2" xfId="33600" xr:uid="{BDB59C27-CDD7-403C-8B83-5CE67CE69CD4}"/>
    <cellStyle name="Millares 6 8 4 2 3" xfId="18732" xr:uid="{C011BAE7-C0AB-4DC2-AB78-4615D64DAC26}"/>
    <cellStyle name="Millares 6 8 4 2 3 2" xfId="40235" xr:uid="{FFEB4227-94FD-4F66-B60D-FABC0456EA37}"/>
    <cellStyle name="Millares 6 8 4 2 4" xfId="25337" xr:uid="{0D2467C9-2734-42A8-8435-18FD78161598}"/>
    <cellStyle name="Millares 6 8 4 2 5" xfId="46840" xr:uid="{8F9C2607-54DF-4738-A725-5D0BFD444D84}"/>
    <cellStyle name="Millares 6 8 4 3" xfId="5970" xr:uid="{18FFC328-3A42-4742-9E0D-358144772727}"/>
    <cellStyle name="Millares 6 8 4 3 2" xfId="14236" xr:uid="{57A73E24-F463-4783-B686-F7684E00FC8C}"/>
    <cellStyle name="Millares 6 8 4 3 2 2" xfId="35739" xr:uid="{0106EA43-3FF5-40E5-949D-5A63E8F7CD12}"/>
    <cellStyle name="Millares 6 8 4 3 3" xfId="20871" xr:uid="{478F6636-0EE7-426F-B8A5-A88874817F07}"/>
    <cellStyle name="Millares 6 8 4 3 3 2" xfId="42374" xr:uid="{1CD5ECCB-26D1-462D-9B72-556B5124DAE1}"/>
    <cellStyle name="Millares 6 8 4 3 4" xfId="27476" xr:uid="{2EE3DDEA-ACF4-496D-8B95-CEEDDA07F40E}"/>
    <cellStyle name="Millares 6 8 4 3 5" xfId="48979" xr:uid="{33C58E4D-5E8D-43AF-8491-14F1F8CDE423}"/>
    <cellStyle name="Millares 6 8 4 4" xfId="7611" xr:uid="{74B69AE0-6EF5-42AC-BDC6-8982D35507E4}"/>
    <cellStyle name="Millares 6 8 4 4 2" xfId="29114" xr:uid="{D190BD82-E359-4C30-A446-6371E94C159E}"/>
    <cellStyle name="Millares 6 8 4 5" xfId="9268" xr:uid="{5343BDB5-77C6-4739-AA84-164371ADAD22}"/>
    <cellStyle name="Millares 6 8 4 5 2" xfId="30771" xr:uid="{9F572044-3043-41A3-B86A-3D7014DFBF13}"/>
    <cellStyle name="Millares 6 8 4 6" xfId="15903" xr:uid="{6358FF51-D2A3-4B8B-85C8-1504E5726B46}"/>
    <cellStyle name="Millares 6 8 4 6 2" xfId="37406" xr:uid="{756A1BD7-19E1-48AC-9C8B-CA94FCC308AB}"/>
    <cellStyle name="Millares 6 8 4 7" xfId="22508" xr:uid="{030E228D-64C9-487D-8D46-CCF6230BC8FB}"/>
    <cellStyle name="Millares 6 8 4 8" xfId="44011" xr:uid="{6A344691-15D9-4083-9726-F677CCAC27F9}"/>
    <cellStyle name="Millares 6 8 5" xfId="1259" xr:uid="{83A3F216-7BC4-4675-8A72-35EC5753B903}"/>
    <cellStyle name="Millares 6 8 5 2" xfId="4088" xr:uid="{8E8FDE00-CD6A-401D-B894-DCAB6118F59F}"/>
    <cellStyle name="Millares 6 8 5 2 2" xfId="12354" xr:uid="{E735346B-1D61-46C5-9391-02293DFFF26C}"/>
    <cellStyle name="Millares 6 8 5 2 2 2" xfId="33857" xr:uid="{1C51960C-6BD9-4072-8ACD-E9F0188FD849}"/>
    <cellStyle name="Millares 6 8 5 2 3" xfId="18989" xr:uid="{DAC95024-7214-4C91-8571-5EA1B8874808}"/>
    <cellStyle name="Millares 6 8 5 2 3 2" xfId="40492" xr:uid="{D10C71AC-992D-4940-BD11-4052712A0BF8}"/>
    <cellStyle name="Millares 6 8 5 2 4" xfId="25594" xr:uid="{2AB13CCC-B938-4D1D-AB85-2EB3EF922B75}"/>
    <cellStyle name="Millares 6 8 5 2 5" xfId="47097" xr:uid="{19E4EE9A-10B1-4157-BB6D-7A81DE6FCCD6}"/>
    <cellStyle name="Millares 6 8 5 3" xfId="6227" xr:uid="{D3BC2C71-069E-4655-A357-EB5C2311634D}"/>
    <cellStyle name="Millares 6 8 5 3 2" xfId="14493" xr:uid="{CD0AE595-7FFC-4ABD-BA7A-2A481C6DBAF8}"/>
    <cellStyle name="Millares 6 8 5 3 2 2" xfId="35996" xr:uid="{EF850A86-E047-44DC-81C2-43E729E9AE54}"/>
    <cellStyle name="Millares 6 8 5 3 3" xfId="21128" xr:uid="{76DF6580-4AE9-4C9F-A05F-77FFBD9CE14D}"/>
    <cellStyle name="Millares 6 8 5 3 3 2" xfId="42631" xr:uid="{B9086791-49B3-4C90-88C5-7CCE5C1CD2F2}"/>
    <cellStyle name="Millares 6 8 5 3 4" xfId="27733" xr:uid="{F35B47B1-F60D-4A95-AC55-549F784B35C2}"/>
    <cellStyle name="Millares 6 8 5 3 5" xfId="49236" xr:uid="{5500E4EF-6251-4192-AF1B-947BA9F53C4B}"/>
    <cellStyle name="Millares 6 8 5 4" xfId="7868" xr:uid="{A99041D9-F8FB-4312-8597-47FAC1128848}"/>
    <cellStyle name="Millares 6 8 5 4 2" xfId="29371" xr:uid="{96BB97D3-DDD2-4C5E-9F51-FBFFFBA71895}"/>
    <cellStyle name="Millares 6 8 5 5" xfId="9525" xr:uid="{96B1280B-23EF-4AA3-833F-D2884E2165E5}"/>
    <cellStyle name="Millares 6 8 5 5 2" xfId="31028" xr:uid="{9409CEAB-5B41-4D0E-ADED-00675C75A4A4}"/>
    <cellStyle name="Millares 6 8 5 6" xfId="16160" xr:uid="{380BFDFC-18A5-4444-8D73-CF6FB66F93A3}"/>
    <cellStyle name="Millares 6 8 5 6 2" xfId="37663" xr:uid="{E292C5FE-4293-4EC2-8C55-2476F4EB57CC}"/>
    <cellStyle name="Millares 6 8 5 7" xfId="22765" xr:uid="{560CF37A-B868-4AEA-A03D-09071C85F125}"/>
    <cellStyle name="Millares 6 8 5 8" xfId="44268" xr:uid="{13074671-7657-4413-8F8E-8B91E0BA644D}"/>
    <cellStyle name="Millares 6 8 6" xfId="1946" xr:uid="{5C8D7208-C6B8-403E-875C-9B4A9E2EA040}"/>
    <cellStyle name="Millares 6 8 6 2" xfId="10212" xr:uid="{A89FC17A-1155-4272-A5DA-E7A49A7232DD}"/>
    <cellStyle name="Millares 6 8 6 2 2" xfId="31715" xr:uid="{E919AD85-874C-4296-85FA-F498A77145FC}"/>
    <cellStyle name="Millares 6 8 6 3" xfId="16847" xr:uid="{599D0996-19D2-425D-BE84-5F3FEF58AF33}"/>
    <cellStyle name="Millares 6 8 6 3 2" xfId="38350" xr:uid="{D9353198-BF20-469E-B460-471D0EA87CD8}"/>
    <cellStyle name="Millares 6 8 6 4" xfId="23452" xr:uid="{9DA82EF4-EA7E-4DC8-B390-56E60039498B}"/>
    <cellStyle name="Millares 6 8 6 5" xfId="44955" xr:uid="{9DBCCE53-5919-4721-9F56-A751AAB9C72D}"/>
    <cellStyle name="Millares 6 8 7" xfId="2633" xr:uid="{F8486976-052C-48A4-8036-F440404C3C6E}"/>
    <cellStyle name="Millares 6 8 7 2" xfId="10899" xr:uid="{9B9DC395-1F38-4394-BAAF-F86D04580F4D}"/>
    <cellStyle name="Millares 6 8 7 2 2" xfId="32402" xr:uid="{9B78647A-8598-4657-98D3-223F978FA886}"/>
    <cellStyle name="Millares 6 8 7 3" xfId="17534" xr:uid="{75374E5A-13C5-495B-A795-336596C57143}"/>
    <cellStyle name="Millares 6 8 7 3 2" xfId="39037" xr:uid="{A471C0B1-D835-468C-A70B-D9E0E14B0C0B}"/>
    <cellStyle name="Millares 6 8 7 4" xfId="24139" xr:uid="{01BDAFE7-AE49-4A52-9A83-B5E1202DDBBD}"/>
    <cellStyle name="Millares 6 8 7 5" xfId="45642" xr:uid="{E8D5E2C4-EAF5-4660-87D9-6CBE789EAE6E}"/>
    <cellStyle name="Millares 6 8 8" xfId="3142" xr:uid="{7EF471AD-EA88-42F2-B4F7-8D4D35646582}"/>
    <cellStyle name="Millares 6 8 8 2" xfId="11408" xr:uid="{AF2FF44B-D44E-4CF4-A98B-115EBCB007BE}"/>
    <cellStyle name="Millares 6 8 8 2 2" xfId="32911" xr:uid="{45801627-292C-48E7-BAA5-E8C694A9E933}"/>
    <cellStyle name="Millares 6 8 8 3" xfId="18043" xr:uid="{39076161-8610-4BE3-B8C6-34E19522FB8B}"/>
    <cellStyle name="Millares 6 8 8 3 2" xfId="39546" xr:uid="{9518D324-AE3E-4DB5-B759-553D64CA7CBB}"/>
    <cellStyle name="Millares 6 8 8 4" xfId="24648" xr:uid="{0C8673E5-6981-4A2A-A5C1-9879B91BB218}"/>
    <cellStyle name="Millares 6 8 8 5" xfId="46151" xr:uid="{A7473571-BC91-4489-8FA9-8BF877352826}"/>
    <cellStyle name="Millares 6 8 9" xfId="4777" xr:uid="{C31BE36B-49E1-4B28-AB2E-26CD7499A99B}"/>
    <cellStyle name="Millares 6 8 9 2" xfId="13043" xr:uid="{C4C639CB-69E8-4FD6-BA7F-B8B3A654655F}"/>
    <cellStyle name="Millares 6 8 9 2 2" xfId="34546" xr:uid="{63EBC79F-5F15-4B17-86EF-E9B09BF1B970}"/>
    <cellStyle name="Millares 6 8 9 3" xfId="19678" xr:uid="{9FE98EDD-0E5D-46F4-B1A3-36756A6FD206}"/>
    <cellStyle name="Millares 6 8 9 3 2" xfId="41181" xr:uid="{AADDCB48-754E-4197-A45E-BD34BD113190}"/>
    <cellStyle name="Millares 6 8 9 4" xfId="26283" xr:uid="{2B41ADE7-FF27-4C37-BFAD-2B32726CAD4B}"/>
    <cellStyle name="Millares 6 8 9 5" xfId="47786" xr:uid="{41115408-E6DB-43C7-9AB7-21497315EBBD}"/>
    <cellStyle name="Millares 6 9" xfId="323" xr:uid="{1807A034-B94D-4FAE-9A57-CAA48A8E2592}"/>
    <cellStyle name="Millares 6 9 10" xfId="15226" xr:uid="{281421A8-1ADB-4AF3-84FF-67F148785DF5}"/>
    <cellStyle name="Millares 6 9 10 2" xfId="36729" xr:uid="{96D8060B-D447-4CD1-A561-7AF3406BEDD5}"/>
    <cellStyle name="Millares 6 9 11" xfId="21831" xr:uid="{57A90AEE-27B7-4AAA-96B5-02E4C1ED7379}"/>
    <cellStyle name="Millares 6 9 12" xfId="43334" xr:uid="{E90B570F-27E7-4B46-A2BC-384D4D6D1BE5}"/>
    <cellStyle name="Millares 6 9 2" xfId="1271" xr:uid="{79602EBA-075B-4764-88BE-69BC1BC59CCA}"/>
    <cellStyle name="Millares 6 9 2 2" xfId="4100" xr:uid="{818B04D6-8776-4C48-84F4-05356600F167}"/>
    <cellStyle name="Millares 6 9 2 2 2" xfId="12366" xr:uid="{2D8BF8A7-23A3-40F2-9FA5-5021C38AC942}"/>
    <cellStyle name="Millares 6 9 2 2 2 2" xfId="33869" xr:uid="{93219114-7BC5-40C7-856F-34312E6CC2BD}"/>
    <cellStyle name="Millares 6 9 2 2 3" xfId="19001" xr:uid="{F71D6CD0-DE58-4733-A3F4-5249299307D2}"/>
    <cellStyle name="Millares 6 9 2 2 3 2" xfId="40504" xr:uid="{6094B483-3B33-4211-B616-0CF1F767688B}"/>
    <cellStyle name="Millares 6 9 2 2 4" xfId="25606" xr:uid="{9B40C024-5601-4E14-8428-A333F2F422F3}"/>
    <cellStyle name="Millares 6 9 2 2 5" xfId="47109" xr:uid="{45285F08-48BF-46A5-9182-DB226F715B76}"/>
    <cellStyle name="Millares 6 9 2 3" xfId="6239" xr:uid="{796747AB-D514-4DE3-ACEB-185BE3E908D8}"/>
    <cellStyle name="Millares 6 9 2 3 2" xfId="14505" xr:uid="{47BC0F48-57F0-4421-81F3-B0358DAF42E7}"/>
    <cellStyle name="Millares 6 9 2 3 2 2" xfId="36008" xr:uid="{52458FF3-D22D-4587-B34A-3A2B830F6700}"/>
    <cellStyle name="Millares 6 9 2 3 3" xfId="21140" xr:uid="{5FAE66D2-2515-4430-AE1F-26B752852D1B}"/>
    <cellStyle name="Millares 6 9 2 3 3 2" xfId="42643" xr:uid="{88B99CA4-9580-47AB-ADF6-D24CDEA67CE4}"/>
    <cellStyle name="Millares 6 9 2 3 4" xfId="27745" xr:uid="{5431310E-B510-496A-8DDC-2B1351895FA7}"/>
    <cellStyle name="Millares 6 9 2 3 5" xfId="49248" xr:uid="{4962A056-EC5D-4481-9220-67F4049C6A5F}"/>
    <cellStyle name="Millares 6 9 2 4" xfId="7880" xr:uid="{DD2A9DE8-4F67-432D-8C4D-BBBD0F1E60A7}"/>
    <cellStyle name="Millares 6 9 2 4 2" xfId="29383" xr:uid="{99FCAAC2-AB24-4970-AB7A-C70744ECB733}"/>
    <cellStyle name="Millares 6 9 2 5" xfId="9537" xr:uid="{22BAE1E3-F09F-4D6D-B7CC-C5539FE9EF97}"/>
    <cellStyle name="Millares 6 9 2 5 2" xfId="31040" xr:uid="{527C8BE0-B1CF-4A8D-A7FC-0999D28651A9}"/>
    <cellStyle name="Millares 6 9 2 6" xfId="16172" xr:uid="{B86F1F1D-10CD-498D-AC1E-E8744DEB588A}"/>
    <cellStyle name="Millares 6 9 2 6 2" xfId="37675" xr:uid="{F8AC891F-43B8-4469-BAF2-ED75B45220C1}"/>
    <cellStyle name="Millares 6 9 2 7" xfId="22777" xr:uid="{0FD863A3-4B91-4AB7-B932-C6FFF8D31398}"/>
    <cellStyle name="Millares 6 9 2 8" xfId="44280" xr:uid="{E0A892E8-49F4-4EAD-A38D-D378549E8EA3}"/>
    <cellStyle name="Millares 6 9 3" xfId="1958" xr:uid="{5B9D4937-D18D-4612-83DF-A22B92B61A13}"/>
    <cellStyle name="Millares 6 9 3 2" xfId="10224" xr:uid="{A961BA21-C45D-4CAD-B121-3135256B2DB3}"/>
    <cellStyle name="Millares 6 9 3 2 2" xfId="31727" xr:uid="{D909225B-4688-4F7B-942F-3DEB5CC54963}"/>
    <cellStyle name="Millares 6 9 3 3" xfId="16859" xr:uid="{ABCDADFC-DF3F-4530-A314-EEF1E2DC9BFB}"/>
    <cellStyle name="Millares 6 9 3 3 2" xfId="38362" xr:uid="{8917E65E-8B55-4D98-9DD6-0E304487029B}"/>
    <cellStyle name="Millares 6 9 3 4" xfId="23464" xr:uid="{9A781F02-CAEA-4081-B5B9-07C999D8C701}"/>
    <cellStyle name="Millares 6 9 3 5" xfId="44967" xr:uid="{96F51EC2-36E6-4BB8-9FFD-2B2C1EAF4282}"/>
    <cellStyle name="Millares 6 9 4" xfId="2757" xr:uid="{5FBE2826-0927-493E-9FB0-896466340BB9}"/>
    <cellStyle name="Millares 6 9 4 2" xfId="11023" xr:uid="{36D86DB3-AB38-4BE5-87D5-F9F147A7A429}"/>
    <cellStyle name="Millares 6 9 4 2 2" xfId="32526" xr:uid="{7411906C-3040-48EB-9C62-EC1B069CC8BA}"/>
    <cellStyle name="Millares 6 9 4 3" xfId="17658" xr:uid="{1320B1C0-E4D9-407B-895C-2CEC9B4EA59E}"/>
    <cellStyle name="Millares 6 9 4 3 2" xfId="39161" xr:uid="{999698EA-B390-47B4-AA74-2EC009C48164}"/>
    <cellStyle name="Millares 6 9 4 4" xfId="24263" xr:uid="{C1EA1BFE-0ACE-4A30-9B07-E6CE2030D5CA}"/>
    <cellStyle name="Millares 6 9 4 5" xfId="45766" xr:uid="{C1263329-AD5D-4169-999C-C9B4D11CFADC}"/>
    <cellStyle name="Millares 6 9 5" xfId="3154" xr:uid="{805886B1-0F89-4A15-900F-7EA07998FCDD}"/>
    <cellStyle name="Millares 6 9 5 2" xfId="11420" xr:uid="{3A87C152-B991-4942-A83E-94CE91ABD1C8}"/>
    <cellStyle name="Millares 6 9 5 2 2" xfId="32923" xr:uid="{ACB604E7-5FD0-422D-857F-75FDAA2A367B}"/>
    <cellStyle name="Millares 6 9 5 3" xfId="18055" xr:uid="{B3947751-DF2C-4B83-AD20-B3CCCFE7A7D7}"/>
    <cellStyle name="Millares 6 9 5 3 2" xfId="39558" xr:uid="{4814575E-C6BD-4F42-9BF3-58E315DFC716}"/>
    <cellStyle name="Millares 6 9 5 4" xfId="24660" xr:uid="{024B6DC1-2872-460F-A1BF-17454684F1D4}"/>
    <cellStyle name="Millares 6 9 5 5" xfId="46163" xr:uid="{038CA928-6C10-4354-BED6-04966C541CB9}"/>
    <cellStyle name="Millares 6 9 6" xfId="4901" xr:uid="{9DAE5C95-B116-4E1A-9A46-B821AD4690D3}"/>
    <cellStyle name="Millares 6 9 6 2" xfId="13167" xr:uid="{77378D8E-08B2-4FB6-BEDA-B5CB9EA072AC}"/>
    <cellStyle name="Millares 6 9 6 2 2" xfId="34670" xr:uid="{AEC0199A-0DA7-4927-A540-F1E03253830F}"/>
    <cellStyle name="Millares 6 9 6 3" xfId="19802" xr:uid="{B841319F-13FA-4F27-BF4E-C0EDF8F43CA3}"/>
    <cellStyle name="Millares 6 9 6 3 2" xfId="41305" xr:uid="{765D1A6E-79A1-4999-8EFA-00736640EAB1}"/>
    <cellStyle name="Millares 6 9 6 4" xfId="26407" xr:uid="{01A6B59A-AD5D-4DD8-BD6E-91A72618F7F2}"/>
    <cellStyle name="Millares 6 9 6 5" xfId="47910" xr:uid="{F25B88D8-095F-4FAD-9467-8DD5BEDD919A}"/>
    <cellStyle name="Millares 6 9 7" xfId="5293" xr:uid="{712A5D81-88BE-46E3-8BE1-1E206E4DCF1B}"/>
    <cellStyle name="Millares 6 9 7 2" xfId="13559" xr:uid="{6F1A67AA-FD85-42FF-AA76-DEFC8B25C3D0}"/>
    <cellStyle name="Millares 6 9 7 2 2" xfId="35062" xr:uid="{58789E64-3F6E-4AA0-A534-71FF7A5B524F}"/>
    <cellStyle name="Millares 6 9 7 3" xfId="20194" xr:uid="{9C3A7C84-2F93-432A-82DB-A24DFE1E5A2C}"/>
    <cellStyle name="Millares 6 9 7 3 2" xfId="41697" xr:uid="{D94DAD3D-907A-4B10-B815-03D5D1A70E91}"/>
    <cellStyle name="Millares 6 9 7 4" xfId="26799" xr:uid="{6978F74F-2364-4C1F-98D0-7FE652BFB7B3}"/>
    <cellStyle name="Millares 6 9 7 5" xfId="48302" xr:uid="{96A64937-0BBF-4B8F-AD1A-3C00F1D8F5E5}"/>
    <cellStyle name="Millares 6 9 8" xfId="6934" xr:uid="{41BEB009-3562-44D6-A823-BE5D073AA272}"/>
    <cellStyle name="Millares 6 9 8 2" xfId="28437" xr:uid="{96DE458F-7C33-45F5-9D81-71AA763B5AF7}"/>
    <cellStyle name="Millares 6 9 9" xfId="8590" xr:uid="{7F67C6A9-474C-42EA-9BB5-A698579A4E53}"/>
    <cellStyle name="Millares 6 9 9 2" xfId="30093" xr:uid="{EED5B134-60D2-4460-A320-727FE4B12D3B}"/>
    <cellStyle name="Millares 60" xfId="581" xr:uid="{4D6C2697-C51C-4122-AC68-A20CC547E54C}"/>
    <cellStyle name="Millares 60 10" xfId="43592" xr:uid="{038FFAE2-8751-491C-84FB-F6976C2197F0}"/>
    <cellStyle name="Millares 60 2" xfId="1529" xr:uid="{C4BF160B-F9DE-4144-9720-70CF3C78AA2E}"/>
    <cellStyle name="Millares 60 2 2" xfId="4358" xr:uid="{FFDBB263-5ED7-42ED-913D-38BC7B5BDF1F}"/>
    <cellStyle name="Millares 60 2 2 2" xfId="12624" xr:uid="{E31F8C95-CA04-45D1-BA7B-523785EFB294}"/>
    <cellStyle name="Millares 60 2 2 2 2" xfId="34127" xr:uid="{EBF9E245-F114-4339-A86E-45B029E2243B}"/>
    <cellStyle name="Millares 60 2 2 3" xfId="19259" xr:uid="{617675A4-7685-4F4A-B713-7776032B0BCC}"/>
    <cellStyle name="Millares 60 2 2 3 2" xfId="40762" xr:uid="{2F4BD753-2F91-44D4-9404-7A181AB6BB47}"/>
    <cellStyle name="Millares 60 2 2 4" xfId="25864" xr:uid="{D1E4BB9D-BB34-45D1-8640-C482B50D85C0}"/>
    <cellStyle name="Millares 60 2 2 5" xfId="47367" xr:uid="{A4CB806D-9B66-4135-8192-8538C3A0981B}"/>
    <cellStyle name="Millares 60 2 3" xfId="6497" xr:uid="{276C039C-618D-4765-B234-AFD32AA54719}"/>
    <cellStyle name="Millares 60 2 3 2" xfId="14763" xr:uid="{9102BF63-2DB2-45D6-B773-77B4F3CF9A18}"/>
    <cellStyle name="Millares 60 2 3 2 2" xfId="36266" xr:uid="{EF60D50D-820A-4D29-B70F-F4644DBFA89B}"/>
    <cellStyle name="Millares 60 2 3 3" xfId="21398" xr:uid="{E148CCD7-36B7-43D1-BDDF-8322A4F25E03}"/>
    <cellStyle name="Millares 60 2 3 3 2" xfId="42901" xr:uid="{B37B1BE4-770F-4D1F-8001-9E59DD2C635C}"/>
    <cellStyle name="Millares 60 2 3 4" xfId="28003" xr:uid="{9FFAFEC2-0F1C-42E6-B11A-EF66E96EA8DD}"/>
    <cellStyle name="Millares 60 2 3 5" xfId="49506" xr:uid="{4A8AD57D-C42E-4C2D-BE5F-470552394FF6}"/>
    <cellStyle name="Millares 60 2 4" xfId="8138" xr:uid="{1595F7D4-E669-4871-915D-07E56C999F67}"/>
    <cellStyle name="Millares 60 2 4 2" xfId="29641" xr:uid="{9787B37C-AE9C-4EAA-9321-78ACA3B9C33F}"/>
    <cellStyle name="Millares 60 2 5" xfId="9795" xr:uid="{0043772F-0D70-4C7A-9245-014842BE5EF5}"/>
    <cellStyle name="Millares 60 2 5 2" xfId="31298" xr:uid="{FD3B01CF-C83B-4B89-BE14-FC94537000B2}"/>
    <cellStyle name="Millares 60 2 6" xfId="16430" xr:uid="{D0B4CD27-4DD6-49CE-9F58-821F130FAD2C}"/>
    <cellStyle name="Millares 60 2 6 2" xfId="37933" xr:uid="{6BEBF704-1282-4118-BDA4-0D4F9EA2ABCB}"/>
    <cellStyle name="Millares 60 2 7" xfId="23035" xr:uid="{C2B3FD9F-835C-4730-8CB7-6DCC7DC40377}"/>
    <cellStyle name="Millares 60 2 8" xfId="44538" xr:uid="{B941A296-E368-491E-9734-5DD528454DA8}"/>
    <cellStyle name="Millares 60 3" xfId="2216" xr:uid="{2E92215D-8178-43CF-9B1C-410BC1217E76}"/>
    <cellStyle name="Millares 60 3 2" xfId="10482" xr:uid="{3E219E36-07E2-4CDE-B9E6-8E1F27194D1E}"/>
    <cellStyle name="Millares 60 3 2 2" xfId="31985" xr:uid="{A0FE6EE1-7DE4-48AB-862A-20FE9B3EEABE}"/>
    <cellStyle name="Millares 60 3 3" xfId="17117" xr:uid="{7140FE76-C080-4DB6-AB64-D362694469C4}"/>
    <cellStyle name="Millares 60 3 3 2" xfId="38620" xr:uid="{20529012-1476-4CC7-920E-566446CB5584}"/>
    <cellStyle name="Millares 60 3 4" xfId="23722" xr:uid="{6FB8BA59-15F6-4DD2-8514-903CA9071E82}"/>
    <cellStyle name="Millares 60 3 5" xfId="45225" xr:uid="{B1F9C5BC-361C-4C65-864B-AC557579F8C3}"/>
    <cellStyle name="Millares 60 4" xfId="3412" xr:uid="{1E09F6E5-B109-4D68-99CE-6E1F49B66E6B}"/>
    <cellStyle name="Millares 60 4 2" xfId="11678" xr:uid="{187188B2-F7BA-4F24-92CC-5E30D07AAD26}"/>
    <cellStyle name="Millares 60 4 2 2" xfId="33181" xr:uid="{FA118C09-C9C7-4C3F-A263-2EC2E9F3D44C}"/>
    <cellStyle name="Millares 60 4 3" xfId="18313" xr:uid="{D6C385D0-3ACF-49C7-89CC-3AE85B0A4E1F}"/>
    <cellStyle name="Millares 60 4 3 2" xfId="39816" xr:uid="{0E74200E-554E-4EA9-A79D-3E7E6B477AAD}"/>
    <cellStyle name="Millares 60 4 4" xfId="24918" xr:uid="{61B6DE7A-FB08-4D68-9BF9-A464518CC2B6}"/>
    <cellStyle name="Millares 60 4 5" xfId="46421" xr:uid="{930F8E1C-DB39-4413-A7BE-E472CCD4E608}"/>
    <cellStyle name="Millares 60 5" xfId="5551" xr:uid="{24025E38-91F4-4668-A966-7F4CA10EAADB}"/>
    <cellStyle name="Millares 60 5 2" xfId="13817" xr:uid="{B782422B-7B6A-432F-A3D9-DAF80BB7F128}"/>
    <cellStyle name="Millares 60 5 2 2" xfId="35320" xr:uid="{84774B9A-4736-4AFD-B3A3-0BB20C0818AD}"/>
    <cellStyle name="Millares 60 5 3" xfId="20452" xr:uid="{69410E8B-E78A-45EA-A7E8-B3C33B816BC5}"/>
    <cellStyle name="Millares 60 5 3 2" xfId="41955" xr:uid="{488ABC74-9685-43BA-A4EC-D5807A519E27}"/>
    <cellStyle name="Millares 60 5 4" xfId="27057" xr:uid="{003978BC-B301-451D-B1B1-8E4441D51D62}"/>
    <cellStyle name="Millares 60 5 5" xfId="48560" xr:uid="{E8C03424-589A-40F3-83E4-6299E8C9E633}"/>
    <cellStyle name="Millares 60 6" xfId="7192" xr:uid="{BF762AC6-C49D-4416-9494-A6A51D2FCC7E}"/>
    <cellStyle name="Millares 60 6 2" xfId="28695" xr:uid="{6DEDB071-EBF8-44D6-AA58-D84E7D5809E2}"/>
    <cellStyle name="Millares 60 7" xfId="8848" xr:uid="{8A295537-9644-4861-A5E0-8599A1435D6E}"/>
    <cellStyle name="Millares 60 7 2" xfId="30351" xr:uid="{5B4FB301-ECDB-44D0-BBE3-699AB97D32CF}"/>
    <cellStyle name="Millares 60 8" xfId="15484" xr:uid="{C7698B16-5551-4BA2-A91E-0236F7E694FE}"/>
    <cellStyle name="Millares 60 8 2" xfId="36987" xr:uid="{86EFC921-2089-4962-9232-3FBB6D0241E8}"/>
    <cellStyle name="Millares 60 9" xfId="22089" xr:uid="{8B33F09E-DF5F-4C91-8B2E-77FA112DCE4E}"/>
    <cellStyle name="Millares 61" xfId="582" xr:uid="{A59374BE-E077-49F3-A4D4-71EFE874E6AE}"/>
    <cellStyle name="Millares 61 10" xfId="43593" xr:uid="{F6A04FF5-EC74-430F-B6C3-E3D6403739F0}"/>
    <cellStyle name="Millares 61 2" xfId="1530" xr:uid="{D3404BB4-9954-4ABD-B88E-1DEFD37B101C}"/>
    <cellStyle name="Millares 61 2 2" xfId="4359" xr:uid="{D6AC5360-DDBB-4C1C-8D7E-65D688137919}"/>
    <cellStyle name="Millares 61 2 2 2" xfId="12625" xr:uid="{2FBA58F9-88CA-42F4-A2D5-F4261850D737}"/>
    <cellStyle name="Millares 61 2 2 2 2" xfId="34128" xr:uid="{EA5F3D67-5400-466A-8F70-DB4639F67321}"/>
    <cellStyle name="Millares 61 2 2 3" xfId="19260" xr:uid="{33D3628F-46F4-4164-86F9-0EB2E7339922}"/>
    <cellStyle name="Millares 61 2 2 3 2" xfId="40763" xr:uid="{A01D1A75-C615-4755-9654-C45A74EF5EA2}"/>
    <cellStyle name="Millares 61 2 2 4" xfId="25865" xr:uid="{17ACB4B1-E7A4-4826-BEFA-6AE92419FA2F}"/>
    <cellStyle name="Millares 61 2 2 5" xfId="47368" xr:uid="{BF63CBEC-0248-4CBC-829B-88437C16135C}"/>
    <cellStyle name="Millares 61 2 3" xfId="6498" xr:uid="{297372F0-F042-4B16-9467-B6DFE7F84F1D}"/>
    <cellStyle name="Millares 61 2 3 2" xfId="14764" xr:uid="{FFE21763-9433-4CE5-8755-5989718DF259}"/>
    <cellStyle name="Millares 61 2 3 2 2" xfId="36267" xr:uid="{1556F382-EAEC-47E5-A5BB-6A5BDE3BDB3B}"/>
    <cellStyle name="Millares 61 2 3 3" xfId="21399" xr:uid="{32A964FF-1FDD-49C9-BA84-8EA93D5B26B2}"/>
    <cellStyle name="Millares 61 2 3 3 2" xfId="42902" xr:uid="{F0884074-AC81-4984-B0B7-C3FF5CA2A244}"/>
    <cellStyle name="Millares 61 2 3 4" xfId="28004" xr:uid="{743A5DE6-A74E-49E5-9F28-5C79A078BF48}"/>
    <cellStyle name="Millares 61 2 3 5" xfId="49507" xr:uid="{3FCE0578-A0AF-40B5-ADEC-1675DFC3CB3F}"/>
    <cellStyle name="Millares 61 2 4" xfId="8139" xr:uid="{C2B9CFF4-8FE0-40D2-B8A0-3DB6B39F0914}"/>
    <cellStyle name="Millares 61 2 4 2" xfId="29642" xr:uid="{CBD4816A-A610-4F2E-B905-3EC53A43DF6D}"/>
    <cellStyle name="Millares 61 2 5" xfId="9796" xr:uid="{8C6F3F70-9DE3-4CEC-9C78-C2EBBEDCD2FD}"/>
    <cellStyle name="Millares 61 2 5 2" xfId="31299" xr:uid="{9D98771C-5BB6-4ED0-BAF7-8F1159111B79}"/>
    <cellStyle name="Millares 61 2 6" xfId="16431" xr:uid="{C5F84C19-F5EC-4181-B94F-66F3246A2EB2}"/>
    <cellStyle name="Millares 61 2 6 2" xfId="37934" xr:uid="{5E7CBFFB-906F-40E0-8A1E-0C2A46AA9245}"/>
    <cellStyle name="Millares 61 2 7" xfId="23036" xr:uid="{DE5228A3-1683-4886-9880-F56648551F24}"/>
    <cellStyle name="Millares 61 2 8" xfId="44539" xr:uid="{5B3CA448-F9B1-4393-80C5-0A7B1CDDFD12}"/>
    <cellStyle name="Millares 61 3" xfId="2217" xr:uid="{7E4A9BC4-C7F5-4AAD-9F91-6741FA26914A}"/>
    <cellStyle name="Millares 61 3 2" xfId="10483" xr:uid="{014A70AF-4733-4818-B9A5-82B1F9EADF5A}"/>
    <cellStyle name="Millares 61 3 2 2" xfId="31986" xr:uid="{8358ADC2-F53A-49E2-9874-1BD9299FFA94}"/>
    <cellStyle name="Millares 61 3 3" xfId="17118" xr:uid="{909F2E99-F9EB-487B-BB42-055BC14C3A94}"/>
    <cellStyle name="Millares 61 3 3 2" xfId="38621" xr:uid="{EDEBC4B7-AC0C-4A25-8760-F3D8DB64203A}"/>
    <cellStyle name="Millares 61 3 4" xfId="23723" xr:uid="{D3AF881E-369C-45BC-A848-2EE3845EDCBB}"/>
    <cellStyle name="Millares 61 3 5" xfId="45226" xr:uid="{80193CC3-0E43-4E12-A893-B1C70D82D5A3}"/>
    <cellStyle name="Millares 61 4" xfId="3413" xr:uid="{8348F45A-2B21-4BE2-951B-F4691A1F8D6C}"/>
    <cellStyle name="Millares 61 4 2" xfId="11679" xr:uid="{2EE8FC68-B6B5-4B5B-85CF-540EC8AA6969}"/>
    <cellStyle name="Millares 61 4 2 2" xfId="33182" xr:uid="{396EB208-8B8F-4F87-8DDD-A6DB4DC8B3A3}"/>
    <cellStyle name="Millares 61 4 3" xfId="18314" xr:uid="{FA3D2C20-B470-4F63-AEAC-B5714A2342A1}"/>
    <cellStyle name="Millares 61 4 3 2" xfId="39817" xr:uid="{A947698D-DF5F-456E-94F6-AC263C094BF5}"/>
    <cellStyle name="Millares 61 4 4" xfId="24919" xr:uid="{7091203A-270D-4B2F-98C0-715A664789FC}"/>
    <cellStyle name="Millares 61 4 5" xfId="46422" xr:uid="{57B85195-90A7-40C9-8C05-4CAB4AC43F55}"/>
    <cellStyle name="Millares 61 5" xfId="5552" xr:uid="{090E68EB-B8AF-4561-9DD1-8496B63E34D6}"/>
    <cellStyle name="Millares 61 5 2" xfId="13818" xr:uid="{021FB31F-72D0-47CE-B747-054091DD7DF3}"/>
    <cellStyle name="Millares 61 5 2 2" xfId="35321" xr:uid="{C47E6950-E5A8-4157-9191-F58AE8B54637}"/>
    <cellStyle name="Millares 61 5 3" xfId="20453" xr:uid="{6E3C87E5-2F53-464B-855F-713BE89C1E80}"/>
    <cellStyle name="Millares 61 5 3 2" xfId="41956" xr:uid="{92AADF0E-FFF2-4FA1-9A69-BAFD85A57AEF}"/>
    <cellStyle name="Millares 61 5 4" xfId="27058" xr:uid="{B5312042-08A3-4297-A31C-B74D4B7A9DB7}"/>
    <cellStyle name="Millares 61 5 5" xfId="48561" xr:uid="{36130E19-A33D-4E87-91D2-AA4862741E7D}"/>
    <cellStyle name="Millares 61 6" xfId="7193" xr:uid="{472CCA43-1F15-4E4D-8A5F-EEAA8A558D06}"/>
    <cellStyle name="Millares 61 6 2" xfId="28696" xr:uid="{CC6144A3-20B6-44DF-8E21-51D2EA91E76E}"/>
    <cellStyle name="Millares 61 7" xfId="8849" xr:uid="{527CCDC9-E5E9-4AAE-BFC8-460C630DBA0F}"/>
    <cellStyle name="Millares 61 7 2" xfId="30352" xr:uid="{4EC1E6AC-B87C-4BE2-B014-F55A8973DA66}"/>
    <cellStyle name="Millares 61 8" xfId="15485" xr:uid="{85234DD3-8AE3-49C7-8EE2-51C8FCF5A7AA}"/>
    <cellStyle name="Millares 61 8 2" xfId="36988" xr:uid="{7EFF8062-6B25-469D-B0DD-A7269358702C}"/>
    <cellStyle name="Millares 61 9" xfId="22090" xr:uid="{1DFEFE19-9F49-423E-98C2-9B1D223B30AF}"/>
    <cellStyle name="Millares 62" xfId="591" xr:uid="{C84B76B0-E9B3-4FB9-8A36-8303593AFF19}"/>
    <cellStyle name="Millares 62 10" xfId="43602" xr:uid="{6E1B1293-9078-49F9-A766-382A9E5432B1}"/>
    <cellStyle name="Millares 62 2" xfId="1539" xr:uid="{8B27324D-A5CB-4D15-94A6-5EF8BB249E3C}"/>
    <cellStyle name="Millares 62 2 2" xfId="4368" xr:uid="{BB1F3D51-D5ED-448F-8079-B551B611D108}"/>
    <cellStyle name="Millares 62 2 2 2" xfId="12634" xr:uid="{B3D5322B-4DA2-46EB-A643-956D4ECE971B}"/>
    <cellStyle name="Millares 62 2 2 2 2" xfId="34137" xr:uid="{BDCEA549-7634-46D2-A1A0-A3ABAE7C37B4}"/>
    <cellStyle name="Millares 62 2 2 3" xfId="19269" xr:uid="{4F16AFDB-B789-44F4-8598-0F8A3137F0D4}"/>
    <cellStyle name="Millares 62 2 2 3 2" xfId="40772" xr:uid="{A8ABCFCC-694D-43F1-B65D-9732AC6A4308}"/>
    <cellStyle name="Millares 62 2 2 4" xfId="25874" xr:uid="{F4639980-DC34-426D-B407-36BDB9306673}"/>
    <cellStyle name="Millares 62 2 2 5" xfId="47377" xr:uid="{27AE1C87-67C2-4B3E-8F8F-D60C0B5038CA}"/>
    <cellStyle name="Millares 62 2 3" xfId="6507" xr:uid="{99F22BD8-C891-4459-BDB8-42978AAFBEA5}"/>
    <cellStyle name="Millares 62 2 3 2" xfId="14773" xr:uid="{5AF318AA-983A-4FD1-9FA8-18AD13CA0257}"/>
    <cellStyle name="Millares 62 2 3 2 2" xfId="36276" xr:uid="{DD06243D-D5D7-4DD3-8004-9B0B698BF129}"/>
    <cellStyle name="Millares 62 2 3 3" xfId="21408" xr:uid="{A8B3E989-683E-4783-AB7F-7157641FCE1E}"/>
    <cellStyle name="Millares 62 2 3 3 2" xfId="42911" xr:uid="{825CCD49-40F5-4D5F-BB66-4707EE5D4D25}"/>
    <cellStyle name="Millares 62 2 3 4" xfId="28013" xr:uid="{8F4C81CB-F372-40A4-8E0A-E14946D56CC7}"/>
    <cellStyle name="Millares 62 2 3 5" xfId="49516" xr:uid="{A96B2ADA-5FCB-497A-8D70-3327A1B63556}"/>
    <cellStyle name="Millares 62 2 4" xfId="8148" xr:uid="{93CE1D0E-A724-4C18-81D0-889FDBB69210}"/>
    <cellStyle name="Millares 62 2 4 2" xfId="29651" xr:uid="{BFBF75C4-393C-44CE-AD28-4B57B9772173}"/>
    <cellStyle name="Millares 62 2 5" xfId="9805" xr:uid="{E9D02B20-06E5-497E-BA76-252C00BD1B22}"/>
    <cellStyle name="Millares 62 2 5 2" xfId="31308" xr:uid="{72753060-EDFC-4AC9-B163-94EFCBEFED6D}"/>
    <cellStyle name="Millares 62 2 6" xfId="16440" xr:uid="{D79212FF-F75C-4875-926D-D822F8C393A8}"/>
    <cellStyle name="Millares 62 2 6 2" xfId="37943" xr:uid="{D04EDA6E-2A69-452A-BE3F-9BEE9226D3BF}"/>
    <cellStyle name="Millares 62 2 7" xfId="23045" xr:uid="{89C11AAA-CACC-4B2A-9EAE-8A88FBD37004}"/>
    <cellStyle name="Millares 62 2 8" xfId="44548" xr:uid="{47F211F3-407D-456D-BB94-4CA99B21D83D}"/>
    <cellStyle name="Millares 62 3" xfId="2226" xr:uid="{C6B04485-5E36-4721-BEDF-CE0DA09875AC}"/>
    <cellStyle name="Millares 62 3 2" xfId="10492" xr:uid="{032DC543-DC2E-475B-AD37-422BB5D7A64F}"/>
    <cellStyle name="Millares 62 3 2 2" xfId="31995" xr:uid="{E9800FB1-BE7D-4AB3-B4CB-47C43C21EEED}"/>
    <cellStyle name="Millares 62 3 3" xfId="17127" xr:uid="{EC281C41-8C9E-46A4-B783-5E91EC690591}"/>
    <cellStyle name="Millares 62 3 3 2" xfId="38630" xr:uid="{597E55AD-9315-4BE0-8CE3-2972A3606FEF}"/>
    <cellStyle name="Millares 62 3 4" xfId="23732" xr:uid="{72BB485C-052D-44D5-B4C2-EC5DDEE1CCA7}"/>
    <cellStyle name="Millares 62 3 5" xfId="45235" xr:uid="{00D10DA0-BC57-427A-B419-701074A1177A}"/>
    <cellStyle name="Millares 62 4" xfId="3422" xr:uid="{8DEE90E0-6131-437B-8EF4-17AF58BFF429}"/>
    <cellStyle name="Millares 62 4 2" xfId="11688" xr:uid="{01F8FE73-A022-46DA-8745-0D45D0EC57D4}"/>
    <cellStyle name="Millares 62 4 2 2" xfId="33191" xr:uid="{0FE13BEC-6B79-49F5-B703-2675D221552A}"/>
    <cellStyle name="Millares 62 4 3" xfId="18323" xr:uid="{3FA887F1-D522-4C5D-A16C-1E7630CEB024}"/>
    <cellStyle name="Millares 62 4 3 2" xfId="39826" xr:uid="{1D677377-6A81-4446-AED1-D8CAA58C2EA1}"/>
    <cellStyle name="Millares 62 4 4" xfId="24928" xr:uid="{BBD4545E-E152-4FE4-A668-9CA59E49E008}"/>
    <cellStyle name="Millares 62 4 5" xfId="46431" xr:uid="{FC3B37E6-35FE-4591-A373-F2D4AF67CB5A}"/>
    <cellStyle name="Millares 62 5" xfId="5561" xr:uid="{2EF0304F-4ECE-4A60-81DC-B2EFD3CD87E0}"/>
    <cellStyle name="Millares 62 5 2" xfId="13827" xr:uid="{0D380541-A035-4D0D-BE1B-CFD537A46473}"/>
    <cellStyle name="Millares 62 5 2 2" xfId="35330" xr:uid="{A7825A00-242D-4101-BC4A-73AB5F919455}"/>
    <cellStyle name="Millares 62 5 3" xfId="20462" xr:uid="{E61ED726-8E1B-47EB-86DB-957F3570A63C}"/>
    <cellStyle name="Millares 62 5 3 2" xfId="41965" xr:uid="{FB036012-BF06-49E0-B1C0-22F19C3FD3F8}"/>
    <cellStyle name="Millares 62 5 4" xfId="27067" xr:uid="{8CA2D2FC-3C4E-4771-9AF5-CDF349D47030}"/>
    <cellStyle name="Millares 62 5 5" xfId="48570" xr:uid="{0F0368B1-F706-4AE9-804B-59B807D89925}"/>
    <cellStyle name="Millares 62 6" xfId="7202" xr:uid="{869B5E46-22BD-404C-89A6-BC2E4493EDA2}"/>
    <cellStyle name="Millares 62 6 2" xfId="28705" xr:uid="{225BE9C9-E380-4E79-AF8A-9AB3C0427C5B}"/>
    <cellStyle name="Millares 62 7" xfId="8858" xr:uid="{ADB6CCF4-E47E-4312-98CC-5D79686ADD3E}"/>
    <cellStyle name="Millares 62 7 2" xfId="30361" xr:uid="{8031FF46-87C4-4552-895D-592F79F5E88F}"/>
    <cellStyle name="Millares 62 8" xfId="15494" xr:uid="{5A38A31D-67EC-49D6-9500-F550F4C998D3}"/>
    <cellStyle name="Millares 62 8 2" xfId="36997" xr:uid="{200E2BBB-AD7A-4AAD-90A9-5DD202612F94}"/>
    <cellStyle name="Millares 62 9" xfId="22099" xr:uid="{0476794C-6BE8-499E-A126-4CBF4F0CBC36}"/>
    <cellStyle name="Millares 63" xfId="580" xr:uid="{C054FF35-88B7-4F44-9CEC-2EC3DBD60B63}"/>
    <cellStyle name="Millares 63 10" xfId="43591" xr:uid="{9350F80B-DE96-4E90-93AB-4B8FE5822FB2}"/>
    <cellStyle name="Millares 63 2" xfId="1528" xr:uid="{E9B2E39E-437C-49F3-8694-8F1B134A466A}"/>
    <cellStyle name="Millares 63 2 2" xfId="4357" xr:uid="{5E0BFFC4-DFB0-4900-8830-3C6EBD7C82FB}"/>
    <cellStyle name="Millares 63 2 2 2" xfId="12623" xr:uid="{B611771B-3E4F-4044-89BF-3BE57FDB8D67}"/>
    <cellStyle name="Millares 63 2 2 2 2" xfId="34126" xr:uid="{7F5737F9-01B3-4499-9B0F-C77BA281DEB2}"/>
    <cellStyle name="Millares 63 2 2 3" xfId="19258" xr:uid="{AB5065D6-DB23-466C-BCDE-7EC93E1BDE02}"/>
    <cellStyle name="Millares 63 2 2 3 2" xfId="40761" xr:uid="{5D1106C1-6D25-401B-B52E-B4471A07CB7E}"/>
    <cellStyle name="Millares 63 2 2 4" xfId="25863" xr:uid="{5D6F6044-D815-456C-9A0E-203FE9050D7F}"/>
    <cellStyle name="Millares 63 2 2 5" xfId="47366" xr:uid="{1F6944AF-BCEA-454C-A7ED-4D7FB72DE4D9}"/>
    <cellStyle name="Millares 63 2 3" xfId="6496" xr:uid="{0DA71720-502B-4A3F-98D6-F9591709DDFE}"/>
    <cellStyle name="Millares 63 2 3 2" xfId="14762" xr:uid="{EA72E7B1-D14D-4F1D-87E5-140AC3B21144}"/>
    <cellStyle name="Millares 63 2 3 2 2" xfId="36265" xr:uid="{C3A6ADE0-BF2C-4B74-97D0-440E53BE9A31}"/>
    <cellStyle name="Millares 63 2 3 3" xfId="21397" xr:uid="{48D5A652-AB97-4080-9C72-5EE75109E534}"/>
    <cellStyle name="Millares 63 2 3 3 2" xfId="42900" xr:uid="{11A80B98-1A42-43B2-BA85-72FEA56D5C13}"/>
    <cellStyle name="Millares 63 2 3 4" xfId="28002" xr:uid="{2EB35739-2BDC-4B02-99BD-E635DA913A97}"/>
    <cellStyle name="Millares 63 2 3 5" xfId="49505" xr:uid="{C67FCA8F-F870-4043-8759-A1E378C6E577}"/>
    <cellStyle name="Millares 63 2 4" xfId="8137" xr:uid="{5998C404-FA1E-456F-9DEA-83EEDAA18154}"/>
    <cellStyle name="Millares 63 2 4 2" xfId="29640" xr:uid="{5D67D382-6DCC-4146-B17E-733C3A73B5A1}"/>
    <cellStyle name="Millares 63 2 5" xfId="9794" xr:uid="{A86C46C6-DD9D-4179-9880-F3D773D31537}"/>
    <cellStyle name="Millares 63 2 5 2" xfId="31297" xr:uid="{F7FB70BE-ABA6-486D-964A-8AEDFA0E5B80}"/>
    <cellStyle name="Millares 63 2 6" xfId="16429" xr:uid="{F757044D-AA5D-4820-B162-29DAE90FB4EB}"/>
    <cellStyle name="Millares 63 2 6 2" xfId="37932" xr:uid="{C86EF445-037E-4402-A088-26835C3413CA}"/>
    <cellStyle name="Millares 63 2 7" xfId="23034" xr:uid="{EC00A59D-ED0B-4BB2-81F0-8152CB825CF2}"/>
    <cellStyle name="Millares 63 2 8" xfId="44537" xr:uid="{C94618AB-E57D-4642-A26D-1A0B29764AB7}"/>
    <cellStyle name="Millares 63 3" xfId="2215" xr:uid="{60B5B492-3E04-4A8A-84DA-B6D5BA10BE6B}"/>
    <cellStyle name="Millares 63 3 2" xfId="10481" xr:uid="{13916C0B-A115-44C2-BEB2-A8BD80DA5ECC}"/>
    <cellStyle name="Millares 63 3 2 2" xfId="31984" xr:uid="{6C5F75C9-070F-4FD4-B913-02DC432FC74A}"/>
    <cellStyle name="Millares 63 3 3" xfId="17116" xr:uid="{0510BE49-D716-40AA-A9D1-9BD79B53081D}"/>
    <cellStyle name="Millares 63 3 3 2" xfId="38619" xr:uid="{FFED10D5-4CB2-4725-B90B-38C5F36DAD4A}"/>
    <cellStyle name="Millares 63 3 4" xfId="23721" xr:uid="{85FFE773-B8AA-4A34-8067-AE2A040C884D}"/>
    <cellStyle name="Millares 63 3 5" xfId="45224" xr:uid="{D2CFD7F7-00F5-43C7-AEC3-F7F2EB0855A4}"/>
    <cellStyle name="Millares 63 4" xfId="3411" xr:uid="{6ABE42AE-785F-47DE-96F7-F6814D8DB7D0}"/>
    <cellStyle name="Millares 63 4 2" xfId="11677" xr:uid="{823E738E-4A8B-4379-9A7E-2F6954AE267A}"/>
    <cellStyle name="Millares 63 4 2 2" xfId="33180" xr:uid="{42BC5B07-A05E-4D2F-B37A-87B6345CA03D}"/>
    <cellStyle name="Millares 63 4 3" xfId="18312" xr:uid="{5B762054-789C-41FD-ACE1-9C39DCC9EAB1}"/>
    <cellStyle name="Millares 63 4 3 2" xfId="39815" xr:uid="{2F1C92AD-4D1C-481F-948C-6310FBE01F43}"/>
    <cellStyle name="Millares 63 4 4" xfId="24917" xr:uid="{EE9BD8B8-8571-4F8F-8FFF-87EF1554FB3F}"/>
    <cellStyle name="Millares 63 4 5" xfId="46420" xr:uid="{18CD8F11-4198-4F3B-8B57-657E47CFF8E2}"/>
    <cellStyle name="Millares 63 5" xfId="5550" xr:uid="{A1383ACE-3981-4B12-B7D0-CF0B1B4558F9}"/>
    <cellStyle name="Millares 63 5 2" xfId="13816" xr:uid="{2D3D1587-E951-4775-9475-87DFAACC8615}"/>
    <cellStyle name="Millares 63 5 2 2" xfId="35319" xr:uid="{0A07E998-80DA-41F2-8DB2-D2BC69E35BD4}"/>
    <cellStyle name="Millares 63 5 3" xfId="20451" xr:uid="{C5AC5518-72A1-4DE4-AA46-88BA214CFB4E}"/>
    <cellStyle name="Millares 63 5 3 2" xfId="41954" xr:uid="{10FB6E45-1761-4F16-81FE-B298A9533A33}"/>
    <cellStyle name="Millares 63 5 4" xfId="27056" xr:uid="{619E9B55-B881-4A16-B639-86A4827C0776}"/>
    <cellStyle name="Millares 63 5 5" xfId="48559" xr:uid="{3F7C8FD0-07BE-4794-A233-45767199817F}"/>
    <cellStyle name="Millares 63 6" xfId="7191" xr:uid="{06DE1460-2D8B-4C57-B565-EF0FCF60308F}"/>
    <cellStyle name="Millares 63 6 2" xfId="28694" xr:uid="{B262E82A-4707-492F-9976-44CFD4A20370}"/>
    <cellStyle name="Millares 63 7" xfId="8847" xr:uid="{E2C0BBAB-AFF1-4DA1-9D78-E7FD2EDCBBAE}"/>
    <cellStyle name="Millares 63 7 2" xfId="30350" xr:uid="{A41C75F7-2B3F-4A22-BBF8-0618C30CE009}"/>
    <cellStyle name="Millares 63 8" xfId="15483" xr:uid="{0D2F2BE2-98A3-419B-BE52-9CCFDC6DB075}"/>
    <cellStyle name="Millares 63 8 2" xfId="36986" xr:uid="{549483DD-F685-4834-9049-A99554E75D1E}"/>
    <cellStyle name="Millares 63 9" xfId="22088" xr:uid="{1660C8DE-4DC1-4423-B097-674EFABCE86F}"/>
    <cellStyle name="Millares 64" xfId="592" xr:uid="{6E1E4D95-58D0-4C9B-9A2D-CB6E56C91AAA}"/>
    <cellStyle name="Millares 64 10" xfId="43603" xr:uid="{CAB7A74A-1F40-4639-905F-D7AD775587B8}"/>
    <cellStyle name="Millares 64 2" xfId="1540" xr:uid="{255209B7-2B37-4494-9EB1-E548C9C0A011}"/>
    <cellStyle name="Millares 64 2 2" xfId="4369" xr:uid="{33A57AB3-C8CB-4B30-9082-5671C2FAF4DE}"/>
    <cellStyle name="Millares 64 2 2 2" xfId="12635" xr:uid="{73A3E4DA-8D02-4445-BCF2-944919FC8E7B}"/>
    <cellStyle name="Millares 64 2 2 2 2" xfId="34138" xr:uid="{5EB87615-FE10-4CF6-A26A-DFF9B7974D6A}"/>
    <cellStyle name="Millares 64 2 2 3" xfId="19270" xr:uid="{0EA2C84D-F645-4B39-83C7-A40CFB5E0213}"/>
    <cellStyle name="Millares 64 2 2 3 2" xfId="40773" xr:uid="{08C898BF-86ED-46AA-A9B1-4A3ABEDB0E92}"/>
    <cellStyle name="Millares 64 2 2 4" xfId="25875" xr:uid="{141FF0AA-16C9-4B31-B0A3-49B832C71DFC}"/>
    <cellStyle name="Millares 64 2 2 5" xfId="47378" xr:uid="{77937015-B959-4E29-96B2-D8F73280F917}"/>
    <cellStyle name="Millares 64 2 3" xfId="6508" xr:uid="{EFECD1AE-A176-4E64-92C5-1B00BB994AE2}"/>
    <cellStyle name="Millares 64 2 3 2" xfId="14774" xr:uid="{33BDDF12-40E8-4CA6-B4C8-79363B14FA7C}"/>
    <cellStyle name="Millares 64 2 3 2 2" xfId="36277" xr:uid="{93DB9208-450F-4495-B8CB-023A1539760A}"/>
    <cellStyle name="Millares 64 2 3 3" xfId="21409" xr:uid="{8DA5FE05-7FC8-477B-B3CE-7A5323B1566F}"/>
    <cellStyle name="Millares 64 2 3 3 2" xfId="42912" xr:uid="{0E06A81D-A8BC-4FA3-BA94-C3801478262C}"/>
    <cellStyle name="Millares 64 2 3 4" xfId="28014" xr:uid="{078E43E9-C60F-451A-B98A-AC9F4FEBC064}"/>
    <cellStyle name="Millares 64 2 3 5" xfId="49517" xr:uid="{EBC8649E-FE14-419B-8261-BEFA36DC8984}"/>
    <cellStyle name="Millares 64 2 4" xfId="8149" xr:uid="{19E2C1BD-8EEF-4219-B832-D4E9AC5A79BB}"/>
    <cellStyle name="Millares 64 2 4 2" xfId="29652" xr:uid="{E015A5E4-8A72-4600-A8D0-752083593ECD}"/>
    <cellStyle name="Millares 64 2 5" xfId="9806" xr:uid="{9E422431-7639-4E3D-B0AD-10CA5C979981}"/>
    <cellStyle name="Millares 64 2 5 2" xfId="31309" xr:uid="{A641F878-92ED-4EFB-9BCD-9DA8AD803926}"/>
    <cellStyle name="Millares 64 2 6" xfId="16441" xr:uid="{E48763A1-F6A4-4A4C-AB8C-04FDAC0E034B}"/>
    <cellStyle name="Millares 64 2 6 2" xfId="37944" xr:uid="{8D1B2C1E-1EFC-412A-A16B-CCA39FA40790}"/>
    <cellStyle name="Millares 64 2 7" xfId="23046" xr:uid="{FC99825F-86A9-48F7-BEC4-E6CA8BE64750}"/>
    <cellStyle name="Millares 64 2 8" xfId="44549" xr:uid="{55671969-C3E4-4C0A-9802-D3E7276B4AC2}"/>
    <cellStyle name="Millares 64 3" xfId="2227" xr:uid="{2042A6A6-4A7B-4087-99E9-A139AFAED851}"/>
    <cellStyle name="Millares 64 3 2" xfId="10493" xr:uid="{755D6BE0-D6D3-4469-A77D-F3F183ABFD6E}"/>
    <cellStyle name="Millares 64 3 2 2" xfId="31996" xr:uid="{9111DB60-5ED8-4343-BF40-5D1604C994D1}"/>
    <cellStyle name="Millares 64 3 3" xfId="17128" xr:uid="{37570759-D3A8-4E58-8529-750A601D6CDC}"/>
    <cellStyle name="Millares 64 3 3 2" xfId="38631" xr:uid="{15E4801E-612F-407B-94D6-9F09576D5753}"/>
    <cellStyle name="Millares 64 3 4" xfId="23733" xr:uid="{E528365C-8A7E-4DD5-BA52-0147E7CFDB2F}"/>
    <cellStyle name="Millares 64 3 5" xfId="45236" xr:uid="{1262EC1C-3352-41DA-8ED1-DCB69EA46690}"/>
    <cellStyle name="Millares 64 4" xfId="3423" xr:uid="{7B78D8DE-F90B-46A4-82BE-7B6D7D13902B}"/>
    <cellStyle name="Millares 64 4 2" xfId="11689" xr:uid="{C342056B-A9D2-4658-9CA4-9357572B14B1}"/>
    <cellStyle name="Millares 64 4 2 2" xfId="33192" xr:uid="{19CF0095-4E2B-4CE0-8481-37A8FAC726B5}"/>
    <cellStyle name="Millares 64 4 3" xfId="18324" xr:uid="{F4ECFFC0-69E0-4067-943A-2037246A7BAA}"/>
    <cellStyle name="Millares 64 4 3 2" xfId="39827" xr:uid="{2348516D-DD4B-4395-A5FE-155F5B86EC05}"/>
    <cellStyle name="Millares 64 4 4" xfId="24929" xr:uid="{52279195-97CA-46F7-94E0-45C82783BB15}"/>
    <cellStyle name="Millares 64 4 5" xfId="46432" xr:uid="{56795F6D-C692-49E6-BF91-3B9538879538}"/>
    <cellStyle name="Millares 64 5" xfId="5562" xr:uid="{1226C6CB-7436-4F02-BEF3-229AB9FDEE74}"/>
    <cellStyle name="Millares 64 5 2" xfId="13828" xr:uid="{C1684125-2704-4E90-AAC6-C6BFC56F76CA}"/>
    <cellStyle name="Millares 64 5 2 2" xfId="35331" xr:uid="{CFB8EB4C-68D2-41BD-B549-D02557895F5F}"/>
    <cellStyle name="Millares 64 5 3" xfId="20463" xr:uid="{3CB454EB-A23F-46B4-A708-AFB7E7F63B56}"/>
    <cellStyle name="Millares 64 5 3 2" xfId="41966" xr:uid="{99847FFF-99D5-4414-A9B9-C425ECA7EC9E}"/>
    <cellStyle name="Millares 64 5 4" xfId="27068" xr:uid="{AA81CB0B-756B-47DE-91BA-BEA05DECB0C0}"/>
    <cellStyle name="Millares 64 5 5" xfId="48571" xr:uid="{72C0C470-B82F-47D8-BC4D-0433E59610AD}"/>
    <cellStyle name="Millares 64 6" xfId="7203" xr:uid="{2B7AD17D-AA4E-4CE1-A797-570F031FFA27}"/>
    <cellStyle name="Millares 64 6 2" xfId="28706" xr:uid="{AED6B5F5-0038-4BBD-B99B-33276F555AAB}"/>
    <cellStyle name="Millares 64 7" xfId="8859" xr:uid="{470387E0-967F-474C-B76C-BDE914AA81F3}"/>
    <cellStyle name="Millares 64 7 2" xfId="30362" xr:uid="{21D24858-6D73-48A9-B4C5-9CFD8CB58230}"/>
    <cellStyle name="Millares 64 8" xfId="15495" xr:uid="{C4C5BB9A-3366-4702-8AB3-99F817AE5474}"/>
    <cellStyle name="Millares 64 8 2" xfId="36998" xr:uid="{7BF1F59A-6E70-4C07-8877-A99427D76395}"/>
    <cellStyle name="Millares 64 9" xfId="22100" xr:uid="{3FB4E4A9-AEB3-4494-88D7-F13AE349E17A}"/>
    <cellStyle name="Millares 65" xfId="586" xr:uid="{DD3F0430-E376-48E4-B0D7-DA9DB7A2256B}"/>
    <cellStyle name="Millares 65 10" xfId="43597" xr:uid="{5F8EB8A0-10C7-48C4-A81B-6470FEE8FCF5}"/>
    <cellStyle name="Millares 65 2" xfId="1534" xr:uid="{E416D7B9-DAE2-45B7-A540-D78DBB2828DC}"/>
    <cellStyle name="Millares 65 2 2" xfId="4363" xr:uid="{DB7BF8E7-5433-4AC5-9F88-E14409A4DA05}"/>
    <cellStyle name="Millares 65 2 2 2" xfId="12629" xr:uid="{12F772CC-4CA7-45B5-AEE3-0EB7BB4F9017}"/>
    <cellStyle name="Millares 65 2 2 2 2" xfId="34132" xr:uid="{7F04AD2A-94F1-4EDF-9E7E-BBDC1EDF9B0E}"/>
    <cellStyle name="Millares 65 2 2 3" xfId="19264" xr:uid="{00BEB010-F451-4595-81C7-EE984115DF7D}"/>
    <cellStyle name="Millares 65 2 2 3 2" xfId="40767" xr:uid="{FBF689E7-902E-4A2A-95F9-2917021106E7}"/>
    <cellStyle name="Millares 65 2 2 4" xfId="25869" xr:uid="{A15F67CE-BC74-468F-A6B3-72DADD618C31}"/>
    <cellStyle name="Millares 65 2 2 5" xfId="47372" xr:uid="{EEF87888-434B-4051-8643-4E12B47D3A91}"/>
    <cellStyle name="Millares 65 2 3" xfId="6502" xr:uid="{7E639A72-3F28-430D-8B48-A9926CB867FD}"/>
    <cellStyle name="Millares 65 2 3 2" xfId="14768" xr:uid="{CBF9CBB1-A30B-43EC-86E7-EB1022B8F919}"/>
    <cellStyle name="Millares 65 2 3 2 2" xfId="36271" xr:uid="{C20DE069-D8F1-4FF3-983C-4D7F5F94F9DA}"/>
    <cellStyle name="Millares 65 2 3 3" xfId="21403" xr:uid="{26786A2C-2456-403E-9194-8C5D72AC0261}"/>
    <cellStyle name="Millares 65 2 3 3 2" xfId="42906" xr:uid="{3124D572-86D9-48F3-AA1F-88F94039EFAB}"/>
    <cellStyle name="Millares 65 2 3 4" xfId="28008" xr:uid="{BD7D9209-7907-4931-A8B9-70EC001A8258}"/>
    <cellStyle name="Millares 65 2 3 5" xfId="49511" xr:uid="{92B64557-5A0C-42C8-B35C-1EC77427F3DD}"/>
    <cellStyle name="Millares 65 2 4" xfId="8143" xr:uid="{2B5D1A19-60E4-4574-981C-FEFD73730756}"/>
    <cellStyle name="Millares 65 2 4 2" xfId="29646" xr:uid="{4148BBF1-C3B6-43CD-884D-68AF4BBD805F}"/>
    <cellStyle name="Millares 65 2 5" xfId="9800" xr:uid="{8179F26D-C32D-413B-BDCF-70BE06AE6BEB}"/>
    <cellStyle name="Millares 65 2 5 2" xfId="31303" xr:uid="{CC484FA7-0BA4-4FC6-AC87-DB742C3BBC6F}"/>
    <cellStyle name="Millares 65 2 6" xfId="16435" xr:uid="{FC8A2592-9515-40C3-9CD7-CD5BAAA9B7F9}"/>
    <cellStyle name="Millares 65 2 6 2" xfId="37938" xr:uid="{7C5DCE78-1910-4F84-BCAC-FC79DEFE51D4}"/>
    <cellStyle name="Millares 65 2 7" xfId="23040" xr:uid="{C7F0C7A7-CC24-46B3-94B8-AFE08093ED71}"/>
    <cellStyle name="Millares 65 2 8" xfId="44543" xr:uid="{AF24BA1F-4F13-444B-ABF0-EAADC46CBD2B}"/>
    <cellStyle name="Millares 65 3" xfId="2221" xr:uid="{620A115C-A759-40C3-BD60-394512EA19A3}"/>
    <cellStyle name="Millares 65 3 2" xfId="10487" xr:uid="{BAB73126-B9AC-41B6-A51F-0128376E8D9C}"/>
    <cellStyle name="Millares 65 3 2 2" xfId="31990" xr:uid="{7BBACCF9-A57A-44A4-A108-50B216B2D425}"/>
    <cellStyle name="Millares 65 3 3" xfId="17122" xr:uid="{880C0522-07BE-4D04-994C-1CC2A19FFF2C}"/>
    <cellStyle name="Millares 65 3 3 2" xfId="38625" xr:uid="{BCD82F88-117A-4E37-8AD1-A047C34C2217}"/>
    <cellStyle name="Millares 65 3 4" xfId="23727" xr:uid="{73521C30-B10C-48D9-A397-DB8AE614B177}"/>
    <cellStyle name="Millares 65 3 5" xfId="45230" xr:uid="{B00FF4BE-193B-478E-92D5-12C38EE7BFF4}"/>
    <cellStyle name="Millares 65 4" xfId="3417" xr:uid="{6BE0D2B3-F0A2-4E4A-A736-FB73070CD83C}"/>
    <cellStyle name="Millares 65 4 2" xfId="11683" xr:uid="{661F36A4-8EE6-43CF-8F46-3BA1398A31FA}"/>
    <cellStyle name="Millares 65 4 2 2" xfId="33186" xr:uid="{C91F98D9-471E-4351-942A-F0A62E1AD13B}"/>
    <cellStyle name="Millares 65 4 3" xfId="18318" xr:uid="{7217004C-3EC6-4931-A81E-3BFA8F087860}"/>
    <cellStyle name="Millares 65 4 3 2" xfId="39821" xr:uid="{AF95D94B-4678-47E5-8583-511F0CDEEECB}"/>
    <cellStyle name="Millares 65 4 4" xfId="24923" xr:uid="{8B0FCBDD-66D4-4DE2-BEEC-4B2CC76A5752}"/>
    <cellStyle name="Millares 65 4 5" xfId="46426" xr:uid="{65FA50E0-C958-4A40-9422-6C40EEF540BD}"/>
    <cellStyle name="Millares 65 5" xfId="5556" xr:uid="{F475F3AF-E65D-4B49-A693-056582179919}"/>
    <cellStyle name="Millares 65 5 2" xfId="13822" xr:uid="{41DFE0B5-346D-428F-8B57-9D7009D9D24B}"/>
    <cellStyle name="Millares 65 5 2 2" xfId="35325" xr:uid="{0E87E497-9B67-4028-86E9-281779DDB66F}"/>
    <cellStyle name="Millares 65 5 3" xfId="20457" xr:uid="{36ED014B-A539-45F4-AD6B-6C085DBFABF1}"/>
    <cellStyle name="Millares 65 5 3 2" xfId="41960" xr:uid="{682F3B93-6148-4143-8803-E0D2AC7F31C0}"/>
    <cellStyle name="Millares 65 5 4" xfId="27062" xr:uid="{2E818946-76C3-491C-816F-22E951BC471E}"/>
    <cellStyle name="Millares 65 5 5" xfId="48565" xr:uid="{C79592FB-813E-4D9F-A5FC-C42D90DBBF68}"/>
    <cellStyle name="Millares 65 6" xfId="7197" xr:uid="{6059D698-B7A1-4A66-9673-B8A456035C9E}"/>
    <cellStyle name="Millares 65 6 2" xfId="28700" xr:uid="{7A9A2785-9BD6-408E-ABA7-D73E37F8C44F}"/>
    <cellStyle name="Millares 65 7" xfId="8853" xr:uid="{038EA37E-C309-4E07-94C8-2B0F3B3A7CAB}"/>
    <cellStyle name="Millares 65 7 2" xfId="30356" xr:uid="{37C9157E-D17B-4B11-A384-9FC9E00728BB}"/>
    <cellStyle name="Millares 65 8" xfId="15489" xr:uid="{EF6D2899-3758-4C2A-9B89-D795B65CFC87}"/>
    <cellStyle name="Millares 65 8 2" xfId="36992" xr:uid="{CEA9FA91-3FCC-4C61-83FE-CC6FFB8E64DD}"/>
    <cellStyle name="Millares 65 9" xfId="22094" xr:uid="{1676F086-F3AA-41B0-A257-0758F5AA8A1B}"/>
    <cellStyle name="Millares 654 2 2" xfId="79" xr:uid="{00000000-0005-0000-0000-00000B000000}"/>
    <cellStyle name="Millares 656" xfId="89" xr:uid="{00000000-0005-0000-0000-00000C000000}"/>
    <cellStyle name="Millares 656 2" xfId="130" xr:uid="{04A60C98-01F5-4939-93D7-82468A13FD87}"/>
    <cellStyle name="Millares 656 2 10" xfId="3033" xr:uid="{5CC8CE4A-DA29-4AFD-A69D-6B17CC3C2FB9}"/>
    <cellStyle name="Millares 656 2 10 2" xfId="11299" xr:uid="{CB09F05A-1E5D-4A98-A23A-474858CCE974}"/>
    <cellStyle name="Millares 656 2 10 2 2" xfId="32802" xr:uid="{A1F3713F-DCBA-4F85-8925-FDC133605CA0}"/>
    <cellStyle name="Millares 656 2 10 3" xfId="17934" xr:uid="{58E92830-E945-443F-915A-99FD1BD09AC3}"/>
    <cellStyle name="Millares 656 2 10 3 2" xfId="39437" xr:uid="{7B428E6C-6C19-4B38-9FDB-74FED44A1CF5}"/>
    <cellStyle name="Millares 656 2 10 4" xfId="24539" xr:uid="{2CC77D94-A9A1-4EFF-8CD7-6A8F343DF688}"/>
    <cellStyle name="Millares 656 2 10 5" xfId="46042" xr:uid="{A4857506-046A-41FD-8E98-47BE9367F3C5}"/>
    <cellStyle name="Millares 656 2 11" xfId="4668" xr:uid="{A95B7D5F-C036-40F3-A31C-41F1D52C1267}"/>
    <cellStyle name="Millares 656 2 11 2" xfId="12934" xr:uid="{BC0519DE-9F40-4A2F-B5F5-EE66DD04BA99}"/>
    <cellStyle name="Millares 656 2 11 2 2" xfId="34437" xr:uid="{101D9BAD-F056-4DFB-8DFD-6FAE0ED8A4C6}"/>
    <cellStyle name="Millares 656 2 11 3" xfId="19569" xr:uid="{573254E9-193F-441D-881C-E6317F6FFB09}"/>
    <cellStyle name="Millares 656 2 11 3 2" xfId="41072" xr:uid="{F2CBE4A1-24E9-4BA8-9B4A-82729C4ACBE6}"/>
    <cellStyle name="Millares 656 2 11 4" xfId="26174" xr:uid="{C9BA08FE-C2B3-49FD-847D-EC1953466C2B}"/>
    <cellStyle name="Millares 656 2 11 5" xfId="47677" xr:uid="{3B28DE2C-CAFC-454F-91AB-A3077324909C}"/>
    <cellStyle name="Millares 656 2 12" xfId="5171" xr:uid="{45A3B20A-5803-42B2-8420-34D0BF2CA543}"/>
    <cellStyle name="Millares 656 2 12 2" xfId="13437" xr:uid="{0F4D1F9D-B99B-4F6E-AF20-1E712CBC9180}"/>
    <cellStyle name="Millares 656 2 12 2 2" xfId="34940" xr:uid="{D18482C8-0A05-47B9-AFAC-4EE8936F714A}"/>
    <cellStyle name="Millares 656 2 12 3" xfId="20072" xr:uid="{9C19A965-BC57-4388-ADA5-82CAA93B4EA3}"/>
    <cellStyle name="Millares 656 2 12 3 2" xfId="41575" xr:uid="{FAF28D6C-AF96-4169-B29B-A8C59EC8CF7F}"/>
    <cellStyle name="Millares 656 2 12 4" xfId="26677" xr:uid="{D2BAFEA5-E317-4142-AF05-873AF5D30D00}"/>
    <cellStyle name="Millares 656 2 12 5" xfId="48180" xr:uid="{863FF8C4-5AC1-429F-B13D-E15D1F0F0304}"/>
    <cellStyle name="Millares 656 2 13" xfId="6812" xr:uid="{BE028930-75F2-49EA-8434-DFF4F42833FC}"/>
    <cellStyle name="Millares 656 2 13 2" xfId="28315" xr:uid="{AFF5E936-C82C-4F76-A577-38641ABABFAA}"/>
    <cellStyle name="Millares 656 2 14" xfId="8466" xr:uid="{82BE426D-0873-4CA7-98AD-82B0CB8174A5}"/>
    <cellStyle name="Millares 656 2 14 2" xfId="29969" xr:uid="{CAEEC27F-D2B5-4E84-BF29-D4022D102724}"/>
    <cellStyle name="Millares 656 2 15" xfId="15105" xr:uid="{1404BB23-5EB3-4B74-B416-49E8AAB05218}"/>
    <cellStyle name="Millares 656 2 15 2" xfId="36608" xr:uid="{B9F59755-30C4-4DE8-B77E-53CF79972B28}"/>
    <cellStyle name="Millares 656 2 16" xfId="21710" xr:uid="{D1DFAF06-D96D-4FBA-AD5E-0D1C03CD6950}"/>
    <cellStyle name="Millares 656 2 17" xfId="43213" xr:uid="{15A5180A-F38F-40AC-AC17-964AC5AAD8A3}"/>
    <cellStyle name="Millares 656 2 2" xfId="168" xr:uid="{775364BF-4FF7-4459-81BC-BF9ED96BCD94}"/>
    <cellStyle name="Millares 656 2 2 10" xfId="4705" xr:uid="{C43F93B2-EB8A-4005-93C6-93BD2317655E}"/>
    <cellStyle name="Millares 656 2 2 10 2" xfId="12971" xr:uid="{BFB23265-71C6-444D-AFC8-E8576A7BB7E6}"/>
    <cellStyle name="Millares 656 2 2 10 2 2" xfId="34474" xr:uid="{C6FA7E14-5AEF-49A3-B3FE-E7CBB0A36CA5}"/>
    <cellStyle name="Millares 656 2 2 10 3" xfId="19606" xr:uid="{E1D8973E-A1BC-4189-83A4-9824E6EEB664}"/>
    <cellStyle name="Millares 656 2 2 10 3 2" xfId="41109" xr:uid="{D4897329-90A2-4371-83E0-7EAF6990D4F4}"/>
    <cellStyle name="Millares 656 2 2 10 4" xfId="26211" xr:uid="{2A94B4F3-36D3-47F8-BF05-8DC0EA99EBFF}"/>
    <cellStyle name="Millares 656 2 2 10 5" xfId="47714" xr:uid="{8BEC59FF-5ECB-44A3-AB70-38F7B9B554AF}"/>
    <cellStyle name="Millares 656 2 2 11" xfId="5208" xr:uid="{A886D202-3549-4AC1-A215-6B8E9EB4B6E6}"/>
    <cellStyle name="Millares 656 2 2 11 2" xfId="13474" xr:uid="{09644629-7CA2-4C60-AD43-A73CDB51DE34}"/>
    <cellStyle name="Millares 656 2 2 11 2 2" xfId="34977" xr:uid="{00061812-8A0F-468A-96C7-096D1DE2A5D1}"/>
    <cellStyle name="Millares 656 2 2 11 3" xfId="20109" xr:uid="{B8F96303-0FC7-473F-9921-29F5F70C282A}"/>
    <cellStyle name="Millares 656 2 2 11 3 2" xfId="41612" xr:uid="{014B86E4-46F8-460B-AB77-B5145D33BDD9}"/>
    <cellStyle name="Millares 656 2 2 11 4" xfId="26714" xr:uid="{3DA1527A-421B-455B-B038-32794E9A9A7F}"/>
    <cellStyle name="Millares 656 2 2 11 5" xfId="48217" xr:uid="{5D4B1E40-1A3A-45C7-A1CA-F586909C4E4F}"/>
    <cellStyle name="Millares 656 2 2 12" xfId="6849" xr:uid="{5EC34BF2-6515-4E23-B540-C9D44775CA68}"/>
    <cellStyle name="Millares 656 2 2 12 2" xfId="28352" xr:uid="{422926BF-6C0A-414B-97C7-C53324B6CE9A}"/>
    <cellStyle name="Millares 656 2 2 13" xfId="8503" xr:uid="{D4952934-D228-4833-895D-C581A2BA4324}"/>
    <cellStyle name="Millares 656 2 2 13 2" xfId="30006" xr:uid="{2CD24EED-6FAF-429F-A3BA-6A65F3EF8DBB}"/>
    <cellStyle name="Millares 656 2 2 14" xfId="15142" xr:uid="{1950AEB0-E439-455F-AC92-E75BB65AE30C}"/>
    <cellStyle name="Millares 656 2 2 14 2" xfId="36645" xr:uid="{BC975E36-115D-4565-8048-8C1D00203D7D}"/>
    <cellStyle name="Millares 656 2 2 15" xfId="21747" xr:uid="{CF54607E-CAAE-48FF-BEF3-C49A2BF0B7F1}"/>
    <cellStyle name="Millares 656 2 2 16" xfId="43250" xr:uid="{5371297B-E741-4F06-B04A-E8368466821B}"/>
    <cellStyle name="Millares 656 2 2 2" xfId="500" xr:uid="{0110A86F-DF33-4258-840D-1A1C1101FCD4}"/>
    <cellStyle name="Millares 656 2 2 2 10" xfId="7111" xr:uid="{C5A9962E-480D-43CE-BCE2-E88FA35B7ED4}"/>
    <cellStyle name="Millares 656 2 2 2 10 2" xfId="28614" xr:uid="{E03F280E-A509-4677-8330-077BB4430BF6}"/>
    <cellStyle name="Millares 656 2 2 2 11" xfId="8767" xr:uid="{F73DD036-0A75-4CE8-BD52-6B5B248B2A7A}"/>
    <cellStyle name="Millares 656 2 2 2 11 2" xfId="30270" xr:uid="{92BC38D1-C276-419F-A654-4D5F5B262095}"/>
    <cellStyle name="Millares 656 2 2 2 12" xfId="15403" xr:uid="{B0AAF143-0146-44C1-B6AD-52D1434C624A}"/>
    <cellStyle name="Millares 656 2 2 2 12 2" xfId="36906" xr:uid="{F4F03C57-8F89-411A-A37E-3AA88761CE56}"/>
    <cellStyle name="Millares 656 2 2 2 13" xfId="22008" xr:uid="{17A7C9C1-92AF-4B60-A8A6-D93436DFFFC2}"/>
    <cellStyle name="Millares 656 2 2 2 14" xfId="43511" xr:uid="{AE6CC512-EC63-45C3-B11E-FE585BBF18C2}"/>
    <cellStyle name="Millares 656 2 2 2 2" xfId="782" xr:uid="{F821248D-497E-4E32-8C87-24CA1FACFEE8}"/>
    <cellStyle name="Millares 656 2 2 2 2 10" xfId="15683" xr:uid="{500152CF-349B-4EAA-BE37-035421EECDBE}"/>
    <cellStyle name="Millares 656 2 2 2 2 10 2" xfId="37186" xr:uid="{E1E0F224-C369-4E3D-834F-5CC5CEEAB706}"/>
    <cellStyle name="Millares 656 2 2 2 2 11" xfId="22288" xr:uid="{871232B0-BCEB-4E94-9268-E9D898DA711B}"/>
    <cellStyle name="Millares 656 2 2 2 2 12" xfId="43791" xr:uid="{0A627DE8-5737-41C8-928F-C5C6D5045176}"/>
    <cellStyle name="Millares 656 2 2 2 2 2" xfId="1728" xr:uid="{948C6F6D-0F84-41D4-AB73-3093CA6EB984}"/>
    <cellStyle name="Millares 656 2 2 2 2 2 2" xfId="4557" xr:uid="{C0469A73-F7C7-45DE-8B7D-5D76289CD5DA}"/>
    <cellStyle name="Millares 656 2 2 2 2 2 2 2" xfId="12823" xr:uid="{908E534D-31FC-4960-822F-588F3F2C108B}"/>
    <cellStyle name="Millares 656 2 2 2 2 2 2 2 2" xfId="34326" xr:uid="{A7DA2632-CCFF-45D2-8807-C762326D31A8}"/>
    <cellStyle name="Millares 656 2 2 2 2 2 2 3" xfId="19458" xr:uid="{628CE8B9-5361-4BF2-98D8-AAD7B685B431}"/>
    <cellStyle name="Millares 656 2 2 2 2 2 2 3 2" xfId="40961" xr:uid="{A3CA7191-E6EC-4F58-9913-3791D0AB1744}"/>
    <cellStyle name="Millares 656 2 2 2 2 2 2 4" xfId="26063" xr:uid="{E5AF807F-D445-46C2-8941-4C1FD9E43CFF}"/>
    <cellStyle name="Millares 656 2 2 2 2 2 2 5" xfId="47566" xr:uid="{4F6801A9-3E3D-4A32-AAB3-5016BE729DD5}"/>
    <cellStyle name="Millares 656 2 2 2 2 2 3" xfId="6696" xr:uid="{F27615CE-87B1-4FC3-AD33-F16D6160906C}"/>
    <cellStyle name="Millares 656 2 2 2 2 2 3 2" xfId="14962" xr:uid="{960E6EA5-B548-41B6-835D-92FE2F60A45B}"/>
    <cellStyle name="Millares 656 2 2 2 2 2 3 2 2" xfId="36465" xr:uid="{50735AAB-C4DB-4C58-83B9-D01B22FF1130}"/>
    <cellStyle name="Millares 656 2 2 2 2 2 3 3" xfId="21597" xr:uid="{683D8843-D61A-405A-80C4-8E73555DA817}"/>
    <cellStyle name="Millares 656 2 2 2 2 2 3 3 2" xfId="43100" xr:uid="{9C337DE9-B8B8-4878-8C9D-1D5DFC892930}"/>
    <cellStyle name="Millares 656 2 2 2 2 2 3 4" xfId="28202" xr:uid="{D07A49BF-1F75-425C-A97D-7F74771094A1}"/>
    <cellStyle name="Millares 656 2 2 2 2 2 3 5" xfId="49705" xr:uid="{92BC859C-D72E-466E-824B-E344B734ACC9}"/>
    <cellStyle name="Millares 656 2 2 2 2 2 4" xfId="8337" xr:uid="{8565F596-E379-4845-B977-256910501194}"/>
    <cellStyle name="Millares 656 2 2 2 2 2 4 2" xfId="29840" xr:uid="{9F651779-81AD-4977-A559-4CE7CD6BA624}"/>
    <cellStyle name="Millares 656 2 2 2 2 2 5" xfId="9994" xr:uid="{F40BC2CD-0146-4AFA-8716-9779AF2BFA7E}"/>
    <cellStyle name="Millares 656 2 2 2 2 2 5 2" xfId="31497" xr:uid="{D072F16E-E119-44C2-8C0B-6525BF09C8C8}"/>
    <cellStyle name="Millares 656 2 2 2 2 2 6" xfId="16629" xr:uid="{6DACAC15-8463-4792-917B-CD5114DCB59A}"/>
    <cellStyle name="Millares 656 2 2 2 2 2 6 2" xfId="38132" xr:uid="{6ADD343D-4A07-4E64-9D32-87BB82F9B965}"/>
    <cellStyle name="Millares 656 2 2 2 2 2 7" xfId="23234" xr:uid="{A2AD57CE-C168-45CF-9B71-0F26645BBEBC}"/>
    <cellStyle name="Millares 656 2 2 2 2 2 8" xfId="44737" xr:uid="{3C569C95-D901-41DD-9FD3-E9667E4470AC}"/>
    <cellStyle name="Millares 656 2 2 2 2 3" xfId="2415" xr:uid="{01BFA65A-C49B-496B-95D0-B84C672AA65A}"/>
    <cellStyle name="Millares 656 2 2 2 2 3 2" xfId="10681" xr:uid="{391310ED-1AA1-461B-8A98-1BBD47E58DD1}"/>
    <cellStyle name="Millares 656 2 2 2 2 3 2 2" xfId="32184" xr:uid="{A820CEEF-5CAE-416D-A35C-085961CF8CBB}"/>
    <cellStyle name="Millares 656 2 2 2 2 3 3" xfId="17316" xr:uid="{D6CBA5DD-8EC2-4F74-9E07-B4B1D7CC9067}"/>
    <cellStyle name="Millares 656 2 2 2 2 3 3 2" xfId="38819" xr:uid="{B9594601-5311-4E55-AFA4-19C976C7927A}"/>
    <cellStyle name="Millares 656 2 2 2 2 3 4" xfId="23921" xr:uid="{28E21B53-3E7F-4426-A80D-E565114F6F50}"/>
    <cellStyle name="Millares 656 2 2 2 2 3 5" xfId="45424" xr:uid="{CF3AE417-E45D-4C5D-B839-E4516FE5E887}"/>
    <cellStyle name="Millares 656 2 2 2 2 4" xfId="2932" xr:uid="{D59696D8-DF9D-4E2C-AC05-22E49C8AFF49}"/>
    <cellStyle name="Millares 656 2 2 2 2 4 2" xfId="11198" xr:uid="{0974196E-FD14-4CF8-B199-0317D0DCEB36}"/>
    <cellStyle name="Millares 656 2 2 2 2 4 2 2" xfId="32701" xr:uid="{2AE70EFB-A0F4-4F26-B28A-77CA9D343186}"/>
    <cellStyle name="Millares 656 2 2 2 2 4 3" xfId="17833" xr:uid="{BA41D990-4C1F-4378-893C-1CDDDD10BE5B}"/>
    <cellStyle name="Millares 656 2 2 2 2 4 3 2" xfId="39336" xr:uid="{53DAB76D-7F55-422E-9BCB-BCA1A6CEF459}"/>
    <cellStyle name="Millares 656 2 2 2 2 4 4" xfId="24438" xr:uid="{3253DB11-E192-4385-AD50-5781C006D6EC}"/>
    <cellStyle name="Millares 656 2 2 2 2 4 5" xfId="45941" xr:uid="{D29EF2AD-5315-4F76-BE81-152F7020CCB1}"/>
    <cellStyle name="Millares 656 2 2 2 2 5" xfId="3611" xr:uid="{0CAF4001-8117-4490-8F65-B6F9DDE0D539}"/>
    <cellStyle name="Millares 656 2 2 2 2 5 2" xfId="11877" xr:uid="{AB84A70A-1D4A-4ECC-88DB-8AC2B113F146}"/>
    <cellStyle name="Millares 656 2 2 2 2 5 2 2" xfId="33380" xr:uid="{6BA6C774-5F24-4217-B06A-DEC37302D36F}"/>
    <cellStyle name="Millares 656 2 2 2 2 5 3" xfId="18512" xr:uid="{B581A616-D7B4-48CA-B5D5-F2C85E5F9C33}"/>
    <cellStyle name="Millares 656 2 2 2 2 5 3 2" xfId="40015" xr:uid="{C70D4D38-C56C-4B1C-9238-6CE981393657}"/>
    <cellStyle name="Millares 656 2 2 2 2 5 4" xfId="25117" xr:uid="{F1D9C87C-4D2D-4B8C-A4FC-0EB00B340C16}"/>
    <cellStyle name="Millares 656 2 2 2 2 5 5" xfId="46620" xr:uid="{65D87241-FD49-4885-8001-6FBBAA825EF5}"/>
    <cellStyle name="Millares 656 2 2 2 2 6" xfId="5076" xr:uid="{7364A28B-7CBA-4991-AD98-C941D5A75D0A}"/>
    <cellStyle name="Millares 656 2 2 2 2 6 2" xfId="13342" xr:uid="{F3FA4448-EA89-4675-BB8D-18E7A719A4AD}"/>
    <cellStyle name="Millares 656 2 2 2 2 6 2 2" xfId="34845" xr:uid="{6F661EAF-FC0B-4863-B5B4-ADE9A1E8B3F9}"/>
    <cellStyle name="Millares 656 2 2 2 2 6 3" xfId="19977" xr:uid="{C7E5E185-6274-4C0B-B424-4879D2C49934}"/>
    <cellStyle name="Millares 656 2 2 2 2 6 3 2" xfId="41480" xr:uid="{CBDDDF7C-BA50-40F5-B69E-019C11C22EB8}"/>
    <cellStyle name="Millares 656 2 2 2 2 6 4" xfId="26582" xr:uid="{142D39F3-930C-4063-A256-45C1B47A31D9}"/>
    <cellStyle name="Millares 656 2 2 2 2 6 5" xfId="48085" xr:uid="{DDEDD794-6CBD-4225-A18D-B3116ADB59E8}"/>
    <cellStyle name="Millares 656 2 2 2 2 7" xfId="5750" xr:uid="{5C368BBD-5A6F-46E9-A2D4-6AA5374837E5}"/>
    <cellStyle name="Millares 656 2 2 2 2 7 2" xfId="14016" xr:uid="{98B7EC46-76F5-4969-A083-849B2E98ADEE}"/>
    <cellStyle name="Millares 656 2 2 2 2 7 2 2" xfId="35519" xr:uid="{14D6631F-3435-44BF-9F88-425D0EBF90A0}"/>
    <cellStyle name="Millares 656 2 2 2 2 7 3" xfId="20651" xr:uid="{6B330783-70CE-45AD-BEAE-B3EC3CDA9049}"/>
    <cellStyle name="Millares 656 2 2 2 2 7 3 2" xfId="42154" xr:uid="{EFCEA0C9-C6C0-4A1F-A314-D45DF3A1E647}"/>
    <cellStyle name="Millares 656 2 2 2 2 7 4" xfId="27256" xr:uid="{E05DFE75-52F3-4F94-BC31-7038B0F30648}"/>
    <cellStyle name="Millares 656 2 2 2 2 7 5" xfId="48759" xr:uid="{3FCED213-ABAF-4830-B851-31DB44A414AD}"/>
    <cellStyle name="Millares 656 2 2 2 2 8" xfId="7391" xr:uid="{D34AF25C-13F0-4494-90E3-0513864FA145}"/>
    <cellStyle name="Millares 656 2 2 2 2 8 2" xfId="28894" xr:uid="{7820A759-061B-4692-8269-9E292903530A}"/>
    <cellStyle name="Millares 656 2 2 2 2 9" xfId="9048" xr:uid="{C57D9CF1-B3A3-462A-8A67-813A8C405DE7}"/>
    <cellStyle name="Millares 656 2 2 2 2 9 2" xfId="30551" xr:uid="{8FE5255E-19BB-451B-A8BA-CE1E31E33B93}"/>
    <cellStyle name="Millares 656 2 2 2 3" xfId="1052" xr:uid="{EC06FAC0-E9B8-4176-951B-BB6B040FC578}"/>
    <cellStyle name="Millares 656 2 2 2 3 2" xfId="3881" xr:uid="{45B73B03-D824-44FF-98BB-32EAD9C3A3A0}"/>
    <cellStyle name="Millares 656 2 2 2 3 2 2" xfId="12147" xr:uid="{9D94A86C-76E4-4657-9DE1-03CE4A836FFE}"/>
    <cellStyle name="Millares 656 2 2 2 3 2 2 2" xfId="33650" xr:uid="{791D7109-8C69-4EBB-B672-39823833E766}"/>
    <cellStyle name="Millares 656 2 2 2 3 2 3" xfId="18782" xr:uid="{A5E3CEE7-0836-44F2-85E3-8B7C38814857}"/>
    <cellStyle name="Millares 656 2 2 2 3 2 3 2" xfId="40285" xr:uid="{4ADA73BD-FDF8-4BA2-8E26-CA7342FF14A3}"/>
    <cellStyle name="Millares 656 2 2 2 3 2 4" xfId="25387" xr:uid="{C535F34D-BEA1-4C9E-BAA6-44FAE4D0D748}"/>
    <cellStyle name="Millares 656 2 2 2 3 2 5" xfId="46890" xr:uid="{9CB3A3C5-B7FB-4DDD-9C23-0181C2D69094}"/>
    <cellStyle name="Millares 656 2 2 2 3 3" xfId="6020" xr:uid="{8BB8DC06-A78F-4C83-A490-19787B15441C}"/>
    <cellStyle name="Millares 656 2 2 2 3 3 2" xfId="14286" xr:uid="{0F115A69-2960-4CBE-846C-63A746403B0F}"/>
    <cellStyle name="Millares 656 2 2 2 3 3 2 2" xfId="35789" xr:uid="{027D7089-6F1B-4163-A730-A3AAB492D384}"/>
    <cellStyle name="Millares 656 2 2 2 3 3 3" xfId="20921" xr:uid="{C2F54FFC-240C-4F17-8EE9-827865626CB2}"/>
    <cellStyle name="Millares 656 2 2 2 3 3 3 2" xfId="42424" xr:uid="{A5049A72-D097-4357-96BE-C6B05AEF857B}"/>
    <cellStyle name="Millares 656 2 2 2 3 3 4" xfId="27526" xr:uid="{37FB6C4A-B7D2-4FBD-8924-6A3A0674FBCF}"/>
    <cellStyle name="Millares 656 2 2 2 3 3 5" xfId="49029" xr:uid="{F1D847DD-55F9-4C89-8757-ECCF81DCAAEC}"/>
    <cellStyle name="Millares 656 2 2 2 3 4" xfId="7661" xr:uid="{8915B079-50C9-47FE-8061-0CFEBC2E8562}"/>
    <cellStyle name="Millares 656 2 2 2 3 4 2" xfId="29164" xr:uid="{BF3C2238-DC4C-4A30-BAA2-EA19BF91F6DA}"/>
    <cellStyle name="Millares 656 2 2 2 3 5" xfId="9318" xr:uid="{F1E29BC3-8398-44D3-9B22-4003F3F556A1}"/>
    <cellStyle name="Millares 656 2 2 2 3 5 2" xfId="30821" xr:uid="{FE4A8FA8-8464-432D-B364-242B2811E410}"/>
    <cellStyle name="Millares 656 2 2 2 3 6" xfId="15953" xr:uid="{2275C5A8-ECC7-4CB5-9C91-39A8FE3EFF05}"/>
    <cellStyle name="Millares 656 2 2 2 3 6 2" xfId="37456" xr:uid="{3765D6B0-9D83-4502-B418-B3D68C9D62CE}"/>
    <cellStyle name="Millares 656 2 2 2 3 7" xfId="22558" xr:uid="{F8A7354F-0C14-4788-A434-4D9D634988F7}"/>
    <cellStyle name="Millares 656 2 2 2 3 8" xfId="44061" xr:uid="{6EF9E111-51B3-4FB8-817D-7F20A088AA4E}"/>
    <cellStyle name="Millares 656 2 2 2 4" xfId="1448" xr:uid="{09218169-553B-4567-BDA6-C54B64B61405}"/>
    <cellStyle name="Millares 656 2 2 2 4 2" xfId="4277" xr:uid="{10072FD2-23C0-4CB4-ACF4-57152ABE6EA4}"/>
    <cellStyle name="Millares 656 2 2 2 4 2 2" xfId="12543" xr:uid="{D60EA843-81C8-4EC9-8AB1-822519A07891}"/>
    <cellStyle name="Millares 656 2 2 2 4 2 2 2" xfId="34046" xr:uid="{1F256685-9466-4F8B-8590-E2B73A6873F1}"/>
    <cellStyle name="Millares 656 2 2 2 4 2 3" xfId="19178" xr:uid="{A52AE37A-68D8-4F7C-B816-AD2A66942C49}"/>
    <cellStyle name="Millares 656 2 2 2 4 2 3 2" xfId="40681" xr:uid="{0228BDB7-EDB7-4794-8ECF-70FEE55295E2}"/>
    <cellStyle name="Millares 656 2 2 2 4 2 4" xfId="25783" xr:uid="{15E55A7D-7B4A-4178-888C-9B2D0981D2A0}"/>
    <cellStyle name="Millares 656 2 2 2 4 2 5" xfId="47286" xr:uid="{35A2828B-29AA-4D2F-ACA2-61FEC1883B93}"/>
    <cellStyle name="Millares 656 2 2 2 4 3" xfId="6416" xr:uid="{1DF93216-D3C8-40D5-994F-08763C46DFCD}"/>
    <cellStyle name="Millares 656 2 2 2 4 3 2" xfId="14682" xr:uid="{833DDB79-40D4-46DE-B36D-78D88E82FB88}"/>
    <cellStyle name="Millares 656 2 2 2 4 3 2 2" xfId="36185" xr:uid="{F766E7E5-A53B-4B20-B8A8-A62646F4E101}"/>
    <cellStyle name="Millares 656 2 2 2 4 3 3" xfId="21317" xr:uid="{5A0A34FB-5892-458D-95E6-A6D6E90B2DAE}"/>
    <cellStyle name="Millares 656 2 2 2 4 3 3 2" xfId="42820" xr:uid="{E4020839-7DC7-41AB-9D42-9D639D071D3C}"/>
    <cellStyle name="Millares 656 2 2 2 4 3 4" xfId="27922" xr:uid="{8AE5BB5E-4091-4CFF-92C6-B1A9D9236588}"/>
    <cellStyle name="Millares 656 2 2 2 4 3 5" xfId="49425" xr:uid="{D4B0DDF8-551E-4C5B-BF3A-D85EF38DB7F1}"/>
    <cellStyle name="Millares 656 2 2 2 4 4" xfId="8057" xr:uid="{926AA1F7-6F99-4D90-A1CF-543459EC849F}"/>
    <cellStyle name="Millares 656 2 2 2 4 4 2" xfId="29560" xr:uid="{A0381B89-151D-4A3C-B078-15D49501D67E}"/>
    <cellStyle name="Millares 656 2 2 2 4 5" xfId="9714" xr:uid="{AFB908E0-6C69-4FCD-9C13-D1D4ED7C4B6B}"/>
    <cellStyle name="Millares 656 2 2 2 4 5 2" xfId="31217" xr:uid="{9EA49973-4F19-4585-A73F-A17614A601A3}"/>
    <cellStyle name="Millares 656 2 2 2 4 6" xfId="16349" xr:uid="{1DA9035E-17C9-41EB-A4C2-63A1B9EF2677}"/>
    <cellStyle name="Millares 656 2 2 2 4 6 2" xfId="37852" xr:uid="{1EDA6DF1-A3C7-4063-BD61-EEB050779035}"/>
    <cellStyle name="Millares 656 2 2 2 4 7" xfId="22954" xr:uid="{3C28E2B6-700A-4D11-8A71-D8AD77E92C74}"/>
    <cellStyle name="Millares 656 2 2 2 4 8" xfId="44457" xr:uid="{48BC7642-7D90-4215-AB74-427034D50F66}"/>
    <cellStyle name="Millares 656 2 2 2 5" xfId="2135" xr:uid="{A53E74B9-0593-4686-BB75-F7F34F151275}"/>
    <cellStyle name="Millares 656 2 2 2 5 2" xfId="10401" xr:uid="{2E94EFB5-0D65-4A61-92F3-BBCF805B5126}"/>
    <cellStyle name="Millares 656 2 2 2 5 2 2" xfId="31904" xr:uid="{E30B06DD-99CD-4A08-BA72-40B1E3154147}"/>
    <cellStyle name="Millares 656 2 2 2 5 3" xfId="17036" xr:uid="{7900F197-BAE6-43C3-8AA9-F5E6259593C8}"/>
    <cellStyle name="Millares 656 2 2 2 5 3 2" xfId="38539" xr:uid="{2B46319C-186B-4088-92D2-AE2620E40AC2}"/>
    <cellStyle name="Millares 656 2 2 2 5 4" xfId="23641" xr:uid="{F3F1C163-232F-4CEF-BE89-4D7938CDB62E}"/>
    <cellStyle name="Millares 656 2 2 2 5 5" xfId="45144" xr:uid="{FD626DE1-8807-45AD-AABB-22A5823E7B04}"/>
    <cellStyle name="Millares 656 2 2 2 6" xfId="2683" xr:uid="{D8561002-458A-4708-8A4A-0A918A5AC4A3}"/>
    <cellStyle name="Millares 656 2 2 2 6 2" xfId="10949" xr:uid="{CA66EE33-B6D5-46CA-8DA2-FFDBE02E9248}"/>
    <cellStyle name="Millares 656 2 2 2 6 2 2" xfId="32452" xr:uid="{D44F23E3-B1D9-4CC5-852D-BC87951AAD4B}"/>
    <cellStyle name="Millares 656 2 2 2 6 3" xfId="17584" xr:uid="{0251966F-3B8B-42D8-B010-B7E61D3791D7}"/>
    <cellStyle name="Millares 656 2 2 2 6 3 2" xfId="39087" xr:uid="{4F492BCD-B942-47AE-92FB-3041C899E544}"/>
    <cellStyle name="Millares 656 2 2 2 6 4" xfId="24189" xr:uid="{62DA7ABF-A874-471A-B107-38DEAD59776B}"/>
    <cellStyle name="Millares 656 2 2 2 6 5" xfId="45692" xr:uid="{62B915F3-E1E3-4987-A24D-D89906EF4A8C}"/>
    <cellStyle name="Millares 656 2 2 2 7" xfId="3331" xr:uid="{B4B197C7-751C-48EB-9C7E-1F20F1B57AB1}"/>
    <cellStyle name="Millares 656 2 2 2 7 2" xfId="11597" xr:uid="{5962C923-C040-4130-9728-06AB16FFFD52}"/>
    <cellStyle name="Millares 656 2 2 2 7 2 2" xfId="33100" xr:uid="{A4AD24FA-8B01-4228-B565-1EE44B540581}"/>
    <cellStyle name="Millares 656 2 2 2 7 3" xfId="18232" xr:uid="{7088112E-65B5-40D0-BED8-F2A21E53B0DC}"/>
    <cellStyle name="Millares 656 2 2 2 7 3 2" xfId="39735" xr:uid="{9A8CB651-4E60-448C-8775-C00560AF8838}"/>
    <cellStyle name="Millares 656 2 2 2 7 4" xfId="24837" xr:uid="{792419D8-1D43-47AA-954F-74156EE03E10}"/>
    <cellStyle name="Millares 656 2 2 2 7 5" xfId="46340" xr:uid="{CBFBBD1F-9871-459E-99E5-01EF97DE7B16}"/>
    <cellStyle name="Millares 656 2 2 2 8" xfId="4827" xr:uid="{0CC4AD97-5F09-4365-A015-E32C5AF3AD13}"/>
    <cellStyle name="Millares 656 2 2 2 8 2" xfId="13093" xr:uid="{83F26615-F9DA-442C-BAC5-4A37568249BD}"/>
    <cellStyle name="Millares 656 2 2 2 8 2 2" xfId="34596" xr:uid="{5DB673B2-AF9D-43D8-81C6-67C4EAD0BEB4}"/>
    <cellStyle name="Millares 656 2 2 2 8 3" xfId="19728" xr:uid="{83BFC0A2-C014-4A00-8166-EA5BB4AD72B7}"/>
    <cellStyle name="Millares 656 2 2 2 8 3 2" xfId="41231" xr:uid="{530E7B1A-E3BF-4A55-94E6-8171DC2D34C5}"/>
    <cellStyle name="Millares 656 2 2 2 8 4" xfId="26333" xr:uid="{D05F74A8-7ECE-41D3-BF64-E5572364A466}"/>
    <cellStyle name="Millares 656 2 2 2 8 5" xfId="47836" xr:uid="{50E1B0EB-E578-46F0-937F-D4E7C2C69BC7}"/>
    <cellStyle name="Millares 656 2 2 2 9" xfId="5470" xr:uid="{2B36D6E2-BBDF-49BB-AF64-D6C880501BCC}"/>
    <cellStyle name="Millares 656 2 2 2 9 2" xfId="13736" xr:uid="{4490812D-A8BA-4CDE-BDC1-0402272BE22B}"/>
    <cellStyle name="Millares 656 2 2 2 9 2 2" xfId="35239" xr:uid="{4B996500-A00E-4925-B34D-70E3A7E9F07A}"/>
    <cellStyle name="Millares 656 2 2 2 9 3" xfId="20371" xr:uid="{AD47D602-4B4F-4250-896E-7D6E55FC55A0}"/>
    <cellStyle name="Millares 656 2 2 2 9 3 2" xfId="41874" xr:uid="{E1DE46C3-B1DA-4A4A-A632-B7E23C5B27BB}"/>
    <cellStyle name="Millares 656 2 2 2 9 4" xfId="26976" xr:uid="{671A43F2-F573-4929-BC6E-462EE8ABF8A7}"/>
    <cellStyle name="Millares 656 2 2 2 9 5" xfId="48479" xr:uid="{76A58D9F-6EEE-4AF6-AF13-42FEE65DFF01}"/>
    <cellStyle name="Millares 656 2 2 3" xfId="373" xr:uid="{1D147F60-17E3-4A79-8234-17D902B04222}"/>
    <cellStyle name="Millares 656 2 2 3 10" xfId="15276" xr:uid="{6FE6DCCB-B859-4E3C-A7B8-9E6284AC8878}"/>
    <cellStyle name="Millares 656 2 2 3 10 2" xfId="36779" xr:uid="{0829D5BC-4467-493B-B174-91FA7B043880}"/>
    <cellStyle name="Millares 656 2 2 3 11" xfId="21881" xr:uid="{19FF0E54-795E-4FCB-A1A1-64246508907C}"/>
    <cellStyle name="Millares 656 2 2 3 12" xfId="43384" xr:uid="{2BF78C15-91B0-42B8-8AF1-11F13F1EE330}"/>
    <cellStyle name="Millares 656 2 2 3 2" xfId="1321" xr:uid="{62927CDD-C913-41C7-AC82-4D3C33EABE41}"/>
    <cellStyle name="Millares 656 2 2 3 2 2" xfId="4150" xr:uid="{ABCF8B4F-8BF4-49DB-A365-CA8F3536FE82}"/>
    <cellStyle name="Millares 656 2 2 3 2 2 2" xfId="12416" xr:uid="{A7FFE530-E1FF-460A-99C0-CEF496FC38E1}"/>
    <cellStyle name="Millares 656 2 2 3 2 2 2 2" xfId="33919" xr:uid="{BF96CF75-5425-4642-81EC-76286A7679E4}"/>
    <cellStyle name="Millares 656 2 2 3 2 2 3" xfId="19051" xr:uid="{1EBB71E8-5616-45B6-BD38-17736001C0F9}"/>
    <cellStyle name="Millares 656 2 2 3 2 2 3 2" xfId="40554" xr:uid="{ACF206DB-8C1E-45A6-B313-5EB7721469FD}"/>
    <cellStyle name="Millares 656 2 2 3 2 2 4" xfId="25656" xr:uid="{A6E3D1D5-4F1B-4CD9-8661-E76A2DCD5FCC}"/>
    <cellStyle name="Millares 656 2 2 3 2 2 5" xfId="47159" xr:uid="{3B07B0A8-AA8F-4B08-94C7-201F9C5C9D0C}"/>
    <cellStyle name="Millares 656 2 2 3 2 3" xfId="6289" xr:uid="{FCE2C4D6-248B-48E4-AEAE-E9EC9EECBDFE}"/>
    <cellStyle name="Millares 656 2 2 3 2 3 2" xfId="14555" xr:uid="{A72CCB5B-92DC-4483-91FC-03E67674E506}"/>
    <cellStyle name="Millares 656 2 2 3 2 3 2 2" xfId="36058" xr:uid="{CABA3236-244B-49D6-B590-D17FC4912685}"/>
    <cellStyle name="Millares 656 2 2 3 2 3 3" xfId="21190" xr:uid="{85430F7A-BC70-4D60-8B92-155DDF2DB928}"/>
    <cellStyle name="Millares 656 2 2 3 2 3 3 2" xfId="42693" xr:uid="{B14FD79D-EC43-44F2-BEE4-46B728F1BEDC}"/>
    <cellStyle name="Millares 656 2 2 3 2 3 4" xfId="27795" xr:uid="{E43BFBD1-A525-4CC6-B1D5-E73131F53415}"/>
    <cellStyle name="Millares 656 2 2 3 2 3 5" xfId="49298" xr:uid="{351C4BBB-EA86-4728-BB71-006E9B96022E}"/>
    <cellStyle name="Millares 656 2 2 3 2 4" xfId="7930" xr:uid="{2B829363-0044-43C4-A227-0A8F35E1AB90}"/>
    <cellStyle name="Millares 656 2 2 3 2 4 2" xfId="29433" xr:uid="{07BD9A9E-2FB6-4796-B2FB-C0F11B2E9B3D}"/>
    <cellStyle name="Millares 656 2 2 3 2 5" xfId="9587" xr:uid="{47ABDF95-D773-4E3D-AD8E-A151A84EE786}"/>
    <cellStyle name="Millares 656 2 2 3 2 5 2" xfId="31090" xr:uid="{EC888612-268E-4EA3-970D-F2632D071162}"/>
    <cellStyle name="Millares 656 2 2 3 2 6" xfId="16222" xr:uid="{B9684212-4F91-40E4-8851-E255C2865F77}"/>
    <cellStyle name="Millares 656 2 2 3 2 6 2" xfId="37725" xr:uid="{453A9269-5DD1-4040-9988-E7A21D3BBBE9}"/>
    <cellStyle name="Millares 656 2 2 3 2 7" xfId="22827" xr:uid="{66D73F97-D116-42D8-872A-613A4D9532FD}"/>
    <cellStyle name="Millares 656 2 2 3 2 8" xfId="44330" xr:uid="{473F0F99-61F0-4E37-AFDB-C73C83933F30}"/>
    <cellStyle name="Millares 656 2 2 3 3" xfId="2008" xr:uid="{A3B3DE32-0CCF-4481-A658-7529776F8398}"/>
    <cellStyle name="Millares 656 2 2 3 3 2" xfId="10274" xr:uid="{650CE52F-1F4E-44D7-AE34-CAB5281A768E}"/>
    <cellStyle name="Millares 656 2 2 3 3 2 2" xfId="31777" xr:uid="{90A491B8-A48F-4E9A-9E27-B84C3A500699}"/>
    <cellStyle name="Millares 656 2 2 3 3 3" xfId="16909" xr:uid="{1842B81F-A0B0-4774-A137-11279135A05E}"/>
    <cellStyle name="Millares 656 2 2 3 3 3 2" xfId="38412" xr:uid="{23FFCEFC-AA98-4F45-A6E9-AD3CB8CAB61F}"/>
    <cellStyle name="Millares 656 2 2 3 3 4" xfId="23514" xr:uid="{688BE537-7626-431A-92BC-B7B32B2C8AEE}"/>
    <cellStyle name="Millares 656 2 2 3 3 5" xfId="45017" xr:uid="{513C0A5E-5943-4FA6-A67F-823EFB08E899}"/>
    <cellStyle name="Millares 656 2 2 3 4" xfId="2807" xr:uid="{4FA87ABD-7A3F-4FDC-ABCA-63BF28AC9B24}"/>
    <cellStyle name="Millares 656 2 2 3 4 2" xfId="11073" xr:uid="{FD604ADC-FA38-4BF7-A774-E48D1B4C3449}"/>
    <cellStyle name="Millares 656 2 2 3 4 2 2" xfId="32576" xr:uid="{0A7C7F93-EB5D-4C2B-A176-575661AC28FE}"/>
    <cellStyle name="Millares 656 2 2 3 4 3" xfId="17708" xr:uid="{9F123A4A-3C69-4434-9549-0A0B4804FD81}"/>
    <cellStyle name="Millares 656 2 2 3 4 3 2" xfId="39211" xr:uid="{74D4C446-EAE2-4575-B928-EB4E48CE353C}"/>
    <cellStyle name="Millares 656 2 2 3 4 4" xfId="24313" xr:uid="{9D9AEC21-CF19-4204-89F4-70D338C5AF85}"/>
    <cellStyle name="Millares 656 2 2 3 4 5" xfId="45816" xr:uid="{D6A9FCB7-2EBD-4EFD-86F0-AB196E473AC8}"/>
    <cellStyle name="Millares 656 2 2 3 5" xfId="3204" xr:uid="{3DCADE1A-B503-4EFE-97A5-C171D9348EB5}"/>
    <cellStyle name="Millares 656 2 2 3 5 2" xfId="11470" xr:uid="{C8232E1B-2913-410E-AF21-8C18C0A74662}"/>
    <cellStyle name="Millares 656 2 2 3 5 2 2" xfId="32973" xr:uid="{B35F015E-3B9F-4986-8B8D-756B706F23C3}"/>
    <cellStyle name="Millares 656 2 2 3 5 3" xfId="18105" xr:uid="{74B17EDA-7FB8-4571-8FC7-67F7379E5A8C}"/>
    <cellStyle name="Millares 656 2 2 3 5 3 2" xfId="39608" xr:uid="{0E1F224A-49BF-4FD3-9F93-11191C011BBD}"/>
    <cellStyle name="Millares 656 2 2 3 5 4" xfId="24710" xr:uid="{09143C74-B44A-4A28-AE21-11E6825955CC}"/>
    <cellStyle name="Millares 656 2 2 3 5 5" xfId="46213" xr:uid="{44FE4938-8F6D-4F5E-83DC-3BD77CD84B9B}"/>
    <cellStyle name="Millares 656 2 2 3 6" xfId="4951" xr:uid="{409E92BF-D691-448A-B89B-FEB870BCE7F8}"/>
    <cellStyle name="Millares 656 2 2 3 6 2" xfId="13217" xr:uid="{7DD3E2DC-E900-4F37-93D7-779970F8C4F9}"/>
    <cellStyle name="Millares 656 2 2 3 6 2 2" xfId="34720" xr:uid="{7B3471D1-9684-4B7B-B94C-1E0767C90164}"/>
    <cellStyle name="Millares 656 2 2 3 6 3" xfId="19852" xr:uid="{2267864C-F857-460E-87A7-C6A1190495B7}"/>
    <cellStyle name="Millares 656 2 2 3 6 3 2" xfId="41355" xr:uid="{1BFDCBBA-3F80-445C-8613-065DA670DE76}"/>
    <cellStyle name="Millares 656 2 2 3 6 4" xfId="26457" xr:uid="{2B8DC746-7AFA-493A-A6A2-E7521D89B047}"/>
    <cellStyle name="Millares 656 2 2 3 6 5" xfId="47960" xr:uid="{C440F81D-A020-4BE5-AA9D-2549D9F4D4D1}"/>
    <cellStyle name="Millares 656 2 2 3 7" xfId="5343" xr:uid="{DE2727B9-B10C-4409-B0DA-462957B1E3D8}"/>
    <cellStyle name="Millares 656 2 2 3 7 2" xfId="13609" xr:uid="{55637C1C-FCA1-425A-8678-5372BC7CC4E6}"/>
    <cellStyle name="Millares 656 2 2 3 7 2 2" xfId="35112" xr:uid="{CE9A2537-27BF-41FF-B6B4-96EE4498875A}"/>
    <cellStyle name="Millares 656 2 2 3 7 3" xfId="20244" xr:uid="{04DC769B-D976-4DBA-87FC-3BB4E212A833}"/>
    <cellStyle name="Millares 656 2 2 3 7 3 2" xfId="41747" xr:uid="{DA0F108A-50C4-488E-B743-BE7C4BD88944}"/>
    <cellStyle name="Millares 656 2 2 3 7 4" xfId="26849" xr:uid="{E3DBAD59-3698-4FE4-BB4B-323269F1ADD4}"/>
    <cellStyle name="Millares 656 2 2 3 7 5" xfId="48352" xr:uid="{6BD0135E-5E7D-446B-8DFB-A61E24026434}"/>
    <cellStyle name="Millares 656 2 2 3 8" xfId="6984" xr:uid="{F0450019-2A9C-4CBB-87B4-8D6442C53533}"/>
    <cellStyle name="Millares 656 2 2 3 8 2" xfId="28487" xr:uid="{7BAE284D-762E-4CF5-B762-03EE5C9E307C}"/>
    <cellStyle name="Millares 656 2 2 3 9" xfId="8640" xr:uid="{B035D64B-38C8-4E83-AB35-6125A07CFF3E}"/>
    <cellStyle name="Millares 656 2 2 3 9 2" xfId="30143" xr:uid="{B4C71E48-19BC-4C36-B48B-BAF202CF3AB7}"/>
    <cellStyle name="Millares 656 2 2 4" xfId="657" xr:uid="{50AFCB44-1E9A-4025-9F26-BB6EC9A12D34}"/>
    <cellStyle name="Millares 656 2 2 4 10" xfId="43666" xr:uid="{C89BC803-0F4E-42CE-9032-39CE710ADBCF}"/>
    <cellStyle name="Millares 656 2 2 4 2" xfId="1603" xr:uid="{8D41AECC-0CB4-4275-AD6C-A09C63E4CA79}"/>
    <cellStyle name="Millares 656 2 2 4 2 2" xfId="4432" xr:uid="{9A73D68B-2748-46BE-8D50-F44E8BDD760F}"/>
    <cellStyle name="Millares 656 2 2 4 2 2 2" xfId="12698" xr:uid="{129129C1-0A62-4DAC-8A4F-8C01ED2D23E8}"/>
    <cellStyle name="Millares 656 2 2 4 2 2 2 2" xfId="34201" xr:uid="{7007EF6D-D04C-4761-B18A-A1CEA63BB904}"/>
    <cellStyle name="Millares 656 2 2 4 2 2 3" xfId="19333" xr:uid="{9E5CE736-7697-4385-8798-F52FDABE2667}"/>
    <cellStyle name="Millares 656 2 2 4 2 2 3 2" xfId="40836" xr:uid="{F7A76BE4-39C9-4F6D-9436-BD674A121B83}"/>
    <cellStyle name="Millares 656 2 2 4 2 2 4" xfId="25938" xr:uid="{230B13B1-1A6A-47A4-A537-5831ED874C7E}"/>
    <cellStyle name="Millares 656 2 2 4 2 2 5" xfId="47441" xr:uid="{8741FA03-5652-4870-8E99-4265DDC1BFAA}"/>
    <cellStyle name="Millares 656 2 2 4 2 3" xfId="6571" xr:uid="{9B8C391D-5A41-44D4-B90D-E1DB37B43BD3}"/>
    <cellStyle name="Millares 656 2 2 4 2 3 2" xfId="14837" xr:uid="{9B4C910D-3F18-422F-B792-59D81ADB71F2}"/>
    <cellStyle name="Millares 656 2 2 4 2 3 2 2" xfId="36340" xr:uid="{C55CBD12-2D3C-4E8F-809D-06118CC0E066}"/>
    <cellStyle name="Millares 656 2 2 4 2 3 3" xfId="21472" xr:uid="{44F9EB57-B471-4049-95FD-C5AF583327B4}"/>
    <cellStyle name="Millares 656 2 2 4 2 3 3 2" xfId="42975" xr:uid="{DBA4D0A4-E9C0-45B0-9982-F0C1C54B39E6}"/>
    <cellStyle name="Millares 656 2 2 4 2 3 4" xfId="28077" xr:uid="{8E1F703E-3AFD-4988-8C2E-1BF755E68C76}"/>
    <cellStyle name="Millares 656 2 2 4 2 3 5" xfId="49580" xr:uid="{15A6ED2F-8F92-4A21-A720-7BCE82DD3B47}"/>
    <cellStyle name="Millares 656 2 2 4 2 4" xfId="8212" xr:uid="{82814544-062A-4EF3-98CF-38FB477F3B63}"/>
    <cellStyle name="Millares 656 2 2 4 2 4 2" xfId="29715" xr:uid="{EF38DDD6-8824-4823-B504-58627C8120CC}"/>
    <cellStyle name="Millares 656 2 2 4 2 5" xfId="9869" xr:uid="{7915E785-7F8E-4F7E-8EE4-336E89DD7232}"/>
    <cellStyle name="Millares 656 2 2 4 2 5 2" xfId="31372" xr:uid="{31046BE7-ED38-4C56-8D43-17B83E50C297}"/>
    <cellStyle name="Millares 656 2 2 4 2 6" xfId="16504" xr:uid="{C2DB8F56-0805-49E9-A7D0-70F72561D730}"/>
    <cellStyle name="Millares 656 2 2 4 2 6 2" xfId="38007" xr:uid="{AE2EBAEA-15C2-4F1A-86D8-42D4E3279ABA}"/>
    <cellStyle name="Millares 656 2 2 4 2 7" xfId="23109" xr:uid="{25693FCD-83C0-42E3-AAEB-E45CE87A19F9}"/>
    <cellStyle name="Millares 656 2 2 4 2 8" xfId="44612" xr:uid="{B303506D-CC33-4AF3-8ED2-3CA584CC0BF8}"/>
    <cellStyle name="Millares 656 2 2 4 3" xfId="2290" xr:uid="{BC523DE5-46A5-41E6-A1A3-C8F1F38AF817}"/>
    <cellStyle name="Millares 656 2 2 4 3 2" xfId="10556" xr:uid="{5D73A666-59A0-4403-BEE5-9D6F84E0BFA6}"/>
    <cellStyle name="Millares 656 2 2 4 3 2 2" xfId="32059" xr:uid="{6B58EF5B-5E7E-445C-835A-45962E42C6A8}"/>
    <cellStyle name="Millares 656 2 2 4 3 3" xfId="17191" xr:uid="{96BCA7D0-3CE7-4943-B3F0-8DF1BEC9EA38}"/>
    <cellStyle name="Millares 656 2 2 4 3 3 2" xfId="38694" xr:uid="{213BF5B0-D111-4AC0-B900-FF455F28EF37}"/>
    <cellStyle name="Millares 656 2 2 4 3 4" xfId="23796" xr:uid="{E52C616E-F176-4262-B99F-7D26B3C1323A}"/>
    <cellStyle name="Millares 656 2 2 4 3 5" xfId="45299" xr:uid="{53487D5F-048E-4D1C-9AF3-4B6E0FBB22D7}"/>
    <cellStyle name="Millares 656 2 2 4 4" xfId="3486" xr:uid="{8E7CD035-738E-4DFD-A504-5D172CD403B3}"/>
    <cellStyle name="Millares 656 2 2 4 4 2" xfId="11752" xr:uid="{5128B111-4090-4D12-9ECF-DA2CF4028073}"/>
    <cellStyle name="Millares 656 2 2 4 4 2 2" xfId="33255" xr:uid="{DCD0FC9F-C7F0-48EF-AA2B-6EDFA45CC069}"/>
    <cellStyle name="Millares 656 2 2 4 4 3" xfId="18387" xr:uid="{C2B266E9-8AD7-472E-B088-DF161B92332C}"/>
    <cellStyle name="Millares 656 2 2 4 4 3 2" xfId="39890" xr:uid="{4268BD6F-F790-4921-9A63-1191976CA85A}"/>
    <cellStyle name="Millares 656 2 2 4 4 4" xfId="24992" xr:uid="{37230C70-3D2C-4619-963E-E430A68D222F}"/>
    <cellStyle name="Millares 656 2 2 4 4 5" xfId="46495" xr:uid="{80FDBB57-5DF8-45CF-A840-12CF2015012B}"/>
    <cellStyle name="Millares 656 2 2 4 5" xfId="5625" xr:uid="{0474BD96-2E4D-40E3-A275-731315348FDF}"/>
    <cellStyle name="Millares 656 2 2 4 5 2" xfId="13891" xr:uid="{355EFB25-E70B-425F-90E3-B13B73D33265}"/>
    <cellStyle name="Millares 656 2 2 4 5 2 2" xfId="35394" xr:uid="{72FDA5CE-FCAA-46A4-AA71-9DBF65D8DBE6}"/>
    <cellStyle name="Millares 656 2 2 4 5 3" xfId="20526" xr:uid="{F49E957C-4190-4331-8BDD-AE269B969FED}"/>
    <cellStyle name="Millares 656 2 2 4 5 3 2" xfId="42029" xr:uid="{A58F55FA-90AE-4C6A-BC96-F175E0352C82}"/>
    <cellStyle name="Millares 656 2 2 4 5 4" xfId="27131" xr:uid="{42B0639B-7E7E-467A-8336-054E6B619865}"/>
    <cellStyle name="Millares 656 2 2 4 5 5" xfId="48634" xr:uid="{CC4D5485-3C64-44D2-80E9-8B8D8443F42A}"/>
    <cellStyle name="Millares 656 2 2 4 6" xfId="7266" xr:uid="{D754B0D6-2EEB-467A-843E-26635CD8A067}"/>
    <cellStyle name="Millares 656 2 2 4 6 2" xfId="28769" xr:uid="{86C1CB1F-674F-44A4-B452-F37A9483D69F}"/>
    <cellStyle name="Millares 656 2 2 4 7" xfId="8923" xr:uid="{18A414EE-EDA0-45FA-9103-B4F63A6EC60E}"/>
    <cellStyle name="Millares 656 2 2 4 7 2" xfId="30426" xr:uid="{BA0E8E19-8CD1-45D9-9499-C773FEA2A95C}"/>
    <cellStyle name="Millares 656 2 2 4 8" xfId="15558" xr:uid="{2B43AD14-F26B-4363-A931-B28DA1A47FE0}"/>
    <cellStyle name="Millares 656 2 2 4 8 2" xfId="37061" xr:uid="{1C544FFC-14DB-4353-987B-31F50FA426D9}"/>
    <cellStyle name="Millares 656 2 2 4 9" xfId="22163" xr:uid="{70EA8F95-7CE6-4037-8CD8-C75E0CFC9BDD}"/>
    <cellStyle name="Millares 656 2 2 5" xfId="925" xr:uid="{2FF6A3EC-A5F5-41AA-89F8-4FE4863782D1}"/>
    <cellStyle name="Millares 656 2 2 5 2" xfId="3754" xr:uid="{6B46B9F3-5F01-4C68-ACE4-5ADB2E2BE888}"/>
    <cellStyle name="Millares 656 2 2 5 2 2" xfId="12020" xr:uid="{7B2D1C0B-202A-4A25-A5FB-8C53F3FF5ADE}"/>
    <cellStyle name="Millares 656 2 2 5 2 2 2" xfId="33523" xr:uid="{C799DC03-6CA0-49DB-8DC4-7CDBCB7D4B12}"/>
    <cellStyle name="Millares 656 2 2 5 2 3" xfId="18655" xr:uid="{6FD1118A-40B3-484B-B92C-433D59D67475}"/>
    <cellStyle name="Millares 656 2 2 5 2 3 2" xfId="40158" xr:uid="{D8B6D5FB-65CF-425C-B9C0-AEB66695FD4F}"/>
    <cellStyle name="Millares 656 2 2 5 2 4" xfId="25260" xr:uid="{3ADD91FC-72BF-4A3E-B65B-903C306A8DB7}"/>
    <cellStyle name="Millares 656 2 2 5 2 5" xfId="46763" xr:uid="{E6F4AEEA-B1B5-47AB-BC0B-7372C0484480}"/>
    <cellStyle name="Millares 656 2 2 5 3" xfId="5893" xr:uid="{AD6F597B-7305-4B72-A189-36E9CE8B19C5}"/>
    <cellStyle name="Millares 656 2 2 5 3 2" xfId="14159" xr:uid="{CD76ED06-0BB7-4871-BF19-F681B1AF3BC8}"/>
    <cellStyle name="Millares 656 2 2 5 3 2 2" xfId="35662" xr:uid="{5D25E129-6872-45E7-84DC-138C1E8C46E5}"/>
    <cellStyle name="Millares 656 2 2 5 3 3" xfId="20794" xr:uid="{53D04E53-67DB-4E91-A22B-C977AC7D9EAD}"/>
    <cellStyle name="Millares 656 2 2 5 3 3 2" xfId="42297" xr:uid="{A96DC00F-FFE0-4B0C-B307-E88AD0EC4A80}"/>
    <cellStyle name="Millares 656 2 2 5 3 4" xfId="27399" xr:uid="{7EAA3530-0953-45D6-A9E3-6629D987F42C}"/>
    <cellStyle name="Millares 656 2 2 5 3 5" xfId="48902" xr:uid="{B3D5999C-7AFC-4261-96F3-C22250D45874}"/>
    <cellStyle name="Millares 656 2 2 5 4" xfId="7534" xr:uid="{6D8591F8-B241-4777-99C8-5CB4201A9FD3}"/>
    <cellStyle name="Millares 656 2 2 5 4 2" xfId="29037" xr:uid="{1E188F2B-60A1-44C8-BCBA-0516552824DD}"/>
    <cellStyle name="Millares 656 2 2 5 5" xfId="9191" xr:uid="{70767136-D165-4425-8B92-8133F8DD0546}"/>
    <cellStyle name="Millares 656 2 2 5 5 2" xfId="30694" xr:uid="{A3C871D5-6049-4EA7-B15A-18184373E1E7}"/>
    <cellStyle name="Millares 656 2 2 5 6" xfId="15826" xr:uid="{04588DFF-04E0-4FFD-A025-3ADC7F3BC34F}"/>
    <cellStyle name="Millares 656 2 2 5 6 2" xfId="37329" xr:uid="{22E2941C-8221-4ADC-910A-339A5A8DF072}"/>
    <cellStyle name="Millares 656 2 2 5 7" xfId="22431" xr:uid="{79AC3C17-E5EA-4585-8470-DE77F4B5B763}"/>
    <cellStyle name="Millares 656 2 2 5 8" xfId="43934" xr:uid="{861CECAE-E308-4383-A7C0-674831041599}"/>
    <cellStyle name="Millares 656 2 2 6" xfId="1186" xr:uid="{BF6F48CD-CC04-4F7B-82CC-63C98274FA8D}"/>
    <cellStyle name="Millares 656 2 2 6 2" xfId="4015" xr:uid="{16100978-E41D-4960-BB7F-BDA98EF91AB1}"/>
    <cellStyle name="Millares 656 2 2 6 2 2" xfId="12281" xr:uid="{521EA6E8-4697-4A6A-BD71-52A54E40E2E3}"/>
    <cellStyle name="Millares 656 2 2 6 2 2 2" xfId="33784" xr:uid="{A68D552B-12D0-4E8B-BDBE-0F0615362C91}"/>
    <cellStyle name="Millares 656 2 2 6 2 3" xfId="18916" xr:uid="{F25300BD-E359-485B-8606-7F147A9894EF}"/>
    <cellStyle name="Millares 656 2 2 6 2 3 2" xfId="40419" xr:uid="{E8BC63E8-6127-425E-AA53-E54B8F8655E4}"/>
    <cellStyle name="Millares 656 2 2 6 2 4" xfId="25521" xr:uid="{4F6E620E-35C8-4B23-9A68-3BAF833DFD6D}"/>
    <cellStyle name="Millares 656 2 2 6 2 5" xfId="47024" xr:uid="{C6F2BC54-0A10-44D6-BAAA-62BFB237AE7F}"/>
    <cellStyle name="Millares 656 2 2 6 3" xfId="6154" xr:uid="{12344123-69DB-45A5-A932-A74E1BB056AF}"/>
    <cellStyle name="Millares 656 2 2 6 3 2" xfId="14420" xr:uid="{31037664-74BE-40D8-A578-D630EB0ADF2D}"/>
    <cellStyle name="Millares 656 2 2 6 3 2 2" xfId="35923" xr:uid="{0FEEF7B8-FE71-4D24-BBFB-5D8EAD0C927A}"/>
    <cellStyle name="Millares 656 2 2 6 3 3" xfId="21055" xr:uid="{AD59AB93-55F8-4072-AA04-56C0F08CC0BD}"/>
    <cellStyle name="Millares 656 2 2 6 3 3 2" xfId="42558" xr:uid="{2BD760CD-642D-46C0-B3EF-F97A1F7445E3}"/>
    <cellStyle name="Millares 656 2 2 6 3 4" xfId="27660" xr:uid="{AE2A90A5-8880-4A79-B87F-964FDF178646}"/>
    <cellStyle name="Millares 656 2 2 6 3 5" xfId="49163" xr:uid="{5A0B1DC9-EDDB-4F5C-8F12-CAD291E07827}"/>
    <cellStyle name="Millares 656 2 2 6 4" xfId="7795" xr:uid="{9A532D88-B638-48AA-BA0D-EA37AECBF547}"/>
    <cellStyle name="Millares 656 2 2 6 4 2" xfId="29298" xr:uid="{FD1360F8-322D-4188-8140-2479448DCE1B}"/>
    <cellStyle name="Millares 656 2 2 6 5" xfId="9452" xr:uid="{02575253-DB72-4C10-B12E-35C4867CEEBF}"/>
    <cellStyle name="Millares 656 2 2 6 5 2" xfId="30955" xr:uid="{9AB6508E-D54F-46F0-AF37-7ADCB5579E77}"/>
    <cellStyle name="Millares 656 2 2 6 6" xfId="16087" xr:uid="{14882C28-A34E-4C7D-B21E-7252FA0CB318}"/>
    <cellStyle name="Millares 656 2 2 6 6 2" xfId="37590" xr:uid="{953AC141-F3F6-45EE-9236-436E4AA81D4E}"/>
    <cellStyle name="Millares 656 2 2 6 7" xfId="22692" xr:uid="{13D60491-9B4E-4194-B969-B6439E7DEF4D}"/>
    <cellStyle name="Millares 656 2 2 6 8" xfId="44195" xr:uid="{31ED04EC-A0F5-4B76-8065-F772D73ED9EF}"/>
    <cellStyle name="Millares 656 2 2 7" xfId="1874" xr:uid="{A94496B1-DB0F-4C5E-9CFF-8E46BBDF0FFF}"/>
    <cellStyle name="Millares 656 2 2 7 2" xfId="10140" xr:uid="{A1B76856-988D-4031-A68D-3C9A94730A03}"/>
    <cellStyle name="Millares 656 2 2 7 2 2" xfId="31643" xr:uid="{0E00E937-8785-46F9-92BF-AC809CD920E3}"/>
    <cellStyle name="Millares 656 2 2 7 3" xfId="16775" xr:uid="{18EA4E60-F629-4AC2-A5C7-824EFC5C95BA}"/>
    <cellStyle name="Millares 656 2 2 7 3 2" xfId="38278" xr:uid="{EE6346FD-D730-41EC-B0D6-E8A9272B6CFE}"/>
    <cellStyle name="Millares 656 2 2 7 4" xfId="23380" xr:uid="{40713A10-A799-4E70-9DC2-65B811AD1C8F}"/>
    <cellStyle name="Millares 656 2 2 7 5" xfId="44883" xr:uid="{37FE949A-371D-4C0A-95EE-E16A55A637B8}"/>
    <cellStyle name="Millares 656 2 2 8" xfId="2559" xr:uid="{ACE6A26A-5EBC-413B-BB63-AA94A4706F9E}"/>
    <cellStyle name="Millares 656 2 2 8 2" xfId="10825" xr:uid="{A1F9AD0E-AC53-444B-B728-52F25C5AC3BD}"/>
    <cellStyle name="Millares 656 2 2 8 2 2" xfId="32328" xr:uid="{AB6FABB3-857B-44D6-A334-AC6FB6429AD3}"/>
    <cellStyle name="Millares 656 2 2 8 3" xfId="17460" xr:uid="{E54ADD65-2ED5-41A1-8C06-3CAE05077579}"/>
    <cellStyle name="Millares 656 2 2 8 3 2" xfId="38963" xr:uid="{5A60626F-489F-4AEC-A5AB-D96AE385D575}"/>
    <cellStyle name="Millares 656 2 2 8 4" xfId="24065" xr:uid="{56845A62-ABFD-475B-9FCA-E8EC49709B7D}"/>
    <cellStyle name="Millares 656 2 2 8 5" xfId="45568" xr:uid="{39D1A79B-AAD7-4977-8597-29321760FB3E}"/>
    <cellStyle name="Millares 656 2 2 9" xfId="3070" xr:uid="{3D2ADD8A-95E0-4628-8CA6-F5570514BF6C}"/>
    <cellStyle name="Millares 656 2 2 9 2" xfId="11336" xr:uid="{30066F49-884E-474A-A0B9-A101930387A5}"/>
    <cellStyle name="Millares 656 2 2 9 2 2" xfId="32839" xr:uid="{00F7D31B-53FD-4C97-8CA7-C8718D88F8C7}"/>
    <cellStyle name="Millares 656 2 2 9 3" xfId="17971" xr:uid="{A53C1FDE-F928-45FF-AB66-6F1C87F0DE7B}"/>
    <cellStyle name="Millares 656 2 2 9 3 2" xfId="39474" xr:uid="{F97B9C5A-EA81-4F9F-9CA3-7F622D1E7E6D}"/>
    <cellStyle name="Millares 656 2 2 9 4" xfId="24576" xr:uid="{303E999A-09F8-47CD-88B2-B11943AE08C7}"/>
    <cellStyle name="Millares 656 2 2 9 5" xfId="46079" xr:uid="{CC76D07B-0E66-4F78-A583-01ADFA101576}"/>
    <cellStyle name="Millares 656 2 3" xfId="463" xr:uid="{2F0FBF8A-AC74-4B03-BBC2-E52E78A934A8}"/>
    <cellStyle name="Millares 656 2 3 10" xfId="7074" xr:uid="{B1C6F2FF-B3A2-40D8-9274-1E6A594CF2C3}"/>
    <cellStyle name="Millares 656 2 3 10 2" xfId="28577" xr:uid="{F06D3EB7-1B80-490A-885C-472096D47311}"/>
    <cellStyle name="Millares 656 2 3 11" xfId="8730" xr:uid="{62281339-5F1E-4145-A991-FCE3CE759605}"/>
    <cellStyle name="Millares 656 2 3 11 2" xfId="30233" xr:uid="{EBB7EBD3-1EA1-4B13-A95F-E0E307B2DB71}"/>
    <cellStyle name="Millares 656 2 3 12" xfId="15366" xr:uid="{60C835FB-73CB-4643-90E5-33DE0EFA7F18}"/>
    <cellStyle name="Millares 656 2 3 12 2" xfId="36869" xr:uid="{C09334C0-C9FE-41B5-AF2D-10D356D96B42}"/>
    <cellStyle name="Millares 656 2 3 13" xfId="21971" xr:uid="{9AA0CFB9-3CC4-4148-8553-8D82D5F67B04}"/>
    <cellStyle name="Millares 656 2 3 14" xfId="43474" xr:uid="{9C8264FF-43C5-4D93-95C8-CADCB04ECAA8}"/>
    <cellStyle name="Millares 656 2 3 2" xfId="745" xr:uid="{EE2CB446-044A-4CAB-9D51-6E1792930340}"/>
    <cellStyle name="Millares 656 2 3 2 10" xfId="15646" xr:uid="{461FE3E5-F785-4148-BB85-F5E0A0AC11B9}"/>
    <cellStyle name="Millares 656 2 3 2 10 2" xfId="37149" xr:uid="{2986A6F2-B167-49D2-9F54-9CBD7AB4EBA5}"/>
    <cellStyle name="Millares 656 2 3 2 11" xfId="22251" xr:uid="{E0E352DE-231D-4622-94B4-7FA73D9F0173}"/>
    <cellStyle name="Millares 656 2 3 2 12" xfId="43754" xr:uid="{7D73860A-1BF2-4DD3-AD83-4220CDC84217}"/>
    <cellStyle name="Millares 656 2 3 2 2" xfId="1691" xr:uid="{928E0453-6466-4005-8627-0DD305A5409D}"/>
    <cellStyle name="Millares 656 2 3 2 2 2" xfId="4520" xr:uid="{0A285E0F-C876-4E10-921B-1EBF56BE44FA}"/>
    <cellStyle name="Millares 656 2 3 2 2 2 2" xfId="12786" xr:uid="{C5B73536-4327-4B0A-B75B-3438DB4640A6}"/>
    <cellStyle name="Millares 656 2 3 2 2 2 2 2" xfId="34289" xr:uid="{B083CECD-A97A-4ACE-831A-4258E8DE68DE}"/>
    <cellStyle name="Millares 656 2 3 2 2 2 3" xfId="19421" xr:uid="{2E067FB8-BBCF-4377-A3F7-739AD66C1134}"/>
    <cellStyle name="Millares 656 2 3 2 2 2 3 2" xfId="40924" xr:uid="{04B68981-BAE4-42EF-BBC2-43024D8B0D3F}"/>
    <cellStyle name="Millares 656 2 3 2 2 2 4" xfId="26026" xr:uid="{E22A5E37-031D-4447-B7A7-0649DD8C0203}"/>
    <cellStyle name="Millares 656 2 3 2 2 2 5" xfId="47529" xr:uid="{E8044B36-9036-47CB-910A-75CD06CE98B6}"/>
    <cellStyle name="Millares 656 2 3 2 2 3" xfId="6659" xr:uid="{AD6588D7-BB6A-4832-92EB-B70B252065B5}"/>
    <cellStyle name="Millares 656 2 3 2 2 3 2" xfId="14925" xr:uid="{6365F0D4-2D5E-4F7C-B7FE-26EE6CD7692F}"/>
    <cellStyle name="Millares 656 2 3 2 2 3 2 2" xfId="36428" xr:uid="{65C0CE88-1232-4141-8187-A7C6A5F36A3D}"/>
    <cellStyle name="Millares 656 2 3 2 2 3 3" xfId="21560" xr:uid="{10CC09E2-2B1F-4B0C-A1E3-15B64637A900}"/>
    <cellStyle name="Millares 656 2 3 2 2 3 3 2" xfId="43063" xr:uid="{7887CED9-6F0A-4387-B99A-EF308C073167}"/>
    <cellStyle name="Millares 656 2 3 2 2 3 4" xfId="28165" xr:uid="{16A8E1D6-9F7C-4C9F-8F5D-220C5BE32E88}"/>
    <cellStyle name="Millares 656 2 3 2 2 3 5" xfId="49668" xr:uid="{216F11BD-7FD7-4C88-8AEC-87B24E5B3660}"/>
    <cellStyle name="Millares 656 2 3 2 2 4" xfId="8300" xr:uid="{B7FAFDCB-0743-4580-9B1C-8477E707A0D4}"/>
    <cellStyle name="Millares 656 2 3 2 2 4 2" xfId="29803" xr:uid="{C7FD8ABC-EEF0-4A08-9C52-72D5E56C453A}"/>
    <cellStyle name="Millares 656 2 3 2 2 5" xfId="9957" xr:uid="{686E9394-5C9D-4583-A176-499B05568F62}"/>
    <cellStyle name="Millares 656 2 3 2 2 5 2" xfId="31460" xr:uid="{CC6D5F3D-857F-4C88-BCDB-547400233778}"/>
    <cellStyle name="Millares 656 2 3 2 2 6" xfId="16592" xr:uid="{B1D753F1-FB26-4699-B366-8AD29E3459E5}"/>
    <cellStyle name="Millares 656 2 3 2 2 6 2" xfId="38095" xr:uid="{A9ACC0DB-2938-4F38-ACD4-900C21889B95}"/>
    <cellStyle name="Millares 656 2 3 2 2 7" xfId="23197" xr:uid="{47C0FC53-8345-4262-A1B5-FA583E2842FC}"/>
    <cellStyle name="Millares 656 2 3 2 2 8" xfId="44700" xr:uid="{3C56F6FE-C4E2-4E0C-95A7-0C9E7FB169FB}"/>
    <cellStyle name="Millares 656 2 3 2 3" xfId="2378" xr:uid="{634BBC1F-503A-4614-9BE0-69B055B6516A}"/>
    <cellStyle name="Millares 656 2 3 2 3 2" xfId="10644" xr:uid="{8258D8A5-5C83-4049-B3A2-9CA49E557DB9}"/>
    <cellStyle name="Millares 656 2 3 2 3 2 2" xfId="32147" xr:uid="{413F3FA8-206A-4A61-8F81-9701A66BB53A}"/>
    <cellStyle name="Millares 656 2 3 2 3 3" xfId="17279" xr:uid="{D56BBE50-C6C7-4158-B751-B87E70878B06}"/>
    <cellStyle name="Millares 656 2 3 2 3 3 2" xfId="38782" xr:uid="{0AC6F785-9F6B-41C6-ACD7-0B839B5685DC}"/>
    <cellStyle name="Millares 656 2 3 2 3 4" xfId="23884" xr:uid="{FFF2E34D-1BF8-4125-9C28-547003140420}"/>
    <cellStyle name="Millares 656 2 3 2 3 5" xfId="45387" xr:uid="{11551E72-33FA-4069-AB78-17295A1AA891}"/>
    <cellStyle name="Millares 656 2 3 2 4" xfId="2895" xr:uid="{37175E31-CCC2-4830-B21B-F3B1F38D626F}"/>
    <cellStyle name="Millares 656 2 3 2 4 2" xfId="11161" xr:uid="{742E568E-2876-413E-9E13-1CBF722E748D}"/>
    <cellStyle name="Millares 656 2 3 2 4 2 2" xfId="32664" xr:uid="{2DCE25C2-E02A-48B9-85F7-50838486C022}"/>
    <cellStyle name="Millares 656 2 3 2 4 3" xfId="17796" xr:uid="{DD5A1C65-AEA5-4D69-876A-AFC5DAB61683}"/>
    <cellStyle name="Millares 656 2 3 2 4 3 2" xfId="39299" xr:uid="{C177FC2C-5A53-4372-94EB-43588DC6ECD4}"/>
    <cellStyle name="Millares 656 2 3 2 4 4" xfId="24401" xr:uid="{98562C90-466F-46C3-805C-0481B0E1426F}"/>
    <cellStyle name="Millares 656 2 3 2 4 5" xfId="45904" xr:uid="{1E8C0B30-FB13-4460-9DDF-0B2A46D28F01}"/>
    <cellStyle name="Millares 656 2 3 2 5" xfId="3574" xr:uid="{7FCB95F4-2B68-4EFF-BF21-67E537AFC491}"/>
    <cellStyle name="Millares 656 2 3 2 5 2" xfId="11840" xr:uid="{745C7093-E041-421B-AC74-7448E0AE76AE}"/>
    <cellStyle name="Millares 656 2 3 2 5 2 2" xfId="33343" xr:uid="{E222E0E7-BCD7-429E-AAD8-246CB18323DE}"/>
    <cellStyle name="Millares 656 2 3 2 5 3" xfId="18475" xr:uid="{EB0FCDE1-9F4F-48AB-9142-7A1F4CF9BF16}"/>
    <cellStyle name="Millares 656 2 3 2 5 3 2" xfId="39978" xr:uid="{BF4ACEB3-9362-4F55-A39F-7BF38B8A621A}"/>
    <cellStyle name="Millares 656 2 3 2 5 4" xfId="25080" xr:uid="{E5B46532-629B-4D3E-951C-3ABF591875D1}"/>
    <cellStyle name="Millares 656 2 3 2 5 5" xfId="46583" xr:uid="{18C19A5E-7BAF-4FEA-86D5-86B124BFC5CD}"/>
    <cellStyle name="Millares 656 2 3 2 6" xfId="5039" xr:uid="{83109AC0-9582-4059-833A-912992B8ADE6}"/>
    <cellStyle name="Millares 656 2 3 2 6 2" xfId="13305" xr:uid="{DDC0A35C-FA35-4AA5-8C3F-95F082F45887}"/>
    <cellStyle name="Millares 656 2 3 2 6 2 2" xfId="34808" xr:uid="{056FA734-3977-4264-BF49-7AE17679298C}"/>
    <cellStyle name="Millares 656 2 3 2 6 3" xfId="19940" xr:uid="{34894BAE-0CC8-4D77-B12E-70C0B9268917}"/>
    <cellStyle name="Millares 656 2 3 2 6 3 2" xfId="41443" xr:uid="{A3F20996-F74B-4F42-909A-7C6F7A30122F}"/>
    <cellStyle name="Millares 656 2 3 2 6 4" xfId="26545" xr:uid="{F66CFE06-52E0-4BBB-B7BA-AD2AF32A68A3}"/>
    <cellStyle name="Millares 656 2 3 2 6 5" xfId="48048" xr:uid="{0B96A957-F6F3-4FE1-B4E1-051ABBB22A69}"/>
    <cellStyle name="Millares 656 2 3 2 7" xfId="5713" xr:uid="{91302CA7-0CBB-4D62-AFDF-4302A5F9CDEB}"/>
    <cellStyle name="Millares 656 2 3 2 7 2" xfId="13979" xr:uid="{97A48697-F99C-4FD2-A935-501BCC428049}"/>
    <cellStyle name="Millares 656 2 3 2 7 2 2" xfId="35482" xr:uid="{829776B1-11B3-4BC7-B723-B5860617C8A3}"/>
    <cellStyle name="Millares 656 2 3 2 7 3" xfId="20614" xr:uid="{160E9BB6-957C-49DA-B4D9-5E17D80C873F}"/>
    <cellStyle name="Millares 656 2 3 2 7 3 2" xfId="42117" xr:uid="{D1053504-9699-428A-8D7D-437E60F07D76}"/>
    <cellStyle name="Millares 656 2 3 2 7 4" xfId="27219" xr:uid="{415451F4-6D22-47FE-A59A-71FEE1AAEE55}"/>
    <cellStyle name="Millares 656 2 3 2 7 5" xfId="48722" xr:uid="{B99AD5FE-6D9F-4562-A7DD-1151CD370FC9}"/>
    <cellStyle name="Millares 656 2 3 2 8" xfId="7354" xr:uid="{740E1B54-DD6C-4BB7-96F6-68496941CE06}"/>
    <cellStyle name="Millares 656 2 3 2 8 2" xfId="28857" xr:uid="{082E9D1E-94CB-4AA6-9EAE-6E7C67590488}"/>
    <cellStyle name="Millares 656 2 3 2 9" xfId="9011" xr:uid="{768F8116-E0ED-4B72-88CA-59DCE999017F}"/>
    <cellStyle name="Millares 656 2 3 2 9 2" xfId="30514" xr:uid="{B9101AB6-607A-48B5-81FA-E6B4292B1010}"/>
    <cellStyle name="Millares 656 2 3 3" xfId="1015" xr:uid="{D8E69DF8-68A0-4FB2-8962-494738A9BCE8}"/>
    <cellStyle name="Millares 656 2 3 3 2" xfId="3844" xr:uid="{E17A92C2-7D02-44F0-BBCF-A9675CC72662}"/>
    <cellStyle name="Millares 656 2 3 3 2 2" xfId="12110" xr:uid="{59DCAD04-8AF5-41E5-973C-2F7D88CF9EFC}"/>
    <cellStyle name="Millares 656 2 3 3 2 2 2" xfId="33613" xr:uid="{58CE3C62-7D08-45E1-AF7F-07186B480CA6}"/>
    <cellStyle name="Millares 656 2 3 3 2 3" xfId="18745" xr:uid="{6DCEA8C9-DBB0-401D-82C1-3CD815A047C9}"/>
    <cellStyle name="Millares 656 2 3 3 2 3 2" xfId="40248" xr:uid="{C8F23805-4F3A-4ADE-BB7E-8B0C71C30D0C}"/>
    <cellStyle name="Millares 656 2 3 3 2 4" xfId="25350" xr:uid="{D396727D-7337-4F53-8FA6-9C8C88ABFCBA}"/>
    <cellStyle name="Millares 656 2 3 3 2 5" xfId="46853" xr:uid="{666C90BF-1352-4BB4-A492-F10C7B4AD286}"/>
    <cellStyle name="Millares 656 2 3 3 3" xfId="5983" xr:uid="{CEEF1B8B-D1EE-4339-B82B-C911AD8C032F}"/>
    <cellStyle name="Millares 656 2 3 3 3 2" xfId="14249" xr:uid="{2CD84AEC-A962-4A6D-8EB1-8EFA0734C293}"/>
    <cellStyle name="Millares 656 2 3 3 3 2 2" xfId="35752" xr:uid="{A543AACF-BA39-4A31-80EA-9830746C36A8}"/>
    <cellStyle name="Millares 656 2 3 3 3 3" xfId="20884" xr:uid="{588055B0-3505-4A44-B964-5F26BDAA08A4}"/>
    <cellStyle name="Millares 656 2 3 3 3 3 2" xfId="42387" xr:uid="{497ADE59-22EE-45FD-ADA8-E6DBB051B002}"/>
    <cellStyle name="Millares 656 2 3 3 3 4" xfId="27489" xr:uid="{66AE5E33-ED59-4EF4-84DA-E1C9D4499F31}"/>
    <cellStyle name="Millares 656 2 3 3 3 5" xfId="48992" xr:uid="{F3AD4AD0-0D83-4AEA-BB38-71A05E3A196C}"/>
    <cellStyle name="Millares 656 2 3 3 4" xfId="7624" xr:uid="{A2199B16-2F31-4C49-A1D6-EE52FF76649D}"/>
    <cellStyle name="Millares 656 2 3 3 4 2" xfId="29127" xr:uid="{FD2C8EFB-C497-403D-B0CD-EDCB483AB654}"/>
    <cellStyle name="Millares 656 2 3 3 5" xfId="9281" xr:uid="{BCD71242-6D79-4EF3-ACF0-3D39A78F129A}"/>
    <cellStyle name="Millares 656 2 3 3 5 2" xfId="30784" xr:uid="{7DF1A09B-FF09-4D58-9A03-90989E0141A4}"/>
    <cellStyle name="Millares 656 2 3 3 6" xfId="15916" xr:uid="{6CF6E5A2-C251-44E2-99F9-FD72700F5A14}"/>
    <cellStyle name="Millares 656 2 3 3 6 2" xfId="37419" xr:uid="{C868C21B-20A3-423C-9A27-9FC319E7CE87}"/>
    <cellStyle name="Millares 656 2 3 3 7" xfId="22521" xr:uid="{18D904E8-32FD-4A15-9359-BD886F688CC9}"/>
    <cellStyle name="Millares 656 2 3 3 8" xfId="44024" xr:uid="{D000194D-6515-4EAC-A22A-57FE2BCAB352}"/>
    <cellStyle name="Millares 656 2 3 4" xfId="1411" xr:uid="{A9CA1875-AB5F-4204-9B18-5049CDF9E044}"/>
    <cellStyle name="Millares 656 2 3 4 2" xfId="4240" xr:uid="{E88D815E-693F-4106-B329-E52E936C63A9}"/>
    <cellStyle name="Millares 656 2 3 4 2 2" xfId="12506" xr:uid="{B6060DE9-0B7C-4801-8AD8-3632FBF4D5F9}"/>
    <cellStyle name="Millares 656 2 3 4 2 2 2" xfId="34009" xr:uid="{B5E34AA7-3C2A-4955-8C14-18D81A8B2F6F}"/>
    <cellStyle name="Millares 656 2 3 4 2 3" xfId="19141" xr:uid="{515917FC-6574-4C85-A846-BC6573E29E94}"/>
    <cellStyle name="Millares 656 2 3 4 2 3 2" xfId="40644" xr:uid="{199B1A22-5A72-4174-86E2-DAB144117AF7}"/>
    <cellStyle name="Millares 656 2 3 4 2 4" xfId="25746" xr:uid="{7A3A84C5-E3CA-4E4A-9177-2CC10C59C91E}"/>
    <cellStyle name="Millares 656 2 3 4 2 5" xfId="47249" xr:uid="{63CC79CE-C4CE-4D47-8EC2-F4DF0C098935}"/>
    <cellStyle name="Millares 656 2 3 4 3" xfId="6379" xr:uid="{894ADF4A-F072-447C-B663-F6168BD7F61D}"/>
    <cellStyle name="Millares 656 2 3 4 3 2" xfId="14645" xr:uid="{B122D6D7-61A0-4DEB-9D22-F20F8CBDE4E8}"/>
    <cellStyle name="Millares 656 2 3 4 3 2 2" xfId="36148" xr:uid="{CFD72372-A6AD-4CC2-A217-F92B5FF4FC05}"/>
    <cellStyle name="Millares 656 2 3 4 3 3" xfId="21280" xr:uid="{28494D9A-4544-4CCE-8119-2F1B2224AD3A}"/>
    <cellStyle name="Millares 656 2 3 4 3 3 2" xfId="42783" xr:uid="{1CE39518-AE76-4A28-BA79-B7566BEFA22E}"/>
    <cellStyle name="Millares 656 2 3 4 3 4" xfId="27885" xr:uid="{BEBD91DF-4E5E-4672-8DA5-AFFA2CF34FBA}"/>
    <cellStyle name="Millares 656 2 3 4 3 5" xfId="49388" xr:uid="{ECEA91AF-9451-4EAA-AC3A-1A9926714398}"/>
    <cellStyle name="Millares 656 2 3 4 4" xfId="8020" xr:uid="{1BB29106-5F4A-4711-9B07-E489D15911A4}"/>
    <cellStyle name="Millares 656 2 3 4 4 2" xfId="29523" xr:uid="{14AABA65-D12F-45F8-8CBD-4B70ACE6D10A}"/>
    <cellStyle name="Millares 656 2 3 4 5" xfId="9677" xr:uid="{FFCC138C-B43B-41B8-BB9B-6A036C96B7E8}"/>
    <cellStyle name="Millares 656 2 3 4 5 2" xfId="31180" xr:uid="{9A79A1BB-B0D7-46CA-9EEF-C8DA176F14A9}"/>
    <cellStyle name="Millares 656 2 3 4 6" xfId="16312" xr:uid="{C6E4E1B4-31F3-41CB-A200-CACE74BC730C}"/>
    <cellStyle name="Millares 656 2 3 4 6 2" xfId="37815" xr:uid="{71B26F16-DE87-45BA-A140-BF2AB68665DA}"/>
    <cellStyle name="Millares 656 2 3 4 7" xfId="22917" xr:uid="{BDB84E17-EAF5-42F9-BC17-7F7ED7752B42}"/>
    <cellStyle name="Millares 656 2 3 4 8" xfId="44420" xr:uid="{1D2BAA0E-6FB2-40CA-B278-50DBA87B07BE}"/>
    <cellStyle name="Millares 656 2 3 5" xfId="2098" xr:uid="{40BD71E5-7466-4C75-87EB-33D88491E22E}"/>
    <cellStyle name="Millares 656 2 3 5 2" xfId="10364" xr:uid="{286FEE7C-4295-4D1A-85FB-1CFCE9BBCB1F}"/>
    <cellStyle name="Millares 656 2 3 5 2 2" xfId="31867" xr:uid="{9D579AA8-4FF2-47A9-BA9B-FA687459783C}"/>
    <cellStyle name="Millares 656 2 3 5 3" xfId="16999" xr:uid="{F180D63A-2E3C-4087-BD00-62C32DCDB247}"/>
    <cellStyle name="Millares 656 2 3 5 3 2" xfId="38502" xr:uid="{8752E851-B3F8-4885-9A82-0007AA3189B7}"/>
    <cellStyle name="Millares 656 2 3 5 4" xfId="23604" xr:uid="{DEF0ECE7-7ADB-449C-B293-6786DFF78D22}"/>
    <cellStyle name="Millares 656 2 3 5 5" xfId="45107" xr:uid="{0DD1B815-1B75-4EF5-BD93-2204577E979A}"/>
    <cellStyle name="Millares 656 2 3 6" xfId="2646" xr:uid="{323CB105-40D1-4676-9810-E4C61E9C5619}"/>
    <cellStyle name="Millares 656 2 3 6 2" xfId="10912" xr:uid="{EC860760-0020-49B6-A1A0-802382281D86}"/>
    <cellStyle name="Millares 656 2 3 6 2 2" xfId="32415" xr:uid="{30C9233C-F541-4189-9188-6760E404B304}"/>
    <cellStyle name="Millares 656 2 3 6 3" xfId="17547" xr:uid="{C0D8AB1C-8EBA-4C69-B0AD-A10E9541330F}"/>
    <cellStyle name="Millares 656 2 3 6 3 2" xfId="39050" xr:uid="{5BF49696-1BD8-4CA9-9900-E2228F3F12BD}"/>
    <cellStyle name="Millares 656 2 3 6 4" xfId="24152" xr:uid="{E8BB2CF6-753E-4A27-932A-6CCEE453B8FA}"/>
    <cellStyle name="Millares 656 2 3 6 5" xfId="45655" xr:uid="{68247818-36F5-4E33-8C01-202C26E1D737}"/>
    <cellStyle name="Millares 656 2 3 7" xfId="3294" xr:uid="{02305910-DC06-414C-BABF-19FD48B0F06E}"/>
    <cellStyle name="Millares 656 2 3 7 2" xfId="11560" xr:uid="{D0A4EA2F-0116-4A3B-B3C9-FCBE704FF8A7}"/>
    <cellStyle name="Millares 656 2 3 7 2 2" xfId="33063" xr:uid="{C2B4209E-7197-442E-A22F-648231AEFFC3}"/>
    <cellStyle name="Millares 656 2 3 7 3" xfId="18195" xr:uid="{7C0022A5-A9E3-4C0D-A1EF-496BE4BA6A10}"/>
    <cellStyle name="Millares 656 2 3 7 3 2" xfId="39698" xr:uid="{3CF2BB89-49E2-4537-9387-B3AB583BA03F}"/>
    <cellStyle name="Millares 656 2 3 7 4" xfId="24800" xr:uid="{759B472E-92CF-4C46-9FAA-B494D3BE4309}"/>
    <cellStyle name="Millares 656 2 3 7 5" xfId="46303" xr:uid="{D6FCC9E4-AFA8-4D6A-840D-A0400C5583AD}"/>
    <cellStyle name="Millares 656 2 3 8" xfId="4790" xr:uid="{F2ABD556-04F6-42D3-A86B-F27D210FB4D9}"/>
    <cellStyle name="Millares 656 2 3 8 2" xfId="13056" xr:uid="{A8766E58-B7A8-4472-AE13-E18CD1D4E68E}"/>
    <cellStyle name="Millares 656 2 3 8 2 2" xfId="34559" xr:uid="{84190A9D-F8C3-4878-9B8A-081B56E0BF32}"/>
    <cellStyle name="Millares 656 2 3 8 3" xfId="19691" xr:uid="{F026E0D5-04F8-41F6-95FC-7ABCD5F95120}"/>
    <cellStyle name="Millares 656 2 3 8 3 2" xfId="41194" xr:uid="{D2CA1A63-AC76-49D2-AE4B-58268602E5BC}"/>
    <cellStyle name="Millares 656 2 3 8 4" xfId="26296" xr:uid="{744155DC-1E03-47FB-AA28-631E6FE50AC2}"/>
    <cellStyle name="Millares 656 2 3 8 5" xfId="47799" xr:uid="{AF330D80-B764-4224-8F51-C09AF6F4E88F}"/>
    <cellStyle name="Millares 656 2 3 9" xfId="5433" xr:uid="{F4DB0B8E-561D-4546-8D6F-572DB8CF1265}"/>
    <cellStyle name="Millares 656 2 3 9 2" xfId="13699" xr:uid="{9777A2E8-35A8-4311-9DAC-D097068D35BE}"/>
    <cellStyle name="Millares 656 2 3 9 2 2" xfId="35202" xr:uid="{BD0DAA5D-3C11-4410-AB88-3273405747A6}"/>
    <cellStyle name="Millares 656 2 3 9 3" xfId="20334" xr:uid="{D7916D0A-5A31-48EB-A26C-4F6A1A0E2418}"/>
    <cellStyle name="Millares 656 2 3 9 3 2" xfId="41837" xr:uid="{E6747BF7-2365-4063-B405-9612AF460924}"/>
    <cellStyle name="Millares 656 2 3 9 4" xfId="26939" xr:uid="{A4717353-0FE3-48AE-9B14-AFED06600DD6}"/>
    <cellStyle name="Millares 656 2 3 9 5" xfId="48442" xr:uid="{6E8D6D19-AE6B-4449-BE35-0D05163EB619}"/>
    <cellStyle name="Millares 656 2 4" xfId="336" xr:uid="{2654B6F5-4240-48EE-8976-D253A749BAB9}"/>
    <cellStyle name="Millares 656 2 4 10" xfId="15239" xr:uid="{503F61EB-8579-4DB1-B53B-6757CA0A6E9A}"/>
    <cellStyle name="Millares 656 2 4 10 2" xfId="36742" xr:uid="{D3C29AF7-98C6-4C4B-8136-F77EF7891532}"/>
    <cellStyle name="Millares 656 2 4 11" xfId="21844" xr:uid="{C3DB0056-E373-4433-9AF4-C81C3DEE91CC}"/>
    <cellStyle name="Millares 656 2 4 12" xfId="43347" xr:uid="{81AB6F03-442D-4F99-BF73-76EC97CBA3FF}"/>
    <cellStyle name="Millares 656 2 4 2" xfId="1284" xr:uid="{0107AAF5-B19A-42BD-B074-E2D8523D876C}"/>
    <cellStyle name="Millares 656 2 4 2 2" xfId="4113" xr:uid="{0D0A3FA0-7B63-45B6-821E-7484AAF770A6}"/>
    <cellStyle name="Millares 656 2 4 2 2 2" xfId="12379" xr:uid="{CB497362-5E97-476A-90BE-4A0E4F6224B6}"/>
    <cellStyle name="Millares 656 2 4 2 2 2 2" xfId="33882" xr:uid="{9A79011F-F91E-4166-A3BA-3A8B8680AA17}"/>
    <cellStyle name="Millares 656 2 4 2 2 3" xfId="19014" xr:uid="{3945287E-48AF-47FA-B8F1-055DF51897F2}"/>
    <cellStyle name="Millares 656 2 4 2 2 3 2" xfId="40517" xr:uid="{F48BBA67-BA5B-4578-B4E0-F74D2FD44934}"/>
    <cellStyle name="Millares 656 2 4 2 2 4" xfId="25619" xr:uid="{55BF0680-27B5-40B2-BE9D-3C0B6A5DF376}"/>
    <cellStyle name="Millares 656 2 4 2 2 5" xfId="47122" xr:uid="{DB02C796-900E-4C05-BA93-49739F00ABBC}"/>
    <cellStyle name="Millares 656 2 4 2 3" xfId="6252" xr:uid="{24CEE2F8-C420-485B-87BF-43E420671624}"/>
    <cellStyle name="Millares 656 2 4 2 3 2" xfId="14518" xr:uid="{E5900A79-D729-4E23-8231-3714B4B5E07C}"/>
    <cellStyle name="Millares 656 2 4 2 3 2 2" xfId="36021" xr:uid="{1674D653-58AF-4841-8E9D-4B8FA5F85051}"/>
    <cellStyle name="Millares 656 2 4 2 3 3" xfId="21153" xr:uid="{E01E365C-E6E3-430B-82E1-B6AB154CD33C}"/>
    <cellStyle name="Millares 656 2 4 2 3 3 2" xfId="42656" xr:uid="{45DEA969-12CF-4739-8A52-58008C06B721}"/>
    <cellStyle name="Millares 656 2 4 2 3 4" xfId="27758" xr:uid="{B0EF9F0E-29C7-44AF-B52F-4E26D525CEE1}"/>
    <cellStyle name="Millares 656 2 4 2 3 5" xfId="49261" xr:uid="{74AF795B-294E-4092-8E8A-C0BF7AF57A5C}"/>
    <cellStyle name="Millares 656 2 4 2 4" xfId="7893" xr:uid="{DE2DB19F-595B-4A04-BD52-D0EC33834FB1}"/>
    <cellStyle name="Millares 656 2 4 2 4 2" xfId="29396" xr:uid="{20474185-06A0-4762-B967-B61883421D03}"/>
    <cellStyle name="Millares 656 2 4 2 5" xfId="9550" xr:uid="{848909D7-DD66-492D-80AC-694A06D664BF}"/>
    <cellStyle name="Millares 656 2 4 2 5 2" xfId="31053" xr:uid="{D6C93945-3A28-4936-9BED-36D18C384AAB}"/>
    <cellStyle name="Millares 656 2 4 2 6" xfId="16185" xr:uid="{01FBD8F6-8338-4CA0-AB5E-85ECC07AF623}"/>
    <cellStyle name="Millares 656 2 4 2 6 2" xfId="37688" xr:uid="{397BE84F-5840-4057-BA63-EF44171AA1A3}"/>
    <cellStyle name="Millares 656 2 4 2 7" xfId="22790" xr:uid="{9CF21EBD-86A4-4B5A-9920-719D9ED6B247}"/>
    <cellStyle name="Millares 656 2 4 2 8" xfId="44293" xr:uid="{7DADB7D4-921E-411F-ADB0-8969604D5638}"/>
    <cellStyle name="Millares 656 2 4 3" xfId="1971" xr:uid="{3608CD72-A672-443B-883C-0BD24FC02721}"/>
    <cellStyle name="Millares 656 2 4 3 2" xfId="10237" xr:uid="{9966F81D-13DD-45B0-808A-029ED1705488}"/>
    <cellStyle name="Millares 656 2 4 3 2 2" xfId="31740" xr:uid="{32D7DDA0-4241-4423-8BEF-214A2327DC37}"/>
    <cellStyle name="Millares 656 2 4 3 3" xfId="16872" xr:uid="{B552E405-1974-4AB5-AF5F-3436B8CAE2A9}"/>
    <cellStyle name="Millares 656 2 4 3 3 2" xfId="38375" xr:uid="{90E21976-E53C-4F3B-87DD-CF3BDF61FD72}"/>
    <cellStyle name="Millares 656 2 4 3 4" xfId="23477" xr:uid="{754336D2-EDC9-46B3-8CD1-1B537FD81DE7}"/>
    <cellStyle name="Millares 656 2 4 3 5" xfId="44980" xr:uid="{7E291E22-71F3-4193-8802-DF872B50578D}"/>
    <cellStyle name="Millares 656 2 4 4" xfId="2770" xr:uid="{E0CB4021-B179-4310-B3BB-A5D723F15523}"/>
    <cellStyle name="Millares 656 2 4 4 2" xfId="11036" xr:uid="{D2C14235-B1E2-46AF-A772-45815154E04D}"/>
    <cellStyle name="Millares 656 2 4 4 2 2" xfId="32539" xr:uid="{DE34A17A-F202-4720-83DB-CC8F5E56E782}"/>
    <cellStyle name="Millares 656 2 4 4 3" xfId="17671" xr:uid="{92A323F6-8EE0-4C3D-BE48-E8941A9B1F52}"/>
    <cellStyle name="Millares 656 2 4 4 3 2" xfId="39174" xr:uid="{C2F08A28-5E6F-407D-A712-B4920485E75C}"/>
    <cellStyle name="Millares 656 2 4 4 4" xfId="24276" xr:uid="{DD1787EE-8383-455E-BD4B-789C393EBFD5}"/>
    <cellStyle name="Millares 656 2 4 4 5" xfId="45779" xr:uid="{E4FDB472-41C2-4E72-B03F-669A8A462A78}"/>
    <cellStyle name="Millares 656 2 4 5" xfId="3167" xr:uid="{8C9DEB0D-F2F0-4E9F-B752-FD2646783B21}"/>
    <cellStyle name="Millares 656 2 4 5 2" xfId="11433" xr:uid="{E62DF974-187C-4DDC-BE31-864E3BE16F5B}"/>
    <cellStyle name="Millares 656 2 4 5 2 2" xfId="32936" xr:uid="{A9FBED9F-89D5-4FD4-AC22-45C996658F59}"/>
    <cellStyle name="Millares 656 2 4 5 3" xfId="18068" xr:uid="{33D3795B-BB5F-4B53-84BA-7288550F3A27}"/>
    <cellStyle name="Millares 656 2 4 5 3 2" xfId="39571" xr:uid="{69F607BD-5C17-4333-942E-23BF97DAF7EF}"/>
    <cellStyle name="Millares 656 2 4 5 4" xfId="24673" xr:uid="{D5805458-9ED3-4BB5-ACC8-D44161F9C071}"/>
    <cellStyle name="Millares 656 2 4 5 5" xfId="46176" xr:uid="{A95BE23F-32DA-4836-8B1C-DF1E066DC47E}"/>
    <cellStyle name="Millares 656 2 4 6" xfId="4914" xr:uid="{0E442DEB-343A-42F6-A430-144E3B117D7F}"/>
    <cellStyle name="Millares 656 2 4 6 2" xfId="13180" xr:uid="{5AC43305-6807-480D-9CEA-0BE766ED8423}"/>
    <cellStyle name="Millares 656 2 4 6 2 2" xfId="34683" xr:uid="{B549B69E-3184-49EE-857D-1CC6551F6426}"/>
    <cellStyle name="Millares 656 2 4 6 3" xfId="19815" xr:uid="{A0CF591D-C35D-412F-B220-B1228E16D9B0}"/>
    <cellStyle name="Millares 656 2 4 6 3 2" xfId="41318" xr:uid="{BA75F102-0DB5-4A01-B297-607A2190D309}"/>
    <cellStyle name="Millares 656 2 4 6 4" xfId="26420" xr:uid="{85E823EA-791D-4332-895C-12D6DF69781E}"/>
    <cellStyle name="Millares 656 2 4 6 5" xfId="47923" xr:uid="{01E44B28-90BB-4FE6-8CAC-CFF50F3C3350}"/>
    <cellStyle name="Millares 656 2 4 7" xfId="5306" xr:uid="{73D3DDFC-BE97-4F2E-B973-2B2E521237D1}"/>
    <cellStyle name="Millares 656 2 4 7 2" xfId="13572" xr:uid="{4826D65C-9E09-456D-BD28-1FB73206ECD0}"/>
    <cellStyle name="Millares 656 2 4 7 2 2" xfId="35075" xr:uid="{33551349-5974-4117-9D57-222EBC92C8C6}"/>
    <cellStyle name="Millares 656 2 4 7 3" xfId="20207" xr:uid="{4C9BAC13-4CEC-4803-94C7-EAF7AA5882C6}"/>
    <cellStyle name="Millares 656 2 4 7 3 2" xfId="41710" xr:uid="{67E0F42A-117F-4B95-BE2D-11140BD15FEA}"/>
    <cellStyle name="Millares 656 2 4 7 4" xfId="26812" xr:uid="{B90EE9EC-654B-4216-98FF-8D48A4ED7570}"/>
    <cellStyle name="Millares 656 2 4 7 5" xfId="48315" xr:uid="{3B7341B1-D7F9-4AFD-9BE6-A7474B58D4D3}"/>
    <cellStyle name="Millares 656 2 4 8" xfId="6947" xr:uid="{55A12725-6C9D-4208-8A87-3D3EFA3D17AD}"/>
    <cellStyle name="Millares 656 2 4 8 2" xfId="28450" xr:uid="{C5FA4FEF-FB4E-47C2-8EEB-FE8CC1081BFC}"/>
    <cellStyle name="Millares 656 2 4 9" xfId="8603" xr:uid="{3CC5BFE5-9F03-4CB0-A64D-D16AF549631D}"/>
    <cellStyle name="Millares 656 2 4 9 2" xfId="30106" xr:uid="{C070F40D-7C2C-45A0-8BB1-FC73CFD7FCC4}"/>
    <cellStyle name="Millares 656 2 5" xfId="620" xr:uid="{4A370FC1-2876-424D-B378-59EDB01A4388}"/>
    <cellStyle name="Millares 656 2 5 10" xfId="43629" xr:uid="{CB9227EA-31B3-4CA0-B047-46479E6D8469}"/>
    <cellStyle name="Millares 656 2 5 2" xfId="1566" xr:uid="{DED15086-C4D0-44D7-B833-AA1F05519483}"/>
    <cellStyle name="Millares 656 2 5 2 2" xfId="4395" xr:uid="{E7F23060-BAFB-4B36-AB2A-BC66F94FCC83}"/>
    <cellStyle name="Millares 656 2 5 2 2 2" xfId="12661" xr:uid="{F881F678-50F8-432F-B115-20B7CF08B7C3}"/>
    <cellStyle name="Millares 656 2 5 2 2 2 2" xfId="34164" xr:uid="{88F2A04E-6A32-4D76-ACF1-D04416DD35D9}"/>
    <cellStyle name="Millares 656 2 5 2 2 3" xfId="19296" xr:uid="{AE9DF5BE-D6FA-4794-936A-2952C74C66D2}"/>
    <cellStyle name="Millares 656 2 5 2 2 3 2" xfId="40799" xr:uid="{3101C233-95E5-4E96-9797-F3A352F450FF}"/>
    <cellStyle name="Millares 656 2 5 2 2 4" xfId="25901" xr:uid="{ADA5267B-001C-4529-B8D0-AFE3D3011168}"/>
    <cellStyle name="Millares 656 2 5 2 2 5" xfId="47404" xr:uid="{3581A216-A02F-43F7-9DDC-AA5E23AA8D5D}"/>
    <cellStyle name="Millares 656 2 5 2 3" xfId="6534" xr:uid="{8D8875D2-08AD-48E0-B971-AC55C10CDB32}"/>
    <cellStyle name="Millares 656 2 5 2 3 2" xfId="14800" xr:uid="{2501379C-37CE-45EB-BE82-0AF50D7BF766}"/>
    <cellStyle name="Millares 656 2 5 2 3 2 2" xfId="36303" xr:uid="{99D3EB9B-E746-4E24-8180-45FFFF700F53}"/>
    <cellStyle name="Millares 656 2 5 2 3 3" xfId="21435" xr:uid="{B845B62D-1415-4550-ABB5-A3B0D98E759A}"/>
    <cellStyle name="Millares 656 2 5 2 3 3 2" xfId="42938" xr:uid="{55F38B59-FF6A-4122-90C8-C5CAB6E8F695}"/>
    <cellStyle name="Millares 656 2 5 2 3 4" xfId="28040" xr:uid="{C427F1C2-D8F3-4893-9FD8-7F961F13F27E}"/>
    <cellStyle name="Millares 656 2 5 2 3 5" xfId="49543" xr:uid="{794C3192-07EE-4CA9-96DC-B7AEE27639E5}"/>
    <cellStyle name="Millares 656 2 5 2 4" xfId="8175" xr:uid="{A5463D8A-1F7A-49DB-99E0-560684C35061}"/>
    <cellStyle name="Millares 656 2 5 2 4 2" xfId="29678" xr:uid="{DF323A06-4E7C-4711-8690-FFA1137A3CF3}"/>
    <cellStyle name="Millares 656 2 5 2 5" xfId="9832" xr:uid="{B911B4DD-BE95-4FA9-BEDA-01E5988E8164}"/>
    <cellStyle name="Millares 656 2 5 2 5 2" xfId="31335" xr:uid="{90C8E681-C087-4360-962C-E4C85895B618}"/>
    <cellStyle name="Millares 656 2 5 2 6" xfId="16467" xr:uid="{A20A2903-85C8-424C-82EB-C9FBB229F352}"/>
    <cellStyle name="Millares 656 2 5 2 6 2" xfId="37970" xr:uid="{E3D3B94E-5500-4F2E-9792-7FD4082C110B}"/>
    <cellStyle name="Millares 656 2 5 2 7" xfId="23072" xr:uid="{4D1ACB2D-0CC1-4DFB-BFC5-E9BC3C613C6D}"/>
    <cellStyle name="Millares 656 2 5 2 8" xfId="44575" xr:uid="{979B0AFE-DC17-418C-8DE2-9F815698FDF2}"/>
    <cellStyle name="Millares 656 2 5 3" xfId="2253" xr:uid="{0D155FA8-80E1-4888-8747-67BA261E3715}"/>
    <cellStyle name="Millares 656 2 5 3 2" xfId="10519" xr:uid="{15DD5A6C-60B7-4F52-A0E4-5CF3BAA835E6}"/>
    <cellStyle name="Millares 656 2 5 3 2 2" xfId="32022" xr:uid="{7270EAAD-847E-4CEE-A27B-CAD34534FD43}"/>
    <cellStyle name="Millares 656 2 5 3 3" xfId="17154" xr:uid="{430AC7A2-6106-4A4F-8B56-870C40CA64CA}"/>
    <cellStyle name="Millares 656 2 5 3 3 2" xfId="38657" xr:uid="{5D1FD985-39C4-47AF-A0B1-368E4AC5BCF8}"/>
    <cellStyle name="Millares 656 2 5 3 4" xfId="23759" xr:uid="{4E9DAF29-71A3-4D5C-9EBD-7F89E9BCD146}"/>
    <cellStyle name="Millares 656 2 5 3 5" xfId="45262" xr:uid="{66070B68-0640-4B10-8762-1AFE7F6017A7}"/>
    <cellStyle name="Millares 656 2 5 4" xfId="3449" xr:uid="{4F826D69-A500-4DB5-AA11-FBA1720AC39F}"/>
    <cellStyle name="Millares 656 2 5 4 2" xfId="11715" xr:uid="{1C464689-067B-4EE6-ADFC-FF0A856B7F22}"/>
    <cellStyle name="Millares 656 2 5 4 2 2" xfId="33218" xr:uid="{71590029-5A90-47A8-BB73-860137F5F3E0}"/>
    <cellStyle name="Millares 656 2 5 4 3" xfId="18350" xr:uid="{64B151C2-A178-4C92-8F2D-60EA87515176}"/>
    <cellStyle name="Millares 656 2 5 4 3 2" xfId="39853" xr:uid="{91B11CE6-BBEA-48B9-87FA-B547994FAC4F}"/>
    <cellStyle name="Millares 656 2 5 4 4" xfId="24955" xr:uid="{4D288657-9EF9-4F92-81DB-99616C3278C8}"/>
    <cellStyle name="Millares 656 2 5 4 5" xfId="46458" xr:uid="{C1D586B6-FE2D-493E-8D43-79EE1BC40E73}"/>
    <cellStyle name="Millares 656 2 5 5" xfId="5588" xr:uid="{4342DA69-CF03-478A-935E-5017CAF4FA63}"/>
    <cellStyle name="Millares 656 2 5 5 2" xfId="13854" xr:uid="{239E14CE-5A6A-49E2-8D5B-81B4D05004EA}"/>
    <cellStyle name="Millares 656 2 5 5 2 2" xfId="35357" xr:uid="{DEC8D3BE-F3F7-4EBC-AFA8-D78CFC6D074A}"/>
    <cellStyle name="Millares 656 2 5 5 3" xfId="20489" xr:uid="{29E5BCF6-621C-4A11-8AF4-0B50B3251008}"/>
    <cellStyle name="Millares 656 2 5 5 3 2" xfId="41992" xr:uid="{22865A6C-4326-422B-8986-0967A204F573}"/>
    <cellStyle name="Millares 656 2 5 5 4" xfId="27094" xr:uid="{08393ECB-6786-43ED-BCE7-2B617C8A77C2}"/>
    <cellStyle name="Millares 656 2 5 5 5" xfId="48597" xr:uid="{D25DE86E-3C8F-4ACE-8D3F-7FAD9E439691}"/>
    <cellStyle name="Millares 656 2 5 6" xfId="7229" xr:uid="{4A165B08-412A-452D-9329-33A565EB864C}"/>
    <cellStyle name="Millares 656 2 5 6 2" xfId="28732" xr:uid="{DDD32951-0FF3-455A-B5A0-F342E3B17DF8}"/>
    <cellStyle name="Millares 656 2 5 7" xfId="8886" xr:uid="{D7325491-8B99-48C6-AA16-4F2F64D06E6D}"/>
    <cellStyle name="Millares 656 2 5 7 2" xfId="30389" xr:uid="{C879F67C-7B2B-4C43-8E84-C496EED26D51}"/>
    <cellStyle name="Millares 656 2 5 8" xfId="15521" xr:uid="{F9B1EB9A-600A-4D97-8A7F-7E4FB2A624C0}"/>
    <cellStyle name="Millares 656 2 5 8 2" xfId="37024" xr:uid="{DBA4BB57-869A-4A7F-8444-D31F445E3F17}"/>
    <cellStyle name="Millares 656 2 5 9" xfId="22126" xr:uid="{20DD3438-AC7F-4632-82C2-BF5E20F9D9D9}"/>
    <cellStyle name="Millares 656 2 6" xfId="888" xr:uid="{0DF8EF5C-B690-472F-9A0C-D0093F8083F4}"/>
    <cellStyle name="Millares 656 2 6 2" xfId="3717" xr:uid="{EB59E770-C564-4CA3-8683-5F0F53D15B19}"/>
    <cellStyle name="Millares 656 2 6 2 2" xfId="11983" xr:uid="{31A23400-61A1-467D-BF46-B0D5C45EBE20}"/>
    <cellStyle name="Millares 656 2 6 2 2 2" xfId="33486" xr:uid="{2D9D376F-1080-4D8E-90D9-25AC05AF8EAD}"/>
    <cellStyle name="Millares 656 2 6 2 3" xfId="18618" xr:uid="{1E206AE5-16A2-4574-86AD-47CB7630C808}"/>
    <cellStyle name="Millares 656 2 6 2 3 2" xfId="40121" xr:uid="{0274B78F-A2B0-48E3-A330-0CD731B6D4A2}"/>
    <cellStyle name="Millares 656 2 6 2 4" xfId="25223" xr:uid="{1C2E4600-3A2E-4683-A15E-FB263E81EB67}"/>
    <cellStyle name="Millares 656 2 6 2 5" xfId="46726" xr:uid="{BA0DC18B-ABF1-4CB0-8042-9F8C64F5A0F0}"/>
    <cellStyle name="Millares 656 2 6 3" xfId="5856" xr:uid="{EF6E8532-CA8C-481B-8BAD-476AE8D16136}"/>
    <cellStyle name="Millares 656 2 6 3 2" xfId="14122" xr:uid="{29BD7611-EB67-4D4F-A03D-49631F3C8591}"/>
    <cellStyle name="Millares 656 2 6 3 2 2" xfId="35625" xr:uid="{0EBBC83F-CD48-416E-AF9E-8F48D52483BC}"/>
    <cellStyle name="Millares 656 2 6 3 3" xfId="20757" xr:uid="{023A88AD-DE52-401D-8C29-B501DA9DB7E6}"/>
    <cellStyle name="Millares 656 2 6 3 3 2" xfId="42260" xr:uid="{5A5CBEDB-22DE-4234-8E12-9D6521CDF052}"/>
    <cellStyle name="Millares 656 2 6 3 4" xfId="27362" xr:uid="{AFA438BA-F828-475B-8B81-22286BCAE401}"/>
    <cellStyle name="Millares 656 2 6 3 5" xfId="48865" xr:uid="{067C8145-B3F1-4996-BE17-EB522DF8A0E8}"/>
    <cellStyle name="Millares 656 2 6 4" xfId="7497" xr:uid="{224829CC-3973-48D1-806C-53C131FD6AB6}"/>
    <cellStyle name="Millares 656 2 6 4 2" xfId="29000" xr:uid="{21DB8287-904E-4EBB-90ED-F36341543BA1}"/>
    <cellStyle name="Millares 656 2 6 5" xfId="9154" xr:uid="{154825EA-937D-4DA9-B8F6-BC99CB66CFDA}"/>
    <cellStyle name="Millares 656 2 6 5 2" xfId="30657" xr:uid="{8FEB5075-F4EC-479B-B481-48E2824BC258}"/>
    <cellStyle name="Millares 656 2 6 6" xfId="15789" xr:uid="{192009C8-77F8-47FA-8D80-016341134F3A}"/>
    <cellStyle name="Millares 656 2 6 6 2" xfId="37292" xr:uid="{65BBDE90-A5CF-4C75-8884-74021FFA7648}"/>
    <cellStyle name="Millares 656 2 6 7" xfId="22394" xr:uid="{65B85A05-DF47-4C55-AFF3-45B4A8C3723A}"/>
    <cellStyle name="Millares 656 2 6 8" xfId="43897" xr:uid="{15532F93-F384-4B9F-9A1E-86F69F4E29A8}"/>
    <cellStyle name="Millares 656 2 7" xfId="1149" xr:uid="{02D5E60C-1606-4A5E-A753-F52D37719C30}"/>
    <cellStyle name="Millares 656 2 7 2" xfId="3978" xr:uid="{00E1A5E6-A553-4A73-B4EC-F7501C06E38E}"/>
    <cellStyle name="Millares 656 2 7 2 2" xfId="12244" xr:uid="{DF883DA5-56C0-4D21-84F0-7B92A6EB85CF}"/>
    <cellStyle name="Millares 656 2 7 2 2 2" xfId="33747" xr:uid="{C1E0FA5A-6D37-444D-ACD1-A6BF76652C67}"/>
    <cellStyle name="Millares 656 2 7 2 3" xfId="18879" xr:uid="{DDD58E57-A5CB-47F6-892C-2AE9097F33E1}"/>
    <cellStyle name="Millares 656 2 7 2 3 2" xfId="40382" xr:uid="{66192996-89FC-4ADA-93A8-42ECDEBD37C1}"/>
    <cellStyle name="Millares 656 2 7 2 4" xfId="25484" xr:uid="{4818C014-6022-4BA7-8111-DCBFB9B93EC6}"/>
    <cellStyle name="Millares 656 2 7 2 5" xfId="46987" xr:uid="{3ECB5ECF-DC80-470F-93FB-039BB4600E13}"/>
    <cellStyle name="Millares 656 2 7 3" xfId="6117" xr:uid="{EB773E8E-DA98-49E4-A076-C178D80399BB}"/>
    <cellStyle name="Millares 656 2 7 3 2" xfId="14383" xr:uid="{B4B095F6-C166-49AA-8FE9-6742072EED88}"/>
    <cellStyle name="Millares 656 2 7 3 2 2" xfId="35886" xr:uid="{1CE98EA5-2838-45A8-AC8C-183E5E4EA557}"/>
    <cellStyle name="Millares 656 2 7 3 3" xfId="21018" xr:uid="{EF21FAC1-EC1A-4DBB-AFD3-F9A81D689A55}"/>
    <cellStyle name="Millares 656 2 7 3 3 2" xfId="42521" xr:uid="{C8C57107-E280-4957-A7B5-22F589EF8562}"/>
    <cellStyle name="Millares 656 2 7 3 4" xfId="27623" xr:uid="{1920C55C-4002-44BE-B1D7-9BACCF466DAB}"/>
    <cellStyle name="Millares 656 2 7 3 5" xfId="49126" xr:uid="{E025B9BF-9B53-46BA-9C8A-32802A1C24A3}"/>
    <cellStyle name="Millares 656 2 7 4" xfId="7758" xr:uid="{285C5A17-85BC-4862-A437-FDB075DFB940}"/>
    <cellStyle name="Millares 656 2 7 4 2" xfId="29261" xr:uid="{94D7BE4C-611D-496D-99E9-4AB9394D09AB}"/>
    <cellStyle name="Millares 656 2 7 5" xfId="9415" xr:uid="{9E5F8021-622C-4C68-A4E5-75A86FABAC1C}"/>
    <cellStyle name="Millares 656 2 7 5 2" xfId="30918" xr:uid="{18143D21-BDC4-4F4E-849C-E838C9063326}"/>
    <cellStyle name="Millares 656 2 7 6" xfId="16050" xr:uid="{9317AF8C-D1FA-4494-B76A-35A4FE1D138D}"/>
    <cellStyle name="Millares 656 2 7 6 2" xfId="37553" xr:uid="{A69BDB7C-F4B0-4550-8C02-E70D5C7B856D}"/>
    <cellStyle name="Millares 656 2 7 7" xfId="22655" xr:uid="{483438EF-DE3E-4AFD-AE43-5D500420E6AB}"/>
    <cellStyle name="Millares 656 2 7 8" xfId="44158" xr:uid="{430FC774-B9BD-4935-8627-646010E173A7}"/>
    <cellStyle name="Millares 656 2 8" xfId="1837" xr:uid="{9CF37EBD-34FF-49DF-AFF4-23CEE15B9CBF}"/>
    <cellStyle name="Millares 656 2 8 2" xfId="10103" xr:uid="{70E67DA5-A440-4659-8B5C-E99CD37C79D7}"/>
    <cellStyle name="Millares 656 2 8 2 2" xfId="31606" xr:uid="{1BEDF513-3ED8-4580-AB80-A65ED955C8BB}"/>
    <cellStyle name="Millares 656 2 8 3" xfId="16738" xr:uid="{1543BF54-9499-4A93-9266-ACFBD061E549}"/>
    <cellStyle name="Millares 656 2 8 3 2" xfId="38241" xr:uid="{BF8350CE-96C6-46E7-866D-14398C89BE27}"/>
    <cellStyle name="Millares 656 2 8 4" xfId="23343" xr:uid="{BFFB81D1-5102-4C08-B222-7A0BD7E65BCB}"/>
    <cellStyle name="Millares 656 2 8 5" xfId="44846" xr:uid="{71D9A4F8-B547-4A35-822D-11C21E844B40}"/>
    <cellStyle name="Millares 656 2 9" xfId="2522" xr:uid="{E5A8D39E-2082-43B0-979A-876BBE70EA8A}"/>
    <cellStyle name="Millares 656 2 9 2" xfId="10788" xr:uid="{9F45A40A-BA5A-4BD3-9DB1-7A0E9C0BC6EC}"/>
    <cellStyle name="Millares 656 2 9 2 2" xfId="32291" xr:uid="{4016D3FB-B168-40F1-9348-080363577AB5}"/>
    <cellStyle name="Millares 656 2 9 3" xfId="17423" xr:uid="{084008C4-87E5-483A-8A01-7B0EA78FA7ED}"/>
    <cellStyle name="Millares 656 2 9 3 2" xfId="38926" xr:uid="{CC028DEA-52C0-4498-90E2-115C76CA1DBE}"/>
    <cellStyle name="Millares 656 2 9 4" xfId="24028" xr:uid="{CDF629CB-B6E1-4837-B0DB-030A8A86A2EA}"/>
    <cellStyle name="Millares 656 2 9 5" xfId="45531" xr:uid="{3E7F90B2-B1E5-4778-A9AB-9088C9F7E73B}"/>
    <cellStyle name="Millares 656 3" xfId="150" xr:uid="{E51D768A-FC55-4702-BC87-E109C24C6D6F}"/>
    <cellStyle name="Millares 656 3 10" xfId="4687" xr:uid="{C0C4F4D4-590C-4605-B8F2-3E9BD5363C47}"/>
    <cellStyle name="Millares 656 3 10 2" xfId="12953" xr:uid="{398296C6-BE64-4B8A-BB3C-6E6D9B0531D1}"/>
    <cellStyle name="Millares 656 3 10 2 2" xfId="34456" xr:uid="{25AD41B5-F996-466D-A1AB-F476A8E61B91}"/>
    <cellStyle name="Millares 656 3 10 3" xfId="19588" xr:uid="{B2F8AD1B-AEEB-41D3-A614-6CFA8C7940A2}"/>
    <cellStyle name="Millares 656 3 10 3 2" xfId="41091" xr:uid="{D79D2810-4289-4EE9-824A-1B84C8535CDA}"/>
    <cellStyle name="Millares 656 3 10 4" xfId="26193" xr:uid="{5D16012E-2357-49F4-BF30-CD942A9C544B}"/>
    <cellStyle name="Millares 656 3 10 5" xfId="47696" xr:uid="{FAF109C8-F477-4169-BF41-048C5AC415C4}"/>
    <cellStyle name="Millares 656 3 11" xfId="5190" xr:uid="{2CF4BDDB-C887-44E7-AEF8-B3BCC348C957}"/>
    <cellStyle name="Millares 656 3 11 2" xfId="13456" xr:uid="{61046D55-0D1A-46D0-8A97-A7D109B873D1}"/>
    <cellStyle name="Millares 656 3 11 2 2" xfId="34959" xr:uid="{FB4EEE03-15B7-40A9-929C-32F0FF3CAA88}"/>
    <cellStyle name="Millares 656 3 11 3" xfId="20091" xr:uid="{BBA4D02C-C275-4EB8-AFBF-8BC592CEC51E}"/>
    <cellStyle name="Millares 656 3 11 3 2" xfId="41594" xr:uid="{06E56E12-BE65-4268-A5BD-E5A5644F76C4}"/>
    <cellStyle name="Millares 656 3 11 4" xfId="26696" xr:uid="{ABE6FC38-C0E1-496B-B1DD-E20A6B48501C}"/>
    <cellStyle name="Millares 656 3 11 5" xfId="48199" xr:uid="{1861FB22-32E6-45C1-B177-910D251537C7}"/>
    <cellStyle name="Millares 656 3 12" xfId="6831" xr:uid="{D0CC6B09-76B2-4081-8157-299BE9618DB9}"/>
    <cellStyle name="Millares 656 3 12 2" xfId="28334" xr:uid="{6673BFBA-BC86-4BAA-A9D4-15A2D8B03C82}"/>
    <cellStyle name="Millares 656 3 13" xfId="8485" xr:uid="{2B900074-A75D-48D1-9F7F-662E53985BFC}"/>
    <cellStyle name="Millares 656 3 13 2" xfId="29988" xr:uid="{10DD9755-AA1A-4D51-821C-5A6142EE3344}"/>
    <cellStyle name="Millares 656 3 14" xfId="15124" xr:uid="{D4AAEBD6-52FF-4852-A3DB-E64D151C9C47}"/>
    <cellStyle name="Millares 656 3 14 2" xfId="36627" xr:uid="{5E497696-38AB-4555-9EF8-E2D77577C7D3}"/>
    <cellStyle name="Millares 656 3 15" xfId="21729" xr:uid="{FA0AA7F7-6C2B-40EE-9B5A-BE54BF0F09CE}"/>
    <cellStyle name="Millares 656 3 16" xfId="43232" xr:uid="{368DED22-09DC-413D-85F3-DB5A48A8BD02}"/>
    <cellStyle name="Millares 656 3 2" xfId="482" xr:uid="{4E8DB325-EE37-4423-A80A-3C251A7BA719}"/>
    <cellStyle name="Millares 656 3 2 10" xfId="7093" xr:uid="{217D18D8-EC18-4C61-9268-7FF019A9C81F}"/>
    <cellStyle name="Millares 656 3 2 10 2" xfId="28596" xr:uid="{3FD8EA14-EE24-4FCF-ABFE-4BC2FEEF62EE}"/>
    <cellStyle name="Millares 656 3 2 11" xfId="8749" xr:uid="{3280B502-C783-4788-B8E7-3AC7603928F9}"/>
    <cellStyle name="Millares 656 3 2 11 2" xfId="30252" xr:uid="{C79F0029-6451-45A1-87BF-5EA88F7D92F5}"/>
    <cellStyle name="Millares 656 3 2 12" xfId="15385" xr:uid="{D6E87FA7-050F-406A-B252-150AC5D0AC40}"/>
    <cellStyle name="Millares 656 3 2 12 2" xfId="36888" xr:uid="{3098DA8C-8D03-4681-BB0C-AC90771CF39F}"/>
    <cellStyle name="Millares 656 3 2 13" xfId="21990" xr:uid="{43406F31-3D60-4FBE-BF56-737B0123BC8A}"/>
    <cellStyle name="Millares 656 3 2 14" xfId="43493" xr:uid="{57A55017-FFA1-4518-9359-947DD40EC93B}"/>
    <cellStyle name="Millares 656 3 2 2" xfId="764" xr:uid="{A787B9E3-F9EC-415D-90E9-36E77D33616D}"/>
    <cellStyle name="Millares 656 3 2 2 10" xfId="15665" xr:uid="{CAD54683-E913-41F0-A431-2B80556DF752}"/>
    <cellStyle name="Millares 656 3 2 2 10 2" xfId="37168" xr:uid="{1322132A-C7C4-4F24-9CEF-38EF68CE7250}"/>
    <cellStyle name="Millares 656 3 2 2 11" xfId="22270" xr:uid="{A45817FC-1A33-427E-BA89-5DC276B924A4}"/>
    <cellStyle name="Millares 656 3 2 2 12" xfId="43773" xr:uid="{A612EA37-2229-43F0-8BDA-85C1A5E45898}"/>
    <cellStyle name="Millares 656 3 2 2 2" xfId="1710" xr:uid="{A9D97B7E-FC54-437F-87C8-22F414481D6F}"/>
    <cellStyle name="Millares 656 3 2 2 2 2" xfId="4539" xr:uid="{D14FF9C9-974B-4F34-B47D-47BDE3B03DF3}"/>
    <cellStyle name="Millares 656 3 2 2 2 2 2" xfId="12805" xr:uid="{E96C748E-1609-4C8B-8C44-E848BA9DBF3A}"/>
    <cellStyle name="Millares 656 3 2 2 2 2 2 2" xfId="34308" xr:uid="{2861C342-3CCB-4D76-B2D6-2B21589C6D51}"/>
    <cellStyle name="Millares 656 3 2 2 2 2 3" xfId="19440" xr:uid="{F61EA591-6E74-41DC-B9A9-E9A41EBB9DC9}"/>
    <cellStyle name="Millares 656 3 2 2 2 2 3 2" xfId="40943" xr:uid="{338A81EA-E135-452C-9D4F-5343603C29A2}"/>
    <cellStyle name="Millares 656 3 2 2 2 2 4" xfId="26045" xr:uid="{64EA7588-B033-4229-A6BF-7456EBC28323}"/>
    <cellStyle name="Millares 656 3 2 2 2 2 5" xfId="47548" xr:uid="{7A8369CD-EE1C-473C-9D91-1ACE5754BE4D}"/>
    <cellStyle name="Millares 656 3 2 2 2 3" xfId="6678" xr:uid="{632D7D64-0C88-4AEF-8E56-58C2CB8830AF}"/>
    <cellStyle name="Millares 656 3 2 2 2 3 2" xfId="14944" xr:uid="{E5A335D3-7DC0-4D2E-AF55-B77E5ECFAF25}"/>
    <cellStyle name="Millares 656 3 2 2 2 3 2 2" xfId="36447" xr:uid="{5A5B818D-25BA-4464-B643-62A4513846F2}"/>
    <cellStyle name="Millares 656 3 2 2 2 3 3" xfId="21579" xr:uid="{6674D5E8-9EFC-498D-A824-44014EB14C5A}"/>
    <cellStyle name="Millares 656 3 2 2 2 3 3 2" xfId="43082" xr:uid="{F35AA70D-1369-47DC-A839-996539F8F265}"/>
    <cellStyle name="Millares 656 3 2 2 2 3 4" xfId="28184" xr:uid="{9FF6CA97-5061-4EE4-BDF4-2C5E1FFD3D2A}"/>
    <cellStyle name="Millares 656 3 2 2 2 3 5" xfId="49687" xr:uid="{724B6E43-0D69-448B-911A-E34A9732CCC9}"/>
    <cellStyle name="Millares 656 3 2 2 2 4" xfId="8319" xr:uid="{5D6E7C8E-BE58-468E-81B5-9F75C0695E02}"/>
    <cellStyle name="Millares 656 3 2 2 2 4 2" xfId="29822" xr:uid="{84628716-FFC4-46C6-993C-BC852CCCFBCD}"/>
    <cellStyle name="Millares 656 3 2 2 2 5" xfId="9976" xr:uid="{624D7F8C-067E-44E5-A91C-236138245A12}"/>
    <cellStyle name="Millares 656 3 2 2 2 5 2" xfId="31479" xr:uid="{625D48A9-8571-4804-9937-5B305B67D42A}"/>
    <cellStyle name="Millares 656 3 2 2 2 6" xfId="16611" xr:uid="{C38E58C9-F504-4612-8E56-1FC18511ECEE}"/>
    <cellStyle name="Millares 656 3 2 2 2 6 2" xfId="38114" xr:uid="{DCB6E675-3B85-4A51-833A-6D49304CA460}"/>
    <cellStyle name="Millares 656 3 2 2 2 7" xfId="23216" xr:uid="{08505ED2-DEC0-49EC-9024-73F43D74C10B}"/>
    <cellStyle name="Millares 656 3 2 2 2 8" xfId="44719" xr:uid="{6B109401-3274-4DF0-A298-954C69F7C644}"/>
    <cellStyle name="Millares 656 3 2 2 3" xfId="2397" xr:uid="{65EB690C-BFBD-4EF8-9B82-5A9F3FD13366}"/>
    <cellStyle name="Millares 656 3 2 2 3 2" xfId="10663" xr:uid="{7DC75C74-2AA4-410D-8618-CEAFA87BDB4F}"/>
    <cellStyle name="Millares 656 3 2 2 3 2 2" xfId="32166" xr:uid="{139D42EE-7F01-4AFE-9EDE-BF764EBA7D17}"/>
    <cellStyle name="Millares 656 3 2 2 3 3" xfId="17298" xr:uid="{93405B45-70F1-4A2D-858B-D8408FF5F8E8}"/>
    <cellStyle name="Millares 656 3 2 2 3 3 2" xfId="38801" xr:uid="{B45936C7-18D2-49AE-BE4B-2CDD2665DF57}"/>
    <cellStyle name="Millares 656 3 2 2 3 4" xfId="23903" xr:uid="{4A51FAA5-1409-40E5-8ED6-7E429DEF22E1}"/>
    <cellStyle name="Millares 656 3 2 2 3 5" xfId="45406" xr:uid="{849387F3-6DEF-4C48-A46B-BDD7636D59E3}"/>
    <cellStyle name="Millares 656 3 2 2 4" xfId="2914" xr:uid="{808B2000-063F-4C95-A49E-9A5425959EC7}"/>
    <cellStyle name="Millares 656 3 2 2 4 2" xfId="11180" xr:uid="{DDAB503D-E8C4-438A-B7A6-A92A531BE31B}"/>
    <cellStyle name="Millares 656 3 2 2 4 2 2" xfId="32683" xr:uid="{719C7B4F-DF76-4FBB-94B4-0B1C124CAA30}"/>
    <cellStyle name="Millares 656 3 2 2 4 3" xfId="17815" xr:uid="{61C31A75-ADC0-4A90-BE38-7A4BADB1F5D3}"/>
    <cellStyle name="Millares 656 3 2 2 4 3 2" xfId="39318" xr:uid="{4867B3A7-9937-4A7E-9E39-28C1D925169A}"/>
    <cellStyle name="Millares 656 3 2 2 4 4" xfId="24420" xr:uid="{04C6C49F-EF01-4650-8BF9-BF227AECA2F5}"/>
    <cellStyle name="Millares 656 3 2 2 4 5" xfId="45923" xr:uid="{DEA08DA8-D506-402E-8B92-8CAD7FD55D17}"/>
    <cellStyle name="Millares 656 3 2 2 5" xfId="3593" xr:uid="{C2939ABB-F76B-4FA8-9FE1-C4CB5B1064D4}"/>
    <cellStyle name="Millares 656 3 2 2 5 2" xfId="11859" xr:uid="{B6A8861B-8C0B-4885-94B0-47CB2B6971C8}"/>
    <cellStyle name="Millares 656 3 2 2 5 2 2" xfId="33362" xr:uid="{4C91236D-718E-4FB8-ACC7-60755B406E94}"/>
    <cellStyle name="Millares 656 3 2 2 5 3" xfId="18494" xr:uid="{C9D0E4B1-0922-4FF0-825A-ECFC6A5E75EA}"/>
    <cellStyle name="Millares 656 3 2 2 5 3 2" xfId="39997" xr:uid="{C189049A-92FC-4534-8A41-7A8CDFB8793F}"/>
    <cellStyle name="Millares 656 3 2 2 5 4" xfId="25099" xr:uid="{53363B58-4F3F-49BD-9844-7FB361A16310}"/>
    <cellStyle name="Millares 656 3 2 2 5 5" xfId="46602" xr:uid="{B38114F3-A5D4-4D28-8ABB-99765EE16C74}"/>
    <cellStyle name="Millares 656 3 2 2 6" xfId="5058" xr:uid="{E2AE7E44-D552-4756-9C2C-FA18CF88D9BE}"/>
    <cellStyle name="Millares 656 3 2 2 6 2" xfId="13324" xr:uid="{BA95D21E-B94F-4D76-B4FD-8070C20DD50C}"/>
    <cellStyle name="Millares 656 3 2 2 6 2 2" xfId="34827" xr:uid="{3DB2F8CC-EDAA-409F-A408-F063054185FE}"/>
    <cellStyle name="Millares 656 3 2 2 6 3" xfId="19959" xr:uid="{E8D9B851-82B0-4A76-8C50-743CC7809579}"/>
    <cellStyle name="Millares 656 3 2 2 6 3 2" xfId="41462" xr:uid="{32640510-0D16-45E6-B717-67674C2B75F6}"/>
    <cellStyle name="Millares 656 3 2 2 6 4" xfId="26564" xr:uid="{5981EA57-C57A-44B3-B29D-0C124EFA4BF9}"/>
    <cellStyle name="Millares 656 3 2 2 6 5" xfId="48067" xr:uid="{70A7DE9C-B29C-4270-BCD4-047BBD37C87B}"/>
    <cellStyle name="Millares 656 3 2 2 7" xfId="5732" xr:uid="{AB9492C0-6712-47C8-A76E-ABEC14590575}"/>
    <cellStyle name="Millares 656 3 2 2 7 2" xfId="13998" xr:uid="{6D6A79AF-93C7-4675-A57D-7507BDF30734}"/>
    <cellStyle name="Millares 656 3 2 2 7 2 2" xfId="35501" xr:uid="{31648D7A-5C79-47CF-B666-CC2067F01601}"/>
    <cellStyle name="Millares 656 3 2 2 7 3" xfId="20633" xr:uid="{D39CAEEE-E5A9-43CC-B26A-84CA790BAF15}"/>
    <cellStyle name="Millares 656 3 2 2 7 3 2" xfId="42136" xr:uid="{87831357-74E0-4EF3-B0E1-2FCB9361F895}"/>
    <cellStyle name="Millares 656 3 2 2 7 4" xfId="27238" xr:uid="{011D324C-ED81-44BE-A87A-2BE56F93DF32}"/>
    <cellStyle name="Millares 656 3 2 2 7 5" xfId="48741" xr:uid="{35E876A4-2BA0-4806-86A7-9299DA6108EF}"/>
    <cellStyle name="Millares 656 3 2 2 8" xfId="7373" xr:uid="{20BCBE8B-05D0-4D2B-8213-25B47D7AD3E5}"/>
    <cellStyle name="Millares 656 3 2 2 8 2" xfId="28876" xr:uid="{7C37C969-5080-41F9-BCCD-D51FBB5532C9}"/>
    <cellStyle name="Millares 656 3 2 2 9" xfId="9030" xr:uid="{F000C287-D47D-4810-81C4-3658C0355C11}"/>
    <cellStyle name="Millares 656 3 2 2 9 2" xfId="30533" xr:uid="{084B2585-8D0A-4CCC-852A-DE66E59E88A4}"/>
    <cellStyle name="Millares 656 3 2 3" xfId="1034" xr:uid="{422F32E7-7EE4-4163-BD81-8F12DCCC8067}"/>
    <cellStyle name="Millares 656 3 2 3 2" xfId="3863" xr:uid="{176E9C2D-AB5C-4BAF-95BE-256A0DBA1237}"/>
    <cellStyle name="Millares 656 3 2 3 2 2" xfId="12129" xr:uid="{B51FE883-1BBF-42FC-B325-C2A8417B8741}"/>
    <cellStyle name="Millares 656 3 2 3 2 2 2" xfId="33632" xr:uid="{504FA7F8-8A23-478F-B750-A06D008CDF91}"/>
    <cellStyle name="Millares 656 3 2 3 2 3" xfId="18764" xr:uid="{95A97D54-0850-4D94-B77E-1A51A235B940}"/>
    <cellStyle name="Millares 656 3 2 3 2 3 2" xfId="40267" xr:uid="{59AA6998-90B6-44F3-8348-16FAAF338B8F}"/>
    <cellStyle name="Millares 656 3 2 3 2 4" xfId="25369" xr:uid="{A38CC628-CE9D-4663-86E8-805A331AB2F1}"/>
    <cellStyle name="Millares 656 3 2 3 2 5" xfId="46872" xr:uid="{31E1637B-595A-4DD4-969E-6D8215253703}"/>
    <cellStyle name="Millares 656 3 2 3 3" xfId="6002" xr:uid="{097BB268-706E-4B4A-B206-071C6D2EF746}"/>
    <cellStyle name="Millares 656 3 2 3 3 2" xfId="14268" xr:uid="{E08AC815-82DF-45F1-82FE-6C9A4E849D9C}"/>
    <cellStyle name="Millares 656 3 2 3 3 2 2" xfId="35771" xr:uid="{CEA0D5E9-7145-41DE-A55B-D6536C4B8F78}"/>
    <cellStyle name="Millares 656 3 2 3 3 3" xfId="20903" xr:uid="{0C654AC9-9033-4B7C-9713-0CFA283DB7F8}"/>
    <cellStyle name="Millares 656 3 2 3 3 3 2" xfId="42406" xr:uid="{6DE91CDF-A983-4A29-88E5-A045C23C06FE}"/>
    <cellStyle name="Millares 656 3 2 3 3 4" xfId="27508" xr:uid="{F4CD1A98-76B1-4D5F-A7FF-C34E5AF480DC}"/>
    <cellStyle name="Millares 656 3 2 3 3 5" xfId="49011" xr:uid="{CAAAE39F-D8C4-4160-811F-C18C1D2E067E}"/>
    <cellStyle name="Millares 656 3 2 3 4" xfId="7643" xr:uid="{529B3540-9120-4B52-968F-D2F8425E1F4C}"/>
    <cellStyle name="Millares 656 3 2 3 4 2" xfId="29146" xr:uid="{CB4107C5-F7B1-467A-9E16-293E6C4AA24A}"/>
    <cellStyle name="Millares 656 3 2 3 5" xfId="9300" xr:uid="{31CD217D-6B45-4C2B-B60F-E666B452BFA3}"/>
    <cellStyle name="Millares 656 3 2 3 5 2" xfId="30803" xr:uid="{5714F1E8-876D-4D68-BD68-7E31EDB4E53C}"/>
    <cellStyle name="Millares 656 3 2 3 6" xfId="15935" xr:uid="{9C6E2818-F2BB-4B1F-9DFE-B5763B703F44}"/>
    <cellStyle name="Millares 656 3 2 3 6 2" xfId="37438" xr:uid="{D52BEC67-AAE8-4818-93F5-D9A497BBF7AB}"/>
    <cellStyle name="Millares 656 3 2 3 7" xfId="22540" xr:uid="{3D83398F-8C03-4B68-855E-B27BD8C0AE0E}"/>
    <cellStyle name="Millares 656 3 2 3 8" xfId="44043" xr:uid="{9BC3DDBC-618A-465F-96D9-E3FAAEB5C324}"/>
    <cellStyle name="Millares 656 3 2 4" xfId="1430" xr:uid="{981F1833-0A0C-4269-8368-D7B09C3E1B09}"/>
    <cellStyle name="Millares 656 3 2 4 2" xfId="4259" xr:uid="{0FA65AA3-1A3F-46A9-9A90-A5C0E2427DDD}"/>
    <cellStyle name="Millares 656 3 2 4 2 2" xfId="12525" xr:uid="{22BDD483-816B-4412-86FC-169EA1B99198}"/>
    <cellStyle name="Millares 656 3 2 4 2 2 2" xfId="34028" xr:uid="{3C281C30-0A1D-434A-A809-912F99DC7AF0}"/>
    <cellStyle name="Millares 656 3 2 4 2 3" xfId="19160" xr:uid="{E4B94770-BFC0-4996-B3BA-C4E489C60EC0}"/>
    <cellStyle name="Millares 656 3 2 4 2 3 2" xfId="40663" xr:uid="{EC098D6D-E032-47D4-A143-25681EB80643}"/>
    <cellStyle name="Millares 656 3 2 4 2 4" xfId="25765" xr:uid="{7D27B9D8-9D46-41AA-9AEF-C945DB813770}"/>
    <cellStyle name="Millares 656 3 2 4 2 5" xfId="47268" xr:uid="{2AA8CE54-2402-46E9-A005-B6DC9FEB4963}"/>
    <cellStyle name="Millares 656 3 2 4 3" xfId="6398" xr:uid="{FA668431-2C4C-40B7-A115-6862F80C3229}"/>
    <cellStyle name="Millares 656 3 2 4 3 2" xfId="14664" xr:uid="{BBE94111-980A-40BD-95C4-33A1192DC24F}"/>
    <cellStyle name="Millares 656 3 2 4 3 2 2" xfId="36167" xr:uid="{A121D193-D035-4B49-A56C-2267E68228D2}"/>
    <cellStyle name="Millares 656 3 2 4 3 3" xfId="21299" xr:uid="{E6396B63-6AC1-4B78-94E6-D56F7B5F59B4}"/>
    <cellStyle name="Millares 656 3 2 4 3 3 2" xfId="42802" xr:uid="{12AFD287-54E0-4B00-8885-26023D81547A}"/>
    <cellStyle name="Millares 656 3 2 4 3 4" xfId="27904" xr:uid="{FCB3484F-8C65-4F6F-972B-BCCDF8E4F948}"/>
    <cellStyle name="Millares 656 3 2 4 3 5" xfId="49407" xr:uid="{C46312E8-EA11-4968-B19A-A44320597BF2}"/>
    <cellStyle name="Millares 656 3 2 4 4" xfId="8039" xr:uid="{F4A09C26-C80E-4433-8814-3D59C88786B7}"/>
    <cellStyle name="Millares 656 3 2 4 4 2" xfId="29542" xr:uid="{4FD1CA20-C869-42A7-A265-B66EDE402860}"/>
    <cellStyle name="Millares 656 3 2 4 5" xfId="9696" xr:uid="{BF733C63-733D-42DB-AF11-C220811CC43D}"/>
    <cellStyle name="Millares 656 3 2 4 5 2" xfId="31199" xr:uid="{AAA8577E-244C-4A73-8C19-E1B2303CDBAA}"/>
    <cellStyle name="Millares 656 3 2 4 6" xfId="16331" xr:uid="{B4B8E460-84B3-48C1-810C-0C3892486751}"/>
    <cellStyle name="Millares 656 3 2 4 6 2" xfId="37834" xr:uid="{EA34CAA6-C62C-4FBE-B6AD-378B79F9F48D}"/>
    <cellStyle name="Millares 656 3 2 4 7" xfId="22936" xr:uid="{E82BABE8-C470-43C6-AF1C-756A0A2B8C38}"/>
    <cellStyle name="Millares 656 3 2 4 8" xfId="44439" xr:uid="{5BA81A18-0609-4B76-8663-D9AD17008EEA}"/>
    <cellStyle name="Millares 656 3 2 5" xfId="2117" xr:uid="{8F8CD2B3-92F1-48B7-B9DD-DDD73FB2F315}"/>
    <cellStyle name="Millares 656 3 2 5 2" xfId="10383" xr:uid="{9F3FB272-9C0D-4567-A089-6B1E9029B063}"/>
    <cellStyle name="Millares 656 3 2 5 2 2" xfId="31886" xr:uid="{F5E1419F-534E-4CB8-8C74-2FDFA235AF0C}"/>
    <cellStyle name="Millares 656 3 2 5 3" xfId="17018" xr:uid="{94DE3C70-00E8-4760-B542-D20B987CA1FA}"/>
    <cellStyle name="Millares 656 3 2 5 3 2" xfId="38521" xr:uid="{74647A81-4359-4E20-A8E3-78AB4955F061}"/>
    <cellStyle name="Millares 656 3 2 5 4" xfId="23623" xr:uid="{88D2C4E5-8066-4A8B-AF3D-2FC19020B16A}"/>
    <cellStyle name="Millares 656 3 2 5 5" xfId="45126" xr:uid="{94434CC0-C9DF-4E6A-9E06-424B764011F0}"/>
    <cellStyle name="Millares 656 3 2 6" xfId="2665" xr:uid="{1D5A4C8D-D0C3-4190-91A8-50FE273E9528}"/>
    <cellStyle name="Millares 656 3 2 6 2" xfId="10931" xr:uid="{D5CF4346-B74C-4DED-BD68-EB39D76D8408}"/>
    <cellStyle name="Millares 656 3 2 6 2 2" xfId="32434" xr:uid="{E8ABDC2E-5DA0-484D-9580-0383AD41A3DB}"/>
    <cellStyle name="Millares 656 3 2 6 3" xfId="17566" xr:uid="{10B46076-682E-4905-9636-4BBE3274BB36}"/>
    <cellStyle name="Millares 656 3 2 6 3 2" xfId="39069" xr:uid="{2E15AA23-53B8-408D-9337-483FE3D75797}"/>
    <cellStyle name="Millares 656 3 2 6 4" xfId="24171" xr:uid="{C3C19167-FA53-4246-B698-FC5010850C56}"/>
    <cellStyle name="Millares 656 3 2 6 5" xfId="45674" xr:uid="{8B882841-09D0-46C3-A258-F242524E9AEB}"/>
    <cellStyle name="Millares 656 3 2 7" xfId="3313" xr:uid="{BB6A58CF-B8DE-432A-B4DC-A55DD1292CF5}"/>
    <cellStyle name="Millares 656 3 2 7 2" xfId="11579" xr:uid="{8FA47AB3-907F-46C8-9D2A-CD36134B184C}"/>
    <cellStyle name="Millares 656 3 2 7 2 2" xfId="33082" xr:uid="{E631551E-4B0E-494A-A1D3-CA70426054A9}"/>
    <cellStyle name="Millares 656 3 2 7 3" xfId="18214" xr:uid="{DEB84279-3ED9-4B64-A4E3-1E7603EF648B}"/>
    <cellStyle name="Millares 656 3 2 7 3 2" xfId="39717" xr:uid="{3EC5FDFF-9998-41C4-BBFE-A8812A8197A7}"/>
    <cellStyle name="Millares 656 3 2 7 4" xfId="24819" xr:uid="{BFCF6BFE-FA45-44EC-8446-5166FF86326F}"/>
    <cellStyle name="Millares 656 3 2 7 5" xfId="46322" xr:uid="{AE8FE2F4-B0A0-446C-BD34-63CE2BB919F4}"/>
    <cellStyle name="Millares 656 3 2 8" xfId="4809" xr:uid="{10412ACF-0A61-45E9-ADBF-F6D0AC408A9A}"/>
    <cellStyle name="Millares 656 3 2 8 2" xfId="13075" xr:uid="{32909AF2-B5AE-4EF9-BBF0-84493EBE88C6}"/>
    <cellStyle name="Millares 656 3 2 8 2 2" xfId="34578" xr:uid="{64B4CE91-839C-43DF-9465-70A6527CFF54}"/>
    <cellStyle name="Millares 656 3 2 8 3" xfId="19710" xr:uid="{7166365A-7145-4621-98C6-0DF9A1AC7EE6}"/>
    <cellStyle name="Millares 656 3 2 8 3 2" xfId="41213" xr:uid="{C9964691-EC70-4E35-9A02-256B06E6E311}"/>
    <cellStyle name="Millares 656 3 2 8 4" xfId="26315" xr:uid="{79225585-B8E9-4A33-A087-8660BBD8AC21}"/>
    <cellStyle name="Millares 656 3 2 8 5" xfId="47818" xr:uid="{2031236A-74D3-4040-B5A8-BA90763E3ABA}"/>
    <cellStyle name="Millares 656 3 2 9" xfId="5452" xr:uid="{6DC43933-9172-40C1-A6EC-3D4CE5E09BC3}"/>
    <cellStyle name="Millares 656 3 2 9 2" xfId="13718" xr:uid="{8A6336DE-1D22-422B-B389-705180880554}"/>
    <cellStyle name="Millares 656 3 2 9 2 2" xfId="35221" xr:uid="{43BAEA6F-5D59-4498-A63C-650ECC083544}"/>
    <cellStyle name="Millares 656 3 2 9 3" xfId="20353" xr:uid="{48FE7D49-5C4B-4164-B65A-9C7949457002}"/>
    <cellStyle name="Millares 656 3 2 9 3 2" xfId="41856" xr:uid="{83CFE34C-0912-4213-96DA-2FB8526996F6}"/>
    <cellStyle name="Millares 656 3 2 9 4" xfId="26958" xr:uid="{B6B3EF54-4057-4B9A-A2D5-C59880C9439D}"/>
    <cellStyle name="Millares 656 3 2 9 5" xfId="48461" xr:uid="{8A79F550-3915-400B-947E-176706B25943}"/>
    <cellStyle name="Millares 656 3 3" xfId="355" xr:uid="{CE0A7433-98F8-4FC9-ACA2-30EB1C4D93C3}"/>
    <cellStyle name="Millares 656 3 3 10" xfId="15258" xr:uid="{16E15B88-4340-45B2-8F6B-21F161B5A500}"/>
    <cellStyle name="Millares 656 3 3 10 2" xfId="36761" xr:uid="{009072D4-3F08-4474-833B-D1109EDA749C}"/>
    <cellStyle name="Millares 656 3 3 11" xfId="21863" xr:uid="{DB78C633-9B9D-4519-88B1-5548DE3FBBD0}"/>
    <cellStyle name="Millares 656 3 3 12" xfId="43366" xr:uid="{D84946AB-E25D-4013-84BF-17A793537594}"/>
    <cellStyle name="Millares 656 3 3 2" xfId="1303" xr:uid="{F0038C29-5758-4026-91AE-3CE26D2631FE}"/>
    <cellStyle name="Millares 656 3 3 2 2" xfId="4132" xr:uid="{587A1B6C-D0BE-43D6-B03F-892A13BD48F0}"/>
    <cellStyle name="Millares 656 3 3 2 2 2" xfId="12398" xr:uid="{353804BE-0359-4CB3-B1BA-052D1802F1B7}"/>
    <cellStyle name="Millares 656 3 3 2 2 2 2" xfId="33901" xr:uid="{46B96C67-05CC-4CDA-9B63-52D42CBF0180}"/>
    <cellStyle name="Millares 656 3 3 2 2 3" xfId="19033" xr:uid="{097AFFE8-E4B4-4A39-8C79-2523401E5DB8}"/>
    <cellStyle name="Millares 656 3 3 2 2 3 2" xfId="40536" xr:uid="{0004732F-42F6-4E19-AF6A-2CAB79DB9115}"/>
    <cellStyle name="Millares 656 3 3 2 2 4" xfId="25638" xr:uid="{A5BC1DC2-0018-4D01-98CC-A5593978ED31}"/>
    <cellStyle name="Millares 656 3 3 2 2 5" xfId="47141" xr:uid="{0C7535A0-58AB-4145-A5BF-DABA045764C5}"/>
    <cellStyle name="Millares 656 3 3 2 3" xfId="6271" xr:uid="{2895AA87-7F67-457A-8BF2-5A252E6704D6}"/>
    <cellStyle name="Millares 656 3 3 2 3 2" xfId="14537" xr:uid="{1EAF1262-DCDE-413B-8047-2F34F2924C21}"/>
    <cellStyle name="Millares 656 3 3 2 3 2 2" xfId="36040" xr:uid="{D12C20BC-C559-4F42-82E6-F58F112CBD84}"/>
    <cellStyle name="Millares 656 3 3 2 3 3" xfId="21172" xr:uid="{B4D70BA6-7D64-493A-942C-3E7E519D6FCF}"/>
    <cellStyle name="Millares 656 3 3 2 3 3 2" xfId="42675" xr:uid="{CEDAA38B-7394-4B3D-B552-59FF87644387}"/>
    <cellStyle name="Millares 656 3 3 2 3 4" xfId="27777" xr:uid="{889CFF83-F4A1-446F-9F65-AC0E08DF6F0C}"/>
    <cellStyle name="Millares 656 3 3 2 3 5" xfId="49280" xr:uid="{C5CBD31F-A122-4C37-9008-6C5CD3ECF344}"/>
    <cellStyle name="Millares 656 3 3 2 4" xfId="7912" xr:uid="{2BF0338D-6CB1-43E3-A47F-E04006A71540}"/>
    <cellStyle name="Millares 656 3 3 2 4 2" xfId="29415" xr:uid="{2D7D8271-2FEF-40A1-9160-D93324293AA0}"/>
    <cellStyle name="Millares 656 3 3 2 5" xfId="9569" xr:uid="{728B6EBB-E5A1-4C98-9972-8B73B43BB08F}"/>
    <cellStyle name="Millares 656 3 3 2 5 2" xfId="31072" xr:uid="{51199534-1AF4-4198-8355-06B6EE9B6081}"/>
    <cellStyle name="Millares 656 3 3 2 6" xfId="16204" xr:uid="{6B806EDA-D635-44DD-B0B5-D80347C1D951}"/>
    <cellStyle name="Millares 656 3 3 2 6 2" xfId="37707" xr:uid="{FB6C31FC-82CB-47AC-885B-AE06AB15F35B}"/>
    <cellStyle name="Millares 656 3 3 2 7" xfId="22809" xr:uid="{8003EC94-3A6E-46D4-9CD7-575F04428D16}"/>
    <cellStyle name="Millares 656 3 3 2 8" xfId="44312" xr:uid="{94A53C29-A926-4B0E-9418-E8F73CB30C8D}"/>
    <cellStyle name="Millares 656 3 3 3" xfId="1990" xr:uid="{2AB2EC59-DA53-41DA-907F-F7319D8C0C04}"/>
    <cellStyle name="Millares 656 3 3 3 2" xfId="10256" xr:uid="{EFF3AA57-E7BD-4C56-8B4C-59FF24116D3A}"/>
    <cellStyle name="Millares 656 3 3 3 2 2" xfId="31759" xr:uid="{259E01C3-17B2-4488-8311-69F0D1F61CD8}"/>
    <cellStyle name="Millares 656 3 3 3 3" xfId="16891" xr:uid="{E6618F0B-DEC0-4F8F-9912-4819F9F42795}"/>
    <cellStyle name="Millares 656 3 3 3 3 2" xfId="38394" xr:uid="{EEF0F5BC-F6CD-4F6C-8DDE-F6C6D283D33A}"/>
    <cellStyle name="Millares 656 3 3 3 4" xfId="23496" xr:uid="{CE65840B-B0DA-4FF4-86B3-50E743F948E1}"/>
    <cellStyle name="Millares 656 3 3 3 5" xfId="44999" xr:uid="{5BBCA1DF-3745-4EEF-8F94-5CBAD647345A}"/>
    <cellStyle name="Millares 656 3 3 4" xfId="2789" xr:uid="{61F512AF-9B6E-4D91-A188-906BA39886A8}"/>
    <cellStyle name="Millares 656 3 3 4 2" xfId="11055" xr:uid="{FE4C5629-6704-4174-9FEA-7A7A3EDF516B}"/>
    <cellStyle name="Millares 656 3 3 4 2 2" xfId="32558" xr:uid="{0CB70BE3-DD3D-4114-B223-ED9C01C07265}"/>
    <cellStyle name="Millares 656 3 3 4 3" xfId="17690" xr:uid="{157DB16E-C9C0-48CB-A229-B628BB389EA4}"/>
    <cellStyle name="Millares 656 3 3 4 3 2" xfId="39193" xr:uid="{B78C965E-2550-44DC-821D-9AB2E1A5BC57}"/>
    <cellStyle name="Millares 656 3 3 4 4" xfId="24295" xr:uid="{BC40C265-DA47-45B2-89B0-E6FBF4D51A9D}"/>
    <cellStyle name="Millares 656 3 3 4 5" xfId="45798" xr:uid="{FD6CABEF-359A-4173-8152-504EDB161322}"/>
    <cellStyle name="Millares 656 3 3 5" xfId="3186" xr:uid="{40C9A1E2-25AC-462B-9D99-5829D2DFE9E1}"/>
    <cellStyle name="Millares 656 3 3 5 2" xfId="11452" xr:uid="{B93514AC-64F2-4B9F-9215-A6525F1FE020}"/>
    <cellStyle name="Millares 656 3 3 5 2 2" xfId="32955" xr:uid="{F4248F10-809E-4923-9B9F-49570E9B080F}"/>
    <cellStyle name="Millares 656 3 3 5 3" xfId="18087" xr:uid="{DC276AEF-6E60-4A91-8C30-F67802824578}"/>
    <cellStyle name="Millares 656 3 3 5 3 2" xfId="39590" xr:uid="{1227FD8C-3EBD-4CE0-B405-D9230D2147F8}"/>
    <cellStyle name="Millares 656 3 3 5 4" xfId="24692" xr:uid="{9B789DC5-8CCF-4089-BDC7-D2D9B98D38DD}"/>
    <cellStyle name="Millares 656 3 3 5 5" xfId="46195" xr:uid="{CB0AF8AF-5FF3-424C-B903-C9636C7D421A}"/>
    <cellStyle name="Millares 656 3 3 6" xfId="4933" xr:uid="{94683B21-7E1B-46B2-B239-3A2ECCC9BC1A}"/>
    <cellStyle name="Millares 656 3 3 6 2" xfId="13199" xr:uid="{8D2EE1C1-A211-4AB9-85B3-FA7A65BEA016}"/>
    <cellStyle name="Millares 656 3 3 6 2 2" xfId="34702" xr:uid="{33AF66A2-8C95-41BD-9896-4D8A8088A25B}"/>
    <cellStyle name="Millares 656 3 3 6 3" xfId="19834" xr:uid="{3887E10E-4F4D-4250-A35B-68B4C7903E96}"/>
    <cellStyle name="Millares 656 3 3 6 3 2" xfId="41337" xr:uid="{DCF273EE-C48D-4B2F-B72D-896C35DD0340}"/>
    <cellStyle name="Millares 656 3 3 6 4" xfId="26439" xr:uid="{1A39DD67-F396-4309-B886-B7F07491F8AD}"/>
    <cellStyle name="Millares 656 3 3 6 5" xfId="47942" xr:uid="{8A748CE5-0B18-43DC-BA12-2873E9C20F92}"/>
    <cellStyle name="Millares 656 3 3 7" xfId="5325" xr:uid="{69DDD490-9BCE-4897-A659-388626FA02F5}"/>
    <cellStyle name="Millares 656 3 3 7 2" xfId="13591" xr:uid="{98B795B7-1655-4735-BDA1-2468B07A6607}"/>
    <cellStyle name="Millares 656 3 3 7 2 2" xfId="35094" xr:uid="{F57402BB-2FD5-4BAD-86CA-57E6640BC380}"/>
    <cellStyle name="Millares 656 3 3 7 3" xfId="20226" xr:uid="{E9705F21-37C9-4ECC-8516-F0F50C15F202}"/>
    <cellStyle name="Millares 656 3 3 7 3 2" xfId="41729" xr:uid="{1467D191-3D76-4132-9038-898437E9855D}"/>
    <cellStyle name="Millares 656 3 3 7 4" xfId="26831" xr:uid="{86502BDA-8E11-4D10-ABEC-4AAFCD44598A}"/>
    <cellStyle name="Millares 656 3 3 7 5" xfId="48334" xr:uid="{7064EC1B-AE33-40AD-BCA0-A3FE3AE5FB71}"/>
    <cellStyle name="Millares 656 3 3 8" xfId="6966" xr:uid="{F93BE79D-2ADC-4B8C-9DFB-0A4981E34CFA}"/>
    <cellStyle name="Millares 656 3 3 8 2" xfId="28469" xr:uid="{6855F0DC-37C6-4F16-9E82-25035864AA66}"/>
    <cellStyle name="Millares 656 3 3 9" xfId="8622" xr:uid="{29354EA1-CD9A-43AF-9737-37011FF4E576}"/>
    <cellStyle name="Millares 656 3 3 9 2" xfId="30125" xr:uid="{A933AD54-32B7-46DA-8A29-AA57A730A725}"/>
    <cellStyle name="Millares 656 3 4" xfId="639" xr:uid="{D40A7789-F724-4869-B669-2B94810864A3}"/>
    <cellStyle name="Millares 656 3 4 10" xfId="43648" xr:uid="{5CB448EF-6EC6-47F8-AB6A-179CF81F7287}"/>
    <cellStyle name="Millares 656 3 4 2" xfId="1585" xr:uid="{99796ACD-F415-4B5E-813B-BEE3A2A5B12F}"/>
    <cellStyle name="Millares 656 3 4 2 2" xfId="4414" xr:uid="{B73D7E7B-6BDD-447D-8946-10B9B92D7EFE}"/>
    <cellStyle name="Millares 656 3 4 2 2 2" xfId="12680" xr:uid="{D08958FF-2DDF-4592-8CF4-6F7757890E2C}"/>
    <cellStyle name="Millares 656 3 4 2 2 2 2" xfId="34183" xr:uid="{796A13A7-822E-4FF6-AEB9-EF5AE7D0D715}"/>
    <cellStyle name="Millares 656 3 4 2 2 3" xfId="19315" xr:uid="{E1CA307A-518D-416A-A001-D6AC2AE37E6E}"/>
    <cellStyle name="Millares 656 3 4 2 2 3 2" xfId="40818" xr:uid="{5EC78AFF-913B-45D3-AB2E-8C28EBD6C08F}"/>
    <cellStyle name="Millares 656 3 4 2 2 4" xfId="25920" xr:uid="{A50450CF-BF95-4882-A65F-5D3F9500DC91}"/>
    <cellStyle name="Millares 656 3 4 2 2 5" xfId="47423" xr:uid="{1DA51FAF-8604-40D1-B00E-B0B965CB2519}"/>
    <cellStyle name="Millares 656 3 4 2 3" xfId="6553" xr:uid="{B08EBDD3-3E81-42DF-9A52-5B264F594982}"/>
    <cellStyle name="Millares 656 3 4 2 3 2" xfId="14819" xr:uid="{3FA73902-C472-41F8-981E-ABB31D2274C8}"/>
    <cellStyle name="Millares 656 3 4 2 3 2 2" xfId="36322" xr:uid="{AE190C12-9148-4096-A9ED-A1A400CC4FC4}"/>
    <cellStyle name="Millares 656 3 4 2 3 3" xfId="21454" xr:uid="{4ADE62DD-CB6D-4EAD-9622-618B67F0264F}"/>
    <cellStyle name="Millares 656 3 4 2 3 3 2" xfId="42957" xr:uid="{52C54FE3-A060-4B25-B5D2-2E9FEFF0C329}"/>
    <cellStyle name="Millares 656 3 4 2 3 4" xfId="28059" xr:uid="{D105EB07-FA2C-48FF-91CD-222012B156F7}"/>
    <cellStyle name="Millares 656 3 4 2 3 5" xfId="49562" xr:uid="{773ED8A0-4FD3-4BA0-A146-40042718BF7C}"/>
    <cellStyle name="Millares 656 3 4 2 4" xfId="8194" xr:uid="{1322DC1F-20E6-4746-982E-597B6231A2A1}"/>
    <cellStyle name="Millares 656 3 4 2 4 2" xfId="29697" xr:uid="{00713B62-56E2-4923-9B4B-8E5AA2073C93}"/>
    <cellStyle name="Millares 656 3 4 2 5" xfId="9851" xr:uid="{941419E2-983D-40C7-84B6-EFEE4A015FBA}"/>
    <cellStyle name="Millares 656 3 4 2 5 2" xfId="31354" xr:uid="{3962CF77-6F17-4851-BD98-4A001577EC85}"/>
    <cellStyle name="Millares 656 3 4 2 6" xfId="16486" xr:uid="{F2639635-292D-4B20-9080-A1E49B665525}"/>
    <cellStyle name="Millares 656 3 4 2 6 2" xfId="37989" xr:uid="{A9FEEBA7-6121-4CE3-9DA7-4F89850CB0A7}"/>
    <cellStyle name="Millares 656 3 4 2 7" xfId="23091" xr:uid="{A6D9C682-A1D9-4AAF-B052-094232FE6023}"/>
    <cellStyle name="Millares 656 3 4 2 8" xfId="44594" xr:uid="{B7BF4FD4-D07A-48BA-AAB7-B2229CFFBF14}"/>
    <cellStyle name="Millares 656 3 4 3" xfId="2272" xr:uid="{B49AB3B1-A5C8-49E9-AF76-12242DCBD1D0}"/>
    <cellStyle name="Millares 656 3 4 3 2" xfId="10538" xr:uid="{74F84910-5D03-438A-8784-B10C4056D112}"/>
    <cellStyle name="Millares 656 3 4 3 2 2" xfId="32041" xr:uid="{5B6D72AA-4A5C-4B9A-8E56-D6F85401BC02}"/>
    <cellStyle name="Millares 656 3 4 3 3" xfId="17173" xr:uid="{0281FD5F-A0EF-4F9A-A0BC-66B0AB5DCB44}"/>
    <cellStyle name="Millares 656 3 4 3 3 2" xfId="38676" xr:uid="{D9CBFADA-173A-40BD-B0FD-7308912D1262}"/>
    <cellStyle name="Millares 656 3 4 3 4" xfId="23778" xr:uid="{F4733FD6-12CF-4500-B460-F6199B4A941E}"/>
    <cellStyle name="Millares 656 3 4 3 5" xfId="45281" xr:uid="{4DADC2EF-D4B0-4644-B2D1-5406477718FA}"/>
    <cellStyle name="Millares 656 3 4 4" xfId="3468" xr:uid="{5183C2A6-8F84-43EA-9AA0-F8BA979F6522}"/>
    <cellStyle name="Millares 656 3 4 4 2" xfId="11734" xr:uid="{2EC20AC1-C514-4705-9DAE-4FB9C208A66E}"/>
    <cellStyle name="Millares 656 3 4 4 2 2" xfId="33237" xr:uid="{6E30AFF1-B389-4249-96C3-2467C6157708}"/>
    <cellStyle name="Millares 656 3 4 4 3" xfId="18369" xr:uid="{D3F3BD29-81FE-455A-8E93-4C23C21D3765}"/>
    <cellStyle name="Millares 656 3 4 4 3 2" xfId="39872" xr:uid="{7A6CC1A6-2A3F-4ED9-B7CF-01D52B612458}"/>
    <cellStyle name="Millares 656 3 4 4 4" xfId="24974" xr:uid="{5CAB67C8-55E7-4BEA-9726-253DBBC01AC2}"/>
    <cellStyle name="Millares 656 3 4 4 5" xfId="46477" xr:uid="{BC359209-1432-44A0-8950-9A9C621DD052}"/>
    <cellStyle name="Millares 656 3 4 5" xfId="5607" xr:uid="{530184E4-A694-4838-9C37-95BEF740C076}"/>
    <cellStyle name="Millares 656 3 4 5 2" xfId="13873" xr:uid="{693F885C-B8C4-461F-AA38-7D11AC5C5E9D}"/>
    <cellStyle name="Millares 656 3 4 5 2 2" xfId="35376" xr:uid="{753F7186-73A2-455A-8C81-33CB8602546B}"/>
    <cellStyle name="Millares 656 3 4 5 3" xfId="20508" xr:uid="{3333D330-084E-4195-B057-53A13F7DD4CA}"/>
    <cellStyle name="Millares 656 3 4 5 3 2" xfId="42011" xr:uid="{4CC5F2E1-9C57-4D08-9FBB-0AB3E0E6DDBA}"/>
    <cellStyle name="Millares 656 3 4 5 4" xfId="27113" xr:uid="{CBBE3F5F-2C1A-4786-A47F-FA6DA6A3A567}"/>
    <cellStyle name="Millares 656 3 4 5 5" xfId="48616" xr:uid="{2CBCC514-8A3B-4110-8E96-B9E0FF1C7251}"/>
    <cellStyle name="Millares 656 3 4 6" xfId="7248" xr:uid="{5E7A6B76-E9F2-47FD-AA71-46C643E583E6}"/>
    <cellStyle name="Millares 656 3 4 6 2" xfId="28751" xr:uid="{A19F38F2-BBA9-4D86-B292-511F0CB4A4FE}"/>
    <cellStyle name="Millares 656 3 4 7" xfId="8905" xr:uid="{4AF7C1CD-24BA-41B1-B4D2-F370581FF475}"/>
    <cellStyle name="Millares 656 3 4 7 2" xfId="30408" xr:uid="{3320FE1D-BF5F-4F7C-9659-8C02D82002CA}"/>
    <cellStyle name="Millares 656 3 4 8" xfId="15540" xr:uid="{266B4240-2348-4F50-8B2C-C87F5FEFCB42}"/>
    <cellStyle name="Millares 656 3 4 8 2" xfId="37043" xr:uid="{B0AD6EF0-9688-408F-AC4D-EFFE70A2F20D}"/>
    <cellStyle name="Millares 656 3 4 9" xfId="22145" xr:uid="{506DEDCB-9EEC-4AA7-9853-B7D8010643D1}"/>
    <cellStyle name="Millares 656 3 5" xfId="907" xr:uid="{A95A8C88-A43C-4F04-B875-1BD03267AE02}"/>
    <cellStyle name="Millares 656 3 5 2" xfId="3736" xr:uid="{EFC58993-92EC-4142-9905-14A39305ABDC}"/>
    <cellStyle name="Millares 656 3 5 2 2" xfId="12002" xr:uid="{29A66AF5-14B1-43AD-B1BE-A175FFDA5159}"/>
    <cellStyle name="Millares 656 3 5 2 2 2" xfId="33505" xr:uid="{AACE66D7-8847-4C40-A88B-E1591608020D}"/>
    <cellStyle name="Millares 656 3 5 2 3" xfId="18637" xr:uid="{6915F2A5-D6D5-47F1-A532-04F020480384}"/>
    <cellStyle name="Millares 656 3 5 2 3 2" xfId="40140" xr:uid="{9CDFFCD4-CBD0-4B9D-95C0-B2E92EC0B3F1}"/>
    <cellStyle name="Millares 656 3 5 2 4" xfId="25242" xr:uid="{094D49B4-4518-4441-8CCC-5B47471C0433}"/>
    <cellStyle name="Millares 656 3 5 2 5" xfId="46745" xr:uid="{1FFF5827-0324-4BF2-9AED-289751BA4BA9}"/>
    <cellStyle name="Millares 656 3 5 3" xfId="5875" xr:uid="{8205CADA-D8DE-47C4-8B2F-F07451838805}"/>
    <cellStyle name="Millares 656 3 5 3 2" xfId="14141" xr:uid="{5502D5CC-BFE8-4338-AFEC-4AF60ABC8D49}"/>
    <cellStyle name="Millares 656 3 5 3 2 2" xfId="35644" xr:uid="{176CD01D-DE3D-4B3E-91D8-45911AA27731}"/>
    <cellStyle name="Millares 656 3 5 3 3" xfId="20776" xr:uid="{4218A11A-B67C-4CB1-B72D-F909638BA5BC}"/>
    <cellStyle name="Millares 656 3 5 3 3 2" xfId="42279" xr:uid="{89C027B6-F144-4390-A95E-3FD79370609D}"/>
    <cellStyle name="Millares 656 3 5 3 4" xfId="27381" xr:uid="{E501EE36-4102-4A70-8E9A-E86C66B71478}"/>
    <cellStyle name="Millares 656 3 5 3 5" xfId="48884" xr:uid="{3C3625B0-EF59-4A86-81B6-739B08C80CA3}"/>
    <cellStyle name="Millares 656 3 5 4" xfId="7516" xr:uid="{ED0BFE77-50D6-4E6E-A988-B970620EC36D}"/>
    <cellStyle name="Millares 656 3 5 4 2" xfId="29019" xr:uid="{C54F1AC9-2E79-45AA-80B0-17FA10EC6CF4}"/>
    <cellStyle name="Millares 656 3 5 5" xfId="9173" xr:uid="{25796096-FEBA-418B-910F-09272188467B}"/>
    <cellStyle name="Millares 656 3 5 5 2" xfId="30676" xr:uid="{EFD01AF5-1AC4-4FE3-9736-29025E2CCA6D}"/>
    <cellStyle name="Millares 656 3 5 6" xfId="15808" xr:uid="{2482963B-B881-4879-9410-E66D1942E93B}"/>
    <cellStyle name="Millares 656 3 5 6 2" xfId="37311" xr:uid="{451CA4C3-BCA4-4A7B-96EA-602D6C73501A}"/>
    <cellStyle name="Millares 656 3 5 7" xfId="22413" xr:uid="{9D443818-2AE1-4EB6-8EDD-48ACED46C825}"/>
    <cellStyle name="Millares 656 3 5 8" xfId="43916" xr:uid="{FA40A744-870B-4F86-BC27-2621F5F559E5}"/>
    <cellStyle name="Millares 656 3 6" xfId="1168" xr:uid="{367E4B0F-C373-4DD2-871F-DC98DD96C421}"/>
    <cellStyle name="Millares 656 3 6 2" xfId="3997" xr:uid="{4C6A6205-1F27-4BB0-861E-FCF8D3E973CA}"/>
    <cellStyle name="Millares 656 3 6 2 2" xfId="12263" xr:uid="{F0CC138F-A7AE-4BF7-85CD-D355E9116199}"/>
    <cellStyle name="Millares 656 3 6 2 2 2" xfId="33766" xr:uid="{B91FA592-F8FA-4ABA-B5B9-D1CF199A5DE8}"/>
    <cellStyle name="Millares 656 3 6 2 3" xfId="18898" xr:uid="{17007F88-CB4C-4C5C-86A5-DAE5D77D9C16}"/>
    <cellStyle name="Millares 656 3 6 2 3 2" xfId="40401" xr:uid="{ACEEC846-B3B7-446F-A194-007D1D56A042}"/>
    <cellStyle name="Millares 656 3 6 2 4" xfId="25503" xr:uid="{D65C4707-BA07-45B0-A118-1BD1570E6520}"/>
    <cellStyle name="Millares 656 3 6 2 5" xfId="47006" xr:uid="{3A013306-D8BA-4E3F-A47B-E281D3E2B443}"/>
    <cellStyle name="Millares 656 3 6 3" xfId="6136" xr:uid="{D01B3C09-AF7A-49AA-B5FB-047144AB1C98}"/>
    <cellStyle name="Millares 656 3 6 3 2" xfId="14402" xr:uid="{7A61E7F5-1BFD-432B-8C20-F1E05C63343B}"/>
    <cellStyle name="Millares 656 3 6 3 2 2" xfId="35905" xr:uid="{AED16546-0071-45D5-8E16-87F9ADD219B2}"/>
    <cellStyle name="Millares 656 3 6 3 3" xfId="21037" xr:uid="{4E4FF143-F885-4E70-805E-A877E76A0420}"/>
    <cellStyle name="Millares 656 3 6 3 3 2" xfId="42540" xr:uid="{87BCE1C8-796B-4BA2-BE58-B620A09415F5}"/>
    <cellStyle name="Millares 656 3 6 3 4" xfId="27642" xr:uid="{2678EF48-391A-4B40-A3CA-CCE97C3A73D0}"/>
    <cellStyle name="Millares 656 3 6 3 5" xfId="49145" xr:uid="{BD4D1B62-099C-44BF-AD12-B6D777676ADB}"/>
    <cellStyle name="Millares 656 3 6 4" xfId="7777" xr:uid="{D5056971-75BD-4219-810D-C8E25D1C7AD1}"/>
    <cellStyle name="Millares 656 3 6 4 2" xfId="29280" xr:uid="{1446A179-2B36-4BAD-859A-14B24990FC56}"/>
    <cellStyle name="Millares 656 3 6 5" xfId="9434" xr:uid="{A59A058A-C7AE-4BB2-93B2-E748652D479F}"/>
    <cellStyle name="Millares 656 3 6 5 2" xfId="30937" xr:uid="{EA9BCFD5-CEFC-4C0E-8004-E79780C1B4AD}"/>
    <cellStyle name="Millares 656 3 6 6" xfId="16069" xr:uid="{4E9E9398-C8D1-4171-AF09-E79A99CF2DE9}"/>
    <cellStyle name="Millares 656 3 6 6 2" xfId="37572" xr:uid="{3EBC36E0-014C-4FAF-9501-2317C69B6B01}"/>
    <cellStyle name="Millares 656 3 6 7" xfId="22674" xr:uid="{667F5B52-9022-4C7C-A639-D58C98BA482E}"/>
    <cellStyle name="Millares 656 3 6 8" xfId="44177" xr:uid="{5371585D-928C-43CF-8F9C-E394619708BB}"/>
    <cellStyle name="Millares 656 3 7" xfId="1856" xr:uid="{BB495050-2C8D-4DE5-94F3-4F5B005B344D}"/>
    <cellStyle name="Millares 656 3 7 2" xfId="10122" xr:uid="{561085F9-D339-4941-BC25-4149D802C03F}"/>
    <cellStyle name="Millares 656 3 7 2 2" xfId="31625" xr:uid="{929992FC-E2A2-4229-9101-01496704C2B0}"/>
    <cellStyle name="Millares 656 3 7 3" xfId="16757" xr:uid="{35B88B8B-4845-437A-A3E1-AAFDFBD4A93D}"/>
    <cellStyle name="Millares 656 3 7 3 2" xfId="38260" xr:uid="{40ECDB73-D7AA-4E53-8983-E42311A54669}"/>
    <cellStyle name="Millares 656 3 7 4" xfId="23362" xr:uid="{1B937B26-0B5E-48C5-BC08-87F923BBA915}"/>
    <cellStyle name="Millares 656 3 7 5" xfId="44865" xr:uid="{FB1FF657-9A73-4071-BF6F-046DC14B8B22}"/>
    <cellStyle name="Millares 656 3 8" xfId="2541" xr:uid="{FA3D75A1-9DDA-4821-B1A7-67D1580D4608}"/>
    <cellStyle name="Millares 656 3 8 2" xfId="10807" xr:uid="{4630388E-84C2-4BA2-A319-EC632DCFF6AA}"/>
    <cellStyle name="Millares 656 3 8 2 2" xfId="32310" xr:uid="{BDECB33A-5FD3-46F3-B4F5-DFE05A50E245}"/>
    <cellStyle name="Millares 656 3 8 3" xfId="17442" xr:uid="{0B8598A3-FD1E-4BCC-96B1-81B4F93C1E53}"/>
    <cellStyle name="Millares 656 3 8 3 2" xfId="38945" xr:uid="{BAC36A0A-1A97-428B-AD15-2E17FE1193B4}"/>
    <cellStyle name="Millares 656 3 8 4" xfId="24047" xr:uid="{6A4817A2-2C54-47DC-831E-BD9605E17319}"/>
    <cellStyle name="Millares 656 3 8 5" xfId="45550" xr:uid="{E190ED7D-7D9C-4DF6-AE82-CAE910B08006}"/>
    <cellStyle name="Millares 656 3 9" xfId="3052" xr:uid="{04997494-0A6D-481E-88AD-25BFE71DD84B}"/>
    <cellStyle name="Millares 656 3 9 2" xfId="11318" xr:uid="{E47AA66D-E8B5-417F-B630-3C2E8C491C77}"/>
    <cellStyle name="Millares 656 3 9 2 2" xfId="32821" xr:uid="{F54F42F6-2F41-455E-AEEC-50433D1934BC}"/>
    <cellStyle name="Millares 656 3 9 3" xfId="17953" xr:uid="{F97B590B-7703-41E0-BCDB-DD91D1D52A38}"/>
    <cellStyle name="Millares 656 3 9 3 2" xfId="39456" xr:uid="{E5C43A04-CF23-4AEB-B0B5-A2181162DC3E}"/>
    <cellStyle name="Millares 656 3 9 4" xfId="24558" xr:uid="{E2731CAA-8A74-4B58-A414-C13AD422AC9D}"/>
    <cellStyle name="Millares 656 3 9 5" xfId="46061" xr:uid="{922DE419-40C1-4A2A-AE1B-264113684F24}"/>
    <cellStyle name="Millares 656 4" xfId="209" xr:uid="{D234069F-4686-4539-A6E3-09538E937313}"/>
    <cellStyle name="Millares 656 4 10" xfId="4728" xr:uid="{355E5929-7821-4277-8771-2843D11AE59F}"/>
    <cellStyle name="Millares 656 4 10 2" xfId="12994" xr:uid="{4C1B3B1B-00A8-4B74-A19B-48E232493DA7}"/>
    <cellStyle name="Millares 656 4 10 2 2" xfId="34497" xr:uid="{06C2BBC0-D09F-42DD-A437-E20B511B0CCA}"/>
    <cellStyle name="Millares 656 4 10 3" xfId="19629" xr:uid="{C082AB62-E4C2-405F-B8A6-3E359199611B}"/>
    <cellStyle name="Millares 656 4 10 3 2" xfId="41132" xr:uid="{01C6824D-157C-4301-A012-8812CE356E12}"/>
    <cellStyle name="Millares 656 4 10 4" xfId="26234" xr:uid="{A7580B22-B97A-47C0-9D2C-922451466C84}"/>
    <cellStyle name="Millares 656 4 10 5" xfId="47737" xr:uid="{4A58CDA0-52A8-4C6B-930D-42D2E6F70456}"/>
    <cellStyle name="Millares 656 4 11" xfId="5231" xr:uid="{116BFA72-8206-4C62-BA3B-DC5E8FC30E91}"/>
    <cellStyle name="Millares 656 4 11 2" xfId="13497" xr:uid="{E5EA46AE-1E87-4892-81EA-A569C41EF530}"/>
    <cellStyle name="Millares 656 4 11 2 2" xfId="35000" xr:uid="{E9C03AEF-B9FD-4180-BF7F-BC2521A914E7}"/>
    <cellStyle name="Millares 656 4 11 3" xfId="20132" xr:uid="{88554C3A-EBBE-4947-B68F-D2AA45144340}"/>
    <cellStyle name="Millares 656 4 11 3 2" xfId="41635" xr:uid="{CC45605D-4719-4DA6-A577-076CFAEE928E}"/>
    <cellStyle name="Millares 656 4 11 4" xfId="26737" xr:uid="{6CC3E939-DD49-4986-942D-53683778944D}"/>
    <cellStyle name="Millares 656 4 11 5" xfId="48240" xr:uid="{E610D5E5-4269-4DF7-8B30-E9449687C4EB}"/>
    <cellStyle name="Millares 656 4 12" xfId="6872" xr:uid="{42680A96-5680-42F3-B980-C4E3CE04F959}"/>
    <cellStyle name="Millares 656 4 12 2" xfId="28375" xr:uid="{2153AF59-8562-4029-B4E2-3983B438B70A}"/>
    <cellStyle name="Millares 656 4 13" xfId="8526" xr:uid="{6E3FFFF4-F979-441C-8ADF-988D63B3EE90}"/>
    <cellStyle name="Millares 656 4 13 2" xfId="30029" xr:uid="{85DB679E-3743-4C4A-B065-16DAF924D6B3}"/>
    <cellStyle name="Millares 656 4 14" xfId="15165" xr:uid="{075AC7E9-8615-441D-AACC-36526AA201F6}"/>
    <cellStyle name="Millares 656 4 14 2" xfId="36668" xr:uid="{8473A2E4-9663-4814-BBBA-6AC1CA503649}"/>
    <cellStyle name="Millares 656 4 15" xfId="21770" xr:uid="{32FB9F5A-2FED-4569-8E3E-1628CCA9E26A}"/>
    <cellStyle name="Millares 656 4 16" xfId="43273" xr:uid="{33676F84-3EB3-4D8A-B521-D8012719D3C8}"/>
    <cellStyle name="Millares 656 4 2" xfId="524" xr:uid="{6CE0C2A0-AA85-43E7-9F85-6E533922BD5B}"/>
    <cellStyle name="Millares 656 4 2 10" xfId="7135" xr:uid="{69169D9F-26DD-4BCB-9358-F213CD33465C}"/>
    <cellStyle name="Millares 656 4 2 10 2" xfId="28638" xr:uid="{1D231329-B6E1-4F59-A2AB-0B9F450A1984}"/>
    <cellStyle name="Millares 656 4 2 11" xfId="8791" xr:uid="{04E9CE64-1736-4015-BB52-A19C38B8CCAB}"/>
    <cellStyle name="Millares 656 4 2 11 2" xfId="30294" xr:uid="{76AD20B7-857C-4B66-8966-ADB54F6C136D}"/>
    <cellStyle name="Millares 656 4 2 12" xfId="15427" xr:uid="{E4A02750-51DC-4B79-A274-A2648B6ED3C0}"/>
    <cellStyle name="Millares 656 4 2 12 2" xfId="36930" xr:uid="{C786A5C6-DB21-4EB2-81E6-204000E9DE93}"/>
    <cellStyle name="Millares 656 4 2 13" xfId="22032" xr:uid="{1BFDD41A-AEC8-46E8-B648-0B18B48AB311}"/>
    <cellStyle name="Millares 656 4 2 14" xfId="43535" xr:uid="{3E0F3035-3549-4F58-B6E7-D418AEAB7030}"/>
    <cellStyle name="Millares 656 4 2 2" xfId="806" xr:uid="{3E228830-5513-44A3-8E3B-C8243EBE07F8}"/>
    <cellStyle name="Millares 656 4 2 2 10" xfId="15707" xr:uid="{1CBBAD68-2B6E-4D1E-8E4D-BF594AE5CCF3}"/>
    <cellStyle name="Millares 656 4 2 2 10 2" xfId="37210" xr:uid="{98BDE715-4D4F-4916-9195-075A6159D774}"/>
    <cellStyle name="Millares 656 4 2 2 11" xfId="22312" xr:uid="{00930EBF-1405-4382-B488-8A0058C72059}"/>
    <cellStyle name="Millares 656 4 2 2 12" xfId="43815" xr:uid="{A4F70436-CC78-4C99-BB77-0FA8E6D834D6}"/>
    <cellStyle name="Millares 656 4 2 2 2" xfId="1752" xr:uid="{6BB4F7E6-973E-48CC-8AB2-EC32F5C0C173}"/>
    <cellStyle name="Millares 656 4 2 2 2 2" xfId="4581" xr:uid="{5806E033-45B3-49FB-BDBC-64C08C578F39}"/>
    <cellStyle name="Millares 656 4 2 2 2 2 2" xfId="12847" xr:uid="{6383DF46-E3D3-420B-A600-C170D52C74FD}"/>
    <cellStyle name="Millares 656 4 2 2 2 2 2 2" xfId="34350" xr:uid="{C02DD210-17C0-4842-BA29-35A1B966F0DD}"/>
    <cellStyle name="Millares 656 4 2 2 2 2 3" xfId="19482" xr:uid="{CF6065A3-090A-4FD0-AC52-657A8239C03C}"/>
    <cellStyle name="Millares 656 4 2 2 2 2 3 2" xfId="40985" xr:uid="{E64C753B-1BE2-497B-A886-531A6EC79490}"/>
    <cellStyle name="Millares 656 4 2 2 2 2 4" xfId="26087" xr:uid="{48505446-C801-4E3F-833F-DBD19F62437A}"/>
    <cellStyle name="Millares 656 4 2 2 2 2 5" xfId="47590" xr:uid="{BABF6C15-4815-4C89-87E2-37EB66466ED2}"/>
    <cellStyle name="Millares 656 4 2 2 2 3" xfId="6720" xr:uid="{80FB3675-29AA-4840-8892-3E5B44BD7154}"/>
    <cellStyle name="Millares 656 4 2 2 2 3 2" xfId="14986" xr:uid="{B37D7D7C-EEC3-4610-9F57-4AD254D0D021}"/>
    <cellStyle name="Millares 656 4 2 2 2 3 2 2" xfId="36489" xr:uid="{28271F25-31AE-4984-9A7C-720DADA5336D}"/>
    <cellStyle name="Millares 656 4 2 2 2 3 3" xfId="21621" xr:uid="{2804DD65-BE62-4FD1-BCCC-3847A0B48E0B}"/>
    <cellStyle name="Millares 656 4 2 2 2 3 3 2" xfId="43124" xr:uid="{7242A5F5-841C-495A-B731-CFB3E81F0E56}"/>
    <cellStyle name="Millares 656 4 2 2 2 3 4" xfId="28226" xr:uid="{8F2BC506-FA39-40C7-BDD1-03DCC34314BC}"/>
    <cellStyle name="Millares 656 4 2 2 2 3 5" xfId="49729" xr:uid="{2896A2D0-52E1-4A35-9AC5-DEEB4EC65900}"/>
    <cellStyle name="Millares 656 4 2 2 2 4" xfId="8361" xr:uid="{458AA2EA-AE20-4B64-B967-D1C5B336FFC8}"/>
    <cellStyle name="Millares 656 4 2 2 2 4 2" xfId="29864" xr:uid="{1E10D20C-71B3-4C23-8996-8EF3C8BABF38}"/>
    <cellStyle name="Millares 656 4 2 2 2 5" xfId="10018" xr:uid="{5F61C5BE-64BB-43CA-BA34-895B942ABD9E}"/>
    <cellStyle name="Millares 656 4 2 2 2 5 2" xfId="31521" xr:uid="{F00EB78C-B27B-4CF2-8E33-E9D83824D6E5}"/>
    <cellStyle name="Millares 656 4 2 2 2 6" xfId="16653" xr:uid="{481874E8-8EE1-4385-BD23-E67617468CDD}"/>
    <cellStyle name="Millares 656 4 2 2 2 6 2" xfId="38156" xr:uid="{175715D5-C6B3-4685-BC2F-82545D193D1F}"/>
    <cellStyle name="Millares 656 4 2 2 2 7" xfId="23258" xr:uid="{792DBB2F-3775-4F7B-AC8F-DDF77EA26BE3}"/>
    <cellStyle name="Millares 656 4 2 2 2 8" xfId="44761" xr:uid="{3493D324-3E3E-4EA0-B897-A2579B3D295F}"/>
    <cellStyle name="Millares 656 4 2 2 3" xfId="2439" xr:uid="{4242EF24-25EE-4ED1-A05B-C45347A4D992}"/>
    <cellStyle name="Millares 656 4 2 2 3 2" xfId="10705" xr:uid="{E8F6372A-93BF-4715-83AA-4EC553ECDBEB}"/>
    <cellStyle name="Millares 656 4 2 2 3 2 2" xfId="32208" xr:uid="{43F99BA0-80EA-43B9-87A3-19BE13BDA2DC}"/>
    <cellStyle name="Millares 656 4 2 2 3 3" xfId="17340" xr:uid="{FDCED1F1-173F-4E64-A208-78A1A3707CC5}"/>
    <cellStyle name="Millares 656 4 2 2 3 3 2" xfId="38843" xr:uid="{D5BC021D-3B5B-4D96-AA76-A880FA8D4418}"/>
    <cellStyle name="Millares 656 4 2 2 3 4" xfId="23945" xr:uid="{23034856-239B-442C-9346-9F01617277A0}"/>
    <cellStyle name="Millares 656 4 2 2 3 5" xfId="45448" xr:uid="{AA3B7FEE-7122-4E8D-9588-D83524F3FCF8}"/>
    <cellStyle name="Millares 656 4 2 2 4" xfId="2956" xr:uid="{0C0F2DBF-88FB-4BD3-B6C9-945444B5B9A1}"/>
    <cellStyle name="Millares 656 4 2 2 4 2" xfId="11222" xr:uid="{E7872C45-C1B4-4872-81AA-0136CD474C5C}"/>
    <cellStyle name="Millares 656 4 2 2 4 2 2" xfId="32725" xr:uid="{908F72CB-2B85-4F2F-9595-B174B8C00B1E}"/>
    <cellStyle name="Millares 656 4 2 2 4 3" xfId="17857" xr:uid="{0A62710A-9F16-4B24-9182-ABA5DF50E479}"/>
    <cellStyle name="Millares 656 4 2 2 4 3 2" xfId="39360" xr:uid="{0A18891A-7412-441E-9CF0-25A855AD5826}"/>
    <cellStyle name="Millares 656 4 2 2 4 4" xfId="24462" xr:uid="{B6AA31E0-A9AF-437B-8C16-308F12ADB283}"/>
    <cellStyle name="Millares 656 4 2 2 4 5" xfId="45965" xr:uid="{C34FA0C8-BA9A-4DA7-B105-AAB185488903}"/>
    <cellStyle name="Millares 656 4 2 2 5" xfId="3635" xr:uid="{FCF083C4-B8BE-427C-A3EF-CB99FC94E1CC}"/>
    <cellStyle name="Millares 656 4 2 2 5 2" xfId="11901" xr:uid="{67ADFC2A-6A6A-44DA-A9BC-ECF8D8B5345F}"/>
    <cellStyle name="Millares 656 4 2 2 5 2 2" xfId="33404" xr:uid="{222FDD21-47B4-412C-B699-5ACE3F0F077E}"/>
    <cellStyle name="Millares 656 4 2 2 5 3" xfId="18536" xr:uid="{F098B0C0-2250-4B5A-9745-E4EE286D3E6B}"/>
    <cellStyle name="Millares 656 4 2 2 5 3 2" xfId="40039" xr:uid="{E0977C5E-BB91-42DB-AC46-F896149563BB}"/>
    <cellStyle name="Millares 656 4 2 2 5 4" xfId="25141" xr:uid="{DEFBC494-8C9C-4FD6-8401-8D7805A1BB04}"/>
    <cellStyle name="Millares 656 4 2 2 5 5" xfId="46644" xr:uid="{43318E6A-0675-4F3A-A708-124F8C4FCCB2}"/>
    <cellStyle name="Millares 656 4 2 2 6" xfId="5100" xr:uid="{50CC4FA2-80AA-4B21-B29E-46FE04231A74}"/>
    <cellStyle name="Millares 656 4 2 2 6 2" xfId="13366" xr:uid="{7EA95ECB-7884-494C-8001-0AE95A3E3E17}"/>
    <cellStyle name="Millares 656 4 2 2 6 2 2" xfId="34869" xr:uid="{A628FA7C-3F79-4BEB-AB69-410A9A72AF4B}"/>
    <cellStyle name="Millares 656 4 2 2 6 3" xfId="20001" xr:uid="{4500510E-E3F3-4651-8C80-77F39DEE9618}"/>
    <cellStyle name="Millares 656 4 2 2 6 3 2" xfId="41504" xr:uid="{BF11C85C-4DB3-4683-8969-BFEE37B6AA44}"/>
    <cellStyle name="Millares 656 4 2 2 6 4" xfId="26606" xr:uid="{DEC23D26-6CCD-496F-B768-D81637A91117}"/>
    <cellStyle name="Millares 656 4 2 2 6 5" xfId="48109" xr:uid="{2B69E736-44B2-4F35-BA2D-FFEBDD256948}"/>
    <cellStyle name="Millares 656 4 2 2 7" xfId="5774" xr:uid="{5633703B-B6F3-4D49-A072-68080016CC34}"/>
    <cellStyle name="Millares 656 4 2 2 7 2" xfId="14040" xr:uid="{09B3B73C-4698-4908-BC5B-AF2CD810E224}"/>
    <cellStyle name="Millares 656 4 2 2 7 2 2" xfId="35543" xr:uid="{D6C93136-C759-401D-A2E4-50B10B25B2E1}"/>
    <cellStyle name="Millares 656 4 2 2 7 3" xfId="20675" xr:uid="{64BDD280-8853-4660-B416-8E961BACB33D}"/>
    <cellStyle name="Millares 656 4 2 2 7 3 2" xfId="42178" xr:uid="{3D51D221-5A97-45C7-A585-CA6410665CA5}"/>
    <cellStyle name="Millares 656 4 2 2 7 4" xfId="27280" xr:uid="{BBE7D4EF-91F6-4D61-A665-37A67209505D}"/>
    <cellStyle name="Millares 656 4 2 2 7 5" xfId="48783" xr:uid="{ABBFB963-6746-433C-AF74-91462009D60A}"/>
    <cellStyle name="Millares 656 4 2 2 8" xfId="7415" xr:uid="{15EC4F16-138D-4181-B3E4-F6AFED16DE2D}"/>
    <cellStyle name="Millares 656 4 2 2 8 2" xfId="28918" xr:uid="{EB4ED516-6D5E-4800-B279-2898AE40207C}"/>
    <cellStyle name="Millares 656 4 2 2 9" xfId="9072" xr:uid="{87C8AE5B-7644-4380-9DFB-E9109D6787F6}"/>
    <cellStyle name="Millares 656 4 2 2 9 2" xfId="30575" xr:uid="{1008DDC1-D45E-4BB2-96EA-597626BC4297}"/>
    <cellStyle name="Millares 656 4 2 3" xfId="1076" xr:uid="{908F27B5-2CA8-410B-8C3A-5710B24B6388}"/>
    <cellStyle name="Millares 656 4 2 3 2" xfId="3905" xr:uid="{88709216-0A51-45A2-8D3A-4486368B8A3E}"/>
    <cellStyle name="Millares 656 4 2 3 2 2" xfId="12171" xr:uid="{E2C03886-7BF8-468F-A6FD-7D959E869503}"/>
    <cellStyle name="Millares 656 4 2 3 2 2 2" xfId="33674" xr:uid="{72DDB2F3-A29A-4EF5-8CAF-93663D3C0D5D}"/>
    <cellStyle name="Millares 656 4 2 3 2 3" xfId="18806" xr:uid="{47A5ADD9-BA66-4CD2-83FA-4D0F2A6F05BD}"/>
    <cellStyle name="Millares 656 4 2 3 2 3 2" xfId="40309" xr:uid="{B81125E9-418D-4971-A09E-A6AF779EFE1F}"/>
    <cellStyle name="Millares 656 4 2 3 2 4" xfId="25411" xr:uid="{5BA688D6-B12F-42CB-A362-34C5C24F0485}"/>
    <cellStyle name="Millares 656 4 2 3 2 5" xfId="46914" xr:uid="{D2E18F6C-6E5C-4AB7-AF97-9A1543AB5AA0}"/>
    <cellStyle name="Millares 656 4 2 3 3" xfId="6044" xr:uid="{56BC4285-BD1E-449C-9388-19898021C82E}"/>
    <cellStyle name="Millares 656 4 2 3 3 2" xfId="14310" xr:uid="{5DFEF341-331C-4CC8-859C-AF89BBD7EE2E}"/>
    <cellStyle name="Millares 656 4 2 3 3 2 2" xfId="35813" xr:uid="{DF46BFC2-0FA6-40AD-9415-728B5A960733}"/>
    <cellStyle name="Millares 656 4 2 3 3 3" xfId="20945" xr:uid="{65D8302F-B114-41FF-802B-9DD6B2017AA9}"/>
    <cellStyle name="Millares 656 4 2 3 3 3 2" xfId="42448" xr:uid="{6EE053EA-F26F-49B9-AB8D-0C213DFDF3AC}"/>
    <cellStyle name="Millares 656 4 2 3 3 4" xfId="27550" xr:uid="{EBCCABCE-965A-467E-8380-B8E19B24DA47}"/>
    <cellStyle name="Millares 656 4 2 3 3 5" xfId="49053" xr:uid="{26B27FF6-91A9-4D12-B3A1-FBDD7361315B}"/>
    <cellStyle name="Millares 656 4 2 3 4" xfId="7685" xr:uid="{F021A1B3-45BA-412B-906E-9CFD40BB647A}"/>
    <cellStyle name="Millares 656 4 2 3 4 2" xfId="29188" xr:uid="{918C23FD-6B73-45D1-B4B2-A39A0F42E8AD}"/>
    <cellStyle name="Millares 656 4 2 3 5" xfId="9342" xr:uid="{2B750391-4426-4798-A732-148301C6564D}"/>
    <cellStyle name="Millares 656 4 2 3 5 2" xfId="30845" xr:uid="{B8E71E69-D3BD-430A-96EB-76046BCE653C}"/>
    <cellStyle name="Millares 656 4 2 3 6" xfId="15977" xr:uid="{0CAF7A27-EBFA-462F-8F14-CF1D145B21E8}"/>
    <cellStyle name="Millares 656 4 2 3 6 2" xfId="37480" xr:uid="{05D6471F-0F45-4B92-97C1-267A8AAEC6C9}"/>
    <cellStyle name="Millares 656 4 2 3 7" xfId="22582" xr:uid="{4E640195-4B4A-4889-9355-3D07F7DD3F52}"/>
    <cellStyle name="Millares 656 4 2 3 8" xfId="44085" xr:uid="{AE158FEA-BE81-4358-B20C-4AB3D3AF3A39}"/>
    <cellStyle name="Millares 656 4 2 4" xfId="1472" xr:uid="{5AA96F50-6CA5-466F-AEA4-C285A1D7449F}"/>
    <cellStyle name="Millares 656 4 2 4 2" xfId="4301" xr:uid="{BBB9F3CF-1D6B-4EC7-B892-E6B613DD46E4}"/>
    <cellStyle name="Millares 656 4 2 4 2 2" xfId="12567" xr:uid="{7ACE7231-C00D-4E05-B828-1D7FBF7BF52A}"/>
    <cellStyle name="Millares 656 4 2 4 2 2 2" xfId="34070" xr:uid="{B7D45B6D-F740-4B6D-8549-D8EC4278B2EF}"/>
    <cellStyle name="Millares 656 4 2 4 2 3" xfId="19202" xr:uid="{9F35CAAA-2582-40D4-9947-EDC9FE6B9CA8}"/>
    <cellStyle name="Millares 656 4 2 4 2 3 2" xfId="40705" xr:uid="{872ACB7B-11A6-4E6F-9422-717567A9E20A}"/>
    <cellStyle name="Millares 656 4 2 4 2 4" xfId="25807" xr:uid="{5B96E9CB-FDD2-4810-ACD7-D24F085BA5C1}"/>
    <cellStyle name="Millares 656 4 2 4 2 5" xfId="47310" xr:uid="{D6B15D95-A709-47DB-98CD-9E5D898F2779}"/>
    <cellStyle name="Millares 656 4 2 4 3" xfId="6440" xr:uid="{365E0E74-7A82-495F-8E72-E47FADC3C928}"/>
    <cellStyle name="Millares 656 4 2 4 3 2" xfId="14706" xr:uid="{60A67722-3AAD-409D-AA05-EB29E82C153D}"/>
    <cellStyle name="Millares 656 4 2 4 3 2 2" xfId="36209" xr:uid="{40A61968-1E33-4B40-8A43-B5EE9AA1A406}"/>
    <cellStyle name="Millares 656 4 2 4 3 3" xfId="21341" xr:uid="{03196890-432F-495C-9791-778CD4BFA73F}"/>
    <cellStyle name="Millares 656 4 2 4 3 3 2" xfId="42844" xr:uid="{874951A7-465F-457F-BBBE-338357BD17A5}"/>
    <cellStyle name="Millares 656 4 2 4 3 4" xfId="27946" xr:uid="{BD318F4F-7224-4EDE-9FAD-F175EF0993B1}"/>
    <cellStyle name="Millares 656 4 2 4 3 5" xfId="49449" xr:uid="{09108B02-31F0-42A5-832C-1284160D8010}"/>
    <cellStyle name="Millares 656 4 2 4 4" xfId="8081" xr:uid="{47F43366-1135-4D81-9D03-82DA8DFFFD14}"/>
    <cellStyle name="Millares 656 4 2 4 4 2" xfId="29584" xr:uid="{CE16E1D1-0D6C-419E-B2A7-2DF7BD063664}"/>
    <cellStyle name="Millares 656 4 2 4 5" xfId="9738" xr:uid="{7C21B4C0-AB3E-44CD-9973-4CCDD42CCE94}"/>
    <cellStyle name="Millares 656 4 2 4 5 2" xfId="31241" xr:uid="{6825E0A0-DCF2-4C77-95B2-128AA0302306}"/>
    <cellStyle name="Millares 656 4 2 4 6" xfId="16373" xr:uid="{66B159D9-72B2-464E-AFD9-D2EFFCB1D437}"/>
    <cellStyle name="Millares 656 4 2 4 6 2" xfId="37876" xr:uid="{5425D1AB-D78A-4A8C-B593-F160B2D12D27}"/>
    <cellStyle name="Millares 656 4 2 4 7" xfId="22978" xr:uid="{486F3B8F-70DC-41E1-A855-4362ABCD4664}"/>
    <cellStyle name="Millares 656 4 2 4 8" xfId="44481" xr:uid="{F7CB49B8-57C7-4A30-AE12-281239B2EDE6}"/>
    <cellStyle name="Millares 656 4 2 5" xfId="2159" xr:uid="{3BFEF823-3753-4E35-8CF8-21C5D1218A80}"/>
    <cellStyle name="Millares 656 4 2 5 2" xfId="10425" xr:uid="{0947C81B-23B1-4586-A18E-CA5A915BD7C9}"/>
    <cellStyle name="Millares 656 4 2 5 2 2" xfId="31928" xr:uid="{A19A79AD-94C1-44AA-8517-C3AE930BFB8D}"/>
    <cellStyle name="Millares 656 4 2 5 3" xfId="17060" xr:uid="{0EF2BF0E-B870-4CB5-BBC4-BDC73F71BD40}"/>
    <cellStyle name="Millares 656 4 2 5 3 2" xfId="38563" xr:uid="{5CED3696-04B2-4A8C-B7AF-0C73CF0D575A}"/>
    <cellStyle name="Millares 656 4 2 5 4" xfId="23665" xr:uid="{0B911846-62A0-45F7-8938-401D66FEE15F}"/>
    <cellStyle name="Millares 656 4 2 5 5" xfId="45168" xr:uid="{2C585769-C207-4235-B73A-7923E5BF099C}"/>
    <cellStyle name="Millares 656 4 2 6" xfId="2706" xr:uid="{7EE4EB90-926A-419C-9237-2B014E2B69F2}"/>
    <cellStyle name="Millares 656 4 2 6 2" xfId="10972" xr:uid="{9FB6787A-5871-4CF5-8DF7-2DB39320027C}"/>
    <cellStyle name="Millares 656 4 2 6 2 2" xfId="32475" xr:uid="{1BCA6D91-CAAF-41DB-AF3F-60CE58A5C94C}"/>
    <cellStyle name="Millares 656 4 2 6 3" xfId="17607" xr:uid="{98E893DD-B696-4760-8B2C-E07339FF0F14}"/>
    <cellStyle name="Millares 656 4 2 6 3 2" xfId="39110" xr:uid="{2DD9CB8F-CD9B-4CD6-B6CD-F114FF359E7E}"/>
    <cellStyle name="Millares 656 4 2 6 4" xfId="24212" xr:uid="{59B1A6A2-78EE-4437-B313-F935F05899F2}"/>
    <cellStyle name="Millares 656 4 2 6 5" xfId="45715" xr:uid="{D9792269-96FF-42E0-B293-CF6D8457A127}"/>
    <cellStyle name="Millares 656 4 2 7" xfId="3355" xr:uid="{E63E633F-2182-46EA-942A-8FF17EFCB8BB}"/>
    <cellStyle name="Millares 656 4 2 7 2" xfId="11621" xr:uid="{8194F44F-E8B6-4D24-B8C0-F64D06DCE9A9}"/>
    <cellStyle name="Millares 656 4 2 7 2 2" xfId="33124" xr:uid="{BDE44837-67AB-474D-AAD6-F3BBCF6DEBCB}"/>
    <cellStyle name="Millares 656 4 2 7 3" xfId="18256" xr:uid="{001E94C4-8A0B-4592-942F-6E628727EF32}"/>
    <cellStyle name="Millares 656 4 2 7 3 2" xfId="39759" xr:uid="{246E9947-F72B-4E8E-B82D-03D6AF5C04CA}"/>
    <cellStyle name="Millares 656 4 2 7 4" xfId="24861" xr:uid="{D1E82B88-8B55-4532-8517-51CD3F43A1F5}"/>
    <cellStyle name="Millares 656 4 2 7 5" xfId="46364" xr:uid="{562D49DA-8AA2-4B15-9812-1BA1C7D13258}"/>
    <cellStyle name="Millares 656 4 2 8" xfId="4850" xr:uid="{AE963E43-E04D-41AB-8B18-4D096337BC70}"/>
    <cellStyle name="Millares 656 4 2 8 2" xfId="13116" xr:uid="{9987E675-07CC-40A1-A974-FD074FF6BEE2}"/>
    <cellStyle name="Millares 656 4 2 8 2 2" xfId="34619" xr:uid="{D774E22C-D8AE-4ACB-ABED-0EC5A7CAC2E5}"/>
    <cellStyle name="Millares 656 4 2 8 3" xfId="19751" xr:uid="{D84E2DE2-1ED6-4487-B50E-3D31B10BC2E9}"/>
    <cellStyle name="Millares 656 4 2 8 3 2" xfId="41254" xr:uid="{B78DACAB-DFA2-47FF-81F2-A4C2FA1B83DB}"/>
    <cellStyle name="Millares 656 4 2 8 4" xfId="26356" xr:uid="{C578E292-D118-42FF-8F3E-078B5436527E}"/>
    <cellStyle name="Millares 656 4 2 8 5" xfId="47859" xr:uid="{59C7180B-1B92-4CD8-A81A-6B19B96F887A}"/>
    <cellStyle name="Millares 656 4 2 9" xfId="5494" xr:uid="{35875822-AD07-496B-A325-BB971FCF1C92}"/>
    <cellStyle name="Millares 656 4 2 9 2" xfId="13760" xr:uid="{D68764D7-421F-4A2F-9A51-DFF5A6100D03}"/>
    <cellStyle name="Millares 656 4 2 9 2 2" xfId="35263" xr:uid="{B8810865-DC59-48CC-A3CE-D70D91523B6C}"/>
    <cellStyle name="Millares 656 4 2 9 3" xfId="20395" xr:uid="{5E2354F4-25CB-444F-98AD-BD9A14C9F890}"/>
    <cellStyle name="Millares 656 4 2 9 3 2" xfId="41898" xr:uid="{F2C3177D-4976-4319-A9F5-FA8FE63ACC54}"/>
    <cellStyle name="Millares 656 4 2 9 4" xfId="27000" xr:uid="{5E9336EC-665F-4155-A35F-484CACF75EE8}"/>
    <cellStyle name="Millares 656 4 2 9 5" xfId="48503" xr:uid="{C838C129-9260-424C-BDB2-608C5AA76C90}"/>
    <cellStyle name="Millares 656 4 3" xfId="396" xr:uid="{38019158-75F5-4616-BEC9-29FFB48103F9}"/>
    <cellStyle name="Millares 656 4 3 10" xfId="15299" xr:uid="{D2B90F87-AC1F-4D63-AA05-D150DBC5F7D3}"/>
    <cellStyle name="Millares 656 4 3 10 2" xfId="36802" xr:uid="{E5FC2D23-302A-493C-AAAE-0BAA72671E5D}"/>
    <cellStyle name="Millares 656 4 3 11" xfId="21904" xr:uid="{6791A9A0-493C-4FB6-85ED-358EFC869479}"/>
    <cellStyle name="Millares 656 4 3 12" xfId="43407" xr:uid="{28B83124-A7F4-4EB7-A2F7-AF473D170CFC}"/>
    <cellStyle name="Millares 656 4 3 2" xfId="1344" xr:uid="{D622EB79-80D2-4242-B92E-EE69231C18EE}"/>
    <cellStyle name="Millares 656 4 3 2 2" xfId="4173" xr:uid="{099B652B-D64B-4692-B325-110732D48D16}"/>
    <cellStyle name="Millares 656 4 3 2 2 2" xfId="12439" xr:uid="{79095519-FD87-4196-A8DF-6833BD7F7CB2}"/>
    <cellStyle name="Millares 656 4 3 2 2 2 2" xfId="33942" xr:uid="{811F4793-C7AC-446F-87B1-7171F8FD34C9}"/>
    <cellStyle name="Millares 656 4 3 2 2 3" xfId="19074" xr:uid="{362D409C-82AC-442D-A0EF-E5F664F6E6A8}"/>
    <cellStyle name="Millares 656 4 3 2 2 3 2" xfId="40577" xr:uid="{B33A3FA9-286E-4156-9B85-FD111E224135}"/>
    <cellStyle name="Millares 656 4 3 2 2 4" xfId="25679" xr:uid="{58A9B9FE-B26A-4BFC-A28E-10D6BE268874}"/>
    <cellStyle name="Millares 656 4 3 2 2 5" xfId="47182" xr:uid="{B3091648-8CBD-4961-9FB7-A90300DA1FB1}"/>
    <cellStyle name="Millares 656 4 3 2 3" xfId="6312" xr:uid="{D90F28A3-25A3-4961-B80B-77BB9D236307}"/>
    <cellStyle name="Millares 656 4 3 2 3 2" xfId="14578" xr:uid="{66356938-4509-4D56-A9F6-025FD87C01CB}"/>
    <cellStyle name="Millares 656 4 3 2 3 2 2" xfId="36081" xr:uid="{8140D2C7-F864-4EB4-A5DF-A9E3B76D5B9E}"/>
    <cellStyle name="Millares 656 4 3 2 3 3" xfId="21213" xr:uid="{52EA28E3-97D1-4E79-9690-182AB0ECEB21}"/>
    <cellStyle name="Millares 656 4 3 2 3 3 2" xfId="42716" xr:uid="{650DF335-618E-4561-8CC5-967339DF09F7}"/>
    <cellStyle name="Millares 656 4 3 2 3 4" xfId="27818" xr:uid="{DE1D2745-6908-4603-8D9B-5A3BD9077A35}"/>
    <cellStyle name="Millares 656 4 3 2 3 5" xfId="49321" xr:uid="{179428DF-694A-4610-8689-E642583441CA}"/>
    <cellStyle name="Millares 656 4 3 2 4" xfId="7953" xr:uid="{8513C4A9-835D-42E6-8595-953DCF08BD26}"/>
    <cellStyle name="Millares 656 4 3 2 4 2" xfId="29456" xr:uid="{08B72E24-AD0D-4293-8AA3-1622588C605A}"/>
    <cellStyle name="Millares 656 4 3 2 5" xfId="9610" xr:uid="{89DFDD26-5750-458E-8823-234B43B3F74D}"/>
    <cellStyle name="Millares 656 4 3 2 5 2" xfId="31113" xr:uid="{17B17B99-F3E0-45DF-A471-8D25C32CD9C4}"/>
    <cellStyle name="Millares 656 4 3 2 6" xfId="16245" xr:uid="{C483E65E-6E70-473D-9825-E974C37FE965}"/>
    <cellStyle name="Millares 656 4 3 2 6 2" xfId="37748" xr:uid="{6F381F7B-B9ED-4DD7-9724-96F591E3CE46}"/>
    <cellStyle name="Millares 656 4 3 2 7" xfId="22850" xr:uid="{92F0E637-A1A4-452A-B8DA-9BE9F51953EC}"/>
    <cellStyle name="Millares 656 4 3 2 8" xfId="44353" xr:uid="{885588AD-0F6D-43A6-B044-10B14AD2FF19}"/>
    <cellStyle name="Millares 656 4 3 3" xfId="2031" xr:uid="{1521EB4D-F3C6-457C-9102-FB6D86911079}"/>
    <cellStyle name="Millares 656 4 3 3 2" xfId="10297" xr:uid="{A29EC96B-AE7D-40D0-A689-2CEB4AB5D475}"/>
    <cellStyle name="Millares 656 4 3 3 2 2" xfId="31800" xr:uid="{915C6916-8E2C-407D-9688-07504391B280}"/>
    <cellStyle name="Millares 656 4 3 3 3" xfId="16932" xr:uid="{A900DD06-ECDC-4388-A8E9-6CEA6C3098C8}"/>
    <cellStyle name="Millares 656 4 3 3 3 2" xfId="38435" xr:uid="{69502D47-10DC-4BDB-99EB-B82782D30E00}"/>
    <cellStyle name="Millares 656 4 3 3 4" xfId="23537" xr:uid="{2BAB7269-64D7-4639-9C34-569A59EAD1B8}"/>
    <cellStyle name="Millares 656 4 3 3 5" xfId="45040" xr:uid="{C8B9FBE1-8D91-43D9-8479-71A774A3E3BD}"/>
    <cellStyle name="Millares 656 4 3 4" xfId="2830" xr:uid="{7576846D-E9B5-4670-A933-6B01B8446FC3}"/>
    <cellStyle name="Millares 656 4 3 4 2" xfId="11096" xr:uid="{F84A7EAF-BC37-4DB7-A0C5-3E2BB7F8E393}"/>
    <cellStyle name="Millares 656 4 3 4 2 2" xfId="32599" xr:uid="{5274491A-B5D0-48C4-9B41-F833B960AA63}"/>
    <cellStyle name="Millares 656 4 3 4 3" xfId="17731" xr:uid="{550253A6-19AE-4C8A-8F83-585797C6B256}"/>
    <cellStyle name="Millares 656 4 3 4 3 2" xfId="39234" xr:uid="{73E55E2E-F18B-441B-A178-CD346FC57855}"/>
    <cellStyle name="Millares 656 4 3 4 4" xfId="24336" xr:uid="{612B41BE-69F4-453A-B737-E7ACC36FBDBD}"/>
    <cellStyle name="Millares 656 4 3 4 5" xfId="45839" xr:uid="{143A3FB3-F210-4F68-829B-0971690D66BC}"/>
    <cellStyle name="Millares 656 4 3 5" xfId="3227" xr:uid="{FF7E8E90-304A-4634-8412-B3FA019BDA11}"/>
    <cellStyle name="Millares 656 4 3 5 2" xfId="11493" xr:uid="{598866F8-E61A-40AB-A7C9-291AF6C74B41}"/>
    <cellStyle name="Millares 656 4 3 5 2 2" xfId="32996" xr:uid="{50624CB9-F9DC-446B-85CE-161338B87615}"/>
    <cellStyle name="Millares 656 4 3 5 3" xfId="18128" xr:uid="{CB1EE945-6DF3-49BC-ADAF-ACEED787CA57}"/>
    <cellStyle name="Millares 656 4 3 5 3 2" xfId="39631" xr:uid="{508F0239-0FD3-421D-8659-0FBDBEDB7CD3}"/>
    <cellStyle name="Millares 656 4 3 5 4" xfId="24733" xr:uid="{296D419B-067E-4E0C-83ED-E5609ED4C25A}"/>
    <cellStyle name="Millares 656 4 3 5 5" xfId="46236" xr:uid="{2213FC36-A89E-435D-8C93-E9E69D35BDEB}"/>
    <cellStyle name="Millares 656 4 3 6" xfId="4974" xr:uid="{D1A380D2-E195-4640-88F3-45D6DAD8EB83}"/>
    <cellStyle name="Millares 656 4 3 6 2" xfId="13240" xr:uid="{42541B15-D3FD-4D1F-A64B-3AB276571EFA}"/>
    <cellStyle name="Millares 656 4 3 6 2 2" xfId="34743" xr:uid="{815C2AB6-D031-4731-A52D-794935B2B649}"/>
    <cellStyle name="Millares 656 4 3 6 3" xfId="19875" xr:uid="{DBA8819F-4BBE-4414-9947-2AC3CA271C4F}"/>
    <cellStyle name="Millares 656 4 3 6 3 2" xfId="41378" xr:uid="{C71AFE68-A8B4-484C-85D4-28782EADF6A4}"/>
    <cellStyle name="Millares 656 4 3 6 4" xfId="26480" xr:uid="{FA5D47D5-986A-4F74-8444-12044AD76359}"/>
    <cellStyle name="Millares 656 4 3 6 5" xfId="47983" xr:uid="{2623885F-FDB6-4A11-ADC4-A5B9E862FD6A}"/>
    <cellStyle name="Millares 656 4 3 7" xfId="5366" xr:uid="{37D4C564-720F-440A-BDE2-18BB0D3B5593}"/>
    <cellStyle name="Millares 656 4 3 7 2" xfId="13632" xr:uid="{6146A947-43C7-4E78-9A65-4969A93D2CEB}"/>
    <cellStyle name="Millares 656 4 3 7 2 2" xfId="35135" xr:uid="{26298C57-781B-443C-80DF-627A6629419E}"/>
    <cellStyle name="Millares 656 4 3 7 3" xfId="20267" xr:uid="{6364A20C-9E42-4475-9A4D-9B94DD8DC15A}"/>
    <cellStyle name="Millares 656 4 3 7 3 2" xfId="41770" xr:uid="{5AF1076D-6EAE-4BA4-8F57-8C5347783946}"/>
    <cellStyle name="Millares 656 4 3 7 4" xfId="26872" xr:uid="{53CCA2BB-840C-4278-A3C2-A2B657E077CD}"/>
    <cellStyle name="Millares 656 4 3 7 5" xfId="48375" xr:uid="{F517AE05-2900-4290-A21E-06712F3AAF4B}"/>
    <cellStyle name="Millares 656 4 3 8" xfId="7007" xr:uid="{B8DA718A-F615-4933-A95D-0FF1DF08544D}"/>
    <cellStyle name="Millares 656 4 3 8 2" xfId="28510" xr:uid="{EBE2FC3D-EB3C-467A-8EBF-49E8D8B08043}"/>
    <cellStyle name="Millares 656 4 3 9" xfId="8663" xr:uid="{2DBED54C-4532-49BB-AC87-1D7DE4EE664A}"/>
    <cellStyle name="Millares 656 4 3 9 2" xfId="30166" xr:uid="{1C2B5DDE-CD6F-44F1-9A43-31D90F9AE869}"/>
    <cellStyle name="Millares 656 4 4" xfId="680" xr:uid="{F793364F-5B22-412F-B26A-86AF0CE67CEA}"/>
    <cellStyle name="Millares 656 4 4 10" xfId="43689" xr:uid="{68DA92D2-D632-4786-9DA1-CFA1DF055FD2}"/>
    <cellStyle name="Millares 656 4 4 2" xfId="1626" xr:uid="{752EA63B-991D-4430-9C52-CCE9DDA5248A}"/>
    <cellStyle name="Millares 656 4 4 2 2" xfId="4455" xr:uid="{1640D02B-50D3-4C6B-B374-4BD04A50EF97}"/>
    <cellStyle name="Millares 656 4 4 2 2 2" xfId="12721" xr:uid="{89A87357-9F07-48E5-BDB6-F5E28195A6E8}"/>
    <cellStyle name="Millares 656 4 4 2 2 2 2" xfId="34224" xr:uid="{0BAF9EC2-ED15-4125-8B55-9A635028D112}"/>
    <cellStyle name="Millares 656 4 4 2 2 3" xfId="19356" xr:uid="{95C87829-DDD5-4E31-B9C3-85F4005BF409}"/>
    <cellStyle name="Millares 656 4 4 2 2 3 2" xfId="40859" xr:uid="{3541B75D-8D8E-4404-8521-7338CAE3E43A}"/>
    <cellStyle name="Millares 656 4 4 2 2 4" xfId="25961" xr:uid="{0F605458-22C8-43B6-BB2D-2ABCE6729E67}"/>
    <cellStyle name="Millares 656 4 4 2 2 5" xfId="47464" xr:uid="{053C2E78-03AB-4A10-884A-4EA66EFA13FD}"/>
    <cellStyle name="Millares 656 4 4 2 3" xfId="6594" xr:uid="{E50ADCE8-7104-41A7-9463-37F0689F9A51}"/>
    <cellStyle name="Millares 656 4 4 2 3 2" xfId="14860" xr:uid="{4CF68419-E646-4658-A68E-C87D85EB2E93}"/>
    <cellStyle name="Millares 656 4 4 2 3 2 2" xfId="36363" xr:uid="{9667C3B5-FEC6-4D44-92B6-486E93DC52AB}"/>
    <cellStyle name="Millares 656 4 4 2 3 3" xfId="21495" xr:uid="{56AD5400-42B3-46A5-8700-097DBED0BAD0}"/>
    <cellStyle name="Millares 656 4 4 2 3 3 2" xfId="42998" xr:uid="{A69AA42D-5340-4924-ACE6-46511C9CD7AE}"/>
    <cellStyle name="Millares 656 4 4 2 3 4" xfId="28100" xr:uid="{5580F4E5-BEE7-4AE9-8059-2ECCE3629A8D}"/>
    <cellStyle name="Millares 656 4 4 2 3 5" xfId="49603" xr:uid="{45E03B41-1FD5-4652-8D0E-4B8DF330360E}"/>
    <cellStyle name="Millares 656 4 4 2 4" xfId="8235" xr:uid="{E3BB04F4-F10D-4F6D-886D-ADD3AC363469}"/>
    <cellStyle name="Millares 656 4 4 2 4 2" xfId="29738" xr:uid="{586C5298-C934-4C43-A045-7CAE7E5F8DF1}"/>
    <cellStyle name="Millares 656 4 4 2 5" xfId="9892" xr:uid="{A69FF16D-DB79-4A80-9BEE-9C07F487E9DA}"/>
    <cellStyle name="Millares 656 4 4 2 5 2" xfId="31395" xr:uid="{159EB3A3-21E7-4227-B47B-38B6DD262F8E}"/>
    <cellStyle name="Millares 656 4 4 2 6" xfId="16527" xr:uid="{57F6A87A-13B8-4EAA-8AB9-519C13B6EAF8}"/>
    <cellStyle name="Millares 656 4 4 2 6 2" xfId="38030" xr:uid="{6759C9CD-00DA-4612-A62B-DE6BC6E66E50}"/>
    <cellStyle name="Millares 656 4 4 2 7" xfId="23132" xr:uid="{0E624EB6-A3DD-4FAB-A4C2-1423A7479FEA}"/>
    <cellStyle name="Millares 656 4 4 2 8" xfId="44635" xr:uid="{6EEAE849-244B-4703-A9DD-3D7BC40B8DA7}"/>
    <cellStyle name="Millares 656 4 4 3" xfId="2313" xr:uid="{880310AA-C47F-4329-BA07-C5A1CB2F81C8}"/>
    <cellStyle name="Millares 656 4 4 3 2" xfId="10579" xr:uid="{E598A097-D867-4130-8DAC-12E0A6F35FB9}"/>
    <cellStyle name="Millares 656 4 4 3 2 2" xfId="32082" xr:uid="{262CEC56-07B3-49F1-BCC7-0545213AFF03}"/>
    <cellStyle name="Millares 656 4 4 3 3" xfId="17214" xr:uid="{0751A7E9-A9C1-46EE-9E46-B97CC66CF0A7}"/>
    <cellStyle name="Millares 656 4 4 3 3 2" xfId="38717" xr:uid="{F81646DB-00DB-4B36-9B87-AD21F566C587}"/>
    <cellStyle name="Millares 656 4 4 3 4" xfId="23819" xr:uid="{287D64A2-17A6-415F-8C25-343D837FE6EA}"/>
    <cellStyle name="Millares 656 4 4 3 5" xfId="45322" xr:uid="{9FD6A77E-0D22-47E5-B40F-495EA1A0F026}"/>
    <cellStyle name="Millares 656 4 4 4" xfId="3509" xr:uid="{C6E18060-5834-4684-9C3B-6E7007474D64}"/>
    <cellStyle name="Millares 656 4 4 4 2" xfId="11775" xr:uid="{711E8780-E171-423D-B4FB-8245411BA79E}"/>
    <cellStyle name="Millares 656 4 4 4 2 2" xfId="33278" xr:uid="{689CD718-B51A-406D-A5E9-6C415AB42598}"/>
    <cellStyle name="Millares 656 4 4 4 3" xfId="18410" xr:uid="{761B380B-9961-43AF-ABAF-66EF325D73AE}"/>
    <cellStyle name="Millares 656 4 4 4 3 2" xfId="39913" xr:uid="{B703D0D1-1876-4B50-8A02-159B3BF15F65}"/>
    <cellStyle name="Millares 656 4 4 4 4" xfId="25015" xr:uid="{308826BD-512A-4098-929A-F8417D7F6124}"/>
    <cellStyle name="Millares 656 4 4 4 5" xfId="46518" xr:uid="{10ECF6B4-4062-4A80-80DF-F6B1E3E2542B}"/>
    <cellStyle name="Millares 656 4 4 5" xfId="5648" xr:uid="{453A1500-C3D8-4C6E-9415-4F2A5676B00B}"/>
    <cellStyle name="Millares 656 4 4 5 2" xfId="13914" xr:uid="{E502B86F-3282-45E3-B786-4A542A56671E}"/>
    <cellStyle name="Millares 656 4 4 5 2 2" xfId="35417" xr:uid="{BF0D8AB7-0256-41D1-942C-7B466BDF241D}"/>
    <cellStyle name="Millares 656 4 4 5 3" xfId="20549" xr:uid="{B706DBB3-FDCC-4AC8-9E39-54B7827FD3A7}"/>
    <cellStyle name="Millares 656 4 4 5 3 2" xfId="42052" xr:uid="{356F0EC3-08BB-4254-8F9A-5FC22ACCCB98}"/>
    <cellStyle name="Millares 656 4 4 5 4" xfId="27154" xr:uid="{D9F4F860-12F8-488F-BE3B-EF2301AEBAA5}"/>
    <cellStyle name="Millares 656 4 4 5 5" xfId="48657" xr:uid="{A2E29D47-423D-42FE-BA5F-0F5374564736}"/>
    <cellStyle name="Millares 656 4 4 6" xfId="7289" xr:uid="{018303AF-A724-43FB-BDAC-CDFA66426AB6}"/>
    <cellStyle name="Millares 656 4 4 6 2" xfId="28792" xr:uid="{86275235-6A64-4F91-BDEF-2DED61B38B08}"/>
    <cellStyle name="Millares 656 4 4 7" xfId="8946" xr:uid="{40BAC16D-3E25-4035-A651-256FD3CCA0EF}"/>
    <cellStyle name="Millares 656 4 4 7 2" xfId="30449" xr:uid="{C35D7923-9469-4FA3-B2FC-4BEB91F0EFD1}"/>
    <cellStyle name="Millares 656 4 4 8" xfId="15581" xr:uid="{D17EE741-8A85-4925-A091-D9A798A01AF1}"/>
    <cellStyle name="Millares 656 4 4 8 2" xfId="37084" xr:uid="{F443625C-5997-40CC-9C81-313BCD49AC36}"/>
    <cellStyle name="Millares 656 4 4 9" xfId="22186" xr:uid="{107B9DAA-596D-4EEB-A84B-DF4380D3359B}"/>
    <cellStyle name="Millares 656 4 5" xfId="948" xr:uid="{E46229A2-A260-498D-BA41-ED98E03852A4}"/>
    <cellStyle name="Millares 656 4 5 2" xfId="3777" xr:uid="{95608E99-38B0-4E55-9279-A4B95ACA7A5E}"/>
    <cellStyle name="Millares 656 4 5 2 2" xfId="12043" xr:uid="{52B5DDF0-888F-41DB-889D-1605AD3FE52E}"/>
    <cellStyle name="Millares 656 4 5 2 2 2" xfId="33546" xr:uid="{4F6337C0-2FED-47D9-8EE8-ED74C60131BB}"/>
    <cellStyle name="Millares 656 4 5 2 3" xfId="18678" xr:uid="{FFA3F0EC-4C05-496C-8B47-4D595A0DEB15}"/>
    <cellStyle name="Millares 656 4 5 2 3 2" xfId="40181" xr:uid="{2BD015A2-0559-4E40-AAD0-91F46C3CEC1F}"/>
    <cellStyle name="Millares 656 4 5 2 4" xfId="25283" xr:uid="{EF51E8DC-D38C-4840-AD07-01755A1CA60F}"/>
    <cellStyle name="Millares 656 4 5 2 5" xfId="46786" xr:uid="{1861D081-D124-46EB-BA11-BD84CD882A2D}"/>
    <cellStyle name="Millares 656 4 5 3" xfId="5916" xr:uid="{DE497326-467C-4ED1-B35B-28BD97601B95}"/>
    <cellStyle name="Millares 656 4 5 3 2" xfId="14182" xr:uid="{B6455A39-5958-40B8-8EC6-B57F0FD03E46}"/>
    <cellStyle name="Millares 656 4 5 3 2 2" xfId="35685" xr:uid="{1A749E19-7172-459C-9C00-CCEAD07F6E94}"/>
    <cellStyle name="Millares 656 4 5 3 3" xfId="20817" xr:uid="{F2AE9072-230A-4BE0-8C45-A005DD757B7D}"/>
    <cellStyle name="Millares 656 4 5 3 3 2" xfId="42320" xr:uid="{D998EC7F-D33E-4C32-AFC7-1A3F69D29756}"/>
    <cellStyle name="Millares 656 4 5 3 4" xfId="27422" xr:uid="{E6FA6223-8424-44E7-8FBF-107E896C0F6F}"/>
    <cellStyle name="Millares 656 4 5 3 5" xfId="48925" xr:uid="{2308DA46-DF0A-4019-A301-AB71CDCBFE10}"/>
    <cellStyle name="Millares 656 4 5 4" xfId="7557" xr:uid="{2B2FEDFC-867C-45D1-BED3-A08982E4A652}"/>
    <cellStyle name="Millares 656 4 5 4 2" xfId="29060" xr:uid="{0E50D93B-A9DA-498A-A7D0-C3CD2E307CD9}"/>
    <cellStyle name="Millares 656 4 5 5" xfId="9214" xr:uid="{B65803DE-EF82-479F-83DF-A42BD00C25D7}"/>
    <cellStyle name="Millares 656 4 5 5 2" xfId="30717" xr:uid="{66EF54C2-0D17-4F24-BB20-1D7261A09FC4}"/>
    <cellStyle name="Millares 656 4 5 6" xfId="15849" xr:uid="{6E71A782-FBC2-4845-B837-C3E4EF710C0E}"/>
    <cellStyle name="Millares 656 4 5 6 2" xfId="37352" xr:uid="{AD6D91AE-1F90-47CD-935F-4C51BD713704}"/>
    <cellStyle name="Millares 656 4 5 7" xfId="22454" xr:uid="{5158BED1-2CF2-4643-8975-FC33F1123A6D}"/>
    <cellStyle name="Millares 656 4 5 8" xfId="43957" xr:uid="{AEB90332-C643-49F7-99F1-461279AEE317}"/>
    <cellStyle name="Millares 656 4 6" xfId="1209" xr:uid="{7BE6AFC1-78C5-4647-93D5-A5F3CF4CF6DE}"/>
    <cellStyle name="Millares 656 4 6 2" xfId="4038" xr:uid="{37017181-8FF4-4FFF-8C4F-D33963DC3BC5}"/>
    <cellStyle name="Millares 656 4 6 2 2" xfId="12304" xr:uid="{C93458CD-4F9D-41D9-911B-D00F0F83EEA4}"/>
    <cellStyle name="Millares 656 4 6 2 2 2" xfId="33807" xr:uid="{495CAA97-AAB8-4DB6-92A7-4DD8BDBE2152}"/>
    <cellStyle name="Millares 656 4 6 2 3" xfId="18939" xr:uid="{0AF06D9E-D157-436E-8D75-92F8F8C9A59A}"/>
    <cellStyle name="Millares 656 4 6 2 3 2" xfId="40442" xr:uid="{6586491F-B05B-4F18-A61D-93B72AED4517}"/>
    <cellStyle name="Millares 656 4 6 2 4" xfId="25544" xr:uid="{D13D9881-C149-4C9D-B7B1-44375E7E9222}"/>
    <cellStyle name="Millares 656 4 6 2 5" xfId="47047" xr:uid="{079DC135-E72B-4093-9B31-2D9867A18D8D}"/>
    <cellStyle name="Millares 656 4 6 3" xfId="6177" xr:uid="{F5B166C9-FE8F-4AA4-82D4-1B8A0A3D4B8F}"/>
    <cellStyle name="Millares 656 4 6 3 2" xfId="14443" xr:uid="{1B215D3F-465E-4AB7-9599-9CD979C558F5}"/>
    <cellStyle name="Millares 656 4 6 3 2 2" xfId="35946" xr:uid="{63A61175-E692-4A00-8217-6256173C813D}"/>
    <cellStyle name="Millares 656 4 6 3 3" xfId="21078" xr:uid="{01F9EC9B-EC7E-49C4-ACDD-EB217A38D757}"/>
    <cellStyle name="Millares 656 4 6 3 3 2" xfId="42581" xr:uid="{1F14E436-8D5C-4709-9413-03B6530B7E9F}"/>
    <cellStyle name="Millares 656 4 6 3 4" xfId="27683" xr:uid="{392CEAE2-BAB8-4B7E-A10E-D232D3C54C1C}"/>
    <cellStyle name="Millares 656 4 6 3 5" xfId="49186" xr:uid="{1E6BF359-C1D8-4F88-9C79-B56935A88D9E}"/>
    <cellStyle name="Millares 656 4 6 4" xfId="7818" xr:uid="{23242956-0EE3-4EC0-816A-A87CBF5E19FB}"/>
    <cellStyle name="Millares 656 4 6 4 2" xfId="29321" xr:uid="{6E500C6D-5461-4D33-9ABF-2584D6E8EF7A}"/>
    <cellStyle name="Millares 656 4 6 5" xfId="9475" xr:uid="{237126EA-893D-4C16-A7C6-E43C4E286E89}"/>
    <cellStyle name="Millares 656 4 6 5 2" xfId="30978" xr:uid="{C75D1EDE-8174-4805-9347-48A3257CD85B}"/>
    <cellStyle name="Millares 656 4 6 6" xfId="16110" xr:uid="{889B7BF9-0175-4B5F-B108-10D8682ADB09}"/>
    <cellStyle name="Millares 656 4 6 6 2" xfId="37613" xr:uid="{E7DDB281-8922-4970-A7D3-B9405244C46B}"/>
    <cellStyle name="Millares 656 4 6 7" xfId="22715" xr:uid="{295A9FFD-B6AA-4892-8095-234942F67EFB}"/>
    <cellStyle name="Millares 656 4 6 8" xfId="44218" xr:uid="{CD178595-363B-490D-8A17-86F580549F11}"/>
    <cellStyle name="Millares 656 4 7" xfId="1897" xr:uid="{CA53865D-77C8-4AE8-AF5E-1220D13C05C3}"/>
    <cellStyle name="Millares 656 4 7 2" xfId="10163" xr:uid="{624E627B-A607-4E10-8602-BACE9938994A}"/>
    <cellStyle name="Millares 656 4 7 2 2" xfId="31666" xr:uid="{1912BF14-B4F5-4415-BFA9-49337D27F0DB}"/>
    <cellStyle name="Millares 656 4 7 3" xfId="16798" xr:uid="{E663F326-19A3-44AB-97CF-FF2862F29F61}"/>
    <cellStyle name="Millares 656 4 7 3 2" xfId="38301" xr:uid="{E6A7B509-E51F-466E-AC7C-C69AFC6B2DE7}"/>
    <cellStyle name="Millares 656 4 7 4" xfId="23403" xr:uid="{6003B98C-D16D-43CF-AE8D-8DF4751B5D05}"/>
    <cellStyle name="Millares 656 4 7 5" xfId="44906" xr:uid="{A6AC9A0D-DF2E-42E1-972B-9F33E5B6C006}"/>
    <cellStyle name="Millares 656 4 8" xfId="2582" xr:uid="{54038831-5570-4364-9B57-53F3BE26C473}"/>
    <cellStyle name="Millares 656 4 8 2" xfId="10848" xr:uid="{58E1ABAA-B6A8-43F6-A074-DE225F079FBF}"/>
    <cellStyle name="Millares 656 4 8 2 2" xfId="32351" xr:uid="{0F089D42-56F4-43E2-995C-FF9543ED25A4}"/>
    <cellStyle name="Millares 656 4 8 3" xfId="17483" xr:uid="{EAA1F5D7-51C2-4FC5-BB51-2EDB32B1070F}"/>
    <cellStyle name="Millares 656 4 8 3 2" xfId="38986" xr:uid="{CBC3FC9E-07BB-4132-950F-40739D34C976}"/>
    <cellStyle name="Millares 656 4 8 4" xfId="24088" xr:uid="{F869A21C-393F-47C6-9100-14D67AA56CC5}"/>
    <cellStyle name="Millares 656 4 8 5" xfId="45591" xr:uid="{2122F7DE-2BC9-486B-9B2E-7B09BBCFE549}"/>
    <cellStyle name="Millares 656 4 9" xfId="3093" xr:uid="{823FA42D-5BAC-4159-BE2A-47868A2601B8}"/>
    <cellStyle name="Millares 656 4 9 2" xfId="11359" xr:uid="{488E7276-FCF1-4251-BA2C-7AD014098839}"/>
    <cellStyle name="Millares 656 4 9 2 2" xfId="32862" xr:uid="{51FFCBCA-1DFA-48A0-8BA5-B53685AD4C1B}"/>
    <cellStyle name="Millares 656 4 9 3" xfId="17994" xr:uid="{C8C9C56B-BD57-45A3-90AA-FA245C775BA5}"/>
    <cellStyle name="Millares 656 4 9 3 2" xfId="39497" xr:uid="{3E44A7C3-51D4-48BC-AE9C-2CA23DBEC7F8}"/>
    <cellStyle name="Millares 656 4 9 4" xfId="24599" xr:uid="{76921271-2603-4FF2-97BC-C1B2FBD093CA}"/>
    <cellStyle name="Millares 656 4 9 5" xfId="46102" xr:uid="{0D9062A1-4AEB-4BBD-A6FF-1394F6D19981}"/>
    <cellStyle name="Millares 656 5" xfId="244" xr:uid="{68AAA587-BD79-45FC-A6A3-2BA9DD87FACE}"/>
    <cellStyle name="Millares 656 5 10" xfId="4758" xr:uid="{5E391E4F-39F8-48DB-895F-2F3C664BB69C}"/>
    <cellStyle name="Millares 656 5 10 2" xfId="13024" xr:uid="{C55F6554-A850-4367-9484-4B391B3BBDD3}"/>
    <cellStyle name="Millares 656 5 10 2 2" xfId="34527" xr:uid="{CE3AC607-CD5E-4E2E-8452-9C7F034341A6}"/>
    <cellStyle name="Millares 656 5 10 3" xfId="19659" xr:uid="{A3E64509-AD8C-40FE-A676-25DCC4A796E6}"/>
    <cellStyle name="Millares 656 5 10 3 2" xfId="41162" xr:uid="{41B27915-3F69-4745-8076-F7E364FD8457}"/>
    <cellStyle name="Millares 656 5 10 4" xfId="26264" xr:uid="{D5322E44-9AE1-41E7-BB84-AC80B1E1661D}"/>
    <cellStyle name="Millares 656 5 10 5" xfId="47767" xr:uid="{1896F8ED-19B5-4EFF-9C35-216E91C7B49F}"/>
    <cellStyle name="Millares 656 5 11" xfId="5261" xr:uid="{326373D0-0254-44F8-92D8-7A6A85FAC740}"/>
    <cellStyle name="Millares 656 5 11 2" xfId="13527" xr:uid="{11E0B2C0-6B9C-43B0-B999-5CDB20A08D9B}"/>
    <cellStyle name="Millares 656 5 11 2 2" xfId="35030" xr:uid="{C5C5CDC3-0257-4F08-B17E-1AD09FBE360C}"/>
    <cellStyle name="Millares 656 5 11 3" xfId="20162" xr:uid="{DE59021A-464F-4BB0-85CE-E67D45BFC635}"/>
    <cellStyle name="Millares 656 5 11 3 2" xfId="41665" xr:uid="{6FDBCE8F-EFCA-48D7-8A24-001BF2EE5B4F}"/>
    <cellStyle name="Millares 656 5 11 4" xfId="26767" xr:uid="{5E863F1D-DA26-4C10-A65B-ED7E9D5706EF}"/>
    <cellStyle name="Millares 656 5 11 5" xfId="48270" xr:uid="{DB9EE804-9D4B-4523-A880-3623F98E13AF}"/>
    <cellStyle name="Millares 656 5 12" xfId="6902" xr:uid="{D763200D-8666-4E6D-B507-36E4BDF9EFCA}"/>
    <cellStyle name="Millares 656 5 12 2" xfId="28405" xr:uid="{B6B3E5BD-1F4C-4C54-B51C-D37BA4387DC2}"/>
    <cellStyle name="Millares 656 5 13" xfId="8557" xr:uid="{1410547D-5A0C-4E10-B44C-13FFEC52C22A}"/>
    <cellStyle name="Millares 656 5 13 2" xfId="30060" xr:uid="{2F6ACA1C-1C7A-40E8-AE63-5686F17DCFF3}"/>
    <cellStyle name="Millares 656 5 14" xfId="15195" xr:uid="{00F7ACD4-BE79-4550-883A-B3DDC5CE52A3}"/>
    <cellStyle name="Millares 656 5 14 2" xfId="36698" xr:uid="{F6113C09-AE8C-4493-B86A-3392673E033D}"/>
    <cellStyle name="Millares 656 5 15" xfId="21800" xr:uid="{F3DD92EF-5BE9-4396-8FB2-F5C95C98DB98}"/>
    <cellStyle name="Millares 656 5 16" xfId="43303" xr:uid="{74931B62-91B3-48C8-B0CE-5B07F83A59EF}"/>
    <cellStyle name="Millares 656 5 2" xfId="555" xr:uid="{0A4102B0-28F3-486F-9C34-CE991C4AFFE4}"/>
    <cellStyle name="Millares 656 5 2 10" xfId="7166" xr:uid="{7A55FBA9-3977-4E63-A4A9-CC4B2742DFD6}"/>
    <cellStyle name="Millares 656 5 2 10 2" xfId="28669" xr:uid="{AC60F3A3-4DFA-4DCD-9AEE-4D48F01FA338}"/>
    <cellStyle name="Millares 656 5 2 11" xfId="8822" xr:uid="{AD182A65-AE43-4D87-88E5-A1FA143E8691}"/>
    <cellStyle name="Millares 656 5 2 11 2" xfId="30325" xr:uid="{DA96BDF6-A221-4CE8-BF4A-AB06D88C508E}"/>
    <cellStyle name="Millares 656 5 2 12" xfId="15458" xr:uid="{383D9EFB-4491-4F69-85A5-B4EAE76B5769}"/>
    <cellStyle name="Millares 656 5 2 12 2" xfId="36961" xr:uid="{E5170753-3504-49D7-BFD5-0AB457856A91}"/>
    <cellStyle name="Millares 656 5 2 13" xfId="22063" xr:uid="{33B1E5B3-11A8-4339-BE9D-3F978DA1E8BB}"/>
    <cellStyle name="Millares 656 5 2 14" xfId="43566" xr:uid="{33D599D0-4764-4A6A-A9AB-3885AF910FE4}"/>
    <cellStyle name="Millares 656 5 2 2" xfId="837" xr:uid="{8DA57787-0B3B-460A-933D-8AC86BEF7044}"/>
    <cellStyle name="Millares 656 5 2 2 10" xfId="15738" xr:uid="{0B413513-380F-4293-9C2B-6C3F0D9E0999}"/>
    <cellStyle name="Millares 656 5 2 2 10 2" xfId="37241" xr:uid="{18B60AA4-3BDD-487F-BB67-8342C37E573D}"/>
    <cellStyle name="Millares 656 5 2 2 11" xfId="22343" xr:uid="{32F2F501-F882-4397-96DB-623D6582188C}"/>
    <cellStyle name="Millares 656 5 2 2 12" xfId="43846" xr:uid="{C750F9C0-5FA5-4677-8C42-3C4AA3FBE982}"/>
    <cellStyle name="Millares 656 5 2 2 2" xfId="1783" xr:uid="{F4DA4879-97EE-487F-9D38-A839CAB12F68}"/>
    <cellStyle name="Millares 656 5 2 2 2 2" xfId="4612" xr:uid="{763B350F-359F-44D6-9312-D98A6DEDB0AD}"/>
    <cellStyle name="Millares 656 5 2 2 2 2 2" xfId="12878" xr:uid="{EB42F241-3115-4C55-BFF6-6613546B4A42}"/>
    <cellStyle name="Millares 656 5 2 2 2 2 2 2" xfId="34381" xr:uid="{00096097-34E4-48D1-B4A3-AA1BCBDCDE93}"/>
    <cellStyle name="Millares 656 5 2 2 2 2 3" xfId="19513" xr:uid="{C63A6284-867C-47B2-9170-7B5FF7ECEEE7}"/>
    <cellStyle name="Millares 656 5 2 2 2 2 3 2" xfId="41016" xr:uid="{B0C50CFF-4879-4064-B9CC-F1675EABA007}"/>
    <cellStyle name="Millares 656 5 2 2 2 2 4" xfId="26118" xr:uid="{C7FD4452-88C1-48AB-A1A2-E719490FB36E}"/>
    <cellStyle name="Millares 656 5 2 2 2 2 5" xfId="47621" xr:uid="{E2ED19E1-E914-4636-889B-D4EC2DDC8801}"/>
    <cellStyle name="Millares 656 5 2 2 2 3" xfId="6751" xr:uid="{C126E680-BDE6-43F0-AAE0-959219CB1DC2}"/>
    <cellStyle name="Millares 656 5 2 2 2 3 2" xfId="15017" xr:uid="{F2DCB7C4-727E-40DC-ABB9-182814BC1AA9}"/>
    <cellStyle name="Millares 656 5 2 2 2 3 2 2" xfId="36520" xr:uid="{5DBE53C8-EDFF-4034-AB1F-80233BA5575F}"/>
    <cellStyle name="Millares 656 5 2 2 2 3 3" xfId="21652" xr:uid="{8B7146E2-0AFC-4F3B-B697-7E578109D9EA}"/>
    <cellStyle name="Millares 656 5 2 2 2 3 3 2" xfId="43155" xr:uid="{95FEA0A7-D276-43C3-8CA2-D352C5E57EFF}"/>
    <cellStyle name="Millares 656 5 2 2 2 3 4" xfId="28257" xr:uid="{2D0171C4-AA81-42FF-AFC4-0E48CC957856}"/>
    <cellStyle name="Millares 656 5 2 2 2 3 5" xfId="49760" xr:uid="{7B9FC6B8-5043-4EA9-B8B5-E36039283C84}"/>
    <cellStyle name="Millares 656 5 2 2 2 4" xfId="8392" xr:uid="{EE8C207C-C6A6-447C-B2C3-05B6A8FCF69C}"/>
    <cellStyle name="Millares 656 5 2 2 2 4 2" xfId="29895" xr:uid="{EE103321-EB03-4027-B5DD-18334766BA78}"/>
    <cellStyle name="Millares 656 5 2 2 2 5" xfId="10049" xr:uid="{59B76D90-ED17-4971-93C1-4AC761B9458C}"/>
    <cellStyle name="Millares 656 5 2 2 2 5 2" xfId="31552" xr:uid="{AE76FB64-3C1E-4C61-9A28-1E924BAC415B}"/>
    <cellStyle name="Millares 656 5 2 2 2 6" xfId="16684" xr:uid="{B2F30A90-DE59-47DE-9A97-92D05979FBD9}"/>
    <cellStyle name="Millares 656 5 2 2 2 6 2" xfId="38187" xr:uid="{7E559E4A-1908-4114-8BDA-5D9B5F52EFB3}"/>
    <cellStyle name="Millares 656 5 2 2 2 7" xfId="23289" xr:uid="{1E22DE81-D4D5-4AB5-ABFF-179D4AE86116}"/>
    <cellStyle name="Millares 656 5 2 2 2 8" xfId="44792" xr:uid="{3F7C2029-8EAC-437D-8AAA-B631AEAA0C5A}"/>
    <cellStyle name="Millares 656 5 2 2 3" xfId="2470" xr:uid="{624B389B-B8C0-4D37-AA69-05064CB331A8}"/>
    <cellStyle name="Millares 656 5 2 2 3 2" xfId="10736" xr:uid="{86B6BA45-5B80-47B1-A096-A596B398B041}"/>
    <cellStyle name="Millares 656 5 2 2 3 2 2" xfId="32239" xr:uid="{30BF348F-87DE-442C-BE07-34B81F5E8BB9}"/>
    <cellStyle name="Millares 656 5 2 2 3 3" xfId="17371" xr:uid="{1171AB4C-AE31-4258-9969-D04BB93D1743}"/>
    <cellStyle name="Millares 656 5 2 2 3 3 2" xfId="38874" xr:uid="{F0552C8E-DF88-43E8-BFDB-3C6F8F0AB3C2}"/>
    <cellStyle name="Millares 656 5 2 2 3 4" xfId="23976" xr:uid="{7078EE1C-72A7-4077-BBD9-D1102D44B2F6}"/>
    <cellStyle name="Millares 656 5 2 2 3 5" xfId="45479" xr:uid="{95B1DE90-24C1-42A7-94C6-287981C80104}"/>
    <cellStyle name="Millares 656 5 2 2 4" xfId="2987" xr:uid="{7D9661DF-6ECC-44EF-BDFC-52EECD03DE14}"/>
    <cellStyle name="Millares 656 5 2 2 4 2" xfId="11253" xr:uid="{5BD953C5-757F-43B6-8680-733A39A10D24}"/>
    <cellStyle name="Millares 656 5 2 2 4 2 2" xfId="32756" xr:uid="{FD146725-4791-49F5-8685-BBD26BDD8DB4}"/>
    <cellStyle name="Millares 656 5 2 2 4 3" xfId="17888" xr:uid="{AABC4710-04CE-42A9-871B-A7F727B100E7}"/>
    <cellStyle name="Millares 656 5 2 2 4 3 2" xfId="39391" xr:uid="{B97347C1-A572-4909-86AE-F636CED936D6}"/>
    <cellStyle name="Millares 656 5 2 2 4 4" xfId="24493" xr:uid="{7E3065C6-4788-453A-B2C3-3E22E93C2AAE}"/>
    <cellStyle name="Millares 656 5 2 2 4 5" xfId="45996" xr:uid="{405D3283-66B0-4E1C-A6F3-2D097C27FC6C}"/>
    <cellStyle name="Millares 656 5 2 2 5" xfId="3666" xr:uid="{DB2D1654-5D19-400B-8875-BA6E457A8929}"/>
    <cellStyle name="Millares 656 5 2 2 5 2" xfId="11932" xr:uid="{3D03C309-5A0F-49A8-A39B-7D69D6BAF11A}"/>
    <cellStyle name="Millares 656 5 2 2 5 2 2" xfId="33435" xr:uid="{80EAECEC-66B1-47E1-83D1-A8FB9C5DE5AF}"/>
    <cellStyle name="Millares 656 5 2 2 5 3" xfId="18567" xr:uid="{7EA5E2C0-0620-4852-B777-CBAAC07CF7BA}"/>
    <cellStyle name="Millares 656 5 2 2 5 3 2" xfId="40070" xr:uid="{B459C90D-471D-423C-91DC-19663B2D354E}"/>
    <cellStyle name="Millares 656 5 2 2 5 4" xfId="25172" xr:uid="{A8851CC4-256B-47BF-89EA-C80DED0671E2}"/>
    <cellStyle name="Millares 656 5 2 2 5 5" xfId="46675" xr:uid="{2BE6F455-9CCE-4EE6-8D18-5CA5054D1CC1}"/>
    <cellStyle name="Millares 656 5 2 2 6" xfId="5131" xr:uid="{5D70E0AB-543D-4D17-8042-A41545F93B67}"/>
    <cellStyle name="Millares 656 5 2 2 6 2" xfId="13397" xr:uid="{253177C9-A493-4D8C-8CA9-E4A459F41048}"/>
    <cellStyle name="Millares 656 5 2 2 6 2 2" xfId="34900" xr:uid="{249E5FEF-EE2D-43F1-9821-885263C96F9C}"/>
    <cellStyle name="Millares 656 5 2 2 6 3" xfId="20032" xr:uid="{4F20BB2B-3B09-46F1-9A2E-4E01794F19F8}"/>
    <cellStyle name="Millares 656 5 2 2 6 3 2" xfId="41535" xr:uid="{99B8CF8F-04F1-4F78-9FCE-D886EDC39099}"/>
    <cellStyle name="Millares 656 5 2 2 6 4" xfId="26637" xr:uid="{E738DE14-B3B1-4AF7-998A-FFBC9BE759C1}"/>
    <cellStyle name="Millares 656 5 2 2 6 5" xfId="48140" xr:uid="{2D837DED-4F81-48E5-BBCF-0628051A42BA}"/>
    <cellStyle name="Millares 656 5 2 2 7" xfId="5805" xr:uid="{3B9C0AF8-9D35-4148-9997-051CA9B95417}"/>
    <cellStyle name="Millares 656 5 2 2 7 2" xfId="14071" xr:uid="{4857C5B7-B3EC-41C7-A317-77B492B33BA7}"/>
    <cellStyle name="Millares 656 5 2 2 7 2 2" xfId="35574" xr:uid="{9ED2C925-625E-4AA2-92D7-0E75CC351E19}"/>
    <cellStyle name="Millares 656 5 2 2 7 3" xfId="20706" xr:uid="{85362A36-838E-46D2-80FB-04B1BF987C92}"/>
    <cellStyle name="Millares 656 5 2 2 7 3 2" xfId="42209" xr:uid="{B3200673-4D13-455D-974E-355CDBB5326D}"/>
    <cellStyle name="Millares 656 5 2 2 7 4" xfId="27311" xr:uid="{823C1716-034C-407E-9A35-F7F8B3148B1D}"/>
    <cellStyle name="Millares 656 5 2 2 7 5" xfId="48814" xr:uid="{4C5B6512-5C2D-42B3-81BF-D308DF8B57B0}"/>
    <cellStyle name="Millares 656 5 2 2 8" xfId="7446" xr:uid="{F10E9DD3-CA07-4B68-B748-08C5C52738B2}"/>
    <cellStyle name="Millares 656 5 2 2 8 2" xfId="28949" xr:uid="{3EBA930F-2A38-4B28-83C1-C33AE96228A0}"/>
    <cellStyle name="Millares 656 5 2 2 9" xfId="9103" xr:uid="{D7879B95-6B60-46C4-8877-A5940514F96D}"/>
    <cellStyle name="Millares 656 5 2 2 9 2" xfId="30606" xr:uid="{E27AEB1C-2B41-41C2-851B-176763E6C772}"/>
    <cellStyle name="Millares 656 5 2 3" xfId="1107" xr:uid="{FB34A708-B3F9-4B3B-97F4-ADF7D0D068C9}"/>
    <cellStyle name="Millares 656 5 2 3 2" xfId="3936" xr:uid="{571F4A65-ADD6-4271-A6F9-B991107610F6}"/>
    <cellStyle name="Millares 656 5 2 3 2 2" xfId="12202" xr:uid="{D9C04127-317F-4FD4-A83F-892AA199F760}"/>
    <cellStyle name="Millares 656 5 2 3 2 2 2" xfId="33705" xr:uid="{8BF82085-0C9D-4F7F-B9DB-EDF43764FAA5}"/>
    <cellStyle name="Millares 656 5 2 3 2 3" xfId="18837" xr:uid="{C4216CC3-8302-45C5-88D2-1B60E72BE633}"/>
    <cellStyle name="Millares 656 5 2 3 2 3 2" xfId="40340" xr:uid="{CF63FE63-605B-4723-B9E7-BB6E9A0487A1}"/>
    <cellStyle name="Millares 656 5 2 3 2 4" xfId="25442" xr:uid="{35419074-5C56-4E50-86C6-996001FDA3C5}"/>
    <cellStyle name="Millares 656 5 2 3 2 5" xfId="46945" xr:uid="{D94C4682-5532-45F9-AB73-84378203E119}"/>
    <cellStyle name="Millares 656 5 2 3 3" xfId="6075" xr:uid="{70D003A5-55D3-42AF-84CF-4FB0FEB0671D}"/>
    <cellStyle name="Millares 656 5 2 3 3 2" xfId="14341" xr:uid="{441CFE94-3606-4AE0-822E-887A2401A1BD}"/>
    <cellStyle name="Millares 656 5 2 3 3 2 2" xfId="35844" xr:uid="{0074CA02-823B-4B6D-94B4-E8FD3B2A2C81}"/>
    <cellStyle name="Millares 656 5 2 3 3 3" xfId="20976" xr:uid="{42B22751-24C1-45E3-AC05-DC88C329923C}"/>
    <cellStyle name="Millares 656 5 2 3 3 3 2" xfId="42479" xr:uid="{25CB013A-2759-4EDA-86A4-5CE7703EFC9A}"/>
    <cellStyle name="Millares 656 5 2 3 3 4" xfId="27581" xr:uid="{85707B73-428E-4EC7-B9DB-3AC2F3BB24BE}"/>
    <cellStyle name="Millares 656 5 2 3 3 5" xfId="49084" xr:uid="{008AF58D-AC11-437C-883F-AC2692331C90}"/>
    <cellStyle name="Millares 656 5 2 3 4" xfId="7716" xr:uid="{629D581D-F589-4C1A-95CC-00AF02C59BC7}"/>
    <cellStyle name="Millares 656 5 2 3 4 2" xfId="29219" xr:uid="{8EB17597-68C5-4BEE-8D2C-0853C2B044C4}"/>
    <cellStyle name="Millares 656 5 2 3 5" xfId="9373" xr:uid="{A90245F8-6625-4BB3-89A9-56568A096C8B}"/>
    <cellStyle name="Millares 656 5 2 3 5 2" xfId="30876" xr:uid="{C4CA3BBD-A0B6-424C-B4B1-0C028F5DB8D4}"/>
    <cellStyle name="Millares 656 5 2 3 6" xfId="16008" xr:uid="{638BE202-6555-42A1-A407-BD6FDD9531DA}"/>
    <cellStyle name="Millares 656 5 2 3 6 2" xfId="37511" xr:uid="{A23B19B4-A4C5-4377-9A80-523B2DBBF0A0}"/>
    <cellStyle name="Millares 656 5 2 3 7" xfId="22613" xr:uid="{EE4AE7BA-869B-4557-A172-C3D714910E34}"/>
    <cellStyle name="Millares 656 5 2 3 8" xfId="44116" xr:uid="{2C43BF30-74F7-40C9-BDC5-5670EAA6B64F}"/>
    <cellStyle name="Millares 656 5 2 4" xfId="1503" xr:uid="{4F5117FB-5F79-4403-90C3-F13BFBF5FE37}"/>
    <cellStyle name="Millares 656 5 2 4 2" xfId="4332" xr:uid="{C1C17A20-BE77-4660-ACEA-DE29BE47CBB8}"/>
    <cellStyle name="Millares 656 5 2 4 2 2" xfId="12598" xr:uid="{1082C459-E325-4C61-86D1-CE3147CB7184}"/>
    <cellStyle name="Millares 656 5 2 4 2 2 2" xfId="34101" xr:uid="{46642476-89FC-42B2-9F29-8B88367ED17C}"/>
    <cellStyle name="Millares 656 5 2 4 2 3" xfId="19233" xr:uid="{99F1EB3F-98FE-4785-8871-F921D41B4F97}"/>
    <cellStyle name="Millares 656 5 2 4 2 3 2" xfId="40736" xr:uid="{88B2F210-7D84-4EE8-9316-9FA2D19F3452}"/>
    <cellStyle name="Millares 656 5 2 4 2 4" xfId="25838" xr:uid="{AE706CF5-E611-4590-B682-7188E904AC44}"/>
    <cellStyle name="Millares 656 5 2 4 2 5" xfId="47341" xr:uid="{0F559B4C-19E6-41F7-8FD7-C7A860B21058}"/>
    <cellStyle name="Millares 656 5 2 4 3" xfId="6471" xr:uid="{93F4FE92-953A-418E-8B2C-32CDEF3E591B}"/>
    <cellStyle name="Millares 656 5 2 4 3 2" xfId="14737" xr:uid="{BF821EE5-5D30-4BF2-8EF7-0578ED728EBC}"/>
    <cellStyle name="Millares 656 5 2 4 3 2 2" xfId="36240" xr:uid="{731E2E73-22D1-4B48-B3B9-1129EADFF83D}"/>
    <cellStyle name="Millares 656 5 2 4 3 3" xfId="21372" xr:uid="{600AD7E4-EAB8-435D-B07D-14E37816AEE6}"/>
    <cellStyle name="Millares 656 5 2 4 3 3 2" xfId="42875" xr:uid="{B31ABCDD-9EA4-4EC3-8D16-9B787F4FFDD7}"/>
    <cellStyle name="Millares 656 5 2 4 3 4" xfId="27977" xr:uid="{9703D3A9-1378-436F-900B-EFEDE294D99B}"/>
    <cellStyle name="Millares 656 5 2 4 3 5" xfId="49480" xr:uid="{DF45BE8A-1796-4E8B-A997-5A7938993211}"/>
    <cellStyle name="Millares 656 5 2 4 4" xfId="8112" xr:uid="{51B5748F-EC9F-4977-A071-A3B61BF31C43}"/>
    <cellStyle name="Millares 656 5 2 4 4 2" xfId="29615" xr:uid="{00EC2479-4175-4537-AD0E-99B8F5A000B5}"/>
    <cellStyle name="Millares 656 5 2 4 5" xfId="9769" xr:uid="{6B2E5E35-C04B-4299-9D5E-8437379CBEC0}"/>
    <cellStyle name="Millares 656 5 2 4 5 2" xfId="31272" xr:uid="{D5D40CD3-5ADF-40CE-AB6A-27ECFFD1A654}"/>
    <cellStyle name="Millares 656 5 2 4 6" xfId="16404" xr:uid="{5FDB0427-EC14-4EAF-B6F3-1929464EBBE7}"/>
    <cellStyle name="Millares 656 5 2 4 6 2" xfId="37907" xr:uid="{58164D75-4520-4981-92DE-E7B011DF504A}"/>
    <cellStyle name="Millares 656 5 2 4 7" xfId="23009" xr:uid="{BF9797CA-0E9E-4BF3-B83B-90B5B5C787E7}"/>
    <cellStyle name="Millares 656 5 2 4 8" xfId="44512" xr:uid="{7C94DE20-9216-43D6-A1BA-ADEDD7E79F16}"/>
    <cellStyle name="Millares 656 5 2 5" xfId="2190" xr:uid="{4B59354A-1B5D-4685-A9F7-EC18D7482ABB}"/>
    <cellStyle name="Millares 656 5 2 5 2" xfId="10456" xr:uid="{A84CB069-65AB-428E-A8B3-D5BAE3BA8134}"/>
    <cellStyle name="Millares 656 5 2 5 2 2" xfId="31959" xr:uid="{B5119B05-44D6-4091-95A6-6CC44050D1CF}"/>
    <cellStyle name="Millares 656 5 2 5 3" xfId="17091" xr:uid="{AAE64901-61B8-4E74-830B-345986553286}"/>
    <cellStyle name="Millares 656 5 2 5 3 2" xfId="38594" xr:uid="{CE819027-6624-4499-B97B-559220EF738F}"/>
    <cellStyle name="Millares 656 5 2 5 4" xfId="23696" xr:uid="{3841BD79-D3EA-44B0-9184-918F56799603}"/>
    <cellStyle name="Millares 656 5 2 5 5" xfId="45199" xr:uid="{D8A89519-6A7C-44E0-B312-E8F59134893F}"/>
    <cellStyle name="Millares 656 5 2 6" xfId="2736" xr:uid="{D73F5153-887B-42D6-92A1-F647BA7301DA}"/>
    <cellStyle name="Millares 656 5 2 6 2" xfId="11002" xr:uid="{F5908FF0-5E6C-4C44-97B1-020C5FB60983}"/>
    <cellStyle name="Millares 656 5 2 6 2 2" xfId="32505" xr:uid="{86C1D75F-024A-48F2-B315-C591731E7D0D}"/>
    <cellStyle name="Millares 656 5 2 6 3" xfId="17637" xr:uid="{6498B0A4-59EE-441B-817D-8B2D9E953FB6}"/>
    <cellStyle name="Millares 656 5 2 6 3 2" xfId="39140" xr:uid="{4EAF0979-0740-4EDA-9EF7-E2442286AE2F}"/>
    <cellStyle name="Millares 656 5 2 6 4" xfId="24242" xr:uid="{B39C98B7-93B3-423F-A777-16051D481528}"/>
    <cellStyle name="Millares 656 5 2 6 5" xfId="45745" xr:uid="{F1CCAC86-DB13-4A84-A6DE-9C05911FB871}"/>
    <cellStyle name="Millares 656 5 2 7" xfId="3386" xr:uid="{73A465A5-9315-4F8F-9F98-F001EAAA8732}"/>
    <cellStyle name="Millares 656 5 2 7 2" xfId="11652" xr:uid="{1107C92E-6FD9-4513-AD31-DFC6A29A0088}"/>
    <cellStyle name="Millares 656 5 2 7 2 2" xfId="33155" xr:uid="{8241652E-A3F4-4E01-80A9-5ACF1EA46D39}"/>
    <cellStyle name="Millares 656 5 2 7 3" xfId="18287" xr:uid="{32F9C955-ECB1-4E38-9DA4-294E4C81CC7D}"/>
    <cellStyle name="Millares 656 5 2 7 3 2" xfId="39790" xr:uid="{063651E8-1C56-49F8-9FBA-656543EF3D62}"/>
    <cellStyle name="Millares 656 5 2 7 4" xfId="24892" xr:uid="{930B9D52-28FA-4BC1-AEFC-DA40D356A596}"/>
    <cellStyle name="Millares 656 5 2 7 5" xfId="46395" xr:uid="{832756EF-2510-42CF-B340-24A408314CFF}"/>
    <cellStyle name="Millares 656 5 2 8" xfId="4880" xr:uid="{BF5BB5FD-DCAA-4D1C-9D40-7C5CF39B79AB}"/>
    <cellStyle name="Millares 656 5 2 8 2" xfId="13146" xr:uid="{D0D8B259-8BC7-455F-905F-4A8D07192821}"/>
    <cellStyle name="Millares 656 5 2 8 2 2" xfId="34649" xr:uid="{9DD96887-A190-4C62-BFFC-E6156BB97380}"/>
    <cellStyle name="Millares 656 5 2 8 3" xfId="19781" xr:uid="{1EEEE880-8356-4C78-A95C-812BA7210A69}"/>
    <cellStyle name="Millares 656 5 2 8 3 2" xfId="41284" xr:uid="{5C1E59BD-3793-4063-A28A-668EDC4AE185}"/>
    <cellStyle name="Millares 656 5 2 8 4" xfId="26386" xr:uid="{52A6943E-961F-4EF6-845F-4675102C3983}"/>
    <cellStyle name="Millares 656 5 2 8 5" xfId="47889" xr:uid="{6C90DA4D-81F7-4041-AC58-77809D8A240E}"/>
    <cellStyle name="Millares 656 5 2 9" xfId="5525" xr:uid="{59284B85-AD87-47DD-9FBB-96DE40CC2416}"/>
    <cellStyle name="Millares 656 5 2 9 2" xfId="13791" xr:uid="{B9A53BE5-D086-450C-AD4F-80C8D243AE69}"/>
    <cellStyle name="Millares 656 5 2 9 2 2" xfId="35294" xr:uid="{262CDFEE-A8C7-4D91-99AD-C4A6717C8928}"/>
    <cellStyle name="Millares 656 5 2 9 3" xfId="20426" xr:uid="{0D7561CD-924F-44F5-9379-D6EBB1E669F7}"/>
    <cellStyle name="Millares 656 5 2 9 3 2" xfId="41929" xr:uid="{7DD9F427-8B3A-47BC-BB6F-4818C9CE0289}"/>
    <cellStyle name="Millares 656 5 2 9 4" xfId="27031" xr:uid="{CDEDD029-FA1D-4B15-BE28-9E17FBEF3806}"/>
    <cellStyle name="Millares 656 5 2 9 5" xfId="48534" xr:uid="{8277C1EC-19DA-4722-B5AE-95A766E72EB6}"/>
    <cellStyle name="Millares 656 5 3" xfId="426" xr:uid="{9F881150-9248-4F1C-952B-96B2A1763BB3}"/>
    <cellStyle name="Millares 656 5 3 10" xfId="15329" xr:uid="{EF0C1226-B575-46D0-B5C7-5547146977BF}"/>
    <cellStyle name="Millares 656 5 3 10 2" xfId="36832" xr:uid="{DB452116-74BF-4EA3-8B16-D8D399BA2B0C}"/>
    <cellStyle name="Millares 656 5 3 11" xfId="21934" xr:uid="{5CC415B3-B63C-423C-B710-C5F283CEB699}"/>
    <cellStyle name="Millares 656 5 3 12" xfId="43437" xr:uid="{6AF9E6B8-9DE8-476F-B7A2-CECA6BDB0417}"/>
    <cellStyle name="Millares 656 5 3 2" xfId="1374" xr:uid="{C0941140-7A56-4C05-A46A-A9B243F52E0C}"/>
    <cellStyle name="Millares 656 5 3 2 2" xfId="4203" xr:uid="{0F675CA2-9A94-4F7C-9564-66D1F60F3BD7}"/>
    <cellStyle name="Millares 656 5 3 2 2 2" xfId="12469" xr:uid="{BEF414BB-76B6-4C48-B4D8-245AE43FBE73}"/>
    <cellStyle name="Millares 656 5 3 2 2 2 2" xfId="33972" xr:uid="{E3A07187-9765-4330-871D-30BDEE8FED25}"/>
    <cellStyle name="Millares 656 5 3 2 2 3" xfId="19104" xr:uid="{C9BF8643-E435-4CBC-B027-DAAC3BC0C501}"/>
    <cellStyle name="Millares 656 5 3 2 2 3 2" xfId="40607" xr:uid="{6C61FE05-A137-4F2C-98C5-95D89D9F8876}"/>
    <cellStyle name="Millares 656 5 3 2 2 4" xfId="25709" xr:uid="{25B0C582-49E2-4DD7-B04E-C75FD6F68E87}"/>
    <cellStyle name="Millares 656 5 3 2 2 5" xfId="47212" xr:uid="{BD8DC88C-CB91-45AD-AC70-B29E23C32872}"/>
    <cellStyle name="Millares 656 5 3 2 3" xfId="6342" xr:uid="{6D5FB42D-3A9B-4C7E-AA96-F1876493EAC0}"/>
    <cellStyle name="Millares 656 5 3 2 3 2" xfId="14608" xr:uid="{22083587-A290-45CF-9674-EF05AD62623E}"/>
    <cellStyle name="Millares 656 5 3 2 3 2 2" xfId="36111" xr:uid="{DC3F48C0-C811-4471-8A66-C9F881B8320C}"/>
    <cellStyle name="Millares 656 5 3 2 3 3" xfId="21243" xr:uid="{268F0ADB-0C7D-4AA6-8951-0F4A6F7D8113}"/>
    <cellStyle name="Millares 656 5 3 2 3 3 2" xfId="42746" xr:uid="{3EDDC098-7A12-43BA-AC5D-1FEB19817BAB}"/>
    <cellStyle name="Millares 656 5 3 2 3 4" xfId="27848" xr:uid="{01E833FC-0A9A-4BDF-8D97-6DDDEFE3C685}"/>
    <cellStyle name="Millares 656 5 3 2 3 5" xfId="49351" xr:uid="{BD075C4C-FBDA-4848-B4BF-E6E48B8BEC52}"/>
    <cellStyle name="Millares 656 5 3 2 4" xfId="7983" xr:uid="{C79059FD-9276-4AA1-A83B-0343B50D0504}"/>
    <cellStyle name="Millares 656 5 3 2 4 2" xfId="29486" xr:uid="{66391F54-44D5-433C-8E6E-7A2339FC0E2D}"/>
    <cellStyle name="Millares 656 5 3 2 5" xfId="9640" xr:uid="{2C4EE3C2-7367-44C4-BD72-F72961B5966C}"/>
    <cellStyle name="Millares 656 5 3 2 5 2" xfId="31143" xr:uid="{43F260A5-BD28-4F9F-81D4-A62B1C4A6E27}"/>
    <cellStyle name="Millares 656 5 3 2 6" xfId="16275" xr:uid="{B6854B8F-F3AB-4788-85AD-FC9067769351}"/>
    <cellStyle name="Millares 656 5 3 2 6 2" xfId="37778" xr:uid="{4F00AFDF-5BF0-47BC-8861-53280006F663}"/>
    <cellStyle name="Millares 656 5 3 2 7" xfId="22880" xr:uid="{A9DD2403-98EF-4EFD-9E6A-BA8B649CCB9A}"/>
    <cellStyle name="Millares 656 5 3 2 8" xfId="44383" xr:uid="{92134230-448B-4359-93AD-511BAD2A0665}"/>
    <cellStyle name="Millares 656 5 3 3" xfId="2061" xr:uid="{6AE071EE-D517-481C-91E6-F96718B3FE59}"/>
    <cellStyle name="Millares 656 5 3 3 2" xfId="10327" xr:uid="{F7B31941-FBA4-4252-BB0A-E9D3CB5B1D28}"/>
    <cellStyle name="Millares 656 5 3 3 2 2" xfId="31830" xr:uid="{FFBE2EDE-FBEF-4E25-96AF-0133142AE639}"/>
    <cellStyle name="Millares 656 5 3 3 3" xfId="16962" xr:uid="{C03DB631-4179-4A3B-869F-3FAFE71E44DB}"/>
    <cellStyle name="Millares 656 5 3 3 3 2" xfId="38465" xr:uid="{2F98BC89-12C7-47CD-A54E-4FB7EE0324A6}"/>
    <cellStyle name="Millares 656 5 3 3 4" xfId="23567" xr:uid="{85F2F5A9-BF5B-47D0-863C-3EBE948D4CEE}"/>
    <cellStyle name="Millares 656 5 3 3 5" xfId="45070" xr:uid="{2FB8DDF4-11FD-4B0A-9B36-4C6F1356D1C5}"/>
    <cellStyle name="Millares 656 5 3 4" xfId="2860" xr:uid="{E69F3538-BAE1-455D-8FDC-93CC3C5BAE5F}"/>
    <cellStyle name="Millares 656 5 3 4 2" xfId="11126" xr:uid="{192B8E54-6834-4058-B958-7D9E05E9234B}"/>
    <cellStyle name="Millares 656 5 3 4 2 2" xfId="32629" xr:uid="{3958EB7B-88C9-4FEC-859A-343C8FAB7365}"/>
    <cellStyle name="Millares 656 5 3 4 3" xfId="17761" xr:uid="{C8C8D420-21DC-4511-A208-B661654E25CC}"/>
    <cellStyle name="Millares 656 5 3 4 3 2" xfId="39264" xr:uid="{FCCF6889-B3F8-413C-AD8D-ECB5AD98E6CD}"/>
    <cellStyle name="Millares 656 5 3 4 4" xfId="24366" xr:uid="{11258B08-617E-4EBF-8338-653A93973FC6}"/>
    <cellStyle name="Millares 656 5 3 4 5" xfId="45869" xr:uid="{871E8FFD-A40B-4130-90C4-E57AF03D00FA}"/>
    <cellStyle name="Millares 656 5 3 5" xfId="3257" xr:uid="{8637FAB6-885A-49E1-B07C-68F7D83D05EB}"/>
    <cellStyle name="Millares 656 5 3 5 2" xfId="11523" xr:uid="{DC53247B-7C3C-403B-91A1-903639A49876}"/>
    <cellStyle name="Millares 656 5 3 5 2 2" xfId="33026" xr:uid="{4211C0D7-D0A0-4946-9638-58C79131BA60}"/>
    <cellStyle name="Millares 656 5 3 5 3" xfId="18158" xr:uid="{67616E00-CCF5-4D84-B6A4-C4B587369F3A}"/>
    <cellStyle name="Millares 656 5 3 5 3 2" xfId="39661" xr:uid="{BC94DA62-0D9D-40D9-9161-6222C84B94AF}"/>
    <cellStyle name="Millares 656 5 3 5 4" xfId="24763" xr:uid="{17E6CDE5-D58D-4693-A2AB-04930D778628}"/>
    <cellStyle name="Millares 656 5 3 5 5" xfId="46266" xr:uid="{955C7CD8-6073-459A-A1CF-910C28B4488B}"/>
    <cellStyle name="Millares 656 5 3 6" xfId="5004" xr:uid="{873A4986-8B37-4373-A94C-E38881AE8B59}"/>
    <cellStyle name="Millares 656 5 3 6 2" xfId="13270" xr:uid="{B412AEE8-78F8-48FB-8825-074434F47931}"/>
    <cellStyle name="Millares 656 5 3 6 2 2" xfId="34773" xr:uid="{B1398824-024D-4279-9289-4571E02AD2D7}"/>
    <cellStyle name="Millares 656 5 3 6 3" xfId="19905" xr:uid="{69A2475C-53AF-40AA-82B4-8E89D75DFA6F}"/>
    <cellStyle name="Millares 656 5 3 6 3 2" xfId="41408" xr:uid="{93D64461-05EC-4C8F-8157-EFF41EBA310D}"/>
    <cellStyle name="Millares 656 5 3 6 4" xfId="26510" xr:uid="{E4A3B8F3-1155-4764-AA73-10E4FF8F6946}"/>
    <cellStyle name="Millares 656 5 3 6 5" xfId="48013" xr:uid="{09CF42DF-BEB8-4C57-AC81-6D59074A14B1}"/>
    <cellStyle name="Millares 656 5 3 7" xfId="5396" xr:uid="{C26B9570-63EA-4DBA-8488-010673C33624}"/>
    <cellStyle name="Millares 656 5 3 7 2" xfId="13662" xr:uid="{6260BB2B-0C5E-4E08-86C1-2CF94D2C057F}"/>
    <cellStyle name="Millares 656 5 3 7 2 2" xfId="35165" xr:uid="{E08F77B6-B209-4E63-B72C-F629332766DF}"/>
    <cellStyle name="Millares 656 5 3 7 3" xfId="20297" xr:uid="{CC74FB9A-083B-499A-AD22-7B2FB9983ECF}"/>
    <cellStyle name="Millares 656 5 3 7 3 2" xfId="41800" xr:uid="{2D3E5D9E-5888-47B8-82EA-6C3B5A0FF7DA}"/>
    <cellStyle name="Millares 656 5 3 7 4" xfId="26902" xr:uid="{93DD3F7D-EC95-45F2-A62B-ED40ECEBEC75}"/>
    <cellStyle name="Millares 656 5 3 7 5" xfId="48405" xr:uid="{DF2F3D81-23AC-4C55-8F25-6FAF9721AFC2}"/>
    <cellStyle name="Millares 656 5 3 8" xfId="7037" xr:uid="{A2F405AF-6F40-4C66-B927-5058F8707986}"/>
    <cellStyle name="Millares 656 5 3 8 2" xfId="28540" xr:uid="{C024AC2D-8C99-4135-98A0-301704C54C1A}"/>
    <cellStyle name="Millares 656 5 3 9" xfId="8693" xr:uid="{5AA21063-E4B1-4828-98D7-861355E491F8}"/>
    <cellStyle name="Millares 656 5 3 9 2" xfId="30196" xr:uid="{9FFB4AFB-9454-49A9-A829-D0FC35C27ED4}"/>
    <cellStyle name="Millares 656 5 4" xfId="710" xr:uid="{AE7B0BA9-8E6B-461B-B987-2D6CA426CA5D}"/>
    <cellStyle name="Millares 656 5 4 10" xfId="43719" xr:uid="{9C274C15-714D-44CC-9C38-9EB48622931A}"/>
    <cellStyle name="Millares 656 5 4 2" xfId="1656" xr:uid="{07D4548E-F0C3-4B5C-AB06-431DA1C82C54}"/>
    <cellStyle name="Millares 656 5 4 2 2" xfId="4485" xr:uid="{1247A9C4-F321-46A9-B125-4664DA7F18B5}"/>
    <cellStyle name="Millares 656 5 4 2 2 2" xfId="12751" xr:uid="{2816245E-B4AC-4FC7-8A3E-83898EC491CE}"/>
    <cellStyle name="Millares 656 5 4 2 2 2 2" xfId="34254" xr:uid="{8618458C-E5B9-482C-968E-A99D7214C405}"/>
    <cellStyle name="Millares 656 5 4 2 2 3" xfId="19386" xr:uid="{B5EE16D1-9DE1-4AF1-AF7A-A2800CC769A8}"/>
    <cellStyle name="Millares 656 5 4 2 2 3 2" xfId="40889" xr:uid="{47E1BA31-5CEB-4456-9237-9F429C45CB41}"/>
    <cellStyle name="Millares 656 5 4 2 2 4" xfId="25991" xr:uid="{973C8440-5FF7-4492-8A20-4E59DBA113B1}"/>
    <cellStyle name="Millares 656 5 4 2 2 5" xfId="47494" xr:uid="{152DE71C-3E8B-4AC8-97AE-92C90FF3EC0E}"/>
    <cellStyle name="Millares 656 5 4 2 3" xfId="6624" xr:uid="{F78E504F-8250-4939-8C37-F5219998DCD8}"/>
    <cellStyle name="Millares 656 5 4 2 3 2" xfId="14890" xr:uid="{C9D837F1-7588-4DA7-9725-6C9349394818}"/>
    <cellStyle name="Millares 656 5 4 2 3 2 2" xfId="36393" xr:uid="{2BB1734F-D68A-48A9-BAB6-B302F23AEBA1}"/>
    <cellStyle name="Millares 656 5 4 2 3 3" xfId="21525" xr:uid="{20CBD81C-E021-43F4-AFC1-C09376DF4F8E}"/>
    <cellStyle name="Millares 656 5 4 2 3 3 2" xfId="43028" xr:uid="{49566FA1-B3CB-4D43-AEFB-8E40E66522D3}"/>
    <cellStyle name="Millares 656 5 4 2 3 4" xfId="28130" xr:uid="{F95AA9D1-1242-446F-9437-F97CC8965954}"/>
    <cellStyle name="Millares 656 5 4 2 3 5" xfId="49633" xr:uid="{CD29A66B-9569-4FE9-B136-A3FABCE70CE6}"/>
    <cellStyle name="Millares 656 5 4 2 4" xfId="8265" xr:uid="{FB531916-117A-4877-B97D-E539E58198C6}"/>
    <cellStyle name="Millares 656 5 4 2 4 2" xfId="29768" xr:uid="{8B88AE7B-D041-4B8D-993A-C59BB49A8A2B}"/>
    <cellStyle name="Millares 656 5 4 2 5" xfId="9922" xr:uid="{CE5B292E-6D62-46F5-9CB3-84BF185B0D22}"/>
    <cellStyle name="Millares 656 5 4 2 5 2" xfId="31425" xr:uid="{9CC2F451-59C8-49EB-A7BA-8A7CDD011814}"/>
    <cellStyle name="Millares 656 5 4 2 6" xfId="16557" xr:uid="{34E8F678-6B94-4867-9189-B71656EDC392}"/>
    <cellStyle name="Millares 656 5 4 2 6 2" xfId="38060" xr:uid="{B4C87398-28D9-4F2D-B6F4-B3B63EDFF044}"/>
    <cellStyle name="Millares 656 5 4 2 7" xfId="23162" xr:uid="{114BCAEC-000D-4324-B2BE-1143E4D1D6CA}"/>
    <cellStyle name="Millares 656 5 4 2 8" xfId="44665" xr:uid="{B5827341-4FA1-48E9-BEE6-7C2122CC2947}"/>
    <cellStyle name="Millares 656 5 4 3" xfId="2343" xr:uid="{D5A30F7F-A1F8-4196-97E8-9164FDEA1E0A}"/>
    <cellStyle name="Millares 656 5 4 3 2" xfId="10609" xr:uid="{84A69E81-FA6B-40D2-BB7F-BE0F6F3E1BE4}"/>
    <cellStyle name="Millares 656 5 4 3 2 2" xfId="32112" xr:uid="{A85A6265-45EA-4B9C-8BFC-EFC8F16C56B7}"/>
    <cellStyle name="Millares 656 5 4 3 3" xfId="17244" xr:uid="{D33D7524-35EA-4F09-954D-722CB312E97A}"/>
    <cellStyle name="Millares 656 5 4 3 3 2" xfId="38747" xr:uid="{C4B8E157-5F07-4E40-970E-B66D64FE269C}"/>
    <cellStyle name="Millares 656 5 4 3 4" xfId="23849" xr:uid="{B5EDEEEA-1B68-481D-81CF-3785B5686561}"/>
    <cellStyle name="Millares 656 5 4 3 5" xfId="45352" xr:uid="{C603A50C-CF95-4A51-B67F-F571E9863340}"/>
    <cellStyle name="Millares 656 5 4 4" xfId="3539" xr:uid="{E32AE871-8801-4504-9F0F-35F9CCB1998F}"/>
    <cellStyle name="Millares 656 5 4 4 2" xfId="11805" xr:uid="{0EFD86B9-4A7D-4C19-9183-74A9B7496A69}"/>
    <cellStyle name="Millares 656 5 4 4 2 2" xfId="33308" xr:uid="{3AA23D95-C554-45BE-9793-D2D999FA2740}"/>
    <cellStyle name="Millares 656 5 4 4 3" xfId="18440" xr:uid="{D785C396-E373-4DD7-B2C7-EBDD043C0A45}"/>
    <cellStyle name="Millares 656 5 4 4 3 2" xfId="39943" xr:uid="{778FEB30-4520-44C6-999E-F7A8808621FC}"/>
    <cellStyle name="Millares 656 5 4 4 4" xfId="25045" xr:uid="{333EBFBB-EBA8-4812-9095-B0B0133EFCE6}"/>
    <cellStyle name="Millares 656 5 4 4 5" xfId="46548" xr:uid="{341CCC43-D6A6-441B-B12B-998C5979D57A}"/>
    <cellStyle name="Millares 656 5 4 5" xfId="5678" xr:uid="{D8AE1326-2A8E-4EAA-A31E-74C3C007EC51}"/>
    <cellStyle name="Millares 656 5 4 5 2" xfId="13944" xr:uid="{60DA6919-AA44-4054-B68E-B325027AEF75}"/>
    <cellStyle name="Millares 656 5 4 5 2 2" xfId="35447" xr:uid="{AB5E5862-422A-4DC6-AE0D-FB424D89DAC4}"/>
    <cellStyle name="Millares 656 5 4 5 3" xfId="20579" xr:uid="{0CDCF476-E951-450B-A071-5E88996D4B87}"/>
    <cellStyle name="Millares 656 5 4 5 3 2" xfId="42082" xr:uid="{21909231-97F7-4BB0-A7CE-8CA0487E21F9}"/>
    <cellStyle name="Millares 656 5 4 5 4" xfId="27184" xr:uid="{6416CA4B-745A-4525-B323-79BA3B1FD957}"/>
    <cellStyle name="Millares 656 5 4 5 5" xfId="48687" xr:uid="{ECABBCA8-95CB-44AE-9603-36CCC9D808B9}"/>
    <cellStyle name="Millares 656 5 4 6" xfId="7319" xr:uid="{8A5168E0-954F-411A-9FAC-0D3924A4EF26}"/>
    <cellStyle name="Millares 656 5 4 6 2" xfId="28822" xr:uid="{8780446A-A183-4002-8489-B97F68BC2B26}"/>
    <cellStyle name="Millares 656 5 4 7" xfId="8976" xr:uid="{C7CC9BC3-5B1A-495E-8BA9-AE4A17B8C93F}"/>
    <cellStyle name="Millares 656 5 4 7 2" xfId="30479" xr:uid="{A51DFDE8-CEBE-4E1B-A8A0-F47A3CBE2225}"/>
    <cellStyle name="Millares 656 5 4 8" xfId="15611" xr:uid="{95CEC9E5-2EBD-4F0B-A2F3-B39C73BF1B7E}"/>
    <cellStyle name="Millares 656 5 4 8 2" xfId="37114" xr:uid="{FACF336C-A191-4C80-9C61-A463C47E34CF}"/>
    <cellStyle name="Millares 656 5 4 9" xfId="22216" xr:uid="{218E0CE4-E562-409F-8861-F9D90CCC9917}"/>
    <cellStyle name="Millares 656 5 5" xfId="979" xr:uid="{A819FEC8-5430-4857-BCE4-1BA19AC670E5}"/>
    <cellStyle name="Millares 656 5 5 2" xfId="3808" xr:uid="{051F638D-9BA0-471F-997C-DB4A3578A1E4}"/>
    <cellStyle name="Millares 656 5 5 2 2" xfId="12074" xr:uid="{DAED3CAB-D211-459B-AE4C-608AE8625237}"/>
    <cellStyle name="Millares 656 5 5 2 2 2" xfId="33577" xr:uid="{AF1D8BB5-C714-49DB-987C-03C0995F8A7D}"/>
    <cellStyle name="Millares 656 5 5 2 3" xfId="18709" xr:uid="{3C386242-41CC-4E60-8873-BB71DCB7A081}"/>
    <cellStyle name="Millares 656 5 5 2 3 2" xfId="40212" xr:uid="{45EB5BF4-22E4-4020-A680-A14EDBF4C118}"/>
    <cellStyle name="Millares 656 5 5 2 4" xfId="25314" xr:uid="{BE11DEEF-ADDE-4D19-8910-DB49C480D6DB}"/>
    <cellStyle name="Millares 656 5 5 2 5" xfId="46817" xr:uid="{DE6DE496-7A03-45DB-BB01-2E7904158CAB}"/>
    <cellStyle name="Millares 656 5 5 3" xfId="5947" xr:uid="{7CA790E8-DF67-476F-A6BA-C34F0488610D}"/>
    <cellStyle name="Millares 656 5 5 3 2" xfId="14213" xr:uid="{D8E76A74-80AC-4DBA-BBF3-83E1FBC54978}"/>
    <cellStyle name="Millares 656 5 5 3 2 2" xfId="35716" xr:uid="{278291A1-DDCB-433B-8415-030B1A3CA74C}"/>
    <cellStyle name="Millares 656 5 5 3 3" xfId="20848" xr:uid="{43681900-D0A3-4CB8-8520-27383D759411}"/>
    <cellStyle name="Millares 656 5 5 3 3 2" xfId="42351" xr:uid="{E7059E8C-B5C1-49F3-A204-A3B1BC2E41FF}"/>
    <cellStyle name="Millares 656 5 5 3 4" xfId="27453" xr:uid="{3A3CC82F-CC28-43E1-9B25-F49115FBEE45}"/>
    <cellStyle name="Millares 656 5 5 3 5" xfId="48956" xr:uid="{B5E66AF6-056A-4AC6-8E79-01174D181D49}"/>
    <cellStyle name="Millares 656 5 5 4" xfId="7588" xr:uid="{C37A6CF4-504E-4D58-924F-3BB6E246EB84}"/>
    <cellStyle name="Millares 656 5 5 4 2" xfId="29091" xr:uid="{7CB968A5-F085-47CF-97F6-037DA9343181}"/>
    <cellStyle name="Millares 656 5 5 5" xfId="9245" xr:uid="{5924E938-78AB-401F-9CBC-AB3746FFBDB4}"/>
    <cellStyle name="Millares 656 5 5 5 2" xfId="30748" xr:uid="{DA0A0911-243A-49EE-B1E7-25A43A198761}"/>
    <cellStyle name="Millares 656 5 5 6" xfId="15880" xr:uid="{22433B56-9618-4FF1-AE65-F31EA49EC4EC}"/>
    <cellStyle name="Millares 656 5 5 6 2" xfId="37383" xr:uid="{2E456FA5-582A-4BF4-8D94-63844D327E1C}"/>
    <cellStyle name="Millares 656 5 5 7" xfId="22485" xr:uid="{3BC3939E-BAF2-4821-BDCF-C9BDB894D551}"/>
    <cellStyle name="Millares 656 5 5 8" xfId="43988" xr:uid="{136E84DC-E0DC-48E2-8092-40980AECE28A}"/>
    <cellStyle name="Millares 656 5 6" xfId="1239" xr:uid="{8072CDB6-7407-41D8-9090-08BDA7FFBF3E}"/>
    <cellStyle name="Millares 656 5 6 2" xfId="4068" xr:uid="{E63D113E-5760-4722-81E9-9D6601D50738}"/>
    <cellStyle name="Millares 656 5 6 2 2" xfId="12334" xr:uid="{B4FF4911-CCD0-4B0C-97F8-925CC4DB09FA}"/>
    <cellStyle name="Millares 656 5 6 2 2 2" xfId="33837" xr:uid="{DA6A715A-8906-422C-AA4D-96A6C3F56D07}"/>
    <cellStyle name="Millares 656 5 6 2 3" xfId="18969" xr:uid="{F926779F-18E3-4010-A9ED-D10803400603}"/>
    <cellStyle name="Millares 656 5 6 2 3 2" xfId="40472" xr:uid="{0EBD11E9-1740-4D90-83E8-0A6D23FAFF04}"/>
    <cellStyle name="Millares 656 5 6 2 4" xfId="25574" xr:uid="{1CCA5427-44D1-42A3-A139-FD74DB63443B}"/>
    <cellStyle name="Millares 656 5 6 2 5" xfId="47077" xr:uid="{D6D322A7-174F-4344-8256-19F1C1B1B5C2}"/>
    <cellStyle name="Millares 656 5 6 3" xfId="6207" xr:uid="{97195DB7-C522-40A8-A0C4-2CE8E300090F}"/>
    <cellStyle name="Millares 656 5 6 3 2" xfId="14473" xr:uid="{0BC243C8-659F-47AF-9B46-D267E972469B}"/>
    <cellStyle name="Millares 656 5 6 3 2 2" xfId="35976" xr:uid="{B5C54C23-F258-407E-8CE6-075FE58C72D0}"/>
    <cellStyle name="Millares 656 5 6 3 3" xfId="21108" xr:uid="{4E283FBE-F969-46ED-9B0E-8B7C9787D923}"/>
    <cellStyle name="Millares 656 5 6 3 3 2" xfId="42611" xr:uid="{39FD6731-FE88-484F-8B04-299911905C4F}"/>
    <cellStyle name="Millares 656 5 6 3 4" xfId="27713" xr:uid="{9C145819-CEE3-4BA0-A3D5-97DB2890FC4C}"/>
    <cellStyle name="Millares 656 5 6 3 5" xfId="49216" xr:uid="{C2091897-5AD1-40F9-A841-8584DB65DEFE}"/>
    <cellStyle name="Millares 656 5 6 4" xfId="7848" xr:uid="{A6F25A7A-DC5F-40F7-ACC4-5F1ECE0727B0}"/>
    <cellStyle name="Millares 656 5 6 4 2" xfId="29351" xr:uid="{E9B426CF-926F-4A65-B3BD-8E0BEAB58FF4}"/>
    <cellStyle name="Millares 656 5 6 5" xfId="9505" xr:uid="{9487FD1B-DB38-4501-8A6A-F3CE57F3AB69}"/>
    <cellStyle name="Millares 656 5 6 5 2" xfId="31008" xr:uid="{8C8550F6-5FE5-461C-A320-A538571ED7D5}"/>
    <cellStyle name="Millares 656 5 6 6" xfId="16140" xr:uid="{86CE35F4-2577-4B76-8763-D629EAA5E51E}"/>
    <cellStyle name="Millares 656 5 6 6 2" xfId="37643" xr:uid="{1A9E945F-AAD3-4725-8ED4-682CB87AAFBD}"/>
    <cellStyle name="Millares 656 5 6 7" xfId="22745" xr:uid="{89A1C084-0FA8-4477-B833-48D7162F7944}"/>
    <cellStyle name="Millares 656 5 6 8" xfId="44248" xr:uid="{C47972D2-0600-416E-B44E-C8340B53DE1E}"/>
    <cellStyle name="Millares 656 5 7" xfId="1927" xr:uid="{21AF1AF2-2F87-42CE-97FA-232B5ABE4161}"/>
    <cellStyle name="Millares 656 5 7 2" xfId="10193" xr:uid="{BF2ADDF3-BEE6-4BB4-A029-E28FFBD07EC3}"/>
    <cellStyle name="Millares 656 5 7 2 2" xfId="31696" xr:uid="{53ED0C96-6EBC-49A1-A98E-7A3896F6F4EE}"/>
    <cellStyle name="Millares 656 5 7 3" xfId="16828" xr:uid="{A6FB546C-3D6E-40E2-BCE5-1B73FE11BFB8}"/>
    <cellStyle name="Millares 656 5 7 3 2" xfId="38331" xr:uid="{AD7B63B9-F668-4E40-948C-5ADE6BDE7421}"/>
    <cellStyle name="Millares 656 5 7 4" xfId="23433" xr:uid="{4120B5F2-6106-471D-AD33-D0E543F3C64D}"/>
    <cellStyle name="Millares 656 5 7 5" xfId="44936" xr:uid="{107186DA-BA60-48CF-8A51-2979397553AA}"/>
    <cellStyle name="Millares 656 5 8" xfId="2612" xr:uid="{1AEC4F80-AFFA-424A-AB9F-39AB62148937}"/>
    <cellStyle name="Millares 656 5 8 2" xfId="10878" xr:uid="{7E59E4BB-2202-4060-8980-4EA7A3CFD5EB}"/>
    <cellStyle name="Millares 656 5 8 2 2" xfId="32381" xr:uid="{54F41750-9034-4C5E-837D-2CFE671CB0CA}"/>
    <cellStyle name="Millares 656 5 8 3" xfId="17513" xr:uid="{55762851-BFF6-4208-AD09-F6AED202C1D8}"/>
    <cellStyle name="Millares 656 5 8 3 2" xfId="39016" xr:uid="{1FFD040F-148B-452B-8A45-E5461588B416}"/>
    <cellStyle name="Millares 656 5 8 4" xfId="24118" xr:uid="{47D4E589-8139-45DB-800A-BBEE19E493D8}"/>
    <cellStyle name="Millares 656 5 8 5" xfId="45621" xr:uid="{12A459AA-8364-4CBD-BB9C-CF2F7A9132C0}"/>
    <cellStyle name="Millares 656 5 9" xfId="3123" xr:uid="{9745789E-B78F-4F4B-B339-773B85D1F90F}"/>
    <cellStyle name="Millares 656 5 9 2" xfId="11389" xr:uid="{E4D87C30-5082-4644-A8FD-D8CDDB688F90}"/>
    <cellStyle name="Millares 656 5 9 2 2" xfId="32892" xr:uid="{8C26CEA3-48E3-40FE-A2F8-BF7D8846BA74}"/>
    <cellStyle name="Millares 656 5 9 3" xfId="18024" xr:uid="{67529170-A6E9-42A7-A8B9-88A2BFD7A163}"/>
    <cellStyle name="Millares 656 5 9 3 2" xfId="39527" xr:uid="{9888E8FD-8E02-4520-9923-BE56DA395CB2}"/>
    <cellStyle name="Millares 656 5 9 4" xfId="24629" xr:uid="{FEEA8F7C-F513-4CBA-A0C3-ACF008C05B08}"/>
    <cellStyle name="Millares 656 5 9 5" xfId="46132" xr:uid="{5BB9A065-9AF9-42A2-A0C2-0610923BF774}"/>
    <cellStyle name="Millares 656 6" xfId="8448" xr:uid="{7F6BF3F1-4B72-4D25-A402-71107CB0ED44}"/>
    <cellStyle name="Millares 656 6 2" xfId="29951" xr:uid="{CA6877C2-0CA5-4327-A770-D024A9075CB0}"/>
    <cellStyle name="Millares 657" xfId="82" xr:uid="{00000000-0005-0000-0000-00000D000000}"/>
    <cellStyle name="Millares 657 2" xfId="127" xr:uid="{15825816-6888-4944-B25E-6607C36F32A2}"/>
    <cellStyle name="Millares 657 2 10" xfId="3030" xr:uid="{9339E4AF-271A-428A-9475-505E7A497A48}"/>
    <cellStyle name="Millares 657 2 10 2" xfId="11296" xr:uid="{6A2DE1F7-D244-41F7-88F8-4049690D16B8}"/>
    <cellStyle name="Millares 657 2 10 2 2" xfId="32799" xr:uid="{00D1C263-3CBD-424C-AAFA-3180888CB970}"/>
    <cellStyle name="Millares 657 2 10 3" xfId="17931" xr:uid="{F07D691B-501F-43B3-9CFA-4C410B3B81EE}"/>
    <cellStyle name="Millares 657 2 10 3 2" xfId="39434" xr:uid="{2FB5D36D-FDCF-401E-85A8-916C0187168B}"/>
    <cellStyle name="Millares 657 2 10 4" xfId="24536" xr:uid="{E89DCB99-6F58-4CB5-85CF-C1DC5FFD5D80}"/>
    <cellStyle name="Millares 657 2 10 5" xfId="46039" xr:uid="{E367BEF1-9B5E-4A70-8D69-FEE6686DEC61}"/>
    <cellStyle name="Millares 657 2 11" xfId="4665" xr:uid="{7E1976FE-C951-400A-A63B-93246E64598F}"/>
    <cellStyle name="Millares 657 2 11 2" xfId="12931" xr:uid="{22CE230E-CD34-4F97-A84E-6D1C5A9CBF2C}"/>
    <cellStyle name="Millares 657 2 11 2 2" xfId="34434" xr:uid="{51730ABE-EF4A-4200-A28B-5B2BC2366589}"/>
    <cellStyle name="Millares 657 2 11 3" xfId="19566" xr:uid="{0DC0A541-0799-48C7-9FFD-1A325F3E4B69}"/>
    <cellStyle name="Millares 657 2 11 3 2" xfId="41069" xr:uid="{3C23886D-4193-42FA-9BF7-2F490F93D8AB}"/>
    <cellStyle name="Millares 657 2 11 4" xfId="26171" xr:uid="{EAAF5678-186D-45B4-B638-44AE6F8BCEDA}"/>
    <cellStyle name="Millares 657 2 11 5" xfId="47674" xr:uid="{4BF7376B-AB27-433C-B9B7-2243758E9148}"/>
    <cellStyle name="Millares 657 2 12" xfId="5168" xr:uid="{5A91CD44-DD94-4004-B33B-EE7E184B9511}"/>
    <cellStyle name="Millares 657 2 12 2" xfId="13434" xr:uid="{F44DECD8-809F-41FD-8647-C07E92543E7A}"/>
    <cellStyle name="Millares 657 2 12 2 2" xfId="34937" xr:uid="{6B09E546-3469-4C87-A8AC-830635E0B254}"/>
    <cellStyle name="Millares 657 2 12 3" xfId="20069" xr:uid="{061FB24F-F0D7-4C78-91D8-B5862D277A6A}"/>
    <cellStyle name="Millares 657 2 12 3 2" xfId="41572" xr:uid="{E3BEC7BC-EBCA-40A1-B6CF-E1C8BD1024BD}"/>
    <cellStyle name="Millares 657 2 12 4" xfId="26674" xr:uid="{9C6D054A-2576-4B6A-9336-03931A790FDD}"/>
    <cellStyle name="Millares 657 2 12 5" xfId="48177" xr:uid="{0EB3783C-8456-4042-A680-58FF1FAA9D97}"/>
    <cellStyle name="Millares 657 2 13" xfId="6809" xr:uid="{34C848C7-7B93-4823-B874-91895452AD9C}"/>
    <cellStyle name="Millares 657 2 13 2" xfId="28312" xr:uid="{3E198B6B-1754-47C3-AF84-0722143F023F}"/>
    <cellStyle name="Millares 657 2 14" xfId="8463" xr:uid="{161DE2C1-0EA0-49EE-A994-DC057430652A}"/>
    <cellStyle name="Millares 657 2 14 2" xfId="29966" xr:uid="{C372BF19-C621-4690-A995-9E423428DE0B}"/>
    <cellStyle name="Millares 657 2 15" xfId="15102" xr:uid="{6D97BD1C-44D4-43E5-8415-009B1A1DC95A}"/>
    <cellStyle name="Millares 657 2 15 2" xfId="36605" xr:uid="{3DE1C79F-6288-4DBE-BBDF-6B5646316ADD}"/>
    <cellStyle name="Millares 657 2 16" xfId="21707" xr:uid="{6475D4C7-AC2C-4880-9378-8B8BA38210DA}"/>
    <cellStyle name="Millares 657 2 17" xfId="43210" xr:uid="{A3D924CF-B594-4505-AC4E-1E8B7D37E480}"/>
    <cellStyle name="Millares 657 2 2" xfId="165" xr:uid="{CE536719-406A-4090-8929-DAE92B2744B2}"/>
    <cellStyle name="Millares 657 2 2 10" xfId="4702" xr:uid="{EA0D53A9-5816-418D-8AD9-521533DCD8CF}"/>
    <cellStyle name="Millares 657 2 2 10 2" xfId="12968" xr:uid="{3CC08D65-C9EB-48AF-8F9D-1359DE873E0E}"/>
    <cellStyle name="Millares 657 2 2 10 2 2" xfId="34471" xr:uid="{4D14D7EA-327A-4672-B135-1BA1D564CA19}"/>
    <cellStyle name="Millares 657 2 2 10 3" xfId="19603" xr:uid="{1AEE67CA-7C63-4880-93C0-D2EA9497791F}"/>
    <cellStyle name="Millares 657 2 2 10 3 2" xfId="41106" xr:uid="{B24CAB71-C92D-400B-B170-7D82A83B0F53}"/>
    <cellStyle name="Millares 657 2 2 10 4" xfId="26208" xr:uid="{ABCDE9B3-9568-4AA8-9FD3-6986E430DE6E}"/>
    <cellStyle name="Millares 657 2 2 10 5" xfId="47711" xr:uid="{B7C5B683-5586-4DA4-A763-61D46DA9ACFE}"/>
    <cellStyle name="Millares 657 2 2 11" xfId="5205" xr:uid="{48395607-4A56-41B1-A454-89DE55951801}"/>
    <cellStyle name="Millares 657 2 2 11 2" xfId="13471" xr:uid="{90B32A53-DA0D-4428-A0E4-3AB828319D4F}"/>
    <cellStyle name="Millares 657 2 2 11 2 2" xfId="34974" xr:uid="{75D1073A-6F81-431E-AB38-0B580ED97AF7}"/>
    <cellStyle name="Millares 657 2 2 11 3" xfId="20106" xr:uid="{AE1F58A0-FF62-47B9-9692-4DE2DCE29971}"/>
    <cellStyle name="Millares 657 2 2 11 3 2" xfId="41609" xr:uid="{A52275F4-4258-4286-BBD6-A9400F46567E}"/>
    <cellStyle name="Millares 657 2 2 11 4" xfId="26711" xr:uid="{3A979157-05BB-4B98-A0C6-8ECA36F22B1A}"/>
    <cellStyle name="Millares 657 2 2 11 5" xfId="48214" xr:uid="{E5629F81-A92F-4193-94A6-EEBC3D70BE1B}"/>
    <cellStyle name="Millares 657 2 2 12" xfId="6846" xr:uid="{7292DC6C-F358-4B76-A31E-A208B6759855}"/>
    <cellStyle name="Millares 657 2 2 12 2" xfId="28349" xr:uid="{719E8EEE-C838-4343-9293-EB503C0FCE91}"/>
    <cellStyle name="Millares 657 2 2 13" xfId="8500" xr:uid="{C0295104-A42A-47AF-AAD5-D2F9C2B95EAA}"/>
    <cellStyle name="Millares 657 2 2 13 2" xfId="30003" xr:uid="{F09F68DC-D2C0-42BD-AF66-C2BEB604CDB7}"/>
    <cellStyle name="Millares 657 2 2 14" xfId="15139" xr:uid="{D4F7F0DE-E90A-45BB-9D58-687F4993058E}"/>
    <cellStyle name="Millares 657 2 2 14 2" xfId="36642" xr:uid="{A4E933CD-920A-470F-9F39-3C4E75166ACB}"/>
    <cellStyle name="Millares 657 2 2 15" xfId="21744" xr:uid="{1055A93F-3C67-4D71-A4DF-B5F3F4EDBE84}"/>
    <cellStyle name="Millares 657 2 2 16" xfId="43247" xr:uid="{628FAAA1-75A2-4F56-A0AE-312B80E8115D}"/>
    <cellStyle name="Millares 657 2 2 2" xfId="497" xr:uid="{D62384B5-64D7-40C2-8987-B4E25C6D4F8E}"/>
    <cellStyle name="Millares 657 2 2 2 10" xfId="7108" xr:uid="{C72BB7E0-B293-46B0-993A-2CE61CC2D8AC}"/>
    <cellStyle name="Millares 657 2 2 2 10 2" xfId="28611" xr:uid="{B5A4AEA2-1854-4AEF-A717-66E269B8D9F0}"/>
    <cellStyle name="Millares 657 2 2 2 11" xfId="8764" xr:uid="{D53017F2-68AD-443D-9300-468320FABAE7}"/>
    <cellStyle name="Millares 657 2 2 2 11 2" xfId="30267" xr:uid="{C810756E-F099-42F2-A867-DD1C7F806643}"/>
    <cellStyle name="Millares 657 2 2 2 12" xfId="15400" xr:uid="{92F42DC9-0497-4310-B143-81A115FB55AA}"/>
    <cellStyle name="Millares 657 2 2 2 12 2" xfId="36903" xr:uid="{2A6B7638-FAD4-4A81-95D2-B4A45E5418B9}"/>
    <cellStyle name="Millares 657 2 2 2 13" xfId="22005" xr:uid="{8670BDCE-90C7-42AF-8E23-39107AFBF5AD}"/>
    <cellStyle name="Millares 657 2 2 2 14" xfId="43508" xr:uid="{CBA38737-35F5-4F86-8893-D1393B2D6500}"/>
    <cellStyle name="Millares 657 2 2 2 2" xfId="779" xr:uid="{BEBC86DF-21B9-4314-8CE4-9988D19E3C9B}"/>
    <cellStyle name="Millares 657 2 2 2 2 10" xfId="15680" xr:uid="{71B9F6FA-E151-4E02-8666-AAA6045350B3}"/>
    <cellStyle name="Millares 657 2 2 2 2 10 2" xfId="37183" xr:uid="{A392923E-BDE2-43D7-A6F9-CF7711888ACB}"/>
    <cellStyle name="Millares 657 2 2 2 2 11" xfId="22285" xr:uid="{219E13B5-C4BA-46B3-8C1E-B91AEA8F2BA0}"/>
    <cellStyle name="Millares 657 2 2 2 2 12" xfId="43788" xr:uid="{9958BDCE-57CC-4F23-B4B7-9976BAD4F969}"/>
    <cellStyle name="Millares 657 2 2 2 2 2" xfId="1725" xr:uid="{105CC376-BB08-462F-8B8C-D7555708573A}"/>
    <cellStyle name="Millares 657 2 2 2 2 2 2" xfId="4554" xr:uid="{B3254BF5-8585-4903-9F96-3500FD592E4F}"/>
    <cellStyle name="Millares 657 2 2 2 2 2 2 2" xfId="12820" xr:uid="{449707AA-88FF-47D3-8CFA-0034FB240922}"/>
    <cellStyle name="Millares 657 2 2 2 2 2 2 2 2" xfId="34323" xr:uid="{4D458967-BF9A-4F5E-A06E-92D469DA400A}"/>
    <cellStyle name="Millares 657 2 2 2 2 2 2 3" xfId="19455" xr:uid="{E8564778-1FBF-44C3-87F0-6CB6093B064F}"/>
    <cellStyle name="Millares 657 2 2 2 2 2 2 3 2" xfId="40958" xr:uid="{4ACE7674-98FD-436A-9CD7-8EEEFBAE729B}"/>
    <cellStyle name="Millares 657 2 2 2 2 2 2 4" xfId="26060" xr:uid="{73417477-AFDE-4714-9BE6-0BC144F42312}"/>
    <cellStyle name="Millares 657 2 2 2 2 2 2 5" xfId="47563" xr:uid="{305826ED-4211-44A9-8669-B53C749A3BDB}"/>
    <cellStyle name="Millares 657 2 2 2 2 2 3" xfId="6693" xr:uid="{1CDADA3B-2230-464D-BF57-5CD27686DA15}"/>
    <cellStyle name="Millares 657 2 2 2 2 2 3 2" xfId="14959" xr:uid="{FB683F52-67DD-4DAA-8498-9CC0596F5762}"/>
    <cellStyle name="Millares 657 2 2 2 2 2 3 2 2" xfId="36462" xr:uid="{E07067E0-2069-4BC8-87AA-A1CAF02D4ED9}"/>
    <cellStyle name="Millares 657 2 2 2 2 2 3 3" xfId="21594" xr:uid="{61095A5C-2BB1-4BB3-AA87-88AD58AE2279}"/>
    <cellStyle name="Millares 657 2 2 2 2 2 3 3 2" xfId="43097" xr:uid="{E317B360-CF33-46D3-83D3-976348AB1C9A}"/>
    <cellStyle name="Millares 657 2 2 2 2 2 3 4" xfId="28199" xr:uid="{0A6FEACD-C4D9-4A4C-BDB9-46AB802177FA}"/>
    <cellStyle name="Millares 657 2 2 2 2 2 3 5" xfId="49702" xr:uid="{1BF636F1-D817-43A2-949A-281E248FD274}"/>
    <cellStyle name="Millares 657 2 2 2 2 2 4" xfId="8334" xr:uid="{70E4D2CC-10F8-4A9E-BED4-235220898D77}"/>
    <cellStyle name="Millares 657 2 2 2 2 2 4 2" xfId="29837" xr:uid="{28D55DC7-21A5-43C9-A72E-8632397C6DA9}"/>
    <cellStyle name="Millares 657 2 2 2 2 2 5" xfId="9991" xr:uid="{3EBCC456-D7C9-4E5B-9D31-321C4D1D449E}"/>
    <cellStyle name="Millares 657 2 2 2 2 2 5 2" xfId="31494" xr:uid="{3F99E5CC-ACEF-47F2-93AD-9FF0B1683A08}"/>
    <cellStyle name="Millares 657 2 2 2 2 2 6" xfId="16626" xr:uid="{FE31CFEE-F6A9-4DF1-B7E6-677BABCE38F2}"/>
    <cellStyle name="Millares 657 2 2 2 2 2 6 2" xfId="38129" xr:uid="{1B4C25C1-78F4-4469-87E0-2F0DB10BE3E6}"/>
    <cellStyle name="Millares 657 2 2 2 2 2 7" xfId="23231" xr:uid="{B1EF82ED-3A41-4C49-BA4B-BC9D73A7112B}"/>
    <cellStyle name="Millares 657 2 2 2 2 2 8" xfId="44734" xr:uid="{037E9CC5-F195-4648-94DD-7802A94C95E4}"/>
    <cellStyle name="Millares 657 2 2 2 2 3" xfId="2412" xr:uid="{2F3E68E8-0EF3-4CDA-A837-96467B59138D}"/>
    <cellStyle name="Millares 657 2 2 2 2 3 2" xfId="10678" xr:uid="{0D65ECC6-B958-473B-9EE0-5E9E0ACEADA5}"/>
    <cellStyle name="Millares 657 2 2 2 2 3 2 2" xfId="32181" xr:uid="{AF26E4A2-C37C-4DF8-8CED-E8E7DBB0C758}"/>
    <cellStyle name="Millares 657 2 2 2 2 3 3" xfId="17313" xr:uid="{7CBDB5BF-36AE-43B5-9BC8-56ADCCAA5FF3}"/>
    <cellStyle name="Millares 657 2 2 2 2 3 3 2" xfId="38816" xr:uid="{305A5673-478B-42C7-9C3F-AACBEAF982A8}"/>
    <cellStyle name="Millares 657 2 2 2 2 3 4" xfId="23918" xr:uid="{74A1F4DD-BF76-4C13-93EA-EAA57F373956}"/>
    <cellStyle name="Millares 657 2 2 2 2 3 5" xfId="45421" xr:uid="{CD4CFFF0-F1FA-47E0-9A3C-9A85FCFAB548}"/>
    <cellStyle name="Millares 657 2 2 2 2 4" xfId="2929" xr:uid="{A5A83ECF-17E3-4D94-AC73-5E3394F01638}"/>
    <cellStyle name="Millares 657 2 2 2 2 4 2" xfId="11195" xr:uid="{3EF2877F-6472-4310-8718-E336A6749F80}"/>
    <cellStyle name="Millares 657 2 2 2 2 4 2 2" xfId="32698" xr:uid="{8FC67426-0C35-46A0-AA4A-81F6009210F0}"/>
    <cellStyle name="Millares 657 2 2 2 2 4 3" xfId="17830" xr:uid="{B0FCC203-0737-4846-94C9-7B79CC5F6683}"/>
    <cellStyle name="Millares 657 2 2 2 2 4 3 2" xfId="39333" xr:uid="{380D45DB-E95D-4DB6-B4A4-92F560B286CA}"/>
    <cellStyle name="Millares 657 2 2 2 2 4 4" xfId="24435" xr:uid="{70AE5007-7E58-434A-A5FF-A599DE323C6F}"/>
    <cellStyle name="Millares 657 2 2 2 2 4 5" xfId="45938" xr:uid="{F9D24B87-9F8D-48D8-92CA-8D067350D6D6}"/>
    <cellStyle name="Millares 657 2 2 2 2 5" xfId="3608" xr:uid="{744A0791-C56B-41A6-92EA-B64106C34457}"/>
    <cellStyle name="Millares 657 2 2 2 2 5 2" xfId="11874" xr:uid="{1CB3B935-8DE9-46EC-BBF8-6FF57E66F76C}"/>
    <cellStyle name="Millares 657 2 2 2 2 5 2 2" xfId="33377" xr:uid="{E4F243D9-A1F6-4165-A9F9-EF5FC0751E0D}"/>
    <cellStyle name="Millares 657 2 2 2 2 5 3" xfId="18509" xr:uid="{BC74B0DD-2F11-44DA-9EF7-9C20CD359F43}"/>
    <cellStyle name="Millares 657 2 2 2 2 5 3 2" xfId="40012" xr:uid="{DFD620EE-DBAA-47C2-9DBA-BCBE3C4E5A10}"/>
    <cellStyle name="Millares 657 2 2 2 2 5 4" xfId="25114" xr:uid="{69D0107B-BCA8-43BA-BA6C-6F3C7BE86E85}"/>
    <cellStyle name="Millares 657 2 2 2 2 5 5" xfId="46617" xr:uid="{45D372AE-235F-4022-99D4-9C0E5DF9C829}"/>
    <cellStyle name="Millares 657 2 2 2 2 6" xfId="5073" xr:uid="{E19ECE65-47F1-4223-B3D9-C2786A209225}"/>
    <cellStyle name="Millares 657 2 2 2 2 6 2" xfId="13339" xr:uid="{FC809093-8557-4122-9BF5-7FAD72CAC0A0}"/>
    <cellStyle name="Millares 657 2 2 2 2 6 2 2" xfId="34842" xr:uid="{E27330ED-F361-4E84-909C-C6507C3C8E53}"/>
    <cellStyle name="Millares 657 2 2 2 2 6 3" xfId="19974" xr:uid="{E4C3A365-C752-4152-88CD-0D439A277263}"/>
    <cellStyle name="Millares 657 2 2 2 2 6 3 2" xfId="41477" xr:uid="{E606BCDE-532F-4995-8B4D-6F875DA7A92C}"/>
    <cellStyle name="Millares 657 2 2 2 2 6 4" xfId="26579" xr:uid="{6A9164C1-E24A-4D61-8606-9CB85CC3E2E6}"/>
    <cellStyle name="Millares 657 2 2 2 2 6 5" xfId="48082" xr:uid="{6AC80322-C812-433A-89CB-B22D956926C4}"/>
    <cellStyle name="Millares 657 2 2 2 2 7" xfId="5747" xr:uid="{7B09BF3F-B25C-4476-8D07-84BB373FE304}"/>
    <cellStyle name="Millares 657 2 2 2 2 7 2" xfId="14013" xr:uid="{A7A4BBBA-39AC-4C15-806A-7122ACA7CC78}"/>
    <cellStyle name="Millares 657 2 2 2 2 7 2 2" xfId="35516" xr:uid="{5A5E378A-4907-4402-9775-41415E5AEB53}"/>
    <cellStyle name="Millares 657 2 2 2 2 7 3" xfId="20648" xr:uid="{C914EB24-4D1C-4CB4-8616-A1284A2260F1}"/>
    <cellStyle name="Millares 657 2 2 2 2 7 3 2" xfId="42151" xr:uid="{7934A2AD-43E7-42F5-BD03-A5808DF2B73D}"/>
    <cellStyle name="Millares 657 2 2 2 2 7 4" xfId="27253" xr:uid="{E2D5F2BE-9E99-41BF-BCDE-7177039B365D}"/>
    <cellStyle name="Millares 657 2 2 2 2 7 5" xfId="48756" xr:uid="{330B6D9F-6DF5-4D9F-97C2-5820D5784411}"/>
    <cellStyle name="Millares 657 2 2 2 2 8" xfId="7388" xr:uid="{113B3629-B541-4708-ACF4-C41D9FBD2510}"/>
    <cellStyle name="Millares 657 2 2 2 2 8 2" xfId="28891" xr:uid="{BE0915CD-AFFD-4004-B19E-8487D1E54664}"/>
    <cellStyle name="Millares 657 2 2 2 2 9" xfId="9045" xr:uid="{9E2FF0C4-EED5-414E-AA91-EA95B13FBF72}"/>
    <cellStyle name="Millares 657 2 2 2 2 9 2" xfId="30548" xr:uid="{7A1208DC-EB58-41B2-AC9B-9C3E7C9840FE}"/>
    <cellStyle name="Millares 657 2 2 2 3" xfId="1049" xr:uid="{99F9DD52-FE90-4456-A3FE-F371F5BCCDEA}"/>
    <cellStyle name="Millares 657 2 2 2 3 2" xfId="3878" xr:uid="{8252D156-1897-431C-A82B-3113659B117E}"/>
    <cellStyle name="Millares 657 2 2 2 3 2 2" xfId="12144" xr:uid="{3048C15F-94C8-4570-90C0-3A6D3189720D}"/>
    <cellStyle name="Millares 657 2 2 2 3 2 2 2" xfId="33647" xr:uid="{CE6BD288-9DD4-4AEE-8B13-7048322C92EB}"/>
    <cellStyle name="Millares 657 2 2 2 3 2 3" xfId="18779" xr:uid="{F6ACB0CA-12DF-4E86-8715-2991075C5D39}"/>
    <cellStyle name="Millares 657 2 2 2 3 2 3 2" xfId="40282" xr:uid="{FEC38EDF-7FEB-4DB1-A52F-1F09CEA42365}"/>
    <cellStyle name="Millares 657 2 2 2 3 2 4" xfId="25384" xr:uid="{584E6CA7-9EB1-46A1-AB0D-B04345A03C86}"/>
    <cellStyle name="Millares 657 2 2 2 3 2 5" xfId="46887" xr:uid="{B81F3ED4-29BD-4829-A4A5-C580F001BBDB}"/>
    <cellStyle name="Millares 657 2 2 2 3 3" xfId="6017" xr:uid="{921080CE-FC6C-47A3-86F0-A9D39880E19E}"/>
    <cellStyle name="Millares 657 2 2 2 3 3 2" xfId="14283" xr:uid="{81069A62-897A-4830-B757-E1F1F11CE50A}"/>
    <cellStyle name="Millares 657 2 2 2 3 3 2 2" xfId="35786" xr:uid="{0F1C0462-5BF0-4B62-9BB2-7FBDEAB21A99}"/>
    <cellStyle name="Millares 657 2 2 2 3 3 3" xfId="20918" xr:uid="{DA1FFBAF-1107-4601-BCDA-4633BCA34269}"/>
    <cellStyle name="Millares 657 2 2 2 3 3 3 2" xfId="42421" xr:uid="{EBF44FAA-213A-4494-9DC3-302C0E78D155}"/>
    <cellStyle name="Millares 657 2 2 2 3 3 4" xfId="27523" xr:uid="{8152E8C2-5066-44B4-A2AD-AF6255EB856E}"/>
    <cellStyle name="Millares 657 2 2 2 3 3 5" xfId="49026" xr:uid="{EBC96957-E1B1-42E9-917C-DA7EFF2D7196}"/>
    <cellStyle name="Millares 657 2 2 2 3 4" xfId="7658" xr:uid="{DDFB5B12-3597-4F13-88A8-8D9AC738A84F}"/>
    <cellStyle name="Millares 657 2 2 2 3 4 2" xfId="29161" xr:uid="{6C38C9F7-715D-4167-87E4-B9AB0619818E}"/>
    <cellStyle name="Millares 657 2 2 2 3 5" xfId="9315" xr:uid="{6F7E7947-5742-408F-8691-390751566860}"/>
    <cellStyle name="Millares 657 2 2 2 3 5 2" xfId="30818" xr:uid="{6EA0E873-439F-4B6E-809B-C6ADAF267E58}"/>
    <cellStyle name="Millares 657 2 2 2 3 6" xfId="15950" xr:uid="{658BFD43-7CD4-4763-A382-4310CF1C5892}"/>
    <cellStyle name="Millares 657 2 2 2 3 6 2" xfId="37453" xr:uid="{6D4C91BA-A2FD-454A-A378-D9380A38A7AD}"/>
    <cellStyle name="Millares 657 2 2 2 3 7" xfId="22555" xr:uid="{78DCF4CC-99D8-40F9-8A2C-16EAEDDD3FC5}"/>
    <cellStyle name="Millares 657 2 2 2 3 8" xfId="44058" xr:uid="{17B0F4CD-E807-49CB-95E2-9A5660F8A291}"/>
    <cellStyle name="Millares 657 2 2 2 4" xfId="1445" xr:uid="{E3117153-781A-476D-BD6B-14133DE8C532}"/>
    <cellStyle name="Millares 657 2 2 2 4 2" xfId="4274" xr:uid="{BE2B5662-1AB3-4AFB-9EE0-6C9CF6F6CDC1}"/>
    <cellStyle name="Millares 657 2 2 2 4 2 2" xfId="12540" xr:uid="{5F07ED1D-8511-4FAB-90AC-C64C51395C14}"/>
    <cellStyle name="Millares 657 2 2 2 4 2 2 2" xfId="34043" xr:uid="{CD626CB6-BB7F-4E6A-B3CF-6BC128952ED7}"/>
    <cellStyle name="Millares 657 2 2 2 4 2 3" xfId="19175" xr:uid="{3ACE7B4B-C81C-4EAF-AB7E-6F0D79766562}"/>
    <cellStyle name="Millares 657 2 2 2 4 2 3 2" xfId="40678" xr:uid="{D4D70437-EB3C-4551-B1FA-39E040EAADE7}"/>
    <cellStyle name="Millares 657 2 2 2 4 2 4" xfId="25780" xr:uid="{99D8D4CA-DA9E-4060-AA07-C282F613561F}"/>
    <cellStyle name="Millares 657 2 2 2 4 2 5" xfId="47283" xr:uid="{A0141865-C3A2-429C-9FB9-04AF751E22E8}"/>
    <cellStyle name="Millares 657 2 2 2 4 3" xfId="6413" xr:uid="{FDC720A2-9E3A-41A6-8CC8-C050768BC772}"/>
    <cellStyle name="Millares 657 2 2 2 4 3 2" xfId="14679" xr:uid="{FC2856C2-F114-4729-B633-DCC6C04585D5}"/>
    <cellStyle name="Millares 657 2 2 2 4 3 2 2" xfId="36182" xr:uid="{3069AD08-BECC-482D-946E-2CBD8A311B9D}"/>
    <cellStyle name="Millares 657 2 2 2 4 3 3" xfId="21314" xr:uid="{98D99CE8-42DD-4585-A882-E71F054774BD}"/>
    <cellStyle name="Millares 657 2 2 2 4 3 3 2" xfId="42817" xr:uid="{90E48FE8-9C6E-486D-9E8F-5B8D8528C382}"/>
    <cellStyle name="Millares 657 2 2 2 4 3 4" xfId="27919" xr:uid="{1C4986C7-37BA-4EA4-B0F1-11FE42B959B8}"/>
    <cellStyle name="Millares 657 2 2 2 4 3 5" xfId="49422" xr:uid="{DD14D8CB-CB9A-42A2-A9EF-E0DDC10559F0}"/>
    <cellStyle name="Millares 657 2 2 2 4 4" xfId="8054" xr:uid="{BD570826-21C0-4744-B7C5-319BBEE1AD19}"/>
    <cellStyle name="Millares 657 2 2 2 4 4 2" xfId="29557" xr:uid="{01E95E3D-14F5-4153-8A70-0CD1FBA53523}"/>
    <cellStyle name="Millares 657 2 2 2 4 5" xfId="9711" xr:uid="{8C77E7B6-D1FB-424C-AFC7-2563F93ED233}"/>
    <cellStyle name="Millares 657 2 2 2 4 5 2" xfId="31214" xr:uid="{10448AB2-A927-42B8-B397-D1C45A1083AD}"/>
    <cellStyle name="Millares 657 2 2 2 4 6" xfId="16346" xr:uid="{DEA233FB-CA55-47A8-B90A-158E65C0040B}"/>
    <cellStyle name="Millares 657 2 2 2 4 6 2" xfId="37849" xr:uid="{E239B47B-433F-4849-B0EC-F0317A70B82B}"/>
    <cellStyle name="Millares 657 2 2 2 4 7" xfId="22951" xr:uid="{229C7A44-DC66-465C-A2DC-B8DE7D35B4DB}"/>
    <cellStyle name="Millares 657 2 2 2 4 8" xfId="44454" xr:uid="{FEDB9914-D2A6-43C8-B814-0E77681D0E1E}"/>
    <cellStyle name="Millares 657 2 2 2 5" xfId="2132" xr:uid="{F9E4E86C-E5A8-493F-A832-1BC787A52C1B}"/>
    <cellStyle name="Millares 657 2 2 2 5 2" xfId="10398" xr:uid="{62264C61-FF44-463E-B41E-22B300FB90EB}"/>
    <cellStyle name="Millares 657 2 2 2 5 2 2" xfId="31901" xr:uid="{2C968CD9-9244-46E8-9807-5AE6EDB54773}"/>
    <cellStyle name="Millares 657 2 2 2 5 3" xfId="17033" xr:uid="{4A3C3F21-91B8-4991-9175-34A2B1926976}"/>
    <cellStyle name="Millares 657 2 2 2 5 3 2" xfId="38536" xr:uid="{37E25F1A-7337-4B21-9435-741E6DA41165}"/>
    <cellStyle name="Millares 657 2 2 2 5 4" xfId="23638" xr:uid="{5A4C1B7F-62E1-42E4-8024-91888EB48D2F}"/>
    <cellStyle name="Millares 657 2 2 2 5 5" xfId="45141" xr:uid="{67C9146C-BD98-46C7-8A86-37C052D4BB5A}"/>
    <cellStyle name="Millares 657 2 2 2 6" xfId="2680" xr:uid="{0CC9BD10-672C-4212-ACB7-9ED19961C20A}"/>
    <cellStyle name="Millares 657 2 2 2 6 2" xfId="10946" xr:uid="{F271E068-BC32-4CB3-9EA6-37F5464C6402}"/>
    <cellStyle name="Millares 657 2 2 2 6 2 2" xfId="32449" xr:uid="{71A284FB-8505-4E40-A222-80FC333AB72C}"/>
    <cellStyle name="Millares 657 2 2 2 6 3" xfId="17581" xr:uid="{B33A65E7-B9ED-4424-956E-837A945A5EAE}"/>
    <cellStyle name="Millares 657 2 2 2 6 3 2" xfId="39084" xr:uid="{423C5E95-5024-41F5-A9BF-7B37718107AA}"/>
    <cellStyle name="Millares 657 2 2 2 6 4" xfId="24186" xr:uid="{2FFD0584-719F-46B9-9DC4-DD78A55D5058}"/>
    <cellStyle name="Millares 657 2 2 2 6 5" xfId="45689" xr:uid="{F383DE30-C1D9-4270-B8DC-8291C04748A5}"/>
    <cellStyle name="Millares 657 2 2 2 7" xfId="3328" xr:uid="{0F2CD470-D45B-4B05-9280-50613AB32B17}"/>
    <cellStyle name="Millares 657 2 2 2 7 2" xfId="11594" xr:uid="{2B991267-0395-4C13-992F-55FD0CE3E674}"/>
    <cellStyle name="Millares 657 2 2 2 7 2 2" xfId="33097" xr:uid="{0CA062CC-0FC8-4D60-972F-AAA9E3BB5456}"/>
    <cellStyle name="Millares 657 2 2 2 7 3" xfId="18229" xr:uid="{D465BB4C-306F-447B-86E4-FCB1FA9E5494}"/>
    <cellStyle name="Millares 657 2 2 2 7 3 2" xfId="39732" xr:uid="{F156ABB2-4FEC-4C35-8A9B-482E9F8A2D84}"/>
    <cellStyle name="Millares 657 2 2 2 7 4" xfId="24834" xr:uid="{CE51CE15-90E5-41C3-BFC6-5A60564C2E60}"/>
    <cellStyle name="Millares 657 2 2 2 7 5" xfId="46337" xr:uid="{2EDB4335-378B-4C25-A341-AED3A8F6A0FE}"/>
    <cellStyle name="Millares 657 2 2 2 8" xfId="4824" xr:uid="{A97C28A0-4570-4E3B-959C-F8A58154D4FB}"/>
    <cellStyle name="Millares 657 2 2 2 8 2" xfId="13090" xr:uid="{C1A89667-5595-44D7-84C5-7AA5510D00A6}"/>
    <cellStyle name="Millares 657 2 2 2 8 2 2" xfId="34593" xr:uid="{EEE6B32D-9B3A-4B3E-ADDD-BD55481D6063}"/>
    <cellStyle name="Millares 657 2 2 2 8 3" xfId="19725" xr:uid="{AEDC6BA5-FA70-4F53-8BBE-F9B7EFB503C1}"/>
    <cellStyle name="Millares 657 2 2 2 8 3 2" xfId="41228" xr:uid="{E85E227A-BB0B-4AF2-952B-C784D5AC6A14}"/>
    <cellStyle name="Millares 657 2 2 2 8 4" xfId="26330" xr:uid="{AF9E3792-65B4-45A0-8066-41B481F51A23}"/>
    <cellStyle name="Millares 657 2 2 2 8 5" xfId="47833" xr:uid="{188BE13A-0E8B-40F6-9765-0C923C1D0D1C}"/>
    <cellStyle name="Millares 657 2 2 2 9" xfId="5467" xr:uid="{188C3D98-3AB4-49F3-9CCF-72241E97F960}"/>
    <cellStyle name="Millares 657 2 2 2 9 2" xfId="13733" xr:uid="{8E347DC8-995A-445E-AB86-2B5665A62B48}"/>
    <cellStyle name="Millares 657 2 2 2 9 2 2" xfId="35236" xr:uid="{7785527A-39F8-483D-B2E7-E2AE250478C0}"/>
    <cellStyle name="Millares 657 2 2 2 9 3" xfId="20368" xr:uid="{D2B1D69D-18A1-4771-8B5D-247787BE9D9D}"/>
    <cellStyle name="Millares 657 2 2 2 9 3 2" xfId="41871" xr:uid="{FB508B26-2262-4976-82D3-7F1CC9C8B9B3}"/>
    <cellStyle name="Millares 657 2 2 2 9 4" xfId="26973" xr:uid="{BF00E58F-3AAC-4C48-B451-6D996913BA04}"/>
    <cellStyle name="Millares 657 2 2 2 9 5" xfId="48476" xr:uid="{070400F4-1513-4BEF-B420-CFD25C66D497}"/>
    <cellStyle name="Millares 657 2 2 3" xfId="370" xr:uid="{609C9B5A-2641-4233-A6A6-9CF4546D9B27}"/>
    <cellStyle name="Millares 657 2 2 3 10" xfId="15273" xr:uid="{0E06BF1F-CB83-4791-889C-26C3D0FE1D07}"/>
    <cellStyle name="Millares 657 2 2 3 10 2" xfId="36776" xr:uid="{8E15E6DF-F272-4B15-BFEA-682773A915DA}"/>
    <cellStyle name="Millares 657 2 2 3 11" xfId="21878" xr:uid="{8E2B7034-1A75-4DD8-8453-CABF157FA056}"/>
    <cellStyle name="Millares 657 2 2 3 12" xfId="43381" xr:uid="{857AD93C-2405-4E38-BF4C-59E48047E47D}"/>
    <cellStyle name="Millares 657 2 2 3 2" xfId="1318" xr:uid="{4B155015-C396-4CB0-8121-13AA8E608372}"/>
    <cellStyle name="Millares 657 2 2 3 2 2" xfId="4147" xr:uid="{F6C62FED-9033-45F9-AF91-BDAA01C6B4AA}"/>
    <cellStyle name="Millares 657 2 2 3 2 2 2" xfId="12413" xr:uid="{94CE39F7-4AB3-4658-A605-D909725D2BBD}"/>
    <cellStyle name="Millares 657 2 2 3 2 2 2 2" xfId="33916" xr:uid="{2C6979E7-3827-4B4F-8587-94251BD6AB9B}"/>
    <cellStyle name="Millares 657 2 2 3 2 2 3" xfId="19048" xr:uid="{8E5DFC05-18CE-44FA-BBD9-ED2A020A195A}"/>
    <cellStyle name="Millares 657 2 2 3 2 2 3 2" xfId="40551" xr:uid="{DDBDFD22-19BA-4891-9403-4BA50F4853CC}"/>
    <cellStyle name="Millares 657 2 2 3 2 2 4" xfId="25653" xr:uid="{2F9E7ECB-5925-41F8-BCF2-A39C7A952C4A}"/>
    <cellStyle name="Millares 657 2 2 3 2 2 5" xfId="47156" xr:uid="{FB5B4BB1-3810-4777-A311-E00E757F511D}"/>
    <cellStyle name="Millares 657 2 2 3 2 3" xfId="6286" xr:uid="{26BA7086-6074-4348-9BEA-A62EAE938CDE}"/>
    <cellStyle name="Millares 657 2 2 3 2 3 2" xfId="14552" xr:uid="{0F4D3246-5DBB-4454-9B15-F1D6464B038B}"/>
    <cellStyle name="Millares 657 2 2 3 2 3 2 2" xfId="36055" xr:uid="{EB14660E-AE2F-4D3A-B8A3-B24D01AEF01B}"/>
    <cellStyle name="Millares 657 2 2 3 2 3 3" xfId="21187" xr:uid="{FAB19166-128E-454B-AA6D-D162B2E835BC}"/>
    <cellStyle name="Millares 657 2 2 3 2 3 3 2" xfId="42690" xr:uid="{CAA5E32F-5CDD-4786-9F91-F15528F60AA4}"/>
    <cellStyle name="Millares 657 2 2 3 2 3 4" xfId="27792" xr:uid="{C27F4F0B-7180-4E76-BFCA-1EEF185F2181}"/>
    <cellStyle name="Millares 657 2 2 3 2 3 5" xfId="49295" xr:uid="{B1AC45E0-AB6C-48F5-AF72-658A10A0831F}"/>
    <cellStyle name="Millares 657 2 2 3 2 4" xfId="7927" xr:uid="{281E4D0A-E3C9-4877-A1FD-1EB333D5A7D9}"/>
    <cellStyle name="Millares 657 2 2 3 2 4 2" xfId="29430" xr:uid="{AA16F1B2-90BE-4043-B7D8-375B2637F962}"/>
    <cellStyle name="Millares 657 2 2 3 2 5" xfId="9584" xr:uid="{B4E3ECF8-419B-467D-AAE8-DE1C8B296E82}"/>
    <cellStyle name="Millares 657 2 2 3 2 5 2" xfId="31087" xr:uid="{18881ABE-681D-4AAD-9576-68FD0A5375C3}"/>
    <cellStyle name="Millares 657 2 2 3 2 6" xfId="16219" xr:uid="{415EC8B3-55C3-495C-9428-86E3610FFAAC}"/>
    <cellStyle name="Millares 657 2 2 3 2 6 2" xfId="37722" xr:uid="{9192FB71-E447-47B4-B932-16F3D63D376E}"/>
    <cellStyle name="Millares 657 2 2 3 2 7" xfId="22824" xr:uid="{81B5FE86-9042-463E-AF6F-A8BCE66D73FE}"/>
    <cellStyle name="Millares 657 2 2 3 2 8" xfId="44327" xr:uid="{EC8234B1-4F4E-4F00-BBE9-B7D890282E71}"/>
    <cellStyle name="Millares 657 2 2 3 3" xfId="2005" xr:uid="{2F3CC053-9623-48DC-B32D-C06F58BDD577}"/>
    <cellStyle name="Millares 657 2 2 3 3 2" xfId="10271" xr:uid="{A328D962-482F-4B6F-8CD9-F65C10BBBEA0}"/>
    <cellStyle name="Millares 657 2 2 3 3 2 2" xfId="31774" xr:uid="{EDC2DED3-C1A1-4666-8595-D8A25643F110}"/>
    <cellStyle name="Millares 657 2 2 3 3 3" xfId="16906" xr:uid="{0B0F64C1-8682-4816-B052-B155F6827232}"/>
    <cellStyle name="Millares 657 2 2 3 3 3 2" xfId="38409" xr:uid="{828EDEC6-DD31-425D-8C01-C61396BC0B33}"/>
    <cellStyle name="Millares 657 2 2 3 3 4" xfId="23511" xr:uid="{C4A9DE93-0A9D-443E-8394-6D5957D03D25}"/>
    <cellStyle name="Millares 657 2 2 3 3 5" xfId="45014" xr:uid="{9DCA86B7-67DF-453C-BF55-8DF944A970F5}"/>
    <cellStyle name="Millares 657 2 2 3 4" xfId="2804" xr:uid="{907EC2A1-59FC-456C-BEC1-F9660126FC7F}"/>
    <cellStyle name="Millares 657 2 2 3 4 2" xfId="11070" xr:uid="{432209D2-F792-40D5-81D0-CF8428670635}"/>
    <cellStyle name="Millares 657 2 2 3 4 2 2" xfId="32573" xr:uid="{B6F10C09-8C64-4C6E-96E3-E99635CEEE39}"/>
    <cellStyle name="Millares 657 2 2 3 4 3" xfId="17705" xr:uid="{BB1C802B-833A-46B0-AB83-0829CF3640CF}"/>
    <cellStyle name="Millares 657 2 2 3 4 3 2" xfId="39208" xr:uid="{5AD4CA49-3865-4489-B953-AE8B982B1345}"/>
    <cellStyle name="Millares 657 2 2 3 4 4" xfId="24310" xr:uid="{949C34A6-511D-42CF-BF62-BC9F1412E321}"/>
    <cellStyle name="Millares 657 2 2 3 4 5" xfId="45813" xr:uid="{02D42B20-B941-4E73-A562-8CD8728612F4}"/>
    <cellStyle name="Millares 657 2 2 3 5" xfId="3201" xr:uid="{315C9487-41D6-4871-AF4C-D858AC62B542}"/>
    <cellStyle name="Millares 657 2 2 3 5 2" xfId="11467" xr:uid="{A5657228-FEB2-470D-82AF-C1C1EF64EB64}"/>
    <cellStyle name="Millares 657 2 2 3 5 2 2" xfId="32970" xr:uid="{5A1D5BAD-E106-4FA3-86CC-541F7EE9AFDC}"/>
    <cellStyle name="Millares 657 2 2 3 5 3" xfId="18102" xr:uid="{437C1B62-6001-476E-A739-C6E9B92D7D4B}"/>
    <cellStyle name="Millares 657 2 2 3 5 3 2" xfId="39605" xr:uid="{D0CD29B9-C1C8-431D-AFA1-9D25A1535DF2}"/>
    <cellStyle name="Millares 657 2 2 3 5 4" xfId="24707" xr:uid="{E9AFC4A3-8575-44F5-BF95-EC37A8EDC733}"/>
    <cellStyle name="Millares 657 2 2 3 5 5" xfId="46210" xr:uid="{4D0753C8-3192-4C09-9B68-120E60808A24}"/>
    <cellStyle name="Millares 657 2 2 3 6" xfId="4948" xr:uid="{792B025D-D954-4210-8D9C-48C4F97BA8D6}"/>
    <cellStyle name="Millares 657 2 2 3 6 2" xfId="13214" xr:uid="{97C046B7-E830-447D-A3D3-960F50529082}"/>
    <cellStyle name="Millares 657 2 2 3 6 2 2" xfId="34717" xr:uid="{C8843F65-75CE-42D2-A252-78264F42129C}"/>
    <cellStyle name="Millares 657 2 2 3 6 3" xfId="19849" xr:uid="{220C707C-85CB-4082-8B09-19988D42CF1E}"/>
    <cellStyle name="Millares 657 2 2 3 6 3 2" xfId="41352" xr:uid="{F0BF9C6D-19BA-4DCF-A89F-A74D8960F01C}"/>
    <cellStyle name="Millares 657 2 2 3 6 4" xfId="26454" xr:uid="{9E457B32-1881-4733-8C2A-CEB9BA028795}"/>
    <cellStyle name="Millares 657 2 2 3 6 5" xfId="47957" xr:uid="{D9148E32-36A6-4104-B34D-D7178BA0B9FD}"/>
    <cellStyle name="Millares 657 2 2 3 7" xfId="5340" xr:uid="{F2FDAA1A-4FDC-44C3-90EF-E5B511E7C579}"/>
    <cellStyle name="Millares 657 2 2 3 7 2" xfId="13606" xr:uid="{3BC8C048-3D20-45F9-802A-5A6B35606414}"/>
    <cellStyle name="Millares 657 2 2 3 7 2 2" xfId="35109" xr:uid="{C8484788-9A7F-4053-B346-805830C90631}"/>
    <cellStyle name="Millares 657 2 2 3 7 3" xfId="20241" xr:uid="{C38437DF-7D0B-4119-83DF-F2626ACC790B}"/>
    <cellStyle name="Millares 657 2 2 3 7 3 2" xfId="41744" xr:uid="{33F7BC97-CAC7-4E4C-A5EA-B786EED2A6A0}"/>
    <cellStyle name="Millares 657 2 2 3 7 4" xfId="26846" xr:uid="{293671EA-2D1C-406F-906E-7C23E9B34323}"/>
    <cellStyle name="Millares 657 2 2 3 7 5" xfId="48349" xr:uid="{5044034A-2845-49C4-A3FD-04CD5957945F}"/>
    <cellStyle name="Millares 657 2 2 3 8" xfId="6981" xr:uid="{753B195D-2FE4-449D-A2B1-39E5905EFABF}"/>
    <cellStyle name="Millares 657 2 2 3 8 2" xfId="28484" xr:uid="{7393E068-3384-49FF-BDE7-2CD2316EDA07}"/>
    <cellStyle name="Millares 657 2 2 3 9" xfId="8637" xr:uid="{C808B64D-E71C-4E6F-B5F2-18A24B562F8B}"/>
    <cellStyle name="Millares 657 2 2 3 9 2" xfId="30140" xr:uid="{2C1786E0-D68A-4472-B434-F7BBB3E963CD}"/>
    <cellStyle name="Millares 657 2 2 4" xfId="654" xr:uid="{73B3FBA5-3696-4781-86F5-4FBB433210B5}"/>
    <cellStyle name="Millares 657 2 2 4 10" xfId="43663" xr:uid="{B00A2D33-AA06-4F43-9A60-68DBF032DA40}"/>
    <cellStyle name="Millares 657 2 2 4 2" xfId="1600" xr:uid="{5588E5B7-F172-4AE7-9D5F-75C1237A5153}"/>
    <cellStyle name="Millares 657 2 2 4 2 2" xfId="4429" xr:uid="{B9306B05-4E3D-4A22-B77F-82738030FEC8}"/>
    <cellStyle name="Millares 657 2 2 4 2 2 2" xfId="12695" xr:uid="{77677847-E7C9-4849-9520-3A6D70996A1A}"/>
    <cellStyle name="Millares 657 2 2 4 2 2 2 2" xfId="34198" xr:uid="{4202090D-6E64-437B-86B2-D607A5F1A1DD}"/>
    <cellStyle name="Millares 657 2 2 4 2 2 3" xfId="19330" xr:uid="{A21C8CB7-7542-4ADA-9225-6334DB73A2DF}"/>
    <cellStyle name="Millares 657 2 2 4 2 2 3 2" xfId="40833" xr:uid="{CA76B73C-649B-4677-935A-354BBDFB775C}"/>
    <cellStyle name="Millares 657 2 2 4 2 2 4" xfId="25935" xr:uid="{1CE66A88-2BAF-4BCA-B427-06D360902A3A}"/>
    <cellStyle name="Millares 657 2 2 4 2 2 5" xfId="47438" xr:uid="{CE8F1875-9EB6-4F4C-879B-D64FD1A6E148}"/>
    <cellStyle name="Millares 657 2 2 4 2 3" xfId="6568" xr:uid="{CC1BC62D-DFD4-4AAA-9528-C1DF391DEC15}"/>
    <cellStyle name="Millares 657 2 2 4 2 3 2" xfId="14834" xr:uid="{F6E24EA6-0919-4FF7-8E5B-0BD79DB5DC92}"/>
    <cellStyle name="Millares 657 2 2 4 2 3 2 2" xfId="36337" xr:uid="{530F32F7-63B2-4850-B025-931F9F4AC3D5}"/>
    <cellStyle name="Millares 657 2 2 4 2 3 3" xfId="21469" xr:uid="{3A1D497A-7257-4E90-8334-B50EE07B668E}"/>
    <cellStyle name="Millares 657 2 2 4 2 3 3 2" xfId="42972" xr:uid="{47A953AF-37A5-4FE3-8810-D00AA80108EF}"/>
    <cellStyle name="Millares 657 2 2 4 2 3 4" xfId="28074" xr:uid="{A8BB57D8-ED51-47D7-B44A-4BA4209AEF72}"/>
    <cellStyle name="Millares 657 2 2 4 2 3 5" xfId="49577" xr:uid="{453C050B-4DE6-4C2F-8609-49D3F3B73A94}"/>
    <cellStyle name="Millares 657 2 2 4 2 4" xfId="8209" xr:uid="{178D21F2-919F-4AC9-94E2-99E5BFD6A471}"/>
    <cellStyle name="Millares 657 2 2 4 2 4 2" xfId="29712" xr:uid="{04FDED1A-7AB2-413C-9424-93C60BF3FD08}"/>
    <cellStyle name="Millares 657 2 2 4 2 5" xfId="9866" xr:uid="{89B3F1A0-AF22-4C7A-9051-0796B374A68F}"/>
    <cellStyle name="Millares 657 2 2 4 2 5 2" xfId="31369" xr:uid="{8CC5CB2F-E3CF-47F4-8AEB-8C00D90E8702}"/>
    <cellStyle name="Millares 657 2 2 4 2 6" xfId="16501" xr:uid="{7AE43936-5820-415A-809A-4D6597F190BC}"/>
    <cellStyle name="Millares 657 2 2 4 2 6 2" xfId="38004" xr:uid="{E4A9527D-3753-4BDB-A709-FD6483222E71}"/>
    <cellStyle name="Millares 657 2 2 4 2 7" xfId="23106" xr:uid="{E60A400B-FE5E-465A-B92B-64A5B1979DD3}"/>
    <cellStyle name="Millares 657 2 2 4 2 8" xfId="44609" xr:uid="{3B8CABF7-E5C6-4C69-A2FC-1B8C94140AD3}"/>
    <cellStyle name="Millares 657 2 2 4 3" xfId="2287" xr:uid="{BBBE1E02-C988-4147-8085-4981EE7E7F8A}"/>
    <cellStyle name="Millares 657 2 2 4 3 2" xfId="10553" xr:uid="{44FA2BB2-2F05-430A-9707-E50217BA0C2F}"/>
    <cellStyle name="Millares 657 2 2 4 3 2 2" xfId="32056" xr:uid="{1B64E8B1-0DA4-474E-99C9-A08A3ED64D03}"/>
    <cellStyle name="Millares 657 2 2 4 3 3" xfId="17188" xr:uid="{3F0E6C7D-836B-4AFC-AF1F-DCE39E333964}"/>
    <cellStyle name="Millares 657 2 2 4 3 3 2" xfId="38691" xr:uid="{96861633-3950-4651-AC8A-939064331C47}"/>
    <cellStyle name="Millares 657 2 2 4 3 4" xfId="23793" xr:uid="{80A9EE42-2408-436F-B333-6A7053980906}"/>
    <cellStyle name="Millares 657 2 2 4 3 5" xfId="45296" xr:uid="{2D6EFFEA-35E4-45A5-8BCF-D7438AFBA5B7}"/>
    <cellStyle name="Millares 657 2 2 4 4" xfId="3483" xr:uid="{E33C90C7-CCEC-48A9-8B50-28FD29129AC4}"/>
    <cellStyle name="Millares 657 2 2 4 4 2" xfId="11749" xr:uid="{E970ACAD-6DA4-48E4-92B1-4DC56251A6A3}"/>
    <cellStyle name="Millares 657 2 2 4 4 2 2" xfId="33252" xr:uid="{840F21FA-BC83-4161-A25E-9F88736865D2}"/>
    <cellStyle name="Millares 657 2 2 4 4 3" xfId="18384" xr:uid="{B52A1A73-5A93-4EDB-9069-72C22ECA74B1}"/>
    <cellStyle name="Millares 657 2 2 4 4 3 2" xfId="39887" xr:uid="{58FB95E5-A9EA-4CA8-A7CC-27C45B84D3C7}"/>
    <cellStyle name="Millares 657 2 2 4 4 4" xfId="24989" xr:uid="{D837697B-D345-4D94-8174-345C80BC1F11}"/>
    <cellStyle name="Millares 657 2 2 4 4 5" xfId="46492" xr:uid="{6815557A-923B-4373-A304-3B4B65D160E2}"/>
    <cellStyle name="Millares 657 2 2 4 5" xfId="5622" xr:uid="{BF295E45-F0F1-4527-880B-0601ED53F376}"/>
    <cellStyle name="Millares 657 2 2 4 5 2" xfId="13888" xr:uid="{FB7DF370-D08B-4348-89B2-985F1C65B425}"/>
    <cellStyle name="Millares 657 2 2 4 5 2 2" xfId="35391" xr:uid="{1558A8C4-64A2-41B1-A0AC-F6BB749BA5E7}"/>
    <cellStyle name="Millares 657 2 2 4 5 3" xfId="20523" xr:uid="{F49D4362-0060-4456-94FB-17EF6A7F0962}"/>
    <cellStyle name="Millares 657 2 2 4 5 3 2" xfId="42026" xr:uid="{FB608827-8A7B-4817-A4F0-EE3E8CAF4AE9}"/>
    <cellStyle name="Millares 657 2 2 4 5 4" xfId="27128" xr:uid="{D8FDE095-7D7A-4C9E-90DC-0368210EC1BF}"/>
    <cellStyle name="Millares 657 2 2 4 5 5" xfId="48631" xr:uid="{498F4CD9-FA15-481E-BC47-97A94A077597}"/>
    <cellStyle name="Millares 657 2 2 4 6" xfId="7263" xr:uid="{9825AC86-EC15-4026-897C-057E8DDDBAF4}"/>
    <cellStyle name="Millares 657 2 2 4 6 2" xfId="28766" xr:uid="{C718EEA9-A654-4496-88A1-7D1A3226E04D}"/>
    <cellStyle name="Millares 657 2 2 4 7" xfId="8920" xr:uid="{A20A0095-0D52-4656-A99C-A77FCE470C22}"/>
    <cellStyle name="Millares 657 2 2 4 7 2" xfId="30423" xr:uid="{82E02FCC-70C0-4ABA-B593-8B732F2DEB4C}"/>
    <cellStyle name="Millares 657 2 2 4 8" xfId="15555" xr:uid="{1F019EA8-D18E-42E7-A934-3640D4CA7710}"/>
    <cellStyle name="Millares 657 2 2 4 8 2" xfId="37058" xr:uid="{D14A52F0-D375-46D4-B12B-4AF470C6C2F5}"/>
    <cellStyle name="Millares 657 2 2 4 9" xfId="22160" xr:uid="{FF9F382A-9762-4E29-81EA-2D6D8C74B2A6}"/>
    <cellStyle name="Millares 657 2 2 5" xfId="922" xr:uid="{61827831-41B8-486B-A8EE-8255377879FD}"/>
    <cellStyle name="Millares 657 2 2 5 2" xfId="3751" xr:uid="{A0D9FA8B-E425-4EE8-AA11-E7472197AF62}"/>
    <cellStyle name="Millares 657 2 2 5 2 2" xfId="12017" xr:uid="{74EB5627-B326-4FF3-A505-EE4F5251651E}"/>
    <cellStyle name="Millares 657 2 2 5 2 2 2" xfId="33520" xr:uid="{1E613FF3-42DE-4FA6-9A1C-704AD6FE7060}"/>
    <cellStyle name="Millares 657 2 2 5 2 3" xfId="18652" xr:uid="{1AACA224-DDEA-4DE5-BB58-61713BC660DC}"/>
    <cellStyle name="Millares 657 2 2 5 2 3 2" xfId="40155" xr:uid="{6E5BC0F2-D781-4E82-A862-9C9A6C2B7AE2}"/>
    <cellStyle name="Millares 657 2 2 5 2 4" xfId="25257" xr:uid="{B75038EA-6924-4B3C-A852-39DC64B271DC}"/>
    <cellStyle name="Millares 657 2 2 5 2 5" xfId="46760" xr:uid="{D586425E-1A44-44BE-BFC3-7F0982E93185}"/>
    <cellStyle name="Millares 657 2 2 5 3" xfId="5890" xr:uid="{F1A422EA-1A37-484F-850E-E8E521785CF5}"/>
    <cellStyle name="Millares 657 2 2 5 3 2" xfId="14156" xr:uid="{EEE5BB5D-4BF4-47E9-B2D4-88354435C973}"/>
    <cellStyle name="Millares 657 2 2 5 3 2 2" xfId="35659" xr:uid="{B1FCCA25-7136-4BAA-A123-F831EDAFA862}"/>
    <cellStyle name="Millares 657 2 2 5 3 3" xfId="20791" xr:uid="{D9130C27-7146-440D-A0C0-943D25919AF7}"/>
    <cellStyle name="Millares 657 2 2 5 3 3 2" xfId="42294" xr:uid="{74A761F9-C58D-40A0-BDBA-6BB5179694E7}"/>
    <cellStyle name="Millares 657 2 2 5 3 4" xfId="27396" xr:uid="{B226DCC3-CA4D-4633-9AC4-3BDF75D8CE69}"/>
    <cellStyle name="Millares 657 2 2 5 3 5" xfId="48899" xr:uid="{2AB258B2-D5A3-4639-9676-8DCD47C761C5}"/>
    <cellStyle name="Millares 657 2 2 5 4" xfId="7531" xr:uid="{ADC8C996-1618-4CB3-B72E-BC6C46CBBCD5}"/>
    <cellStyle name="Millares 657 2 2 5 4 2" xfId="29034" xr:uid="{FE5E1076-598B-4827-8FB4-C557CC1738C5}"/>
    <cellStyle name="Millares 657 2 2 5 5" xfId="9188" xr:uid="{98D5D7E9-3434-48B3-AEC3-B87DC3A8A81F}"/>
    <cellStyle name="Millares 657 2 2 5 5 2" xfId="30691" xr:uid="{AF669DE3-78E2-412D-994B-E18311DE1D92}"/>
    <cellStyle name="Millares 657 2 2 5 6" xfId="15823" xr:uid="{540DBB20-1C82-4E2C-955F-46B46C95A5D8}"/>
    <cellStyle name="Millares 657 2 2 5 6 2" xfId="37326" xr:uid="{9C277CD9-1F1D-4B2F-B7A2-1845C8102561}"/>
    <cellStyle name="Millares 657 2 2 5 7" xfId="22428" xr:uid="{C79AFC80-53FE-4DCD-87B0-EC0A27E72816}"/>
    <cellStyle name="Millares 657 2 2 5 8" xfId="43931" xr:uid="{95B0A819-CD52-4D76-A445-007F7E668615}"/>
    <cellStyle name="Millares 657 2 2 6" xfId="1183" xr:uid="{72B8E158-D565-4C63-A1EA-8AD4296D08D6}"/>
    <cellStyle name="Millares 657 2 2 6 2" xfId="4012" xr:uid="{41183F23-5AAE-43EB-BA63-8936A91F8A5F}"/>
    <cellStyle name="Millares 657 2 2 6 2 2" xfId="12278" xr:uid="{D826CE4A-E4FA-4D3D-A00F-AD75B6FB4DC7}"/>
    <cellStyle name="Millares 657 2 2 6 2 2 2" xfId="33781" xr:uid="{5D2021D2-2842-47CA-92CD-047321244CDA}"/>
    <cellStyle name="Millares 657 2 2 6 2 3" xfId="18913" xr:uid="{CE64D2A7-ABBA-430E-98E5-EE76B6236DCF}"/>
    <cellStyle name="Millares 657 2 2 6 2 3 2" xfId="40416" xr:uid="{9CFA48F4-81A2-4BA5-B56C-7CDCFE35E750}"/>
    <cellStyle name="Millares 657 2 2 6 2 4" xfId="25518" xr:uid="{730675CD-33AB-4ED0-AA43-B8FA89CE4755}"/>
    <cellStyle name="Millares 657 2 2 6 2 5" xfId="47021" xr:uid="{AC9F21B4-BCBB-4CA0-827A-8A569673F35C}"/>
    <cellStyle name="Millares 657 2 2 6 3" xfId="6151" xr:uid="{C2BF0AAD-0526-46F4-8CB3-C890108C1836}"/>
    <cellStyle name="Millares 657 2 2 6 3 2" xfId="14417" xr:uid="{A8887BC1-287D-4A7B-A5D4-48C5DAF599C5}"/>
    <cellStyle name="Millares 657 2 2 6 3 2 2" xfId="35920" xr:uid="{5C8CA89C-26F0-4ED4-B053-EB41B1F3931C}"/>
    <cellStyle name="Millares 657 2 2 6 3 3" xfId="21052" xr:uid="{8539D4CF-E339-41A6-975A-59E8CE51B7F2}"/>
    <cellStyle name="Millares 657 2 2 6 3 3 2" xfId="42555" xr:uid="{88BB5A7C-291A-4F90-9378-B934C31F9692}"/>
    <cellStyle name="Millares 657 2 2 6 3 4" xfId="27657" xr:uid="{BBCAF2EA-F0A9-490F-8EDF-1520C24688F4}"/>
    <cellStyle name="Millares 657 2 2 6 3 5" xfId="49160" xr:uid="{67A8A766-5FD3-40EF-BACA-E9393D83283A}"/>
    <cellStyle name="Millares 657 2 2 6 4" xfId="7792" xr:uid="{8934DF2B-E1A2-45C5-9BF4-B6E70C1F0EB5}"/>
    <cellStyle name="Millares 657 2 2 6 4 2" xfId="29295" xr:uid="{EAC88374-93CB-4BAC-8E3A-CED4AA79D346}"/>
    <cellStyle name="Millares 657 2 2 6 5" xfId="9449" xr:uid="{2EE4ACF8-B0FB-482E-BD4F-CC2935B62037}"/>
    <cellStyle name="Millares 657 2 2 6 5 2" xfId="30952" xr:uid="{09C4BE41-EA70-4449-A5C4-DBE84C6774B7}"/>
    <cellStyle name="Millares 657 2 2 6 6" xfId="16084" xr:uid="{88358236-F595-4987-90BB-05E5C9BA453C}"/>
    <cellStyle name="Millares 657 2 2 6 6 2" xfId="37587" xr:uid="{299CBEBE-7849-442B-98D2-59973B25B895}"/>
    <cellStyle name="Millares 657 2 2 6 7" xfId="22689" xr:uid="{CD96D792-CEFE-49D7-B15E-33BC467F9C4A}"/>
    <cellStyle name="Millares 657 2 2 6 8" xfId="44192" xr:uid="{2CCB1D68-7D7E-4873-A2CB-055E3171F3DE}"/>
    <cellStyle name="Millares 657 2 2 7" xfId="1871" xr:uid="{BC4826FA-A5B9-4996-BA41-E7EE6BC89F1B}"/>
    <cellStyle name="Millares 657 2 2 7 2" xfId="10137" xr:uid="{8F5009CF-7C87-4BF8-BFCA-B51B4E15FF14}"/>
    <cellStyle name="Millares 657 2 2 7 2 2" xfId="31640" xr:uid="{1A90C56F-A16C-4F04-83BF-F1816EBE8738}"/>
    <cellStyle name="Millares 657 2 2 7 3" xfId="16772" xr:uid="{0F773D79-2038-497F-9E75-4D4BE641775A}"/>
    <cellStyle name="Millares 657 2 2 7 3 2" xfId="38275" xr:uid="{2622FEAB-E25E-4732-9B0F-6EBA3A2AD193}"/>
    <cellStyle name="Millares 657 2 2 7 4" xfId="23377" xr:uid="{BEB51378-8E69-43D6-9698-17C16B45DC5B}"/>
    <cellStyle name="Millares 657 2 2 7 5" xfId="44880" xr:uid="{E40601D8-2108-4956-9CB3-76BB4622D479}"/>
    <cellStyle name="Millares 657 2 2 8" xfId="2556" xr:uid="{FD083DC6-E37C-4051-A22D-2B22CD3F8EE9}"/>
    <cellStyle name="Millares 657 2 2 8 2" xfId="10822" xr:uid="{02816CAE-24A3-4163-BBED-D3766829E498}"/>
    <cellStyle name="Millares 657 2 2 8 2 2" xfId="32325" xr:uid="{C342B7D4-CCF8-4212-A15A-C922C9F1F91C}"/>
    <cellStyle name="Millares 657 2 2 8 3" xfId="17457" xr:uid="{04B5C64F-CCA0-439D-8B9B-AE322808C997}"/>
    <cellStyle name="Millares 657 2 2 8 3 2" xfId="38960" xr:uid="{4DE862EC-C6BF-4805-8E1A-94A1DAF15E69}"/>
    <cellStyle name="Millares 657 2 2 8 4" xfId="24062" xr:uid="{AAE52BDB-95CE-4AFD-998B-C6E4B738B731}"/>
    <cellStyle name="Millares 657 2 2 8 5" xfId="45565" xr:uid="{EDA9A55D-B1A4-4D4D-BD6A-386645E6B7CB}"/>
    <cellStyle name="Millares 657 2 2 9" xfId="3067" xr:uid="{5C90D2BE-4E5A-41DF-946D-E1F9881BD19E}"/>
    <cellStyle name="Millares 657 2 2 9 2" xfId="11333" xr:uid="{4D75AB87-38B0-462F-BA72-B4517714C93E}"/>
    <cellStyle name="Millares 657 2 2 9 2 2" xfId="32836" xr:uid="{6CD7FB02-3FD7-4986-8559-18416A4C3672}"/>
    <cellStyle name="Millares 657 2 2 9 3" xfId="17968" xr:uid="{F191FD8B-60CB-4583-9D9E-124DA8E84D3A}"/>
    <cellStyle name="Millares 657 2 2 9 3 2" xfId="39471" xr:uid="{50F047DC-ABEB-4184-81B6-92D829F8E7A7}"/>
    <cellStyle name="Millares 657 2 2 9 4" xfId="24573" xr:uid="{FD5436B1-49B1-43AA-90B2-DF7CD19E9359}"/>
    <cellStyle name="Millares 657 2 2 9 5" xfId="46076" xr:uid="{B460FFBC-00A3-4590-ACBF-CC99DE621E6B}"/>
    <cellStyle name="Millares 657 2 3" xfId="460" xr:uid="{78EE8EE1-1201-4D3F-AC82-FA4DB4A0D98E}"/>
    <cellStyle name="Millares 657 2 3 10" xfId="7071" xr:uid="{C465099A-D425-4801-A96D-B5B539331CF2}"/>
    <cellStyle name="Millares 657 2 3 10 2" xfId="28574" xr:uid="{261FBB2E-49C7-4143-A6A6-7ECACDD3AB6D}"/>
    <cellStyle name="Millares 657 2 3 11" xfId="8727" xr:uid="{29000082-7E68-49CC-8987-8686A7342E2F}"/>
    <cellStyle name="Millares 657 2 3 11 2" xfId="30230" xr:uid="{66AB7EE5-3CEB-4B84-A0D2-FC4EC6F4D2C4}"/>
    <cellStyle name="Millares 657 2 3 12" xfId="15363" xr:uid="{98A2B306-953B-401E-A204-F75F2FD3067B}"/>
    <cellStyle name="Millares 657 2 3 12 2" xfId="36866" xr:uid="{BA41C87C-B609-46C4-A1BC-8D2D62DD1D71}"/>
    <cellStyle name="Millares 657 2 3 13" xfId="21968" xr:uid="{CD642545-AE5D-4A0A-8177-20AE78896DE7}"/>
    <cellStyle name="Millares 657 2 3 14" xfId="43471" xr:uid="{C8F4045F-46BC-46FB-A0C2-1027161A66B7}"/>
    <cellStyle name="Millares 657 2 3 2" xfId="742" xr:uid="{0A8B69D6-BD43-48F5-8E5C-AA7B6EBE7A8F}"/>
    <cellStyle name="Millares 657 2 3 2 10" xfId="15643" xr:uid="{E787529F-6558-4930-8B68-DB1A05BC2ECC}"/>
    <cellStyle name="Millares 657 2 3 2 10 2" xfId="37146" xr:uid="{5866F8F9-5501-4301-873C-9868AB37A89A}"/>
    <cellStyle name="Millares 657 2 3 2 11" xfId="22248" xr:uid="{E5DEDD64-65FC-49CD-86FE-C6485FA5A9B6}"/>
    <cellStyle name="Millares 657 2 3 2 12" xfId="43751" xr:uid="{FD6B070A-3604-4C88-86DD-58C6EB34FF65}"/>
    <cellStyle name="Millares 657 2 3 2 2" xfId="1688" xr:uid="{27D18232-3B1D-431A-8C7C-05819A105EBB}"/>
    <cellStyle name="Millares 657 2 3 2 2 2" xfId="4517" xr:uid="{4D2F281C-7D59-474D-9CA0-C5F18B4DA695}"/>
    <cellStyle name="Millares 657 2 3 2 2 2 2" xfId="12783" xr:uid="{119470E7-25C3-4F24-B38B-6AB83DBC5187}"/>
    <cellStyle name="Millares 657 2 3 2 2 2 2 2" xfId="34286" xr:uid="{C3D101B7-CD87-41C0-9E9E-628F3F167284}"/>
    <cellStyle name="Millares 657 2 3 2 2 2 3" xfId="19418" xr:uid="{6D8215F8-C638-4458-9B70-303C6D0A1259}"/>
    <cellStyle name="Millares 657 2 3 2 2 2 3 2" xfId="40921" xr:uid="{E2D234A0-20AA-41A6-A0E1-F19BC0553F0A}"/>
    <cellStyle name="Millares 657 2 3 2 2 2 4" xfId="26023" xr:uid="{7A1C8AAE-99C9-44BF-B46C-36A99C973AFE}"/>
    <cellStyle name="Millares 657 2 3 2 2 2 5" xfId="47526" xr:uid="{C5154C64-A03B-432D-B1E0-A461F2CFFDDF}"/>
    <cellStyle name="Millares 657 2 3 2 2 3" xfId="6656" xr:uid="{5FF5DD5B-8E1F-4181-9073-686BA41D909A}"/>
    <cellStyle name="Millares 657 2 3 2 2 3 2" xfId="14922" xr:uid="{B5933300-2300-47C7-8D3D-52D621888FD0}"/>
    <cellStyle name="Millares 657 2 3 2 2 3 2 2" xfId="36425" xr:uid="{E2266CE8-52B2-4D17-BF87-5892E7CED19B}"/>
    <cellStyle name="Millares 657 2 3 2 2 3 3" xfId="21557" xr:uid="{7889CCA8-3263-4C57-BAE6-AFF602AA65B3}"/>
    <cellStyle name="Millares 657 2 3 2 2 3 3 2" xfId="43060" xr:uid="{65E0B114-B064-45BA-9EF8-4150CA64E5CE}"/>
    <cellStyle name="Millares 657 2 3 2 2 3 4" xfId="28162" xr:uid="{64EEDA1B-1237-44BD-B62B-B096D3939560}"/>
    <cellStyle name="Millares 657 2 3 2 2 3 5" xfId="49665" xr:uid="{EA4CEB4E-5205-4630-B421-DC290AA79835}"/>
    <cellStyle name="Millares 657 2 3 2 2 4" xfId="8297" xr:uid="{5F0629DF-AE22-4D23-B689-F79234AAB096}"/>
    <cellStyle name="Millares 657 2 3 2 2 4 2" xfId="29800" xr:uid="{3682C6ED-7EDD-4879-853C-227592F2516F}"/>
    <cellStyle name="Millares 657 2 3 2 2 5" xfId="9954" xr:uid="{527D6666-07AC-4000-9EC4-432F51E6F07C}"/>
    <cellStyle name="Millares 657 2 3 2 2 5 2" xfId="31457" xr:uid="{8E1446DC-0A80-4150-A34A-1920F318F326}"/>
    <cellStyle name="Millares 657 2 3 2 2 6" xfId="16589" xr:uid="{8266058A-AF8B-4A6F-8632-1945B27C73BC}"/>
    <cellStyle name="Millares 657 2 3 2 2 6 2" xfId="38092" xr:uid="{D258BB2E-C832-468E-8FC5-FF2DC54B2148}"/>
    <cellStyle name="Millares 657 2 3 2 2 7" xfId="23194" xr:uid="{8202DC67-109B-45BC-80E7-A43B0FC6321A}"/>
    <cellStyle name="Millares 657 2 3 2 2 8" xfId="44697" xr:uid="{9A15B311-0735-46B5-8929-72C4AD5B79BC}"/>
    <cellStyle name="Millares 657 2 3 2 3" xfId="2375" xr:uid="{F0869FC6-1F92-4409-BE11-2184C45B3E04}"/>
    <cellStyle name="Millares 657 2 3 2 3 2" xfId="10641" xr:uid="{993964D4-8F3C-4BA9-AE8E-59C3E155426C}"/>
    <cellStyle name="Millares 657 2 3 2 3 2 2" xfId="32144" xr:uid="{62E4B2F9-9EF6-4753-8F66-18BD7CF9E354}"/>
    <cellStyle name="Millares 657 2 3 2 3 3" xfId="17276" xr:uid="{85FA9E0D-B2A6-4EAA-B989-AA98D66C4665}"/>
    <cellStyle name="Millares 657 2 3 2 3 3 2" xfId="38779" xr:uid="{77B176BC-CC6B-44CB-AEB9-A5A228E8C32B}"/>
    <cellStyle name="Millares 657 2 3 2 3 4" xfId="23881" xr:uid="{DBC853A1-7436-4358-AF8F-8F9F49B9A847}"/>
    <cellStyle name="Millares 657 2 3 2 3 5" xfId="45384" xr:uid="{AC18DB76-86AA-4377-9F86-D13C971A2974}"/>
    <cellStyle name="Millares 657 2 3 2 4" xfId="2892" xr:uid="{D9A23E13-9638-4406-A366-EE4A920757A3}"/>
    <cellStyle name="Millares 657 2 3 2 4 2" xfId="11158" xr:uid="{18B452E2-60A8-4006-A150-378C0E768AA8}"/>
    <cellStyle name="Millares 657 2 3 2 4 2 2" xfId="32661" xr:uid="{786CFE39-FC87-44E8-94A6-D700531B72DB}"/>
    <cellStyle name="Millares 657 2 3 2 4 3" xfId="17793" xr:uid="{0D918168-B4D1-4F38-A174-5448F55D9247}"/>
    <cellStyle name="Millares 657 2 3 2 4 3 2" xfId="39296" xr:uid="{5098CA0F-8CB4-41E0-928F-4F19D8025029}"/>
    <cellStyle name="Millares 657 2 3 2 4 4" xfId="24398" xr:uid="{5E4949EE-0716-42F7-8332-7B8FD1ECCFB0}"/>
    <cellStyle name="Millares 657 2 3 2 4 5" xfId="45901" xr:uid="{576A517F-4C04-4658-9AA2-33A60A87BA2A}"/>
    <cellStyle name="Millares 657 2 3 2 5" xfId="3571" xr:uid="{E74F0A85-F6B6-41BE-B200-4AEFFAB923E0}"/>
    <cellStyle name="Millares 657 2 3 2 5 2" xfId="11837" xr:uid="{681BA60D-857C-4FBC-91B1-12124A4C061F}"/>
    <cellStyle name="Millares 657 2 3 2 5 2 2" xfId="33340" xr:uid="{BE642224-16B1-4143-99BD-5C388ACB6AE3}"/>
    <cellStyle name="Millares 657 2 3 2 5 3" xfId="18472" xr:uid="{4C514D12-0385-4F3B-B299-59D1C45540E9}"/>
    <cellStyle name="Millares 657 2 3 2 5 3 2" xfId="39975" xr:uid="{7AE32A49-5CBE-4D75-B7AD-7AB9449AF514}"/>
    <cellStyle name="Millares 657 2 3 2 5 4" xfId="25077" xr:uid="{1F7E04F4-8A71-4D99-83DC-2DBD997082A8}"/>
    <cellStyle name="Millares 657 2 3 2 5 5" xfId="46580" xr:uid="{AD9F86BD-7471-41A7-A1E6-0514913DDEF8}"/>
    <cellStyle name="Millares 657 2 3 2 6" xfId="5036" xr:uid="{D3EA629A-5210-4853-BBDC-709BA25B0952}"/>
    <cellStyle name="Millares 657 2 3 2 6 2" xfId="13302" xr:uid="{B2A577FD-D908-446F-8EED-838875F228E6}"/>
    <cellStyle name="Millares 657 2 3 2 6 2 2" xfId="34805" xr:uid="{DE316DDB-3E65-4164-9C35-B9843E134B8B}"/>
    <cellStyle name="Millares 657 2 3 2 6 3" xfId="19937" xr:uid="{4909685C-3F61-40B5-820F-46C954B7F6A5}"/>
    <cellStyle name="Millares 657 2 3 2 6 3 2" xfId="41440" xr:uid="{06045604-731D-45B9-A2E2-EDF562262ECE}"/>
    <cellStyle name="Millares 657 2 3 2 6 4" xfId="26542" xr:uid="{69ADD985-6011-473C-8D9A-349DFC51C4EF}"/>
    <cellStyle name="Millares 657 2 3 2 6 5" xfId="48045" xr:uid="{E499D890-95F1-4631-9498-946B0F9E5384}"/>
    <cellStyle name="Millares 657 2 3 2 7" xfId="5710" xr:uid="{0A22CE16-BE3D-44CD-8AAC-A78D2413B4C4}"/>
    <cellStyle name="Millares 657 2 3 2 7 2" xfId="13976" xr:uid="{21DEDAE2-1D17-406A-81DA-0365A0E280C1}"/>
    <cellStyle name="Millares 657 2 3 2 7 2 2" xfId="35479" xr:uid="{EBDAAB1A-7C12-4328-BD24-1470AF52557C}"/>
    <cellStyle name="Millares 657 2 3 2 7 3" xfId="20611" xr:uid="{DF69A551-A27D-43BE-B051-BA4E59DED86E}"/>
    <cellStyle name="Millares 657 2 3 2 7 3 2" xfId="42114" xr:uid="{307D0C58-1400-4DFC-802B-AE7A9D5A8498}"/>
    <cellStyle name="Millares 657 2 3 2 7 4" xfId="27216" xr:uid="{D4E15973-F332-48AA-B26B-B367CB75DA7E}"/>
    <cellStyle name="Millares 657 2 3 2 7 5" xfId="48719" xr:uid="{FABC9FF2-B299-4881-A2C3-B96A8DE6DC10}"/>
    <cellStyle name="Millares 657 2 3 2 8" xfId="7351" xr:uid="{EA37460B-0C4E-47EB-8201-3B0A4B2D181C}"/>
    <cellStyle name="Millares 657 2 3 2 8 2" xfId="28854" xr:uid="{42950B72-F944-400C-8B87-C2C61AAB9CA0}"/>
    <cellStyle name="Millares 657 2 3 2 9" xfId="9008" xr:uid="{11AE8B7A-58E6-41A8-BCD9-A401D4063C5F}"/>
    <cellStyle name="Millares 657 2 3 2 9 2" xfId="30511" xr:uid="{43DA2F61-89C3-4336-BB77-3618F4E4E40A}"/>
    <cellStyle name="Millares 657 2 3 3" xfId="1012" xr:uid="{F66A1427-54F6-4429-9B0E-B2BD1E7729A3}"/>
    <cellStyle name="Millares 657 2 3 3 2" xfId="3841" xr:uid="{8957B295-EA3C-4350-86A4-ADF7754388D4}"/>
    <cellStyle name="Millares 657 2 3 3 2 2" xfId="12107" xr:uid="{06909012-45F2-4B4F-B3EE-0A9D9C3F8DCD}"/>
    <cellStyle name="Millares 657 2 3 3 2 2 2" xfId="33610" xr:uid="{803EFFE1-B7AB-4DC6-A997-A47DDD40FAF1}"/>
    <cellStyle name="Millares 657 2 3 3 2 3" xfId="18742" xr:uid="{2132680D-1A57-4A3C-B3C7-FD3331EC7B8C}"/>
    <cellStyle name="Millares 657 2 3 3 2 3 2" xfId="40245" xr:uid="{16109CE0-95C3-4CA8-8C23-9EB7E7111B39}"/>
    <cellStyle name="Millares 657 2 3 3 2 4" xfId="25347" xr:uid="{68841F8B-609C-4006-AD76-8E3F4034C8AD}"/>
    <cellStyle name="Millares 657 2 3 3 2 5" xfId="46850" xr:uid="{419D76B0-DEC7-41B7-87C0-611D621C7E7A}"/>
    <cellStyle name="Millares 657 2 3 3 3" xfId="5980" xr:uid="{1BD4A392-C429-4D7F-A91E-E00AD8BB66BE}"/>
    <cellStyle name="Millares 657 2 3 3 3 2" xfId="14246" xr:uid="{733C8C29-AD4E-4B8D-9E13-064C9A4B0CA9}"/>
    <cellStyle name="Millares 657 2 3 3 3 2 2" xfId="35749" xr:uid="{A7D2E535-4C7A-4D96-8C2E-3A9D5A557707}"/>
    <cellStyle name="Millares 657 2 3 3 3 3" xfId="20881" xr:uid="{F21B3FBB-FAE2-402C-A992-BA8E236C9A6F}"/>
    <cellStyle name="Millares 657 2 3 3 3 3 2" xfId="42384" xr:uid="{A99AFD99-2524-4829-B049-266380C7DA3F}"/>
    <cellStyle name="Millares 657 2 3 3 3 4" xfId="27486" xr:uid="{57FA6A45-BFE6-4D7E-837A-9B577F959116}"/>
    <cellStyle name="Millares 657 2 3 3 3 5" xfId="48989" xr:uid="{ED335674-5382-4116-9B03-FE8F8AAFBC76}"/>
    <cellStyle name="Millares 657 2 3 3 4" xfId="7621" xr:uid="{68D476FF-6397-4ED4-AF6E-5E4091A78D50}"/>
    <cellStyle name="Millares 657 2 3 3 4 2" xfId="29124" xr:uid="{8B2673EA-5C0D-4D0C-872F-2087BF5B78C5}"/>
    <cellStyle name="Millares 657 2 3 3 5" xfId="9278" xr:uid="{3D0EBB05-FBF4-4151-9F2F-E6DBC6D79FB7}"/>
    <cellStyle name="Millares 657 2 3 3 5 2" xfId="30781" xr:uid="{856F18B8-843E-486F-ACA3-CAA9D3AD56CE}"/>
    <cellStyle name="Millares 657 2 3 3 6" xfId="15913" xr:uid="{950C8EB4-ECEF-430B-A41D-CBC6A846B67A}"/>
    <cellStyle name="Millares 657 2 3 3 6 2" xfId="37416" xr:uid="{070197C6-01B4-490F-91FE-D0A52A1F1C21}"/>
    <cellStyle name="Millares 657 2 3 3 7" xfId="22518" xr:uid="{DC672193-13FC-4E29-B3D8-5B42094D32BE}"/>
    <cellStyle name="Millares 657 2 3 3 8" xfId="44021" xr:uid="{5EFEB4DA-9646-454B-AD2D-8ACB7AD943CF}"/>
    <cellStyle name="Millares 657 2 3 4" xfId="1408" xr:uid="{32389C1F-6D58-4F90-ABCA-C0E22AC629DF}"/>
    <cellStyle name="Millares 657 2 3 4 2" xfId="4237" xr:uid="{6038323A-D8F0-45F2-9147-59E628D4D2E3}"/>
    <cellStyle name="Millares 657 2 3 4 2 2" xfId="12503" xr:uid="{C914C5AD-B462-47BF-A773-64C3DF1B089C}"/>
    <cellStyle name="Millares 657 2 3 4 2 2 2" xfId="34006" xr:uid="{2DF2A645-0390-4871-8295-771FF057205D}"/>
    <cellStyle name="Millares 657 2 3 4 2 3" xfId="19138" xr:uid="{1DBC51DE-2F3E-4812-9BCF-9E700F02C298}"/>
    <cellStyle name="Millares 657 2 3 4 2 3 2" xfId="40641" xr:uid="{0ACDDBE6-B5D6-487A-9866-02FD7A3015C6}"/>
    <cellStyle name="Millares 657 2 3 4 2 4" xfId="25743" xr:uid="{5D96E961-906C-435B-86E3-9D3B1A7AB00E}"/>
    <cellStyle name="Millares 657 2 3 4 2 5" xfId="47246" xr:uid="{7AF94772-5D91-4388-838A-007269E54F06}"/>
    <cellStyle name="Millares 657 2 3 4 3" xfId="6376" xr:uid="{00B0F8E2-78B3-4714-96C9-7B23CCFA9083}"/>
    <cellStyle name="Millares 657 2 3 4 3 2" xfId="14642" xr:uid="{0D961B62-18D4-412D-8B92-015200C3A881}"/>
    <cellStyle name="Millares 657 2 3 4 3 2 2" xfId="36145" xr:uid="{FA4B9F15-358D-4678-B129-06E1F94B6361}"/>
    <cellStyle name="Millares 657 2 3 4 3 3" xfId="21277" xr:uid="{3C6EC114-64DF-48B6-8C9D-DCDA755465EB}"/>
    <cellStyle name="Millares 657 2 3 4 3 3 2" xfId="42780" xr:uid="{83EA2111-DADF-4A4F-A687-84ADBB27632C}"/>
    <cellStyle name="Millares 657 2 3 4 3 4" xfId="27882" xr:uid="{8A5A1DDB-8976-42DF-BF67-77C398109382}"/>
    <cellStyle name="Millares 657 2 3 4 3 5" xfId="49385" xr:uid="{F1DCCDD9-4FAC-4C88-969F-D5537AFACAD4}"/>
    <cellStyle name="Millares 657 2 3 4 4" xfId="8017" xr:uid="{2035B93E-6925-45BC-882A-779E63873D31}"/>
    <cellStyle name="Millares 657 2 3 4 4 2" xfId="29520" xr:uid="{4AA010E7-582C-41CB-8256-09E2A371632D}"/>
    <cellStyle name="Millares 657 2 3 4 5" xfId="9674" xr:uid="{821296B3-C8B9-4112-922B-D9DC88E60B9B}"/>
    <cellStyle name="Millares 657 2 3 4 5 2" xfId="31177" xr:uid="{F4C41C44-E4EF-4E99-B4D5-27684FB7F9AF}"/>
    <cellStyle name="Millares 657 2 3 4 6" xfId="16309" xr:uid="{0967381E-129C-46BD-A470-85743B939C87}"/>
    <cellStyle name="Millares 657 2 3 4 6 2" xfId="37812" xr:uid="{1F5BE4E9-B25A-4BA2-BEB2-83D024D13759}"/>
    <cellStyle name="Millares 657 2 3 4 7" xfId="22914" xr:uid="{3B1501B2-C373-44C6-BB94-3BD92C32755D}"/>
    <cellStyle name="Millares 657 2 3 4 8" xfId="44417" xr:uid="{E402C5D9-2133-4ADC-A59E-AAF73E030B92}"/>
    <cellStyle name="Millares 657 2 3 5" xfId="2095" xr:uid="{C3497AAC-44E3-4EAD-A2EA-263FFB9B3827}"/>
    <cellStyle name="Millares 657 2 3 5 2" xfId="10361" xr:uid="{ED19B865-9D64-4DDD-9DC2-E33AF0C7EB40}"/>
    <cellStyle name="Millares 657 2 3 5 2 2" xfId="31864" xr:uid="{0AD4149D-AB3A-4659-95C1-D72B14AA3DC7}"/>
    <cellStyle name="Millares 657 2 3 5 3" xfId="16996" xr:uid="{58DD7044-60AC-42A0-AFD2-E3ED59ACC425}"/>
    <cellStyle name="Millares 657 2 3 5 3 2" xfId="38499" xr:uid="{9997B967-DC06-43DA-A5B9-45E99C62271E}"/>
    <cellStyle name="Millares 657 2 3 5 4" xfId="23601" xr:uid="{EB35ADB1-03F5-4744-9827-FB0616FAFACF}"/>
    <cellStyle name="Millares 657 2 3 5 5" xfId="45104" xr:uid="{1F4B1372-775B-42AC-8FB7-9C12DB0DC96E}"/>
    <cellStyle name="Millares 657 2 3 6" xfId="2643" xr:uid="{0DF87396-4CF9-4FCB-BDCD-01AD6FAAD28E}"/>
    <cellStyle name="Millares 657 2 3 6 2" xfId="10909" xr:uid="{12D307D1-E292-476F-B82D-C6596EDAA359}"/>
    <cellStyle name="Millares 657 2 3 6 2 2" xfId="32412" xr:uid="{4471038B-5657-479A-8711-E5231B305E72}"/>
    <cellStyle name="Millares 657 2 3 6 3" xfId="17544" xr:uid="{A4284D0F-2548-445A-9746-9B8F50A99D6C}"/>
    <cellStyle name="Millares 657 2 3 6 3 2" xfId="39047" xr:uid="{2E347642-A5BB-4070-9E76-B5D889CADD18}"/>
    <cellStyle name="Millares 657 2 3 6 4" xfId="24149" xr:uid="{0440480E-074B-40F9-859A-626A90306360}"/>
    <cellStyle name="Millares 657 2 3 6 5" xfId="45652" xr:uid="{5FBC1FD5-8AC0-4BA8-9648-5EB7759C4166}"/>
    <cellStyle name="Millares 657 2 3 7" xfId="3291" xr:uid="{A9D9F3D8-B3F1-4B88-919D-738FEB2835C5}"/>
    <cellStyle name="Millares 657 2 3 7 2" xfId="11557" xr:uid="{FBF03252-3BF2-4E71-9D16-EE149A7EE86E}"/>
    <cellStyle name="Millares 657 2 3 7 2 2" xfId="33060" xr:uid="{0433887D-7009-40DB-8F0D-355159EEDD56}"/>
    <cellStyle name="Millares 657 2 3 7 3" xfId="18192" xr:uid="{64B71E0A-9709-4940-9298-78C758CDBB57}"/>
    <cellStyle name="Millares 657 2 3 7 3 2" xfId="39695" xr:uid="{6D54D393-33D2-432D-8ECC-5BA4493CAD1F}"/>
    <cellStyle name="Millares 657 2 3 7 4" xfId="24797" xr:uid="{6E994DF0-436A-44D3-B330-25C78FE56474}"/>
    <cellStyle name="Millares 657 2 3 7 5" xfId="46300" xr:uid="{A5B6A117-FF0F-4AB3-87F3-2A6466151179}"/>
    <cellStyle name="Millares 657 2 3 8" xfId="4787" xr:uid="{0E4164CE-F287-4E04-8FFC-E90F54A07711}"/>
    <cellStyle name="Millares 657 2 3 8 2" xfId="13053" xr:uid="{1B379613-41AF-4A90-8376-7D158DA7C2C9}"/>
    <cellStyle name="Millares 657 2 3 8 2 2" xfId="34556" xr:uid="{AF6CD668-3885-468D-B23D-7DB46AB4096A}"/>
    <cellStyle name="Millares 657 2 3 8 3" xfId="19688" xr:uid="{51FAA316-B561-4D71-A8EB-FC2B9966AE56}"/>
    <cellStyle name="Millares 657 2 3 8 3 2" xfId="41191" xr:uid="{76137C03-5A60-4F4F-8117-9AE0989E401A}"/>
    <cellStyle name="Millares 657 2 3 8 4" xfId="26293" xr:uid="{EC032FCA-DCAB-4554-A603-25EF0B0638E5}"/>
    <cellStyle name="Millares 657 2 3 8 5" xfId="47796" xr:uid="{BADDFE42-CFEE-423A-876A-38C7863DCA88}"/>
    <cellStyle name="Millares 657 2 3 9" xfId="5430" xr:uid="{10F6EEB5-EAAF-459C-8604-226726237168}"/>
    <cellStyle name="Millares 657 2 3 9 2" xfId="13696" xr:uid="{F1A9C739-EA69-4842-9CC8-70A07E527166}"/>
    <cellStyle name="Millares 657 2 3 9 2 2" xfId="35199" xr:uid="{06C10460-091D-4662-9056-B14FE28AD063}"/>
    <cellStyle name="Millares 657 2 3 9 3" xfId="20331" xr:uid="{2DADE6F5-1532-40D3-9CD3-B400DEC289E2}"/>
    <cellStyle name="Millares 657 2 3 9 3 2" xfId="41834" xr:uid="{F4A8AE8A-47FE-421D-8CBB-1FBEF2F6BD60}"/>
    <cellStyle name="Millares 657 2 3 9 4" xfId="26936" xr:uid="{27514DB2-CD72-4A93-B58A-54E3272AA078}"/>
    <cellStyle name="Millares 657 2 3 9 5" xfId="48439" xr:uid="{AC99FDEB-84E6-4E9E-ACA1-73C3317DCAC6}"/>
    <cellStyle name="Millares 657 2 4" xfId="333" xr:uid="{CBCD10D7-964C-4E78-A600-887B57DC51CF}"/>
    <cellStyle name="Millares 657 2 4 10" xfId="15236" xr:uid="{B872B00E-6518-4579-9009-8869A5AFB19C}"/>
    <cellStyle name="Millares 657 2 4 10 2" xfId="36739" xr:uid="{A60DAA00-C216-4EEB-ACF7-8D759A8D31BA}"/>
    <cellStyle name="Millares 657 2 4 11" xfId="21841" xr:uid="{F8B1F390-8DDD-49FE-98A9-F02ADF132988}"/>
    <cellStyle name="Millares 657 2 4 12" xfId="43344" xr:uid="{7B05D9BA-302F-4063-A740-60FF1AEDDC7C}"/>
    <cellStyle name="Millares 657 2 4 2" xfId="1281" xr:uid="{D5BD2EC9-2635-4940-B40E-D810E68C93B1}"/>
    <cellStyle name="Millares 657 2 4 2 2" xfId="4110" xr:uid="{BAC3513C-8F44-45FB-A783-46A976182B6C}"/>
    <cellStyle name="Millares 657 2 4 2 2 2" xfId="12376" xr:uid="{A4E740C5-4FF8-474E-8C96-CD4BCCE90EA9}"/>
    <cellStyle name="Millares 657 2 4 2 2 2 2" xfId="33879" xr:uid="{50DC7623-C6AE-42EF-9A77-46E6FA8517FE}"/>
    <cellStyle name="Millares 657 2 4 2 2 3" xfId="19011" xr:uid="{29929EB5-61AB-480E-982E-CF8E78644E34}"/>
    <cellStyle name="Millares 657 2 4 2 2 3 2" xfId="40514" xr:uid="{499F0EF9-ECDB-4687-B6E4-D5D51A5A281A}"/>
    <cellStyle name="Millares 657 2 4 2 2 4" xfId="25616" xr:uid="{145D4CDA-BC2E-44D5-8868-3EFA923A8D19}"/>
    <cellStyle name="Millares 657 2 4 2 2 5" xfId="47119" xr:uid="{2A6CA5FA-E22A-4E31-9954-792A0CE2FA9D}"/>
    <cellStyle name="Millares 657 2 4 2 3" xfId="6249" xr:uid="{39034F50-C5B5-4878-885F-F2832C1E7C6A}"/>
    <cellStyle name="Millares 657 2 4 2 3 2" xfId="14515" xr:uid="{4E97CEE8-FBF4-47C9-BF9D-6EB56FD7FB35}"/>
    <cellStyle name="Millares 657 2 4 2 3 2 2" xfId="36018" xr:uid="{ECBF4708-8F9E-4DA4-B80C-554D481D61F9}"/>
    <cellStyle name="Millares 657 2 4 2 3 3" xfId="21150" xr:uid="{4822303F-E584-4401-B6D8-4273CC10C961}"/>
    <cellStyle name="Millares 657 2 4 2 3 3 2" xfId="42653" xr:uid="{C1023DD6-B987-494B-8AC3-D629AE7930FE}"/>
    <cellStyle name="Millares 657 2 4 2 3 4" xfId="27755" xr:uid="{A4E7A532-870C-42FB-AF5C-ECDE4693C515}"/>
    <cellStyle name="Millares 657 2 4 2 3 5" xfId="49258" xr:uid="{73BE20AC-46E5-49BF-9113-776B213C51D6}"/>
    <cellStyle name="Millares 657 2 4 2 4" xfId="7890" xr:uid="{9806CA6F-A748-4690-BFE8-8C7D6E61B453}"/>
    <cellStyle name="Millares 657 2 4 2 4 2" xfId="29393" xr:uid="{A3EF8ED4-8E3B-47E4-8962-25EEE1DF6061}"/>
    <cellStyle name="Millares 657 2 4 2 5" xfId="9547" xr:uid="{C93CF94F-BEDC-4FDD-966E-359800376F9C}"/>
    <cellStyle name="Millares 657 2 4 2 5 2" xfId="31050" xr:uid="{43DF2DBD-D453-4424-AC76-A194A7C618D8}"/>
    <cellStyle name="Millares 657 2 4 2 6" xfId="16182" xr:uid="{EBD45389-38B1-4C67-B6A5-B002E8F71E90}"/>
    <cellStyle name="Millares 657 2 4 2 6 2" xfId="37685" xr:uid="{2700EB29-10DC-4E67-89A1-AEEA4BED828F}"/>
    <cellStyle name="Millares 657 2 4 2 7" xfId="22787" xr:uid="{53D0397B-BA15-40B2-9A9D-A40DA6213012}"/>
    <cellStyle name="Millares 657 2 4 2 8" xfId="44290" xr:uid="{0D1631DE-DF91-4CED-BA9C-A52600B7DBFA}"/>
    <cellStyle name="Millares 657 2 4 3" xfId="1968" xr:uid="{6228928E-0615-424F-9B69-D854B599B293}"/>
    <cellStyle name="Millares 657 2 4 3 2" xfId="10234" xr:uid="{257F5114-33BD-4972-A66A-672CBADC15EC}"/>
    <cellStyle name="Millares 657 2 4 3 2 2" xfId="31737" xr:uid="{3E814892-2ADF-4833-B998-63C1EAF2FE25}"/>
    <cellStyle name="Millares 657 2 4 3 3" xfId="16869" xr:uid="{265CEE3E-CAFE-4491-8323-37BFF8ACB0FA}"/>
    <cellStyle name="Millares 657 2 4 3 3 2" xfId="38372" xr:uid="{F8BE48C3-42D5-48FE-9F90-D7991864498A}"/>
    <cellStyle name="Millares 657 2 4 3 4" xfId="23474" xr:uid="{6AA49BC8-1230-447A-B8CA-C277B21FCE7E}"/>
    <cellStyle name="Millares 657 2 4 3 5" xfId="44977" xr:uid="{90B66538-4198-4C74-AB9F-E64A0C51DD8C}"/>
    <cellStyle name="Millares 657 2 4 4" xfId="2767" xr:uid="{E8049C1D-4B2C-407D-BE42-7BF28D5F5262}"/>
    <cellStyle name="Millares 657 2 4 4 2" xfId="11033" xr:uid="{8C35B8BE-23A2-4BCF-A164-F8F1FBF93877}"/>
    <cellStyle name="Millares 657 2 4 4 2 2" xfId="32536" xr:uid="{3DBCBD32-1149-4824-8393-4C17295B9B06}"/>
    <cellStyle name="Millares 657 2 4 4 3" xfId="17668" xr:uid="{3A3B709E-7EAB-4562-A3DE-1515DB44A1C3}"/>
    <cellStyle name="Millares 657 2 4 4 3 2" xfId="39171" xr:uid="{1B941FF2-CB87-4E90-807D-6E182B8614C3}"/>
    <cellStyle name="Millares 657 2 4 4 4" xfId="24273" xr:uid="{E1ADE47B-0E5E-4960-AE57-3EF3F5E37661}"/>
    <cellStyle name="Millares 657 2 4 4 5" xfId="45776" xr:uid="{302D266C-3021-4A06-A963-B2662A5EB688}"/>
    <cellStyle name="Millares 657 2 4 5" xfId="3164" xr:uid="{9DC2ACF6-B6D0-4E9F-88DF-221467C10C23}"/>
    <cellStyle name="Millares 657 2 4 5 2" xfId="11430" xr:uid="{8523234C-4EBA-4B7C-A712-80749D18B448}"/>
    <cellStyle name="Millares 657 2 4 5 2 2" xfId="32933" xr:uid="{A95A6E71-E2E9-4725-952C-185AC83F95E7}"/>
    <cellStyle name="Millares 657 2 4 5 3" xfId="18065" xr:uid="{F152F5A5-595C-4E30-A7FD-4FE27038EE83}"/>
    <cellStyle name="Millares 657 2 4 5 3 2" xfId="39568" xr:uid="{34283B58-126C-425A-9213-FC0B8437EE3C}"/>
    <cellStyle name="Millares 657 2 4 5 4" xfId="24670" xr:uid="{A54F3534-E8BE-4243-8170-C4A91163934E}"/>
    <cellStyle name="Millares 657 2 4 5 5" xfId="46173" xr:uid="{D099F974-D742-4FF4-BEA7-588B21423370}"/>
    <cellStyle name="Millares 657 2 4 6" xfId="4911" xr:uid="{6351EEFB-3B2C-4CD5-8B79-5BA2CE8F2F53}"/>
    <cellStyle name="Millares 657 2 4 6 2" xfId="13177" xr:uid="{F97CF57D-8597-4B14-B21F-B6A2FE81DDB2}"/>
    <cellStyle name="Millares 657 2 4 6 2 2" xfId="34680" xr:uid="{17079223-7307-45F7-9C5F-65AE5C0843F3}"/>
    <cellStyle name="Millares 657 2 4 6 3" xfId="19812" xr:uid="{C3969CE3-547D-47E6-B84C-73583AB77FAE}"/>
    <cellStyle name="Millares 657 2 4 6 3 2" xfId="41315" xr:uid="{DC092148-9991-411A-9C69-DC423E941051}"/>
    <cellStyle name="Millares 657 2 4 6 4" xfId="26417" xr:uid="{BEC58E97-0799-4F93-AFC7-933D0AABE635}"/>
    <cellStyle name="Millares 657 2 4 6 5" xfId="47920" xr:uid="{6900A285-DB3C-4674-85B0-CFCA2441A372}"/>
    <cellStyle name="Millares 657 2 4 7" xfId="5303" xr:uid="{13472697-6BD4-4A66-B8A1-F671E9C8885A}"/>
    <cellStyle name="Millares 657 2 4 7 2" xfId="13569" xr:uid="{688E3C73-8CD9-4424-81FF-C52E399BFF0A}"/>
    <cellStyle name="Millares 657 2 4 7 2 2" xfId="35072" xr:uid="{63A93BF9-A170-4E81-8FBA-FAF391E3E313}"/>
    <cellStyle name="Millares 657 2 4 7 3" xfId="20204" xr:uid="{06698A70-D619-4FF5-B91E-F27B52D2C6BD}"/>
    <cellStyle name="Millares 657 2 4 7 3 2" xfId="41707" xr:uid="{40FCC7C2-E3CB-4CB9-B0D4-B3B1ADE26634}"/>
    <cellStyle name="Millares 657 2 4 7 4" xfId="26809" xr:uid="{C5E86AEF-D9CE-411D-9F8F-2CEAA388BC98}"/>
    <cellStyle name="Millares 657 2 4 7 5" xfId="48312" xr:uid="{9469E345-574A-4225-AEDE-58980C97B3E8}"/>
    <cellStyle name="Millares 657 2 4 8" xfId="6944" xr:uid="{7ACD6B77-2EDC-4B36-8AB7-A5222D67CED6}"/>
    <cellStyle name="Millares 657 2 4 8 2" xfId="28447" xr:uid="{8C64639B-CB6B-40C9-BCF0-1980552B23F5}"/>
    <cellStyle name="Millares 657 2 4 9" xfId="8600" xr:uid="{65559B7B-5708-4E15-BDDD-F05B134F47B8}"/>
    <cellStyle name="Millares 657 2 4 9 2" xfId="30103" xr:uid="{3238F886-407D-48BF-AF50-F786FA7D1B95}"/>
    <cellStyle name="Millares 657 2 5" xfId="617" xr:uid="{9B53817A-7153-444E-B177-DDDAC4D1DCF4}"/>
    <cellStyle name="Millares 657 2 5 10" xfId="43626" xr:uid="{A21BA97F-D681-4743-8B81-5EEBE2425200}"/>
    <cellStyle name="Millares 657 2 5 2" xfId="1563" xr:uid="{083B0336-6EED-45B0-A19D-72F806E132BD}"/>
    <cellStyle name="Millares 657 2 5 2 2" xfId="4392" xr:uid="{39C9546A-A4F1-4166-AE9F-F138158EDFBD}"/>
    <cellStyle name="Millares 657 2 5 2 2 2" xfId="12658" xr:uid="{B750C091-7E3F-4DBF-9819-A983554BEB03}"/>
    <cellStyle name="Millares 657 2 5 2 2 2 2" xfId="34161" xr:uid="{9B17DA20-13BE-41E5-BB69-83B8D262416D}"/>
    <cellStyle name="Millares 657 2 5 2 2 3" xfId="19293" xr:uid="{9D4DEF67-01CC-4808-8276-9522CAC1B7CC}"/>
    <cellStyle name="Millares 657 2 5 2 2 3 2" xfId="40796" xr:uid="{F73F4FB4-8BE5-4B78-9EC9-925D0C4359CD}"/>
    <cellStyle name="Millares 657 2 5 2 2 4" xfId="25898" xr:uid="{28769F42-2946-4DB2-AFAD-8B73D664D9DD}"/>
    <cellStyle name="Millares 657 2 5 2 2 5" xfId="47401" xr:uid="{3391CC13-98EF-4D1D-A125-02FCB131238D}"/>
    <cellStyle name="Millares 657 2 5 2 3" xfId="6531" xr:uid="{70EFC70E-61B3-4459-99CB-D3D93FE1B332}"/>
    <cellStyle name="Millares 657 2 5 2 3 2" xfId="14797" xr:uid="{1CC9DACD-0DBE-4158-8F15-23D72EB0A7D6}"/>
    <cellStyle name="Millares 657 2 5 2 3 2 2" xfId="36300" xr:uid="{8FA67139-A73D-4EAF-8B0E-7FFC4D3B29B9}"/>
    <cellStyle name="Millares 657 2 5 2 3 3" xfId="21432" xr:uid="{13E596AE-65F9-43D9-9018-8D478DBC57A0}"/>
    <cellStyle name="Millares 657 2 5 2 3 3 2" xfId="42935" xr:uid="{86D6ED85-100E-433A-81F4-2595ACE97073}"/>
    <cellStyle name="Millares 657 2 5 2 3 4" xfId="28037" xr:uid="{6CFA43E4-4076-480D-AB35-AE844E365D76}"/>
    <cellStyle name="Millares 657 2 5 2 3 5" xfId="49540" xr:uid="{EDE594B3-8D13-4C73-AA5F-7F2D266A66C9}"/>
    <cellStyle name="Millares 657 2 5 2 4" xfId="8172" xr:uid="{E06E4D0B-7A68-447A-A9E6-5DB805D8C716}"/>
    <cellStyle name="Millares 657 2 5 2 4 2" xfId="29675" xr:uid="{253226A4-2E08-4EB1-A639-44DB12DB4345}"/>
    <cellStyle name="Millares 657 2 5 2 5" xfId="9829" xr:uid="{DEE3B7E9-A6F2-4EF1-A76E-C7271FB51381}"/>
    <cellStyle name="Millares 657 2 5 2 5 2" xfId="31332" xr:uid="{A10C5F0F-89CA-4FC5-9942-746F67A3FE1E}"/>
    <cellStyle name="Millares 657 2 5 2 6" xfId="16464" xr:uid="{23F4B766-72D8-4EDA-ADD0-4E408508E2B9}"/>
    <cellStyle name="Millares 657 2 5 2 6 2" xfId="37967" xr:uid="{8F9071EB-B430-416C-8AFA-50B4C4A95BFB}"/>
    <cellStyle name="Millares 657 2 5 2 7" xfId="23069" xr:uid="{A1DCAA57-5AC4-4781-A07C-0DB2D2E3DFF0}"/>
    <cellStyle name="Millares 657 2 5 2 8" xfId="44572" xr:uid="{F04EC8AA-433D-4FB1-9B32-1C7F3E939C0B}"/>
    <cellStyle name="Millares 657 2 5 3" xfId="2250" xr:uid="{D9B2E84A-A4AD-4F4D-88E6-557E75CA0F3B}"/>
    <cellStyle name="Millares 657 2 5 3 2" xfId="10516" xr:uid="{4410DE12-B577-45CA-9A2E-E4EF919AFEEC}"/>
    <cellStyle name="Millares 657 2 5 3 2 2" xfId="32019" xr:uid="{51869461-8D2E-4DA1-BF90-498BA0E79F9A}"/>
    <cellStyle name="Millares 657 2 5 3 3" xfId="17151" xr:uid="{A47BB8E6-AB8E-4734-B082-E1ED09FB3BA3}"/>
    <cellStyle name="Millares 657 2 5 3 3 2" xfId="38654" xr:uid="{2F4FA0CB-2489-4CBE-B5A7-1A510457AC0E}"/>
    <cellStyle name="Millares 657 2 5 3 4" xfId="23756" xr:uid="{689F0650-44B8-4F3A-9BC4-948A897CD105}"/>
    <cellStyle name="Millares 657 2 5 3 5" xfId="45259" xr:uid="{D585305D-FD2A-46A8-8108-2BFCC25782DC}"/>
    <cellStyle name="Millares 657 2 5 4" xfId="3446" xr:uid="{A543E33D-D6E7-41FC-89B4-6526C2B09052}"/>
    <cellStyle name="Millares 657 2 5 4 2" xfId="11712" xr:uid="{0D09596B-5117-4058-9569-323247F55F80}"/>
    <cellStyle name="Millares 657 2 5 4 2 2" xfId="33215" xr:uid="{857EE947-336C-411B-98FD-5512001DE7A2}"/>
    <cellStyle name="Millares 657 2 5 4 3" xfId="18347" xr:uid="{FEC8E899-1822-43E8-88A6-F0E0EF1F4AFE}"/>
    <cellStyle name="Millares 657 2 5 4 3 2" xfId="39850" xr:uid="{85B75F37-D954-4388-A05D-B88D0CF4A6E1}"/>
    <cellStyle name="Millares 657 2 5 4 4" xfId="24952" xr:uid="{098F3327-EA5E-4CB6-881E-6B532179DDA3}"/>
    <cellStyle name="Millares 657 2 5 4 5" xfId="46455" xr:uid="{DFF81EBB-7A91-4182-AA0B-1F8406C401A1}"/>
    <cellStyle name="Millares 657 2 5 5" xfId="5585" xr:uid="{745A8277-6A5E-4156-89C6-02C9C4785667}"/>
    <cellStyle name="Millares 657 2 5 5 2" xfId="13851" xr:uid="{5D25A585-6F5A-4370-BE2D-34ABF5DFAC6F}"/>
    <cellStyle name="Millares 657 2 5 5 2 2" xfId="35354" xr:uid="{65B74CF1-FC38-4A1A-B9B9-A3D7996CA2E1}"/>
    <cellStyle name="Millares 657 2 5 5 3" xfId="20486" xr:uid="{142B26B5-E2A3-4995-ABE7-2E062263F212}"/>
    <cellStyle name="Millares 657 2 5 5 3 2" xfId="41989" xr:uid="{B0C0B312-AC88-4BC3-87A1-901ABC6D30B0}"/>
    <cellStyle name="Millares 657 2 5 5 4" xfId="27091" xr:uid="{5F91C355-F59B-4BE9-B6FB-458D7A9CF082}"/>
    <cellStyle name="Millares 657 2 5 5 5" xfId="48594" xr:uid="{78BEFAC0-0512-4285-AAF5-F55B516DD036}"/>
    <cellStyle name="Millares 657 2 5 6" xfId="7226" xr:uid="{22DC7A08-E71D-470A-8B80-185F415B0178}"/>
    <cellStyle name="Millares 657 2 5 6 2" xfId="28729" xr:uid="{21540669-76BD-4A9B-A1F4-6B999F4EC256}"/>
    <cellStyle name="Millares 657 2 5 7" xfId="8883" xr:uid="{2859ACCF-20DA-46C9-AAFC-A5C8CDCB7DD7}"/>
    <cellStyle name="Millares 657 2 5 7 2" xfId="30386" xr:uid="{284128A6-861B-43D2-9DB3-0672770E045C}"/>
    <cellStyle name="Millares 657 2 5 8" xfId="15518" xr:uid="{66BF87BB-34F9-4765-8D8D-37E961DA1D9A}"/>
    <cellStyle name="Millares 657 2 5 8 2" xfId="37021" xr:uid="{CF621065-A2FB-4015-95F4-58B3ACECB66E}"/>
    <cellStyle name="Millares 657 2 5 9" xfId="22123" xr:uid="{73673B1F-5A15-472A-9028-743384B8D7D6}"/>
    <cellStyle name="Millares 657 2 6" xfId="885" xr:uid="{404DCB4E-21FC-451F-9AFD-EED0083A9194}"/>
    <cellStyle name="Millares 657 2 6 2" xfId="3714" xr:uid="{85761CC2-3A0D-47C9-8C2F-549C963B2A79}"/>
    <cellStyle name="Millares 657 2 6 2 2" xfId="11980" xr:uid="{E1332D73-3ABB-47F7-890E-F16135BCA81F}"/>
    <cellStyle name="Millares 657 2 6 2 2 2" xfId="33483" xr:uid="{FE5061D6-5D95-4807-AF3B-A6237BA96B83}"/>
    <cellStyle name="Millares 657 2 6 2 3" xfId="18615" xr:uid="{114EBB4F-9138-4F4B-8E0E-D39909C5E64C}"/>
    <cellStyle name="Millares 657 2 6 2 3 2" xfId="40118" xr:uid="{C2F196FE-5E0F-415B-B1D6-73FAA530692E}"/>
    <cellStyle name="Millares 657 2 6 2 4" xfId="25220" xr:uid="{5E393459-AB1E-4D76-AA59-2B8CD02CEA8C}"/>
    <cellStyle name="Millares 657 2 6 2 5" xfId="46723" xr:uid="{4458B984-C5D6-4795-9635-2C769307DA90}"/>
    <cellStyle name="Millares 657 2 6 3" xfId="5853" xr:uid="{74DC97ED-9947-4830-9E15-C10D32865260}"/>
    <cellStyle name="Millares 657 2 6 3 2" xfId="14119" xr:uid="{5FB3198E-3B91-46C0-990F-E2A2F085E709}"/>
    <cellStyle name="Millares 657 2 6 3 2 2" xfId="35622" xr:uid="{729248EC-5B1A-497B-BC49-55CE81207996}"/>
    <cellStyle name="Millares 657 2 6 3 3" xfId="20754" xr:uid="{A0752978-856D-4A65-99FF-2560B890ECFA}"/>
    <cellStyle name="Millares 657 2 6 3 3 2" xfId="42257" xr:uid="{E68C0862-1ED0-4334-A9D2-732B93F02538}"/>
    <cellStyle name="Millares 657 2 6 3 4" xfId="27359" xr:uid="{6119D4AF-E2CA-4F83-ACC3-9E1005777028}"/>
    <cellStyle name="Millares 657 2 6 3 5" xfId="48862" xr:uid="{3C22E30C-7DD2-418E-B4D4-D265FDA51CE8}"/>
    <cellStyle name="Millares 657 2 6 4" xfId="7494" xr:uid="{05947205-89D3-46A8-BF84-118C54DE4DEF}"/>
    <cellStyle name="Millares 657 2 6 4 2" xfId="28997" xr:uid="{E28DCB36-B06D-4360-9FD0-C89DE4C67449}"/>
    <cellStyle name="Millares 657 2 6 5" xfId="9151" xr:uid="{DF66A6AE-9938-4831-AF87-BDF09FBAC13A}"/>
    <cellStyle name="Millares 657 2 6 5 2" xfId="30654" xr:uid="{0AD98C6F-278C-4BCF-B11F-E0C367C9B4B4}"/>
    <cellStyle name="Millares 657 2 6 6" xfId="15786" xr:uid="{9F873A21-8901-4AA9-B9D8-839C7F73D9F1}"/>
    <cellStyle name="Millares 657 2 6 6 2" xfId="37289" xr:uid="{6E3A8162-8EFA-41F8-884B-C5658FACE5B3}"/>
    <cellStyle name="Millares 657 2 6 7" xfId="22391" xr:uid="{0101CAAA-D87B-464E-8950-0ACE81CAEFB2}"/>
    <cellStyle name="Millares 657 2 6 8" xfId="43894" xr:uid="{17959426-2BAF-42B9-B57A-7DCB28363934}"/>
    <cellStyle name="Millares 657 2 7" xfId="1146" xr:uid="{F101D878-717B-4A0D-B3A0-51EF4D366473}"/>
    <cellStyle name="Millares 657 2 7 2" xfId="3975" xr:uid="{5C7539A8-313A-4F14-A0BC-8C4B33BA9B0D}"/>
    <cellStyle name="Millares 657 2 7 2 2" xfId="12241" xr:uid="{2ED991E6-8055-48EA-AC5F-5840AC19B857}"/>
    <cellStyle name="Millares 657 2 7 2 2 2" xfId="33744" xr:uid="{EFA40244-B64D-4883-8F80-6F6F6421595B}"/>
    <cellStyle name="Millares 657 2 7 2 3" xfId="18876" xr:uid="{D4A74E72-D6F1-4C86-9AF1-8EFEED9338F2}"/>
    <cellStyle name="Millares 657 2 7 2 3 2" xfId="40379" xr:uid="{6D8E482A-E029-44D7-B70B-2BE92E7F6780}"/>
    <cellStyle name="Millares 657 2 7 2 4" xfId="25481" xr:uid="{1826B6C7-EE60-4073-AFDA-D1FF4F949385}"/>
    <cellStyle name="Millares 657 2 7 2 5" xfId="46984" xr:uid="{4AE586BC-7FE5-4728-880B-F80A3DD2717A}"/>
    <cellStyle name="Millares 657 2 7 3" xfId="6114" xr:uid="{D4313F8C-477F-402A-A485-B67B7B6C895C}"/>
    <cellStyle name="Millares 657 2 7 3 2" xfId="14380" xr:uid="{786FA4D3-11B2-4C8C-A35B-1B0F7B556297}"/>
    <cellStyle name="Millares 657 2 7 3 2 2" xfId="35883" xr:uid="{7F4F4577-2011-4180-BB8C-90A3311B6B0E}"/>
    <cellStyle name="Millares 657 2 7 3 3" xfId="21015" xr:uid="{0F978D2E-59EE-41CE-87AB-C3D02A633B58}"/>
    <cellStyle name="Millares 657 2 7 3 3 2" xfId="42518" xr:uid="{0524A38C-694F-4AD3-80BD-642F8A7F5461}"/>
    <cellStyle name="Millares 657 2 7 3 4" xfId="27620" xr:uid="{1DCA97E3-1142-4DF2-91BE-E148D91CCD41}"/>
    <cellStyle name="Millares 657 2 7 3 5" xfId="49123" xr:uid="{C01EED3B-7A04-42A2-96FB-C0793628F360}"/>
    <cellStyle name="Millares 657 2 7 4" xfId="7755" xr:uid="{945F70BA-3498-4831-A83C-3ADA1E4E4418}"/>
    <cellStyle name="Millares 657 2 7 4 2" xfId="29258" xr:uid="{88DDB2D2-02B0-4C77-BBEC-2811DFD2C4B2}"/>
    <cellStyle name="Millares 657 2 7 5" xfId="9412" xr:uid="{1064B043-1F0F-42BF-83C5-3B353E3069DF}"/>
    <cellStyle name="Millares 657 2 7 5 2" xfId="30915" xr:uid="{95CA493A-6480-480B-9A4F-795A66AAB76A}"/>
    <cellStyle name="Millares 657 2 7 6" xfId="16047" xr:uid="{28661711-400F-42BC-BB44-78B507EF9F19}"/>
    <cellStyle name="Millares 657 2 7 6 2" xfId="37550" xr:uid="{811BB4FE-8AF6-474F-9276-5ADF8B07CD2C}"/>
    <cellStyle name="Millares 657 2 7 7" xfId="22652" xr:uid="{DE208A7D-D710-4557-9687-5285E8551681}"/>
    <cellStyle name="Millares 657 2 7 8" xfId="44155" xr:uid="{B2674D7F-0229-4200-8001-CDC34AD95C1C}"/>
    <cellStyle name="Millares 657 2 8" xfId="1834" xr:uid="{50ACF320-DFDD-4B9D-A053-B8104E10EDCB}"/>
    <cellStyle name="Millares 657 2 8 2" xfId="10100" xr:uid="{A43840A8-5F0A-4829-8AFB-2C9D90772E31}"/>
    <cellStyle name="Millares 657 2 8 2 2" xfId="31603" xr:uid="{A5189919-5F23-4411-AFB5-40678B6C2C7A}"/>
    <cellStyle name="Millares 657 2 8 3" xfId="16735" xr:uid="{03F207DD-AE31-4939-821B-59B298F862CB}"/>
    <cellStyle name="Millares 657 2 8 3 2" xfId="38238" xr:uid="{B70880B5-C03A-463D-A1BD-906752861DF8}"/>
    <cellStyle name="Millares 657 2 8 4" xfId="23340" xr:uid="{AD6127B7-0D9E-47CF-9094-A9E3F85C0622}"/>
    <cellStyle name="Millares 657 2 8 5" xfId="44843" xr:uid="{24FB264D-0727-489A-845D-BFF46BCA95F9}"/>
    <cellStyle name="Millares 657 2 9" xfId="2519" xr:uid="{ADB17D0C-6202-456A-960B-8D9437F4700B}"/>
    <cellStyle name="Millares 657 2 9 2" xfId="10785" xr:uid="{10517BA1-3591-40AA-A838-9FDD0D34E2BE}"/>
    <cellStyle name="Millares 657 2 9 2 2" xfId="32288" xr:uid="{18A1A942-FE95-4E6B-9BE7-C2E71674B65C}"/>
    <cellStyle name="Millares 657 2 9 3" xfId="17420" xr:uid="{42D576B8-3168-4CA9-8AF1-77D7C9E0BBF5}"/>
    <cellStyle name="Millares 657 2 9 3 2" xfId="38923" xr:uid="{52EB61BB-0146-4CB9-B7D7-DDD83E4610B0}"/>
    <cellStyle name="Millares 657 2 9 4" xfId="24025" xr:uid="{B32A0DCA-339B-4C74-950C-C08556C90F8C}"/>
    <cellStyle name="Millares 657 2 9 5" xfId="45528" xr:uid="{FD4EEAD1-9FBC-4081-848C-108DBB5A71CB}"/>
    <cellStyle name="Millares 657 3" xfId="147" xr:uid="{692B0558-53FC-43A1-AB22-A4E04BA782CA}"/>
    <cellStyle name="Millares 657 3 10" xfId="4684" xr:uid="{4C452A2F-C962-4D5C-9980-2B864CDBFC90}"/>
    <cellStyle name="Millares 657 3 10 2" xfId="12950" xr:uid="{A1DBD599-A4F1-4332-AAFC-30C51492651D}"/>
    <cellStyle name="Millares 657 3 10 2 2" xfId="34453" xr:uid="{758940B2-5F92-4A89-8DA5-26E416072A82}"/>
    <cellStyle name="Millares 657 3 10 3" xfId="19585" xr:uid="{13BCFAEB-E9BE-468F-A140-B64907FB66EF}"/>
    <cellStyle name="Millares 657 3 10 3 2" xfId="41088" xr:uid="{40F6CF23-5770-428F-9D0F-828D0C006F32}"/>
    <cellStyle name="Millares 657 3 10 4" xfId="26190" xr:uid="{F8CA63E3-1714-495D-83C0-0E4789482463}"/>
    <cellStyle name="Millares 657 3 10 5" xfId="47693" xr:uid="{C78F24AE-A769-4360-BB4D-F0382C15E6A1}"/>
    <cellStyle name="Millares 657 3 11" xfId="5187" xr:uid="{944FC2EB-8EFA-4E07-BD6E-CE21C3F747E4}"/>
    <cellStyle name="Millares 657 3 11 2" xfId="13453" xr:uid="{3A710DB6-2137-40F9-B3B8-51FD2C04AF9F}"/>
    <cellStyle name="Millares 657 3 11 2 2" xfId="34956" xr:uid="{FFE7CA62-4136-4FCC-A7AB-3D361B34BDC7}"/>
    <cellStyle name="Millares 657 3 11 3" xfId="20088" xr:uid="{08FF3F5B-4A66-430A-B681-B3F8B234DE2B}"/>
    <cellStyle name="Millares 657 3 11 3 2" xfId="41591" xr:uid="{8F1779D0-27DC-4E0E-9FDF-3712B13E3E22}"/>
    <cellStyle name="Millares 657 3 11 4" xfId="26693" xr:uid="{65FCF3D8-E5D3-4F98-9979-303D049C4770}"/>
    <cellStyle name="Millares 657 3 11 5" xfId="48196" xr:uid="{3E172B78-13D0-475A-9E20-75622DA93C44}"/>
    <cellStyle name="Millares 657 3 12" xfId="6828" xr:uid="{6756ACEA-C181-4261-A268-D0926BC81121}"/>
    <cellStyle name="Millares 657 3 12 2" xfId="28331" xr:uid="{CC522CC6-C42F-43D8-802A-D7857C30660E}"/>
    <cellStyle name="Millares 657 3 13" xfId="8482" xr:uid="{2D0C40AE-4422-439D-8E3A-C06673767F18}"/>
    <cellStyle name="Millares 657 3 13 2" xfId="29985" xr:uid="{017E4906-1E61-4458-823C-0071BD14837F}"/>
    <cellStyle name="Millares 657 3 14" xfId="15121" xr:uid="{3AB33F98-8940-450C-AEEB-FFA7655598DB}"/>
    <cellStyle name="Millares 657 3 14 2" xfId="36624" xr:uid="{5D073F1F-B304-4A55-89B9-12F4AA8A1E83}"/>
    <cellStyle name="Millares 657 3 15" xfId="21726" xr:uid="{81DFAB39-2424-4CE3-B8A1-042AB61C8D36}"/>
    <cellStyle name="Millares 657 3 16" xfId="43229" xr:uid="{5827EE1B-CEF0-49E2-88CB-35246984963F}"/>
    <cellStyle name="Millares 657 3 2" xfId="479" xr:uid="{43A810C7-E33F-4ABD-AEC9-0CB9FEF5B590}"/>
    <cellStyle name="Millares 657 3 2 10" xfId="7090" xr:uid="{2DA0DDF6-2DBF-431B-AA1B-34654039E37C}"/>
    <cellStyle name="Millares 657 3 2 10 2" xfId="28593" xr:uid="{0EA3480C-B4E8-47E9-927E-09B1D9BC63DE}"/>
    <cellStyle name="Millares 657 3 2 11" xfId="8746" xr:uid="{62B48B14-4731-4FFE-89FE-D3D4A8D7A32C}"/>
    <cellStyle name="Millares 657 3 2 11 2" xfId="30249" xr:uid="{5FF02A15-9ED4-4434-8E10-7008B1493E6B}"/>
    <cellStyle name="Millares 657 3 2 12" xfId="15382" xr:uid="{2CCB6355-9D6D-4455-B3D4-82326F0103F9}"/>
    <cellStyle name="Millares 657 3 2 12 2" xfId="36885" xr:uid="{C4612827-163A-40E6-9D6B-2E6A3CE2FD58}"/>
    <cellStyle name="Millares 657 3 2 13" xfId="21987" xr:uid="{CE63046B-ECE0-45A0-946D-BF6F26117590}"/>
    <cellStyle name="Millares 657 3 2 14" xfId="43490" xr:uid="{67661C95-83E3-4211-B8A8-AFAB7E8885A6}"/>
    <cellStyle name="Millares 657 3 2 2" xfId="761" xr:uid="{1F9A9305-A9D3-4ADC-8C90-ECD1009736AC}"/>
    <cellStyle name="Millares 657 3 2 2 10" xfId="15662" xr:uid="{BB1396CD-9AE0-4892-B4AD-60971C01344F}"/>
    <cellStyle name="Millares 657 3 2 2 10 2" xfId="37165" xr:uid="{C32E1B89-C0C3-4A4A-ACF7-F3DB8A947894}"/>
    <cellStyle name="Millares 657 3 2 2 11" xfId="22267" xr:uid="{63839645-965B-46F2-8F34-AC5A12D6EB8F}"/>
    <cellStyle name="Millares 657 3 2 2 12" xfId="43770" xr:uid="{9CCC625B-44AC-4626-B4C7-8559E4D89323}"/>
    <cellStyle name="Millares 657 3 2 2 2" xfId="1707" xr:uid="{796F4136-FEA4-4F6D-8F52-3944AB6F92FD}"/>
    <cellStyle name="Millares 657 3 2 2 2 2" xfId="4536" xr:uid="{41822D0A-5874-4EEF-802D-AE9F77F1FD17}"/>
    <cellStyle name="Millares 657 3 2 2 2 2 2" xfId="12802" xr:uid="{75C75FC6-5DBC-466D-9904-3C7C0A248839}"/>
    <cellStyle name="Millares 657 3 2 2 2 2 2 2" xfId="34305" xr:uid="{4C4A3BD1-71C4-4F0D-8680-39C6167CFF17}"/>
    <cellStyle name="Millares 657 3 2 2 2 2 3" xfId="19437" xr:uid="{7FA3C0F8-32F4-4863-B7E6-BF972B6A4A97}"/>
    <cellStyle name="Millares 657 3 2 2 2 2 3 2" xfId="40940" xr:uid="{DA5A18EB-21AD-40FE-8256-25EB94E5C5ED}"/>
    <cellStyle name="Millares 657 3 2 2 2 2 4" xfId="26042" xr:uid="{18C22928-295F-486A-B514-D3F55682C056}"/>
    <cellStyle name="Millares 657 3 2 2 2 2 5" xfId="47545" xr:uid="{CBD85036-CD2D-401E-94E5-0E17D6C3E49C}"/>
    <cellStyle name="Millares 657 3 2 2 2 3" xfId="6675" xr:uid="{9398A088-6D2F-4681-92EA-31A8DEDD7308}"/>
    <cellStyle name="Millares 657 3 2 2 2 3 2" xfId="14941" xr:uid="{B4E9AE57-A5A5-44B4-B8D1-C4EBD742A1C4}"/>
    <cellStyle name="Millares 657 3 2 2 2 3 2 2" xfId="36444" xr:uid="{AEE5CEDF-FC7D-4645-B73D-F785BE254A46}"/>
    <cellStyle name="Millares 657 3 2 2 2 3 3" xfId="21576" xr:uid="{9F4DD94B-1436-4F8E-8542-53F9A04FDD4D}"/>
    <cellStyle name="Millares 657 3 2 2 2 3 3 2" xfId="43079" xr:uid="{9EE2BDBC-2788-457D-8677-A0258F925356}"/>
    <cellStyle name="Millares 657 3 2 2 2 3 4" xfId="28181" xr:uid="{77422378-373C-46F8-AE3F-3FD16B7B8FA7}"/>
    <cellStyle name="Millares 657 3 2 2 2 3 5" xfId="49684" xr:uid="{A311E292-205C-47E2-AACB-28334A252517}"/>
    <cellStyle name="Millares 657 3 2 2 2 4" xfId="8316" xr:uid="{742976B9-F8B3-4298-BACD-266105F89C0F}"/>
    <cellStyle name="Millares 657 3 2 2 2 4 2" xfId="29819" xr:uid="{5DF20124-52FF-46FF-AC77-5C72FC99E423}"/>
    <cellStyle name="Millares 657 3 2 2 2 5" xfId="9973" xr:uid="{0C3EBDB6-C258-4371-A831-656769B0169D}"/>
    <cellStyle name="Millares 657 3 2 2 2 5 2" xfId="31476" xr:uid="{D594DB26-11D2-42F1-BAD1-393F8CD1BBED}"/>
    <cellStyle name="Millares 657 3 2 2 2 6" xfId="16608" xr:uid="{5771F99F-379D-46AE-BA99-AD8114BE8985}"/>
    <cellStyle name="Millares 657 3 2 2 2 6 2" xfId="38111" xr:uid="{93583E1A-96B1-4A4E-B5B3-5DD618ADECAD}"/>
    <cellStyle name="Millares 657 3 2 2 2 7" xfId="23213" xr:uid="{184A2D17-73AC-4D79-9548-5EDC904559FD}"/>
    <cellStyle name="Millares 657 3 2 2 2 8" xfId="44716" xr:uid="{89A12AFB-0C47-4E3A-825B-EA5B27CD1549}"/>
    <cellStyle name="Millares 657 3 2 2 3" xfId="2394" xr:uid="{3A7656D5-2A9E-47B8-8A2A-71399E4C6EAC}"/>
    <cellStyle name="Millares 657 3 2 2 3 2" xfId="10660" xr:uid="{835D2726-C908-439C-BEDE-C8F1A6909D50}"/>
    <cellStyle name="Millares 657 3 2 2 3 2 2" xfId="32163" xr:uid="{9DABE745-84E1-407B-A3F3-224CB9EF714D}"/>
    <cellStyle name="Millares 657 3 2 2 3 3" xfId="17295" xr:uid="{20E60FEE-0524-49FF-BEC2-A36C79DAB399}"/>
    <cellStyle name="Millares 657 3 2 2 3 3 2" xfId="38798" xr:uid="{2A305B2E-959C-4C60-87ED-9C2D2E6D6061}"/>
    <cellStyle name="Millares 657 3 2 2 3 4" xfId="23900" xr:uid="{CA512500-A23F-44F6-82CF-B35F08C6E5BC}"/>
    <cellStyle name="Millares 657 3 2 2 3 5" xfId="45403" xr:uid="{16DF6DEA-652B-44B9-97D0-56132278F139}"/>
    <cellStyle name="Millares 657 3 2 2 4" xfId="2911" xr:uid="{58B37939-9102-4476-96D8-6FF9A0E3C452}"/>
    <cellStyle name="Millares 657 3 2 2 4 2" xfId="11177" xr:uid="{05DD3D53-E6C1-41C8-A091-E626BB9A6DCF}"/>
    <cellStyle name="Millares 657 3 2 2 4 2 2" xfId="32680" xr:uid="{FBFBD034-C4A9-4201-8A08-9A09DAA5B24E}"/>
    <cellStyle name="Millares 657 3 2 2 4 3" xfId="17812" xr:uid="{66FC0DF5-5775-4985-B7D2-00E5F99F3626}"/>
    <cellStyle name="Millares 657 3 2 2 4 3 2" xfId="39315" xr:uid="{DF40301E-6F14-45E0-8A3D-B72F1015375E}"/>
    <cellStyle name="Millares 657 3 2 2 4 4" xfId="24417" xr:uid="{B19CF9ED-A920-4711-B37A-67274B7C4A99}"/>
    <cellStyle name="Millares 657 3 2 2 4 5" xfId="45920" xr:uid="{99925B7B-DAB2-47C6-B07B-A363ABA64413}"/>
    <cellStyle name="Millares 657 3 2 2 5" xfId="3590" xr:uid="{847A2B39-30B9-4D28-A939-45CB07EFB933}"/>
    <cellStyle name="Millares 657 3 2 2 5 2" xfId="11856" xr:uid="{42E5A6EB-8AF2-4B13-B635-A51A0B5F37FE}"/>
    <cellStyle name="Millares 657 3 2 2 5 2 2" xfId="33359" xr:uid="{CF8DAE9D-8324-4D5F-A566-BE65C643640B}"/>
    <cellStyle name="Millares 657 3 2 2 5 3" xfId="18491" xr:uid="{43B480D5-9E1A-4196-BAC1-7CFDBDCBE373}"/>
    <cellStyle name="Millares 657 3 2 2 5 3 2" xfId="39994" xr:uid="{1DE17C1B-BF75-412A-9444-4E10C4886D19}"/>
    <cellStyle name="Millares 657 3 2 2 5 4" xfId="25096" xr:uid="{E2EEECE7-852A-4D7D-889A-F2CD807FE486}"/>
    <cellStyle name="Millares 657 3 2 2 5 5" xfId="46599" xr:uid="{6032F583-2D4B-4746-87D1-99D4B1FC9791}"/>
    <cellStyle name="Millares 657 3 2 2 6" xfId="5055" xr:uid="{AFADA105-10B9-49F2-A0C3-E8AFFED1A5D7}"/>
    <cellStyle name="Millares 657 3 2 2 6 2" xfId="13321" xr:uid="{8E4B8EB4-2A72-4341-B77B-18E1CF0AAB27}"/>
    <cellStyle name="Millares 657 3 2 2 6 2 2" xfId="34824" xr:uid="{23955FDB-6D52-405E-ADB8-3B1FB7EB1626}"/>
    <cellStyle name="Millares 657 3 2 2 6 3" xfId="19956" xr:uid="{D45FC8C7-EF2D-4BB0-99A9-85C7B5491725}"/>
    <cellStyle name="Millares 657 3 2 2 6 3 2" xfId="41459" xr:uid="{83F2980D-4651-4AC8-A8D7-590975C1CF40}"/>
    <cellStyle name="Millares 657 3 2 2 6 4" xfId="26561" xr:uid="{B3B64ABA-B4E1-4921-9E56-AFEE7BAB9509}"/>
    <cellStyle name="Millares 657 3 2 2 6 5" xfId="48064" xr:uid="{7B69DEA1-52AF-4107-A1BF-EA297AF3CE99}"/>
    <cellStyle name="Millares 657 3 2 2 7" xfId="5729" xr:uid="{754139F0-9945-4F29-BD9A-83E054AD4162}"/>
    <cellStyle name="Millares 657 3 2 2 7 2" xfId="13995" xr:uid="{2D7E56FA-C6EC-4FA3-8812-F82420B0F823}"/>
    <cellStyle name="Millares 657 3 2 2 7 2 2" xfId="35498" xr:uid="{CFEFD5C3-265A-48D6-B636-10A3B1347D3B}"/>
    <cellStyle name="Millares 657 3 2 2 7 3" xfId="20630" xr:uid="{1F603B26-C21D-41FD-843D-FE7BCBC8B152}"/>
    <cellStyle name="Millares 657 3 2 2 7 3 2" xfId="42133" xr:uid="{FD9EAD36-0AEA-42B3-AF62-594A7F344091}"/>
    <cellStyle name="Millares 657 3 2 2 7 4" xfId="27235" xr:uid="{4106FB1A-F226-4221-BD84-FAD5A72385BE}"/>
    <cellStyle name="Millares 657 3 2 2 7 5" xfId="48738" xr:uid="{37880A7E-58FD-4CCB-99C4-BBDA1DBB40C1}"/>
    <cellStyle name="Millares 657 3 2 2 8" xfId="7370" xr:uid="{36D87B75-2C37-4BEE-B365-2F115D06A9F5}"/>
    <cellStyle name="Millares 657 3 2 2 8 2" xfId="28873" xr:uid="{330ED232-2F2D-47F9-943A-7D93CA2EBD7B}"/>
    <cellStyle name="Millares 657 3 2 2 9" xfId="9027" xr:uid="{AADE93AC-54B0-4415-8C80-48ECDC7E234D}"/>
    <cellStyle name="Millares 657 3 2 2 9 2" xfId="30530" xr:uid="{D8690588-5724-49D5-AAEB-2E6CAF20126D}"/>
    <cellStyle name="Millares 657 3 2 3" xfId="1031" xr:uid="{CFFA2DD6-2337-41DD-90CC-5DF873C57784}"/>
    <cellStyle name="Millares 657 3 2 3 2" xfId="3860" xr:uid="{F2D080FA-682C-4A5E-A899-9C8961C4EEC2}"/>
    <cellStyle name="Millares 657 3 2 3 2 2" xfId="12126" xr:uid="{12AF0626-A4D6-44CD-B8BA-9FACED5EB737}"/>
    <cellStyle name="Millares 657 3 2 3 2 2 2" xfId="33629" xr:uid="{29FD912A-81B5-4769-ACCA-3DC24CF4BCCA}"/>
    <cellStyle name="Millares 657 3 2 3 2 3" xfId="18761" xr:uid="{DA820640-7C53-4EEB-9F1F-21D22340A1E2}"/>
    <cellStyle name="Millares 657 3 2 3 2 3 2" xfId="40264" xr:uid="{9009494C-D679-4184-B4A0-6C0C0A22AA54}"/>
    <cellStyle name="Millares 657 3 2 3 2 4" xfId="25366" xr:uid="{8995E7A4-4865-4845-A66F-60CCE425A41D}"/>
    <cellStyle name="Millares 657 3 2 3 2 5" xfId="46869" xr:uid="{62A3DC40-6FE2-46CA-AEA6-A1CAB5214D51}"/>
    <cellStyle name="Millares 657 3 2 3 3" xfId="5999" xr:uid="{F91FA318-5D06-4534-BA80-53335D643F83}"/>
    <cellStyle name="Millares 657 3 2 3 3 2" xfId="14265" xr:uid="{9AAA6066-23C5-4CA1-B5BA-EDBF0973694F}"/>
    <cellStyle name="Millares 657 3 2 3 3 2 2" xfId="35768" xr:uid="{71665663-9CD5-4181-8933-5A7CB188ADDD}"/>
    <cellStyle name="Millares 657 3 2 3 3 3" xfId="20900" xr:uid="{57F6A846-E3EC-4C7F-91BC-8573C116D757}"/>
    <cellStyle name="Millares 657 3 2 3 3 3 2" xfId="42403" xr:uid="{4EE407F1-0E0F-4FE7-92D9-0643F2E4DE67}"/>
    <cellStyle name="Millares 657 3 2 3 3 4" xfId="27505" xr:uid="{205E3499-815F-4E10-B0C4-88CB6E328635}"/>
    <cellStyle name="Millares 657 3 2 3 3 5" xfId="49008" xr:uid="{C49BB0C1-2B18-48F0-90AB-8EB46FA9A6B5}"/>
    <cellStyle name="Millares 657 3 2 3 4" xfId="7640" xr:uid="{0E7634A2-ADB1-4B14-AF22-D2914C26CB23}"/>
    <cellStyle name="Millares 657 3 2 3 4 2" xfId="29143" xr:uid="{771993EA-9DA9-40AA-BCCC-6A7A94BD3D48}"/>
    <cellStyle name="Millares 657 3 2 3 5" xfId="9297" xr:uid="{0E1E08D8-2046-4AD9-97BC-D8A8FDB772F6}"/>
    <cellStyle name="Millares 657 3 2 3 5 2" xfId="30800" xr:uid="{3F488A14-1F48-4B59-AF2A-DC5DBEE9DB34}"/>
    <cellStyle name="Millares 657 3 2 3 6" xfId="15932" xr:uid="{89A61718-93AB-465B-9785-F330E4F546A2}"/>
    <cellStyle name="Millares 657 3 2 3 6 2" xfId="37435" xr:uid="{34AF2740-EC46-43B0-A3CD-75E023F25B12}"/>
    <cellStyle name="Millares 657 3 2 3 7" xfId="22537" xr:uid="{77C5CCDD-28DF-4B30-AE18-DEC168D8F779}"/>
    <cellStyle name="Millares 657 3 2 3 8" xfId="44040" xr:uid="{251A57E5-AA32-437F-8BE2-14C865D63DAE}"/>
    <cellStyle name="Millares 657 3 2 4" xfId="1427" xr:uid="{A2FD225E-42D5-4C64-A240-D90C4E37B80C}"/>
    <cellStyle name="Millares 657 3 2 4 2" xfId="4256" xr:uid="{50987C19-5788-416A-AB0B-C03E816E2773}"/>
    <cellStyle name="Millares 657 3 2 4 2 2" xfId="12522" xr:uid="{04D68250-8A3F-4FCC-ADBF-8E2EF8E4007F}"/>
    <cellStyle name="Millares 657 3 2 4 2 2 2" xfId="34025" xr:uid="{6FDF6142-A09A-4A8C-BA71-EDD6B5124C04}"/>
    <cellStyle name="Millares 657 3 2 4 2 3" xfId="19157" xr:uid="{FB205DCC-1003-4CDD-B0E9-42877387A5F5}"/>
    <cellStyle name="Millares 657 3 2 4 2 3 2" xfId="40660" xr:uid="{B61542B3-AEF5-4742-8E0F-13A0D7545F8A}"/>
    <cellStyle name="Millares 657 3 2 4 2 4" xfId="25762" xr:uid="{CCC15FE5-73C3-494E-8A1C-039E5BAFEDBF}"/>
    <cellStyle name="Millares 657 3 2 4 2 5" xfId="47265" xr:uid="{D32CFE4B-0EEA-4E32-B8A1-467A37DCEC87}"/>
    <cellStyle name="Millares 657 3 2 4 3" xfId="6395" xr:uid="{08348A98-C035-4256-8D2B-936A0187B9E4}"/>
    <cellStyle name="Millares 657 3 2 4 3 2" xfId="14661" xr:uid="{4BCBAC76-9E88-42C1-BBE4-4BEE251D78C1}"/>
    <cellStyle name="Millares 657 3 2 4 3 2 2" xfId="36164" xr:uid="{297AC8AD-83F1-48AB-B0A6-C82C8360AD24}"/>
    <cellStyle name="Millares 657 3 2 4 3 3" xfId="21296" xr:uid="{AF73F19C-F2B9-41FD-A972-39953EC5FCAB}"/>
    <cellStyle name="Millares 657 3 2 4 3 3 2" xfId="42799" xr:uid="{F6F362DF-F9AC-486E-BE4F-B3E90AE623DE}"/>
    <cellStyle name="Millares 657 3 2 4 3 4" xfId="27901" xr:uid="{0A5C06C3-DDE6-44F6-8952-AACA24B9496C}"/>
    <cellStyle name="Millares 657 3 2 4 3 5" xfId="49404" xr:uid="{ED85BD0A-82F5-4B8D-B200-D4317FA26FEE}"/>
    <cellStyle name="Millares 657 3 2 4 4" xfId="8036" xr:uid="{BA31EA90-DC04-4B6D-8410-5A84B84D5014}"/>
    <cellStyle name="Millares 657 3 2 4 4 2" xfId="29539" xr:uid="{8F6C9C00-7C12-4F90-8FB7-FFA1A732CC4A}"/>
    <cellStyle name="Millares 657 3 2 4 5" xfId="9693" xr:uid="{3D674D47-F96F-44E3-BDF2-7761A1C6123E}"/>
    <cellStyle name="Millares 657 3 2 4 5 2" xfId="31196" xr:uid="{47C6513B-73A8-4487-94F2-DAA91B986C0E}"/>
    <cellStyle name="Millares 657 3 2 4 6" xfId="16328" xr:uid="{BF2D3ECE-B019-44D0-AF19-04BFDA86B36D}"/>
    <cellStyle name="Millares 657 3 2 4 6 2" xfId="37831" xr:uid="{AA5973BB-66F4-4CE2-9B81-CB2045318F9C}"/>
    <cellStyle name="Millares 657 3 2 4 7" xfId="22933" xr:uid="{194AD326-1AED-4EF2-9ABD-DFFCEA70C7BF}"/>
    <cellStyle name="Millares 657 3 2 4 8" xfId="44436" xr:uid="{B747574C-C856-4931-AA79-62D77C5DE5FC}"/>
    <cellStyle name="Millares 657 3 2 5" xfId="2114" xr:uid="{2FD348F9-539D-4565-85C4-E540EC49A854}"/>
    <cellStyle name="Millares 657 3 2 5 2" xfId="10380" xr:uid="{D7C18DD6-901F-487A-9FD7-25C86F81F78A}"/>
    <cellStyle name="Millares 657 3 2 5 2 2" xfId="31883" xr:uid="{6A64FFCD-B479-4948-A832-3C0CDB922E3E}"/>
    <cellStyle name="Millares 657 3 2 5 3" xfId="17015" xr:uid="{DE29CC11-E9F9-46DB-B1EE-0A0BBB514C8A}"/>
    <cellStyle name="Millares 657 3 2 5 3 2" xfId="38518" xr:uid="{544907FA-8BF0-4F60-B1AE-BB550E3FFEFF}"/>
    <cellStyle name="Millares 657 3 2 5 4" xfId="23620" xr:uid="{184EAC22-F7FD-422A-A7A2-DA8D88FBF9C8}"/>
    <cellStyle name="Millares 657 3 2 5 5" xfId="45123" xr:uid="{FB57107F-7D2D-4CB5-B7BF-7537AC27E89C}"/>
    <cellStyle name="Millares 657 3 2 6" xfId="2662" xr:uid="{DE13CA96-0A1E-4C55-A7E2-A2F93F3BBCDF}"/>
    <cellStyle name="Millares 657 3 2 6 2" xfId="10928" xr:uid="{034D290D-41C3-43F1-92AC-CF47D2AC16D8}"/>
    <cellStyle name="Millares 657 3 2 6 2 2" xfId="32431" xr:uid="{C86997FA-E6EA-4577-836B-2B88C5FDFB8E}"/>
    <cellStyle name="Millares 657 3 2 6 3" xfId="17563" xr:uid="{D291A2BB-7ED9-475C-8F76-648245900F25}"/>
    <cellStyle name="Millares 657 3 2 6 3 2" xfId="39066" xr:uid="{B9ED9424-E4DA-4B9E-A709-F63A5AC4A772}"/>
    <cellStyle name="Millares 657 3 2 6 4" xfId="24168" xr:uid="{DE409AD4-F66B-4C99-85C4-45FB6645EEF9}"/>
    <cellStyle name="Millares 657 3 2 6 5" xfId="45671" xr:uid="{11DFC2A8-CAD1-4DCA-94B2-9842BAF178D5}"/>
    <cellStyle name="Millares 657 3 2 7" xfId="3310" xr:uid="{5951035F-39C3-4C77-BC23-2A226F01DC7A}"/>
    <cellStyle name="Millares 657 3 2 7 2" xfId="11576" xr:uid="{BDCE0694-BD4B-4011-8EA2-398337A9D771}"/>
    <cellStyle name="Millares 657 3 2 7 2 2" xfId="33079" xr:uid="{E0FE0017-3694-4170-866B-B5A9F7F940CD}"/>
    <cellStyle name="Millares 657 3 2 7 3" xfId="18211" xr:uid="{E835CAED-7B3F-4538-9CD4-BD604EECCD07}"/>
    <cellStyle name="Millares 657 3 2 7 3 2" xfId="39714" xr:uid="{48FCE54E-AF07-49CE-B928-6564D6333A22}"/>
    <cellStyle name="Millares 657 3 2 7 4" xfId="24816" xr:uid="{B28FCF25-FB69-4732-89C4-55AA9769EC0B}"/>
    <cellStyle name="Millares 657 3 2 7 5" xfId="46319" xr:uid="{F219C1F9-A3E1-46F8-88F4-529A6AF64BB6}"/>
    <cellStyle name="Millares 657 3 2 8" xfId="4806" xr:uid="{92988658-97E6-4CAA-B1DE-F3D75445E6BC}"/>
    <cellStyle name="Millares 657 3 2 8 2" xfId="13072" xr:uid="{2CF159ED-D585-4A24-8B0B-393573A146D6}"/>
    <cellStyle name="Millares 657 3 2 8 2 2" xfId="34575" xr:uid="{AB801496-62F6-4B89-8B48-8514E80A5A0C}"/>
    <cellStyle name="Millares 657 3 2 8 3" xfId="19707" xr:uid="{4E0BCE0C-CBAC-45CB-BC79-10C36D233006}"/>
    <cellStyle name="Millares 657 3 2 8 3 2" xfId="41210" xr:uid="{8A5634EA-63A9-4572-809D-BF23FB0DBEC6}"/>
    <cellStyle name="Millares 657 3 2 8 4" xfId="26312" xr:uid="{166EB3F5-9647-45A1-A8D1-90506175C08B}"/>
    <cellStyle name="Millares 657 3 2 8 5" xfId="47815" xr:uid="{A232EF3D-B952-4D6D-92C3-CF32733E8A61}"/>
    <cellStyle name="Millares 657 3 2 9" xfId="5449" xr:uid="{E41E7C88-A359-4167-88CD-ED359EB03BC9}"/>
    <cellStyle name="Millares 657 3 2 9 2" xfId="13715" xr:uid="{77F217F8-DE5F-42DC-A97E-777F77545A9C}"/>
    <cellStyle name="Millares 657 3 2 9 2 2" xfId="35218" xr:uid="{0105716F-52B8-45DF-A1DD-73EDC80E06AB}"/>
    <cellStyle name="Millares 657 3 2 9 3" xfId="20350" xr:uid="{38EDB34B-CF4B-4D46-B124-62A15C77E115}"/>
    <cellStyle name="Millares 657 3 2 9 3 2" xfId="41853" xr:uid="{6B9BC24C-1354-48AC-8F71-3A37B5BEF3FF}"/>
    <cellStyle name="Millares 657 3 2 9 4" xfId="26955" xr:uid="{64DA419F-9467-4730-B313-888571B3FFFB}"/>
    <cellStyle name="Millares 657 3 2 9 5" xfId="48458" xr:uid="{D09DB56F-FDD1-4147-AA2B-4E63CA84F9F8}"/>
    <cellStyle name="Millares 657 3 3" xfId="352" xr:uid="{882DB974-9294-47A9-811A-146B7D2DEC04}"/>
    <cellStyle name="Millares 657 3 3 10" xfId="15255" xr:uid="{23554791-75B6-4E04-A1CA-04BE09737075}"/>
    <cellStyle name="Millares 657 3 3 10 2" xfId="36758" xr:uid="{35756306-B174-480F-9E67-EB821C0B653E}"/>
    <cellStyle name="Millares 657 3 3 11" xfId="21860" xr:uid="{C5AB53EA-1666-46D6-8954-D1D1EC093B04}"/>
    <cellStyle name="Millares 657 3 3 12" xfId="43363" xr:uid="{7E0BD7CB-9BB6-4230-91EC-FB11202E3B6E}"/>
    <cellStyle name="Millares 657 3 3 2" xfId="1300" xr:uid="{B5671930-A57F-4A40-AEA1-147CEA554402}"/>
    <cellStyle name="Millares 657 3 3 2 2" xfId="4129" xr:uid="{E6EBCCAD-080A-43A5-A7AC-8AF4438B2B37}"/>
    <cellStyle name="Millares 657 3 3 2 2 2" xfId="12395" xr:uid="{8DEAD1C2-7625-4C5B-A48C-7452BA5C5B24}"/>
    <cellStyle name="Millares 657 3 3 2 2 2 2" xfId="33898" xr:uid="{038B6877-6784-4D86-BBA3-9DB579CEF79F}"/>
    <cellStyle name="Millares 657 3 3 2 2 3" xfId="19030" xr:uid="{58719E22-3707-43DC-A4AD-04CE39DF86CD}"/>
    <cellStyle name="Millares 657 3 3 2 2 3 2" xfId="40533" xr:uid="{A19ED14E-3639-4A18-BC25-AA4353AF4041}"/>
    <cellStyle name="Millares 657 3 3 2 2 4" xfId="25635" xr:uid="{8295B8CF-2505-4B40-A6C2-13FF88582372}"/>
    <cellStyle name="Millares 657 3 3 2 2 5" xfId="47138" xr:uid="{E61F573B-924E-4193-9428-B610C71C9241}"/>
    <cellStyle name="Millares 657 3 3 2 3" xfId="6268" xr:uid="{BA29188B-F803-4D1B-A2C5-12DF374CAADA}"/>
    <cellStyle name="Millares 657 3 3 2 3 2" xfId="14534" xr:uid="{8B92A402-8AE7-4827-8C34-319EA726FF11}"/>
    <cellStyle name="Millares 657 3 3 2 3 2 2" xfId="36037" xr:uid="{26E983D0-5740-4576-8122-442D2D336967}"/>
    <cellStyle name="Millares 657 3 3 2 3 3" xfId="21169" xr:uid="{0EB34305-E8C2-4550-8043-EFC1B82F4DEF}"/>
    <cellStyle name="Millares 657 3 3 2 3 3 2" xfId="42672" xr:uid="{EBC8695D-CCB3-4291-8C27-B302CC33D079}"/>
    <cellStyle name="Millares 657 3 3 2 3 4" xfId="27774" xr:uid="{76F64AA0-C385-45D5-91A7-348D9ABEF3C8}"/>
    <cellStyle name="Millares 657 3 3 2 3 5" xfId="49277" xr:uid="{6632BD8B-042E-4E3F-80C4-612FF9775B94}"/>
    <cellStyle name="Millares 657 3 3 2 4" xfId="7909" xr:uid="{D4763343-06AC-4A99-B5EC-C203E4D616BC}"/>
    <cellStyle name="Millares 657 3 3 2 4 2" xfId="29412" xr:uid="{F8895CE3-2D9C-429A-B164-D4E5540465EA}"/>
    <cellStyle name="Millares 657 3 3 2 5" xfId="9566" xr:uid="{D7F4004A-4B2A-4D45-B08C-19E96138D346}"/>
    <cellStyle name="Millares 657 3 3 2 5 2" xfId="31069" xr:uid="{2DE20E5D-BDFF-49F0-A1AB-CB57F1754C25}"/>
    <cellStyle name="Millares 657 3 3 2 6" xfId="16201" xr:uid="{AD5E1BCB-4BA2-4B98-A571-771922B5E9C0}"/>
    <cellStyle name="Millares 657 3 3 2 6 2" xfId="37704" xr:uid="{D1DD895C-0F09-436F-8261-670D4A64483C}"/>
    <cellStyle name="Millares 657 3 3 2 7" xfId="22806" xr:uid="{52C762A6-CBD9-4F22-BB0E-043008230E0C}"/>
    <cellStyle name="Millares 657 3 3 2 8" xfId="44309" xr:uid="{7263451B-34CD-4047-8AF3-23812165784F}"/>
    <cellStyle name="Millares 657 3 3 3" xfId="1987" xr:uid="{65F909A5-6FAD-4205-848F-30A441836B9B}"/>
    <cellStyle name="Millares 657 3 3 3 2" xfId="10253" xr:uid="{30A39B1A-F416-4199-ACA8-868BF2F989FF}"/>
    <cellStyle name="Millares 657 3 3 3 2 2" xfId="31756" xr:uid="{2192A2A0-A3C0-455B-BD42-C1AEF9790703}"/>
    <cellStyle name="Millares 657 3 3 3 3" xfId="16888" xr:uid="{B541521D-AA21-4680-8189-875F44546056}"/>
    <cellStyle name="Millares 657 3 3 3 3 2" xfId="38391" xr:uid="{5703B78D-97E2-4A43-943C-FD6B3633649D}"/>
    <cellStyle name="Millares 657 3 3 3 4" xfId="23493" xr:uid="{00E85ACC-09BA-464C-8F2B-38482EA2D432}"/>
    <cellStyle name="Millares 657 3 3 3 5" xfId="44996" xr:uid="{A795D226-14C1-45CD-B66B-BB26EF796BF3}"/>
    <cellStyle name="Millares 657 3 3 4" xfId="2786" xr:uid="{F14D2BE1-2E04-4AFA-9E85-B7774FF74A51}"/>
    <cellStyle name="Millares 657 3 3 4 2" xfId="11052" xr:uid="{1222DAA5-B398-477D-A31D-CE529CA79C33}"/>
    <cellStyle name="Millares 657 3 3 4 2 2" xfId="32555" xr:uid="{9A8E2D72-E0F8-46E6-AFF4-377169FA4BD3}"/>
    <cellStyle name="Millares 657 3 3 4 3" xfId="17687" xr:uid="{14565697-2CE7-48B8-A8AF-986E911B37EC}"/>
    <cellStyle name="Millares 657 3 3 4 3 2" xfId="39190" xr:uid="{DA3098D7-13CE-4715-B8B2-2D4C02680BD5}"/>
    <cellStyle name="Millares 657 3 3 4 4" xfId="24292" xr:uid="{0DF9E695-5557-4DF9-8E70-15143DE3637A}"/>
    <cellStyle name="Millares 657 3 3 4 5" xfId="45795" xr:uid="{31E08868-46B1-48CF-93B9-B4FC0CE1F8D2}"/>
    <cellStyle name="Millares 657 3 3 5" xfId="3183" xr:uid="{F7950CAF-8C0A-4B64-A410-3F87934EA532}"/>
    <cellStyle name="Millares 657 3 3 5 2" xfId="11449" xr:uid="{9F5A9CD6-4063-4D80-8AFE-978AC6841593}"/>
    <cellStyle name="Millares 657 3 3 5 2 2" xfId="32952" xr:uid="{05A9254B-8E7C-4585-83CB-354531C34C05}"/>
    <cellStyle name="Millares 657 3 3 5 3" xfId="18084" xr:uid="{448B8FF5-C8D0-488B-A800-799D6B75A962}"/>
    <cellStyle name="Millares 657 3 3 5 3 2" xfId="39587" xr:uid="{D30CCC71-C512-4BE1-9FEA-3C926E4E95EF}"/>
    <cellStyle name="Millares 657 3 3 5 4" xfId="24689" xr:uid="{43725DA7-9F75-4D6E-8553-7837DA3E464B}"/>
    <cellStyle name="Millares 657 3 3 5 5" xfId="46192" xr:uid="{1744C1FC-CC88-4C38-B971-E117036C711C}"/>
    <cellStyle name="Millares 657 3 3 6" xfId="4930" xr:uid="{08A304F9-3A63-45C0-9EC7-9533430F21E7}"/>
    <cellStyle name="Millares 657 3 3 6 2" xfId="13196" xr:uid="{1000A50B-B2D0-40C5-8128-977F69907812}"/>
    <cellStyle name="Millares 657 3 3 6 2 2" xfId="34699" xr:uid="{E8E036EC-9A3E-4F14-9F8D-F9F3FC2B268F}"/>
    <cellStyle name="Millares 657 3 3 6 3" xfId="19831" xr:uid="{4F1AE858-4B95-4E30-8E71-04F9F35125D2}"/>
    <cellStyle name="Millares 657 3 3 6 3 2" xfId="41334" xr:uid="{0341B53B-37EA-429B-A572-A5D21EB61850}"/>
    <cellStyle name="Millares 657 3 3 6 4" xfId="26436" xr:uid="{3995E509-5972-4DE0-9593-FAA86A4BFD0C}"/>
    <cellStyle name="Millares 657 3 3 6 5" xfId="47939" xr:uid="{F479290F-DD53-4A45-9C3D-D7D251B1F437}"/>
    <cellStyle name="Millares 657 3 3 7" xfId="5322" xr:uid="{DC0AB26E-9A7A-4F9F-B6E5-223D2D5F97C7}"/>
    <cellStyle name="Millares 657 3 3 7 2" xfId="13588" xr:uid="{C2F5DE48-25CF-4869-BEEE-EF3D2E0B5BAA}"/>
    <cellStyle name="Millares 657 3 3 7 2 2" xfId="35091" xr:uid="{AF5945E0-C067-4698-8125-E4C539256A76}"/>
    <cellStyle name="Millares 657 3 3 7 3" xfId="20223" xr:uid="{6A12FCCD-2E0D-4A93-BCE8-8484884CA8E1}"/>
    <cellStyle name="Millares 657 3 3 7 3 2" xfId="41726" xr:uid="{1D50382E-DFAF-450C-A2D4-4495BE6F1DBC}"/>
    <cellStyle name="Millares 657 3 3 7 4" xfId="26828" xr:uid="{0661D834-E353-4EBD-BE32-AA6DB4E70DCD}"/>
    <cellStyle name="Millares 657 3 3 7 5" xfId="48331" xr:uid="{7DE39B49-ED83-458F-9105-05D17BAEBC4F}"/>
    <cellStyle name="Millares 657 3 3 8" xfId="6963" xr:uid="{2A038685-7C3A-4AF3-AA10-5B5D49A5D370}"/>
    <cellStyle name="Millares 657 3 3 8 2" xfId="28466" xr:uid="{8122CB8A-A1CE-4660-B6F6-7BAA2B88D479}"/>
    <cellStyle name="Millares 657 3 3 9" xfId="8619" xr:uid="{B7E3526A-16F4-4EFE-8082-C2352F6751C2}"/>
    <cellStyle name="Millares 657 3 3 9 2" xfId="30122" xr:uid="{5DF881A8-39C1-4325-9754-B2995ABA3A4B}"/>
    <cellStyle name="Millares 657 3 4" xfId="636" xr:uid="{F56B694F-558C-4292-ADE8-834013DB254E}"/>
    <cellStyle name="Millares 657 3 4 10" xfId="43645" xr:uid="{D6E1F2CB-118B-4828-8A76-15CCB8AD7DEE}"/>
    <cellStyle name="Millares 657 3 4 2" xfId="1582" xr:uid="{B8E69EF5-97CB-4872-ABEE-96919CF14DD9}"/>
    <cellStyle name="Millares 657 3 4 2 2" xfId="4411" xr:uid="{83D4E373-1C58-429D-B4DB-0B2C16833D09}"/>
    <cellStyle name="Millares 657 3 4 2 2 2" xfId="12677" xr:uid="{6A7C17BC-1CEA-43AF-A56F-8F93D2A6AEAF}"/>
    <cellStyle name="Millares 657 3 4 2 2 2 2" xfId="34180" xr:uid="{5362C912-F0B0-4B1F-A960-26BA474C69B4}"/>
    <cellStyle name="Millares 657 3 4 2 2 3" xfId="19312" xr:uid="{64C37DDD-DD87-47A7-9443-26D88F11370B}"/>
    <cellStyle name="Millares 657 3 4 2 2 3 2" xfId="40815" xr:uid="{2E39B891-49CD-4EC9-A6FC-AA071EDEEFEA}"/>
    <cellStyle name="Millares 657 3 4 2 2 4" xfId="25917" xr:uid="{C751F19F-5F71-4CC5-953C-F5A3771157C0}"/>
    <cellStyle name="Millares 657 3 4 2 2 5" xfId="47420" xr:uid="{6E04FC76-5EF4-4143-B766-C3D432287082}"/>
    <cellStyle name="Millares 657 3 4 2 3" xfId="6550" xr:uid="{B7DAB1B9-508C-4FC1-B507-EA8C52E26C06}"/>
    <cellStyle name="Millares 657 3 4 2 3 2" xfId="14816" xr:uid="{2A6F1919-D0E0-4F48-BBF1-BCB0A6D09CB6}"/>
    <cellStyle name="Millares 657 3 4 2 3 2 2" xfId="36319" xr:uid="{88D10952-BDAD-48F0-B238-B766A18AB6AF}"/>
    <cellStyle name="Millares 657 3 4 2 3 3" xfId="21451" xr:uid="{BAD2557B-502C-44C6-A297-49CBB8768F0A}"/>
    <cellStyle name="Millares 657 3 4 2 3 3 2" xfId="42954" xr:uid="{00248487-6291-4AA5-BD86-792A68801388}"/>
    <cellStyle name="Millares 657 3 4 2 3 4" xfId="28056" xr:uid="{0B3C93A1-0808-4896-B8ED-73FC4756C7BD}"/>
    <cellStyle name="Millares 657 3 4 2 3 5" xfId="49559" xr:uid="{A9A42DF3-6489-48C4-A8BE-F9F95346F023}"/>
    <cellStyle name="Millares 657 3 4 2 4" xfId="8191" xr:uid="{DDA9F8CB-78AE-4309-BB37-D757B9E7669F}"/>
    <cellStyle name="Millares 657 3 4 2 4 2" xfId="29694" xr:uid="{7875C580-C4E6-45ED-9A8F-44B61AB25425}"/>
    <cellStyle name="Millares 657 3 4 2 5" xfId="9848" xr:uid="{9352E359-52C9-478D-80BB-52483D5B894E}"/>
    <cellStyle name="Millares 657 3 4 2 5 2" xfId="31351" xr:uid="{3E6206E0-61E6-490D-83E3-FECDB8E533FB}"/>
    <cellStyle name="Millares 657 3 4 2 6" xfId="16483" xr:uid="{F09915F6-9ED6-4F0B-A225-4C7C3F0EAEFD}"/>
    <cellStyle name="Millares 657 3 4 2 6 2" xfId="37986" xr:uid="{78D1C4CF-1F17-4F0A-8A81-6DEF5B078510}"/>
    <cellStyle name="Millares 657 3 4 2 7" xfId="23088" xr:uid="{D887CC08-479D-40EF-B3C6-28D0F16055F7}"/>
    <cellStyle name="Millares 657 3 4 2 8" xfId="44591" xr:uid="{386C324B-6657-448C-89C4-9E397B6AE8FA}"/>
    <cellStyle name="Millares 657 3 4 3" xfId="2269" xr:uid="{A0ED4A9E-9F51-487D-B730-FCA8DA1FA67D}"/>
    <cellStyle name="Millares 657 3 4 3 2" xfId="10535" xr:uid="{8C08271A-DA15-457F-8569-722DAD543AED}"/>
    <cellStyle name="Millares 657 3 4 3 2 2" xfId="32038" xr:uid="{106395A9-805A-454A-BCB6-9B3AB22A3374}"/>
    <cellStyle name="Millares 657 3 4 3 3" xfId="17170" xr:uid="{2E106412-B844-47CC-913E-568AE7287148}"/>
    <cellStyle name="Millares 657 3 4 3 3 2" xfId="38673" xr:uid="{91FDFF48-3112-4024-8F20-18509BDC4C3D}"/>
    <cellStyle name="Millares 657 3 4 3 4" xfId="23775" xr:uid="{5C939DB8-3F06-4204-9B44-50BE48A65CA0}"/>
    <cellStyle name="Millares 657 3 4 3 5" xfId="45278" xr:uid="{B83AFCF8-1032-41EC-9823-4678A458BFA1}"/>
    <cellStyle name="Millares 657 3 4 4" xfId="3465" xr:uid="{F72D39F5-DB19-459B-91B6-C396C9FED1F2}"/>
    <cellStyle name="Millares 657 3 4 4 2" xfId="11731" xr:uid="{49C1C0AC-9B4C-43B9-9929-9C0E335A40C6}"/>
    <cellStyle name="Millares 657 3 4 4 2 2" xfId="33234" xr:uid="{2F74237C-2A6B-4699-9475-C922859E7D60}"/>
    <cellStyle name="Millares 657 3 4 4 3" xfId="18366" xr:uid="{2B3134F9-2E0C-4565-ADB1-4B1677D7E7FF}"/>
    <cellStyle name="Millares 657 3 4 4 3 2" xfId="39869" xr:uid="{98CE4122-09A6-4786-92C4-211AA3F0CAD1}"/>
    <cellStyle name="Millares 657 3 4 4 4" xfId="24971" xr:uid="{C4A94CAF-1A5D-414C-983C-A96BFFB0496A}"/>
    <cellStyle name="Millares 657 3 4 4 5" xfId="46474" xr:uid="{030FE353-F059-4471-9A50-1D8AF81FF003}"/>
    <cellStyle name="Millares 657 3 4 5" xfId="5604" xr:uid="{E56971E9-C2AC-4621-ABFE-84B5A3AE1847}"/>
    <cellStyle name="Millares 657 3 4 5 2" xfId="13870" xr:uid="{21DF5045-1BAD-4C16-8216-89AE5393C748}"/>
    <cellStyle name="Millares 657 3 4 5 2 2" xfId="35373" xr:uid="{42649309-6A04-44E3-BC44-199D0B52D1C5}"/>
    <cellStyle name="Millares 657 3 4 5 3" xfId="20505" xr:uid="{A4A4AD9A-DA61-4A12-BD7D-9FCA79ADB314}"/>
    <cellStyle name="Millares 657 3 4 5 3 2" xfId="42008" xr:uid="{1E806C97-BFFE-4A7D-A0F9-62250752F9CE}"/>
    <cellStyle name="Millares 657 3 4 5 4" xfId="27110" xr:uid="{C54301D0-7B16-43E9-9A95-38722A68DB07}"/>
    <cellStyle name="Millares 657 3 4 5 5" xfId="48613" xr:uid="{45062D4F-87D2-4298-8BBE-7281CD9A1FC5}"/>
    <cellStyle name="Millares 657 3 4 6" xfId="7245" xr:uid="{0ABB40EC-D0AC-40E7-A672-218E21FF7C71}"/>
    <cellStyle name="Millares 657 3 4 6 2" xfId="28748" xr:uid="{33E8DD78-317A-4D13-92EF-3F012EA6CEF8}"/>
    <cellStyle name="Millares 657 3 4 7" xfId="8902" xr:uid="{531F0463-4F41-43DA-92EC-837341057881}"/>
    <cellStyle name="Millares 657 3 4 7 2" xfId="30405" xr:uid="{F2EA3327-1E94-4A34-AC87-7BB2BAC54C92}"/>
    <cellStyle name="Millares 657 3 4 8" xfId="15537" xr:uid="{E22AB9C5-0940-48EE-AF80-96C66959D460}"/>
    <cellStyle name="Millares 657 3 4 8 2" xfId="37040" xr:uid="{9FC90A42-1039-4E39-8153-E4CD6DAC9ABE}"/>
    <cellStyle name="Millares 657 3 4 9" xfId="22142" xr:uid="{313C1D5F-FA50-4C71-AAA5-AA8F87F0A5FB}"/>
    <cellStyle name="Millares 657 3 5" xfId="904" xr:uid="{0E44803F-E0A9-4456-BB9E-E196BC1A17BF}"/>
    <cellStyle name="Millares 657 3 5 2" xfId="3733" xr:uid="{54265567-8BB5-4763-95C9-8DA7CB932300}"/>
    <cellStyle name="Millares 657 3 5 2 2" xfId="11999" xr:uid="{80ED2032-83B1-4865-B2F5-EDD5374562E1}"/>
    <cellStyle name="Millares 657 3 5 2 2 2" xfId="33502" xr:uid="{E7B6A279-B4B2-498B-8FE7-B3F79848D9D2}"/>
    <cellStyle name="Millares 657 3 5 2 3" xfId="18634" xr:uid="{02BB1DC4-ABCB-4F61-94BB-86490185141D}"/>
    <cellStyle name="Millares 657 3 5 2 3 2" xfId="40137" xr:uid="{E3F24272-F566-459C-B955-5E8173DD3E01}"/>
    <cellStyle name="Millares 657 3 5 2 4" xfId="25239" xr:uid="{42EC8F83-D03E-4324-B2F3-341D89661398}"/>
    <cellStyle name="Millares 657 3 5 2 5" xfId="46742" xr:uid="{2E022BBF-B2B3-460F-9DF4-A9496A49F624}"/>
    <cellStyle name="Millares 657 3 5 3" xfId="5872" xr:uid="{6EED64AC-6C26-4B9C-8E9A-A793F32015D5}"/>
    <cellStyle name="Millares 657 3 5 3 2" xfId="14138" xr:uid="{F5EF266E-4B48-4AE9-8CB1-F239C37144CC}"/>
    <cellStyle name="Millares 657 3 5 3 2 2" xfId="35641" xr:uid="{7101FA64-3784-4DDE-B72C-BECD283E812A}"/>
    <cellStyle name="Millares 657 3 5 3 3" xfId="20773" xr:uid="{17CD754D-FEB6-4B69-B1A6-550CA56AA821}"/>
    <cellStyle name="Millares 657 3 5 3 3 2" xfId="42276" xr:uid="{19FC9A25-B0FE-4F0F-B470-FF6829A9AE93}"/>
    <cellStyle name="Millares 657 3 5 3 4" xfId="27378" xr:uid="{BBBD0477-CA46-4045-8014-A27654B6F6BF}"/>
    <cellStyle name="Millares 657 3 5 3 5" xfId="48881" xr:uid="{66635392-23BA-4D65-8709-A78E48DCD39B}"/>
    <cellStyle name="Millares 657 3 5 4" xfId="7513" xr:uid="{D5C187A4-89CF-4625-9FD2-FE1852FA8604}"/>
    <cellStyle name="Millares 657 3 5 4 2" xfId="29016" xr:uid="{A45772C2-1888-44C8-9AF4-D2C6A36E96D1}"/>
    <cellStyle name="Millares 657 3 5 5" xfId="9170" xr:uid="{802F4C99-C34A-4B01-9B33-F9324ABA3689}"/>
    <cellStyle name="Millares 657 3 5 5 2" xfId="30673" xr:uid="{51B95958-454E-47A2-897F-22B1C90C6D4C}"/>
    <cellStyle name="Millares 657 3 5 6" xfId="15805" xr:uid="{616D9167-8B6C-49A1-86C6-3E5E3A90F06B}"/>
    <cellStyle name="Millares 657 3 5 6 2" xfId="37308" xr:uid="{03C7D94F-A7AE-4478-B776-F35C5431B58B}"/>
    <cellStyle name="Millares 657 3 5 7" xfId="22410" xr:uid="{6F23CB6F-CEF5-43E8-BA82-B36ED110DAF0}"/>
    <cellStyle name="Millares 657 3 5 8" xfId="43913" xr:uid="{6BF2A274-A33E-463E-A967-DCF4ABCFBC68}"/>
    <cellStyle name="Millares 657 3 6" xfId="1165" xr:uid="{D163E97F-0360-432B-A7A0-0C745A4DA6A3}"/>
    <cellStyle name="Millares 657 3 6 2" xfId="3994" xr:uid="{8C61964D-58CE-452C-9B50-B472827B0BCF}"/>
    <cellStyle name="Millares 657 3 6 2 2" xfId="12260" xr:uid="{DC4D2282-73AF-4BF0-9B1F-E53784319A9C}"/>
    <cellStyle name="Millares 657 3 6 2 2 2" xfId="33763" xr:uid="{F3FB09F6-E041-44ED-9718-947B9D301A0F}"/>
    <cellStyle name="Millares 657 3 6 2 3" xfId="18895" xr:uid="{69AE70B1-C7EC-4E5A-8C15-FAA060D989CF}"/>
    <cellStyle name="Millares 657 3 6 2 3 2" xfId="40398" xr:uid="{39E9F47E-454E-44CF-9C95-E0F03B50FF51}"/>
    <cellStyle name="Millares 657 3 6 2 4" xfId="25500" xr:uid="{A210E992-A6BC-4A47-BCBF-D20786447E87}"/>
    <cellStyle name="Millares 657 3 6 2 5" xfId="47003" xr:uid="{7FF53DEC-7C8A-4550-8524-452034302FF6}"/>
    <cellStyle name="Millares 657 3 6 3" xfId="6133" xr:uid="{790631FA-9EFD-4FDD-BD34-DA74ECF6E68C}"/>
    <cellStyle name="Millares 657 3 6 3 2" xfId="14399" xr:uid="{59EB1C7E-4FF4-43D7-894C-D3B0DD6F7BC3}"/>
    <cellStyle name="Millares 657 3 6 3 2 2" xfId="35902" xr:uid="{7058F0CE-51A6-4CBF-BFE4-0A56ABDB12C6}"/>
    <cellStyle name="Millares 657 3 6 3 3" xfId="21034" xr:uid="{D8D97FD3-18E5-4729-994D-96ABB6187475}"/>
    <cellStyle name="Millares 657 3 6 3 3 2" xfId="42537" xr:uid="{6685755E-A335-4941-8CDA-F4B3B6E36184}"/>
    <cellStyle name="Millares 657 3 6 3 4" xfId="27639" xr:uid="{F4C50AD2-23F2-414A-9BC5-0B30C04C5D02}"/>
    <cellStyle name="Millares 657 3 6 3 5" xfId="49142" xr:uid="{D2DEB731-FC9E-44C2-901E-41ADF5C02BC9}"/>
    <cellStyle name="Millares 657 3 6 4" xfId="7774" xr:uid="{3001F369-6D27-4911-B9DA-05997021F5C8}"/>
    <cellStyle name="Millares 657 3 6 4 2" xfId="29277" xr:uid="{6B9762C7-68D9-471E-9344-433EC3FAE9DA}"/>
    <cellStyle name="Millares 657 3 6 5" xfId="9431" xr:uid="{D1F97086-05E4-44DD-8CEE-84F124E5129D}"/>
    <cellStyle name="Millares 657 3 6 5 2" xfId="30934" xr:uid="{DC72184C-4630-4258-B2D5-5AF78ED0D1E4}"/>
    <cellStyle name="Millares 657 3 6 6" xfId="16066" xr:uid="{5EB182D9-A07B-4FF8-9316-A40F0821629C}"/>
    <cellStyle name="Millares 657 3 6 6 2" xfId="37569" xr:uid="{27C2075A-CC55-4E1C-9C83-F3DC3055C7D2}"/>
    <cellStyle name="Millares 657 3 6 7" xfId="22671" xr:uid="{89C3A7CA-E18D-49C5-B6CA-4802F91EB4B1}"/>
    <cellStyle name="Millares 657 3 6 8" xfId="44174" xr:uid="{1FF99D5B-38FF-4AAE-A1E0-EA5CA1DA63C0}"/>
    <cellStyle name="Millares 657 3 7" xfId="1853" xr:uid="{CC8667A5-C36E-4186-8A55-347657DC4C60}"/>
    <cellStyle name="Millares 657 3 7 2" xfId="10119" xr:uid="{4D823B51-79B8-4810-86A0-B389A8016C89}"/>
    <cellStyle name="Millares 657 3 7 2 2" xfId="31622" xr:uid="{47BE586C-8AC7-43B4-8067-6FB4E3036154}"/>
    <cellStyle name="Millares 657 3 7 3" xfId="16754" xr:uid="{542B795A-5E40-463D-801A-9D5A379C5935}"/>
    <cellStyle name="Millares 657 3 7 3 2" xfId="38257" xr:uid="{384DE463-56BB-47FB-B1B6-91EC4872DC72}"/>
    <cellStyle name="Millares 657 3 7 4" xfId="23359" xr:uid="{6C01DE8E-10ED-4626-B011-E03118B161AC}"/>
    <cellStyle name="Millares 657 3 7 5" xfId="44862" xr:uid="{207BF5B7-981C-4A9E-9634-81424A3DA056}"/>
    <cellStyle name="Millares 657 3 8" xfId="2538" xr:uid="{30A8EA3E-BE7C-4B5E-BBFC-A86B690019E8}"/>
    <cellStyle name="Millares 657 3 8 2" xfId="10804" xr:uid="{274D54C3-D211-44F6-9F95-B01847CE2C38}"/>
    <cellStyle name="Millares 657 3 8 2 2" xfId="32307" xr:uid="{F3785A51-FC75-4D5E-8075-2384B8352B35}"/>
    <cellStyle name="Millares 657 3 8 3" xfId="17439" xr:uid="{D852D480-3549-4DED-BE0F-31327B7C7D84}"/>
    <cellStyle name="Millares 657 3 8 3 2" xfId="38942" xr:uid="{243E10F3-F4C3-4770-96AE-3D84ACF02C17}"/>
    <cellStyle name="Millares 657 3 8 4" xfId="24044" xr:uid="{F6106A7F-256D-4A69-A3F8-7FBAF118B54E}"/>
    <cellStyle name="Millares 657 3 8 5" xfId="45547" xr:uid="{3B1855B0-B76E-4309-906A-094557C81433}"/>
    <cellStyle name="Millares 657 3 9" xfId="3049" xr:uid="{256AC142-D02E-4CAC-A34D-0CAE300CEFB5}"/>
    <cellStyle name="Millares 657 3 9 2" xfId="11315" xr:uid="{222EBD1B-8BB2-4EB7-9D73-D8DE1541B6B5}"/>
    <cellStyle name="Millares 657 3 9 2 2" xfId="32818" xr:uid="{BEC2E913-013B-46E4-A236-87185F37DAF7}"/>
    <cellStyle name="Millares 657 3 9 3" xfId="17950" xr:uid="{2DAD77E8-4084-4131-94E8-05796DE0F047}"/>
    <cellStyle name="Millares 657 3 9 3 2" xfId="39453" xr:uid="{93A825B9-BB0A-4816-B73E-56479C064ED6}"/>
    <cellStyle name="Millares 657 3 9 4" xfId="24555" xr:uid="{5B5C1E3B-D515-4C49-B5E1-0CC182735911}"/>
    <cellStyle name="Millares 657 3 9 5" xfId="46058" xr:uid="{A7ACCA68-1EC2-48D3-8795-5A83411DB029}"/>
    <cellStyle name="Millares 657 4" xfId="206" xr:uid="{22E57567-0877-4CD0-A40C-73352102CA32}"/>
    <cellStyle name="Millares 657 4 10" xfId="4725" xr:uid="{9F7554AA-EC21-4704-AF68-9024E40F493F}"/>
    <cellStyle name="Millares 657 4 10 2" xfId="12991" xr:uid="{58ADF94C-140A-4454-85D8-3E54EC24AFEC}"/>
    <cellStyle name="Millares 657 4 10 2 2" xfId="34494" xr:uid="{7ACA05B9-8B37-412C-B103-6ADCA89FF27B}"/>
    <cellStyle name="Millares 657 4 10 3" xfId="19626" xr:uid="{A6666530-5932-43BD-83FC-F214684276ED}"/>
    <cellStyle name="Millares 657 4 10 3 2" xfId="41129" xr:uid="{AAE7D72B-AAF6-4A0F-867A-B5034001E3DC}"/>
    <cellStyle name="Millares 657 4 10 4" xfId="26231" xr:uid="{5509D22E-89CA-4A89-AD19-C8A1103B541E}"/>
    <cellStyle name="Millares 657 4 10 5" xfId="47734" xr:uid="{24F1E33F-EBA4-4272-A32F-79BB0CA3928C}"/>
    <cellStyle name="Millares 657 4 11" xfId="5228" xr:uid="{81A1BDFC-26A7-4575-8229-B442EAF3B7AF}"/>
    <cellStyle name="Millares 657 4 11 2" xfId="13494" xr:uid="{B8CC8034-8086-4B56-910A-A2257B9ADF76}"/>
    <cellStyle name="Millares 657 4 11 2 2" xfId="34997" xr:uid="{417BB619-BED4-4564-B00E-0BAE78381B06}"/>
    <cellStyle name="Millares 657 4 11 3" xfId="20129" xr:uid="{812B292E-DE22-4A6B-A227-1B8464801122}"/>
    <cellStyle name="Millares 657 4 11 3 2" xfId="41632" xr:uid="{3F3A4481-CEED-4B9C-974D-0AB6D458F78C}"/>
    <cellStyle name="Millares 657 4 11 4" xfId="26734" xr:uid="{54853A78-7B2E-4BA2-B65A-4AECA0479A86}"/>
    <cellStyle name="Millares 657 4 11 5" xfId="48237" xr:uid="{C449F2F7-FA04-4388-9556-1A51B897AE6B}"/>
    <cellStyle name="Millares 657 4 12" xfId="6869" xr:uid="{3475F320-66C7-4350-B9D4-4ACFBA5B0757}"/>
    <cellStyle name="Millares 657 4 12 2" xfId="28372" xr:uid="{128ED2CE-8236-4D60-B9AF-2F60891A0241}"/>
    <cellStyle name="Millares 657 4 13" xfId="8523" xr:uid="{F818031C-81A6-4C00-B677-FECA88E36D2F}"/>
    <cellStyle name="Millares 657 4 13 2" xfId="30026" xr:uid="{B2808E7D-2EE4-4396-833C-BFCDEF321CD1}"/>
    <cellStyle name="Millares 657 4 14" xfId="15162" xr:uid="{93981AFB-1370-4874-B28D-B7520F576DCD}"/>
    <cellStyle name="Millares 657 4 14 2" xfId="36665" xr:uid="{9DFC7098-B32D-4DB8-90C4-A0759DD4ECA2}"/>
    <cellStyle name="Millares 657 4 15" xfId="21767" xr:uid="{AF3AADA1-D1E5-4183-A864-7CE660378295}"/>
    <cellStyle name="Millares 657 4 16" xfId="43270" xr:uid="{5486A395-929C-4E64-99D6-4FDD2D128ECF}"/>
    <cellStyle name="Millares 657 4 2" xfId="521" xr:uid="{629FB66F-249F-42D9-8F1D-CEA8EACA5CB3}"/>
    <cellStyle name="Millares 657 4 2 10" xfId="7132" xr:uid="{C90AAEA0-6BE7-4037-A356-D93EF9D3B103}"/>
    <cellStyle name="Millares 657 4 2 10 2" xfId="28635" xr:uid="{90E6E3FC-61ED-497B-AA1D-C446C968F350}"/>
    <cellStyle name="Millares 657 4 2 11" xfId="8788" xr:uid="{950DABA3-C860-49E5-8D48-511FDD1F3B69}"/>
    <cellStyle name="Millares 657 4 2 11 2" xfId="30291" xr:uid="{F2ACDD19-5D58-48DA-9878-715FBD8FC367}"/>
    <cellStyle name="Millares 657 4 2 12" xfId="15424" xr:uid="{387A86DE-21B2-4BCC-962D-6AD9EC590B4E}"/>
    <cellStyle name="Millares 657 4 2 12 2" xfId="36927" xr:uid="{F301F97F-25B9-4FAA-9D6E-616EA18EDE2B}"/>
    <cellStyle name="Millares 657 4 2 13" xfId="22029" xr:uid="{2A68466A-5C46-4194-9156-79A763EAC6BE}"/>
    <cellStyle name="Millares 657 4 2 14" xfId="43532" xr:uid="{5C28EBFB-2809-468C-B2E7-94DB62E97C24}"/>
    <cellStyle name="Millares 657 4 2 2" xfId="803" xr:uid="{3AA171F3-1B69-4E87-806A-4DBD344910A5}"/>
    <cellStyle name="Millares 657 4 2 2 10" xfId="15704" xr:uid="{288AC6D1-52CD-4F95-A1A1-E6B3CC79090E}"/>
    <cellStyle name="Millares 657 4 2 2 10 2" xfId="37207" xr:uid="{EE564066-6321-4A99-A810-5A94114863DE}"/>
    <cellStyle name="Millares 657 4 2 2 11" xfId="22309" xr:uid="{FA3A6E2B-9C60-462F-A6D1-A2763CA5F190}"/>
    <cellStyle name="Millares 657 4 2 2 12" xfId="43812" xr:uid="{8B2BD383-84EE-4362-BEC6-5D9A9BD192D6}"/>
    <cellStyle name="Millares 657 4 2 2 2" xfId="1749" xr:uid="{83A142F3-3C95-4EB2-9637-9CA5C64487FD}"/>
    <cellStyle name="Millares 657 4 2 2 2 2" xfId="4578" xr:uid="{9BB0834D-DD26-40F6-9542-EC4FE7D14560}"/>
    <cellStyle name="Millares 657 4 2 2 2 2 2" xfId="12844" xr:uid="{5024E2AF-39CE-40AA-BEB1-AA611C1DAC5A}"/>
    <cellStyle name="Millares 657 4 2 2 2 2 2 2" xfId="34347" xr:uid="{B96A5018-5A52-40E3-8AB8-B72710EA511F}"/>
    <cellStyle name="Millares 657 4 2 2 2 2 3" xfId="19479" xr:uid="{9C63BABE-3E47-4298-8C39-0FFC33730846}"/>
    <cellStyle name="Millares 657 4 2 2 2 2 3 2" xfId="40982" xr:uid="{C0F79DA5-3880-4002-A102-1BBF3F00652A}"/>
    <cellStyle name="Millares 657 4 2 2 2 2 4" xfId="26084" xr:uid="{EDF5C569-B07C-4EC7-9BD8-C68D018A494E}"/>
    <cellStyle name="Millares 657 4 2 2 2 2 5" xfId="47587" xr:uid="{F12DE0B9-04D7-43ED-9EB0-349967D6C3F8}"/>
    <cellStyle name="Millares 657 4 2 2 2 3" xfId="6717" xr:uid="{953F87D1-23EF-491D-A229-2D653E82255D}"/>
    <cellStyle name="Millares 657 4 2 2 2 3 2" xfId="14983" xr:uid="{2DFBED71-1776-409D-A02C-2745F6F6210E}"/>
    <cellStyle name="Millares 657 4 2 2 2 3 2 2" xfId="36486" xr:uid="{EAC8EE86-6C31-41F5-A542-E535DFFB3162}"/>
    <cellStyle name="Millares 657 4 2 2 2 3 3" xfId="21618" xr:uid="{EF013C76-8D24-46C6-A0FB-F21FD8F772B6}"/>
    <cellStyle name="Millares 657 4 2 2 2 3 3 2" xfId="43121" xr:uid="{EAA53FC2-0F2B-45C1-90B0-8B3D15F528F9}"/>
    <cellStyle name="Millares 657 4 2 2 2 3 4" xfId="28223" xr:uid="{C4CD6DAC-353B-4A61-BDC8-311CAE9B5C7A}"/>
    <cellStyle name="Millares 657 4 2 2 2 3 5" xfId="49726" xr:uid="{B45BE946-6C46-4B15-86F8-73B1D0BA4354}"/>
    <cellStyle name="Millares 657 4 2 2 2 4" xfId="8358" xr:uid="{178222D4-3206-4EE6-AF6C-8DD1DC34C189}"/>
    <cellStyle name="Millares 657 4 2 2 2 4 2" xfId="29861" xr:uid="{EDDACC84-913B-45FD-85C5-720B5924099A}"/>
    <cellStyle name="Millares 657 4 2 2 2 5" xfId="10015" xr:uid="{21734DD6-F998-4E39-B7EC-459BB7E8C517}"/>
    <cellStyle name="Millares 657 4 2 2 2 5 2" xfId="31518" xr:uid="{5379CC83-9153-409F-B66F-B6214C2286E3}"/>
    <cellStyle name="Millares 657 4 2 2 2 6" xfId="16650" xr:uid="{EBAD7E1E-BE6B-4D7B-A473-8F89FC1A770F}"/>
    <cellStyle name="Millares 657 4 2 2 2 6 2" xfId="38153" xr:uid="{B52180D3-A5A6-4DE3-8502-4DD9EB655292}"/>
    <cellStyle name="Millares 657 4 2 2 2 7" xfId="23255" xr:uid="{309539EA-247C-4B15-AFFE-F8554EA4B9B1}"/>
    <cellStyle name="Millares 657 4 2 2 2 8" xfId="44758" xr:uid="{2DB7A414-3FC1-4A9D-8297-D99E59A9F0F0}"/>
    <cellStyle name="Millares 657 4 2 2 3" xfId="2436" xr:uid="{0D357CCE-A93A-4914-969A-6D36A8E5B021}"/>
    <cellStyle name="Millares 657 4 2 2 3 2" xfId="10702" xr:uid="{62FFD8B2-9A1D-4A6B-B5F9-4735EF1D32DD}"/>
    <cellStyle name="Millares 657 4 2 2 3 2 2" xfId="32205" xr:uid="{E487054D-6E66-4260-9570-ED76B8E2B470}"/>
    <cellStyle name="Millares 657 4 2 2 3 3" xfId="17337" xr:uid="{1AB07431-F78A-4475-AA4B-632FEDBF5428}"/>
    <cellStyle name="Millares 657 4 2 2 3 3 2" xfId="38840" xr:uid="{F9C0D3CF-B208-4A11-84D7-0BE51179B44C}"/>
    <cellStyle name="Millares 657 4 2 2 3 4" xfId="23942" xr:uid="{4052D467-59B9-4863-8A54-DE996200A712}"/>
    <cellStyle name="Millares 657 4 2 2 3 5" xfId="45445" xr:uid="{8DA0986F-423C-4198-9C24-791E2345C175}"/>
    <cellStyle name="Millares 657 4 2 2 4" xfId="2953" xr:uid="{6687E231-484B-4DC4-A391-F725A4F94334}"/>
    <cellStyle name="Millares 657 4 2 2 4 2" xfId="11219" xr:uid="{A4EB4E48-803D-4A8C-8A5B-26911766BF59}"/>
    <cellStyle name="Millares 657 4 2 2 4 2 2" xfId="32722" xr:uid="{9C229657-7D63-45BF-A66A-DA68F89C3FAA}"/>
    <cellStyle name="Millares 657 4 2 2 4 3" xfId="17854" xr:uid="{14E7854F-FDBA-4DE5-8288-61C1534350AF}"/>
    <cellStyle name="Millares 657 4 2 2 4 3 2" xfId="39357" xr:uid="{D8DA0E70-C6AB-49A4-B8D3-F99FD601CFC2}"/>
    <cellStyle name="Millares 657 4 2 2 4 4" xfId="24459" xr:uid="{1EE4FDE7-3286-453C-B34C-80014596B8B1}"/>
    <cellStyle name="Millares 657 4 2 2 4 5" xfId="45962" xr:uid="{F25D65CC-819A-459E-8443-CE94336D3DA8}"/>
    <cellStyle name="Millares 657 4 2 2 5" xfId="3632" xr:uid="{CFA4B755-26A7-428B-9B41-26D669164B5B}"/>
    <cellStyle name="Millares 657 4 2 2 5 2" xfId="11898" xr:uid="{2406151A-18E7-40F4-A509-9D497992D7E6}"/>
    <cellStyle name="Millares 657 4 2 2 5 2 2" xfId="33401" xr:uid="{9AF99080-D91D-4E30-9864-A8F0630E91A6}"/>
    <cellStyle name="Millares 657 4 2 2 5 3" xfId="18533" xr:uid="{DBD8996F-AC3D-40D7-A9FF-D2EA92C3ACDC}"/>
    <cellStyle name="Millares 657 4 2 2 5 3 2" xfId="40036" xr:uid="{312D14D1-A139-4824-8887-4A4022076BC1}"/>
    <cellStyle name="Millares 657 4 2 2 5 4" xfId="25138" xr:uid="{DE569675-A6A2-4249-BCE1-5D5B747F9A33}"/>
    <cellStyle name="Millares 657 4 2 2 5 5" xfId="46641" xr:uid="{C183A3BB-2839-48B3-A55C-5A043A4C35C0}"/>
    <cellStyle name="Millares 657 4 2 2 6" xfId="5097" xr:uid="{3C5CCF44-3B5C-42DE-82FC-23CE94E80AF0}"/>
    <cellStyle name="Millares 657 4 2 2 6 2" xfId="13363" xr:uid="{71FDD9DA-E511-41EE-8B4F-A8840DEFBE5A}"/>
    <cellStyle name="Millares 657 4 2 2 6 2 2" xfId="34866" xr:uid="{DC2C8872-488B-4CDC-9266-8408204E2DCF}"/>
    <cellStyle name="Millares 657 4 2 2 6 3" xfId="19998" xr:uid="{81C2F30E-2D4B-425D-ABEE-C0E3EC9BA818}"/>
    <cellStyle name="Millares 657 4 2 2 6 3 2" xfId="41501" xr:uid="{1C19AE92-8E38-439D-94D9-8F9D8CA14A29}"/>
    <cellStyle name="Millares 657 4 2 2 6 4" xfId="26603" xr:uid="{0C3DC1B4-ABF3-4E9F-85D5-5D204F6B6800}"/>
    <cellStyle name="Millares 657 4 2 2 6 5" xfId="48106" xr:uid="{C01E0841-E389-4E15-9EFB-D3C735B07EF9}"/>
    <cellStyle name="Millares 657 4 2 2 7" xfId="5771" xr:uid="{F22C2294-F504-45A0-8E71-ED8FC94D4A9A}"/>
    <cellStyle name="Millares 657 4 2 2 7 2" xfId="14037" xr:uid="{ADB919ED-6CFB-4422-8A8B-0AFBA23199D4}"/>
    <cellStyle name="Millares 657 4 2 2 7 2 2" xfId="35540" xr:uid="{AD5D6E41-966B-4609-9F4F-1BE6166BDDA2}"/>
    <cellStyle name="Millares 657 4 2 2 7 3" xfId="20672" xr:uid="{905E454B-55C4-4DBF-A6F7-D3381D2DDE41}"/>
    <cellStyle name="Millares 657 4 2 2 7 3 2" xfId="42175" xr:uid="{9D4C1AB5-6BEE-4FAD-95A3-5EA413F820C5}"/>
    <cellStyle name="Millares 657 4 2 2 7 4" xfId="27277" xr:uid="{EF719933-6D96-45BB-BE44-311AAB2D0FDA}"/>
    <cellStyle name="Millares 657 4 2 2 7 5" xfId="48780" xr:uid="{1F164F87-4ED7-4A52-9C4C-1872B3E3563D}"/>
    <cellStyle name="Millares 657 4 2 2 8" xfId="7412" xr:uid="{DDDA946C-9E3A-49FE-A203-30222E913DBF}"/>
    <cellStyle name="Millares 657 4 2 2 8 2" xfId="28915" xr:uid="{8EFC90AC-9384-4346-A4B4-B8D2CEC3CA1F}"/>
    <cellStyle name="Millares 657 4 2 2 9" xfId="9069" xr:uid="{AF68839E-8417-4449-BD0B-C6D5E320239A}"/>
    <cellStyle name="Millares 657 4 2 2 9 2" xfId="30572" xr:uid="{7F670CAC-07DA-4794-9E8C-153D3BFE20CF}"/>
    <cellStyle name="Millares 657 4 2 3" xfId="1073" xr:uid="{09AC6985-CCEA-424C-A547-BD0A5AE31732}"/>
    <cellStyle name="Millares 657 4 2 3 2" xfId="3902" xr:uid="{F79E4F96-6223-4448-9A8F-5B8551F5BDE3}"/>
    <cellStyle name="Millares 657 4 2 3 2 2" xfId="12168" xr:uid="{F9D109D6-1613-4B78-9FAB-35C3A445EDEA}"/>
    <cellStyle name="Millares 657 4 2 3 2 2 2" xfId="33671" xr:uid="{F4886016-9F37-4E9E-BAB3-8257D1E16D87}"/>
    <cellStyle name="Millares 657 4 2 3 2 3" xfId="18803" xr:uid="{A3C06AAB-EDB8-4FA9-8EF2-94E61E99786B}"/>
    <cellStyle name="Millares 657 4 2 3 2 3 2" xfId="40306" xr:uid="{87CCD400-9D38-471B-A4E9-7AD71932BCDF}"/>
    <cellStyle name="Millares 657 4 2 3 2 4" xfId="25408" xr:uid="{2C206D3C-739F-44F3-9F2E-79CC58F756CC}"/>
    <cellStyle name="Millares 657 4 2 3 2 5" xfId="46911" xr:uid="{826CE5FF-B25A-438E-A47A-ABB78A6AA02C}"/>
    <cellStyle name="Millares 657 4 2 3 3" xfId="6041" xr:uid="{327D6927-8B82-4D45-99E4-6DFC7B14BBF8}"/>
    <cellStyle name="Millares 657 4 2 3 3 2" xfId="14307" xr:uid="{90D5B466-09F5-4BDF-A6DF-AC3C82A106DF}"/>
    <cellStyle name="Millares 657 4 2 3 3 2 2" xfId="35810" xr:uid="{3FD876D4-16B9-4FED-8458-B65147152424}"/>
    <cellStyle name="Millares 657 4 2 3 3 3" xfId="20942" xr:uid="{9DC0946F-B65A-4729-AF1D-BD5901859B54}"/>
    <cellStyle name="Millares 657 4 2 3 3 3 2" xfId="42445" xr:uid="{E9CA81A3-A84B-4869-9698-D5D459C09D8E}"/>
    <cellStyle name="Millares 657 4 2 3 3 4" xfId="27547" xr:uid="{87D90E50-EFA1-4533-9783-D87D15E1B7E4}"/>
    <cellStyle name="Millares 657 4 2 3 3 5" xfId="49050" xr:uid="{475143A5-DCF8-4E6B-BBDA-7823546733E6}"/>
    <cellStyle name="Millares 657 4 2 3 4" xfId="7682" xr:uid="{9B9321C6-3CEF-4D1D-AB74-2FE393B7DB7C}"/>
    <cellStyle name="Millares 657 4 2 3 4 2" xfId="29185" xr:uid="{F90D3474-79D7-478D-A3B4-D100F2A174D5}"/>
    <cellStyle name="Millares 657 4 2 3 5" xfId="9339" xr:uid="{60E78A52-4EF0-4573-96EB-B34922A03588}"/>
    <cellStyle name="Millares 657 4 2 3 5 2" xfId="30842" xr:uid="{DC5927D6-56BD-4B9F-8368-1937A9DEED8F}"/>
    <cellStyle name="Millares 657 4 2 3 6" xfId="15974" xr:uid="{C8FFFA23-89A2-45B2-90DE-6313FFAB4AB9}"/>
    <cellStyle name="Millares 657 4 2 3 6 2" xfId="37477" xr:uid="{366B7743-5B65-4CFF-A9F0-D48A339D3B99}"/>
    <cellStyle name="Millares 657 4 2 3 7" xfId="22579" xr:uid="{3324E11F-F708-48C8-B3AE-E4E5F1AA88B6}"/>
    <cellStyle name="Millares 657 4 2 3 8" xfId="44082" xr:uid="{C1503268-17CC-4D17-89E6-C0475AD95ADB}"/>
    <cellStyle name="Millares 657 4 2 4" xfId="1469" xr:uid="{E90E9299-52E0-468C-9443-848F2EA60FCC}"/>
    <cellStyle name="Millares 657 4 2 4 2" xfId="4298" xr:uid="{D153EFE2-4B69-4F63-A59E-DB4FA1228624}"/>
    <cellStyle name="Millares 657 4 2 4 2 2" xfId="12564" xr:uid="{959EE666-227B-4998-B150-20776B5FBB35}"/>
    <cellStyle name="Millares 657 4 2 4 2 2 2" xfId="34067" xr:uid="{1F5B76A8-4F74-46BF-BFDE-28E0C0210F17}"/>
    <cellStyle name="Millares 657 4 2 4 2 3" xfId="19199" xr:uid="{335DCB07-6D80-4B21-82C0-9DFD8D84916A}"/>
    <cellStyle name="Millares 657 4 2 4 2 3 2" xfId="40702" xr:uid="{EF60F41D-7F78-44E7-AD62-58ECC46765C9}"/>
    <cellStyle name="Millares 657 4 2 4 2 4" xfId="25804" xr:uid="{F76A65B0-D40F-4DEE-90F3-BAC656218FB6}"/>
    <cellStyle name="Millares 657 4 2 4 2 5" xfId="47307" xr:uid="{67B88269-1706-4AC4-B8AB-D3D6FE16AD1E}"/>
    <cellStyle name="Millares 657 4 2 4 3" xfId="6437" xr:uid="{5F9C6392-B48F-4092-9809-479C830DDFE4}"/>
    <cellStyle name="Millares 657 4 2 4 3 2" xfId="14703" xr:uid="{470D88C2-262E-4E89-A40C-1CB9D3E37D55}"/>
    <cellStyle name="Millares 657 4 2 4 3 2 2" xfId="36206" xr:uid="{3102C9BC-9748-4E2F-A24B-E54A5CCBA2F9}"/>
    <cellStyle name="Millares 657 4 2 4 3 3" xfId="21338" xr:uid="{CF6521CA-045B-4541-8E49-7A044569D6C2}"/>
    <cellStyle name="Millares 657 4 2 4 3 3 2" xfId="42841" xr:uid="{03A36C27-6C9D-4EE1-80C2-3BCB171EEDC1}"/>
    <cellStyle name="Millares 657 4 2 4 3 4" xfId="27943" xr:uid="{56D1A1AF-9D56-46BF-853E-AE775D568BAF}"/>
    <cellStyle name="Millares 657 4 2 4 3 5" xfId="49446" xr:uid="{1C41F3DE-FAB2-4354-BDF3-CBE61CE34FB8}"/>
    <cellStyle name="Millares 657 4 2 4 4" xfId="8078" xr:uid="{6BE28E4E-7DA2-411E-96DB-9F375C5920DF}"/>
    <cellStyle name="Millares 657 4 2 4 4 2" xfId="29581" xr:uid="{9D50678F-902E-488E-A396-BA7A2DDF37D3}"/>
    <cellStyle name="Millares 657 4 2 4 5" xfId="9735" xr:uid="{D36A92B2-B583-4900-9816-0BAB4D1235E4}"/>
    <cellStyle name="Millares 657 4 2 4 5 2" xfId="31238" xr:uid="{FE72016D-5760-461D-85DE-54098B440308}"/>
    <cellStyle name="Millares 657 4 2 4 6" xfId="16370" xr:uid="{6C2F2ADA-4B4F-4929-9F05-FADF2F1318DA}"/>
    <cellStyle name="Millares 657 4 2 4 6 2" xfId="37873" xr:uid="{1D270BCD-2424-4FF0-9A11-048D2CA0139E}"/>
    <cellStyle name="Millares 657 4 2 4 7" xfId="22975" xr:uid="{9DA8239A-EA63-4867-A2BA-CEDF14EBA106}"/>
    <cellStyle name="Millares 657 4 2 4 8" xfId="44478" xr:uid="{E9257836-A453-4395-A986-D40A0D08C525}"/>
    <cellStyle name="Millares 657 4 2 5" xfId="2156" xr:uid="{193C0AFB-FCE9-453A-AA35-BE050F46B2AD}"/>
    <cellStyle name="Millares 657 4 2 5 2" xfId="10422" xr:uid="{99C9AAB7-DB64-4F38-B65B-B8E108F22167}"/>
    <cellStyle name="Millares 657 4 2 5 2 2" xfId="31925" xr:uid="{D6DD92E1-FF66-4EEF-95D6-E0EBE5E6DEDC}"/>
    <cellStyle name="Millares 657 4 2 5 3" xfId="17057" xr:uid="{1466BE6F-70C4-4360-A15C-1BF6C1944D40}"/>
    <cellStyle name="Millares 657 4 2 5 3 2" xfId="38560" xr:uid="{589AC41E-F561-4509-9184-EE258640D05D}"/>
    <cellStyle name="Millares 657 4 2 5 4" xfId="23662" xr:uid="{47E0D775-72E1-4A5B-92F4-618A9295B3C0}"/>
    <cellStyle name="Millares 657 4 2 5 5" xfId="45165" xr:uid="{E2267A13-9B62-4882-9310-189C9E48080C}"/>
    <cellStyle name="Millares 657 4 2 6" xfId="2703" xr:uid="{53BEBE81-2988-43A1-860C-613257F75BE1}"/>
    <cellStyle name="Millares 657 4 2 6 2" xfId="10969" xr:uid="{4BF0AE41-6F92-4D53-A163-4C31A1867D3F}"/>
    <cellStyle name="Millares 657 4 2 6 2 2" xfId="32472" xr:uid="{DC3FAF92-E65E-403B-B02B-03680698A5BB}"/>
    <cellStyle name="Millares 657 4 2 6 3" xfId="17604" xr:uid="{A104976F-9586-40B7-A1E6-DFDC84A89CA2}"/>
    <cellStyle name="Millares 657 4 2 6 3 2" xfId="39107" xr:uid="{894FB25F-795C-4B9C-96F7-C577B78BEB72}"/>
    <cellStyle name="Millares 657 4 2 6 4" xfId="24209" xr:uid="{F3791B05-1749-4FAE-B183-668F0C27003E}"/>
    <cellStyle name="Millares 657 4 2 6 5" xfId="45712" xr:uid="{70CF2A50-1DC4-4E62-9721-D6C276817498}"/>
    <cellStyle name="Millares 657 4 2 7" xfId="3352" xr:uid="{2A158DCD-4D53-43F9-A51A-81F825764297}"/>
    <cellStyle name="Millares 657 4 2 7 2" xfId="11618" xr:uid="{08BB790A-EBE6-47E6-9D21-96BE40290A9E}"/>
    <cellStyle name="Millares 657 4 2 7 2 2" xfId="33121" xr:uid="{A3ABF168-82FC-449E-ADE3-2FE2DEF4AA20}"/>
    <cellStyle name="Millares 657 4 2 7 3" xfId="18253" xr:uid="{4991DED1-ECB9-462E-81A1-9FD307B7C12E}"/>
    <cellStyle name="Millares 657 4 2 7 3 2" xfId="39756" xr:uid="{435F7EB4-B77A-46FF-BA88-5CF60422CB89}"/>
    <cellStyle name="Millares 657 4 2 7 4" xfId="24858" xr:uid="{54FB1A6C-7781-45E1-8A31-9AF6A72771D2}"/>
    <cellStyle name="Millares 657 4 2 7 5" xfId="46361" xr:uid="{E626F4C4-1939-413D-B8F6-B3E78FDF5A54}"/>
    <cellStyle name="Millares 657 4 2 8" xfId="4847" xr:uid="{111EC6CC-D5CF-40F6-9FD3-5EAA0136FE0B}"/>
    <cellStyle name="Millares 657 4 2 8 2" xfId="13113" xr:uid="{58CFC8A2-2EF9-4980-A913-01EB02120557}"/>
    <cellStyle name="Millares 657 4 2 8 2 2" xfId="34616" xr:uid="{13ADC4E5-F048-4836-8CCE-F24CC9EE62F7}"/>
    <cellStyle name="Millares 657 4 2 8 3" xfId="19748" xr:uid="{DF5F0EE6-C4B4-4280-A943-9C37078DC371}"/>
    <cellStyle name="Millares 657 4 2 8 3 2" xfId="41251" xr:uid="{839C19D0-EE47-48C8-B19B-46527BA55AC3}"/>
    <cellStyle name="Millares 657 4 2 8 4" xfId="26353" xr:uid="{5CB0E32C-4DD3-4A04-818B-925878858DBE}"/>
    <cellStyle name="Millares 657 4 2 8 5" xfId="47856" xr:uid="{A8FC5184-8310-44FF-AE82-33FAAFE0CD60}"/>
    <cellStyle name="Millares 657 4 2 9" xfId="5491" xr:uid="{F5A0B466-7E7A-4DEF-8523-1016A0B742C6}"/>
    <cellStyle name="Millares 657 4 2 9 2" xfId="13757" xr:uid="{F1A2BD75-11C7-47D0-9291-C953EA494856}"/>
    <cellStyle name="Millares 657 4 2 9 2 2" xfId="35260" xr:uid="{A5EEAB41-C7FA-4298-9D90-929DEA16FDB3}"/>
    <cellStyle name="Millares 657 4 2 9 3" xfId="20392" xr:uid="{7A5C381F-3853-4CF9-A71F-AF57FE0D3AEC}"/>
    <cellStyle name="Millares 657 4 2 9 3 2" xfId="41895" xr:uid="{62619945-F20C-4CD9-B30E-58304748A4B7}"/>
    <cellStyle name="Millares 657 4 2 9 4" xfId="26997" xr:uid="{2FD23D22-A109-4853-A381-8F61B3F7C5E6}"/>
    <cellStyle name="Millares 657 4 2 9 5" xfId="48500" xr:uid="{21F0F44F-DC80-4057-9590-BB8B06EB1906}"/>
    <cellStyle name="Millares 657 4 3" xfId="393" xr:uid="{8A1F253D-64F1-4BC7-B7A0-D89A99D5D98D}"/>
    <cellStyle name="Millares 657 4 3 10" xfId="15296" xr:uid="{CCBFB71B-6650-477B-B2DD-043B954F3092}"/>
    <cellStyle name="Millares 657 4 3 10 2" xfId="36799" xr:uid="{D9F4902B-5AE2-4B5E-80B0-0C3F6C8C83DD}"/>
    <cellStyle name="Millares 657 4 3 11" xfId="21901" xr:uid="{8CDC3AAC-ED8C-466D-9056-1E19DD5B0971}"/>
    <cellStyle name="Millares 657 4 3 12" xfId="43404" xr:uid="{757370E0-3326-4EB9-9FEC-9337DFA5462B}"/>
    <cellStyle name="Millares 657 4 3 2" xfId="1341" xr:uid="{4DE263A4-8283-4E2A-8CEB-636A6784C8CC}"/>
    <cellStyle name="Millares 657 4 3 2 2" xfId="4170" xr:uid="{109997B0-9940-4FBB-B263-27C1CADDA20F}"/>
    <cellStyle name="Millares 657 4 3 2 2 2" xfId="12436" xr:uid="{CA439A04-60E1-4DA4-95F5-4D6DF5BF3B54}"/>
    <cellStyle name="Millares 657 4 3 2 2 2 2" xfId="33939" xr:uid="{04658DE8-C243-463C-AC42-BB6B94CD3ED6}"/>
    <cellStyle name="Millares 657 4 3 2 2 3" xfId="19071" xr:uid="{A646674B-C081-4C2F-A4DF-C41505872884}"/>
    <cellStyle name="Millares 657 4 3 2 2 3 2" xfId="40574" xr:uid="{1BDA45A0-940A-4253-A066-418B812C9DC1}"/>
    <cellStyle name="Millares 657 4 3 2 2 4" xfId="25676" xr:uid="{99F6E6C1-12DC-4204-8265-4AC44D4659CE}"/>
    <cellStyle name="Millares 657 4 3 2 2 5" xfId="47179" xr:uid="{64388124-0239-4397-99AA-A9F41B546F2F}"/>
    <cellStyle name="Millares 657 4 3 2 3" xfId="6309" xr:uid="{9D5DA2A7-79C1-4B56-AB35-65848E03B16F}"/>
    <cellStyle name="Millares 657 4 3 2 3 2" xfId="14575" xr:uid="{40478405-0304-488E-8E78-FAF7B7A967BE}"/>
    <cellStyle name="Millares 657 4 3 2 3 2 2" xfId="36078" xr:uid="{E9FFBE73-40D9-45E3-BD9E-47193A0A2E5C}"/>
    <cellStyle name="Millares 657 4 3 2 3 3" xfId="21210" xr:uid="{38CFB693-D0E6-4396-BAB5-565ECEC35786}"/>
    <cellStyle name="Millares 657 4 3 2 3 3 2" xfId="42713" xr:uid="{9CD96A6F-3B10-453C-8246-B78DBACA2EC2}"/>
    <cellStyle name="Millares 657 4 3 2 3 4" xfId="27815" xr:uid="{89EAB20A-2AD4-4E73-9481-2663B715F269}"/>
    <cellStyle name="Millares 657 4 3 2 3 5" xfId="49318" xr:uid="{88D511F3-6812-4B0E-BFF6-6AF0158387D9}"/>
    <cellStyle name="Millares 657 4 3 2 4" xfId="7950" xr:uid="{9EC05350-FC27-4576-8E6E-B48598343850}"/>
    <cellStyle name="Millares 657 4 3 2 4 2" xfId="29453" xr:uid="{13664BFD-025E-41B2-9249-701F0CD30303}"/>
    <cellStyle name="Millares 657 4 3 2 5" xfId="9607" xr:uid="{33AFEEAE-5A46-451C-9003-80442A9F5765}"/>
    <cellStyle name="Millares 657 4 3 2 5 2" xfId="31110" xr:uid="{779822B5-F677-41A5-83A2-CA4D02FDCBAA}"/>
    <cellStyle name="Millares 657 4 3 2 6" xfId="16242" xr:uid="{48DD9742-0593-4CCF-8FC6-6FEBD9A51CEE}"/>
    <cellStyle name="Millares 657 4 3 2 6 2" xfId="37745" xr:uid="{A1E32A19-956A-401E-9148-12D89BA169C6}"/>
    <cellStyle name="Millares 657 4 3 2 7" xfId="22847" xr:uid="{2C7E05F5-37C5-499B-BB5A-7F0E668364C6}"/>
    <cellStyle name="Millares 657 4 3 2 8" xfId="44350" xr:uid="{B8F12271-E30F-4BBB-88BE-5DAEA395013F}"/>
    <cellStyle name="Millares 657 4 3 3" xfId="2028" xr:uid="{86927C5B-EC0A-4792-8E3D-9C141855EE49}"/>
    <cellStyle name="Millares 657 4 3 3 2" xfId="10294" xr:uid="{81AC0F9E-8A49-4405-94E1-99CDBEEB80AB}"/>
    <cellStyle name="Millares 657 4 3 3 2 2" xfId="31797" xr:uid="{F1E21B17-6114-4484-89A4-56D1EE8EB651}"/>
    <cellStyle name="Millares 657 4 3 3 3" xfId="16929" xr:uid="{DE5B7BA8-59CA-4220-8973-2B6EC7BAF33F}"/>
    <cellStyle name="Millares 657 4 3 3 3 2" xfId="38432" xr:uid="{E4838525-126E-4453-A30F-833B97346F35}"/>
    <cellStyle name="Millares 657 4 3 3 4" xfId="23534" xr:uid="{CA9EEABC-6DE2-4E7B-B5B6-56FD36E8284F}"/>
    <cellStyle name="Millares 657 4 3 3 5" xfId="45037" xr:uid="{0DC8F9AB-BEA0-48E8-A4EF-429C80BA70F4}"/>
    <cellStyle name="Millares 657 4 3 4" xfId="2827" xr:uid="{7746AED3-1C62-4A51-9523-EFEE2B3FAF25}"/>
    <cellStyle name="Millares 657 4 3 4 2" xfId="11093" xr:uid="{5DC411CB-F3AA-4CC9-BF7C-3BD523F6F172}"/>
    <cellStyle name="Millares 657 4 3 4 2 2" xfId="32596" xr:uid="{81B662A5-D2E1-4730-A1B4-CC97AD962140}"/>
    <cellStyle name="Millares 657 4 3 4 3" xfId="17728" xr:uid="{2531D70D-78C2-43A1-B542-E702B2FA457C}"/>
    <cellStyle name="Millares 657 4 3 4 3 2" xfId="39231" xr:uid="{231EEFC7-34B0-4191-A41C-A1EE37CE8437}"/>
    <cellStyle name="Millares 657 4 3 4 4" xfId="24333" xr:uid="{BE67330C-5195-4592-B360-9DF3682E9443}"/>
    <cellStyle name="Millares 657 4 3 4 5" xfId="45836" xr:uid="{BCE86001-362D-460C-9205-4E2BEA3019C2}"/>
    <cellStyle name="Millares 657 4 3 5" xfId="3224" xr:uid="{6DB1855A-B56A-43C8-9AB1-CBE177C2F78B}"/>
    <cellStyle name="Millares 657 4 3 5 2" xfId="11490" xr:uid="{3E66B60F-43AF-462C-B641-69C58785EC74}"/>
    <cellStyle name="Millares 657 4 3 5 2 2" xfId="32993" xr:uid="{3D48B76F-48EE-44B6-8CE3-AFC57A8E75D6}"/>
    <cellStyle name="Millares 657 4 3 5 3" xfId="18125" xr:uid="{4028CCD4-B618-4624-953E-BB52B59D038B}"/>
    <cellStyle name="Millares 657 4 3 5 3 2" xfId="39628" xr:uid="{AE6CA986-C8C6-45F7-AF5F-FCDEC72EC90C}"/>
    <cellStyle name="Millares 657 4 3 5 4" xfId="24730" xr:uid="{61D3BFAD-18EF-4967-B16B-74E408148EDE}"/>
    <cellStyle name="Millares 657 4 3 5 5" xfId="46233" xr:uid="{0B2BCC59-648F-452C-A69C-F5242054E14A}"/>
    <cellStyle name="Millares 657 4 3 6" xfId="4971" xr:uid="{02EF7366-8319-4811-809A-7474D0D12DC9}"/>
    <cellStyle name="Millares 657 4 3 6 2" xfId="13237" xr:uid="{18B7662A-80C1-404C-B86C-1ED082BB23F7}"/>
    <cellStyle name="Millares 657 4 3 6 2 2" xfId="34740" xr:uid="{65C2D3D7-77E3-4BE6-A7B0-87F00BE8D4EA}"/>
    <cellStyle name="Millares 657 4 3 6 3" xfId="19872" xr:uid="{F3AD0FF0-2A96-42C9-A309-642FA7223C5E}"/>
    <cellStyle name="Millares 657 4 3 6 3 2" xfId="41375" xr:uid="{9D045AF6-C36B-4BDF-8CC4-D8485195A45E}"/>
    <cellStyle name="Millares 657 4 3 6 4" xfId="26477" xr:uid="{CFF77941-19F1-45CC-B5D2-23F953611354}"/>
    <cellStyle name="Millares 657 4 3 6 5" xfId="47980" xr:uid="{A2AAAEA6-AA65-4E8E-A362-FB3EE77A7155}"/>
    <cellStyle name="Millares 657 4 3 7" xfId="5363" xr:uid="{B0AFDDDF-2588-4B5A-A068-341C0EAF14FF}"/>
    <cellStyle name="Millares 657 4 3 7 2" xfId="13629" xr:uid="{E2A23467-10FC-4CAF-A5EB-9E652E8DE8FB}"/>
    <cellStyle name="Millares 657 4 3 7 2 2" xfId="35132" xr:uid="{59E59736-5718-495B-BE18-C07861527641}"/>
    <cellStyle name="Millares 657 4 3 7 3" xfId="20264" xr:uid="{C3394CE6-51B1-42F5-90DE-0B08103943F3}"/>
    <cellStyle name="Millares 657 4 3 7 3 2" xfId="41767" xr:uid="{CAA864E3-2994-43AD-9DF1-21152702D5BE}"/>
    <cellStyle name="Millares 657 4 3 7 4" xfId="26869" xr:uid="{1DA5F74A-D970-4BD1-A4DA-DCFC859C97F4}"/>
    <cellStyle name="Millares 657 4 3 7 5" xfId="48372" xr:uid="{A0D3B0E0-4D21-4044-81F9-71AB0C3180AF}"/>
    <cellStyle name="Millares 657 4 3 8" xfId="7004" xr:uid="{302F4F6C-1F84-4132-88FA-9D6A329DC2E3}"/>
    <cellStyle name="Millares 657 4 3 8 2" xfId="28507" xr:uid="{9FA630F5-6EF8-45DC-B049-2EA4CF8DC8A2}"/>
    <cellStyle name="Millares 657 4 3 9" xfId="8660" xr:uid="{3A7A17DB-34AF-418A-84BD-2B0A9D40905C}"/>
    <cellStyle name="Millares 657 4 3 9 2" xfId="30163" xr:uid="{5FB3D86A-7DCA-4602-AAE2-6DFCB2B1648A}"/>
    <cellStyle name="Millares 657 4 4" xfId="677" xr:uid="{341BBA70-B2A3-4BE2-A978-A27C948804F7}"/>
    <cellStyle name="Millares 657 4 4 10" xfId="43686" xr:uid="{1B526198-8C14-4E19-8E73-2F00D02320D4}"/>
    <cellStyle name="Millares 657 4 4 2" xfId="1623" xr:uid="{3560805B-64B0-4AA9-B51C-FE2BAF42361E}"/>
    <cellStyle name="Millares 657 4 4 2 2" xfId="4452" xr:uid="{5B27BE4F-072A-421E-A6A3-85CD87704F8B}"/>
    <cellStyle name="Millares 657 4 4 2 2 2" xfId="12718" xr:uid="{54B4808C-DB96-4508-BD94-31851F8E5005}"/>
    <cellStyle name="Millares 657 4 4 2 2 2 2" xfId="34221" xr:uid="{1177EEE3-4371-48D7-99E9-F607B3CBFF2A}"/>
    <cellStyle name="Millares 657 4 4 2 2 3" xfId="19353" xr:uid="{94B9A756-7167-4BA8-A9CF-4B6C689E63B6}"/>
    <cellStyle name="Millares 657 4 4 2 2 3 2" xfId="40856" xr:uid="{3D878EA6-445F-4C43-93BC-BE90B0D894E5}"/>
    <cellStyle name="Millares 657 4 4 2 2 4" xfId="25958" xr:uid="{9A2A1F62-D56B-46D1-BC6E-C11ED2BBCC44}"/>
    <cellStyle name="Millares 657 4 4 2 2 5" xfId="47461" xr:uid="{7FCEFE50-BE57-415F-863E-0E8676BF4A38}"/>
    <cellStyle name="Millares 657 4 4 2 3" xfId="6591" xr:uid="{07DD96CD-EA24-448A-8EA5-BBA22EB494C5}"/>
    <cellStyle name="Millares 657 4 4 2 3 2" xfId="14857" xr:uid="{04AF67EA-C257-4C00-8999-58091EBF24C0}"/>
    <cellStyle name="Millares 657 4 4 2 3 2 2" xfId="36360" xr:uid="{434642CA-99C5-4BC6-803E-EE194A78817F}"/>
    <cellStyle name="Millares 657 4 4 2 3 3" xfId="21492" xr:uid="{9BC611A3-39A9-4216-B0A5-8F1AAE8145B1}"/>
    <cellStyle name="Millares 657 4 4 2 3 3 2" xfId="42995" xr:uid="{8B8C46AF-6976-41A3-86FE-DA2648A0C24B}"/>
    <cellStyle name="Millares 657 4 4 2 3 4" xfId="28097" xr:uid="{33872825-A6BE-4D9A-A750-3AF8F2A1687B}"/>
    <cellStyle name="Millares 657 4 4 2 3 5" xfId="49600" xr:uid="{674D8583-EB32-442A-B10A-494ED61F1A53}"/>
    <cellStyle name="Millares 657 4 4 2 4" xfId="8232" xr:uid="{7FE613F6-0F01-4F6F-90D8-CA853A44162E}"/>
    <cellStyle name="Millares 657 4 4 2 4 2" xfId="29735" xr:uid="{93253500-D06E-4C75-99A4-5D20C3B76624}"/>
    <cellStyle name="Millares 657 4 4 2 5" xfId="9889" xr:uid="{73F7D674-5FBC-413F-8400-4AEE6791618E}"/>
    <cellStyle name="Millares 657 4 4 2 5 2" xfId="31392" xr:uid="{CDCC70D0-51E7-4474-A786-68465A53D77D}"/>
    <cellStyle name="Millares 657 4 4 2 6" xfId="16524" xr:uid="{4207C4DA-CFA0-4354-87CD-B7C9F3261A48}"/>
    <cellStyle name="Millares 657 4 4 2 6 2" xfId="38027" xr:uid="{3B9A957C-4A81-468C-A31E-E9987BF50DE1}"/>
    <cellStyle name="Millares 657 4 4 2 7" xfId="23129" xr:uid="{C79855E3-784F-4171-8C19-03F9454F650A}"/>
    <cellStyle name="Millares 657 4 4 2 8" xfId="44632" xr:uid="{6B99EE4A-29E8-4D1D-B7BD-47FA2CF51634}"/>
    <cellStyle name="Millares 657 4 4 3" xfId="2310" xr:uid="{E2A766E3-37B7-4276-A0AA-5BF9F06D43CB}"/>
    <cellStyle name="Millares 657 4 4 3 2" xfId="10576" xr:uid="{1D53D602-DBB8-4224-B376-D65BD98F5FEF}"/>
    <cellStyle name="Millares 657 4 4 3 2 2" xfId="32079" xr:uid="{821279BA-12EC-4B05-B0E5-0628C25E8558}"/>
    <cellStyle name="Millares 657 4 4 3 3" xfId="17211" xr:uid="{EB86BF40-C3CC-446E-8414-18218183D068}"/>
    <cellStyle name="Millares 657 4 4 3 3 2" xfId="38714" xr:uid="{8FDB515A-951E-401E-B71B-8D95241584E0}"/>
    <cellStyle name="Millares 657 4 4 3 4" xfId="23816" xr:uid="{9593D428-89E0-490A-B946-A7DDC80F71BC}"/>
    <cellStyle name="Millares 657 4 4 3 5" xfId="45319" xr:uid="{EF499ACE-7D4F-4563-82F8-2DACA450314F}"/>
    <cellStyle name="Millares 657 4 4 4" xfId="3506" xr:uid="{35234AC7-48E9-4134-95AA-BD04D74341A7}"/>
    <cellStyle name="Millares 657 4 4 4 2" xfId="11772" xr:uid="{F71C0EED-644A-47C1-B04B-CB3EED41763A}"/>
    <cellStyle name="Millares 657 4 4 4 2 2" xfId="33275" xr:uid="{46C0441E-9310-4891-9091-2C26F3E83A8E}"/>
    <cellStyle name="Millares 657 4 4 4 3" xfId="18407" xr:uid="{45ABA7E8-A67D-468D-8E74-7993A1A2E3F6}"/>
    <cellStyle name="Millares 657 4 4 4 3 2" xfId="39910" xr:uid="{03CC3BB5-B4FC-4F1E-A516-666F48437FB7}"/>
    <cellStyle name="Millares 657 4 4 4 4" xfId="25012" xr:uid="{A8537FEC-D9AA-400B-9206-CB6833CA63AD}"/>
    <cellStyle name="Millares 657 4 4 4 5" xfId="46515" xr:uid="{21CCE30C-D301-457B-8ED5-91C72CB89D41}"/>
    <cellStyle name="Millares 657 4 4 5" xfId="5645" xr:uid="{4C384744-2A01-4D34-BC12-9072C3C55B2B}"/>
    <cellStyle name="Millares 657 4 4 5 2" xfId="13911" xr:uid="{F9F093F0-BC79-43EF-A5F1-68D9596896A6}"/>
    <cellStyle name="Millares 657 4 4 5 2 2" xfId="35414" xr:uid="{2865D393-148B-422B-A12C-BC2F27959ECF}"/>
    <cellStyle name="Millares 657 4 4 5 3" xfId="20546" xr:uid="{9501456F-9C84-45E7-999D-CD9EC539FFE4}"/>
    <cellStyle name="Millares 657 4 4 5 3 2" xfId="42049" xr:uid="{5CB180D6-53B6-4B7E-AAE7-5D8BBDE8CA2A}"/>
    <cellStyle name="Millares 657 4 4 5 4" xfId="27151" xr:uid="{8B76265B-5282-4EF2-AB82-9BE0DA86B772}"/>
    <cellStyle name="Millares 657 4 4 5 5" xfId="48654" xr:uid="{35C3B1C4-B493-4898-BD80-DE9C2D63FD5D}"/>
    <cellStyle name="Millares 657 4 4 6" xfId="7286" xr:uid="{B2345752-CAAA-4AE7-9328-21358F1B4449}"/>
    <cellStyle name="Millares 657 4 4 6 2" xfId="28789" xr:uid="{4D63C11F-2521-4B7F-A067-2CBB0119B324}"/>
    <cellStyle name="Millares 657 4 4 7" xfId="8943" xr:uid="{C6793DD7-F9F3-4995-B998-B40C0D0E1D88}"/>
    <cellStyle name="Millares 657 4 4 7 2" xfId="30446" xr:uid="{61165921-2E9D-4582-99C0-B557ED0888DC}"/>
    <cellStyle name="Millares 657 4 4 8" xfId="15578" xr:uid="{717DCE6A-8C5F-40F0-A043-9A67D15808E2}"/>
    <cellStyle name="Millares 657 4 4 8 2" xfId="37081" xr:uid="{9B577C09-392C-4F04-AE37-3DC5AB920D2F}"/>
    <cellStyle name="Millares 657 4 4 9" xfId="22183" xr:uid="{0E3377A2-01DC-43A0-B48F-0CAB7537DBC9}"/>
    <cellStyle name="Millares 657 4 5" xfId="945" xr:uid="{62649432-AC0E-48E6-827C-76C9F74BE786}"/>
    <cellStyle name="Millares 657 4 5 2" xfId="3774" xr:uid="{1650E967-844E-4A0C-AA43-B6696016FDE9}"/>
    <cellStyle name="Millares 657 4 5 2 2" xfId="12040" xr:uid="{BE085D36-C01A-42B2-ADBA-823B70F7F691}"/>
    <cellStyle name="Millares 657 4 5 2 2 2" xfId="33543" xr:uid="{D2FAF20E-7B77-46E4-A76E-BC235F94040B}"/>
    <cellStyle name="Millares 657 4 5 2 3" xfId="18675" xr:uid="{55A4F114-6E18-4C7E-8F26-E49014AFE71D}"/>
    <cellStyle name="Millares 657 4 5 2 3 2" xfId="40178" xr:uid="{561A7F03-5477-4C20-BC9F-22D88E844D1E}"/>
    <cellStyle name="Millares 657 4 5 2 4" xfId="25280" xr:uid="{8DFEECC4-8EE1-498F-85CE-4306D83C0E01}"/>
    <cellStyle name="Millares 657 4 5 2 5" xfId="46783" xr:uid="{3B3967E0-F905-48BF-AC01-8DB2A49CFA87}"/>
    <cellStyle name="Millares 657 4 5 3" xfId="5913" xr:uid="{A93BE4D6-453B-488E-9221-EA50B420327D}"/>
    <cellStyle name="Millares 657 4 5 3 2" xfId="14179" xr:uid="{0A5688D5-32C6-4A9D-B180-59B5C916E2D1}"/>
    <cellStyle name="Millares 657 4 5 3 2 2" xfId="35682" xr:uid="{ECEE7161-B8CC-4F39-BBED-6B262DFF810C}"/>
    <cellStyle name="Millares 657 4 5 3 3" xfId="20814" xr:uid="{8C879667-3708-4F8F-9BCD-A44D7CADD0BF}"/>
    <cellStyle name="Millares 657 4 5 3 3 2" xfId="42317" xr:uid="{2E5CE69A-860D-48EB-B705-A4FC101DAC45}"/>
    <cellStyle name="Millares 657 4 5 3 4" xfId="27419" xr:uid="{01A90A88-A0FE-488C-9313-3C70E465DD62}"/>
    <cellStyle name="Millares 657 4 5 3 5" xfId="48922" xr:uid="{2A3CF772-7652-4C18-9A47-1FAECDF39908}"/>
    <cellStyle name="Millares 657 4 5 4" xfId="7554" xr:uid="{555D4984-FA40-46AA-ABAA-FA474F143AC7}"/>
    <cellStyle name="Millares 657 4 5 4 2" xfId="29057" xr:uid="{7A747F4F-ABBD-4EDF-B6FF-E487F81F5011}"/>
    <cellStyle name="Millares 657 4 5 5" xfId="9211" xr:uid="{484AF56D-F50C-456C-9246-F62137C1C1DD}"/>
    <cellStyle name="Millares 657 4 5 5 2" xfId="30714" xr:uid="{522F64EC-5EB2-458E-B55E-707E627FE3F1}"/>
    <cellStyle name="Millares 657 4 5 6" xfId="15846" xr:uid="{24EFFF6F-A3A8-40FE-94C7-BB86BBCFB761}"/>
    <cellStyle name="Millares 657 4 5 6 2" xfId="37349" xr:uid="{ED39BD21-CFE2-4C62-870C-3153629FA1F6}"/>
    <cellStyle name="Millares 657 4 5 7" xfId="22451" xr:uid="{B1CD1232-9BFE-4074-B88B-6E3900081582}"/>
    <cellStyle name="Millares 657 4 5 8" xfId="43954" xr:uid="{F426BB63-91BB-49B7-B17F-55790AB96602}"/>
    <cellStyle name="Millares 657 4 6" xfId="1206" xr:uid="{FB7A47A6-6169-4FD8-A11B-C79839B78CF7}"/>
    <cellStyle name="Millares 657 4 6 2" xfId="4035" xr:uid="{B665F530-A472-49DC-BA39-F1660E297BDA}"/>
    <cellStyle name="Millares 657 4 6 2 2" xfId="12301" xr:uid="{6C848240-B2FD-42AA-9959-91AE74B1955E}"/>
    <cellStyle name="Millares 657 4 6 2 2 2" xfId="33804" xr:uid="{AE0F4855-7453-4395-9D7B-7C7427BF640C}"/>
    <cellStyle name="Millares 657 4 6 2 3" xfId="18936" xr:uid="{28011219-757B-48C3-8DF2-49FA6A45F47F}"/>
    <cellStyle name="Millares 657 4 6 2 3 2" xfId="40439" xr:uid="{162063A0-CE0A-4D5B-822E-CF2097B61EDD}"/>
    <cellStyle name="Millares 657 4 6 2 4" xfId="25541" xr:uid="{9DF505AF-E4D9-4F03-A3EC-ADD362F41F4C}"/>
    <cellStyle name="Millares 657 4 6 2 5" xfId="47044" xr:uid="{B1BFB1C9-83B3-462F-8988-7A8333FD9F53}"/>
    <cellStyle name="Millares 657 4 6 3" xfId="6174" xr:uid="{83CA9B88-7148-489D-9994-B8189B2078AF}"/>
    <cellStyle name="Millares 657 4 6 3 2" xfId="14440" xr:uid="{45663D34-F443-4584-9D86-E6D2F54AFC14}"/>
    <cellStyle name="Millares 657 4 6 3 2 2" xfId="35943" xr:uid="{82BD6020-783C-4000-8BEE-7DB21E7EB579}"/>
    <cellStyle name="Millares 657 4 6 3 3" xfId="21075" xr:uid="{9961DEAF-C57D-4028-8F02-4C54D9310AA4}"/>
    <cellStyle name="Millares 657 4 6 3 3 2" xfId="42578" xr:uid="{8554C9EE-11DD-4150-812A-5EF7BDB2D361}"/>
    <cellStyle name="Millares 657 4 6 3 4" xfId="27680" xr:uid="{AA332003-2534-4A13-804C-E213BE896768}"/>
    <cellStyle name="Millares 657 4 6 3 5" xfId="49183" xr:uid="{13E3A89D-34B2-4251-8100-1A2F492496CF}"/>
    <cellStyle name="Millares 657 4 6 4" xfId="7815" xr:uid="{A086ED72-9A9A-492A-B394-3F52A56D484F}"/>
    <cellStyle name="Millares 657 4 6 4 2" xfId="29318" xr:uid="{9D3049C9-D11B-4C31-9BCC-EC8FBA7E7014}"/>
    <cellStyle name="Millares 657 4 6 5" xfId="9472" xr:uid="{E9ED16F4-84ED-4D2F-86C4-766A83E30A20}"/>
    <cellStyle name="Millares 657 4 6 5 2" xfId="30975" xr:uid="{E8563A74-9D9E-47E5-8DB9-44DC8B25406F}"/>
    <cellStyle name="Millares 657 4 6 6" xfId="16107" xr:uid="{720573FD-5BAB-4789-B772-2CC1E6D84C83}"/>
    <cellStyle name="Millares 657 4 6 6 2" xfId="37610" xr:uid="{F3F16F63-24FC-481A-90EF-4B929D907B7D}"/>
    <cellStyle name="Millares 657 4 6 7" xfId="22712" xr:uid="{3F88D1CB-3989-4AE5-856B-1D55DA85A5DE}"/>
    <cellStyle name="Millares 657 4 6 8" xfId="44215" xr:uid="{67AA5854-7DAD-4ABA-A0BD-F94D9888468E}"/>
    <cellStyle name="Millares 657 4 7" xfId="1894" xr:uid="{825A2C78-BF7A-4CB2-86A2-31EE95E0ABF2}"/>
    <cellStyle name="Millares 657 4 7 2" xfId="10160" xr:uid="{BC80A9D6-B7E5-465E-B12A-408FEA32B78E}"/>
    <cellStyle name="Millares 657 4 7 2 2" xfId="31663" xr:uid="{64B486FD-D3CB-43FF-A46F-64213F6D4103}"/>
    <cellStyle name="Millares 657 4 7 3" xfId="16795" xr:uid="{654BA6EE-FBA7-4F4B-B418-E70E1B02AF4B}"/>
    <cellStyle name="Millares 657 4 7 3 2" xfId="38298" xr:uid="{2E217C53-9E37-4210-A8B1-210D658F2EBC}"/>
    <cellStyle name="Millares 657 4 7 4" xfId="23400" xr:uid="{A398FCA8-82C3-48CE-B746-732A6BA599E1}"/>
    <cellStyle name="Millares 657 4 7 5" xfId="44903" xr:uid="{1BB72A0B-B7CE-40F2-958D-CAB298A8884E}"/>
    <cellStyle name="Millares 657 4 8" xfId="2579" xr:uid="{44CB320C-C0DA-4AE2-80F2-8C8E55081D82}"/>
    <cellStyle name="Millares 657 4 8 2" xfId="10845" xr:uid="{B0AA596F-429B-4FE7-93F8-41813FB91D9B}"/>
    <cellStyle name="Millares 657 4 8 2 2" xfId="32348" xr:uid="{1146EAB6-1B45-4942-BCAE-CC718E95EC7E}"/>
    <cellStyle name="Millares 657 4 8 3" xfId="17480" xr:uid="{6E29D27C-B547-46C9-B4E0-2B88698ADAB1}"/>
    <cellStyle name="Millares 657 4 8 3 2" xfId="38983" xr:uid="{5CA9BBA3-FF9B-4EEC-A382-22E6ADED1EFB}"/>
    <cellStyle name="Millares 657 4 8 4" xfId="24085" xr:uid="{F5CA174A-6833-4C45-90DA-5A076026EBA6}"/>
    <cellStyle name="Millares 657 4 8 5" xfId="45588" xr:uid="{27C63BE4-B7DB-4C5D-8D6E-D1B9F269F789}"/>
    <cellStyle name="Millares 657 4 9" xfId="3090" xr:uid="{93EEE581-ABF5-48F6-BB89-017AC4F0EC87}"/>
    <cellStyle name="Millares 657 4 9 2" xfId="11356" xr:uid="{EF5DE848-58C5-4A83-AF1A-3875B2741F44}"/>
    <cellStyle name="Millares 657 4 9 2 2" xfId="32859" xr:uid="{C9399EE5-A977-498B-ABEC-AB0A8AC732B9}"/>
    <cellStyle name="Millares 657 4 9 3" xfId="17991" xr:uid="{C9602EF2-616E-421A-845F-4470F1D2AA51}"/>
    <cellStyle name="Millares 657 4 9 3 2" xfId="39494" xr:uid="{2353DBB8-A048-4A35-80A1-ECC789DBE09D}"/>
    <cellStyle name="Millares 657 4 9 4" xfId="24596" xr:uid="{9AE53A8D-DFF8-4764-8533-FA67C3F1699A}"/>
    <cellStyle name="Millares 657 4 9 5" xfId="46099" xr:uid="{01F820EC-1528-425B-8AF2-0ABA96158F10}"/>
    <cellStyle name="Millares 657 5" xfId="241" xr:uid="{29AF83CE-37E7-4FF8-9F78-0BFE3D9FB218}"/>
    <cellStyle name="Millares 657 5 10" xfId="4755" xr:uid="{EFC7A53F-5010-4082-BECB-FB473E29A53A}"/>
    <cellStyle name="Millares 657 5 10 2" xfId="13021" xr:uid="{B21CB159-4D4A-4E37-9EC2-6571E98218DA}"/>
    <cellStyle name="Millares 657 5 10 2 2" xfId="34524" xr:uid="{698DB903-50F0-4625-B943-2EFCC342A216}"/>
    <cellStyle name="Millares 657 5 10 3" xfId="19656" xr:uid="{68D14639-90FD-4F1B-B81F-95703D5BA03A}"/>
    <cellStyle name="Millares 657 5 10 3 2" xfId="41159" xr:uid="{7B535A8C-125F-48CA-9FEB-2145DE858EAA}"/>
    <cellStyle name="Millares 657 5 10 4" xfId="26261" xr:uid="{6E8E082B-C265-4085-942D-0DAD6633BF28}"/>
    <cellStyle name="Millares 657 5 10 5" xfId="47764" xr:uid="{864E5CBC-D71B-4C2E-A148-991D0571E34D}"/>
    <cellStyle name="Millares 657 5 11" xfId="5258" xr:uid="{3F20E811-6718-491E-9D09-47D2F2547A4C}"/>
    <cellStyle name="Millares 657 5 11 2" xfId="13524" xr:uid="{8C1688EC-1043-4AA0-8930-6B4272E38FD5}"/>
    <cellStyle name="Millares 657 5 11 2 2" xfId="35027" xr:uid="{9C4B14A2-5777-4F67-80B2-621E4ADA4351}"/>
    <cellStyle name="Millares 657 5 11 3" xfId="20159" xr:uid="{3BC7D861-7424-4AB5-ABDD-8C2F5D5C3C40}"/>
    <cellStyle name="Millares 657 5 11 3 2" xfId="41662" xr:uid="{2DBE7B40-F211-431B-ADD2-87DCF96F1C4A}"/>
    <cellStyle name="Millares 657 5 11 4" xfId="26764" xr:uid="{5BC65819-ECF4-431A-A860-4EB6E8804AEA}"/>
    <cellStyle name="Millares 657 5 11 5" xfId="48267" xr:uid="{102BC4C4-0D3C-478E-916A-C6E4DF6F741D}"/>
    <cellStyle name="Millares 657 5 12" xfId="6899" xr:uid="{BCA14A5C-FDA4-4A25-B879-79BBD8CF995F}"/>
    <cellStyle name="Millares 657 5 12 2" xfId="28402" xr:uid="{0069B6CA-1953-421A-8D57-C98642D90191}"/>
    <cellStyle name="Millares 657 5 13" xfId="8554" xr:uid="{741FD547-7AAE-484B-8E95-455C51FA5D09}"/>
    <cellStyle name="Millares 657 5 13 2" xfId="30057" xr:uid="{28580F5B-D0BE-4EF6-B2CB-FDD20D752577}"/>
    <cellStyle name="Millares 657 5 14" xfId="15192" xr:uid="{2381580D-D4E5-4FA9-B7B7-9AD61917F76B}"/>
    <cellStyle name="Millares 657 5 14 2" xfId="36695" xr:uid="{3C891946-C55C-4A33-A058-DBC00A654E9C}"/>
    <cellStyle name="Millares 657 5 15" xfId="21797" xr:uid="{1F5F1A13-C0B8-4A8C-9915-DBED608C8A60}"/>
    <cellStyle name="Millares 657 5 16" xfId="43300" xr:uid="{EE6E93E3-03A8-4DCC-8DE2-83B4E4053C85}"/>
    <cellStyle name="Millares 657 5 2" xfId="552" xr:uid="{A58BD789-8612-4086-BFA2-6C591EDC718C}"/>
    <cellStyle name="Millares 657 5 2 10" xfId="7163" xr:uid="{85DA4F2F-6CA0-48FA-914D-557707208B9C}"/>
    <cellStyle name="Millares 657 5 2 10 2" xfId="28666" xr:uid="{493D9026-E99A-4D2C-AFB6-E38A3D425AE6}"/>
    <cellStyle name="Millares 657 5 2 11" xfId="8819" xr:uid="{2F3479D4-1B71-4B78-B4AF-8BFA0F615354}"/>
    <cellStyle name="Millares 657 5 2 11 2" xfId="30322" xr:uid="{001392F7-3D54-4C87-B461-C07566B7F7BC}"/>
    <cellStyle name="Millares 657 5 2 12" xfId="15455" xr:uid="{C83C508C-0532-496F-A498-8700BE6D91FE}"/>
    <cellStyle name="Millares 657 5 2 12 2" xfId="36958" xr:uid="{D3F68B36-9E68-4383-BC07-A6BEA04BE2AC}"/>
    <cellStyle name="Millares 657 5 2 13" xfId="22060" xr:uid="{44DDECF7-5C14-4257-90F8-3E0E33653699}"/>
    <cellStyle name="Millares 657 5 2 14" xfId="43563" xr:uid="{F16F21E2-EFE0-43B7-B31C-CB3D1EDB35D2}"/>
    <cellStyle name="Millares 657 5 2 2" xfId="834" xr:uid="{24533D8F-C924-4DB5-B9DD-73BCCEDE420C}"/>
    <cellStyle name="Millares 657 5 2 2 10" xfId="15735" xr:uid="{64BB9020-90DB-4933-AB09-56CF2D073B09}"/>
    <cellStyle name="Millares 657 5 2 2 10 2" xfId="37238" xr:uid="{BADC973E-8EA6-4A19-8BBF-C4FCF6DC826D}"/>
    <cellStyle name="Millares 657 5 2 2 11" xfId="22340" xr:uid="{BBC708B4-1F28-45AA-BB10-5C1F6717F5A4}"/>
    <cellStyle name="Millares 657 5 2 2 12" xfId="43843" xr:uid="{CA426F92-ADB2-448B-9A88-53386B3FA72F}"/>
    <cellStyle name="Millares 657 5 2 2 2" xfId="1780" xr:uid="{8D19713F-2226-48F2-824B-9BD7EB46B9D0}"/>
    <cellStyle name="Millares 657 5 2 2 2 2" xfId="4609" xr:uid="{DEA37A83-E5E4-4F33-B4DE-F6188A8B7BA9}"/>
    <cellStyle name="Millares 657 5 2 2 2 2 2" xfId="12875" xr:uid="{3CC79C50-1C12-4D9E-8C69-7E4AFD052667}"/>
    <cellStyle name="Millares 657 5 2 2 2 2 2 2" xfId="34378" xr:uid="{DE8A7D83-187F-46FD-8BFB-D1FDBE8BC871}"/>
    <cellStyle name="Millares 657 5 2 2 2 2 3" xfId="19510" xr:uid="{4835DFB3-0260-4036-820A-0438A7BA2B95}"/>
    <cellStyle name="Millares 657 5 2 2 2 2 3 2" xfId="41013" xr:uid="{A6BE8FFF-5615-4261-9828-43B1F336F16F}"/>
    <cellStyle name="Millares 657 5 2 2 2 2 4" xfId="26115" xr:uid="{9CE5937C-D1B5-434B-BB4F-764207D2F679}"/>
    <cellStyle name="Millares 657 5 2 2 2 2 5" xfId="47618" xr:uid="{6D8D1FE0-BFD6-4ACB-AAF9-46029501BE0C}"/>
    <cellStyle name="Millares 657 5 2 2 2 3" xfId="6748" xr:uid="{ABF89732-564B-4061-BB60-B51676089B3F}"/>
    <cellStyle name="Millares 657 5 2 2 2 3 2" xfId="15014" xr:uid="{4039AF39-DE44-42BE-9CF2-6FBFED063E1B}"/>
    <cellStyle name="Millares 657 5 2 2 2 3 2 2" xfId="36517" xr:uid="{8CB64EBB-0FAD-40A7-ACB5-8D98B0B6062A}"/>
    <cellStyle name="Millares 657 5 2 2 2 3 3" xfId="21649" xr:uid="{BA9B4C3D-4CC0-4CD0-A57B-7A1E1E48CD65}"/>
    <cellStyle name="Millares 657 5 2 2 2 3 3 2" xfId="43152" xr:uid="{6599AABE-E6E9-4768-9639-E78D6CB28AB9}"/>
    <cellStyle name="Millares 657 5 2 2 2 3 4" xfId="28254" xr:uid="{24C4438F-B8F1-4D4A-8C09-46F11DD8A439}"/>
    <cellStyle name="Millares 657 5 2 2 2 3 5" xfId="49757" xr:uid="{3612AE43-AC07-473D-A8FB-522C20351472}"/>
    <cellStyle name="Millares 657 5 2 2 2 4" xfId="8389" xr:uid="{7CE5F687-5A38-4C81-8B77-B4DCB3FC4ADB}"/>
    <cellStyle name="Millares 657 5 2 2 2 4 2" xfId="29892" xr:uid="{CC0E9643-F914-4720-B249-DE0CF985F7FC}"/>
    <cellStyle name="Millares 657 5 2 2 2 5" xfId="10046" xr:uid="{DF54F96D-B55C-4084-B473-03E07A69DE82}"/>
    <cellStyle name="Millares 657 5 2 2 2 5 2" xfId="31549" xr:uid="{CCF57A0B-1B6E-418C-AEA6-1CF7B80A739B}"/>
    <cellStyle name="Millares 657 5 2 2 2 6" xfId="16681" xr:uid="{2A78AC86-FEDE-4E35-B223-8FE1CEF4AE7F}"/>
    <cellStyle name="Millares 657 5 2 2 2 6 2" xfId="38184" xr:uid="{076514B8-EAF3-45B1-A837-E396A6283030}"/>
    <cellStyle name="Millares 657 5 2 2 2 7" xfId="23286" xr:uid="{2C28CE72-B71B-49AC-A737-166C4543755B}"/>
    <cellStyle name="Millares 657 5 2 2 2 8" xfId="44789" xr:uid="{8DAFDD26-ED34-4D0A-A21B-2FEE877CCD5E}"/>
    <cellStyle name="Millares 657 5 2 2 3" xfId="2467" xr:uid="{1BC6FB19-30F0-4000-874B-6259F76846DD}"/>
    <cellStyle name="Millares 657 5 2 2 3 2" xfId="10733" xr:uid="{2654D038-24D1-470B-9018-DAD2852B4105}"/>
    <cellStyle name="Millares 657 5 2 2 3 2 2" xfId="32236" xr:uid="{4230BE91-5533-4061-A94E-A0657865BB22}"/>
    <cellStyle name="Millares 657 5 2 2 3 3" xfId="17368" xr:uid="{84B465BC-E29F-4C96-91E6-8D8CBEF3C06F}"/>
    <cellStyle name="Millares 657 5 2 2 3 3 2" xfId="38871" xr:uid="{3C0BC3E5-0BE2-46A2-AAED-29C52CDE4852}"/>
    <cellStyle name="Millares 657 5 2 2 3 4" xfId="23973" xr:uid="{14ED3B01-4B35-4098-B5C8-6D335B7974DD}"/>
    <cellStyle name="Millares 657 5 2 2 3 5" xfId="45476" xr:uid="{51891E83-6421-4B53-9E40-BF80472572EC}"/>
    <cellStyle name="Millares 657 5 2 2 4" xfId="2984" xr:uid="{4EA16CB7-0E42-4C6D-BC41-0C657116542F}"/>
    <cellStyle name="Millares 657 5 2 2 4 2" xfId="11250" xr:uid="{328D2C11-3E2C-4E58-AFD9-41B5140C5C39}"/>
    <cellStyle name="Millares 657 5 2 2 4 2 2" xfId="32753" xr:uid="{5114DA87-D4F7-48CC-A557-D401EC0B7116}"/>
    <cellStyle name="Millares 657 5 2 2 4 3" xfId="17885" xr:uid="{61704234-3F45-4AFD-BDBE-62057937C718}"/>
    <cellStyle name="Millares 657 5 2 2 4 3 2" xfId="39388" xr:uid="{9918CD32-02FC-4064-B636-019A9C715843}"/>
    <cellStyle name="Millares 657 5 2 2 4 4" xfId="24490" xr:uid="{7FC962F6-ED14-4D39-989F-33C7BF6C25FF}"/>
    <cellStyle name="Millares 657 5 2 2 4 5" xfId="45993" xr:uid="{ADB82F99-94D0-430A-A9D8-9C2246F3B06C}"/>
    <cellStyle name="Millares 657 5 2 2 5" xfId="3663" xr:uid="{42B04FA7-47E5-40A2-A70E-A989CAF051DF}"/>
    <cellStyle name="Millares 657 5 2 2 5 2" xfId="11929" xr:uid="{5F4FFD4C-2CB8-4202-A890-E6D1B58F0D45}"/>
    <cellStyle name="Millares 657 5 2 2 5 2 2" xfId="33432" xr:uid="{DF17F1AB-FC57-4308-A0D1-FA6C8F14B1FF}"/>
    <cellStyle name="Millares 657 5 2 2 5 3" xfId="18564" xr:uid="{0E6932AD-3A0D-4EBB-A39E-2640B2EB94D4}"/>
    <cellStyle name="Millares 657 5 2 2 5 3 2" xfId="40067" xr:uid="{734C034D-1A2B-413C-BB70-14F0909FF25A}"/>
    <cellStyle name="Millares 657 5 2 2 5 4" xfId="25169" xr:uid="{6060B8E4-F98D-4B56-9017-88E1F1FEB9C7}"/>
    <cellStyle name="Millares 657 5 2 2 5 5" xfId="46672" xr:uid="{09ED67ED-A78D-4C82-BFA3-E11E9B0F28B3}"/>
    <cellStyle name="Millares 657 5 2 2 6" xfId="5128" xr:uid="{3DAFCF75-3DFC-4118-AF9D-3A058139221F}"/>
    <cellStyle name="Millares 657 5 2 2 6 2" xfId="13394" xr:uid="{186D5015-AEE4-4783-9477-E226F70944B2}"/>
    <cellStyle name="Millares 657 5 2 2 6 2 2" xfId="34897" xr:uid="{BEEED442-8A7B-419C-B4DC-6F2FC8328601}"/>
    <cellStyle name="Millares 657 5 2 2 6 3" xfId="20029" xr:uid="{0615EBAC-A8D7-466E-9B61-053D64D67A95}"/>
    <cellStyle name="Millares 657 5 2 2 6 3 2" xfId="41532" xr:uid="{240BF71C-7256-404D-8B02-F841809BF44C}"/>
    <cellStyle name="Millares 657 5 2 2 6 4" xfId="26634" xr:uid="{651213BB-D8A7-4668-AF76-A4186209082A}"/>
    <cellStyle name="Millares 657 5 2 2 6 5" xfId="48137" xr:uid="{1F4678B4-2F2F-4289-9C15-0CB462878887}"/>
    <cellStyle name="Millares 657 5 2 2 7" xfId="5802" xr:uid="{E31FFE51-1AE8-4C7C-B369-574991616295}"/>
    <cellStyle name="Millares 657 5 2 2 7 2" xfId="14068" xr:uid="{C13A4577-E0D0-41D7-B1CF-65CFC596A836}"/>
    <cellStyle name="Millares 657 5 2 2 7 2 2" xfId="35571" xr:uid="{46A1C28B-34E7-4E18-9D7B-6D939C50D444}"/>
    <cellStyle name="Millares 657 5 2 2 7 3" xfId="20703" xr:uid="{393FA380-6926-4D81-B313-A4C465729C18}"/>
    <cellStyle name="Millares 657 5 2 2 7 3 2" xfId="42206" xr:uid="{2FC88D24-D4D7-4FA0-8D54-7FB27BBFB91C}"/>
    <cellStyle name="Millares 657 5 2 2 7 4" xfId="27308" xr:uid="{1C177533-B9F9-430F-A425-7581BDB7C2EE}"/>
    <cellStyle name="Millares 657 5 2 2 7 5" xfId="48811" xr:uid="{32A78ADA-05F6-4198-9F65-E007A1B5F4FA}"/>
    <cellStyle name="Millares 657 5 2 2 8" xfId="7443" xr:uid="{947C0D1D-0BC5-42E9-AA0A-77A75EA42745}"/>
    <cellStyle name="Millares 657 5 2 2 8 2" xfId="28946" xr:uid="{03CE1EFA-1D8A-47F5-BE06-35D683AAA811}"/>
    <cellStyle name="Millares 657 5 2 2 9" xfId="9100" xr:uid="{DCEBF69B-BA93-4292-A6FA-2F44A3963040}"/>
    <cellStyle name="Millares 657 5 2 2 9 2" xfId="30603" xr:uid="{C44EB412-2F7F-49B3-9839-0486D1600DC5}"/>
    <cellStyle name="Millares 657 5 2 3" xfId="1104" xr:uid="{73F48F93-4ECD-4995-AEAE-F132A5F4DF0B}"/>
    <cellStyle name="Millares 657 5 2 3 2" xfId="3933" xr:uid="{0B3B96B1-9D0A-4FB5-B082-1780630BD8ED}"/>
    <cellStyle name="Millares 657 5 2 3 2 2" xfId="12199" xr:uid="{7E0D9015-2274-42CD-919E-703310CB0E75}"/>
    <cellStyle name="Millares 657 5 2 3 2 2 2" xfId="33702" xr:uid="{80602683-CC34-467E-84FB-3822308BC4F2}"/>
    <cellStyle name="Millares 657 5 2 3 2 3" xfId="18834" xr:uid="{9057B3B7-643F-498C-AAB2-773C297A53B0}"/>
    <cellStyle name="Millares 657 5 2 3 2 3 2" xfId="40337" xr:uid="{4EA1A66B-C709-48FF-91BC-4E0F5FBED051}"/>
    <cellStyle name="Millares 657 5 2 3 2 4" xfId="25439" xr:uid="{1FAC80CD-6E6B-451D-AAE3-84B83906FAE8}"/>
    <cellStyle name="Millares 657 5 2 3 2 5" xfId="46942" xr:uid="{45F2B980-BB07-45F7-A67D-C9BADB2E7037}"/>
    <cellStyle name="Millares 657 5 2 3 3" xfId="6072" xr:uid="{3B590BB4-4A87-4C4E-8455-F4768234E2FF}"/>
    <cellStyle name="Millares 657 5 2 3 3 2" xfId="14338" xr:uid="{4F11C368-6C19-4FBF-BDD5-85E6764EE2B3}"/>
    <cellStyle name="Millares 657 5 2 3 3 2 2" xfId="35841" xr:uid="{56C059A7-D804-403B-ABF4-1EFB9C153D35}"/>
    <cellStyle name="Millares 657 5 2 3 3 3" xfId="20973" xr:uid="{A62D2F8F-BBD8-41C9-9DF6-45D8238815DD}"/>
    <cellStyle name="Millares 657 5 2 3 3 3 2" xfId="42476" xr:uid="{7B1E73AF-DDE0-4E14-BE5E-356ED6BD0074}"/>
    <cellStyle name="Millares 657 5 2 3 3 4" xfId="27578" xr:uid="{5770EBDA-CB30-4177-91C5-595426DDC652}"/>
    <cellStyle name="Millares 657 5 2 3 3 5" xfId="49081" xr:uid="{F881FCDF-DE31-4A7D-83FE-F7734124920C}"/>
    <cellStyle name="Millares 657 5 2 3 4" xfId="7713" xr:uid="{14908F59-D67B-4E95-A441-C061CFA30202}"/>
    <cellStyle name="Millares 657 5 2 3 4 2" xfId="29216" xr:uid="{CD081985-6F6E-470C-BDE0-4D12F6CB2061}"/>
    <cellStyle name="Millares 657 5 2 3 5" xfId="9370" xr:uid="{49537A2C-AB59-4AD9-9196-D6BC4D62FD88}"/>
    <cellStyle name="Millares 657 5 2 3 5 2" xfId="30873" xr:uid="{3F621011-E27A-40A3-87E1-18A9606B53A9}"/>
    <cellStyle name="Millares 657 5 2 3 6" xfId="16005" xr:uid="{895C7DC5-BA92-4338-A1F6-F06AD7AC2246}"/>
    <cellStyle name="Millares 657 5 2 3 6 2" xfId="37508" xr:uid="{E4D23D65-E562-4FB0-BC42-B8BBF3EAADC4}"/>
    <cellStyle name="Millares 657 5 2 3 7" xfId="22610" xr:uid="{F560A638-86D1-4793-B048-1738AEF92F40}"/>
    <cellStyle name="Millares 657 5 2 3 8" xfId="44113" xr:uid="{37C7298F-A0C6-444E-820A-7CCA3E5C5397}"/>
    <cellStyle name="Millares 657 5 2 4" xfId="1500" xr:uid="{B0C996FE-30F9-4595-B72F-6E201CDB4376}"/>
    <cellStyle name="Millares 657 5 2 4 2" xfId="4329" xr:uid="{A49154AD-AB51-42FA-80EC-9685FC06F837}"/>
    <cellStyle name="Millares 657 5 2 4 2 2" xfId="12595" xr:uid="{A3363F56-4D76-48DC-8E12-7801824BD7D1}"/>
    <cellStyle name="Millares 657 5 2 4 2 2 2" xfId="34098" xr:uid="{7FB4B116-F93B-41B7-952D-B088F58020F8}"/>
    <cellStyle name="Millares 657 5 2 4 2 3" xfId="19230" xr:uid="{DBC1B028-6557-4342-A5D5-506A80959254}"/>
    <cellStyle name="Millares 657 5 2 4 2 3 2" xfId="40733" xr:uid="{B9A62F4C-ACE7-418E-8B11-6788D0AE6D34}"/>
    <cellStyle name="Millares 657 5 2 4 2 4" xfId="25835" xr:uid="{160B807B-8746-4E66-8299-DB0BE7B4E509}"/>
    <cellStyle name="Millares 657 5 2 4 2 5" xfId="47338" xr:uid="{95EB68A2-E250-4923-9123-F0BADBEFF54A}"/>
    <cellStyle name="Millares 657 5 2 4 3" xfId="6468" xr:uid="{EF03FA3C-FC8C-4E86-BD5B-581265FE20E5}"/>
    <cellStyle name="Millares 657 5 2 4 3 2" xfId="14734" xr:uid="{92DD26CF-1309-47A8-90A5-CAF87A3B2885}"/>
    <cellStyle name="Millares 657 5 2 4 3 2 2" xfId="36237" xr:uid="{5F2DEF2D-31B8-4C46-9937-4C795D45976D}"/>
    <cellStyle name="Millares 657 5 2 4 3 3" xfId="21369" xr:uid="{FAC51049-7321-4DD5-A97D-225864ACC7AF}"/>
    <cellStyle name="Millares 657 5 2 4 3 3 2" xfId="42872" xr:uid="{99446ECC-F23D-4154-B945-D8D1FEC83E3B}"/>
    <cellStyle name="Millares 657 5 2 4 3 4" xfId="27974" xr:uid="{F801E3FB-E6FA-491A-AD18-0BBAE98F156B}"/>
    <cellStyle name="Millares 657 5 2 4 3 5" xfId="49477" xr:uid="{D37F4A77-6215-4211-B586-7C1AC3088D49}"/>
    <cellStyle name="Millares 657 5 2 4 4" xfId="8109" xr:uid="{E458461E-307C-49C5-9735-CC9ED0859899}"/>
    <cellStyle name="Millares 657 5 2 4 4 2" xfId="29612" xr:uid="{430C28A7-CD0B-4BBC-A90B-90AFB08F72A3}"/>
    <cellStyle name="Millares 657 5 2 4 5" xfId="9766" xr:uid="{9DE69B65-821F-4BD0-8405-726E0C5A6D77}"/>
    <cellStyle name="Millares 657 5 2 4 5 2" xfId="31269" xr:uid="{D09D650F-8A13-409F-A1B5-9C4B45E2259C}"/>
    <cellStyle name="Millares 657 5 2 4 6" xfId="16401" xr:uid="{50A9DCFA-4A56-4FD1-AD12-F0C37D8723E7}"/>
    <cellStyle name="Millares 657 5 2 4 6 2" xfId="37904" xr:uid="{14C78C5A-56BF-4DB7-B55B-562ADE8DF400}"/>
    <cellStyle name="Millares 657 5 2 4 7" xfId="23006" xr:uid="{7EB2E2B8-8AD5-4241-B6DE-9742F54B63BD}"/>
    <cellStyle name="Millares 657 5 2 4 8" xfId="44509" xr:uid="{D69B5103-23A8-42C0-A718-8BE122E39376}"/>
    <cellStyle name="Millares 657 5 2 5" xfId="2187" xr:uid="{97ECAAD9-AE87-4CA2-BA3A-5BECA0DF2AF9}"/>
    <cellStyle name="Millares 657 5 2 5 2" xfId="10453" xr:uid="{671C5FE2-4FB2-4146-8E2B-FE087A421EFA}"/>
    <cellStyle name="Millares 657 5 2 5 2 2" xfId="31956" xr:uid="{61A7DA92-5948-4FDC-AC92-AC4F8E45C237}"/>
    <cellStyle name="Millares 657 5 2 5 3" xfId="17088" xr:uid="{48C75159-3DF7-4676-8C80-8F6B68F6A9E3}"/>
    <cellStyle name="Millares 657 5 2 5 3 2" xfId="38591" xr:uid="{855CB987-D04F-4728-ABD6-038D34F2DD68}"/>
    <cellStyle name="Millares 657 5 2 5 4" xfId="23693" xr:uid="{29FD4BB3-6AC0-4579-9BDA-6AA4E51D02E9}"/>
    <cellStyle name="Millares 657 5 2 5 5" xfId="45196" xr:uid="{55C8679C-5A06-4557-8851-1235C71C8A25}"/>
    <cellStyle name="Millares 657 5 2 6" xfId="2733" xr:uid="{283C753C-A9FD-4E6D-97A4-8F9DC3DD3575}"/>
    <cellStyle name="Millares 657 5 2 6 2" xfId="10999" xr:uid="{F519AE94-E615-437D-BC7E-B2762A50B23F}"/>
    <cellStyle name="Millares 657 5 2 6 2 2" xfId="32502" xr:uid="{AD2432D2-DA44-44EF-81A6-10489759559E}"/>
    <cellStyle name="Millares 657 5 2 6 3" xfId="17634" xr:uid="{7D048031-FF9D-4028-8210-42CD498BBA2C}"/>
    <cellStyle name="Millares 657 5 2 6 3 2" xfId="39137" xr:uid="{0C12FA22-713E-4E3F-931D-38FB16341412}"/>
    <cellStyle name="Millares 657 5 2 6 4" xfId="24239" xr:uid="{1E97BE89-D586-434D-9440-AE90F50DF59C}"/>
    <cellStyle name="Millares 657 5 2 6 5" xfId="45742" xr:uid="{1DED7C1E-FD44-44DB-B1D5-4615A5ED4D9A}"/>
    <cellStyle name="Millares 657 5 2 7" xfId="3383" xr:uid="{5538F23F-F12B-476D-8D73-2689B35127B7}"/>
    <cellStyle name="Millares 657 5 2 7 2" xfId="11649" xr:uid="{E47A9B87-6131-4416-92A3-79906B75D942}"/>
    <cellStyle name="Millares 657 5 2 7 2 2" xfId="33152" xr:uid="{184F1F25-155A-4896-B8C0-BA6DABE94FBF}"/>
    <cellStyle name="Millares 657 5 2 7 3" xfId="18284" xr:uid="{85616E83-066E-44BC-8063-2FD60DBA2C16}"/>
    <cellStyle name="Millares 657 5 2 7 3 2" xfId="39787" xr:uid="{E461ACA3-00D8-4186-99AA-200BE8C96598}"/>
    <cellStyle name="Millares 657 5 2 7 4" xfId="24889" xr:uid="{31684219-2201-458D-9F67-68B73AB8B74B}"/>
    <cellStyle name="Millares 657 5 2 7 5" xfId="46392" xr:uid="{6DAAE30A-FD38-4A98-B47D-C9EB5C11E4EC}"/>
    <cellStyle name="Millares 657 5 2 8" xfId="4877" xr:uid="{3701630C-3B9B-4E1B-80C8-85748716BA39}"/>
    <cellStyle name="Millares 657 5 2 8 2" xfId="13143" xr:uid="{2C483B9A-47A6-41F6-A592-71E34C8C3395}"/>
    <cellStyle name="Millares 657 5 2 8 2 2" xfId="34646" xr:uid="{A4B9EAA5-4D31-4241-9DDB-F968ED6FDAC0}"/>
    <cellStyle name="Millares 657 5 2 8 3" xfId="19778" xr:uid="{B45F9336-A623-45A0-9D91-A0149B4B765C}"/>
    <cellStyle name="Millares 657 5 2 8 3 2" xfId="41281" xr:uid="{EAB93D7B-1C9B-4750-BC44-2ABD6D5EAFE9}"/>
    <cellStyle name="Millares 657 5 2 8 4" xfId="26383" xr:uid="{1217BE55-5B33-45E2-A435-129CF51CC89E}"/>
    <cellStyle name="Millares 657 5 2 8 5" xfId="47886" xr:uid="{9082CB4C-547D-407B-A071-F767667DF1C0}"/>
    <cellStyle name="Millares 657 5 2 9" xfId="5522" xr:uid="{428AB4DA-2EF0-4EA5-B377-6676D536120C}"/>
    <cellStyle name="Millares 657 5 2 9 2" xfId="13788" xr:uid="{C87DBF16-9337-4733-8EE6-87620DAF176E}"/>
    <cellStyle name="Millares 657 5 2 9 2 2" xfId="35291" xr:uid="{427047AC-F90F-47E5-B33B-2773838CC760}"/>
    <cellStyle name="Millares 657 5 2 9 3" xfId="20423" xr:uid="{CDDBA4F8-8933-4759-A8E1-C022B610942F}"/>
    <cellStyle name="Millares 657 5 2 9 3 2" xfId="41926" xr:uid="{05EE7FA7-9D3F-4948-A779-34A5B813493A}"/>
    <cellStyle name="Millares 657 5 2 9 4" xfId="27028" xr:uid="{D5B1D2AA-D36E-4B23-9AEB-6EBD8D78EBC9}"/>
    <cellStyle name="Millares 657 5 2 9 5" xfId="48531" xr:uid="{21D3FB3F-CD97-4669-B85F-D74916C1003C}"/>
    <cellStyle name="Millares 657 5 3" xfId="423" xr:uid="{91676A96-02D4-48D8-A1F8-C28DFED57279}"/>
    <cellStyle name="Millares 657 5 3 10" xfId="15326" xr:uid="{DC8F1FD9-EB98-4597-B5F5-CFF1C9BEB2A5}"/>
    <cellStyle name="Millares 657 5 3 10 2" xfId="36829" xr:uid="{98058158-1A00-4B12-952A-4556E02424B3}"/>
    <cellStyle name="Millares 657 5 3 11" xfId="21931" xr:uid="{3E5E20BF-68E8-410A-B8AC-2581A895F7BA}"/>
    <cellStyle name="Millares 657 5 3 12" xfId="43434" xr:uid="{1FCA220E-DDF4-47AE-ADA1-5BD55EBA3B31}"/>
    <cellStyle name="Millares 657 5 3 2" xfId="1371" xr:uid="{FE9FC819-A0AE-4192-9B25-1180F5411816}"/>
    <cellStyle name="Millares 657 5 3 2 2" xfId="4200" xr:uid="{6A86DE60-063F-42F0-B7AD-7DA77443318F}"/>
    <cellStyle name="Millares 657 5 3 2 2 2" xfId="12466" xr:uid="{8D496FC0-3F08-41F1-9844-F114BCFE5E71}"/>
    <cellStyle name="Millares 657 5 3 2 2 2 2" xfId="33969" xr:uid="{8E6C341F-EF01-4247-ADFE-6A70040403EF}"/>
    <cellStyle name="Millares 657 5 3 2 2 3" xfId="19101" xr:uid="{68FC2C42-6E4D-4A9C-B3B7-9AB8D5C58CD4}"/>
    <cellStyle name="Millares 657 5 3 2 2 3 2" xfId="40604" xr:uid="{20C90551-BDCD-4D07-998E-F942FC73EC74}"/>
    <cellStyle name="Millares 657 5 3 2 2 4" xfId="25706" xr:uid="{6F4046A2-9053-4B34-9B10-F4A7DA12121E}"/>
    <cellStyle name="Millares 657 5 3 2 2 5" xfId="47209" xr:uid="{84CE174D-0817-4ABC-A542-B274AD46996D}"/>
    <cellStyle name="Millares 657 5 3 2 3" xfId="6339" xr:uid="{7380DB20-23B3-400A-81A3-81946E405A06}"/>
    <cellStyle name="Millares 657 5 3 2 3 2" xfId="14605" xr:uid="{8C5A22D5-8550-4CBA-9FE6-3A361D26A35E}"/>
    <cellStyle name="Millares 657 5 3 2 3 2 2" xfId="36108" xr:uid="{53F78D4D-FCC7-4138-8D0A-93CC0FE6BC9D}"/>
    <cellStyle name="Millares 657 5 3 2 3 3" xfId="21240" xr:uid="{006D1426-BBAA-489D-846B-72B30E26D788}"/>
    <cellStyle name="Millares 657 5 3 2 3 3 2" xfId="42743" xr:uid="{B541AA52-C625-4339-B5F3-A9E5FFD0188A}"/>
    <cellStyle name="Millares 657 5 3 2 3 4" xfId="27845" xr:uid="{BB155A28-9595-42A8-94A4-CDE352F1E090}"/>
    <cellStyle name="Millares 657 5 3 2 3 5" xfId="49348" xr:uid="{35DA561B-DA9F-40EA-8752-DEECE0A17505}"/>
    <cellStyle name="Millares 657 5 3 2 4" xfId="7980" xr:uid="{88C05D9A-1161-449B-A31E-C8F487DA81CA}"/>
    <cellStyle name="Millares 657 5 3 2 4 2" xfId="29483" xr:uid="{4CB6DC60-36DB-4BF2-8C86-6CB698D0063C}"/>
    <cellStyle name="Millares 657 5 3 2 5" xfId="9637" xr:uid="{325B6E2C-4616-4791-A317-D039D5099914}"/>
    <cellStyle name="Millares 657 5 3 2 5 2" xfId="31140" xr:uid="{B375500A-33B8-413C-963B-6C2CDB150E01}"/>
    <cellStyle name="Millares 657 5 3 2 6" xfId="16272" xr:uid="{3669F8CF-0E6D-4240-8D7B-26CEA13DD688}"/>
    <cellStyle name="Millares 657 5 3 2 6 2" xfId="37775" xr:uid="{1FEDD5D1-CB96-4746-8F19-7E6B5DFB42EB}"/>
    <cellStyle name="Millares 657 5 3 2 7" xfId="22877" xr:uid="{AEF2019D-34DE-4055-B2B1-4E7B5E20A91C}"/>
    <cellStyle name="Millares 657 5 3 2 8" xfId="44380" xr:uid="{A8FD3F37-5023-4E44-852B-C690C4F1BFEF}"/>
    <cellStyle name="Millares 657 5 3 3" xfId="2058" xr:uid="{8631B2D8-48BA-4252-80F6-B5390BE61D97}"/>
    <cellStyle name="Millares 657 5 3 3 2" xfId="10324" xr:uid="{F90C69E7-8889-47F0-B2DA-90720ECB02B1}"/>
    <cellStyle name="Millares 657 5 3 3 2 2" xfId="31827" xr:uid="{4DA802DB-DBEC-44F2-91D6-58D6179E7300}"/>
    <cellStyle name="Millares 657 5 3 3 3" xfId="16959" xr:uid="{4AFC6B3C-83CD-42C7-96C9-23F9C9FC9C1D}"/>
    <cellStyle name="Millares 657 5 3 3 3 2" xfId="38462" xr:uid="{4DA744AB-AA85-4B09-82B8-17E9E998F424}"/>
    <cellStyle name="Millares 657 5 3 3 4" xfId="23564" xr:uid="{D4CD4677-31D6-4293-8DAA-98987C73F490}"/>
    <cellStyle name="Millares 657 5 3 3 5" xfId="45067" xr:uid="{735FF37D-304E-46D0-9E74-2C5D22ED7E1B}"/>
    <cellStyle name="Millares 657 5 3 4" xfId="2857" xr:uid="{A67E6C99-3283-4F41-BF16-BCE27874E2BE}"/>
    <cellStyle name="Millares 657 5 3 4 2" xfId="11123" xr:uid="{BB497738-9503-4AD7-969B-CBFFD11A947E}"/>
    <cellStyle name="Millares 657 5 3 4 2 2" xfId="32626" xr:uid="{0DC9B538-C5F3-479F-919E-F62D93838B19}"/>
    <cellStyle name="Millares 657 5 3 4 3" xfId="17758" xr:uid="{19FB8681-5858-49A3-BF59-19E8A95AA5B9}"/>
    <cellStyle name="Millares 657 5 3 4 3 2" xfId="39261" xr:uid="{45C3D232-4AA3-403C-A42D-0A67026F2593}"/>
    <cellStyle name="Millares 657 5 3 4 4" xfId="24363" xr:uid="{4A0B91E6-A007-4175-93CF-D3F2FFF50BD2}"/>
    <cellStyle name="Millares 657 5 3 4 5" xfId="45866" xr:uid="{819A56D9-2015-4625-AEFF-659B51E90FEF}"/>
    <cellStyle name="Millares 657 5 3 5" xfId="3254" xr:uid="{53630D3B-C565-46B3-B150-052F5B9CEEB3}"/>
    <cellStyle name="Millares 657 5 3 5 2" xfId="11520" xr:uid="{D2282195-D693-49CD-A0C4-4E2152C79A83}"/>
    <cellStyle name="Millares 657 5 3 5 2 2" xfId="33023" xr:uid="{C3C85171-0CC7-40D7-9E55-1260A7A0D773}"/>
    <cellStyle name="Millares 657 5 3 5 3" xfId="18155" xr:uid="{51B2EB8B-1C80-48D6-839B-A5C9667EB77A}"/>
    <cellStyle name="Millares 657 5 3 5 3 2" xfId="39658" xr:uid="{CCA40006-C200-4CB5-8B09-4C67C6E61483}"/>
    <cellStyle name="Millares 657 5 3 5 4" xfId="24760" xr:uid="{309B7A6D-985B-4686-AE0E-797E1FDC03A4}"/>
    <cellStyle name="Millares 657 5 3 5 5" xfId="46263" xr:uid="{72E1B1B0-D1B3-4D29-ADFB-C473F82A0BFA}"/>
    <cellStyle name="Millares 657 5 3 6" xfId="5001" xr:uid="{C4727729-8CEE-4A55-9FA8-5FB8DDF277D4}"/>
    <cellStyle name="Millares 657 5 3 6 2" xfId="13267" xr:uid="{A9DD6DE2-5979-4E55-8548-29280C606634}"/>
    <cellStyle name="Millares 657 5 3 6 2 2" xfId="34770" xr:uid="{CAD0CD74-EB30-4813-9BA5-A31A4F8C9D8D}"/>
    <cellStyle name="Millares 657 5 3 6 3" xfId="19902" xr:uid="{51791E38-73BD-4AD4-AC5F-F90C885F1659}"/>
    <cellStyle name="Millares 657 5 3 6 3 2" xfId="41405" xr:uid="{B9E44D5E-94C8-42F2-943C-9F518F86BAA0}"/>
    <cellStyle name="Millares 657 5 3 6 4" xfId="26507" xr:uid="{B2D4DE05-5F7E-480F-B195-1BF3008062FF}"/>
    <cellStyle name="Millares 657 5 3 6 5" xfId="48010" xr:uid="{B6FD4323-F677-4F9E-A44F-44ED06ACAEC1}"/>
    <cellStyle name="Millares 657 5 3 7" xfId="5393" xr:uid="{79E71DBD-8E3F-4E4B-A219-6557516DF609}"/>
    <cellStyle name="Millares 657 5 3 7 2" xfId="13659" xr:uid="{2598698A-96E7-4F17-B6A2-9842B03B3338}"/>
    <cellStyle name="Millares 657 5 3 7 2 2" xfId="35162" xr:uid="{BC7DF150-023C-4CFA-A980-0D1918287D1E}"/>
    <cellStyle name="Millares 657 5 3 7 3" xfId="20294" xr:uid="{39352C35-2B7C-4E3F-BE02-942DD96585CE}"/>
    <cellStyle name="Millares 657 5 3 7 3 2" xfId="41797" xr:uid="{46E2A4A7-60E1-4604-A1EC-26FA498810C1}"/>
    <cellStyle name="Millares 657 5 3 7 4" xfId="26899" xr:uid="{BD706A8A-26CD-41C9-AE57-15F7CAD13B8B}"/>
    <cellStyle name="Millares 657 5 3 7 5" xfId="48402" xr:uid="{F3F852B8-E264-486D-A39C-C57D7D06EB92}"/>
    <cellStyle name="Millares 657 5 3 8" xfId="7034" xr:uid="{8C1BDDDD-5BE6-45F2-9236-0F34FFADDB41}"/>
    <cellStyle name="Millares 657 5 3 8 2" xfId="28537" xr:uid="{03A36CF9-74ED-4C6F-88A7-30B806FE646C}"/>
    <cellStyle name="Millares 657 5 3 9" xfId="8690" xr:uid="{4383A301-AD0F-4F0E-A624-0353F11E6362}"/>
    <cellStyle name="Millares 657 5 3 9 2" xfId="30193" xr:uid="{6F1BFBCC-862E-4165-9005-AD84FD36F5F1}"/>
    <cellStyle name="Millares 657 5 4" xfId="707" xr:uid="{B460E3B6-63CC-4653-A786-2B6F77861586}"/>
    <cellStyle name="Millares 657 5 4 10" xfId="43716" xr:uid="{579F4E04-0F3A-436A-BAEB-58942ABED285}"/>
    <cellStyle name="Millares 657 5 4 2" xfId="1653" xr:uid="{28F79D2E-569B-4A64-BE44-DEF574579B1C}"/>
    <cellStyle name="Millares 657 5 4 2 2" xfId="4482" xr:uid="{64BB1B9D-9B6D-45C5-8090-6BF011DF2735}"/>
    <cellStyle name="Millares 657 5 4 2 2 2" xfId="12748" xr:uid="{1B6D2888-D277-4C08-8439-E83C70D1C333}"/>
    <cellStyle name="Millares 657 5 4 2 2 2 2" xfId="34251" xr:uid="{104D0B7B-7093-426E-8EEA-FC6897760CF7}"/>
    <cellStyle name="Millares 657 5 4 2 2 3" xfId="19383" xr:uid="{EAE65BD2-43E2-4B91-82F3-6E0E68CC2B14}"/>
    <cellStyle name="Millares 657 5 4 2 2 3 2" xfId="40886" xr:uid="{0F328B17-F1F2-4159-B734-2E1B358BFCCE}"/>
    <cellStyle name="Millares 657 5 4 2 2 4" xfId="25988" xr:uid="{0DBEB16C-43D6-40AE-8C37-7AA4FE34391D}"/>
    <cellStyle name="Millares 657 5 4 2 2 5" xfId="47491" xr:uid="{560028F4-F066-4F14-97F7-131FAD12F176}"/>
    <cellStyle name="Millares 657 5 4 2 3" xfId="6621" xr:uid="{8B261196-99D3-4046-A9D4-81D9313E8A8B}"/>
    <cellStyle name="Millares 657 5 4 2 3 2" xfId="14887" xr:uid="{3A602602-A14D-49E3-849F-2AFD41D3B70B}"/>
    <cellStyle name="Millares 657 5 4 2 3 2 2" xfId="36390" xr:uid="{09449D55-13D3-4DE7-B250-5066B9D82635}"/>
    <cellStyle name="Millares 657 5 4 2 3 3" xfId="21522" xr:uid="{F24E331F-E761-4AF5-AACA-01848130B452}"/>
    <cellStyle name="Millares 657 5 4 2 3 3 2" xfId="43025" xr:uid="{C30EE3C0-6E47-403A-9518-BDF599863E8D}"/>
    <cellStyle name="Millares 657 5 4 2 3 4" xfId="28127" xr:uid="{16BB3ECE-D643-4F19-839F-3BCBB1AF20EF}"/>
    <cellStyle name="Millares 657 5 4 2 3 5" xfId="49630" xr:uid="{D899D610-0A94-4434-A66E-5583C529E1F8}"/>
    <cellStyle name="Millares 657 5 4 2 4" xfId="8262" xr:uid="{D0F428D6-DC20-4142-B2FD-E2265CB7C7B8}"/>
    <cellStyle name="Millares 657 5 4 2 4 2" xfId="29765" xr:uid="{D8519583-9384-4AC3-97D6-14E80060B9BA}"/>
    <cellStyle name="Millares 657 5 4 2 5" xfId="9919" xr:uid="{A789F8A7-7588-4653-8470-23BE8C95B19B}"/>
    <cellStyle name="Millares 657 5 4 2 5 2" xfId="31422" xr:uid="{AE60143A-BB4D-45CC-B98A-45B7B6D10E54}"/>
    <cellStyle name="Millares 657 5 4 2 6" xfId="16554" xr:uid="{FE7D3484-CB2E-4B34-8DD4-B7A48D76DEE8}"/>
    <cellStyle name="Millares 657 5 4 2 6 2" xfId="38057" xr:uid="{05CA6196-1754-42A2-A844-6F67E487D136}"/>
    <cellStyle name="Millares 657 5 4 2 7" xfId="23159" xr:uid="{346A8DD5-39B8-4C46-B959-69BD8E04354C}"/>
    <cellStyle name="Millares 657 5 4 2 8" xfId="44662" xr:uid="{13A94C0E-92A6-4913-8931-30496959B49D}"/>
    <cellStyle name="Millares 657 5 4 3" xfId="2340" xr:uid="{A5C78167-7681-4A61-8C92-8B38398AEA62}"/>
    <cellStyle name="Millares 657 5 4 3 2" xfId="10606" xr:uid="{7DFF56F7-C3D8-44C0-9537-4D711DFB5F13}"/>
    <cellStyle name="Millares 657 5 4 3 2 2" xfId="32109" xr:uid="{A5389103-B606-42E1-8FD9-924DD00A3D9D}"/>
    <cellStyle name="Millares 657 5 4 3 3" xfId="17241" xr:uid="{F38ED192-0CC9-461D-BF32-DCE02716C2BB}"/>
    <cellStyle name="Millares 657 5 4 3 3 2" xfId="38744" xr:uid="{C49DBDCC-CCFD-437B-9E71-F5E7365222CE}"/>
    <cellStyle name="Millares 657 5 4 3 4" xfId="23846" xr:uid="{68CF9C68-D701-47BA-850B-FA18B07F358A}"/>
    <cellStyle name="Millares 657 5 4 3 5" xfId="45349" xr:uid="{5A652F3F-AB62-470F-BDB5-1F2C11154AAA}"/>
    <cellStyle name="Millares 657 5 4 4" xfId="3536" xr:uid="{02832368-D187-423A-AB77-363360444EFF}"/>
    <cellStyle name="Millares 657 5 4 4 2" xfId="11802" xr:uid="{7638783C-2243-44D2-BF83-8BE00D156632}"/>
    <cellStyle name="Millares 657 5 4 4 2 2" xfId="33305" xr:uid="{13E7FB82-34C2-451F-8736-2160C6E92B4F}"/>
    <cellStyle name="Millares 657 5 4 4 3" xfId="18437" xr:uid="{534A889E-0853-423A-B12F-4119EC9B33FF}"/>
    <cellStyle name="Millares 657 5 4 4 3 2" xfId="39940" xr:uid="{29F80A24-DD4A-4D84-A5CC-114145689930}"/>
    <cellStyle name="Millares 657 5 4 4 4" xfId="25042" xr:uid="{A1DB7E22-B567-4548-A03F-084610660074}"/>
    <cellStyle name="Millares 657 5 4 4 5" xfId="46545" xr:uid="{42DF246E-6D7C-42DF-AADE-E94695273977}"/>
    <cellStyle name="Millares 657 5 4 5" xfId="5675" xr:uid="{F56C9CA6-EB80-440D-A8D9-BCDBB158DACB}"/>
    <cellStyle name="Millares 657 5 4 5 2" xfId="13941" xr:uid="{CD7DC9AA-8AFB-406E-9AB2-0040B4BA9E5C}"/>
    <cellStyle name="Millares 657 5 4 5 2 2" xfId="35444" xr:uid="{F0DC7AE3-1C7E-4680-BB25-AB4E6AC1FBFA}"/>
    <cellStyle name="Millares 657 5 4 5 3" xfId="20576" xr:uid="{2586BA23-C603-443E-BAB5-218804FD15B0}"/>
    <cellStyle name="Millares 657 5 4 5 3 2" xfId="42079" xr:uid="{D3C95511-12DA-4420-9A83-74B3E9AD5104}"/>
    <cellStyle name="Millares 657 5 4 5 4" xfId="27181" xr:uid="{3EE67AE9-C3BF-411D-B6C9-902F9F4F7259}"/>
    <cellStyle name="Millares 657 5 4 5 5" xfId="48684" xr:uid="{6E999E7F-C448-46E8-94BE-525661940F15}"/>
    <cellStyle name="Millares 657 5 4 6" xfId="7316" xr:uid="{1D4B8EBF-3F51-49A7-9187-FD3563DD9963}"/>
    <cellStyle name="Millares 657 5 4 6 2" xfId="28819" xr:uid="{19946F0F-5616-4EC7-B06A-B02F90A1C645}"/>
    <cellStyle name="Millares 657 5 4 7" xfId="8973" xr:uid="{FC6192B1-7A52-414A-B855-A529B0BC443A}"/>
    <cellStyle name="Millares 657 5 4 7 2" xfId="30476" xr:uid="{EEC4AA35-1D45-4911-8085-10795F396A47}"/>
    <cellStyle name="Millares 657 5 4 8" xfId="15608" xr:uid="{0F523411-8759-4A2C-A254-032A82504DD2}"/>
    <cellStyle name="Millares 657 5 4 8 2" xfId="37111" xr:uid="{E811CC21-C4B0-49D9-93ED-366E8E1F6134}"/>
    <cellStyle name="Millares 657 5 4 9" xfId="22213" xr:uid="{A78642CB-578C-4EE4-BDEC-0E554816C37A}"/>
    <cellStyle name="Millares 657 5 5" xfId="976" xr:uid="{126465D4-1B0B-43DC-9DF9-AD6DAC0CD9DA}"/>
    <cellStyle name="Millares 657 5 5 2" xfId="3805" xr:uid="{A0C2E192-7960-4842-9B05-C156F0ADB80F}"/>
    <cellStyle name="Millares 657 5 5 2 2" xfId="12071" xr:uid="{BC52E07E-6132-4453-A585-66B3B47DC742}"/>
    <cellStyle name="Millares 657 5 5 2 2 2" xfId="33574" xr:uid="{A6D5E9D0-611F-4E09-9123-AAC070C5838E}"/>
    <cellStyle name="Millares 657 5 5 2 3" xfId="18706" xr:uid="{028327EA-61D6-4C52-89BD-4FCD56ADDD59}"/>
    <cellStyle name="Millares 657 5 5 2 3 2" xfId="40209" xr:uid="{D3B07E95-E8E0-4D15-AAE2-87687D5B4BC6}"/>
    <cellStyle name="Millares 657 5 5 2 4" xfId="25311" xr:uid="{8DF50FF0-BD43-4F2A-B96C-CCB2C0D11EBF}"/>
    <cellStyle name="Millares 657 5 5 2 5" xfId="46814" xr:uid="{11BC7E40-971B-47BC-BF4F-FE9206161BA5}"/>
    <cellStyle name="Millares 657 5 5 3" xfId="5944" xr:uid="{B74A1DC5-11BA-4A5F-9512-BFE0E9DD449F}"/>
    <cellStyle name="Millares 657 5 5 3 2" xfId="14210" xr:uid="{2E73189B-1B25-4930-B107-929DDBE2ABD7}"/>
    <cellStyle name="Millares 657 5 5 3 2 2" xfId="35713" xr:uid="{D1FA7521-D193-412F-A2B9-55EC2AD873DA}"/>
    <cellStyle name="Millares 657 5 5 3 3" xfId="20845" xr:uid="{A317084E-1103-4C97-8BAA-8AFD8C6D11AC}"/>
    <cellStyle name="Millares 657 5 5 3 3 2" xfId="42348" xr:uid="{C63FCD3D-61C5-41F4-832B-EF50B8E0C6CD}"/>
    <cellStyle name="Millares 657 5 5 3 4" xfId="27450" xr:uid="{4BDFDB00-D492-4A1E-B3FC-D3B75BECA60C}"/>
    <cellStyle name="Millares 657 5 5 3 5" xfId="48953" xr:uid="{B3FAE87E-BC94-446C-B229-31B55D0BAA51}"/>
    <cellStyle name="Millares 657 5 5 4" xfId="7585" xr:uid="{3D728590-E6D6-491E-AC30-8B53D8DDE2C3}"/>
    <cellStyle name="Millares 657 5 5 4 2" xfId="29088" xr:uid="{33493813-8BA7-4D15-B7CE-9A0A9D39C7CB}"/>
    <cellStyle name="Millares 657 5 5 5" xfId="9242" xr:uid="{F3895F83-9811-454D-AE9C-92FC9864EEE9}"/>
    <cellStyle name="Millares 657 5 5 5 2" xfId="30745" xr:uid="{F065E19C-0B4C-4C0D-962D-41DF07C9F9BD}"/>
    <cellStyle name="Millares 657 5 5 6" xfId="15877" xr:uid="{D79421F0-0C57-42E7-B064-BF5D9B01E5AB}"/>
    <cellStyle name="Millares 657 5 5 6 2" xfId="37380" xr:uid="{47444514-EF39-4697-AFE1-54F51554698F}"/>
    <cellStyle name="Millares 657 5 5 7" xfId="22482" xr:uid="{392E9DC2-3CC0-461D-8F39-5C4F630039A3}"/>
    <cellStyle name="Millares 657 5 5 8" xfId="43985" xr:uid="{1E10840A-9183-44D2-8A7B-A8308C2B7C03}"/>
    <cellStyle name="Millares 657 5 6" xfId="1236" xr:uid="{FE5A3FB8-95AF-42E1-9422-4826F798E687}"/>
    <cellStyle name="Millares 657 5 6 2" xfId="4065" xr:uid="{FD9C2513-0849-423B-8978-AC03683AB125}"/>
    <cellStyle name="Millares 657 5 6 2 2" xfId="12331" xr:uid="{26504420-FE9B-4F22-9583-E7238DACF459}"/>
    <cellStyle name="Millares 657 5 6 2 2 2" xfId="33834" xr:uid="{5DC4EE30-D21D-4E5F-B797-D82EA4D7B416}"/>
    <cellStyle name="Millares 657 5 6 2 3" xfId="18966" xr:uid="{25DB0B0D-D753-429E-9C62-592B50ADBA6B}"/>
    <cellStyle name="Millares 657 5 6 2 3 2" xfId="40469" xr:uid="{FD9A7138-E7CD-4858-BD23-4A68DCAB3C80}"/>
    <cellStyle name="Millares 657 5 6 2 4" xfId="25571" xr:uid="{F95D9EF4-99C3-42C9-80AD-6B858F92A4D6}"/>
    <cellStyle name="Millares 657 5 6 2 5" xfId="47074" xr:uid="{AF905228-89D4-4CCD-B88E-BAC0664283F9}"/>
    <cellStyle name="Millares 657 5 6 3" xfId="6204" xr:uid="{B13C31F1-96BC-412D-AB3D-796D41B6A785}"/>
    <cellStyle name="Millares 657 5 6 3 2" xfId="14470" xr:uid="{9D473E63-DEE9-4095-800A-BB0BF668C8BC}"/>
    <cellStyle name="Millares 657 5 6 3 2 2" xfId="35973" xr:uid="{44D7E9B2-0BA4-4609-90A5-3FCFD3CD5F18}"/>
    <cellStyle name="Millares 657 5 6 3 3" xfId="21105" xr:uid="{DA803557-381F-4CA8-915B-34D7E8B61BC2}"/>
    <cellStyle name="Millares 657 5 6 3 3 2" xfId="42608" xr:uid="{12A50DEB-6423-482D-B9CC-1391507B982D}"/>
    <cellStyle name="Millares 657 5 6 3 4" xfId="27710" xr:uid="{C8EE934D-DB1F-4059-A9A9-F46A16FC8F92}"/>
    <cellStyle name="Millares 657 5 6 3 5" xfId="49213" xr:uid="{0E9D47A0-9415-4D39-9F06-A7295D6D3AA2}"/>
    <cellStyle name="Millares 657 5 6 4" xfId="7845" xr:uid="{3B09AF2E-6162-4DF3-A1BD-85F2781144DD}"/>
    <cellStyle name="Millares 657 5 6 4 2" xfId="29348" xr:uid="{1E32086D-1698-4A25-9A05-C573E2D1157B}"/>
    <cellStyle name="Millares 657 5 6 5" xfId="9502" xr:uid="{0E692725-C4D1-452D-9010-CFE203DBAEF4}"/>
    <cellStyle name="Millares 657 5 6 5 2" xfId="31005" xr:uid="{E4BF05BA-F9A9-45A2-ABC0-E9CE351FF287}"/>
    <cellStyle name="Millares 657 5 6 6" xfId="16137" xr:uid="{83947F06-3EA9-4A68-B536-5F438E0D0B9D}"/>
    <cellStyle name="Millares 657 5 6 6 2" xfId="37640" xr:uid="{CF11417E-D36C-43A5-86A7-6AE4224F50ED}"/>
    <cellStyle name="Millares 657 5 6 7" xfId="22742" xr:uid="{1837C556-3724-43B9-8B61-3A19738220F9}"/>
    <cellStyle name="Millares 657 5 6 8" xfId="44245" xr:uid="{343A848A-6E9B-4072-B656-A1A70C3323B9}"/>
    <cellStyle name="Millares 657 5 7" xfId="1924" xr:uid="{7D2A06E6-94E2-4EA6-A80F-14FB2D07D13A}"/>
    <cellStyle name="Millares 657 5 7 2" xfId="10190" xr:uid="{232C83BD-67DE-4A99-A654-025C3FBCDF1F}"/>
    <cellStyle name="Millares 657 5 7 2 2" xfId="31693" xr:uid="{E5BF453E-0332-4F0A-9290-92515D00FE5B}"/>
    <cellStyle name="Millares 657 5 7 3" xfId="16825" xr:uid="{A467C1DD-8C0E-4B63-91CC-50D61C24F77A}"/>
    <cellStyle name="Millares 657 5 7 3 2" xfId="38328" xr:uid="{EAAFAA29-88AA-491B-8C8C-D973CD14642A}"/>
    <cellStyle name="Millares 657 5 7 4" xfId="23430" xr:uid="{5C3C90F9-F0D6-425D-BBC1-77F229E3EC54}"/>
    <cellStyle name="Millares 657 5 7 5" xfId="44933" xr:uid="{040E749D-3E5E-4D81-B5E4-912ED16ECAE9}"/>
    <cellStyle name="Millares 657 5 8" xfId="2609" xr:uid="{152636E2-2669-42A0-9D43-D33A922F3F4F}"/>
    <cellStyle name="Millares 657 5 8 2" xfId="10875" xr:uid="{8DB04B4E-3DE2-406E-BFF9-83D6FA7957CF}"/>
    <cellStyle name="Millares 657 5 8 2 2" xfId="32378" xr:uid="{0836F286-ED39-4ED3-8D7D-E4AE238A33A8}"/>
    <cellStyle name="Millares 657 5 8 3" xfId="17510" xr:uid="{8E9FEF65-975C-4C31-B0D8-F5753D7EB14E}"/>
    <cellStyle name="Millares 657 5 8 3 2" xfId="39013" xr:uid="{906D2438-8AED-47FC-894A-0A4982E49284}"/>
    <cellStyle name="Millares 657 5 8 4" xfId="24115" xr:uid="{91ED5951-0336-40BD-BEB3-BAC07D4E8132}"/>
    <cellStyle name="Millares 657 5 8 5" xfId="45618" xr:uid="{5EF087DD-05D2-4C33-9C25-D0A3CB023822}"/>
    <cellStyle name="Millares 657 5 9" xfId="3120" xr:uid="{51421EEE-077D-47C5-AF9D-9EADFA2E6659}"/>
    <cellStyle name="Millares 657 5 9 2" xfId="11386" xr:uid="{3651A406-0F99-400B-AF6D-AEE89D9D1B32}"/>
    <cellStyle name="Millares 657 5 9 2 2" xfId="32889" xr:uid="{50F51E72-7883-4CD2-91E9-23E1CFB75592}"/>
    <cellStyle name="Millares 657 5 9 3" xfId="18021" xr:uid="{97FA3440-AF0E-4C0E-B647-FFC2A05739F4}"/>
    <cellStyle name="Millares 657 5 9 3 2" xfId="39524" xr:uid="{4171EF17-F3E8-4DD5-836B-95748E9B8641}"/>
    <cellStyle name="Millares 657 5 9 4" xfId="24626" xr:uid="{2E9273A2-9505-4710-A106-4133A9F8430D}"/>
    <cellStyle name="Millares 657 5 9 5" xfId="46129" xr:uid="{7EF43C79-9974-44C2-BF44-6F50F9CDE7C7}"/>
    <cellStyle name="Millares 657 6" xfId="8445" xr:uid="{9FD3B6DA-FD8E-4FD3-A0D8-41F4D894BE89}"/>
    <cellStyle name="Millares 657 6 2" xfId="29948" xr:uid="{CAD819DA-E85D-41E8-991F-03EDCA514B7E}"/>
    <cellStyle name="Millares 66" xfId="588" xr:uid="{D63050D2-FF39-4932-8E98-B110D2CA2FB5}"/>
    <cellStyle name="Millares 66 10" xfId="43599" xr:uid="{EA3E1297-0933-4117-B725-5E51FA002D2A}"/>
    <cellStyle name="Millares 66 2" xfId="1536" xr:uid="{5D622EC4-AB1C-43BF-90BC-8242211C5840}"/>
    <cellStyle name="Millares 66 2 2" xfId="4365" xr:uid="{02FD6C0D-4C88-4302-8C91-B4762A169CE5}"/>
    <cellStyle name="Millares 66 2 2 2" xfId="12631" xr:uid="{92EFDCBB-BACC-4A49-9892-7861F7520BF6}"/>
    <cellStyle name="Millares 66 2 2 2 2" xfId="34134" xr:uid="{9DAF70C3-2128-4E1D-9BAF-CFF177EA1B97}"/>
    <cellStyle name="Millares 66 2 2 3" xfId="19266" xr:uid="{45A12C58-C17C-4C03-AAA5-F9643E9EAD97}"/>
    <cellStyle name="Millares 66 2 2 3 2" xfId="40769" xr:uid="{1DAC4D1B-64A0-44BA-BAFF-00AB601D5B5C}"/>
    <cellStyle name="Millares 66 2 2 4" xfId="25871" xr:uid="{A0F20229-AD1D-4332-B5A5-6E37902FCBDE}"/>
    <cellStyle name="Millares 66 2 2 5" xfId="47374" xr:uid="{2A99B912-71A0-4832-B1B0-5214EEC95512}"/>
    <cellStyle name="Millares 66 2 3" xfId="6504" xr:uid="{C1CAF2FF-7303-4996-A4F4-923CDE5958BB}"/>
    <cellStyle name="Millares 66 2 3 2" xfId="14770" xr:uid="{50B1AC02-84F4-41CD-BDDC-6F8A639BBA94}"/>
    <cellStyle name="Millares 66 2 3 2 2" xfId="36273" xr:uid="{7090533B-0EB4-492A-A1EB-03F44F36D155}"/>
    <cellStyle name="Millares 66 2 3 3" xfId="21405" xr:uid="{C091CBFA-35CB-4D0A-AB25-94A467868894}"/>
    <cellStyle name="Millares 66 2 3 3 2" xfId="42908" xr:uid="{F12F79FB-EB89-4193-9E8C-44EAFE0D2C69}"/>
    <cellStyle name="Millares 66 2 3 4" xfId="28010" xr:uid="{E88AC6C7-263E-4A93-8D35-28D885E6E87D}"/>
    <cellStyle name="Millares 66 2 3 5" xfId="49513" xr:uid="{CE6D7E4D-E22F-47D3-8B97-955C9864E37D}"/>
    <cellStyle name="Millares 66 2 4" xfId="8145" xr:uid="{417299C4-13D9-42C7-8373-95AEACD2C6EF}"/>
    <cellStyle name="Millares 66 2 4 2" xfId="29648" xr:uid="{AD260241-5C40-418D-A051-0614A8514FD6}"/>
    <cellStyle name="Millares 66 2 5" xfId="9802" xr:uid="{D09A1341-D793-4E70-AE10-3B7E4D8C78AD}"/>
    <cellStyle name="Millares 66 2 5 2" xfId="31305" xr:uid="{D23B07BA-C03D-4320-8384-9809CDBFEDE8}"/>
    <cellStyle name="Millares 66 2 6" xfId="16437" xr:uid="{176223E3-C685-4A2D-A0C4-D5FA498152D6}"/>
    <cellStyle name="Millares 66 2 6 2" xfId="37940" xr:uid="{F6010304-352B-4A3B-884C-52980AF878F2}"/>
    <cellStyle name="Millares 66 2 7" xfId="23042" xr:uid="{8B05337F-50EA-41D3-96D3-235089F1EF11}"/>
    <cellStyle name="Millares 66 2 8" xfId="44545" xr:uid="{F7EDF6F4-48D2-4C88-8175-49B46C315192}"/>
    <cellStyle name="Millares 66 3" xfId="2223" xr:uid="{672D59CD-6B84-4CBD-9CC9-BD1252B8EAF2}"/>
    <cellStyle name="Millares 66 3 2" xfId="10489" xr:uid="{B40BC09B-3243-4873-92CC-2BAAF364B66A}"/>
    <cellStyle name="Millares 66 3 2 2" xfId="31992" xr:uid="{30ED6EEB-6347-4B65-8A54-A531F290EFBE}"/>
    <cellStyle name="Millares 66 3 3" xfId="17124" xr:uid="{F2A178F3-FF77-4B1A-901F-A27D77172F43}"/>
    <cellStyle name="Millares 66 3 3 2" xfId="38627" xr:uid="{95CA3A64-97E8-49B0-9BE0-083C974A4408}"/>
    <cellStyle name="Millares 66 3 4" xfId="23729" xr:uid="{8BE179E4-FD1F-48D2-8D8E-07C0C532BFC7}"/>
    <cellStyle name="Millares 66 3 5" xfId="45232" xr:uid="{AD45744F-1332-407C-B644-9112C5615688}"/>
    <cellStyle name="Millares 66 4" xfId="3419" xr:uid="{465634B7-6CA9-47B8-AE57-D37A0298E9FE}"/>
    <cellStyle name="Millares 66 4 2" xfId="11685" xr:uid="{C13997D9-4F3B-4690-9D07-C1C81F34247A}"/>
    <cellStyle name="Millares 66 4 2 2" xfId="33188" xr:uid="{27FC1CBC-7CD3-4F8A-A647-35883FD4C5DC}"/>
    <cellStyle name="Millares 66 4 3" xfId="18320" xr:uid="{97BB0FF9-EFE0-4F98-BE7E-BE75FAE1DF0B}"/>
    <cellStyle name="Millares 66 4 3 2" xfId="39823" xr:uid="{D4D588B5-2D3D-4280-B159-3F68046C674E}"/>
    <cellStyle name="Millares 66 4 4" xfId="24925" xr:uid="{C3845375-7ABE-4F85-9B73-629735FDF15D}"/>
    <cellStyle name="Millares 66 4 5" xfId="46428" xr:uid="{4658384A-B65E-42F6-B10F-F554D6BBE5C6}"/>
    <cellStyle name="Millares 66 5" xfId="5558" xr:uid="{74B2AF57-78BD-4496-9073-0B0B76DF319A}"/>
    <cellStyle name="Millares 66 5 2" xfId="13824" xr:uid="{08E86D1A-F825-4384-BAF2-B30F06594E7D}"/>
    <cellStyle name="Millares 66 5 2 2" xfId="35327" xr:uid="{4EB1F287-6437-4B75-B817-1731A9661225}"/>
    <cellStyle name="Millares 66 5 3" xfId="20459" xr:uid="{F0140552-F6C2-460B-849A-870F23591126}"/>
    <cellStyle name="Millares 66 5 3 2" xfId="41962" xr:uid="{BB5C4846-D3E4-4FE9-BF62-5CB3A51047B5}"/>
    <cellStyle name="Millares 66 5 4" xfId="27064" xr:uid="{6C1C5F5A-6C57-4896-BB7E-D62BA7D043D6}"/>
    <cellStyle name="Millares 66 5 5" xfId="48567" xr:uid="{A5ECDCC0-1BC8-4BEA-90CF-308CD485C7E0}"/>
    <cellStyle name="Millares 66 6" xfId="7199" xr:uid="{5C0B2C38-AC39-489E-B6E0-AA1FFF871BD5}"/>
    <cellStyle name="Millares 66 6 2" xfId="28702" xr:uid="{48283128-CD51-4F8B-AD70-A69D384102D8}"/>
    <cellStyle name="Millares 66 7" xfId="8855" xr:uid="{C22AEFBB-173B-4CF6-BD37-4C060E706A08}"/>
    <cellStyle name="Millares 66 7 2" xfId="30358" xr:uid="{0CD45318-530D-4FFC-BC21-1FBC8AF233EF}"/>
    <cellStyle name="Millares 66 8" xfId="15491" xr:uid="{9FD6E0A7-5F93-449F-A56C-786D45FF067D}"/>
    <cellStyle name="Millares 66 8 2" xfId="36994" xr:uid="{62A66F65-2C77-4C63-A17A-57D35DCD36F0}"/>
    <cellStyle name="Millares 66 9" xfId="22096" xr:uid="{89B22D46-C6DB-41ED-894D-36D66C299C76}"/>
    <cellStyle name="Millares 67" xfId="593" xr:uid="{B5DE7A39-F28F-4936-BC51-2D9FB5D39F17}"/>
    <cellStyle name="Millares 67 10" xfId="43604" xr:uid="{DF50C500-E1F2-42D1-B7A3-BF8CC958FFE9}"/>
    <cellStyle name="Millares 67 2" xfId="1541" xr:uid="{B1A01B6B-7204-4D24-ABD4-1C47B4F1A485}"/>
    <cellStyle name="Millares 67 2 2" xfId="4370" xr:uid="{3010F006-0CCE-4F9B-BC68-B32F61F15326}"/>
    <cellStyle name="Millares 67 2 2 2" xfId="12636" xr:uid="{303B656A-5210-48AE-AE88-5018812A5F46}"/>
    <cellStyle name="Millares 67 2 2 2 2" xfId="34139" xr:uid="{730A4C0A-3763-4EBB-B3F2-182458E798FC}"/>
    <cellStyle name="Millares 67 2 2 3" xfId="19271" xr:uid="{78541B63-70F4-4911-A67A-5B1A77A30BF8}"/>
    <cellStyle name="Millares 67 2 2 3 2" xfId="40774" xr:uid="{19CC1620-C63A-4C39-9DBE-1A8F5A99E631}"/>
    <cellStyle name="Millares 67 2 2 4" xfId="25876" xr:uid="{E18E75C8-74D9-4110-A5E7-C65F5E5F23D8}"/>
    <cellStyle name="Millares 67 2 2 5" xfId="47379" xr:uid="{0FEA4B51-B9E4-4939-B778-A15A16928BB9}"/>
    <cellStyle name="Millares 67 2 3" xfId="6509" xr:uid="{DFE22441-0FEF-4807-BB25-A3C2A9C1C686}"/>
    <cellStyle name="Millares 67 2 3 2" xfId="14775" xr:uid="{884420DA-FFDC-44B2-BF8B-25F8759EE86A}"/>
    <cellStyle name="Millares 67 2 3 2 2" xfId="36278" xr:uid="{E8705641-078D-454C-91B6-AFB19D5DD48F}"/>
    <cellStyle name="Millares 67 2 3 3" xfId="21410" xr:uid="{244A38E8-EB7A-46A2-94E8-083958EC0D60}"/>
    <cellStyle name="Millares 67 2 3 3 2" xfId="42913" xr:uid="{EB73504C-A2E6-40E0-8390-EEEE2C462F97}"/>
    <cellStyle name="Millares 67 2 3 4" xfId="28015" xr:uid="{55B79C3A-E7BB-48DA-BD04-0F3CAEC2B4AA}"/>
    <cellStyle name="Millares 67 2 3 5" xfId="49518" xr:uid="{EA7540DE-CFA2-43CE-B881-BFD2ED55F83D}"/>
    <cellStyle name="Millares 67 2 4" xfId="8150" xr:uid="{257E2C8C-CD4A-4F89-BB3E-096CC8A30903}"/>
    <cellStyle name="Millares 67 2 4 2" xfId="29653" xr:uid="{1CFEFB8F-58A1-464A-915D-EABE85008AB3}"/>
    <cellStyle name="Millares 67 2 5" xfId="9807" xr:uid="{261F8077-9E1E-4EBC-9C21-C7FB662DC8B0}"/>
    <cellStyle name="Millares 67 2 5 2" xfId="31310" xr:uid="{EE09FB1F-AF08-4C0B-B765-FD02392DE479}"/>
    <cellStyle name="Millares 67 2 6" xfId="16442" xr:uid="{61CC2B67-841A-476D-8EB7-4CEA19ACBA1C}"/>
    <cellStyle name="Millares 67 2 6 2" xfId="37945" xr:uid="{D9FBAD02-CA2E-48B5-A6AA-4C3ED143F10A}"/>
    <cellStyle name="Millares 67 2 7" xfId="23047" xr:uid="{48EACB53-7A2F-4A5C-919D-AD4FC882D336}"/>
    <cellStyle name="Millares 67 2 8" xfId="44550" xr:uid="{D17C2B4F-5904-4EE2-B4CF-0CBC54B0C947}"/>
    <cellStyle name="Millares 67 3" xfId="2228" xr:uid="{D3095C3D-9832-4A0A-AD62-76873D05BB6B}"/>
    <cellStyle name="Millares 67 3 2" xfId="10494" xr:uid="{25088632-17D7-4E8C-82E6-83CED9E8A8A3}"/>
    <cellStyle name="Millares 67 3 2 2" xfId="31997" xr:uid="{01E29167-873A-428B-8053-2830FB7F021F}"/>
    <cellStyle name="Millares 67 3 3" xfId="17129" xr:uid="{C674EE0D-6B13-4710-A4E2-6AD7BC62C0B3}"/>
    <cellStyle name="Millares 67 3 3 2" xfId="38632" xr:uid="{02106FCF-CB6C-4BC9-B5E0-00C9323C6E54}"/>
    <cellStyle name="Millares 67 3 4" xfId="23734" xr:uid="{16271B29-05C8-4DB3-981F-F7F4AAE77E2B}"/>
    <cellStyle name="Millares 67 3 5" xfId="45237" xr:uid="{79AF40CB-C37C-4710-8E7E-8246F5AB496B}"/>
    <cellStyle name="Millares 67 4" xfId="3424" xr:uid="{A1F6914D-0171-415F-A087-A8B403C2A66B}"/>
    <cellStyle name="Millares 67 4 2" xfId="11690" xr:uid="{0069D62F-654E-4ECF-8EC5-36ED273DAD47}"/>
    <cellStyle name="Millares 67 4 2 2" xfId="33193" xr:uid="{3990AC68-20AA-4743-8AB5-5BD2118F3E05}"/>
    <cellStyle name="Millares 67 4 3" xfId="18325" xr:uid="{DDB8D391-AFEE-4ABA-B610-E9705BBD9E7B}"/>
    <cellStyle name="Millares 67 4 3 2" xfId="39828" xr:uid="{8CF2C3FE-6E75-491B-9DB2-8A49066D345D}"/>
    <cellStyle name="Millares 67 4 4" xfId="24930" xr:uid="{C87CD384-D58E-4431-9F20-D4B378789C05}"/>
    <cellStyle name="Millares 67 4 5" xfId="46433" xr:uid="{5F9EA146-ED60-4495-B74B-5D1F627EC33E}"/>
    <cellStyle name="Millares 67 5" xfId="5563" xr:uid="{70E8515E-67F7-4428-A4D2-9778228BC9B5}"/>
    <cellStyle name="Millares 67 5 2" xfId="13829" xr:uid="{7C6F178F-F822-426B-A292-D0D089A3E61A}"/>
    <cellStyle name="Millares 67 5 2 2" xfId="35332" xr:uid="{99348449-0C06-467C-8BAB-3A32A42E9380}"/>
    <cellStyle name="Millares 67 5 3" xfId="20464" xr:uid="{65C46D79-6A3C-4F01-873D-986A034B0201}"/>
    <cellStyle name="Millares 67 5 3 2" xfId="41967" xr:uid="{3E71F67C-BD01-461A-A84F-61279486A537}"/>
    <cellStyle name="Millares 67 5 4" xfId="27069" xr:uid="{D16A0EAD-1FDF-4B10-8283-33C49C67D546}"/>
    <cellStyle name="Millares 67 5 5" xfId="48572" xr:uid="{DA5F867F-D94E-408C-8793-4590AD5C5FD3}"/>
    <cellStyle name="Millares 67 6" xfId="7204" xr:uid="{ADE0FF01-FB65-462F-8818-D058BDC6144A}"/>
    <cellStyle name="Millares 67 6 2" xfId="28707" xr:uid="{BE857544-7F55-4AAA-A490-9880416E4413}"/>
    <cellStyle name="Millares 67 7" xfId="8860" xr:uid="{0D26FBD5-3861-4207-8314-20F764730B34}"/>
    <cellStyle name="Millares 67 7 2" xfId="30363" xr:uid="{8CF174BE-3C4B-450A-9C28-8887169CA905}"/>
    <cellStyle name="Millares 67 8" xfId="15496" xr:uid="{C65A6833-F193-4E7A-8E8B-77CB6D8CD7E7}"/>
    <cellStyle name="Millares 67 8 2" xfId="36999" xr:uid="{2C4E5F95-8042-4694-BA06-AFF083FF862B}"/>
    <cellStyle name="Millares 67 9" xfId="22101" xr:uid="{175D1691-D323-49BE-8E93-B1ADD7AC18F2}"/>
    <cellStyle name="Millares 68" xfId="584" xr:uid="{5B54E8ED-1C8A-4D8B-BE77-E0B6D4C250F2}"/>
    <cellStyle name="Millares 68 10" xfId="43595" xr:uid="{72999168-8650-4BFC-BD5B-40D0C0E160B2}"/>
    <cellStyle name="Millares 68 2" xfId="1532" xr:uid="{40528A57-A999-4E07-9726-AE4FCD6984F1}"/>
    <cellStyle name="Millares 68 2 2" xfId="4361" xr:uid="{2DD007A4-6330-4367-AEEE-6E5969676DB9}"/>
    <cellStyle name="Millares 68 2 2 2" xfId="12627" xr:uid="{FBC5C9C1-3316-467C-AED4-9AC2488F58C1}"/>
    <cellStyle name="Millares 68 2 2 2 2" xfId="34130" xr:uid="{3A17EB14-22EA-4585-AE39-7EF1969D76E6}"/>
    <cellStyle name="Millares 68 2 2 3" xfId="19262" xr:uid="{41563111-C43D-41A5-8C8F-18BD8F0B0D06}"/>
    <cellStyle name="Millares 68 2 2 3 2" xfId="40765" xr:uid="{BD1EE022-4C9D-48EC-B9CD-A99F0F4248EB}"/>
    <cellStyle name="Millares 68 2 2 4" xfId="25867" xr:uid="{36828CE8-23A3-4738-875F-006A12BB2797}"/>
    <cellStyle name="Millares 68 2 2 5" xfId="47370" xr:uid="{95CCA0B4-2ED8-49DC-A07D-32E9CAAC2D14}"/>
    <cellStyle name="Millares 68 2 3" xfId="6500" xr:uid="{8C1D9069-79F6-4785-8851-53AD7395100D}"/>
    <cellStyle name="Millares 68 2 3 2" xfId="14766" xr:uid="{9E67F454-C675-42EF-B4C5-4348C2602C77}"/>
    <cellStyle name="Millares 68 2 3 2 2" xfId="36269" xr:uid="{FCA3E72D-C363-4928-AE34-493C39C9A2DD}"/>
    <cellStyle name="Millares 68 2 3 3" xfId="21401" xr:uid="{4EB897AB-A168-4017-8780-4B77B05D4D27}"/>
    <cellStyle name="Millares 68 2 3 3 2" xfId="42904" xr:uid="{10EC3C00-A757-4478-B2B4-C46D97748500}"/>
    <cellStyle name="Millares 68 2 3 4" xfId="28006" xr:uid="{92D2081F-24C5-40E8-A606-E361E34CE023}"/>
    <cellStyle name="Millares 68 2 3 5" xfId="49509" xr:uid="{1A0A17B0-67A8-4C91-ABB2-E1222A93A6DA}"/>
    <cellStyle name="Millares 68 2 4" xfId="8141" xr:uid="{BDED59C5-6AC7-49DC-9773-2307D1B50799}"/>
    <cellStyle name="Millares 68 2 4 2" xfId="29644" xr:uid="{3993D00F-0BE9-4A79-86D8-1B0169E3E957}"/>
    <cellStyle name="Millares 68 2 5" xfId="9798" xr:uid="{6C3C2B59-0CD4-41FB-AACC-8053E5E051BB}"/>
    <cellStyle name="Millares 68 2 5 2" xfId="31301" xr:uid="{8B744518-ECA3-468D-A3C5-24D128E35E40}"/>
    <cellStyle name="Millares 68 2 6" xfId="16433" xr:uid="{32207E34-D042-4F9E-9770-1CCAAE85D670}"/>
    <cellStyle name="Millares 68 2 6 2" xfId="37936" xr:uid="{1A670FBE-6D91-4081-BB1F-C57E54925CEB}"/>
    <cellStyle name="Millares 68 2 7" xfId="23038" xr:uid="{EA0FFF2B-CEF8-4062-BB51-95F40768D2B4}"/>
    <cellStyle name="Millares 68 2 8" xfId="44541" xr:uid="{B1299930-2C9D-4FF0-B113-C3FD0BD0E570}"/>
    <cellStyle name="Millares 68 3" xfId="2219" xr:uid="{EE495F4C-74CA-42C1-BED2-2AB2625DD3C5}"/>
    <cellStyle name="Millares 68 3 2" xfId="10485" xr:uid="{8BE76A3F-69FC-4ADF-ABAC-8E536462C82A}"/>
    <cellStyle name="Millares 68 3 2 2" xfId="31988" xr:uid="{E64B4DF5-EFE6-4B3F-88EC-A8B870ED8CA6}"/>
    <cellStyle name="Millares 68 3 3" xfId="17120" xr:uid="{6E59EF07-971F-492A-9AB6-F1E9DE27D714}"/>
    <cellStyle name="Millares 68 3 3 2" xfId="38623" xr:uid="{11C10CF5-B1E5-41A4-AA70-11DE069C68A6}"/>
    <cellStyle name="Millares 68 3 4" xfId="23725" xr:uid="{836D80E2-FF76-4E4E-A0A2-54A21783A345}"/>
    <cellStyle name="Millares 68 3 5" xfId="45228" xr:uid="{43CD625C-9209-4D76-8EFE-6A8160A044AB}"/>
    <cellStyle name="Millares 68 4" xfId="3415" xr:uid="{F6DBFD21-7F79-4ECE-B713-7905B7C6479B}"/>
    <cellStyle name="Millares 68 4 2" xfId="11681" xr:uid="{D2C966FD-1D07-4D1E-B5B6-7AE3741B932B}"/>
    <cellStyle name="Millares 68 4 2 2" xfId="33184" xr:uid="{4B01342B-BE38-44B3-852D-511BFEA8E41B}"/>
    <cellStyle name="Millares 68 4 3" xfId="18316" xr:uid="{ED50454F-277C-4A44-B138-00B6C0487935}"/>
    <cellStyle name="Millares 68 4 3 2" xfId="39819" xr:uid="{AE9A0421-6B84-4002-AEA7-11C6DE076F92}"/>
    <cellStyle name="Millares 68 4 4" xfId="24921" xr:uid="{01D30D2D-4BD0-4869-8280-C53ECA46AE50}"/>
    <cellStyle name="Millares 68 4 5" xfId="46424" xr:uid="{4F1215B2-B8FA-44DD-9B47-B4A3BA545A58}"/>
    <cellStyle name="Millares 68 5" xfId="5554" xr:uid="{F43C3825-45C7-4DCF-BEF9-D2791DC5CDDA}"/>
    <cellStyle name="Millares 68 5 2" xfId="13820" xr:uid="{19CE26B0-15B0-4248-AE4E-59013E7E2E9B}"/>
    <cellStyle name="Millares 68 5 2 2" xfId="35323" xr:uid="{55998322-7486-41F9-9A33-944F062D321A}"/>
    <cellStyle name="Millares 68 5 3" xfId="20455" xr:uid="{A80CCD95-401B-47C7-97EE-0DC16F7CAB73}"/>
    <cellStyle name="Millares 68 5 3 2" xfId="41958" xr:uid="{B0682D6C-E31C-4483-B2EE-CA5B9C2D3010}"/>
    <cellStyle name="Millares 68 5 4" xfId="27060" xr:uid="{C08EF548-A56C-4DA8-882A-A6C2DA1F7FC1}"/>
    <cellStyle name="Millares 68 5 5" xfId="48563" xr:uid="{17842BE8-6EBE-4646-91F1-37571F512E12}"/>
    <cellStyle name="Millares 68 6" xfId="7195" xr:uid="{77DE0DCD-C731-4C99-9F96-96A1CF8538DF}"/>
    <cellStyle name="Millares 68 6 2" xfId="28698" xr:uid="{87326FCB-5139-4CF6-89CE-79D83EDFF4E4}"/>
    <cellStyle name="Millares 68 7" xfId="8851" xr:uid="{955E2E9E-CEF7-4831-AC41-8C9EAE0E3C85}"/>
    <cellStyle name="Millares 68 7 2" xfId="30354" xr:uid="{03C6453A-B817-4D6E-AC78-A5FF590A99FC}"/>
    <cellStyle name="Millares 68 8" xfId="15487" xr:uid="{19A1EE0A-9F79-4FF7-BAF5-9415D0A7F589}"/>
    <cellStyle name="Millares 68 8 2" xfId="36990" xr:uid="{542A2E75-E308-49A0-B7A1-B579677C21AB}"/>
    <cellStyle name="Millares 68 9" xfId="22092" xr:uid="{EC75202B-1FE1-4C9B-A189-4C0640A84807}"/>
    <cellStyle name="Millares 69" xfId="596" xr:uid="{3C795F8E-D4DE-4A66-8427-265C2DFA94DB}"/>
    <cellStyle name="Millares 69 10" xfId="43607" xr:uid="{59BAEB9F-EA20-4CF5-8723-5F186B3EA58B}"/>
    <cellStyle name="Millares 69 2" xfId="1544" xr:uid="{74913D91-E0C8-410D-A544-65597BB7E2D6}"/>
    <cellStyle name="Millares 69 2 2" xfId="4373" xr:uid="{36177C11-02CF-47FD-B8BB-382C3DD8F2B8}"/>
    <cellStyle name="Millares 69 2 2 2" xfId="12639" xr:uid="{9E83D648-48F2-4678-978D-511EDEC430ED}"/>
    <cellStyle name="Millares 69 2 2 2 2" xfId="34142" xr:uid="{8A3A5EBD-4EB8-4044-88AB-1266AAC348B4}"/>
    <cellStyle name="Millares 69 2 2 3" xfId="19274" xr:uid="{1FE2DB7A-BCD8-4DDE-80E0-545336EECA59}"/>
    <cellStyle name="Millares 69 2 2 3 2" xfId="40777" xr:uid="{023C8744-0CB5-43F0-9575-55442EC1DDFD}"/>
    <cellStyle name="Millares 69 2 2 4" xfId="25879" xr:uid="{AF89599D-66ED-4035-A028-F2D778E84C8E}"/>
    <cellStyle name="Millares 69 2 2 5" xfId="47382" xr:uid="{DC722411-82C1-4327-9D60-5F45136DE4DD}"/>
    <cellStyle name="Millares 69 2 3" xfId="6512" xr:uid="{6E01862B-55E0-45C8-B371-1ABF3762B8ED}"/>
    <cellStyle name="Millares 69 2 3 2" xfId="14778" xr:uid="{9E7A13F3-EC87-4EAC-9434-7A384AD9E817}"/>
    <cellStyle name="Millares 69 2 3 2 2" xfId="36281" xr:uid="{F4576219-ADF3-4C79-8133-FBB4916E48C7}"/>
    <cellStyle name="Millares 69 2 3 3" xfId="21413" xr:uid="{6319C6A7-138C-4E70-A097-5F78035BF96F}"/>
    <cellStyle name="Millares 69 2 3 3 2" xfId="42916" xr:uid="{4EC6E7D7-8299-4267-B23C-B336516F6BDD}"/>
    <cellStyle name="Millares 69 2 3 4" xfId="28018" xr:uid="{A1C50956-BADC-4F31-B92D-603C42B21C58}"/>
    <cellStyle name="Millares 69 2 3 5" xfId="49521" xr:uid="{5A1BB807-8997-49FA-99BF-245532FA4D7B}"/>
    <cellStyle name="Millares 69 2 4" xfId="8153" xr:uid="{19AAD3E1-79CE-485C-950C-2BF1B9F91505}"/>
    <cellStyle name="Millares 69 2 4 2" xfId="29656" xr:uid="{B1BFD889-CD8B-40A8-A9C5-46B0703EEB71}"/>
    <cellStyle name="Millares 69 2 5" xfId="9810" xr:uid="{03829C7B-51AE-496F-B03F-D76D07E7230D}"/>
    <cellStyle name="Millares 69 2 5 2" xfId="31313" xr:uid="{D16EA6D6-B1A6-4454-9E9F-913C541BD15D}"/>
    <cellStyle name="Millares 69 2 6" xfId="16445" xr:uid="{A35A9D3C-D806-46D4-B8A4-FD0B0F55197E}"/>
    <cellStyle name="Millares 69 2 6 2" xfId="37948" xr:uid="{A5F27D42-B9D6-426D-8BE0-82F370697A52}"/>
    <cellStyle name="Millares 69 2 7" xfId="23050" xr:uid="{F32A8E83-1FED-4B7E-BD65-148F4C375C4F}"/>
    <cellStyle name="Millares 69 2 8" xfId="44553" xr:uid="{6229E649-1654-4957-A55B-3C333E120694}"/>
    <cellStyle name="Millares 69 3" xfId="2231" xr:uid="{934D1264-BE9F-4D29-A5D8-C48A81F2BC98}"/>
    <cellStyle name="Millares 69 3 2" xfId="10497" xr:uid="{6AB80948-A8AB-490B-B9FA-0C106A19991D}"/>
    <cellStyle name="Millares 69 3 2 2" xfId="32000" xr:uid="{60CF3547-5D74-4ADE-9948-68C1A14B90E4}"/>
    <cellStyle name="Millares 69 3 3" xfId="17132" xr:uid="{BD3B4556-3353-4A9E-97D5-FA3C2F6B1AC8}"/>
    <cellStyle name="Millares 69 3 3 2" xfId="38635" xr:uid="{6A4D2364-5DC6-434B-80BB-789B0E5C964E}"/>
    <cellStyle name="Millares 69 3 4" xfId="23737" xr:uid="{E9F92463-BFEF-4514-9912-E460B0634A25}"/>
    <cellStyle name="Millares 69 3 5" xfId="45240" xr:uid="{7B775F9E-07B9-4881-AD82-525135C34C0C}"/>
    <cellStyle name="Millares 69 4" xfId="3427" xr:uid="{DB1FEC62-7236-4CCB-B889-D699D90CC288}"/>
    <cellStyle name="Millares 69 4 2" xfId="11693" xr:uid="{E2072726-916C-4A55-B8DE-00EF520745B7}"/>
    <cellStyle name="Millares 69 4 2 2" xfId="33196" xr:uid="{F359588A-455E-4E0B-9A78-8F9C1DFA9C9C}"/>
    <cellStyle name="Millares 69 4 3" xfId="18328" xr:uid="{40373528-3387-4910-BDDF-C0B00BA6348F}"/>
    <cellStyle name="Millares 69 4 3 2" xfId="39831" xr:uid="{F95C29AD-6A59-4F61-8CE2-526F2FCEFAC8}"/>
    <cellStyle name="Millares 69 4 4" xfId="24933" xr:uid="{D2F046F1-1B7B-4FB7-897D-2B78DDB7861B}"/>
    <cellStyle name="Millares 69 4 5" xfId="46436" xr:uid="{37290D55-7EE7-470E-B9C7-628D427A41C6}"/>
    <cellStyle name="Millares 69 5" xfId="5566" xr:uid="{3273B663-D6B0-4DBA-919F-7A5395241869}"/>
    <cellStyle name="Millares 69 5 2" xfId="13832" xr:uid="{DDF02D96-F9DF-4D2C-9F53-8F4FCE1185BF}"/>
    <cellStyle name="Millares 69 5 2 2" xfId="35335" xr:uid="{C49F4BFD-DDBC-46AF-9DE0-4BE7A2156037}"/>
    <cellStyle name="Millares 69 5 3" xfId="20467" xr:uid="{8E82AFC8-8389-42E2-8CB3-F4BC32F1B2BF}"/>
    <cellStyle name="Millares 69 5 3 2" xfId="41970" xr:uid="{B6322015-1185-4CDB-9A2E-43A578943178}"/>
    <cellStyle name="Millares 69 5 4" xfId="27072" xr:uid="{3F0E023E-35BE-4342-9DE5-CA0CE3600E1E}"/>
    <cellStyle name="Millares 69 5 5" xfId="48575" xr:uid="{CC671A12-6510-4BDA-8188-1350DCC17020}"/>
    <cellStyle name="Millares 69 6" xfId="7207" xr:uid="{C9021B94-DEF4-49CF-B294-7B42174AD4CB}"/>
    <cellStyle name="Millares 69 6 2" xfId="28710" xr:uid="{3F0BDBB0-67D0-49B9-92BA-ECC82D9F1C6E}"/>
    <cellStyle name="Millares 69 7" xfId="8863" xr:uid="{AB0B2AA0-7BAA-423C-8C36-C480D751D3ED}"/>
    <cellStyle name="Millares 69 7 2" xfId="30366" xr:uid="{C542330F-BFC6-4C57-9DF7-4CAF0C4F7305}"/>
    <cellStyle name="Millares 69 8" xfId="15499" xr:uid="{03674F93-16D5-4853-BEF9-C08AD30FF630}"/>
    <cellStyle name="Millares 69 8 2" xfId="37002" xr:uid="{C85DEB29-87E9-4F01-BD81-4951F628024C}"/>
    <cellStyle name="Millares 69 9" xfId="22104" xr:uid="{8DBAFC06-947D-49B2-8758-03DE43344EC3}"/>
    <cellStyle name="Millares 7" xfId="98" xr:uid="{E937CD94-2E5A-4492-8F0F-71EFF5078CBB}"/>
    <cellStyle name="Millares 7 3" xfId="194" xr:uid="{E304CEAE-6F7C-43BB-B480-7EFFA13246EC}"/>
    <cellStyle name="Millares 7 4" xfId="177" xr:uid="{F79DC1D2-3125-46C7-B1D0-BEDF6EE1BC11}"/>
    <cellStyle name="Millares 7 4 10" xfId="3078" xr:uid="{6CCFEB79-7007-4876-BB57-2F26775857A0}"/>
    <cellStyle name="Millares 7 4 10 2" xfId="11344" xr:uid="{39F6728E-6576-45A0-A113-43B2EEB72064}"/>
    <cellStyle name="Millares 7 4 10 2 2" xfId="32847" xr:uid="{228EAEB1-8B7B-4C97-94F0-E7C345DE68CB}"/>
    <cellStyle name="Millares 7 4 10 3" xfId="17979" xr:uid="{B29DE009-4B84-455C-A4E1-AA4F1EA888C4}"/>
    <cellStyle name="Millares 7 4 10 3 2" xfId="39482" xr:uid="{B294455A-1548-4A13-B909-54566B2960D3}"/>
    <cellStyle name="Millares 7 4 10 4" xfId="24584" xr:uid="{B4ACFDD8-B48D-45EB-BBCB-B42DA5991813}"/>
    <cellStyle name="Millares 7 4 10 5" xfId="46087" xr:uid="{98A379D4-6E64-4508-BD65-240D7D4073BD}"/>
    <cellStyle name="Millares 7 4 11" xfId="4713" xr:uid="{0BB62727-6CA9-46D1-8989-4C11175C37D6}"/>
    <cellStyle name="Millares 7 4 11 2" xfId="12979" xr:uid="{0FF3EF7C-3D48-420A-BF5B-07A0A4DE8A98}"/>
    <cellStyle name="Millares 7 4 11 2 2" xfId="34482" xr:uid="{8EC72D05-8223-4A70-A38E-67BF7665F1C0}"/>
    <cellStyle name="Millares 7 4 11 3" xfId="19614" xr:uid="{CC814E05-42F3-4490-B0B2-B8E2C683C784}"/>
    <cellStyle name="Millares 7 4 11 3 2" xfId="41117" xr:uid="{741CADED-9EA2-4445-94F7-D94105DEED26}"/>
    <cellStyle name="Millares 7 4 11 4" xfId="26219" xr:uid="{3782238B-3763-4543-BC8C-38DAD69FB52F}"/>
    <cellStyle name="Millares 7 4 11 5" xfId="47722" xr:uid="{B58D6AFC-3664-4AB1-BA44-37FBE40D48C4}"/>
    <cellStyle name="Millares 7 4 12" xfId="5216" xr:uid="{76EC5A64-898A-4E94-9006-5B2AB8EBBEDE}"/>
    <cellStyle name="Millares 7 4 12 2" xfId="13482" xr:uid="{BCB535A8-17B3-4C2A-91CA-BAE8F3549BFF}"/>
    <cellStyle name="Millares 7 4 12 2 2" xfId="34985" xr:uid="{8E8905E4-84CC-4084-8EC1-BAA9B277983C}"/>
    <cellStyle name="Millares 7 4 12 3" xfId="20117" xr:uid="{16F0DE37-4455-466A-B0E5-4EE3A308808E}"/>
    <cellStyle name="Millares 7 4 12 3 2" xfId="41620" xr:uid="{BE838DD5-881A-4D53-A021-959FEBFCEA04}"/>
    <cellStyle name="Millares 7 4 12 4" xfId="26722" xr:uid="{031D6AFE-03BB-4782-8043-7ACD507BFCBB}"/>
    <cellStyle name="Millares 7 4 12 5" xfId="48225" xr:uid="{222E6148-E72C-4244-B3B8-DA52BD217B69}"/>
    <cellStyle name="Millares 7 4 13" xfId="6857" xr:uid="{5FE729BE-D7A4-46C7-9260-B14A44D1ECFA}"/>
    <cellStyle name="Millares 7 4 13 2" xfId="28360" xr:uid="{6EC8954A-09DB-4DBB-AED2-ADAA0BCE8B20}"/>
    <cellStyle name="Millares 7 4 14" xfId="8511" xr:uid="{D75021D7-CD9C-4F17-8A5D-460A6E5751BC}"/>
    <cellStyle name="Millares 7 4 14 2" xfId="30014" xr:uid="{3DD7EBAD-EAA9-47D6-9249-089A74E7DC1E}"/>
    <cellStyle name="Millares 7 4 15" xfId="15150" xr:uid="{88B894B0-C16D-42C3-A7F8-17BA4924007F}"/>
    <cellStyle name="Millares 7 4 15 2" xfId="36653" xr:uid="{707A1FC6-1C19-4B79-BE67-B2D4324FA7B4}"/>
    <cellStyle name="Millares 7 4 16" xfId="21755" xr:uid="{AF000665-B975-4ABC-98A3-C433905CDDCA}"/>
    <cellStyle name="Millares 7 4 17" xfId="43258" xr:uid="{8774AC93-5572-4E45-8F4C-44931023325F}"/>
    <cellStyle name="Millares 7 4 2" xfId="189" xr:uid="{7EA10D1D-C7F0-4184-884C-AC328C8347DA}"/>
    <cellStyle name="Millares 7 4 3" xfId="508" xr:uid="{09FC3CBA-C461-4F3A-B47E-771F1D73244C}"/>
    <cellStyle name="Millares 7 4 3 10" xfId="7119" xr:uid="{B5E8B86D-ABC4-46E3-BE1C-D4B43294372C}"/>
    <cellStyle name="Millares 7 4 3 10 2" xfId="28622" xr:uid="{8BB1A40D-95C6-4DB0-887E-27D97D0899FA}"/>
    <cellStyle name="Millares 7 4 3 11" xfId="8775" xr:uid="{5EEC1600-4C4A-44EE-B211-DB512A8A8145}"/>
    <cellStyle name="Millares 7 4 3 11 2" xfId="30278" xr:uid="{AE793367-2D62-4226-ADFD-8BCACBF000F6}"/>
    <cellStyle name="Millares 7 4 3 12" xfId="15411" xr:uid="{B143E84B-FD28-4449-BA4F-3FE0D1C6ED40}"/>
    <cellStyle name="Millares 7 4 3 12 2" xfId="36914" xr:uid="{93853FAB-23EB-4106-8900-C7BFC3768628}"/>
    <cellStyle name="Millares 7 4 3 13" xfId="22016" xr:uid="{DA768409-A2B7-437D-B77B-0C9678528D33}"/>
    <cellStyle name="Millares 7 4 3 14" xfId="43519" xr:uid="{B2CA95F1-75C2-44C9-8301-FC4072C32BFF}"/>
    <cellStyle name="Millares 7 4 3 2" xfId="790" xr:uid="{557668AD-5C91-4F65-BBFF-302A34F8AF22}"/>
    <cellStyle name="Millares 7 4 3 2 10" xfId="15691" xr:uid="{18F164D5-9268-438E-B1EC-D2ECF2041D8D}"/>
    <cellStyle name="Millares 7 4 3 2 10 2" xfId="37194" xr:uid="{34BC4C6D-8A0D-49E6-8C09-956CC854D33A}"/>
    <cellStyle name="Millares 7 4 3 2 11" xfId="22296" xr:uid="{956ED85D-949D-48C4-83DF-7EDFACD25C3B}"/>
    <cellStyle name="Millares 7 4 3 2 12" xfId="43799" xr:uid="{DB954A0C-0EEB-4FA2-B408-D371000C36CC}"/>
    <cellStyle name="Millares 7 4 3 2 2" xfId="1736" xr:uid="{1C0B565D-5489-460F-97BA-5736E18030ED}"/>
    <cellStyle name="Millares 7 4 3 2 2 2" xfId="4565" xr:uid="{28F20B4F-4819-41D3-8E7C-A979FE87F9D1}"/>
    <cellStyle name="Millares 7 4 3 2 2 2 2" xfId="12831" xr:uid="{3577A2B6-B172-4901-801F-267FE64835CE}"/>
    <cellStyle name="Millares 7 4 3 2 2 2 2 2" xfId="34334" xr:uid="{7956274A-B0A8-447C-BBC8-AAE64CE665A5}"/>
    <cellStyle name="Millares 7 4 3 2 2 2 3" xfId="19466" xr:uid="{B8C563D5-2E1E-45D7-A6EC-33B2550A762A}"/>
    <cellStyle name="Millares 7 4 3 2 2 2 3 2" xfId="40969" xr:uid="{86F2AA89-768F-4017-8C16-39A3D7E54B87}"/>
    <cellStyle name="Millares 7 4 3 2 2 2 4" xfId="26071" xr:uid="{0F41311E-458B-478A-94C3-6D247FA2D191}"/>
    <cellStyle name="Millares 7 4 3 2 2 2 5" xfId="47574" xr:uid="{C3AB9971-4B51-4DD9-B374-D7B61A751907}"/>
    <cellStyle name="Millares 7 4 3 2 2 3" xfId="6704" xr:uid="{DBDBB2BC-3DAE-482F-AA10-96E82F2417D6}"/>
    <cellStyle name="Millares 7 4 3 2 2 3 2" xfId="14970" xr:uid="{AE229DFC-BFF0-41D5-809E-3AB3CB0C2DC9}"/>
    <cellStyle name="Millares 7 4 3 2 2 3 2 2" xfId="36473" xr:uid="{D2D724A4-4A0A-4986-B2D5-700B79A195DF}"/>
    <cellStyle name="Millares 7 4 3 2 2 3 3" xfId="21605" xr:uid="{C71C57F2-74C2-4F7B-B3B7-B87BE31EE3C0}"/>
    <cellStyle name="Millares 7 4 3 2 2 3 3 2" xfId="43108" xr:uid="{E572359E-A886-4973-ADA4-EBC8163BD3E6}"/>
    <cellStyle name="Millares 7 4 3 2 2 3 4" xfId="28210" xr:uid="{620A3A6B-25F2-42C3-A4CE-4095EA3F20AF}"/>
    <cellStyle name="Millares 7 4 3 2 2 3 5" xfId="49713" xr:uid="{DD9B6D66-000F-4D31-AFFE-E0A253E0EE0A}"/>
    <cellStyle name="Millares 7 4 3 2 2 4" xfId="8345" xr:uid="{D7236980-9676-4FCC-9FC9-01F8CEBA20BE}"/>
    <cellStyle name="Millares 7 4 3 2 2 4 2" xfId="29848" xr:uid="{ACF24C5A-AEBA-40E7-862D-70EB6C3D3A88}"/>
    <cellStyle name="Millares 7 4 3 2 2 5" xfId="10002" xr:uid="{D4F73102-4409-4816-9712-B776EDDBBBB9}"/>
    <cellStyle name="Millares 7 4 3 2 2 5 2" xfId="31505" xr:uid="{188C9FF6-E377-412A-A741-C22EA12F6690}"/>
    <cellStyle name="Millares 7 4 3 2 2 6" xfId="16637" xr:uid="{4F8B27EC-E78B-4908-A1BE-8B55BBF2E3A3}"/>
    <cellStyle name="Millares 7 4 3 2 2 6 2" xfId="38140" xr:uid="{1DC08E00-838A-4A14-847D-4B40BB651A48}"/>
    <cellStyle name="Millares 7 4 3 2 2 7" xfId="23242" xr:uid="{B1C17134-3C4E-4D92-961B-0E20FC9B9717}"/>
    <cellStyle name="Millares 7 4 3 2 2 8" xfId="44745" xr:uid="{61C82F91-8560-455E-8DAE-07451E4E660D}"/>
    <cellStyle name="Millares 7 4 3 2 3" xfId="2423" xr:uid="{BD1CA63C-C21B-4B69-B319-ECB19F7CD3ED}"/>
    <cellStyle name="Millares 7 4 3 2 3 2" xfId="10689" xr:uid="{81DB415C-B56F-44F1-B85B-4363268A9CEE}"/>
    <cellStyle name="Millares 7 4 3 2 3 2 2" xfId="32192" xr:uid="{C023EA9F-409A-42B6-8F1A-14F09A7C77CC}"/>
    <cellStyle name="Millares 7 4 3 2 3 3" xfId="17324" xr:uid="{75CA143A-9CA3-4FBF-8C2D-4CB09BA6F449}"/>
    <cellStyle name="Millares 7 4 3 2 3 3 2" xfId="38827" xr:uid="{86355718-76B8-4A67-A2C0-B897148559CA}"/>
    <cellStyle name="Millares 7 4 3 2 3 4" xfId="23929" xr:uid="{711A7416-6031-4428-A018-E1C67A681E51}"/>
    <cellStyle name="Millares 7 4 3 2 3 5" xfId="45432" xr:uid="{14DB1BF5-EA55-410C-9893-14102871D714}"/>
    <cellStyle name="Millares 7 4 3 2 4" xfId="2940" xr:uid="{E26F087C-AFCD-4A92-85B6-B37EEB982CD6}"/>
    <cellStyle name="Millares 7 4 3 2 4 2" xfId="11206" xr:uid="{DC0EFE82-8286-4E84-B8B6-786FE4E0FD50}"/>
    <cellStyle name="Millares 7 4 3 2 4 2 2" xfId="32709" xr:uid="{CA933DFC-83E9-4D84-9262-723C780C9B0A}"/>
    <cellStyle name="Millares 7 4 3 2 4 3" xfId="17841" xr:uid="{F4B20FAA-339F-4F04-991A-2F00AF04F10F}"/>
    <cellStyle name="Millares 7 4 3 2 4 3 2" xfId="39344" xr:uid="{D219326B-C322-4B36-BA2C-C829C61D9FA4}"/>
    <cellStyle name="Millares 7 4 3 2 4 4" xfId="24446" xr:uid="{C6775845-C70A-4FA1-BE81-D9C8612FEA74}"/>
    <cellStyle name="Millares 7 4 3 2 4 5" xfId="45949" xr:uid="{A5016A87-88D5-460D-8FC6-EB79F9AF6B23}"/>
    <cellStyle name="Millares 7 4 3 2 5" xfId="3619" xr:uid="{CCB04ADD-112E-409B-ABFF-F3A37D9182CC}"/>
    <cellStyle name="Millares 7 4 3 2 5 2" xfId="11885" xr:uid="{24893356-31E8-47AB-8652-ADF773ABE19B}"/>
    <cellStyle name="Millares 7 4 3 2 5 2 2" xfId="33388" xr:uid="{E9856B8A-4F59-4A9C-A065-DC491AB99FF9}"/>
    <cellStyle name="Millares 7 4 3 2 5 3" xfId="18520" xr:uid="{8649EA9F-DC79-4950-86F8-A55B1B24F867}"/>
    <cellStyle name="Millares 7 4 3 2 5 3 2" xfId="40023" xr:uid="{DEBBF52D-B5A3-4FF0-8518-C35975C18662}"/>
    <cellStyle name="Millares 7 4 3 2 5 4" xfId="25125" xr:uid="{D11C0605-C1B2-471E-B4E4-07E13309F3A5}"/>
    <cellStyle name="Millares 7 4 3 2 5 5" xfId="46628" xr:uid="{F94510B4-F03C-47BF-9382-33699A7E605E}"/>
    <cellStyle name="Millares 7 4 3 2 6" xfId="5084" xr:uid="{AE363F0F-0B63-48BD-9910-23BE75A6B31E}"/>
    <cellStyle name="Millares 7 4 3 2 6 2" xfId="13350" xr:uid="{C2A162E2-F7C3-4DF8-B7EB-5343584C0397}"/>
    <cellStyle name="Millares 7 4 3 2 6 2 2" xfId="34853" xr:uid="{77B06F11-E780-4A36-B9BB-9884292437FF}"/>
    <cellStyle name="Millares 7 4 3 2 6 3" xfId="19985" xr:uid="{09E987FD-BAED-40C2-8068-66ED031ED516}"/>
    <cellStyle name="Millares 7 4 3 2 6 3 2" xfId="41488" xr:uid="{501F531D-9D94-4DA9-A8E8-92D1BEF64F2D}"/>
    <cellStyle name="Millares 7 4 3 2 6 4" xfId="26590" xr:uid="{228C9401-46ED-4BC3-98F2-3F6D1328F401}"/>
    <cellStyle name="Millares 7 4 3 2 6 5" xfId="48093" xr:uid="{EF07546E-6397-489B-BE29-473A583DBE3B}"/>
    <cellStyle name="Millares 7 4 3 2 7" xfId="5758" xr:uid="{E808667D-A19E-4984-9A21-BD9A93457567}"/>
    <cellStyle name="Millares 7 4 3 2 7 2" xfId="14024" xr:uid="{B4C61521-D68E-46FA-9DC9-F49AE5D4F0F1}"/>
    <cellStyle name="Millares 7 4 3 2 7 2 2" xfId="35527" xr:uid="{D7DDF46D-5779-4534-93F1-2CB4EEAFC2A3}"/>
    <cellStyle name="Millares 7 4 3 2 7 3" xfId="20659" xr:uid="{23D02AC6-3441-4CBF-A352-9A2F4669ECA5}"/>
    <cellStyle name="Millares 7 4 3 2 7 3 2" xfId="42162" xr:uid="{9E580201-026B-43EE-BB85-AB92EDD6462D}"/>
    <cellStyle name="Millares 7 4 3 2 7 4" xfId="27264" xr:uid="{D52BFBF1-1CBA-449E-A186-6134B5789B27}"/>
    <cellStyle name="Millares 7 4 3 2 7 5" xfId="48767" xr:uid="{4308A15E-712B-407C-95AC-DD44D79F4787}"/>
    <cellStyle name="Millares 7 4 3 2 8" xfId="7399" xr:uid="{EB430E09-035D-46B2-BEDA-501649C448F9}"/>
    <cellStyle name="Millares 7 4 3 2 8 2" xfId="28902" xr:uid="{724D20EF-B826-4C41-9DC6-46B80F8404DB}"/>
    <cellStyle name="Millares 7 4 3 2 9" xfId="9056" xr:uid="{89221342-BB81-470A-BB7C-32A5AE751DEB}"/>
    <cellStyle name="Millares 7 4 3 2 9 2" xfId="30559" xr:uid="{BEFD4419-EF61-4FDA-8D13-AE4F7ABFACDD}"/>
    <cellStyle name="Millares 7 4 3 3" xfId="1060" xr:uid="{5E26042E-999A-4ED7-8A23-B030AA32C488}"/>
    <cellStyle name="Millares 7 4 3 3 2" xfId="3889" xr:uid="{2D40EE3A-BEFD-440E-9E98-2D5DB88471B4}"/>
    <cellStyle name="Millares 7 4 3 3 2 2" xfId="12155" xr:uid="{509B036F-FC2F-48E6-A879-590B6BB0127C}"/>
    <cellStyle name="Millares 7 4 3 3 2 2 2" xfId="33658" xr:uid="{6B30C8BE-077F-4C41-8E72-9A7FEDF68284}"/>
    <cellStyle name="Millares 7 4 3 3 2 3" xfId="18790" xr:uid="{8E1EDD6E-7117-42B5-AE73-07E3C3822F8B}"/>
    <cellStyle name="Millares 7 4 3 3 2 3 2" xfId="40293" xr:uid="{F2F233B6-221C-48BE-B6D7-F9FBB5A4724D}"/>
    <cellStyle name="Millares 7 4 3 3 2 4" xfId="25395" xr:uid="{E1E9C71D-1F51-4397-97C1-C4BD9EE27117}"/>
    <cellStyle name="Millares 7 4 3 3 2 5" xfId="46898" xr:uid="{15B5259A-FAEE-4EE9-BDE7-18827D9E554C}"/>
    <cellStyle name="Millares 7 4 3 3 3" xfId="6028" xr:uid="{2E028916-9E8C-4037-8347-C54B34346A82}"/>
    <cellStyle name="Millares 7 4 3 3 3 2" xfId="14294" xr:uid="{9857D5EA-D09C-4728-88F5-C16D7DC526CC}"/>
    <cellStyle name="Millares 7 4 3 3 3 2 2" xfId="35797" xr:uid="{0FB323A2-C554-4840-A568-8C481774CD12}"/>
    <cellStyle name="Millares 7 4 3 3 3 3" xfId="20929" xr:uid="{F2305283-13AA-4A80-A43A-814E2E2384C7}"/>
    <cellStyle name="Millares 7 4 3 3 3 3 2" xfId="42432" xr:uid="{9D047EB1-9429-4C2A-B10C-4FF5BD81441D}"/>
    <cellStyle name="Millares 7 4 3 3 3 4" xfId="27534" xr:uid="{DBDD1D3D-9798-49BB-8392-2536DB94FA29}"/>
    <cellStyle name="Millares 7 4 3 3 3 5" xfId="49037" xr:uid="{A6817DCF-C5DC-439A-88A2-45F9E0B42F0A}"/>
    <cellStyle name="Millares 7 4 3 3 4" xfId="7669" xr:uid="{D7B4ED8F-754E-462F-B2D4-CFA594FFBCE8}"/>
    <cellStyle name="Millares 7 4 3 3 4 2" xfId="29172" xr:uid="{DD72161E-6336-47A2-8575-A8362157EFBD}"/>
    <cellStyle name="Millares 7 4 3 3 5" xfId="9326" xr:uid="{B7FECC46-4A96-48FB-8CA2-264CE3386053}"/>
    <cellStyle name="Millares 7 4 3 3 5 2" xfId="30829" xr:uid="{E2A16A57-BCB5-4C03-ACD7-DBC34D340813}"/>
    <cellStyle name="Millares 7 4 3 3 6" xfId="15961" xr:uid="{ACD6D84F-9034-4A50-B71F-7C3A3F4FD7CD}"/>
    <cellStyle name="Millares 7 4 3 3 6 2" xfId="37464" xr:uid="{D8A5F138-C076-48C8-921C-21AE79D997BF}"/>
    <cellStyle name="Millares 7 4 3 3 7" xfId="22566" xr:uid="{E5AF861C-91EF-4513-980A-6B6E35FA8360}"/>
    <cellStyle name="Millares 7 4 3 3 8" xfId="44069" xr:uid="{3D1580B4-8978-4A93-AA54-B55E6EE4DC36}"/>
    <cellStyle name="Millares 7 4 3 4" xfId="1456" xr:uid="{A495AB1A-31E4-4F7F-B955-3197950DCC3F}"/>
    <cellStyle name="Millares 7 4 3 4 2" xfId="4285" xr:uid="{DCF89335-0F81-4B12-BA66-81282DC0C27B}"/>
    <cellStyle name="Millares 7 4 3 4 2 2" xfId="12551" xr:uid="{3FC3460C-756F-47D3-B115-C96CF45571C8}"/>
    <cellStyle name="Millares 7 4 3 4 2 2 2" xfId="34054" xr:uid="{30677A86-7D6E-40CD-8182-6B1121B0ADC8}"/>
    <cellStyle name="Millares 7 4 3 4 2 3" xfId="19186" xr:uid="{39705149-990C-4AA4-83A8-3A072671AD2E}"/>
    <cellStyle name="Millares 7 4 3 4 2 3 2" xfId="40689" xr:uid="{EE863619-469D-4BF7-9B43-C1873210997F}"/>
    <cellStyle name="Millares 7 4 3 4 2 4" xfId="25791" xr:uid="{B8CD4023-890D-4886-AA80-A55FF0AE14D0}"/>
    <cellStyle name="Millares 7 4 3 4 2 5" xfId="47294" xr:uid="{7A0D6425-CDBA-4106-B391-5BBEE418B094}"/>
    <cellStyle name="Millares 7 4 3 4 3" xfId="6424" xr:uid="{7E1E2C3C-35A5-4162-9595-01B9B4E0B658}"/>
    <cellStyle name="Millares 7 4 3 4 3 2" xfId="14690" xr:uid="{B5B91704-6F98-4295-927C-013C91708BDC}"/>
    <cellStyle name="Millares 7 4 3 4 3 2 2" xfId="36193" xr:uid="{2481B5F5-DC06-46FE-837D-C21CD284E231}"/>
    <cellStyle name="Millares 7 4 3 4 3 3" xfId="21325" xr:uid="{E8936E08-91C0-4A5C-866C-097BBFA50CC7}"/>
    <cellStyle name="Millares 7 4 3 4 3 3 2" xfId="42828" xr:uid="{2E7017F6-D023-446F-AF91-D81D8B6B9ED5}"/>
    <cellStyle name="Millares 7 4 3 4 3 4" xfId="27930" xr:uid="{C7462B04-5C03-48F8-BA30-5E85AE0B33F1}"/>
    <cellStyle name="Millares 7 4 3 4 3 5" xfId="49433" xr:uid="{6D830D35-E3AF-4D30-9991-44C8FA0E1FB9}"/>
    <cellStyle name="Millares 7 4 3 4 4" xfId="8065" xr:uid="{FEB8911B-6928-4FAE-94AB-18186C2B9A0A}"/>
    <cellStyle name="Millares 7 4 3 4 4 2" xfId="29568" xr:uid="{1F49C7A4-3244-412C-98BA-64B5183A2D06}"/>
    <cellStyle name="Millares 7 4 3 4 5" xfId="9722" xr:uid="{E06DE3BE-7214-4B7F-8AFA-E8C034459368}"/>
    <cellStyle name="Millares 7 4 3 4 5 2" xfId="31225" xr:uid="{0B592994-BED8-4C1E-9129-F8547189C908}"/>
    <cellStyle name="Millares 7 4 3 4 6" xfId="16357" xr:uid="{999B570D-FB65-4350-9A5D-A2B20B89653D}"/>
    <cellStyle name="Millares 7 4 3 4 6 2" xfId="37860" xr:uid="{99D1D02B-B0E0-4892-B16E-75AC1721A16A}"/>
    <cellStyle name="Millares 7 4 3 4 7" xfId="22962" xr:uid="{23710258-E120-414C-95C4-2352CDAE4537}"/>
    <cellStyle name="Millares 7 4 3 4 8" xfId="44465" xr:uid="{FC952B83-EF69-407A-A8AD-99A78F139F59}"/>
    <cellStyle name="Millares 7 4 3 5" xfId="2143" xr:uid="{1CCBC681-BADD-4CC4-BEBE-3F0A0D7F7FCB}"/>
    <cellStyle name="Millares 7 4 3 5 2" xfId="10409" xr:uid="{A883F79C-0E37-4DB4-B674-229827B53F43}"/>
    <cellStyle name="Millares 7 4 3 5 2 2" xfId="31912" xr:uid="{4D217174-96E2-417A-8BD5-CA6EB006D9E6}"/>
    <cellStyle name="Millares 7 4 3 5 3" xfId="17044" xr:uid="{F71A366B-6118-44E1-8608-F2DD715B108A}"/>
    <cellStyle name="Millares 7 4 3 5 3 2" xfId="38547" xr:uid="{D487EFCE-0B51-4972-8E8D-9FE223033C02}"/>
    <cellStyle name="Millares 7 4 3 5 4" xfId="23649" xr:uid="{A9EB2E6B-73B7-4D49-A03D-8B98B0216FF1}"/>
    <cellStyle name="Millares 7 4 3 5 5" xfId="45152" xr:uid="{63455AF6-B2B8-497F-894F-074D7E413BDB}"/>
    <cellStyle name="Millares 7 4 3 6" xfId="2691" xr:uid="{B8CFFCBD-5799-4E6E-9DF2-0A4F765E61E2}"/>
    <cellStyle name="Millares 7 4 3 6 2" xfId="10957" xr:uid="{52016793-3539-40DB-8A46-8B957BD82C42}"/>
    <cellStyle name="Millares 7 4 3 6 2 2" xfId="32460" xr:uid="{A02066F9-E0A3-48B4-A906-38760F502101}"/>
    <cellStyle name="Millares 7 4 3 6 3" xfId="17592" xr:uid="{F9276C07-9635-4ECF-A0EC-4E69F15B1CDD}"/>
    <cellStyle name="Millares 7 4 3 6 3 2" xfId="39095" xr:uid="{50E37B7F-F3D3-4D39-873B-5E4837E55B25}"/>
    <cellStyle name="Millares 7 4 3 6 4" xfId="24197" xr:uid="{DBB6BB26-A8DE-418D-8AAF-4599B9330422}"/>
    <cellStyle name="Millares 7 4 3 6 5" xfId="45700" xr:uid="{82999A26-5D74-4DB7-B4F1-6D78D7A96B0D}"/>
    <cellStyle name="Millares 7 4 3 7" xfId="3339" xr:uid="{A86321AF-59E2-48AC-9737-371364076EEB}"/>
    <cellStyle name="Millares 7 4 3 7 2" xfId="11605" xr:uid="{7AA22595-D563-4603-98B3-31142B153239}"/>
    <cellStyle name="Millares 7 4 3 7 2 2" xfId="33108" xr:uid="{4CE48F9B-DE02-4E69-91A9-EA99A358F419}"/>
    <cellStyle name="Millares 7 4 3 7 3" xfId="18240" xr:uid="{C9FC92E7-E67E-4BD3-893C-B0B49C0866E4}"/>
    <cellStyle name="Millares 7 4 3 7 3 2" xfId="39743" xr:uid="{E5087FF6-204E-4512-871D-ACBA97BE368E}"/>
    <cellStyle name="Millares 7 4 3 7 4" xfId="24845" xr:uid="{FB796A4C-82FE-4612-9E7A-3B1CBD33921B}"/>
    <cellStyle name="Millares 7 4 3 7 5" xfId="46348" xr:uid="{8AD22E54-A2E1-48DB-A84C-771EEA986AAA}"/>
    <cellStyle name="Millares 7 4 3 8" xfId="4835" xr:uid="{6E4B9384-BD82-4713-90A8-2788A30FBA87}"/>
    <cellStyle name="Millares 7 4 3 8 2" xfId="13101" xr:uid="{81997C81-8A5E-4E37-9A14-81E3E3472839}"/>
    <cellStyle name="Millares 7 4 3 8 2 2" xfId="34604" xr:uid="{AE741582-E994-4250-AB6D-6E2BAEAAFB45}"/>
    <cellStyle name="Millares 7 4 3 8 3" xfId="19736" xr:uid="{2E114AB0-8051-40B8-A5CC-9C6376E7CE8F}"/>
    <cellStyle name="Millares 7 4 3 8 3 2" xfId="41239" xr:uid="{FF798B58-9476-467E-BE3D-50A46FE20401}"/>
    <cellStyle name="Millares 7 4 3 8 4" xfId="26341" xr:uid="{5594412B-F478-4858-BA85-3AC8CAFF36DA}"/>
    <cellStyle name="Millares 7 4 3 8 5" xfId="47844" xr:uid="{092A91F3-0F41-4AC0-A578-62EE09EF9231}"/>
    <cellStyle name="Millares 7 4 3 9" xfId="5478" xr:uid="{3DE1CE7F-419C-4CC2-BF97-F43C2B7BBE5E}"/>
    <cellStyle name="Millares 7 4 3 9 2" xfId="13744" xr:uid="{D606B724-BB82-4B37-B122-6F2854ECC3E5}"/>
    <cellStyle name="Millares 7 4 3 9 2 2" xfId="35247" xr:uid="{4A198A76-76F0-4F2E-8A8D-46EC8DECF0BF}"/>
    <cellStyle name="Millares 7 4 3 9 3" xfId="20379" xr:uid="{DD46F497-0624-45BE-8F48-69283B2B4E51}"/>
    <cellStyle name="Millares 7 4 3 9 3 2" xfId="41882" xr:uid="{91E61A5C-428D-47F4-BA2A-7BD4E832D264}"/>
    <cellStyle name="Millares 7 4 3 9 4" xfId="26984" xr:uid="{C7106E2E-7069-445B-B145-E16F62795D1F}"/>
    <cellStyle name="Millares 7 4 3 9 5" xfId="48487" xr:uid="{8BB37CE9-02A2-4FC6-9969-4BEAB8DC4827}"/>
    <cellStyle name="Millares 7 4 4" xfId="381" xr:uid="{D49C14AD-E336-4AFE-BFCB-DF3BC55229E8}"/>
    <cellStyle name="Millares 7 4 4 10" xfId="15284" xr:uid="{F99362DB-64FC-4F23-BE0F-14CD370B8395}"/>
    <cellStyle name="Millares 7 4 4 10 2" xfId="36787" xr:uid="{92EEF28F-C35F-40BF-9B0A-AD81225CA23A}"/>
    <cellStyle name="Millares 7 4 4 11" xfId="21889" xr:uid="{242D65DA-BC69-4A44-8DDD-D648FA7C97CF}"/>
    <cellStyle name="Millares 7 4 4 12" xfId="43392" xr:uid="{5CB1E7BD-8328-4E84-BEF9-9C8D13527912}"/>
    <cellStyle name="Millares 7 4 4 2" xfId="1329" xr:uid="{070B081B-0A93-4A55-99EF-1ED821F1D452}"/>
    <cellStyle name="Millares 7 4 4 2 2" xfId="4158" xr:uid="{2244E814-A13F-4FFA-89E2-2EAF97C9F6EE}"/>
    <cellStyle name="Millares 7 4 4 2 2 2" xfId="12424" xr:uid="{77BBB7C3-54F4-4214-9CEA-E46F0F8F2E97}"/>
    <cellStyle name="Millares 7 4 4 2 2 2 2" xfId="33927" xr:uid="{7190BF5B-E741-4359-B404-FD0D0B0AE6DB}"/>
    <cellStyle name="Millares 7 4 4 2 2 3" xfId="19059" xr:uid="{1787C02E-0D36-4F59-AC11-667FB1BF4021}"/>
    <cellStyle name="Millares 7 4 4 2 2 3 2" xfId="40562" xr:uid="{9A36E8E2-21BB-41C7-853E-78DCF0D7BDA0}"/>
    <cellStyle name="Millares 7 4 4 2 2 4" xfId="25664" xr:uid="{97EF08F9-37FE-468E-8814-5394A758E6E0}"/>
    <cellStyle name="Millares 7 4 4 2 2 5" xfId="47167" xr:uid="{7A27A2BA-EF91-494E-94C4-C991799C5607}"/>
    <cellStyle name="Millares 7 4 4 2 3" xfId="6297" xr:uid="{20CB2F42-A211-45DA-AB52-703B6B2CE5C2}"/>
    <cellStyle name="Millares 7 4 4 2 3 2" xfId="14563" xr:uid="{BD995D24-3366-42AE-9047-6697D959FC51}"/>
    <cellStyle name="Millares 7 4 4 2 3 2 2" xfId="36066" xr:uid="{B3CF1349-5B5E-4906-9C97-01730DB40BE1}"/>
    <cellStyle name="Millares 7 4 4 2 3 3" xfId="21198" xr:uid="{42131148-5E8D-4E81-9086-7B9E43E25BA6}"/>
    <cellStyle name="Millares 7 4 4 2 3 3 2" xfId="42701" xr:uid="{93EAD150-A167-4624-BD2D-E31983004DC6}"/>
    <cellStyle name="Millares 7 4 4 2 3 4" xfId="27803" xr:uid="{794A094E-45AE-4DCF-A7ED-E73365CB40B1}"/>
    <cellStyle name="Millares 7 4 4 2 3 5" xfId="49306" xr:uid="{97A63CA1-4AF8-4350-9694-0BC0161FA721}"/>
    <cellStyle name="Millares 7 4 4 2 4" xfId="7938" xr:uid="{1715FE28-CC7B-4D17-AFE0-0A77BB0EAD2D}"/>
    <cellStyle name="Millares 7 4 4 2 4 2" xfId="29441" xr:uid="{355BCF6B-8A1F-4881-BE01-2C1CD95618C1}"/>
    <cellStyle name="Millares 7 4 4 2 5" xfId="9595" xr:uid="{EB8DF454-F7C8-4F08-A214-6F594BF66219}"/>
    <cellStyle name="Millares 7 4 4 2 5 2" xfId="31098" xr:uid="{59D8B59C-A6FC-40BD-B80E-221F017CCD10}"/>
    <cellStyle name="Millares 7 4 4 2 6" xfId="16230" xr:uid="{49767A95-BA3F-425C-86A1-0190E8889831}"/>
    <cellStyle name="Millares 7 4 4 2 6 2" xfId="37733" xr:uid="{3CBE3ACD-37D7-45F9-8BC1-A758B896887B}"/>
    <cellStyle name="Millares 7 4 4 2 7" xfId="22835" xr:uid="{DD75AD26-1E63-47A7-B119-B73B4E26091C}"/>
    <cellStyle name="Millares 7 4 4 2 8" xfId="44338" xr:uid="{A76E4B64-CB18-4422-A229-C3B9B776FF85}"/>
    <cellStyle name="Millares 7 4 4 3" xfId="2016" xr:uid="{6A66274F-CCE3-46D7-A480-4349A71ABB13}"/>
    <cellStyle name="Millares 7 4 4 3 2" xfId="10282" xr:uid="{5F5229F9-13B1-4479-84BE-6F6B784CD5CD}"/>
    <cellStyle name="Millares 7 4 4 3 2 2" xfId="31785" xr:uid="{762E4939-4F6B-44B9-8816-D73FA7A6A0F6}"/>
    <cellStyle name="Millares 7 4 4 3 3" xfId="16917" xr:uid="{BF9A896E-BD0D-4648-A11B-C595128CC3DE}"/>
    <cellStyle name="Millares 7 4 4 3 3 2" xfId="38420" xr:uid="{4AE03101-9055-4994-BD76-547CA1D23E83}"/>
    <cellStyle name="Millares 7 4 4 3 4" xfId="23522" xr:uid="{E680A8DB-720F-4E18-9D0F-73DEA08D5EE3}"/>
    <cellStyle name="Millares 7 4 4 3 5" xfId="45025" xr:uid="{62F74848-5510-4F58-9A5F-B232A5B31384}"/>
    <cellStyle name="Millares 7 4 4 4" xfId="2815" xr:uid="{3225D630-6125-43D7-9B72-8F663F2F3255}"/>
    <cellStyle name="Millares 7 4 4 4 2" xfId="11081" xr:uid="{1A06D5AC-1D79-4328-8426-DB85F31EAA23}"/>
    <cellStyle name="Millares 7 4 4 4 2 2" xfId="32584" xr:uid="{659AD2C9-D035-40F0-B397-DF0EEBA2F515}"/>
    <cellStyle name="Millares 7 4 4 4 3" xfId="17716" xr:uid="{C7020001-B247-42D2-910F-F23CF127CCC6}"/>
    <cellStyle name="Millares 7 4 4 4 3 2" xfId="39219" xr:uid="{8FDBF5DF-A631-49EE-BACC-7960945ADB24}"/>
    <cellStyle name="Millares 7 4 4 4 4" xfId="24321" xr:uid="{1470259F-7C41-4B0A-8E0E-58A3EC85D94D}"/>
    <cellStyle name="Millares 7 4 4 4 5" xfId="45824" xr:uid="{B31FC76E-3B99-4F02-A3AF-FE5D1853ACA1}"/>
    <cellStyle name="Millares 7 4 4 5" xfId="3212" xr:uid="{0C8CB778-CC71-466A-9E8F-580300F06580}"/>
    <cellStyle name="Millares 7 4 4 5 2" xfId="11478" xr:uid="{FC8E9358-5414-4181-A1AB-FE0E536FE1A6}"/>
    <cellStyle name="Millares 7 4 4 5 2 2" xfId="32981" xr:uid="{C3235626-5676-4B04-AA37-497AC41E5449}"/>
    <cellStyle name="Millares 7 4 4 5 3" xfId="18113" xr:uid="{F7D76396-3BDF-4069-B239-DA1D01D7B1DF}"/>
    <cellStyle name="Millares 7 4 4 5 3 2" xfId="39616" xr:uid="{EEE13659-EA5C-4D64-8EC8-CA6A7AB14E6F}"/>
    <cellStyle name="Millares 7 4 4 5 4" xfId="24718" xr:uid="{324FA149-F165-4413-9C7C-061A13CC7605}"/>
    <cellStyle name="Millares 7 4 4 5 5" xfId="46221" xr:uid="{348D7547-9388-4835-A31F-D2E9E09956F5}"/>
    <cellStyle name="Millares 7 4 4 6" xfId="4959" xr:uid="{A7A4EFE9-5D84-4EB0-B569-C5B7561CD47A}"/>
    <cellStyle name="Millares 7 4 4 6 2" xfId="13225" xr:uid="{CE5CDCB8-133A-45BD-8CB4-317E6D8370E4}"/>
    <cellStyle name="Millares 7 4 4 6 2 2" xfId="34728" xr:uid="{63AE7BAB-23C7-466D-B4D7-C016D62FA92A}"/>
    <cellStyle name="Millares 7 4 4 6 3" xfId="19860" xr:uid="{B4BB56B0-B215-4CEA-936D-DBA0C02D2A87}"/>
    <cellStyle name="Millares 7 4 4 6 3 2" xfId="41363" xr:uid="{6A0EFB20-E94B-49C0-B418-C7BEB6D3099E}"/>
    <cellStyle name="Millares 7 4 4 6 4" xfId="26465" xr:uid="{F3A0C7E7-9B9E-4D98-869D-571BEFFBC073}"/>
    <cellStyle name="Millares 7 4 4 6 5" xfId="47968" xr:uid="{917ED738-7D70-4C96-BFE0-3A7A5E77175D}"/>
    <cellStyle name="Millares 7 4 4 7" xfId="5351" xr:uid="{DF8F6C81-E9E4-4A8F-9E62-B06ACAF22375}"/>
    <cellStyle name="Millares 7 4 4 7 2" xfId="13617" xr:uid="{6694E7F7-6860-4F05-970C-950E46ABB0EE}"/>
    <cellStyle name="Millares 7 4 4 7 2 2" xfId="35120" xr:uid="{3B50FB5B-F1A5-4F6C-8B0D-BF02291EFAA6}"/>
    <cellStyle name="Millares 7 4 4 7 3" xfId="20252" xr:uid="{68558803-0E87-4DA0-A858-5E89BBFB52FA}"/>
    <cellStyle name="Millares 7 4 4 7 3 2" xfId="41755" xr:uid="{B783D255-4959-4989-9260-256B8A8075F7}"/>
    <cellStyle name="Millares 7 4 4 7 4" xfId="26857" xr:uid="{7554243A-5B52-47EE-831A-4A9C788250DE}"/>
    <cellStyle name="Millares 7 4 4 7 5" xfId="48360" xr:uid="{19EED432-C62C-460E-8F06-336FCB5AB56F}"/>
    <cellStyle name="Millares 7 4 4 8" xfId="6992" xr:uid="{8BFFF388-683A-4EDA-8CE2-B8EC4A50A861}"/>
    <cellStyle name="Millares 7 4 4 8 2" xfId="28495" xr:uid="{528290AD-12EB-4891-9C6C-5719712AB79E}"/>
    <cellStyle name="Millares 7 4 4 9" xfId="8648" xr:uid="{73D3825C-32DA-441A-A2E3-2388A3133087}"/>
    <cellStyle name="Millares 7 4 4 9 2" xfId="30151" xr:uid="{844E19C6-2233-4731-BF02-745499D7F5D4}"/>
    <cellStyle name="Millares 7 4 5" xfId="665" xr:uid="{BF0F8CC4-C242-45E2-B477-54F7D459BDEB}"/>
    <cellStyle name="Millares 7 4 5 10" xfId="43674" xr:uid="{0585B35D-9600-4A9B-B50A-0B3835599B9B}"/>
    <cellStyle name="Millares 7 4 5 2" xfId="1611" xr:uid="{3C830AD3-CF9F-4408-8E2F-4504D921BCC7}"/>
    <cellStyle name="Millares 7 4 5 2 2" xfId="4440" xr:uid="{7A5CC9F6-ECF9-43D0-B8BB-94E0F71B6A47}"/>
    <cellStyle name="Millares 7 4 5 2 2 2" xfId="12706" xr:uid="{78C0024C-B777-4A3E-B94B-5938B486EEC3}"/>
    <cellStyle name="Millares 7 4 5 2 2 2 2" xfId="34209" xr:uid="{D57FD493-4170-447C-B24D-78C01AC45622}"/>
    <cellStyle name="Millares 7 4 5 2 2 3" xfId="19341" xr:uid="{7BA1564F-1D3D-426C-B93D-7C5C345AA1B7}"/>
    <cellStyle name="Millares 7 4 5 2 2 3 2" xfId="40844" xr:uid="{556D6487-44AD-4D8C-BEC7-A612B1F2A906}"/>
    <cellStyle name="Millares 7 4 5 2 2 4" xfId="25946" xr:uid="{FAFF26F7-6E4C-4F70-A69A-77924DFEBE9D}"/>
    <cellStyle name="Millares 7 4 5 2 2 5" xfId="47449" xr:uid="{3968990B-BF74-461F-889A-92161FE2C665}"/>
    <cellStyle name="Millares 7 4 5 2 3" xfId="6579" xr:uid="{6C395249-35B5-45E5-8DEC-7C30807B1F60}"/>
    <cellStyle name="Millares 7 4 5 2 3 2" xfId="14845" xr:uid="{71060BEA-4168-4220-8EE7-B11F16B04B41}"/>
    <cellStyle name="Millares 7 4 5 2 3 2 2" xfId="36348" xr:uid="{1646BBF0-839D-46C1-9AC9-8A113F4ED1FA}"/>
    <cellStyle name="Millares 7 4 5 2 3 3" xfId="21480" xr:uid="{DF73D4CB-901C-49C7-AEF5-E09566DF6933}"/>
    <cellStyle name="Millares 7 4 5 2 3 3 2" xfId="42983" xr:uid="{8A239D72-9DEF-4769-8B09-BBFED816D17C}"/>
    <cellStyle name="Millares 7 4 5 2 3 4" xfId="28085" xr:uid="{4FD6298F-7AD8-46EC-9811-65EA4193A165}"/>
    <cellStyle name="Millares 7 4 5 2 3 5" xfId="49588" xr:uid="{65F19751-7EE3-4B7C-B886-79FEC541E190}"/>
    <cellStyle name="Millares 7 4 5 2 4" xfId="8220" xr:uid="{2F1DC588-2AEF-4886-9644-43D3155E8D0C}"/>
    <cellStyle name="Millares 7 4 5 2 4 2" xfId="29723" xr:uid="{006D1E44-76F7-4CF2-A89E-9338326193AD}"/>
    <cellStyle name="Millares 7 4 5 2 5" xfId="9877" xr:uid="{33FDB708-AAD9-40EE-9D32-1136FA3844E1}"/>
    <cellStyle name="Millares 7 4 5 2 5 2" xfId="31380" xr:uid="{2A243FE5-CE7E-4C45-BF75-E3F37D70269E}"/>
    <cellStyle name="Millares 7 4 5 2 6" xfId="16512" xr:uid="{7E24F70A-840C-403A-A806-1A7077AF9E3A}"/>
    <cellStyle name="Millares 7 4 5 2 6 2" xfId="38015" xr:uid="{BE2E5CF6-709E-4C08-9B40-B67A77E19FC5}"/>
    <cellStyle name="Millares 7 4 5 2 7" xfId="23117" xr:uid="{69DEC255-EBF4-476A-AD4D-127640067C28}"/>
    <cellStyle name="Millares 7 4 5 2 8" xfId="44620" xr:uid="{032367A2-7E46-456B-A070-153A49A78613}"/>
    <cellStyle name="Millares 7 4 5 3" xfId="2298" xr:uid="{3B5B460D-B38D-4637-B0CD-C23FC8E14EB6}"/>
    <cellStyle name="Millares 7 4 5 3 2" xfId="10564" xr:uid="{45023B69-3D62-4EE2-8F2C-8F37552186F6}"/>
    <cellStyle name="Millares 7 4 5 3 2 2" xfId="32067" xr:uid="{3FF5EAF3-F46F-46D5-8DBA-EAEA132FB76C}"/>
    <cellStyle name="Millares 7 4 5 3 3" xfId="17199" xr:uid="{5D6BCA6A-E6C8-4968-B701-45FE5ABA15B8}"/>
    <cellStyle name="Millares 7 4 5 3 3 2" xfId="38702" xr:uid="{1814523D-3CF0-4D30-B1A7-8EDEBE583966}"/>
    <cellStyle name="Millares 7 4 5 3 4" xfId="23804" xr:uid="{30DEA126-0173-4EC1-9916-0348BD328566}"/>
    <cellStyle name="Millares 7 4 5 3 5" xfId="45307" xr:uid="{0E76A10E-37C2-4CB0-8D6F-CBD48A9730AC}"/>
    <cellStyle name="Millares 7 4 5 4" xfId="3494" xr:uid="{5A049F09-2648-48DF-8489-33E6D912D789}"/>
    <cellStyle name="Millares 7 4 5 4 2" xfId="11760" xr:uid="{54189E8F-FB8D-4C06-85B9-B279A107B14E}"/>
    <cellStyle name="Millares 7 4 5 4 2 2" xfId="33263" xr:uid="{0040DC6F-2967-4F12-84B5-9961BC04E89C}"/>
    <cellStyle name="Millares 7 4 5 4 3" xfId="18395" xr:uid="{85DADC0B-411C-4BB0-8A57-A752BB72E8C9}"/>
    <cellStyle name="Millares 7 4 5 4 3 2" xfId="39898" xr:uid="{52F58915-8C3C-4A52-9F59-3A187120C768}"/>
    <cellStyle name="Millares 7 4 5 4 4" xfId="25000" xr:uid="{37F5ECDE-2A58-4A6D-8566-6B0CF77192DB}"/>
    <cellStyle name="Millares 7 4 5 4 5" xfId="46503" xr:uid="{489B7441-9AFD-4C1C-B568-0D7F6E29FA7B}"/>
    <cellStyle name="Millares 7 4 5 5" xfId="5633" xr:uid="{F16287B5-D723-4EE9-ACDF-030EEF7694A1}"/>
    <cellStyle name="Millares 7 4 5 5 2" xfId="13899" xr:uid="{43D23617-52D3-4C23-8C7C-CDDB6CA67915}"/>
    <cellStyle name="Millares 7 4 5 5 2 2" xfId="35402" xr:uid="{DA343209-8492-45D3-B76F-56099010BDCB}"/>
    <cellStyle name="Millares 7 4 5 5 3" xfId="20534" xr:uid="{511A4E3D-1695-4165-9A6F-26A702AEE809}"/>
    <cellStyle name="Millares 7 4 5 5 3 2" xfId="42037" xr:uid="{098E95B6-0A87-41A3-9FE4-0ED98616D225}"/>
    <cellStyle name="Millares 7 4 5 5 4" xfId="27139" xr:uid="{E1FBD7AF-F5B9-4D57-9BAA-848E311B238F}"/>
    <cellStyle name="Millares 7 4 5 5 5" xfId="48642" xr:uid="{BFDBBEEB-352B-447A-B03E-301D76DCF243}"/>
    <cellStyle name="Millares 7 4 5 6" xfId="7274" xr:uid="{FEE10797-6AA7-477F-B776-4F4E2C01D756}"/>
    <cellStyle name="Millares 7 4 5 6 2" xfId="28777" xr:uid="{6528B49C-B449-4E87-99DF-B3F6CFCAB4FD}"/>
    <cellStyle name="Millares 7 4 5 7" xfId="8931" xr:uid="{9A9C91AD-02A8-48EA-A6DF-287FE4825FE8}"/>
    <cellStyle name="Millares 7 4 5 7 2" xfId="30434" xr:uid="{5B8A6D84-C27E-49F7-9A32-8B1DB08380D3}"/>
    <cellStyle name="Millares 7 4 5 8" xfId="15566" xr:uid="{C0ABD85B-0C21-4534-ADCA-CCAB2E38B95D}"/>
    <cellStyle name="Millares 7 4 5 8 2" xfId="37069" xr:uid="{0A79D123-3F50-4074-B5DE-0BE505F3DC88}"/>
    <cellStyle name="Millares 7 4 5 9" xfId="22171" xr:uid="{61F2D574-9B1F-4911-97E8-1D1F9A0FF6AD}"/>
    <cellStyle name="Millares 7 4 6" xfId="933" xr:uid="{F7159556-9CFA-49A8-B54B-EB2484DB0FE7}"/>
    <cellStyle name="Millares 7 4 6 2" xfId="3762" xr:uid="{306F47AB-8261-4A4D-9F36-5CAB00B9B1CC}"/>
    <cellStyle name="Millares 7 4 6 2 2" xfId="12028" xr:uid="{55C16BC9-A270-4DC1-857D-B1EC6CA40360}"/>
    <cellStyle name="Millares 7 4 6 2 2 2" xfId="33531" xr:uid="{ED464C64-5053-458D-BD27-5E0DC27AD91C}"/>
    <cellStyle name="Millares 7 4 6 2 3" xfId="18663" xr:uid="{CCDA2035-5107-4EFA-B2F8-44EDA99410D5}"/>
    <cellStyle name="Millares 7 4 6 2 3 2" xfId="40166" xr:uid="{00BF65A3-7A42-456F-9F7F-CB5FA4D5C9F5}"/>
    <cellStyle name="Millares 7 4 6 2 4" xfId="25268" xr:uid="{246D85E5-2CB8-4D57-A60B-A88975BD82C5}"/>
    <cellStyle name="Millares 7 4 6 2 5" xfId="46771" xr:uid="{54806941-F38B-42F8-8D10-01B776BC9F5F}"/>
    <cellStyle name="Millares 7 4 6 3" xfId="5901" xr:uid="{DC79241C-7F28-4FCA-8F27-EF7B23FD06F1}"/>
    <cellStyle name="Millares 7 4 6 3 2" xfId="14167" xr:uid="{15C443EA-2D2F-4F01-9941-E2D46C91070E}"/>
    <cellStyle name="Millares 7 4 6 3 2 2" xfId="35670" xr:uid="{52060CE3-5DDE-4064-B6BD-547D4826D86F}"/>
    <cellStyle name="Millares 7 4 6 3 3" xfId="20802" xr:uid="{7E3FE4AF-FA8A-443F-9225-F2BB7116C492}"/>
    <cellStyle name="Millares 7 4 6 3 3 2" xfId="42305" xr:uid="{78C153B3-60BF-413A-9719-D749BF9A0490}"/>
    <cellStyle name="Millares 7 4 6 3 4" xfId="27407" xr:uid="{0796CFA4-8BD7-47B6-AA88-C82784B2FAB7}"/>
    <cellStyle name="Millares 7 4 6 3 5" xfId="48910" xr:uid="{4FCADFF9-D52A-4269-8BA2-B11097F7C0B1}"/>
    <cellStyle name="Millares 7 4 6 4" xfId="7542" xr:uid="{99F592E7-3CA3-4577-A6A9-1D13419B049D}"/>
    <cellStyle name="Millares 7 4 6 4 2" xfId="29045" xr:uid="{4A46B801-908B-42B7-85C6-015BCF38E013}"/>
    <cellStyle name="Millares 7 4 6 5" xfId="9199" xr:uid="{245EB3EC-3B9E-4D14-8021-80EBC365BD1E}"/>
    <cellStyle name="Millares 7 4 6 5 2" xfId="30702" xr:uid="{C5F3E665-AF1B-41C5-BEF7-7341AF9EBE4D}"/>
    <cellStyle name="Millares 7 4 6 6" xfId="15834" xr:uid="{3FB790FB-5380-48C6-9E35-36334CF550F6}"/>
    <cellStyle name="Millares 7 4 6 6 2" xfId="37337" xr:uid="{45F36A7A-28FF-4C65-8859-41D0A1B2DEBF}"/>
    <cellStyle name="Millares 7 4 6 7" xfId="22439" xr:uid="{90FD9A49-1813-4D4E-841E-B90E422B66A3}"/>
    <cellStyle name="Millares 7 4 6 8" xfId="43942" xr:uid="{B6CFCF15-1D70-4089-910C-FAF4FA1BDE61}"/>
    <cellStyle name="Millares 7 4 7" xfId="1194" xr:uid="{01C502B9-F19C-4DB5-B043-0BEE0B6108B5}"/>
    <cellStyle name="Millares 7 4 7 2" xfId="4023" xr:uid="{516DD0E4-6C34-47CA-B029-8F8D2E602908}"/>
    <cellStyle name="Millares 7 4 7 2 2" xfId="12289" xr:uid="{B2757601-A88F-4C41-BF2A-6F792D854B0B}"/>
    <cellStyle name="Millares 7 4 7 2 2 2" xfId="33792" xr:uid="{12615A5E-4A9A-4A6C-968C-D9C72D9697F5}"/>
    <cellStyle name="Millares 7 4 7 2 3" xfId="18924" xr:uid="{08C23388-5EC2-4B0C-8C12-8AE76F68C53B}"/>
    <cellStyle name="Millares 7 4 7 2 3 2" xfId="40427" xr:uid="{0CA3E1B4-D5AC-4DD8-996B-CAEEFAAF06BF}"/>
    <cellStyle name="Millares 7 4 7 2 4" xfId="25529" xr:uid="{4BFA2B41-340C-46BD-BA4D-9364071BC89E}"/>
    <cellStyle name="Millares 7 4 7 2 5" xfId="47032" xr:uid="{9D606F25-8DB2-4D26-AF99-36FB4D9183A4}"/>
    <cellStyle name="Millares 7 4 7 3" xfId="6162" xr:uid="{47CD3560-B6A6-43C5-B88E-8D716E3BB0D2}"/>
    <cellStyle name="Millares 7 4 7 3 2" xfId="14428" xr:uid="{BE666F4F-6EF5-4DB5-AAD5-E84B28A881E8}"/>
    <cellStyle name="Millares 7 4 7 3 2 2" xfId="35931" xr:uid="{94648128-1CF1-4BF5-9B66-E760C8E4C11E}"/>
    <cellStyle name="Millares 7 4 7 3 3" xfId="21063" xr:uid="{9527B840-5897-4D3F-A9C5-05732C236CC7}"/>
    <cellStyle name="Millares 7 4 7 3 3 2" xfId="42566" xr:uid="{1D3C47CE-C31F-4A6A-9EBE-3651EEABDFD1}"/>
    <cellStyle name="Millares 7 4 7 3 4" xfId="27668" xr:uid="{58020F25-8D76-45FE-BCCD-D9EB868FDF2B}"/>
    <cellStyle name="Millares 7 4 7 3 5" xfId="49171" xr:uid="{1EB2E1FA-6937-4643-A966-E66C116BB346}"/>
    <cellStyle name="Millares 7 4 7 4" xfId="7803" xr:uid="{6113D933-25A4-411D-924B-E7A3B1CD2773}"/>
    <cellStyle name="Millares 7 4 7 4 2" xfId="29306" xr:uid="{91E3B08B-20A3-46EC-B11F-8BC01F546EAA}"/>
    <cellStyle name="Millares 7 4 7 5" xfId="9460" xr:uid="{4A90F688-617E-4769-82AF-A18A97445E91}"/>
    <cellStyle name="Millares 7 4 7 5 2" xfId="30963" xr:uid="{2D79160E-B4BA-4244-B51E-FCB6C038F6EA}"/>
    <cellStyle name="Millares 7 4 7 6" xfId="16095" xr:uid="{4005D627-9F22-48BE-A9A9-F2E597EF79CD}"/>
    <cellStyle name="Millares 7 4 7 6 2" xfId="37598" xr:uid="{91383F73-681F-43AB-BCEF-DCC281C3CF5A}"/>
    <cellStyle name="Millares 7 4 7 7" xfId="22700" xr:uid="{1C546F19-28EF-423D-BC1D-183774BB1B28}"/>
    <cellStyle name="Millares 7 4 7 8" xfId="44203" xr:uid="{75CE0385-E0BF-4283-9529-1110DFE98351}"/>
    <cellStyle name="Millares 7 4 8" xfId="1882" xr:uid="{EA8B2DD8-6E2E-47CA-BCE7-515502DB70FA}"/>
    <cellStyle name="Millares 7 4 8 2" xfId="10148" xr:uid="{1DF752C9-2E55-4865-A93E-2AABFFEFB83C}"/>
    <cellStyle name="Millares 7 4 8 2 2" xfId="31651" xr:uid="{9C317154-55BA-4547-9AF1-CFA792EF7045}"/>
    <cellStyle name="Millares 7 4 8 3" xfId="16783" xr:uid="{2178A68C-9BE0-4F41-9BBC-BBA05C120DC1}"/>
    <cellStyle name="Millares 7 4 8 3 2" xfId="38286" xr:uid="{B20112B2-0821-4CD6-9870-FCAEFC2C671E}"/>
    <cellStyle name="Millares 7 4 8 4" xfId="23388" xr:uid="{67DB0A60-0D32-419A-9392-4E68DE2BF7A5}"/>
    <cellStyle name="Millares 7 4 8 5" xfId="44891" xr:uid="{14988CAD-B65F-45F9-A6EF-36F53ED51F0E}"/>
    <cellStyle name="Millares 7 4 9" xfId="2567" xr:uid="{998EA2AE-69F3-4AC4-A314-C2C110DE31CB}"/>
    <cellStyle name="Millares 7 4 9 2" xfId="10833" xr:uid="{3343472E-7C01-472A-A673-6AE873946287}"/>
    <cellStyle name="Millares 7 4 9 2 2" xfId="32336" xr:uid="{BFFDCEA8-EC2A-459C-9DCB-B7807196F5F5}"/>
    <cellStyle name="Millares 7 4 9 3" xfId="17468" xr:uid="{9C6D35D6-1359-42EC-BA3B-433D0BABB76D}"/>
    <cellStyle name="Millares 7 4 9 3 2" xfId="38971" xr:uid="{DEA02B44-C22B-4FC8-92AE-A060EA42A3D6}"/>
    <cellStyle name="Millares 7 4 9 4" xfId="24073" xr:uid="{0C3F02F0-3EDA-4B1D-82C5-334004ADA883}"/>
    <cellStyle name="Millares 7 4 9 5" xfId="45576" xr:uid="{1FEB1728-7D74-4A85-BAE6-25E49DB698CA}"/>
    <cellStyle name="Millares 70" xfId="597" xr:uid="{C25AE8EF-EBB7-447F-8D50-792D3840CE53}"/>
    <cellStyle name="Millares 70 10" xfId="43608" xr:uid="{DC4AC79E-A5F4-4A1B-B340-AA436AB0B8C5}"/>
    <cellStyle name="Millares 70 2" xfId="1545" xr:uid="{5278335E-5DFD-4109-A987-C5FA43E792D7}"/>
    <cellStyle name="Millares 70 2 2" xfId="4374" xr:uid="{B1A560C8-6040-4334-8525-80490D317292}"/>
    <cellStyle name="Millares 70 2 2 2" xfId="12640" xr:uid="{DB8F59D8-8681-4F91-8C19-88C8FBA11892}"/>
    <cellStyle name="Millares 70 2 2 2 2" xfId="34143" xr:uid="{2FA31B8E-EC36-4D4D-98C2-F39819E30207}"/>
    <cellStyle name="Millares 70 2 2 3" xfId="19275" xr:uid="{A5B308A8-F1D1-40D6-BA3E-E0147979DC92}"/>
    <cellStyle name="Millares 70 2 2 3 2" xfId="40778" xr:uid="{415B862C-227E-4BB8-A1F1-DC1FE1EB428A}"/>
    <cellStyle name="Millares 70 2 2 4" xfId="25880" xr:uid="{92978A3F-8C18-4041-9B59-DFBEF663B417}"/>
    <cellStyle name="Millares 70 2 2 5" xfId="47383" xr:uid="{7F05050F-DB6E-406F-97E9-AC4150E7F316}"/>
    <cellStyle name="Millares 70 2 3" xfId="6513" xr:uid="{1CC53CA6-2833-4C28-B4A7-D1B217D0A142}"/>
    <cellStyle name="Millares 70 2 3 2" xfId="14779" xr:uid="{CB31C5B9-629C-4AE0-8BF3-8671D1CAB4F7}"/>
    <cellStyle name="Millares 70 2 3 2 2" xfId="36282" xr:uid="{453F1928-3D01-4150-9B37-9CF4065966B4}"/>
    <cellStyle name="Millares 70 2 3 3" xfId="21414" xr:uid="{A264B903-E9EA-4D1F-AC79-4B126CAE49BA}"/>
    <cellStyle name="Millares 70 2 3 3 2" xfId="42917" xr:uid="{53CFEAAF-8E51-4FC5-BD52-1B4EB908BE7F}"/>
    <cellStyle name="Millares 70 2 3 4" xfId="28019" xr:uid="{05860C45-6CF3-4D70-B010-379C967E87A4}"/>
    <cellStyle name="Millares 70 2 3 5" xfId="49522" xr:uid="{0907CEB3-330B-43A3-99D4-D7C50ADEC3CE}"/>
    <cellStyle name="Millares 70 2 4" xfId="8154" xr:uid="{76018DD5-CAC3-41BB-9ECB-756EA1C0EA1B}"/>
    <cellStyle name="Millares 70 2 4 2" xfId="29657" xr:uid="{8773DBB8-6EC9-4650-8BFA-3A1E5376C3E0}"/>
    <cellStyle name="Millares 70 2 5" xfId="9811" xr:uid="{8AC65290-B517-42F7-9280-599C9FD2C350}"/>
    <cellStyle name="Millares 70 2 5 2" xfId="31314" xr:uid="{E167E314-57B1-49BD-A9EC-EE3F9EDBB02E}"/>
    <cellStyle name="Millares 70 2 6" xfId="16446" xr:uid="{B44A1EE3-05EE-4131-9E5A-F7D4ED01873D}"/>
    <cellStyle name="Millares 70 2 6 2" xfId="37949" xr:uid="{CDD3BC14-5019-45BE-844B-14F2AD1B6BE6}"/>
    <cellStyle name="Millares 70 2 7" xfId="23051" xr:uid="{0581D568-40CD-4274-9D25-089C0D9B23C8}"/>
    <cellStyle name="Millares 70 2 8" xfId="44554" xr:uid="{8DA91B94-4B93-49DD-BC8A-B6358BA2F657}"/>
    <cellStyle name="Millares 70 3" xfId="2232" xr:uid="{4C21C291-8A09-4FD6-B5AB-447520F3602C}"/>
    <cellStyle name="Millares 70 3 2" xfId="10498" xr:uid="{6C58B064-9215-40AA-8742-DA6D12EA50C3}"/>
    <cellStyle name="Millares 70 3 2 2" xfId="32001" xr:uid="{C87B3331-F2BF-4E1C-9ADE-93639F3F9CB8}"/>
    <cellStyle name="Millares 70 3 3" xfId="17133" xr:uid="{F837FDC5-F9F8-4BCF-A276-1EB3671AA1EF}"/>
    <cellStyle name="Millares 70 3 3 2" xfId="38636" xr:uid="{A43DAECC-3A55-4864-B654-AB44158C2C98}"/>
    <cellStyle name="Millares 70 3 4" xfId="23738" xr:uid="{944658D2-1564-461B-8A8D-BD17098779A9}"/>
    <cellStyle name="Millares 70 3 5" xfId="45241" xr:uid="{83DB52B1-02A5-4A07-8E14-59CB20316B3F}"/>
    <cellStyle name="Millares 70 4" xfId="3428" xr:uid="{17AE8054-C886-4379-9CD7-47E8B9C8DDC3}"/>
    <cellStyle name="Millares 70 4 2" xfId="11694" xr:uid="{3612714F-4673-4E1D-9528-4F3E93BF93D2}"/>
    <cellStyle name="Millares 70 4 2 2" xfId="33197" xr:uid="{4D4F49DC-B455-4195-BDBF-296AE1BA6067}"/>
    <cellStyle name="Millares 70 4 3" xfId="18329" xr:uid="{B6B21546-1D4A-41DE-BE62-C6073B07B92D}"/>
    <cellStyle name="Millares 70 4 3 2" xfId="39832" xr:uid="{CB60A2BA-22F3-4E96-8F89-AD7F2CF7B48E}"/>
    <cellStyle name="Millares 70 4 4" xfId="24934" xr:uid="{D76396A3-5B29-4528-B731-DF1015A9DFBE}"/>
    <cellStyle name="Millares 70 4 5" xfId="46437" xr:uid="{D1C0CEE4-BDDB-47F0-B3BC-1B8F034F7897}"/>
    <cellStyle name="Millares 70 5" xfId="5567" xr:uid="{F9145241-5D94-4D7E-B9BD-B5115D0F8509}"/>
    <cellStyle name="Millares 70 5 2" xfId="13833" xr:uid="{9128BC04-6E06-43A0-91F4-2C07D0D1C2A7}"/>
    <cellStyle name="Millares 70 5 2 2" xfId="35336" xr:uid="{FC96A596-F579-4F0B-BA53-DAD527DC3FB9}"/>
    <cellStyle name="Millares 70 5 3" xfId="20468" xr:uid="{CCA8F27F-627D-443F-BA7E-06AE8B402270}"/>
    <cellStyle name="Millares 70 5 3 2" xfId="41971" xr:uid="{B15F0E2A-B794-4E2D-B61B-D431117BC0F2}"/>
    <cellStyle name="Millares 70 5 4" xfId="27073" xr:uid="{C5901E18-F0D7-4B3C-9A81-68E399FEFC37}"/>
    <cellStyle name="Millares 70 5 5" xfId="48576" xr:uid="{CBBDCC3B-F84E-4810-93B9-94678A645CD3}"/>
    <cellStyle name="Millares 70 6" xfId="7208" xr:uid="{5D8099DF-9C64-42DA-9D01-262456B54298}"/>
    <cellStyle name="Millares 70 6 2" xfId="28711" xr:uid="{B148D3D1-EE52-47C2-B79F-9018E15E4188}"/>
    <cellStyle name="Millares 70 7" xfId="8864" xr:uid="{BF25C2BA-2B4A-447E-9BB2-7CDE6065261E}"/>
    <cellStyle name="Millares 70 7 2" xfId="30367" xr:uid="{1D5D68E0-02A9-4AAB-BF07-2EE677ADB2DC}"/>
    <cellStyle name="Millares 70 8" xfId="15500" xr:uid="{DAE32C82-8810-486C-A417-9FD2EE81A94B}"/>
    <cellStyle name="Millares 70 8 2" xfId="37003" xr:uid="{C3F47C6D-1065-484B-BB31-D8B1552CA169}"/>
    <cellStyle name="Millares 70 9" xfId="22105" xr:uid="{38CFE2A0-E9E8-4211-BC32-D7B1639A599C}"/>
    <cellStyle name="Millares 71" xfId="602" xr:uid="{E44C86C1-D764-4FA6-977A-1F8CEC431B93}"/>
    <cellStyle name="Millares 71 10" xfId="43611" xr:uid="{E90FCB17-D1BD-490B-B235-81C257E34707}"/>
    <cellStyle name="Millares 71 2" xfId="1548" xr:uid="{155C30CB-F0DD-495E-A7BA-FD7D5D3C5D68}"/>
    <cellStyle name="Millares 71 2 2" xfId="4377" xr:uid="{B4754934-E28F-4870-9624-D25375278061}"/>
    <cellStyle name="Millares 71 2 2 2" xfId="12643" xr:uid="{CC8C729B-8373-47C1-94B2-4A61FDEF45B3}"/>
    <cellStyle name="Millares 71 2 2 2 2" xfId="34146" xr:uid="{A6E69C78-A68D-4400-81DE-265FA344E243}"/>
    <cellStyle name="Millares 71 2 2 3" xfId="19278" xr:uid="{7240E1B4-51DA-4DEF-B3E9-5CCAF7987951}"/>
    <cellStyle name="Millares 71 2 2 3 2" xfId="40781" xr:uid="{25D27863-491D-4728-AE61-6023C9C9FFC9}"/>
    <cellStyle name="Millares 71 2 2 4" xfId="25883" xr:uid="{1F0FF776-4D8A-4912-A2EC-F94857D1290D}"/>
    <cellStyle name="Millares 71 2 2 5" xfId="47386" xr:uid="{7F000789-1D50-4A44-88FB-9FE4B7A9FB2F}"/>
    <cellStyle name="Millares 71 2 3" xfId="6516" xr:uid="{F79D2336-78D3-45E7-9617-791B7927C210}"/>
    <cellStyle name="Millares 71 2 3 2" xfId="14782" xr:uid="{464CAC80-29C4-44A8-86C9-3120DE1FD7E4}"/>
    <cellStyle name="Millares 71 2 3 2 2" xfId="36285" xr:uid="{82065FDA-395F-43F5-A69D-AA1BF031FA68}"/>
    <cellStyle name="Millares 71 2 3 3" xfId="21417" xr:uid="{E3895A84-0A78-4BB5-91E7-CD27E5F5825E}"/>
    <cellStyle name="Millares 71 2 3 3 2" xfId="42920" xr:uid="{B8D0FB29-3EE0-4FCE-B604-9FA8FEFB25D0}"/>
    <cellStyle name="Millares 71 2 3 4" xfId="28022" xr:uid="{D4590A70-7443-4EDB-9613-2B1F23EFD4ED}"/>
    <cellStyle name="Millares 71 2 3 5" xfId="49525" xr:uid="{7BD4B073-B93F-4FCD-AA99-BF5327968097}"/>
    <cellStyle name="Millares 71 2 4" xfId="8157" xr:uid="{B4521D13-ACA4-4D40-8FBA-4263B50FD474}"/>
    <cellStyle name="Millares 71 2 4 2" xfId="29660" xr:uid="{79D932ED-B3C8-4133-B52F-D6B4275EF86C}"/>
    <cellStyle name="Millares 71 2 5" xfId="9814" xr:uid="{5ED6F6A9-AD45-40BA-9D26-FD15C74372EC}"/>
    <cellStyle name="Millares 71 2 5 2" xfId="31317" xr:uid="{363A6B53-72BC-4829-930F-7ABBAA6ECD41}"/>
    <cellStyle name="Millares 71 2 6" xfId="16449" xr:uid="{B2BD20E8-C0A9-4DF6-899E-46A0C6119AD5}"/>
    <cellStyle name="Millares 71 2 6 2" xfId="37952" xr:uid="{1D03BA44-5201-46AD-944E-510195AEC416}"/>
    <cellStyle name="Millares 71 2 7" xfId="23054" xr:uid="{40E992FF-B628-4B58-820E-952E6F1F85AB}"/>
    <cellStyle name="Millares 71 2 8" xfId="44557" xr:uid="{CB977C75-5C3D-415E-848F-42A615D45494}"/>
    <cellStyle name="Millares 71 3" xfId="2235" xr:uid="{791DF4BC-4F64-41E6-97DB-7F042DF75A0A}"/>
    <cellStyle name="Millares 71 3 2" xfId="10501" xr:uid="{5DD6FF81-6483-42E8-933A-658EF21D9979}"/>
    <cellStyle name="Millares 71 3 2 2" xfId="32004" xr:uid="{5E56983D-F870-48E6-B0AC-953B36CAD11A}"/>
    <cellStyle name="Millares 71 3 3" xfId="17136" xr:uid="{A245FB83-B1AD-4671-A265-444FEC983350}"/>
    <cellStyle name="Millares 71 3 3 2" xfId="38639" xr:uid="{D9320455-48AF-45EA-BC32-43E1C9BEE1C1}"/>
    <cellStyle name="Millares 71 3 4" xfId="23741" xr:uid="{8B9D52B3-EFFE-4D8D-8FC7-D59246F0D0CB}"/>
    <cellStyle name="Millares 71 3 5" xfId="45244" xr:uid="{6973A9F4-2B0C-42A4-A9D8-C57A359A0E9D}"/>
    <cellStyle name="Millares 71 4" xfId="3431" xr:uid="{3851B71B-2456-4660-923A-040D4EA7ABC6}"/>
    <cellStyle name="Millares 71 4 2" xfId="11697" xr:uid="{F4A48151-EDF4-4AD2-81EF-6962558AF469}"/>
    <cellStyle name="Millares 71 4 2 2" xfId="33200" xr:uid="{22FCA581-6ED0-436E-8487-6B3B1941B7AD}"/>
    <cellStyle name="Millares 71 4 3" xfId="18332" xr:uid="{E98B7199-5449-4E37-988D-045D0A93CB5F}"/>
    <cellStyle name="Millares 71 4 3 2" xfId="39835" xr:uid="{CF8024AA-B35C-465B-ABFA-E4CDCFF84392}"/>
    <cellStyle name="Millares 71 4 4" xfId="24937" xr:uid="{FD3C7C6E-C472-40AD-9736-FE7EED72208E}"/>
    <cellStyle name="Millares 71 4 5" xfId="46440" xr:uid="{FB8EA4EC-4062-444F-97EF-A44EE39F1A1F}"/>
    <cellStyle name="Millares 71 5" xfId="5570" xr:uid="{6D541477-9678-44D3-8FDC-0BA19BF92B93}"/>
    <cellStyle name="Millares 71 5 2" xfId="13836" xr:uid="{BD037234-5911-4149-88D1-5090B187EDAA}"/>
    <cellStyle name="Millares 71 5 2 2" xfId="35339" xr:uid="{45971770-CD3F-4DC5-8871-E7B3D7D4FD2A}"/>
    <cellStyle name="Millares 71 5 3" xfId="20471" xr:uid="{360ADFC4-E2F2-42E8-A908-979F93289563}"/>
    <cellStyle name="Millares 71 5 3 2" xfId="41974" xr:uid="{7BAC488F-30F0-4834-B30A-1F4D98FC3891}"/>
    <cellStyle name="Millares 71 5 4" xfId="27076" xr:uid="{A3739F7A-70FC-42EE-8C74-89334B9430DB}"/>
    <cellStyle name="Millares 71 5 5" xfId="48579" xr:uid="{0EE9E583-2BEA-4774-A296-37BE9C8EFCB9}"/>
    <cellStyle name="Millares 71 6" xfId="7211" xr:uid="{EFB9CA2D-67D0-454B-8B85-900D47C00389}"/>
    <cellStyle name="Millares 71 6 2" xfId="28714" xr:uid="{0051B245-4191-48C4-901A-110869A8456A}"/>
    <cellStyle name="Millares 71 7" xfId="8868" xr:uid="{5E90CF40-1ABB-41AD-B5EC-93C4753E6381}"/>
    <cellStyle name="Millares 71 7 2" xfId="30371" xr:uid="{F1A8F898-2548-439C-BC55-01D6EC5E2563}"/>
    <cellStyle name="Millares 71 8" xfId="15503" xr:uid="{72D0459D-A08D-41D9-8419-F2E2306ECC21}"/>
    <cellStyle name="Millares 71 8 2" xfId="37006" xr:uid="{12B895B5-0A98-4562-A8B8-2EA269234CA5}"/>
    <cellStyle name="Millares 71 9" xfId="22108" xr:uid="{6400AD66-F5CB-4C9E-B0A5-BE363976F236}"/>
    <cellStyle name="Millares 72" xfId="860" xr:uid="{F8CC232F-8178-48F8-BA0B-FE38E1DEA384}"/>
    <cellStyle name="Millares 72 10" xfId="43869" xr:uid="{DF2CA4C3-8094-4044-B3E0-906138DA9B3F}"/>
    <cellStyle name="Millares 72 2" xfId="1806" xr:uid="{FDBF6F2B-EC55-4537-9E2B-11858323ED9A}"/>
    <cellStyle name="Millares 72 2 2" xfId="4635" xr:uid="{BFA8CE4F-7CB0-4476-ACCC-F543CB35E429}"/>
    <cellStyle name="Millares 72 2 2 2" xfId="12901" xr:uid="{2B905934-CEF8-4599-BF8E-FFC406DC1448}"/>
    <cellStyle name="Millares 72 2 2 2 2" xfId="34404" xr:uid="{9CBA3E8A-FF15-4367-8CA1-A043393B4BD9}"/>
    <cellStyle name="Millares 72 2 2 3" xfId="19536" xr:uid="{2AE8E02A-A42E-4FC8-97EC-F4617C529037}"/>
    <cellStyle name="Millares 72 2 2 3 2" xfId="41039" xr:uid="{0D72D6E3-9979-4EA6-A8CB-671DFFE86210}"/>
    <cellStyle name="Millares 72 2 2 4" xfId="26141" xr:uid="{DD58B1C4-481B-4AE8-A266-DA65C3ABA801}"/>
    <cellStyle name="Millares 72 2 2 5" xfId="47644" xr:uid="{A4232262-E406-4B8C-9773-9024260E1C68}"/>
    <cellStyle name="Millares 72 2 3" xfId="6774" xr:uid="{CA9C08AA-3151-4982-8ABA-681726995AB1}"/>
    <cellStyle name="Millares 72 2 3 2" xfId="15040" xr:uid="{758044EA-A069-4819-88F7-1D464FF163BF}"/>
    <cellStyle name="Millares 72 2 3 2 2" xfId="36543" xr:uid="{FBFA1A42-0B7B-40EE-958D-B4F007A1F5AC}"/>
    <cellStyle name="Millares 72 2 3 3" xfId="21675" xr:uid="{F72A38FA-9398-42AD-BBC5-691B2CFE8FE5}"/>
    <cellStyle name="Millares 72 2 3 3 2" xfId="43178" xr:uid="{DCFAADAD-1D71-4D9F-9BAF-0363B13916CF}"/>
    <cellStyle name="Millares 72 2 3 4" xfId="28280" xr:uid="{4875E642-C551-4EF0-9CFC-544B24CED913}"/>
    <cellStyle name="Millares 72 2 3 5" xfId="49783" xr:uid="{1CA10368-CC47-4C52-88AE-82F7ECCA1B1A}"/>
    <cellStyle name="Millares 72 2 4" xfId="8415" xr:uid="{DD5BE186-CF64-4596-B564-08DC88BF852F}"/>
    <cellStyle name="Millares 72 2 4 2" xfId="29918" xr:uid="{608121A6-E7E6-48D2-8A76-A9F22F85FB90}"/>
    <cellStyle name="Millares 72 2 5" xfId="10072" xr:uid="{11879F6E-0D83-4668-8C5F-111D0648AAC4}"/>
    <cellStyle name="Millares 72 2 5 2" xfId="31575" xr:uid="{5A024C1A-3C16-4C30-B631-1FD715E4BDE5}"/>
    <cellStyle name="Millares 72 2 6" xfId="16707" xr:uid="{EE30A2F3-55E1-4390-8B80-3D97359E0FA7}"/>
    <cellStyle name="Millares 72 2 6 2" xfId="38210" xr:uid="{18317B66-09AF-41EF-AF5D-6EAFB8042A10}"/>
    <cellStyle name="Millares 72 2 7" xfId="23312" xr:uid="{F6AB6CAA-FBED-46DD-A041-1AE9A511AA6A}"/>
    <cellStyle name="Millares 72 2 8" xfId="44815" xr:uid="{CFE4F57D-8AD8-478B-B680-F4A35011DC7B}"/>
    <cellStyle name="Millares 72 3" xfId="2493" xr:uid="{98B2E731-0803-4400-A46D-F88E43174ED6}"/>
    <cellStyle name="Millares 72 3 2" xfId="10759" xr:uid="{32A2ACF2-AC4C-4B03-89C3-B20F2A624A70}"/>
    <cellStyle name="Millares 72 3 2 2" xfId="32262" xr:uid="{2D2547E3-BDC7-482B-A4F6-58A2A4F36701}"/>
    <cellStyle name="Millares 72 3 3" xfId="17394" xr:uid="{88A35429-9ADD-4BDA-947E-D03282212725}"/>
    <cellStyle name="Millares 72 3 3 2" xfId="38897" xr:uid="{F7BEA689-ED6F-4E41-882C-FD7B607F734A}"/>
    <cellStyle name="Millares 72 3 4" xfId="23999" xr:uid="{9E130C5B-4DD5-4778-BF71-EB509E865312}"/>
    <cellStyle name="Millares 72 3 5" xfId="45502" xr:uid="{58A51D0A-7DD3-4A6A-B99F-A4AE4B4F7977}"/>
    <cellStyle name="Millares 72 4" xfId="3689" xr:uid="{50B0422C-1A15-4421-8185-D0F60789DA27}"/>
    <cellStyle name="Millares 72 4 2" xfId="11955" xr:uid="{FE7A226C-DBA3-4810-8AEC-352D44B5D835}"/>
    <cellStyle name="Millares 72 4 2 2" xfId="33458" xr:uid="{3CD8AE98-1E13-4AD7-AE0C-564A2FD8B7BE}"/>
    <cellStyle name="Millares 72 4 3" xfId="18590" xr:uid="{2DC5C86C-258A-4450-8FB1-4245DEA4D3B1}"/>
    <cellStyle name="Millares 72 4 3 2" xfId="40093" xr:uid="{BFA14D2E-8C1D-478F-AEE2-C4CF4CFD7D2D}"/>
    <cellStyle name="Millares 72 4 4" xfId="25195" xr:uid="{E883B4F4-2706-4279-B31E-8554918CC15D}"/>
    <cellStyle name="Millares 72 4 5" xfId="46698" xr:uid="{BC3D6026-113C-49AC-B63C-39C522D74263}"/>
    <cellStyle name="Millares 72 5" xfId="5828" xr:uid="{1A211E58-1DAC-45F1-9066-5D4B6EFB3E45}"/>
    <cellStyle name="Millares 72 5 2" xfId="14094" xr:uid="{35DCD33A-EAFB-4DCF-B6EA-3DE8F10F1036}"/>
    <cellStyle name="Millares 72 5 2 2" xfId="35597" xr:uid="{98C65235-8B4A-4C43-90AB-D9A3EDB7C8F6}"/>
    <cellStyle name="Millares 72 5 3" xfId="20729" xr:uid="{73D65BED-631D-497A-9075-502D32826C0A}"/>
    <cellStyle name="Millares 72 5 3 2" xfId="42232" xr:uid="{C2C2858F-BC85-407A-A49D-78F861F93EBC}"/>
    <cellStyle name="Millares 72 5 4" xfId="27334" xr:uid="{16CDDF0F-EC31-41BC-9CF2-7F967DA0F8FC}"/>
    <cellStyle name="Millares 72 5 5" xfId="48837" xr:uid="{2C8C43EC-7162-4103-A524-2F466CA4EA1B}"/>
    <cellStyle name="Millares 72 6" xfId="7469" xr:uid="{6DFB75CE-A1E4-4684-8B9E-76B1AAA39417}"/>
    <cellStyle name="Millares 72 6 2" xfId="28972" xr:uid="{2B8724FD-0558-44B2-BB46-E411187080D1}"/>
    <cellStyle name="Millares 72 7" xfId="9126" xr:uid="{5915CE28-F7D8-4FD2-8786-E90DA8467F00}"/>
    <cellStyle name="Millares 72 7 2" xfId="30629" xr:uid="{F46D49F4-AA92-4E37-AA4B-D265357A8C74}"/>
    <cellStyle name="Millares 72 8" xfId="15761" xr:uid="{7F1DC60A-7C3D-4DD8-8711-F5DFCAFD1371}"/>
    <cellStyle name="Millares 72 8 2" xfId="37264" xr:uid="{0942BB58-3849-4FB4-B458-FE7AF54B1631}"/>
    <cellStyle name="Millares 72 9" xfId="22366" xr:uid="{1C183B32-0F1C-4BC9-925C-6909A09CF57A}"/>
    <cellStyle name="Millares 73" xfId="859" xr:uid="{9BD58164-4693-45CC-B4DC-107CD91BFE84}"/>
    <cellStyle name="Millares 73 10" xfId="43868" xr:uid="{C6092D6C-84A4-463E-BB44-597513EF1B15}"/>
    <cellStyle name="Millares 73 2" xfId="1805" xr:uid="{C66A0B18-82E1-4B00-A9FD-6F4491EB894E}"/>
    <cellStyle name="Millares 73 2 2" xfId="4634" xr:uid="{866D84FB-7A9B-49A5-989C-BCC989C21DF4}"/>
    <cellStyle name="Millares 73 2 2 2" xfId="12900" xr:uid="{A63B8C66-D282-413F-9558-FF6164AB0576}"/>
    <cellStyle name="Millares 73 2 2 2 2" xfId="34403" xr:uid="{6F38260D-41A7-43B4-8652-74EDB841946D}"/>
    <cellStyle name="Millares 73 2 2 3" xfId="19535" xr:uid="{F0C3FEFD-9F89-4813-974E-4A20134DEBE7}"/>
    <cellStyle name="Millares 73 2 2 3 2" xfId="41038" xr:uid="{5E5D92B8-7A9A-4CEB-A718-320FCC969F99}"/>
    <cellStyle name="Millares 73 2 2 4" xfId="26140" xr:uid="{E754A945-19F1-412B-BDAB-20A19B0643F2}"/>
    <cellStyle name="Millares 73 2 2 5" xfId="47643" xr:uid="{DD7B71AD-9E49-4888-A48F-31455C486E65}"/>
    <cellStyle name="Millares 73 2 3" xfId="6773" xr:uid="{7F99B94E-CF19-42CF-A1A0-5BAA20A00934}"/>
    <cellStyle name="Millares 73 2 3 2" xfId="15039" xr:uid="{958D10B7-0B5D-4247-B1CC-4ED8E7455E61}"/>
    <cellStyle name="Millares 73 2 3 2 2" xfId="36542" xr:uid="{0AE4972F-E067-484A-8A15-A6F25FE5963F}"/>
    <cellStyle name="Millares 73 2 3 3" xfId="21674" xr:uid="{22BD1F0F-624D-4595-91F0-9F2C35658ECB}"/>
    <cellStyle name="Millares 73 2 3 3 2" xfId="43177" xr:uid="{63B92F2B-02DF-4D82-B792-1C94E527BA52}"/>
    <cellStyle name="Millares 73 2 3 4" xfId="28279" xr:uid="{330EDB5D-8C02-48E6-92BC-5FEAA35740B0}"/>
    <cellStyle name="Millares 73 2 3 5" xfId="49782" xr:uid="{8CD05952-53AB-4994-9F0A-079BEF002C4C}"/>
    <cellStyle name="Millares 73 2 4" xfId="8414" xr:uid="{6580E6F7-BA4F-48BD-B389-A70328ADBC5D}"/>
    <cellStyle name="Millares 73 2 4 2" xfId="29917" xr:uid="{77894FF5-970A-4EA4-AA3B-40579EF5F3EC}"/>
    <cellStyle name="Millares 73 2 5" xfId="10071" xr:uid="{5478E95F-329A-4833-907F-3207F0783262}"/>
    <cellStyle name="Millares 73 2 5 2" xfId="31574" xr:uid="{5EF42DE2-1A1E-43A9-9DBA-963ACF0ABCF6}"/>
    <cellStyle name="Millares 73 2 6" xfId="16706" xr:uid="{D914CB59-F8C8-4EF1-A4D2-FAA887DB6137}"/>
    <cellStyle name="Millares 73 2 6 2" xfId="38209" xr:uid="{1D3E2E44-89FC-46D7-BD10-68A647D5C3C8}"/>
    <cellStyle name="Millares 73 2 7" xfId="23311" xr:uid="{A72E40BE-D3DD-4F6B-ABF5-608E627688D8}"/>
    <cellStyle name="Millares 73 2 8" xfId="44814" xr:uid="{27A493ED-CCC1-4BDE-8B68-7DDB70406AE5}"/>
    <cellStyle name="Millares 73 3" xfId="2492" xr:uid="{9CE07F8F-A33F-4C65-8EB4-45E363327921}"/>
    <cellStyle name="Millares 73 3 2" xfId="10758" xr:uid="{B45CB225-7BAD-47DA-B8A2-B69168A25EF8}"/>
    <cellStyle name="Millares 73 3 2 2" xfId="32261" xr:uid="{16BDABF2-96E3-43A9-87BC-249BB880A5CB}"/>
    <cellStyle name="Millares 73 3 3" xfId="17393" xr:uid="{1D90FAD5-5B74-4D9F-8EB9-DA0ED784123D}"/>
    <cellStyle name="Millares 73 3 3 2" xfId="38896" xr:uid="{2684B517-33C1-445B-BB9E-21FB164A66E8}"/>
    <cellStyle name="Millares 73 3 4" xfId="23998" xr:uid="{34341767-0165-4213-AC57-8D33B26C9674}"/>
    <cellStyle name="Millares 73 3 5" xfId="45501" xr:uid="{22C724C2-12E1-4704-A0FA-DFC8C2478DE7}"/>
    <cellStyle name="Millares 73 4" xfId="3688" xr:uid="{050A6557-F4F8-4D32-828F-D94375E83948}"/>
    <cellStyle name="Millares 73 4 2" xfId="11954" xr:uid="{68416822-5C55-46FF-ACBA-6DB3167838F1}"/>
    <cellStyle name="Millares 73 4 2 2" xfId="33457" xr:uid="{66676387-0212-4942-BC77-A038B6590A9C}"/>
    <cellStyle name="Millares 73 4 3" xfId="18589" xr:uid="{A6E9F96A-C53C-4F2C-9BCC-5C337F1A859F}"/>
    <cellStyle name="Millares 73 4 3 2" xfId="40092" xr:uid="{5473EA7F-9F5E-4046-BC63-D351783B4F42}"/>
    <cellStyle name="Millares 73 4 4" xfId="25194" xr:uid="{75395374-BCFB-46C0-B7D4-DE8C8E5B7BA8}"/>
    <cellStyle name="Millares 73 4 5" xfId="46697" xr:uid="{476FFCF9-2B52-421A-817C-14B5F23247F0}"/>
    <cellStyle name="Millares 73 5" xfId="5827" xr:uid="{111DF82B-5CFF-4DB0-BA18-0CAA84319D89}"/>
    <cellStyle name="Millares 73 5 2" xfId="14093" xr:uid="{E6F9071C-5209-40B1-A07D-4B96791D8747}"/>
    <cellStyle name="Millares 73 5 2 2" xfId="35596" xr:uid="{351B6E59-08F0-4CC1-9BFE-5E40F2FCAF62}"/>
    <cellStyle name="Millares 73 5 3" xfId="20728" xr:uid="{FEB89400-6A92-422F-9E95-00A18CD93FBA}"/>
    <cellStyle name="Millares 73 5 3 2" xfId="42231" xr:uid="{ABB222C7-8A00-48A5-83B5-87F14670616B}"/>
    <cellStyle name="Millares 73 5 4" xfId="27333" xr:uid="{3A7E213F-8FFA-4427-954E-36B0D54772A5}"/>
    <cellStyle name="Millares 73 5 5" xfId="48836" xr:uid="{773C0B99-5F08-404E-A50F-D180121C5337}"/>
    <cellStyle name="Millares 73 6" xfId="7468" xr:uid="{AF3048D1-05D2-4A42-8B88-F074EB9E293A}"/>
    <cellStyle name="Millares 73 6 2" xfId="28971" xr:uid="{8CC94EE8-4E3E-487A-B5B4-0EB2093B3A26}"/>
    <cellStyle name="Millares 73 7" xfId="9125" xr:uid="{B95AFC06-675D-4B96-BB34-DEEF27CB44FB}"/>
    <cellStyle name="Millares 73 7 2" xfId="30628" xr:uid="{8BB1AACF-F6A1-4B79-B2F9-F540522D7BC3}"/>
    <cellStyle name="Millares 73 8" xfId="15760" xr:uid="{DD240D86-42C8-4776-B8A4-7F6A3B060CBC}"/>
    <cellStyle name="Millares 73 8 2" xfId="37263" xr:uid="{CC6ABD88-A892-4F35-8C10-6DBAFA5721F1}"/>
    <cellStyle name="Millares 73 9" xfId="22365" xr:uid="{6B23501E-3511-4FF3-BCEB-B3F932866174}"/>
    <cellStyle name="Millares 74" xfId="862" xr:uid="{4011BE7F-CEA7-46CA-8C5A-2877916EAA52}"/>
    <cellStyle name="Millares 74 10" xfId="43871" xr:uid="{9271B3B5-8421-47A8-8705-EBA8274299BA}"/>
    <cellStyle name="Millares 74 2" xfId="1808" xr:uid="{1B7C6C3D-FD09-4853-A318-AC148B4877F5}"/>
    <cellStyle name="Millares 74 2 2" xfId="4637" xr:uid="{73395DB1-1301-4384-97E6-4785279BF86A}"/>
    <cellStyle name="Millares 74 2 2 2" xfId="12903" xr:uid="{36071014-F340-4AF6-9426-117D7C9AA06C}"/>
    <cellStyle name="Millares 74 2 2 2 2" xfId="34406" xr:uid="{887006F5-45EB-4F7E-B515-4685B08892F6}"/>
    <cellStyle name="Millares 74 2 2 3" xfId="19538" xr:uid="{07721073-678F-4AE6-AA3B-908F9DBFA383}"/>
    <cellStyle name="Millares 74 2 2 3 2" xfId="41041" xr:uid="{5E6E72BC-2686-4586-8834-98AB6F2CAE14}"/>
    <cellStyle name="Millares 74 2 2 4" xfId="26143" xr:uid="{D8DF6F5B-028D-4D1B-94F1-FC81EB6F4906}"/>
    <cellStyle name="Millares 74 2 2 5" xfId="47646" xr:uid="{E0F738DC-79CB-4C7E-A921-5633C2776A0A}"/>
    <cellStyle name="Millares 74 2 3" xfId="6776" xr:uid="{1BD85062-41A3-4FFD-8476-0D45C1EA3EB2}"/>
    <cellStyle name="Millares 74 2 3 2" xfId="15042" xr:uid="{ED6267BB-3713-4515-9B3B-56C9BA92BD13}"/>
    <cellStyle name="Millares 74 2 3 2 2" xfId="36545" xr:uid="{E7595811-A2B7-4E8F-A6A2-3E0C4FD26357}"/>
    <cellStyle name="Millares 74 2 3 3" xfId="21677" xr:uid="{34B33A9C-64E2-4BCC-BCED-B39B89107AF1}"/>
    <cellStyle name="Millares 74 2 3 3 2" xfId="43180" xr:uid="{357A24CD-338E-4602-BDAB-DCC2E18EA008}"/>
    <cellStyle name="Millares 74 2 3 4" xfId="28282" xr:uid="{AAAC52D4-E132-4CE4-AA79-D3F7820DDB92}"/>
    <cellStyle name="Millares 74 2 3 5" xfId="49785" xr:uid="{D116075B-733F-45A7-9492-7FED8DCDD9D5}"/>
    <cellStyle name="Millares 74 2 4" xfId="8417" xr:uid="{8E22EE07-D9F7-46E1-AABB-6FA4E8517153}"/>
    <cellStyle name="Millares 74 2 4 2" xfId="29920" xr:uid="{000C4048-C20C-44E2-A613-96E0F8A5DC37}"/>
    <cellStyle name="Millares 74 2 5" xfId="10074" xr:uid="{4B0EB4E5-EE32-49C3-A8DC-5BF328470CE0}"/>
    <cellStyle name="Millares 74 2 5 2" xfId="31577" xr:uid="{0CC5F75A-46E1-4545-A190-8F19E0209BF9}"/>
    <cellStyle name="Millares 74 2 6" xfId="16709" xr:uid="{792981D3-5D98-4ED8-8042-E0BECFFF4DEC}"/>
    <cellStyle name="Millares 74 2 6 2" xfId="38212" xr:uid="{37A63174-F0F7-4AE1-BD5F-9590B9DC0181}"/>
    <cellStyle name="Millares 74 2 7" xfId="23314" xr:uid="{049F42A6-F100-4CA2-80FC-B67B27CC94D9}"/>
    <cellStyle name="Millares 74 2 8" xfId="44817" xr:uid="{953F8FC0-939A-4D11-9764-CC0A94C2164C}"/>
    <cellStyle name="Millares 74 3" xfId="2495" xr:uid="{96A9A9F0-32C1-4B92-ACF9-B3A2B0B3B0C9}"/>
    <cellStyle name="Millares 74 3 2" xfId="10761" xr:uid="{6A84CA83-BA9B-43B3-88C0-5A7A29D1B716}"/>
    <cellStyle name="Millares 74 3 2 2" xfId="32264" xr:uid="{62F09018-E998-4E4E-B131-E34A150D40AC}"/>
    <cellStyle name="Millares 74 3 3" xfId="17396" xr:uid="{7B8E1BA3-DB57-48EB-AAF8-597DDB227DF8}"/>
    <cellStyle name="Millares 74 3 3 2" xfId="38899" xr:uid="{426E572A-86E3-4019-8E56-45A0AAD6ACC7}"/>
    <cellStyle name="Millares 74 3 4" xfId="24001" xr:uid="{E5D35E5F-29D1-4815-82A8-86BD22326937}"/>
    <cellStyle name="Millares 74 3 5" xfId="45504" xr:uid="{635367AD-642A-4337-8231-C50AC735D731}"/>
    <cellStyle name="Millares 74 4" xfId="3691" xr:uid="{41439AEB-92A2-4247-92EB-4864186E492D}"/>
    <cellStyle name="Millares 74 4 2" xfId="11957" xr:uid="{96E8E209-FCFD-45EA-AC29-AA9837F7159A}"/>
    <cellStyle name="Millares 74 4 2 2" xfId="33460" xr:uid="{C7F8C052-A918-470A-A158-6A98B2D795C7}"/>
    <cellStyle name="Millares 74 4 3" xfId="18592" xr:uid="{DD761CDA-EBCA-458E-AF7F-F049D97F1159}"/>
    <cellStyle name="Millares 74 4 3 2" xfId="40095" xr:uid="{E8D5D1EB-CE96-478A-8BBC-9E7FFA5E6307}"/>
    <cellStyle name="Millares 74 4 4" xfId="25197" xr:uid="{A80C2B90-0283-4D21-831D-8753A56CF643}"/>
    <cellStyle name="Millares 74 4 5" xfId="46700" xr:uid="{CFD4C09F-D064-4CD6-AC31-6E74718FFDF0}"/>
    <cellStyle name="Millares 74 5" xfId="5830" xr:uid="{08AC7555-118D-4847-922D-D99D2AC5F899}"/>
    <cellStyle name="Millares 74 5 2" xfId="14096" xr:uid="{29CAC508-9EA1-4A33-A901-9A5B80723C42}"/>
    <cellStyle name="Millares 74 5 2 2" xfId="35599" xr:uid="{49DAC262-09F0-4748-9362-3DA71FCB2FE1}"/>
    <cellStyle name="Millares 74 5 3" xfId="20731" xr:uid="{1551B486-1814-454C-AC96-602EDA34C558}"/>
    <cellStyle name="Millares 74 5 3 2" xfId="42234" xr:uid="{8398141C-2D6A-441D-8FAB-6A4DE2BD77F0}"/>
    <cellStyle name="Millares 74 5 4" xfId="27336" xr:uid="{82A2466F-3770-471E-8D1C-12D6AB1B0983}"/>
    <cellStyle name="Millares 74 5 5" xfId="48839" xr:uid="{933B0702-F59E-4456-95D8-8AE711C8C042}"/>
    <cellStyle name="Millares 74 6" xfId="7471" xr:uid="{1EAE7A9E-CC33-4D1C-BDA3-D3AE6EB42F82}"/>
    <cellStyle name="Millares 74 6 2" xfId="28974" xr:uid="{109EEAA8-13EC-4E85-9198-B13006EA5820}"/>
    <cellStyle name="Millares 74 7" xfId="9128" xr:uid="{08C4EDBF-45FE-408D-87F0-15AFE1AED8E8}"/>
    <cellStyle name="Millares 74 7 2" xfId="30631" xr:uid="{AC7714EE-31FF-44F4-A3E9-902A4C4340C4}"/>
    <cellStyle name="Millares 74 8" xfId="15763" xr:uid="{35D3B34D-B842-44A7-B2A9-85210CEBF3B2}"/>
    <cellStyle name="Millares 74 8 2" xfId="37266" xr:uid="{BABA24FF-EE69-49F1-913D-E60D1D1973CB}"/>
    <cellStyle name="Millares 74 9" xfId="22368" xr:uid="{5A6ACC2C-CE91-4A5B-ACFC-6C3FDDCE0DB5}"/>
    <cellStyle name="Millares 75" xfId="869" xr:uid="{1D8CE462-E786-4783-B837-D39C52CD9896}"/>
    <cellStyle name="Millares 75 10" xfId="43878" xr:uid="{E64D2E90-5413-41E9-9B02-60C0EED665A3}"/>
    <cellStyle name="Millares 75 2" xfId="1815" xr:uid="{4090569F-3A77-46DA-8071-46F2A92BEA91}"/>
    <cellStyle name="Millares 75 2 2" xfId="4644" xr:uid="{FE0BD7B2-551B-4C38-B792-DCA39266A872}"/>
    <cellStyle name="Millares 75 2 2 2" xfId="12910" xr:uid="{3F2258E6-D75C-437C-A983-EA1344DF7841}"/>
    <cellStyle name="Millares 75 2 2 2 2" xfId="34413" xr:uid="{895FC5F1-D712-42A7-9503-5B52D2BCFACC}"/>
    <cellStyle name="Millares 75 2 2 3" xfId="19545" xr:uid="{B2E3CCD3-29B4-49AB-AAE6-E834E6BCBC78}"/>
    <cellStyle name="Millares 75 2 2 3 2" xfId="41048" xr:uid="{BFA70042-1F2E-4FE4-BADE-2944F4D8A496}"/>
    <cellStyle name="Millares 75 2 2 4" xfId="26150" xr:uid="{4AA8C4FF-D433-4809-AFAA-7A22CD6CB07A}"/>
    <cellStyle name="Millares 75 2 2 5" xfId="47653" xr:uid="{1A8085EC-B777-440B-BF48-833378EB9C6D}"/>
    <cellStyle name="Millares 75 2 3" xfId="6783" xr:uid="{FFF202E7-A9A9-4357-ABCD-134FAB6ADF72}"/>
    <cellStyle name="Millares 75 2 3 2" xfId="15049" xr:uid="{74106278-7E72-477B-9C65-06929760DD15}"/>
    <cellStyle name="Millares 75 2 3 2 2" xfId="36552" xr:uid="{AF29CA35-A9E1-4E0C-8074-E372F1F63406}"/>
    <cellStyle name="Millares 75 2 3 3" xfId="21684" xr:uid="{C517BD43-6BB3-4CB6-9C72-2119E4D85118}"/>
    <cellStyle name="Millares 75 2 3 3 2" xfId="43187" xr:uid="{D6576EA0-D3D8-45CA-8A67-B480AE55D8AD}"/>
    <cellStyle name="Millares 75 2 3 4" xfId="28289" xr:uid="{796D95EC-359D-4E8E-9D99-F476579FE1F7}"/>
    <cellStyle name="Millares 75 2 3 5" xfId="49792" xr:uid="{587E83D8-6385-4D80-9609-4A951CF6E72A}"/>
    <cellStyle name="Millares 75 2 4" xfId="8424" xr:uid="{FBD71902-D9E8-4A3B-8534-375241172BA0}"/>
    <cellStyle name="Millares 75 2 4 2" xfId="29927" xr:uid="{CF6FE895-CADE-4D08-948E-404747E6BA20}"/>
    <cellStyle name="Millares 75 2 5" xfId="10081" xr:uid="{1677ACF1-06CC-4ACD-ABB8-6A81FCB0B08C}"/>
    <cellStyle name="Millares 75 2 5 2" xfId="31584" xr:uid="{23B38903-A494-41BF-A207-EE4A8EA9EFC9}"/>
    <cellStyle name="Millares 75 2 6" xfId="16716" xr:uid="{6D999AC8-0465-4AE9-AE4D-8F78F9F0E64A}"/>
    <cellStyle name="Millares 75 2 6 2" xfId="38219" xr:uid="{FFBF7897-9C1E-44C8-884C-4E687E439D94}"/>
    <cellStyle name="Millares 75 2 7" xfId="23321" xr:uid="{EBEBD87E-306D-4ABF-AF25-77040445787C}"/>
    <cellStyle name="Millares 75 2 8" xfId="44824" xr:uid="{96A85163-2FD3-4592-B219-12B62F668F3C}"/>
    <cellStyle name="Millares 75 3" xfId="2502" xr:uid="{9DF42F88-6E12-4D70-ACF1-F075541494BA}"/>
    <cellStyle name="Millares 75 3 2" xfId="10768" xr:uid="{636C595F-E27C-4927-8CAC-E4A50D1EE69E}"/>
    <cellStyle name="Millares 75 3 2 2" xfId="32271" xr:uid="{C4ACFEE4-28B5-4D29-B9AF-097E6E6A61A5}"/>
    <cellStyle name="Millares 75 3 3" xfId="17403" xr:uid="{94B78F90-B7BD-4C94-A479-447496E1B812}"/>
    <cellStyle name="Millares 75 3 3 2" xfId="38906" xr:uid="{2744F662-CB5F-405C-9EBA-BEA3EAF0F762}"/>
    <cellStyle name="Millares 75 3 4" xfId="24008" xr:uid="{894DC893-4830-49BD-8D77-C4F6C6461D8C}"/>
    <cellStyle name="Millares 75 3 5" xfId="45511" xr:uid="{9D312D80-9912-40B6-8DE5-6D477DF4D37A}"/>
    <cellStyle name="Millares 75 4" xfId="3698" xr:uid="{B9334DCA-374B-4274-BA8E-0755EED5EF0A}"/>
    <cellStyle name="Millares 75 4 2" xfId="11964" xr:uid="{0AF482F6-53F4-46C1-8DD5-5D7FDE9E6C68}"/>
    <cellStyle name="Millares 75 4 2 2" xfId="33467" xr:uid="{1794807B-7763-486E-BE72-4ABC6CD94673}"/>
    <cellStyle name="Millares 75 4 3" xfId="18599" xr:uid="{269AA9D1-238E-4761-8C05-FE8B3D2B4FFF}"/>
    <cellStyle name="Millares 75 4 3 2" xfId="40102" xr:uid="{E16FF6A1-8763-4997-ADC6-84DDC041A3C5}"/>
    <cellStyle name="Millares 75 4 4" xfId="25204" xr:uid="{3B4AA1AA-CDDC-4144-B984-DEEE5EC5DF5D}"/>
    <cellStyle name="Millares 75 4 5" xfId="46707" xr:uid="{662832B7-FBD9-45D8-8E65-D6433164C002}"/>
    <cellStyle name="Millares 75 5" xfId="5837" xr:uid="{091EF71D-A806-400F-9C8A-9FD3D079A636}"/>
    <cellStyle name="Millares 75 5 2" xfId="14103" xr:uid="{B0D004ED-EA82-4B6E-8F3D-372506DABD0A}"/>
    <cellStyle name="Millares 75 5 2 2" xfId="35606" xr:uid="{3582843A-47A4-44F4-8011-EFBF10F4A426}"/>
    <cellStyle name="Millares 75 5 3" xfId="20738" xr:uid="{CCC959B5-A787-438D-9548-2EC4E67D9C07}"/>
    <cellStyle name="Millares 75 5 3 2" xfId="42241" xr:uid="{A98F815D-D4F5-42C4-AA1A-B1437CAD3C67}"/>
    <cellStyle name="Millares 75 5 4" xfId="27343" xr:uid="{B216418B-9413-41F3-BE90-B3A8E24F9696}"/>
    <cellStyle name="Millares 75 5 5" xfId="48846" xr:uid="{B855C019-2968-4383-9CC5-A262C11427CC}"/>
    <cellStyle name="Millares 75 6" xfId="7478" xr:uid="{3D9AEA4B-CC9C-4029-8632-5CDE9E4EDD39}"/>
    <cellStyle name="Millares 75 6 2" xfId="28981" xr:uid="{2D77958C-B9B5-4829-811C-3F9C2124B37B}"/>
    <cellStyle name="Millares 75 7" xfId="9135" xr:uid="{6F5F4F4E-56B1-497F-9710-C1696BAF3EEB}"/>
    <cellStyle name="Millares 75 7 2" xfId="30638" xr:uid="{0028AF5D-BC3C-4018-ADA8-79D87B58737F}"/>
    <cellStyle name="Millares 75 8" xfId="15770" xr:uid="{8E02A2E9-2DAF-4EC8-9879-5DEF3DFFC19B}"/>
    <cellStyle name="Millares 75 8 2" xfId="37273" xr:uid="{68FED3B7-D419-46ED-9C2C-A88E1CF2A80A}"/>
    <cellStyle name="Millares 75 9" xfId="22375" xr:uid="{C65B2B7F-10E2-4244-9341-CEB1BCFAD4ED}"/>
    <cellStyle name="Millares 76" xfId="870" xr:uid="{859EE692-8488-449A-B654-436F226973CC}"/>
    <cellStyle name="Millares 76 2" xfId="3699" xr:uid="{C77ED7C1-D38E-4E5F-B02E-4F053DE7AD5F}"/>
    <cellStyle name="Millares 76 2 2" xfId="11965" xr:uid="{E0441D3D-75EB-45DE-A98D-FEBF21665179}"/>
    <cellStyle name="Millares 76 2 2 2" xfId="33468" xr:uid="{17E588A2-74F1-4E1B-953A-B7DADD98E02A}"/>
    <cellStyle name="Millares 76 2 3" xfId="18600" xr:uid="{BD77676D-6281-42D2-BD9D-C2A3BC9A7392}"/>
    <cellStyle name="Millares 76 2 3 2" xfId="40103" xr:uid="{5AC6828C-C2B7-4BCA-92DE-498945E5DC52}"/>
    <cellStyle name="Millares 76 2 4" xfId="25205" xr:uid="{EA610B5F-C46B-4669-A9E9-B8FE992F41AD}"/>
    <cellStyle name="Millares 76 2 5" xfId="46708" xr:uid="{874334B9-E44B-4BA0-80DD-4BAE1D8E72F0}"/>
    <cellStyle name="Millares 76 3" xfId="5838" xr:uid="{56CF4BED-21C9-4970-880C-008D7157397F}"/>
    <cellStyle name="Millares 76 3 2" xfId="14104" xr:uid="{426D2C7D-06FD-4313-92FA-D226815FA0DF}"/>
    <cellStyle name="Millares 76 3 2 2" xfId="35607" xr:uid="{FD0DBEF9-0410-40C2-8DA7-FB99B25BBD1F}"/>
    <cellStyle name="Millares 76 3 3" xfId="20739" xr:uid="{24F79D25-88C6-48EB-90FD-A594E0710495}"/>
    <cellStyle name="Millares 76 3 3 2" xfId="42242" xr:uid="{6FECA7A4-3842-4BF7-B2FD-2C31AD4DA36A}"/>
    <cellStyle name="Millares 76 3 4" xfId="27344" xr:uid="{A008491B-B334-43E1-858E-7A7CB4639C98}"/>
    <cellStyle name="Millares 76 3 5" xfId="48847" xr:uid="{E63222B7-8C4B-4435-B5DB-A6E9DD9A66F1}"/>
    <cellStyle name="Millares 76 4" xfId="7479" xr:uid="{B90C668A-478E-4FC3-B36A-0FD222A51F84}"/>
    <cellStyle name="Millares 76 4 2" xfId="28982" xr:uid="{8800E2F6-3DD2-4A62-A8BA-F8186E7D71B4}"/>
    <cellStyle name="Millares 76 5" xfId="9136" xr:uid="{2472F707-4C9C-4CDB-8E65-9F10B31B7E5D}"/>
    <cellStyle name="Millares 76 5 2" xfId="30639" xr:uid="{24E6A0AA-89DF-4CC1-A2EB-B0E260138629}"/>
    <cellStyle name="Millares 76 6" xfId="15771" xr:uid="{F545BF63-35C3-4576-ACB4-3E8E46C9C75C}"/>
    <cellStyle name="Millares 76 6 2" xfId="37274" xr:uid="{A150A704-6B7A-432E-982A-C27D1521AB20}"/>
    <cellStyle name="Millares 76 7" xfId="22376" xr:uid="{9567DED3-9A0F-4429-B8D4-40D7D52F7867}"/>
    <cellStyle name="Millares 76 8" xfId="43879" xr:uid="{6304A958-D115-452D-868D-10A18078B422}"/>
    <cellStyle name="Millares 77" xfId="987" xr:uid="{7D9EE54E-DDCC-41FE-A8DD-FEB8E0B14809}"/>
    <cellStyle name="Millares 77 2" xfId="3816" xr:uid="{45679C83-CA02-4662-8132-69DF2E190FC3}"/>
    <cellStyle name="Millares 77 2 2" xfId="12082" xr:uid="{883E44E3-0B5B-4D97-8229-60DAFAE137A5}"/>
    <cellStyle name="Millares 77 2 2 2" xfId="33585" xr:uid="{81D6A08B-38E9-48B1-B8BD-13D0734087FE}"/>
    <cellStyle name="Millares 77 2 3" xfId="18717" xr:uid="{EA82965F-2DD4-4512-A2B4-543DC26AD95E}"/>
    <cellStyle name="Millares 77 2 3 2" xfId="40220" xr:uid="{11E61055-E6D0-4286-B4BF-2F3A8A486F67}"/>
    <cellStyle name="Millares 77 2 4" xfId="25322" xr:uid="{C1222042-C098-49BC-8746-19297A1C2EF8}"/>
    <cellStyle name="Millares 77 2 5" xfId="46825" xr:uid="{57D6E737-F3B6-4AAC-883F-7EF31B119E17}"/>
    <cellStyle name="Millares 77 3" xfId="5955" xr:uid="{E06A9A0D-31D5-47B3-8228-0C21BE1B4620}"/>
    <cellStyle name="Millares 77 3 2" xfId="14221" xr:uid="{318B6669-449E-47CB-A1E8-68F1C6480151}"/>
    <cellStyle name="Millares 77 3 2 2" xfId="35724" xr:uid="{83E8A9A2-F891-4AE1-A6B4-F4F585A0577F}"/>
    <cellStyle name="Millares 77 3 3" xfId="20856" xr:uid="{E18DCFDF-3262-45F0-AEED-CDD58C2707C4}"/>
    <cellStyle name="Millares 77 3 3 2" xfId="42359" xr:uid="{B9D8DDAC-B6B5-432A-9A30-DF9595390C47}"/>
    <cellStyle name="Millares 77 3 4" xfId="27461" xr:uid="{52EA3F49-CB7E-4D80-AD97-49766364FFF8}"/>
    <cellStyle name="Millares 77 3 5" xfId="48964" xr:uid="{CD536915-7169-4AE3-8047-1986AAF72B6F}"/>
    <cellStyle name="Millares 77 4" xfId="7596" xr:uid="{05752397-787A-4E15-A388-B8978AF084DD}"/>
    <cellStyle name="Millares 77 4 2" xfId="29099" xr:uid="{C9644429-9C74-41A5-86DD-DDF1725A2FDF}"/>
    <cellStyle name="Millares 77 5" xfId="9253" xr:uid="{B84CB839-B450-4C8F-A6EA-134760395AA8}"/>
    <cellStyle name="Millares 77 5 2" xfId="30756" xr:uid="{795CD90E-ED3F-4B76-A12B-D340BBFFB2C5}"/>
    <cellStyle name="Millares 77 6" xfId="15888" xr:uid="{D70DF5AC-509D-4B59-A711-600E87B3D9D9}"/>
    <cellStyle name="Millares 77 6 2" xfId="37391" xr:uid="{F9E25CE0-6C29-4622-A821-14FFE4125DE2}"/>
    <cellStyle name="Millares 77 7" xfId="22493" xr:uid="{84B64F2E-1F1B-4289-A073-9DEAEC641314}"/>
    <cellStyle name="Millares 77 8" xfId="43996" xr:uid="{EA69E551-0291-4E4D-AA4C-FB12FBFA7021}"/>
    <cellStyle name="Millares 78" xfId="1129" xr:uid="{7B2D2E0C-16A4-46C0-9107-38C9A1F6A0E9}"/>
    <cellStyle name="Millares 78 2" xfId="3958" xr:uid="{755EDCBD-EA53-485D-998F-A63ECD18C8B4}"/>
    <cellStyle name="Millares 78 2 2" xfId="12224" xr:uid="{C8CBCB00-4145-413E-941D-DEFA169D4ED0}"/>
    <cellStyle name="Millares 78 2 2 2" xfId="33727" xr:uid="{F663F529-DF5B-46CA-B7A8-1F7A206A03ED}"/>
    <cellStyle name="Millares 78 2 3" xfId="18859" xr:uid="{793676B3-5325-4BC5-867B-8C4BCF2E3943}"/>
    <cellStyle name="Millares 78 2 3 2" xfId="40362" xr:uid="{DDE6591D-9425-47F7-85E4-DA883932C540}"/>
    <cellStyle name="Millares 78 2 4" xfId="25464" xr:uid="{DB66F6A3-BB2F-4DA3-9E7E-6F5334E41210}"/>
    <cellStyle name="Millares 78 2 5" xfId="46967" xr:uid="{A5948A33-8A5D-418C-A0F1-57D1EF7A44D0}"/>
    <cellStyle name="Millares 78 3" xfId="6097" xr:uid="{40E46BFA-3A08-4A5E-8318-CC76EB3480EE}"/>
    <cellStyle name="Millares 78 3 2" xfId="14363" xr:uid="{6D5AD591-2A9A-4244-BE62-003128BBC520}"/>
    <cellStyle name="Millares 78 3 2 2" xfId="35866" xr:uid="{FF1EE349-966C-4BE9-952C-DFDE8E1E90E8}"/>
    <cellStyle name="Millares 78 3 3" xfId="20998" xr:uid="{67E22223-C926-4A21-BCD3-DFB0D1D157FF}"/>
    <cellStyle name="Millares 78 3 3 2" xfId="42501" xr:uid="{6F294982-2ECA-4920-8CE0-8A23EB1B0CFC}"/>
    <cellStyle name="Millares 78 3 4" xfId="27603" xr:uid="{FD7F46EC-29F9-4B3F-91D0-46A0C7E6C930}"/>
    <cellStyle name="Millares 78 3 5" xfId="49106" xr:uid="{5F6035CB-A78C-4050-868D-C1CDD8D115C2}"/>
    <cellStyle name="Millares 78 4" xfId="7738" xr:uid="{9A66D1FD-B4FC-4EA3-B5CB-DD1266A0BA51}"/>
    <cellStyle name="Millares 78 4 2" xfId="29241" xr:uid="{A579A124-5DBC-4C8E-877F-A77A5933E698}"/>
    <cellStyle name="Millares 78 5" xfId="9395" xr:uid="{7A18F0EE-4594-4495-AC0A-8311AD32B844}"/>
    <cellStyle name="Millares 78 5 2" xfId="30898" xr:uid="{2A2E8823-87F7-43E1-8AC5-9A6EFB3A0D08}"/>
    <cellStyle name="Millares 78 6" xfId="16030" xr:uid="{65F574BF-BD3F-4BBE-9A29-6864D79C21C6}"/>
    <cellStyle name="Millares 78 6 2" xfId="37533" xr:uid="{360F0104-A1C5-4842-80FF-A8DDB149CF9C}"/>
    <cellStyle name="Millares 78 7" xfId="22635" xr:uid="{ABD69912-3FF2-4E14-98D9-7821F14DD84A}"/>
    <cellStyle name="Millares 78 8" xfId="44138" xr:uid="{4047982B-E229-49D4-8001-794B4D78D0CE}"/>
    <cellStyle name="Millares 79" xfId="966" xr:uid="{E04474F2-BA35-48D7-8074-2D1A6A8E3B9F}"/>
    <cellStyle name="Millares 79 2" xfId="3795" xr:uid="{1CE72DAD-B88F-4F25-BDBF-10F91EEA1380}"/>
    <cellStyle name="Millares 79 2 2" xfId="12061" xr:uid="{4C5CB9CD-9036-4F7F-A398-1D669DA89A4F}"/>
    <cellStyle name="Millares 79 2 2 2" xfId="33564" xr:uid="{19C00CB4-173A-40CA-8224-128B5895805C}"/>
    <cellStyle name="Millares 79 2 3" xfId="18696" xr:uid="{F884BA95-36C5-4AB4-97EE-0B481B386171}"/>
    <cellStyle name="Millares 79 2 3 2" xfId="40199" xr:uid="{4C1430B4-8069-4641-8662-BDAA5C1BB0C5}"/>
    <cellStyle name="Millares 79 2 4" xfId="25301" xr:uid="{9E1926C5-7435-47D2-874C-064F908F65A7}"/>
    <cellStyle name="Millares 79 2 5" xfId="46804" xr:uid="{986F7FBF-B1D2-455E-A269-236D9813BA88}"/>
    <cellStyle name="Millares 79 3" xfId="5934" xr:uid="{A34164AB-34B2-40B6-BDCA-EB8AC5BA86C9}"/>
    <cellStyle name="Millares 79 3 2" xfId="14200" xr:uid="{1D29E8D3-A470-4845-A80F-6F4F46B0EA40}"/>
    <cellStyle name="Millares 79 3 2 2" xfId="35703" xr:uid="{F213917B-7C69-46F0-B413-3B7B297B9D6A}"/>
    <cellStyle name="Millares 79 3 3" xfId="20835" xr:uid="{CE469BA2-8DF8-439A-B2E1-F4613B3B9601}"/>
    <cellStyle name="Millares 79 3 3 2" xfId="42338" xr:uid="{091DEFA4-DBAA-47F7-9D91-45C36F3214EA}"/>
    <cellStyle name="Millares 79 3 4" xfId="27440" xr:uid="{D229A41C-FB77-40C9-8750-49C7758DE986}"/>
    <cellStyle name="Millares 79 3 5" xfId="48943" xr:uid="{46297872-629E-4AB2-8212-0E83ECB8C3F4}"/>
    <cellStyle name="Millares 79 4" xfId="7575" xr:uid="{E40D6CA3-84D1-482F-A269-5583A4E7C111}"/>
    <cellStyle name="Millares 79 4 2" xfId="29078" xr:uid="{DF1BCADC-7D34-4C66-AF08-5447C90600CB}"/>
    <cellStyle name="Millares 79 5" xfId="9232" xr:uid="{631E07EF-7B23-49E5-A053-AD3E7D285261}"/>
    <cellStyle name="Millares 79 5 2" xfId="30735" xr:uid="{087007FE-A49E-49E6-8688-32139958B5DF}"/>
    <cellStyle name="Millares 79 6" xfId="15867" xr:uid="{747E6286-3A65-4264-9C2E-2D56BD095299}"/>
    <cellStyle name="Millares 79 6 2" xfId="37370" xr:uid="{CA8F56C2-0793-4570-90B5-0E42A7C2CC0E}"/>
    <cellStyle name="Millares 79 7" xfId="22472" xr:uid="{5666F7A7-4570-46ED-A276-C87BFD8801E1}"/>
    <cellStyle name="Millares 79 8" xfId="43975" xr:uid="{8BFB59F2-3712-4AB9-B47A-0D51894847CE}"/>
    <cellStyle name="Millares 8" xfId="113" xr:uid="{97732249-4926-4123-8299-B197303DC5BB}"/>
    <cellStyle name="Millares 80" xfId="1130" xr:uid="{79CC1326-8BD3-4FBD-B655-A6C791D6E8EF}"/>
    <cellStyle name="Millares 80 2" xfId="3959" xr:uid="{A9F4A59A-9863-4875-8CF3-D3613CA99743}"/>
    <cellStyle name="Millares 80 2 2" xfId="12225" xr:uid="{FF98CD60-142E-4DBB-9F05-587637BB79B5}"/>
    <cellStyle name="Millares 80 2 2 2" xfId="33728" xr:uid="{5162D795-4547-4AAF-89F8-B64964DBBBD6}"/>
    <cellStyle name="Millares 80 2 3" xfId="18860" xr:uid="{324C20A4-440D-4097-956B-8CE8DA274866}"/>
    <cellStyle name="Millares 80 2 3 2" xfId="40363" xr:uid="{4277154D-CC3D-4778-9354-DC53BAAD8588}"/>
    <cellStyle name="Millares 80 2 4" xfId="25465" xr:uid="{6F9C036D-9495-4DE1-BFD6-095D703B985C}"/>
    <cellStyle name="Millares 80 2 5" xfId="46968" xr:uid="{AA66004B-6354-485A-B1B1-31C324F60D38}"/>
    <cellStyle name="Millares 80 3" xfId="6098" xr:uid="{018E9CB2-69BA-4F2F-813E-41F38AEE8C0C}"/>
    <cellStyle name="Millares 80 3 2" xfId="14364" xr:uid="{2AE73074-6905-47FE-BC6C-DAF646F497F3}"/>
    <cellStyle name="Millares 80 3 2 2" xfId="35867" xr:uid="{53143E5C-F4AD-4B43-90CB-A15E29D58679}"/>
    <cellStyle name="Millares 80 3 3" xfId="20999" xr:uid="{278BF4B3-6D16-491A-8542-7827758B27C4}"/>
    <cellStyle name="Millares 80 3 3 2" xfId="42502" xr:uid="{05F72210-F73A-463B-9C30-80682092A27B}"/>
    <cellStyle name="Millares 80 3 4" xfId="27604" xr:uid="{7965BD5B-9D3C-49C4-9837-1F17A49FFFB5}"/>
    <cellStyle name="Millares 80 3 5" xfId="49107" xr:uid="{BE134706-E1C3-456C-8A64-656A364AA1ED}"/>
    <cellStyle name="Millares 80 4" xfId="7739" xr:uid="{A8BBE399-8B36-4261-A0E6-064434426CB4}"/>
    <cellStyle name="Millares 80 4 2" xfId="29242" xr:uid="{12F2793D-EB43-420E-B785-7C9BDC24DE1B}"/>
    <cellStyle name="Millares 80 5" xfId="9396" xr:uid="{D5F69A63-8117-4E7C-874A-5F3138D84A15}"/>
    <cellStyle name="Millares 80 5 2" xfId="30899" xr:uid="{5F480BDF-D60E-49E0-B8D7-24B139E0F8FF}"/>
    <cellStyle name="Millares 80 6" xfId="16031" xr:uid="{07C50F60-C928-4BA5-BB3E-B7892E8E05A0}"/>
    <cellStyle name="Millares 80 6 2" xfId="37534" xr:uid="{9C635110-74FC-4517-A33C-808BBB727A75}"/>
    <cellStyle name="Millares 80 7" xfId="22636" xr:uid="{0A606BBC-34CA-415A-AC58-891F9BAF68B5}"/>
    <cellStyle name="Millares 80 8" xfId="44139" xr:uid="{54D5F935-BDD0-4F75-B305-17400ECA700D}"/>
    <cellStyle name="Millares 81" xfId="1131" xr:uid="{8C16C73B-EF99-4FF7-B06A-4005864F1630}"/>
    <cellStyle name="Millares 81 2" xfId="3960" xr:uid="{6BC4FC83-51C5-4D81-BB9A-DF16A8CD6DCE}"/>
    <cellStyle name="Millares 81 2 2" xfId="12226" xr:uid="{61981FD6-555F-4A52-B1C9-87EB04ABEFE3}"/>
    <cellStyle name="Millares 81 2 2 2" xfId="33729" xr:uid="{51A6C1D7-C59A-4E73-BAC2-08B345BC135F}"/>
    <cellStyle name="Millares 81 2 3" xfId="18861" xr:uid="{4A63A9FF-92E5-4662-9F8E-AA50B814C6A1}"/>
    <cellStyle name="Millares 81 2 3 2" xfId="40364" xr:uid="{13953FF1-1FEF-4B47-8335-42E9CFCB1991}"/>
    <cellStyle name="Millares 81 2 4" xfId="25466" xr:uid="{0A66BC61-92A8-434F-A411-C647F51622E2}"/>
    <cellStyle name="Millares 81 2 5" xfId="46969" xr:uid="{30BF2979-CA0F-4357-9E81-FF518600D9D5}"/>
    <cellStyle name="Millares 81 3" xfId="6099" xr:uid="{147EFA98-AECC-4EF4-976D-FFFA5DC29C60}"/>
    <cellStyle name="Millares 81 3 2" xfId="14365" xr:uid="{5DBEDC7B-BC05-4CA2-AEDA-3D312211EC27}"/>
    <cellStyle name="Millares 81 3 2 2" xfId="35868" xr:uid="{1360D9BF-8CE8-4E0C-9E1E-2E2B71997107}"/>
    <cellStyle name="Millares 81 3 3" xfId="21000" xr:uid="{B5A23EEA-A55F-452A-B321-570A0D5EBDF7}"/>
    <cellStyle name="Millares 81 3 3 2" xfId="42503" xr:uid="{676BA8DB-9C99-41E6-A4A7-E2270B446DFE}"/>
    <cellStyle name="Millares 81 3 4" xfId="27605" xr:uid="{5D3BAA65-CDC4-4FCC-BD24-A9B70A48B5A6}"/>
    <cellStyle name="Millares 81 3 5" xfId="49108" xr:uid="{B32D9EB8-48DD-4740-B99D-641429D82D00}"/>
    <cellStyle name="Millares 81 4" xfId="7740" xr:uid="{3C380D57-CFA3-49BD-A53C-8844E368758D}"/>
    <cellStyle name="Millares 81 4 2" xfId="29243" xr:uid="{551991D6-825E-432F-ACCD-65C20F70F3BB}"/>
    <cellStyle name="Millares 81 5" xfId="9397" xr:uid="{8E1B0504-B825-4234-B789-B06A1EAF09B4}"/>
    <cellStyle name="Millares 81 5 2" xfId="30900" xr:uid="{AAACB580-30F0-444C-A2AF-4B2A073033C6}"/>
    <cellStyle name="Millares 81 6" xfId="16032" xr:uid="{3DAB94D4-F3C3-4C2A-BA07-AFBB38F93F66}"/>
    <cellStyle name="Millares 81 6 2" xfId="37535" xr:uid="{8A8125A8-EC44-42A9-A879-D0FE33AC61A6}"/>
    <cellStyle name="Millares 81 7" xfId="22637" xr:uid="{E3582910-59AA-4FBC-878B-8AD0DB9A1BC1}"/>
    <cellStyle name="Millares 81 8" xfId="44140" xr:uid="{3EA18F36-4A56-4C2D-9186-F87BB780CCC1}"/>
    <cellStyle name="Millares 82" xfId="1247" xr:uid="{766E1B98-1295-4DBB-82B8-D6E8A3AD7A65}"/>
    <cellStyle name="Millares 82 2" xfId="4076" xr:uid="{E3DDD614-3E0B-46BC-93C9-5AB00CB88477}"/>
    <cellStyle name="Millares 82 2 2" xfId="12342" xr:uid="{9EC88C22-B1DA-4FDF-B13E-8644182C2CE9}"/>
    <cellStyle name="Millares 82 2 2 2" xfId="33845" xr:uid="{DD0B4127-DBA1-4D2F-AB2C-21B4AF5D06EE}"/>
    <cellStyle name="Millares 82 2 3" xfId="18977" xr:uid="{FAD7FC3E-0800-4850-8972-EC41942296F9}"/>
    <cellStyle name="Millares 82 2 3 2" xfId="40480" xr:uid="{18022221-2F73-4B16-98C8-181CE713EEFC}"/>
    <cellStyle name="Millares 82 2 4" xfId="25582" xr:uid="{48CE638F-B5E2-4A1F-9156-7D78101FA38D}"/>
    <cellStyle name="Millares 82 2 5" xfId="47085" xr:uid="{E7637F7E-AD71-48FA-9E4F-48204CD1C04E}"/>
    <cellStyle name="Millares 82 3" xfId="6215" xr:uid="{2C087735-ED89-45BA-B3D5-9B1C5F0AC2EB}"/>
    <cellStyle name="Millares 82 3 2" xfId="14481" xr:uid="{A9E21AE7-6412-4CC3-8851-D36847223BB2}"/>
    <cellStyle name="Millares 82 3 2 2" xfId="35984" xr:uid="{1503F349-850C-4EDB-A882-4DE88A11B638}"/>
    <cellStyle name="Millares 82 3 3" xfId="21116" xr:uid="{18A75B0A-F9D6-434D-BD52-8A11914A68B6}"/>
    <cellStyle name="Millares 82 3 3 2" xfId="42619" xr:uid="{10BB9566-CE8F-4BB0-8AFB-6A712983C577}"/>
    <cellStyle name="Millares 82 3 4" xfId="27721" xr:uid="{52524CD1-DCED-4C7B-B3A2-84C7A828906C}"/>
    <cellStyle name="Millares 82 3 5" xfId="49224" xr:uid="{0E8C9B00-97ED-4625-B901-74D7E98A4C15}"/>
    <cellStyle name="Millares 82 4" xfId="7856" xr:uid="{B177F3F3-D7E5-4FC0-BD12-155F5A404FB5}"/>
    <cellStyle name="Millares 82 4 2" xfId="29359" xr:uid="{C4C616FE-567C-4D29-8EBC-C8A21D4BFB44}"/>
    <cellStyle name="Millares 82 5" xfId="9513" xr:uid="{96386C35-2B22-454E-AE52-37F0E675281A}"/>
    <cellStyle name="Millares 82 5 2" xfId="31016" xr:uid="{0BD95B37-F596-40B6-8149-F9883D32FFB8}"/>
    <cellStyle name="Millares 82 6" xfId="16148" xr:uid="{B7F16577-A7C1-4B65-A011-886022AF5790}"/>
    <cellStyle name="Millares 82 6 2" xfId="37651" xr:uid="{E66D688B-B6BE-466C-9E64-E9E998BA775B}"/>
    <cellStyle name="Millares 82 7" xfId="22753" xr:uid="{A324B926-C587-4A13-99E4-7CF5A7094C97}"/>
    <cellStyle name="Millares 82 8" xfId="44256" xr:uid="{F84835AC-F79B-41EE-8D8B-B30456CEAC78}"/>
    <cellStyle name="Millares 83" xfId="1816" xr:uid="{C2E4811D-B53C-4809-A19C-70247F17971D}"/>
    <cellStyle name="Millares 83 2" xfId="4645" xr:uid="{CE8DC741-1AAD-49CD-9A59-5DF038530062}"/>
    <cellStyle name="Millares 83 2 2" xfId="12911" xr:uid="{F52FFC64-4CB5-4AE0-A0D0-4DBA670ED74D}"/>
    <cellStyle name="Millares 83 2 2 2" xfId="34414" xr:uid="{CB996A71-CA9B-4D05-83C9-48CDECAAB286}"/>
    <cellStyle name="Millares 83 2 3" xfId="19546" xr:uid="{9CBD736B-7FCF-4142-B061-D6C4F88BF36D}"/>
    <cellStyle name="Millares 83 2 3 2" xfId="41049" xr:uid="{E90CDFD6-5A93-4320-8B74-BD8F8A71907C}"/>
    <cellStyle name="Millares 83 2 4" xfId="26151" xr:uid="{053712E6-BE84-433E-841E-05EBC22059E2}"/>
    <cellStyle name="Millares 83 2 5" xfId="47654" xr:uid="{03270C75-398F-4A6C-93B7-C8D70E308B80}"/>
    <cellStyle name="Millares 83 3" xfId="6784" xr:uid="{50C953D4-1064-42BB-ACA8-7D940451CFA3}"/>
    <cellStyle name="Millares 83 3 2" xfId="15050" xr:uid="{BBB13423-BBD2-4353-9548-685AFBAC12AB}"/>
    <cellStyle name="Millares 83 3 2 2" xfId="36553" xr:uid="{2C9F3594-121C-48A2-B464-7B2B4CD8FD00}"/>
    <cellStyle name="Millares 83 3 3" xfId="21685" xr:uid="{0B822E4A-41E9-48B9-B1B4-0B89303CE5FB}"/>
    <cellStyle name="Millares 83 3 3 2" xfId="43188" xr:uid="{3CBED19A-3511-4165-8EEF-D11D085BA764}"/>
    <cellStyle name="Millares 83 3 4" xfId="28290" xr:uid="{1D654C6A-9F23-4839-A607-BF38A331B4EF}"/>
    <cellStyle name="Millares 83 3 5" xfId="49793" xr:uid="{8DE9FF84-6E60-43C2-B4AB-42B11C679821}"/>
    <cellStyle name="Millares 83 4" xfId="8425" xr:uid="{1A00FD91-2573-48D6-9535-FAE295C67D09}"/>
    <cellStyle name="Millares 83 4 2" xfId="29928" xr:uid="{36DA7C43-F530-4C88-BEA4-1003836D195E}"/>
    <cellStyle name="Millares 83 5" xfId="10082" xr:uid="{73D070B9-08F4-4C57-AEA5-0B8A44D6A7AF}"/>
    <cellStyle name="Millares 83 5 2" xfId="31585" xr:uid="{B8121D0D-FBD3-47D8-88B3-CB05A09AE74A}"/>
    <cellStyle name="Millares 83 6" xfId="16717" xr:uid="{896BB83D-7B93-421E-B6D8-B6FD634FF816}"/>
    <cellStyle name="Millares 83 6 2" xfId="38220" xr:uid="{D4627D9B-51E5-4766-B45A-D99EFB7C013F}"/>
    <cellStyle name="Millares 83 7" xfId="23322" xr:uid="{3E9BC0CD-5DFB-425F-89F9-1EA46445BB02}"/>
    <cellStyle name="Millares 83 8" xfId="44825" xr:uid="{99F8B910-E514-4BDB-99B3-9DFDB024748B}"/>
    <cellStyle name="Millares 84" xfId="1817" xr:uid="{2CD3262D-F5D6-4780-977E-AFE965BCB465}"/>
    <cellStyle name="Millares 84 2" xfId="4646" xr:uid="{B1B4B86F-62C5-4769-9AC2-BD4EE79EF9B6}"/>
    <cellStyle name="Millares 84 2 2" xfId="12912" xr:uid="{B67F3887-BB03-4069-965B-433B3CD2BF0E}"/>
    <cellStyle name="Millares 84 2 2 2" xfId="34415" xr:uid="{426086A8-6959-48F2-BA4F-B3E491291611}"/>
    <cellStyle name="Millares 84 2 3" xfId="19547" xr:uid="{403B6005-6FD1-49ED-B754-81A7289FAEC2}"/>
    <cellStyle name="Millares 84 2 3 2" xfId="41050" xr:uid="{0BC8405C-4F40-457F-B941-A89250731802}"/>
    <cellStyle name="Millares 84 2 4" xfId="26152" xr:uid="{B352FDB5-49B5-4763-9285-B3D5ACCF0FA9}"/>
    <cellStyle name="Millares 84 2 5" xfId="47655" xr:uid="{70C78677-DB79-492E-81CB-22AE3DD71E50}"/>
    <cellStyle name="Millares 84 3" xfId="6785" xr:uid="{316342AC-DAB1-4A9C-AE89-997E45A330EA}"/>
    <cellStyle name="Millares 84 3 2" xfId="15051" xr:uid="{9F8D2915-6C3B-4F98-A000-CE0F253F5B23}"/>
    <cellStyle name="Millares 84 3 2 2" xfId="36554" xr:uid="{23B615DE-A57A-478B-B609-B8C1B4091CFB}"/>
    <cellStyle name="Millares 84 3 3" xfId="21686" xr:uid="{A90B7D8D-7219-466C-9A51-DBA2B9F13A4C}"/>
    <cellStyle name="Millares 84 3 3 2" xfId="43189" xr:uid="{6FC67879-4D84-4C95-8223-512B6BF2268B}"/>
    <cellStyle name="Millares 84 3 4" xfId="28291" xr:uid="{2A85DAA4-34A4-4A6B-AAD8-22789BC16BE8}"/>
    <cellStyle name="Millares 84 3 5" xfId="49794" xr:uid="{1AA98994-8483-4810-8D7B-2C79347E33EB}"/>
    <cellStyle name="Millares 84 4" xfId="8426" xr:uid="{650EFABC-C6B5-46EF-887C-B5FE9E115A31}"/>
    <cellStyle name="Millares 84 4 2" xfId="29929" xr:uid="{1671D5AA-CD01-43DA-AA46-24F501DECEDD}"/>
    <cellStyle name="Millares 84 5" xfId="10083" xr:uid="{22EE68F6-89D2-45C8-95DD-5C4E503E1221}"/>
    <cellStyle name="Millares 84 5 2" xfId="31586" xr:uid="{C31F8803-20CD-4922-A47D-BA7B594122AD}"/>
    <cellStyle name="Millares 84 6" xfId="16718" xr:uid="{9921067D-57F5-4E54-B323-2B4F89C4D253}"/>
    <cellStyle name="Millares 84 6 2" xfId="38221" xr:uid="{C9610DB2-2180-494D-9E2D-07BBAC07A148}"/>
    <cellStyle name="Millares 84 7" xfId="23323" xr:uid="{55020137-5777-4AA2-9287-7D3EA4F7F4EC}"/>
    <cellStyle name="Millares 84 8" xfId="44826" xr:uid="{2927220C-8A8C-45FC-92EE-6FC59905BF18}"/>
    <cellStyle name="Millares 85" xfId="1819" xr:uid="{4AD80465-3B28-4F5F-841B-FD6F2ED0DD78}"/>
    <cellStyle name="Millares 85 2" xfId="4649" xr:uid="{EA75A330-F860-4BC5-9089-D485867E5972}"/>
    <cellStyle name="Millares 85 2 2" xfId="12915" xr:uid="{766876CD-1B41-412E-A054-FF3901761021}"/>
    <cellStyle name="Millares 85 2 2 2" xfId="34418" xr:uid="{279D27A1-71EA-433D-8C7F-EF23BCF9977F}"/>
    <cellStyle name="Millares 85 2 3" xfId="19550" xr:uid="{FA39A16C-8D0D-4B56-B9AC-4258500641FA}"/>
    <cellStyle name="Millares 85 2 3 2" xfId="41053" xr:uid="{4ADF28D9-D462-455A-92B2-685B42B38859}"/>
    <cellStyle name="Millares 85 2 4" xfId="26155" xr:uid="{72345090-990F-46CA-8D4B-392592C23C34}"/>
    <cellStyle name="Millares 85 2 5" xfId="47658" xr:uid="{980F465E-2BED-494E-AB95-E988512F3059}"/>
    <cellStyle name="Millares 85 3" xfId="6788" xr:uid="{EE4C1FBA-F152-45DC-9C94-1559DB838D72}"/>
    <cellStyle name="Millares 85 3 2" xfId="15054" xr:uid="{705084C9-9965-48AD-9D62-2DCE3FF8876A}"/>
    <cellStyle name="Millares 85 3 2 2" xfId="36557" xr:uid="{F12D31A3-1DD9-42CE-BD2B-7BA956BB30DE}"/>
    <cellStyle name="Millares 85 3 3" xfId="21689" xr:uid="{32D51AE1-D1BD-4061-9CAF-332A968BD7B3}"/>
    <cellStyle name="Millares 85 3 3 2" xfId="43192" xr:uid="{B583F1C4-3455-46EE-A3A6-646973F3BFCF}"/>
    <cellStyle name="Millares 85 3 4" xfId="28294" xr:uid="{950B0212-2E17-4991-A548-C1BCC78A9DD7}"/>
    <cellStyle name="Millares 85 3 5" xfId="49797" xr:uid="{0959B54D-FF9A-4C86-8BFB-F81D4851D2C2}"/>
    <cellStyle name="Millares 85 4" xfId="8429" xr:uid="{F96038AC-FB16-4262-9198-E4F0D1BD5942}"/>
    <cellStyle name="Millares 85 4 2" xfId="29932" xr:uid="{AEB1EAA0-308D-426F-A7FA-E53C56276AF6}"/>
    <cellStyle name="Millares 85 5" xfId="10085" xr:uid="{89369562-3B6C-4B40-B365-395E770B8C80}"/>
    <cellStyle name="Millares 85 5 2" xfId="31588" xr:uid="{C5BC9EF3-A0F9-4699-9C65-306B1FE667B2}"/>
    <cellStyle name="Millares 85 6" xfId="16720" xr:uid="{B21E3669-52E0-4241-81E8-A19EE6317D3A}"/>
    <cellStyle name="Millares 85 6 2" xfId="38223" xr:uid="{8067995E-0211-4F9F-AF14-6A7059EA5018}"/>
    <cellStyle name="Millares 85 7" xfId="23325" xr:uid="{D4B2ACD1-A162-45D3-BE2E-C89D85829986}"/>
    <cellStyle name="Millares 85 8" xfId="44828" xr:uid="{313B2336-18CB-43E9-94BB-F2D9D360A6EB}"/>
    <cellStyle name="Millares 86" xfId="2503" xr:uid="{F2568A72-5B41-4975-A050-CF9EEFD7637A}"/>
    <cellStyle name="Millares 86 2" xfId="10769" xr:uid="{5FA691B0-27BA-4FC1-A1A7-F92F9D6E1DFF}"/>
    <cellStyle name="Millares 86 2 2" xfId="32272" xr:uid="{6DA0C7B1-D3CC-4B2F-A3FF-1E507FD77E49}"/>
    <cellStyle name="Millares 86 3" xfId="17404" xr:uid="{5F4B09CB-A64E-443C-B0D6-01393381666C}"/>
    <cellStyle name="Millares 86 3 2" xfId="38907" xr:uid="{30D28C5D-5443-4F5E-AFCF-6D05EF411689}"/>
    <cellStyle name="Millares 86 4" xfId="24009" xr:uid="{CF2E04A3-B3E6-4A1B-8FE4-6630DC81AB16}"/>
    <cellStyle name="Millares 86 5" xfId="45512" xr:uid="{3226135F-D70D-410B-9571-A2DD6B49A54A}"/>
    <cellStyle name="Millares 87" xfId="2620" xr:uid="{829A7409-BB15-447F-AAF5-D02203FAEB20}"/>
    <cellStyle name="Millares 87 2" xfId="10886" xr:uid="{40600636-38E0-47DF-BE26-F407DF3DE113}"/>
    <cellStyle name="Millares 87 2 2" xfId="32389" xr:uid="{28A7CFCB-3E82-4B53-A13D-6EB86CBA9C7C}"/>
    <cellStyle name="Millares 87 3" xfId="17521" xr:uid="{4702762B-35F9-43FA-9E8A-A25A7EBC1CD0}"/>
    <cellStyle name="Millares 87 3 2" xfId="39024" xr:uid="{EB3D800F-E7AB-4E87-AE75-901DE5EA155F}"/>
    <cellStyle name="Millares 87 4" xfId="24126" xr:uid="{97032CCF-1F67-48DB-96DA-554F83077FAF}"/>
    <cellStyle name="Millares 87 5" xfId="45629" xr:uid="{A1A7DC89-CAD7-47FB-B47E-ABBA8C0178E7}"/>
    <cellStyle name="Millares 88" xfId="3009" xr:uid="{35139A00-1F2C-4AB8-B403-C71DD3B6F656}"/>
    <cellStyle name="Millares 88 2" xfId="11275" xr:uid="{9C414789-A3B1-454C-B65C-E3928B54F0CA}"/>
    <cellStyle name="Millares 88 2 2" xfId="32778" xr:uid="{7496B6C5-97E8-4FF8-A8CF-3A4DDB553085}"/>
    <cellStyle name="Millares 88 3" xfId="17910" xr:uid="{19B804DE-200A-45E0-B30B-9BD4D00AFF02}"/>
    <cellStyle name="Millares 88 3 2" xfId="39413" xr:uid="{E87A9A15-A509-4EA2-B774-408583FCDEDC}"/>
    <cellStyle name="Millares 88 4" xfId="24515" xr:uid="{F0473584-230E-4762-8208-BB0592FDE17E}"/>
    <cellStyle name="Millares 88 5" xfId="46018" xr:uid="{021A956E-ED15-40DC-9DE0-64DC48611618}"/>
    <cellStyle name="Millares 89" xfId="2621" xr:uid="{D9019CD0-6AB7-4856-89E0-A7745F0D56E4}"/>
    <cellStyle name="Millares 89 2" xfId="10887" xr:uid="{C9791DD8-56D3-45BA-A2BC-2D5FA68237BD}"/>
    <cellStyle name="Millares 89 2 2" xfId="32390" xr:uid="{B3A7B912-309A-45CC-9C4E-6A2A7A5A6C81}"/>
    <cellStyle name="Millares 89 3" xfId="17522" xr:uid="{929FDF49-08F0-4DA3-9D45-AABBF5AE8C3F}"/>
    <cellStyle name="Millares 89 3 2" xfId="39025" xr:uid="{EB0C01D6-0B25-4E58-A9DC-902CA7E4D10F}"/>
    <cellStyle name="Millares 89 4" xfId="24127" xr:uid="{6F54B736-0F39-4E62-A9B7-495C4C03357A}"/>
    <cellStyle name="Millares 89 5" xfId="45630" xr:uid="{029DF3BF-59DA-4A78-B3D7-BF28418C0D3D}"/>
    <cellStyle name="Millares 9" xfId="114" xr:uid="{6AE7B5F5-559D-4B6C-BA88-5B1DEA3CAEA0}"/>
    <cellStyle name="Millares 90" xfId="3011" xr:uid="{D84628BF-DED1-4FE8-B5E2-9CBE5B25B300}"/>
    <cellStyle name="Millares 90 2" xfId="11277" xr:uid="{5D3401C1-C9E5-4810-975B-C47AD641DB4C}"/>
    <cellStyle name="Millares 90 2 2" xfId="32780" xr:uid="{7E5383CD-29B5-41D6-B7CD-446E0812337A}"/>
    <cellStyle name="Millares 90 3" xfId="17912" xr:uid="{0953E3CB-BD8A-4258-92A4-57B28FF71827}"/>
    <cellStyle name="Millares 90 3 2" xfId="39415" xr:uid="{4B90239A-0220-4877-9CF0-086EA7B7A3BC}"/>
    <cellStyle name="Millares 90 4" xfId="24517" xr:uid="{A1E1319C-F8FF-4B87-897A-042E168D666C}"/>
    <cellStyle name="Millares 90 5" xfId="46020" xr:uid="{9CEA49C9-1A82-4A18-A62E-B63C83A94F39}"/>
    <cellStyle name="Millares 91" xfId="3010" xr:uid="{12F8DB03-A73E-47F9-B7E8-3BF040AD00AB}"/>
    <cellStyle name="Millares 91 2" xfId="11276" xr:uid="{730980B1-82FF-4ACF-A06A-AD3CE1EB32DB}"/>
    <cellStyle name="Millares 91 2 2" xfId="32779" xr:uid="{D37318EC-300D-4710-ABF6-5F78EE6B94F6}"/>
    <cellStyle name="Millares 91 3" xfId="17911" xr:uid="{308222A1-4DCF-43E8-89A1-D91F01127E28}"/>
    <cellStyle name="Millares 91 3 2" xfId="39414" xr:uid="{8D71EF57-1792-4611-A119-9EF01DEE48D5}"/>
    <cellStyle name="Millares 91 4" xfId="24516" xr:uid="{94F39278-51B1-4974-A5E1-EF510D46850D}"/>
    <cellStyle name="Millares 91 5" xfId="46019" xr:uid="{F124434C-1E46-4758-A4BA-AC8A081B285A}"/>
    <cellStyle name="Millares 92" xfId="3012" xr:uid="{E735DF46-C522-42FD-8013-118193742F8D}"/>
    <cellStyle name="Millares 92 2" xfId="11278" xr:uid="{21BF8628-CEFE-43E9-881D-5D1606F63112}"/>
    <cellStyle name="Millares 92 2 2" xfId="32781" xr:uid="{7687FF2A-17CA-4B22-8A79-8D4E31EF10E4}"/>
    <cellStyle name="Millares 92 3" xfId="17913" xr:uid="{46981FBC-C2BF-4988-9B8E-0444A1BA7115}"/>
    <cellStyle name="Millares 92 3 2" xfId="39416" xr:uid="{E5B7B8DD-94F5-4C2C-91EB-8DBBE0D5D0C2}"/>
    <cellStyle name="Millares 92 4" xfId="24518" xr:uid="{320E2EDA-2043-4949-9758-6918999E8204}"/>
    <cellStyle name="Millares 92 5" xfId="46021" xr:uid="{70B3FD9E-1747-486E-8FBA-512207BFC76E}"/>
    <cellStyle name="Millares 93" xfId="3014" xr:uid="{78F654C0-1C4C-460F-B421-443AB3BA1F2D}"/>
    <cellStyle name="Millares 93 2" xfId="11280" xr:uid="{4FAA9499-8A33-4231-AD6E-9E5541705FC3}"/>
    <cellStyle name="Millares 93 2 2" xfId="32783" xr:uid="{FDD7F11F-D1F6-4D9B-BD3E-29E30F5DD961}"/>
    <cellStyle name="Millares 93 3" xfId="17915" xr:uid="{D87B0BFE-22A7-43DC-BD20-F2CCB42367B1}"/>
    <cellStyle name="Millares 93 3 2" xfId="39418" xr:uid="{CF66D240-44AB-4026-B2A7-A47AC9A1A037}"/>
    <cellStyle name="Millares 93 4" xfId="24520" xr:uid="{5BF23A8F-0600-473A-8BEC-EBA89701DAEC}"/>
    <cellStyle name="Millares 93 5" xfId="46023" xr:uid="{28A0CC84-0EA2-4247-BFE7-C6D561EC3D4C}"/>
    <cellStyle name="Millares 94" xfId="3013" xr:uid="{6A118C97-22BB-4E0C-A3E4-00DE358528CC}"/>
    <cellStyle name="Millares 94 2" xfId="11279" xr:uid="{8D1C67CD-FD61-446D-A19E-E3B477410EA0}"/>
    <cellStyle name="Millares 94 2 2" xfId="32782" xr:uid="{663ECAF3-F513-4225-AF17-C778F83EC589}"/>
    <cellStyle name="Millares 94 3" xfId="17914" xr:uid="{6E120F5C-D5D9-4329-B7A3-05B6C35E3883}"/>
    <cellStyle name="Millares 94 3 2" xfId="39417" xr:uid="{AAAAC04A-E91B-4BCE-863E-950532B1086E}"/>
    <cellStyle name="Millares 94 4" xfId="24519" xr:uid="{71CAD810-F3C5-4A4A-AEA1-C056AC390BB1}"/>
    <cellStyle name="Millares 94 5" xfId="46022" xr:uid="{AF162CBA-0E83-400E-BFE3-2ECAD0DA4A26}"/>
    <cellStyle name="Millares 95" xfId="2506" xr:uid="{9BF49B60-6FF4-44C2-A689-3F205220F954}"/>
    <cellStyle name="Millares 95 2" xfId="10772" xr:uid="{AEB6CBF4-00D9-402B-A16A-8A2280B6C61A}"/>
    <cellStyle name="Millares 95 2 2" xfId="32275" xr:uid="{81470426-6141-4017-8A4A-BD4535ED0543}"/>
    <cellStyle name="Millares 95 3" xfId="17407" xr:uid="{7638A7BB-515B-47D8-BF1D-B1AEEC289A0D}"/>
    <cellStyle name="Millares 95 3 2" xfId="38910" xr:uid="{60B0BB94-94C4-4938-AF44-C719E29A34A8}"/>
    <cellStyle name="Millares 95 4" xfId="24012" xr:uid="{650476B4-1F23-4640-99E7-CFBFF8766E45}"/>
    <cellStyle name="Millares 95 5" xfId="45515" xr:uid="{1521016A-3B62-4162-970D-5FAEE0C0F7A0}"/>
    <cellStyle name="Millares 96" xfId="3015" xr:uid="{08FF89EC-D6EB-494A-9E4C-7DADA3F65FD7}"/>
    <cellStyle name="Millares 96 2" xfId="11281" xr:uid="{9B831413-8165-46E2-98C5-F4E38F55E6EE}"/>
    <cellStyle name="Millares 96 2 2" xfId="32784" xr:uid="{3AFAEF2E-93C9-46CB-9582-1D0D915EEA55}"/>
    <cellStyle name="Millares 96 3" xfId="17916" xr:uid="{F2D96199-9D39-45C3-BE25-99E9124A7078}"/>
    <cellStyle name="Millares 96 3 2" xfId="39419" xr:uid="{1586C0E5-381E-4F8F-9DE6-8CED4C3AE5B2}"/>
    <cellStyle name="Millares 96 4" xfId="24521" xr:uid="{121540ED-CA53-4F05-B63C-64C995177B50}"/>
    <cellStyle name="Millares 96 5" xfId="46024" xr:uid="{08BFCE66-990A-49D5-84DB-EF753FDF5360}"/>
    <cellStyle name="Millares 97" xfId="4650" xr:uid="{695CEDD4-5040-478F-879F-86A7182B339C}"/>
    <cellStyle name="Millares 97 2" xfId="12916" xr:uid="{C6B938DA-2B7A-4020-9A5C-361817D05DAD}"/>
    <cellStyle name="Millares 97 2 2" xfId="34419" xr:uid="{E8BBBFE4-AD43-440F-8F74-1BB9E4C54B13}"/>
    <cellStyle name="Millares 97 3" xfId="19551" xr:uid="{0CB9A2B4-25F1-4035-B686-A70E027FB0CE}"/>
    <cellStyle name="Millares 97 3 2" xfId="41054" xr:uid="{417A4151-E96B-4907-9A46-E327D01CAFA7}"/>
    <cellStyle name="Millares 97 4" xfId="26156" xr:uid="{4D05298F-8CD2-4701-9470-B52C893141DC}"/>
    <cellStyle name="Millares 97 5" xfId="47659" xr:uid="{629FD9B4-5869-4E2F-B115-C65719BF38EE}"/>
    <cellStyle name="Millares 98" xfId="5153" xr:uid="{4D504F8E-5A7F-4B5C-8390-0DD5A8A579B9}"/>
    <cellStyle name="Millares 98 2" xfId="13419" xr:uid="{09936F87-C956-4212-81A0-D821B57D97B9}"/>
    <cellStyle name="Millares 98 2 2" xfId="34922" xr:uid="{0433CE9C-0F4F-4274-8192-3496883DDD12}"/>
    <cellStyle name="Millares 98 3" xfId="20054" xr:uid="{7DEEBCC4-AC2F-49AF-A3A9-29733835C8E3}"/>
    <cellStyle name="Millares 98 3 2" xfId="41557" xr:uid="{1E629619-E22A-4716-9854-D2927D024385}"/>
    <cellStyle name="Millares 98 4" xfId="26659" xr:uid="{306A3072-87A6-4491-BFC8-044FE5EAA56C}"/>
    <cellStyle name="Millares 98 5" xfId="48162" xr:uid="{8FC2E8A4-B68E-46A6-BE7B-1C4E17741DF3}"/>
    <cellStyle name="Millares 99" xfId="5269" xr:uid="{5C6D79DA-BAE6-4C69-A0A7-0A16735A3816}"/>
    <cellStyle name="Millares 99 2" xfId="13535" xr:uid="{27B6A3A2-4D94-4D33-8219-2D40F67C0287}"/>
    <cellStyle name="Millares 99 2 2" xfId="35038" xr:uid="{928CE9BA-3011-423C-86AB-D46FD19F61FC}"/>
    <cellStyle name="Millares 99 3" xfId="20170" xr:uid="{DF82B0E0-1183-4B71-B571-DCBD67BDECDD}"/>
    <cellStyle name="Millares 99 3 2" xfId="41673" xr:uid="{4DD0825D-7F85-4BF3-940F-C608BB1DCC75}"/>
    <cellStyle name="Millares 99 4" xfId="26775" xr:uid="{ECC317EF-8F08-4ABB-8B94-C55F3F93BD2B}"/>
    <cellStyle name="Millares 99 5" xfId="48278" xr:uid="{EDE1E895-55D0-4567-B525-BC88E4E6858D}"/>
    <cellStyle name="Neutral" xfId="259" builtinId="28" customBuiltin="1"/>
    <cellStyle name="Normal" xfId="0" builtinId="0"/>
    <cellStyle name="Normal 10 10 2 2 2" xfId="77" xr:uid="{00000000-0005-0000-0000-00000F000000}"/>
    <cellStyle name="Normal 1016" xfId="15" xr:uid="{00000000-0005-0000-0000-000010000000}"/>
    <cellStyle name="Normal 1018" xfId="45" xr:uid="{00000000-0005-0000-0000-000011000000}"/>
    <cellStyle name="Normal 1022" xfId="69" xr:uid="{00000000-0005-0000-0000-000012000000}"/>
    <cellStyle name="Normal 1024" xfId="22" xr:uid="{00000000-0005-0000-0000-000013000000}"/>
    <cellStyle name="Normal 1025" xfId="72" xr:uid="{00000000-0005-0000-0000-000014000000}"/>
    <cellStyle name="Normal 1026" xfId="71" xr:uid="{00000000-0005-0000-0000-000015000000}"/>
    <cellStyle name="Normal 1027" xfId="73" xr:uid="{00000000-0005-0000-0000-000016000000}"/>
    <cellStyle name="Normal 105" xfId="83" xr:uid="{00000000-0005-0000-0000-000017000000}"/>
    <cellStyle name="Normal 107" xfId="87" xr:uid="{00000000-0005-0000-0000-000018000000}"/>
    <cellStyle name="Normal 109" xfId="88" xr:uid="{00000000-0005-0000-0000-000019000000}"/>
    <cellStyle name="Normal 12" xfId="176" xr:uid="{E23CBA0B-1100-41F1-8CE6-3E5CE92EC7C5}"/>
    <cellStyle name="Normal 12 10" xfId="7" xr:uid="{00000000-0005-0000-0000-00001A000000}"/>
    <cellStyle name="Normal 12 2 10" xfId="3" xr:uid="{00000000-0005-0000-0000-00001B000000}"/>
    <cellStyle name="Normal 12 2 2 4" xfId="12" xr:uid="{00000000-0005-0000-0000-00001C000000}"/>
    <cellStyle name="Normal 125" xfId="5" xr:uid="{00000000-0005-0000-0000-00001D000000}"/>
    <cellStyle name="Normal 126" xfId="75" xr:uid="{00000000-0005-0000-0000-00001E000000}"/>
    <cellStyle name="Normal 14" xfId="227" xr:uid="{6189C7CE-F695-482D-95E6-25FA37EA65B9}"/>
    <cellStyle name="Normal 199 2 2" xfId="80" xr:uid="{00000000-0005-0000-0000-00001F000000}"/>
    <cellStyle name="Normal 2" xfId="2" xr:uid="{00000000-0005-0000-0000-000020000000}"/>
    <cellStyle name="Normal 2 10 2 2 2" xfId="84" xr:uid="{00000000-0005-0000-0000-000021000000}"/>
    <cellStyle name="Normal 2 14 2" xfId="90" xr:uid="{59F7B8BA-2289-4612-A641-8C6472105339}"/>
    <cellStyle name="Normal 2 2" xfId="92" xr:uid="{731946A3-1A7A-4EFE-82BB-34E8A965BF47}"/>
    <cellStyle name="Normal 2 2 2 3" xfId="4" xr:uid="{00000000-0005-0000-0000-000022000000}"/>
    <cellStyle name="Normal 2 3" xfId="184" xr:uid="{BAD9FCB6-E479-4528-B4B2-6AD2CCD5CC6D}"/>
    <cellStyle name="Normal 2 4" xfId="300" xr:uid="{C97B140C-D5E3-41D2-ADC3-E180BCA21032}"/>
    <cellStyle name="Normal 2 5" xfId="599" xr:uid="{9DF12BE3-DF5D-4F75-B5F8-C531F2153F3F}"/>
    <cellStyle name="Normal 26" xfId="109" xr:uid="{ED597555-DDFB-43F0-AAE3-5E6E3BB8A53A}"/>
    <cellStyle name="Normal 3" xfId="93" xr:uid="{6451F7AE-D291-4C9E-91B1-8C3C7B2962F3}"/>
    <cellStyle name="Normal 3 2" xfId="302" xr:uid="{8BFD8969-5985-46A1-B2B3-5F09A8DFA5C8}"/>
    <cellStyle name="Normal 3 3" xfId="600" xr:uid="{E16DBAD3-C207-41FA-8C1A-63C7551AA16E}"/>
    <cellStyle name="Normal 3 4" xfId="181" xr:uid="{79CAE8BF-D1D8-4C31-88CD-B4649FBA8E2F}"/>
    <cellStyle name="Normal 4" xfId="95" xr:uid="{74A2E57F-0A19-437A-A53C-FB5943D77288}"/>
    <cellStyle name="Normal 4 2" xfId="185" xr:uid="{B6702E62-09B1-481C-934D-7F0251C260D7}"/>
    <cellStyle name="Normal 41" xfId="193" xr:uid="{DF7C6525-39AD-465F-8E9D-B142ED0B5468}"/>
    <cellStyle name="Normal 45" xfId="186" xr:uid="{06969D7D-2640-47E9-A641-4BBA3347F129}"/>
    <cellStyle name="Normal 5" xfId="96" xr:uid="{6F053FA9-EE5A-4FAD-B226-E2C997A13BE3}"/>
    <cellStyle name="Normal 6" xfId="105" xr:uid="{8BD85A37-FD3B-45A2-9789-C005F12D82E3}"/>
    <cellStyle name="Normal 601" xfId="64" xr:uid="{00000000-0005-0000-0000-000023000000}"/>
    <cellStyle name="Normal 605" xfId="20" xr:uid="{00000000-0005-0000-0000-000024000000}"/>
    <cellStyle name="Normal 606" xfId="19" xr:uid="{00000000-0005-0000-0000-000025000000}"/>
    <cellStyle name="Normal 636" xfId="17" xr:uid="{00000000-0005-0000-0000-000026000000}"/>
    <cellStyle name="Normal 640" xfId="18" xr:uid="{00000000-0005-0000-0000-000027000000}"/>
    <cellStyle name="Normal 643" xfId="21" xr:uid="{00000000-0005-0000-0000-000028000000}"/>
    <cellStyle name="Normal 646" xfId="23" xr:uid="{00000000-0005-0000-0000-000029000000}"/>
    <cellStyle name="Normal 647" xfId="24" xr:uid="{00000000-0005-0000-0000-00002A000000}"/>
    <cellStyle name="Normal 649" xfId="25" xr:uid="{00000000-0005-0000-0000-00002B000000}"/>
    <cellStyle name="Normal 650" xfId="26" xr:uid="{00000000-0005-0000-0000-00002C000000}"/>
    <cellStyle name="Normal 651" xfId="27" xr:uid="{00000000-0005-0000-0000-00002D000000}"/>
    <cellStyle name="Normal 652" xfId="28" xr:uid="{00000000-0005-0000-0000-00002E000000}"/>
    <cellStyle name="Normal 653" xfId="29" xr:uid="{00000000-0005-0000-0000-00002F000000}"/>
    <cellStyle name="Normal 654" xfId="30" xr:uid="{00000000-0005-0000-0000-000030000000}"/>
    <cellStyle name="Normal 655" xfId="31" xr:uid="{00000000-0005-0000-0000-000031000000}"/>
    <cellStyle name="Normal 656" xfId="32" xr:uid="{00000000-0005-0000-0000-000032000000}"/>
    <cellStyle name="Normal 657" xfId="33" xr:uid="{00000000-0005-0000-0000-000033000000}"/>
    <cellStyle name="Normal 658" xfId="35" xr:uid="{00000000-0005-0000-0000-000034000000}"/>
    <cellStyle name="Normal 659" xfId="36" xr:uid="{00000000-0005-0000-0000-000035000000}"/>
    <cellStyle name="Normal 660" xfId="38" xr:uid="{00000000-0005-0000-0000-000036000000}"/>
    <cellStyle name="Normal 662" xfId="39" xr:uid="{00000000-0005-0000-0000-000037000000}"/>
    <cellStyle name="Normal 663" xfId="40" xr:uid="{00000000-0005-0000-0000-000038000000}"/>
    <cellStyle name="Normal 664" xfId="41" xr:uid="{00000000-0005-0000-0000-000039000000}"/>
    <cellStyle name="Normal 665" xfId="42" xr:uid="{00000000-0005-0000-0000-00003A000000}"/>
    <cellStyle name="Normal 667" xfId="43" xr:uid="{00000000-0005-0000-0000-00003B000000}"/>
    <cellStyle name="Normal 673" xfId="46" xr:uid="{00000000-0005-0000-0000-00003C000000}"/>
    <cellStyle name="Normal 674" xfId="47" xr:uid="{00000000-0005-0000-0000-00003D000000}"/>
    <cellStyle name="Normal 675" xfId="48" xr:uid="{00000000-0005-0000-0000-00003E000000}"/>
    <cellStyle name="Normal 676" xfId="49" xr:uid="{00000000-0005-0000-0000-00003F000000}"/>
    <cellStyle name="Normal 677" xfId="53" xr:uid="{00000000-0005-0000-0000-000040000000}"/>
    <cellStyle name="Normal 678" xfId="54" xr:uid="{00000000-0005-0000-0000-000041000000}"/>
    <cellStyle name="Normal 679" xfId="55" xr:uid="{00000000-0005-0000-0000-000042000000}"/>
    <cellStyle name="Normal 684" xfId="60" xr:uid="{00000000-0005-0000-0000-000043000000}"/>
    <cellStyle name="Normal 7" xfId="108" xr:uid="{6FD91E0B-7D45-45B5-8549-43D6AE026B52}"/>
    <cellStyle name="Normal 7 2" xfId="135" xr:uid="{3858B3C9-94FA-431B-8CFF-002A3195BD85}"/>
    <cellStyle name="Normal 713" xfId="50" xr:uid="{00000000-0005-0000-0000-000044000000}"/>
    <cellStyle name="Normal 714" xfId="51" xr:uid="{00000000-0005-0000-0000-000045000000}"/>
    <cellStyle name="Normal 715" xfId="52" xr:uid="{00000000-0005-0000-0000-000046000000}"/>
    <cellStyle name="Normal 744" xfId="70" xr:uid="{00000000-0005-0000-0000-000047000000}"/>
    <cellStyle name="Normal 8" xfId="117" xr:uid="{61B4AF58-73B8-4B56-939C-B1AD0C041A61}"/>
    <cellStyle name="Normal 802" xfId="76" xr:uid="{00000000-0005-0000-0000-000048000000}"/>
    <cellStyle name="Normal 944" xfId="14" xr:uid="{00000000-0005-0000-0000-000049000000}"/>
    <cellStyle name="Normal 947" xfId="16" xr:uid="{00000000-0005-0000-0000-00004A000000}"/>
    <cellStyle name="Normal 952" xfId="44" xr:uid="{00000000-0005-0000-0000-00004B000000}"/>
    <cellStyle name="Normal 957" xfId="56" xr:uid="{00000000-0005-0000-0000-00004C000000}"/>
    <cellStyle name="Normal 958" xfId="57" xr:uid="{00000000-0005-0000-0000-00004D000000}"/>
    <cellStyle name="Normal 959" xfId="58" xr:uid="{00000000-0005-0000-0000-00004E000000}"/>
    <cellStyle name="Normal 960" xfId="59" xr:uid="{00000000-0005-0000-0000-00004F000000}"/>
    <cellStyle name="Normal 961" xfId="61" xr:uid="{00000000-0005-0000-0000-000050000000}"/>
    <cellStyle name="Normal 962" xfId="62" xr:uid="{00000000-0005-0000-0000-000051000000}"/>
    <cellStyle name="Normal 963" xfId="63" xr:uid="{00000000-0005-0000-0000-000052000000}"/>
    <cellStyle name="Normal 964" xfId="65" xr:uid="{00000000-0005-0000-0000-000053000000}"/>
    <cellStyle name="Normal 965" xfId="66" xr:uid="{00000000-0005-0000-0000-000054000000}"/>
    <cellStyle name="Normal 966" xfId="67" xr:uid="{00000000-0005-0000-0000-000055000000}"/>
    <cellStyle name="Normal 967" xfId="68" xr:uid="{00000000-0005-0000-0000-000056000000}"/>
    <cellStyle name="Normal 971" xfId="37" xr:uid="{00000000-0005-0000-0000-000057000000}"/>
    <cellStyle name="Normal 986" xfId="34" xr:uid="{00000000-0005-0000-0000-000058000000}"/>
    <cellStyle name="Notas" xfId="266" builtinId="10" customBuiltin="1"/>
    <cellStyle name="Porcentaje" xfId="9" builtinId="5"/>
    <cellStyle name="Porcentaje 2" xfId="104" xr:uid="{AFB14C42-65AE-4162-B383-3ED84CC5EBA6}"/>
    <cellStyle name="Porcentaje 3" xfId="304" xr:uid="{C5F1826F-51C9-422E-BACF-4529B7DCEED3}"/>
    <cellStyle name="Porcentaje 4" xfId="187" xr:uid="{C23BE46E-0C0C-4D01-99E2-EA7CDA383519}"/>
    <cellStyle name="Salida" xfId="261" builtinId="21" customBuiltin="1"/>
    <cellStyle name="TableStyleLight1" xfId="111" xr:uid="{8E4513AF-6DF3-47AE-B9E2-58E65CB8BE39}"/>
    <cellStyle name="Texto de advertencia" xfId="265" builtinId="11" customBuiltin="1"/>
    <cellStyle name="Texto explicativo" xfId="267" builtinId="53" customBuiltin="1"/>
    <cellStyle name="Título" xfId="252" builtinId="15" customBuiltin="1"/>
    <cellStyle name="Título 2" xfId="254" builtinId="17" customBuiltin="1"/>
    <cellStyle name="Título 3" xfId="255" builtinId="18" customBuiltin="1"/>
    <cellStyle name="Total" xfId="268" builtinId="25" customBuiltin="1"/>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B85375E2-FB3B-4B70-94D2-0E28088FB888}"/>
  </tableStyles>
  <colors>
    <mruColors>
      <color rgb="FF29EDF7"/>
      <color rgb="FFCCFFFF"/>
      <color rgb="FF00FF00"/>
      <color rgb="FFFFFF99"/>
      <color rgb="FFCC3300"/>
      <color rgb="FFFF0000"/>
      <color rgb="FF000099"/>
      <color rgb="FF0000CC"/>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84" Type="http://schemas.openxmlformats.org/officeDocument/2006/relationships/externalLink" Target="externalLinks/externalLink29.xml"/><Relationship Id="rId89" Type="http://schemas.openxmlformats.org/officeDocument/2006/relationships/externalLink" Target="externalLinks/externalLink34.xml"/><Relationship Id="rId112" Type="http://schemas.openxmlformats.org/officeDocument/2006/relationships/externalLink" Target="externalLinks/externalLink57.xml"/><Relationship Id="rId16" Type="http://schemas.openxmlformats.org/officeDocument/2006/relationships/worksheet" Target="worksheets/sheet16.xml"/><Relationship Id="rId107" Type="http://schemas.openxmlformats.org/officeDocument/2006/relationships/externalLink" Target="externalLinks/externalLink5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3.xml"/><Relationship Id="rId74" Type="http://schemas.openxmlformats.org/officeDocument/2006/relationships/externalLink" Target="externalLinks/externalLink19.xml"/><Relationship Id="rId79" Type="http://schemas.openxmlformats.org/officeDocument/2006/relationships/externalLink" Target="externalLinks/externalLink24.xml"/><Relationship Id="rId102" Type="http://schemas.openxmlformats.org/officeDocument/2006/relationships/externalLink" Target="externalLinks/externalLink47.xml"/><Relationship Id="rId123" Type="http://schemas.openxmlformats.org/officeDocument/2006/relationships/externalLink" Target="externalLinks/externalLink68.xml"/><Relationship Id="rId128" Type="http://schemas.openxmlformats.org/officeDocument/2006/relationships/externalLink" Target="externalLinks/externalLink73.xml"/><Relationship Id="rId5" Type="http://schemas.openxmlformats.org/officeDocument/2006/relationships/worksheet" Target="worksheets/sheet5.xml"/><Relationship Id="rId90" Type="http://schemas.openxmlformats.org/officeDocument/2006/relationships/externalLink" Target="externalLinks/externalLink35.xml"/><Relationship Id="rId95" Type="http://schemas.openxmlformats.org/officeDocument/2006/relationships/externalLink" Target="externalLinks/externalLink4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113" Type="http://schemas.openxmlformats.org/officeDocument/2006/relationships/externalLink" Target="externalLinks/externalLink58.xml"/><Relationship Id="rId118" Type="http://schemas.openxmlformats.org/officeDocument/2006/relationships/externalLink" Target="externalLinks/externalLink63.xml"/><Relationship Id="rId80" Type="http://schemas.openxmlformats.org/officeDocument/2006/relationships/externalLink" Target="externalLinks/externalLink25.xml"/><Relationship Id="rId85" Type="http://schemas.openxmlformats.org/officeDocument/2006/relationships/externalLink" Target="externalLinks/externalLink3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4.xml"/><Relationship Id="rId103" Type="http://schemas.openxmlformats.org/officeDocument/2006/relationships/externalLink" Target="externalLinks/externalLink48.xml"/><Relationship Id="rId108" Type="http://schemas.openxmlformats.org/officeDocument/2006/relationships/externalLink" Target="externalLinks/externalLink53.xml"/><Relationship Id="rId124" Type="http://schemas.openxmlformats.org/officeDocument/2006/relationships/externalLink" Target="externalLinks/externalLink69.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externalLink" Target="externalLinks/externalLink15.xml"/><Relationship Id="rId75" Type="http://schemas.openxmlformats.org/officeDocument/2006/relationships/externalLink" Target="externalLinks/externalLink20.xml"/><Relationship Id="rId91" Type="http://schemas.openxmlformats.org/officeDocument/2006/relationships/externalLink" Target="externalLinks/externalLink36.xml"/><Relationship Id="rId96" Type="http://schemas.openxmlformats.org/officeDocument/2006/relationships/externalLink" Target="externalLinks/externalLink4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9.xml"/><Relationship Id="rId119" Type="http://schemas.openxmlformats.org/officeDocument/2006/relationships/externalLink" Target="externalLinks/externalLink64.xml"/><Relationship Id="rId44" Type="http://schemas.openxmlformats.org/officeDocument/2006/relationships/worksheet" Target="worksheets/sheet44.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81" Type="http://schemas.openxmlformats.org/officeDocument/2006/relationships/externalLink" Target="externalLinks/externalLink26.xml"/><Relationship Id="rId86" Type="http://schemas.openxmlformats.org/officeDocument/2006/relationships/externalLink" Target="externalLinks/externalLink31.xml"/><Relationship Id="rId13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1.xml"/><Relationship Id="rId97" Type="http://schemas.openxmlformats.org/officeDocument/2006/relationships/externalLink" Target="externalLinks/externalLink42.xml"/><Relationship Id="rId104" Type="http://schemas.openxmlformats.org/officeDocument/2006/relationships/externalLink" Target="externalLinks/externalLink49.xml"/><Relationship Id="rId120" Type="http://schemas.openxmlformats.org/officeDocument/2006/relationships/externalLink" Target="externalLinks/externalLink65.xml"/><Relationship Id="rId125" Type="http://schemas.openxmlformats.org/officeDocument/2006/relationships/externalLink" Target="externalLinks/externalLink70.xml"/><Relationship Id="rId7" Type="http://schemas.openxmlformats.org/officeDocument/2006/relationships/worksheet" Target="worksheets/sheet7.xml"/><Relationship Id="rId71" Type="http://schemas.openxmlformats.org/officeDocument/2006/relationships/externalLink" Target="externalLinks/externalLink16.xml"/><Relationship Id="rId92" Type="http://schemas.openxmlformats.org/officeDocument/2006/relationships/externalLink" Target="externalLinks/externalLink3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1.xml"/><Relationship Id="rId87" Type="http://schemas.openxmlformats.org/officeDocument/2006/relationships/externalLink" Target="externalLinks/externalLink32.xml"/><Relationship Id="rId110" Type="http://schemas.openxmlformats.org/officeDocument/2006/relationships/externalLink" Target="externalLinks/externalLink55.xml"/><Relationship Id="rId115" Type="http://schemas.openxmlformats.org/officeDocument/2006/relationships/externalLink" Target="externalLinks/externalLink60.xml"/><Relationship Id="rId131" Type="http://schemas.openxmlformats.org/officeDocument/2006/relationships/sharedStrings" Target="sharedStrings.xml"/><Relationship Id="rId61" Type="http://schemas.openxmlformats.org/officeDocument/2006/relationships/externalLink" Target="externalLinks/externalLink6.xml"/><Relationship Id="rId82"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xml"/><Relationship Id="rId77" Type="http://schemas.openxmlformats.org/officeDocument/2006/relationships/externalLink" Target="externalLinks/externalLink22.xml"/><Relationship Id="rId100" Type="http://schemas.openxmlformats.org/officeDocument/2006/relationships/externalLink" Target="externalLinks/externalLink45.xml"/><Relationship Id="rId105" Type="http://schemas.openxmlformats.org/officeDocument/2006/relationships/externalLink" Target="externalLinks/externalLink50.xml"/><Relationship Id="rId126" Type="http://schemas.openxmlformats.org/officeDocument/2006/relationships/externalLink" Target="externalLinks/externalLink7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93" Type="http://schemas.openxmlformats.org/officeDocument/2006/relationships/externalLink" Target="externalLinks/externalLink38.xml"/><Relationship Id="rId98" Type="http://schemas.openxmlformats.org/officeDocument/2006/relationships/externalLink" Target="externalLinks/externalLink43.xml"/><Relationship Id="rId121" Type="http://schemas.openxmlformats.org/officeDocument/2006/relationships/externalLink" Target="externalLinks/externalLink6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2.xml"/><Relationship Id="rId116" Type="http://schemas.openxmlformats.org/officeDocument/2006/relationships/externalLink" Target="externalLinks/externalLink6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7.xml"/><Relationship Id="rId83" Type="http://schemas.openxmlformats.org/officeDocument/2006/relationships/externalLink" Target="externalLinks/externalLink28.xml"/><Relationship Id="rId88" Type="http://schemas.openxmlformats.org/officeDocument/2006/relationships/externalLink" Target="externalLinks/externalLink33.xml"/><Relationship Id="rId111" Type="http://schemas.openxmlformats.org/officeDocument/2006/relationships/externalLink" Target="externalLinks/externalLink56.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xml"/><Relationship Id="rId106" Type="http://schemas.openxmlformats.org/officeDocument/2006/relationships/externalLink" Target="externalLinks/externalLink51.xml"/><Relationship Id="rId127" Type="http://schemas.openxmlformats.org/officeDocument/2006/relationships/externalLink" Target="externalLinks/externalLink7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8.xml"/><Relationship Id="rId78" Type="http://schemas.openxmlformats.org/officeDocument/2006/relationships/externalLink" Target="externalLinks/externalLink23.xml"/><Relationship Id="rId94" Type="http://schemas.openxmlformats.org/officeDocument/2006/relationships/externalLink" Target="externalLinks/externalLink39.xml"/><Relationship Id="rId99" Type="http://schemas.openxmlformats.org/officeDocument/2006/relationships/externalLink" Target="externalLinks/externalLink44.xml"/><Relationship Id="rId101" Type="http://schemas.openxmlformats.org/officeDocument/2006/relationships/externalLink" Target="externalLinks/externalLink46.xml"/><Relationship Id="rId122" Type="http://schemas.openxmlformats.org/officeDocument/2006/relationships/externalLink" Target="externalLinks/externalLink6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44824</xdr:colOff>
      <xdr:row>3</xdr:row>
      <xdr:rowOff>112058</xdr:rowOff>
    </xdr:from>
    <xdr:to>
      <xdr:col>2</xdr:col>
      <xdr:colOff>952500</xdr:colOff>
      <xdr:row>7</xdr:row>
      <xdr:rowOff>121182</xdr:rowOff>
    </xdr:to>
    <xdr:pic>
      <xdr:nvPicPr>
        <xdr:cNvPr id="3" name="Imagen 2" descr="Abrir foto">
          <a:extLst>
            <a:ext uri="{FF2B5EF4-FFF2-40B4-BE49-F238E27FC236}">
              <a16:creationId xmlns:a16="http://schemas.microsoft.com/office/drawing/2014/main" id="{0D12AA5D-7105-4EFD-9D8A-919F776A65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706" y="616323"/>
          <a:ext cx="1580029" cy="636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7</xdr:row>
      <xdr:rowOff>0</xdr:rowOff>
    </xdr:from>
    <xdr:to>
      <xdr:col>4</xdr:col>
      <xdr:colOff>1045511</xdr:colOff>
      <xdr:row>9</xdr:row>
      <xdr:rowOff>11206</xdr:rowOff>
    </xdr:to>
    <xdr:cxnSp macro="">
      <xdr:nvCxnSpPr>
        <xdr:cNvPr id="2" name="2 Conector recto">
          <a:extLst>
            <a:ext uri="{FF2B5EF4-FFF2-40B4-BE49-F238E27FC236}">
              <a16:creationId xmlns:a16="http://schemas.microsoft.com/office/drawing/2014/main" id="{5EDA604C-B729-4C5E-A569-0B5C7FD45C5C}"/>
            </a:ext>
          </a:extLst>
        </xdr:cNvPr>
        <xdr:cNvCxnSpPr/>
      </xdr:nvCxnSpPr>
      <xdr:spPr>
        <a:xfrm flipV="1">
          <a:off x="3025588" y="1333500"/>
          <a:ext cx="2098864" cy="11542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22412</xdr:colOff>
      <xdr:row>6</xdr:row>
      <xdr:rowOff>145676</xdr:rowOff>
    </xdr:from>
    <xdr:to>
      <xdr:col>4</xdr:col>
      <xdr:colOff>997324</xdr:colOff>
      <xdr:row>13</xdr:row>
      <xdr:rowOff>145677</xdr:rowOff>
    </xdr:to>
    <xdr:cxnSp macro="">
      <xdr:nvCxnSpPr>
        <xdr:cNvPr id="2" name="2 Conector recto">
          <a:extLst>
            <a:ext uri="{FF2B5EF4-FFF2-40B4-BE49-F238E27FC236}">
              <a16:creationId xmlns:a16="http://schemas.microsoft.com/office/drawing/2014/main" id="{CCB3A819-3164-41CF-B622-840F0CD52022}"/>
            </a:ext>
          </a:extLst>
        </xdr:cNvPr>
        <xdr:cNvCxnSpPr/>
      </xdr:nvCxnSpPr>
      <xdr:spPr>
        <a:xfrm flipV="1">
          <a:off x="2868706" y="1120588"/>
          <a:ext cx="2028265" cy="109817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44823</xdr:colOff>
      <xdr:row>6</xdr:row>
      <xdr:rowOff>179295</xdr:rowOff>
    </xdr:from>
    <xdr:to>
      <xdr:col>4</xdr:col>
      <xdr:colOff>997323</xdr:colOff>
      <xdr:row>9</xdr:row>
      <xdr:rowOff>0</xdr:rowOff>
    </xdr:to>
    <xdr:cxnSp macro="">
      <xdr:nvCxnSpPr>
        <xdr:cNvPr id="2" name="2 Conector recto">
          <a:extLst>
            <a:ext uri="{FF2B5EF4-FFF2-40B4-BE49-F238E27FC236}">
              <a16:creationId xmlns:a16="http://schemas.microsoft.com/office/drawing/2014/main" id="{14D9C57B-F4D6-4F68-A101-B49051C7A4DD}"/>
            </a:ext>
          </a:extLst>
        </xdr:cNvPr>
        <xdr:cNvCxnSpPr/>
      </xdr:nvCxnSpPr>
      <xdr:spPr>
        <a:xfrm flipV="1">
          <a:off x="3216088" y="1322295"/>
          <a:ext cx="2005853" cy="186017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2510117</xdr:colOff>
      <xdr:row>7</xdr:row>
      <xdr:rowOff>112059</xdr:rowOff>
    </xdr:from>
    <xdr:to>
      <xdr:col>4</xdr:col>
      <xdr:colOff>986117</xdr:colOff>
      <xdr:row>10</xdr:row>
      <xdr:rowOff>136154</xdr:rowOff>
    </xdr:to>
    <xdr:cxnSp macro="">
      <xdr:nvCxnSpPr>
        <xdr:cNvPr id="2" name="2 Conector recto">
          <a:extLst>
            <a:ext uri="{FF2B5EF4-FFF2-40B4-BE49-F238E27FC236}">
              <a16:creationId xmlns:a16="http://schemas.microsoft.com/office/drawing/2014/main" id="{8EDC2BBD-FDD8-4261-9195-C6D1CA418293}"/>
            </a:ext>
          </a:extLst>
        </xdr:cNvPr>
        <xdr:cNvCxnSpPr/>
      </xdr:nvCxnSpPr>
      <xdr:spPr>
        <a:xfrm flipV="1">
          <a:off x="2823882" y="1243853"/>
          <a:ext cx="2061882" cy="96538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3406588</xdr:colOff>
      <xdr:row>6</xdr:row>
      <xdr:rowOff>0</xdr:rowOff>
    </xdr:from>
    <xdr:to>
      <xdr:col>4</xdr:col>
      <xdr:colOff>1109383</xdr:colOff>
      <xdr:row>10</xdr:row>
      <xdr:rowOff>11205</xdr:rowOff>
    </xdr:to>
    <xdr:cxnSp macro="">
      <xdr:nvCxnSpPr>
        <xdr:cNvPr id="2" name="2 Conector recto">
          <a:extLst>
            <a:ext uri="{FF2B5EF4-FFF2-40B4-BE49-F238E27FC236}">
              <a16:creationId xmlns:a16="http://schemas.microsoft.com/office/drawing/2014/main" id="{15A6DFE5-EE25-408F-B800-3CB1F241CB69}"/>
            </a:ext>
          </a:extLst>
        </xdr:cNvPr>
        <xdr:cNvCxnSpPr/>
      </xdr:nvCxnSpPr>
      <xdr:spPr>
        <a:xfrm flipV="1">
          <a:off x="3406588" y="1479176"/>
          <a:ext cx="2330824" cy="76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582706</xdr:colOff>
      <xdr:row>4</xdr:row>
      <xdr:rowOff>134470</xdr:rowOff>
    </xdr:from>
    <xdr:to>
      <xdr:col>2</xdr:col>
      <xdr:colOff>1522399</xdr:colOff>
      <xdr:row>9</xdr:row>
      <xdr:rowOff>152078</xdr:rowOff>
    </xdr:to>
    <xdr:pic>
      <xdr:nvPicPr>
        <xdr:cNvPr id="2" name="Imagen 1">
          <a:extLst>
            <a:ext uri="{FF2B5EF4-FFF2-40B4-BE49-F238E27FC236}">
              <a16:creationId xmlns:a16="http://schemas.microsoft.com/office/drawing/2014/main" id="{2F5D498D-DB2E-4090-B3E4-8FF0FF2FC883}"/>
            </a:ext>
          </a:extLst>
        </xdr:cNvPr>
        <xdr:cNvPicPr>
          <a:picLocks noChangeAspect="1"/>
        </xdr:cNvPicPr>
      </xdr:nvPicPr>
      <xdr:blipFill>
        <a:blip xmlns:r="http://schemas.openxmlformats.org/officeDocument/2006/relationships" r:embed="rId1"/>
        <a:stretch>
          <a:fillRect/>
        </a:stretch>
      </xdr:blipFill>
      <xdr:spPr>
        <a:xfrm>
          <a:off x="887506" y="810745"/>
          <a:ext cx="939693" cy="101773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44824</xdr:colOff>
      <xdr:row>9</xdr:row>
      <xdr:rowOff>11206</xdr:rowOff>
    </xdr:from>
    <xdr:to>
      <xdr:col>5</xdr:col>
      <xdr:colOff>10086</xdr:colOff>
      <xdr:row>21</xdr:row>
      <xdr:rowOff>89647</xdr:rowOff>
    </xdr:to>
    <xdr:cxnSp macro="">
      <xdr:nvCxnSpPr>
        <xdr:cNvPr id="2" name="2 Conector recto">
          <a:extLst>
            <a:ext uri="{FF2B5EF4-FFF2-40B4-BE49-F238E27FC236}">
              <a16:creationId xmlns:a16="http://schemas.microsoft.com/office/drawing/2014/main" id="{194B1140-ECA9-42DF-B241-5A7B90C1981F}"/>
            </a:ext>
          </a:extLst>
        </xdr:cNvPr>
        <xdr:cNvCxnSpPr/>
      </xdr:nvCxnSpPr>
      <xdr:spPr>
        <a:xfrm flipV="1">
          <a:off x="3552265" y="1636059"/>
          <a:ext cx="2071968" cy="21291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3</xdr:col>
      <xdr:colOff>95252</xdr:colOff>
      <xdr:row>1</xdr:row>
      <xdr:rowOff>116416</xdr:rowOff>
    </xdr:from>
    <xdr:ext cx="1418333" cy="571499"/>
    <xdr:pic>
      <xdr:nvPicPr>
        <xdr:cNvPr id="2" name="Imagen 1" descr="Abrir foto">
          <a:extLst>
            <a:ext uri="{FF2B5EF4-FFF2-40B4-BE49-F238E27FC236}">
              <a16:creationId xmlns:a16="http://schemas.microsoft.com/office/drawing/2014/main" id="{4455CE1F-A013-4DBF-ADD6-1112028CBB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2677" y="306916"/>
          <a:ext cx="1418333" cy="5714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154785</xdr:colOff>
      <xdr:row>1</xdr:row>
      <xdr:rowOff>107155</xdr:rowOff>
    </xdr:from>
    <xdr:to>
      <xdr:col>2</xdr:col>
      <xdr:colOff>1720862</xdr:colOff>
      <xdr:row>5</xdr:row>
      <xdr:rowOff>23811</xdr:rowOff>
    </xdr:to>
    <xdr:pic>
      <xdr:nvPicPr>
        <xdr:cNvPr id="2" name="Imagen 1" descr="Abrir foto">
          <a:extLst>
            <a:ext uri="{FF2B5EF4-FFF2-40B4-BE49-F238E27FC236}">
              <a16:creationId xmlns:a16="http://schemas.microsoft.com/office/drawing/2014/main" id="{39117E66-3C35-470A-A799-5360B1CBCE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348" y="285749"/>
          <a:ext cx="1566077" cy="631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33616</xdr:colOff>
      <xdr:row>2</xdr:row>
      <xdr:rowOff>168086</xdr:rowOff>
    </xdr:from>
    <xdr:to>
      <xdr:col>2</xdr:col>
      <xdr:colOff>1563198</xdr:colOff>
      <xdr:row>6</xdr:row>
      <xdr:rowOff>44824</xdr:rowOff>
    </xdr:to>
    <xdr:pic>
      <xdr:nvPicPr>
        <xdr:cNvPr id="2" name="Imagen 1" descr="Abrir foto">
          <a:extLst>
            <a:ext uri="{FF2B5EF4-FFF2-40B4-BE49-F238E27FC236}">
              <a16:creationId xmlns:a16="http://schemas.microsoft.com/office/drawing/2014/main" id="{0FFAFF98-CE1B-499D-81DE-AD6EDAE00D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7381" y="537880"/>
          <a:ext cx="1529582" cy="616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248554</xdr:colOff>
      <xdr:row>3</xdr:row>
      <xdr:rowOff>22411</xdr:rowOff>
    </xdr:from>
    <xdr:to>
      <xdr:col>2</xdr:col>
      <xdr:colOff>2612447</xdr:colOff>
      <xdr:row>8</xdr:row>
      <xdr:rowOff>123265</xdr:rowOff>
    </xdr:to>
    <xdr:pic>
      <xdr:nvPicPr>
        <xdr:cNvPr id="6" name="Imagen 5" descr="Abrir foto">
          <a:extLst>
            <a:ext uri="{FF2B5EF4-FFF2-40B4-BE49-F238E27FC236}">
              <a16:creationId xmlns:a16="http://schemas.microsoft.com/office/drawing/2014/main" id="{3CA084A9-7DE8-057A-63D6-D28459F4BB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2319" y="526676"/>
          <a:ext cx="2363893"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190500</xdr:colOff>
      <xdr:row>0</xdr:row>
      <xdr:rowOff>66675</xdr:rowOff>
    </xdr:from>
    <xdr:to>
      <xdr:col>1</xdr:col>
      <xdr:colOff>351304</xdr:colOff>
      <xdr:row>4</xdr:row>
      <xdr:rowOff>27053</xdr:rowOff>
    </xdr:to>
    <xdr:pic>
      <xdr:nvPicPr>
        <xdr:cNvPr id="3" name="Imagen 2" descr="Abrir foto">
          <a:extLst>
            <a:ext uri="{FF2B5EF4-FFF2-40B4-BE49-F238E27FC236}">
              <a16:creationId xmlns:a16="http://schemas.microsoft.com/office/drawing/2014/main" id="{DEC15132-9A61-4369-959B-B85C6A576C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66675"/>
          <a:ext cx="1580029" cy="636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3328147</xdr:colOff>
      <xdr:row>6</xdr:row>
      <xdr:rowOff>179295</xdr:rowOff>
    </xdr:from>
    <xdr:to>
      <xdr:col>4</xdr:col>
      <xdr:colOff>1035985</xdr:colOff>
      <xdr:row>13</xdr:row>
      <xdr:rowOff>0</xdr:rowOff>
    </xdr:to>
    <xdr:cxnSp macro="">
      <xdr:nvCxnSpPr>
        <xdr:cNvPr id="2" name="2 Conector recto">
          <a:extLst>
            <a:ext uri="{FF2B5EF4-FFF2-40B4-BE49-F238E27FC236}">
              <a16:creationId xmlns:a16="http://schemas.microsoft.com/office/drawing/2014/main" id="{46FC705A-6B07-43A9-9C58-615488853F9D}"/>
            </a:ext>
          </a:extLst>
        </xdr:cNvPr>
        <xdr:cNvCxnSpPr/>
      </xdr:nvCxnSpPr>
      <xdr:spPr>
        <a:xfrm flipV="1">
          <a:off x="3641912" y="1322295"/>
          <a:ext cx="2313455" cy="95249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33617</xdr:colOff>
      <xdr:row>7</xdr:row>
      <xdr:rowOff>22412</xdr:rowOff>
    </xdr:from>
    <xdr:to>
      <xdr:col>4</xdr:col>
      <xdr:colOff>1019735</xdr:colOff>
      <xdr:row>12</xdr:row>
      <xdr:rowOff>145676</xdr:rowOff>
    </xdr:to>
    <xdr:cxnSp macro="">
      <xdr:nvCxnSpPr>
        <xdr:cNvPr id="2" name="2 Conector recto">
          <a:extLst>
            <a:ext uri="{FF2B5EF4-FFF2-40B4-BE49-F238E27FC236}">
              <a16:creationId xmlns:a16="http://schemas.microsoft.com/office/drawing/2014/main" id="{44B7B093-43E9-4C90-946E-4BEC0E1F7F2C}"/>
            </a:ext>
          </a:extLst>
        </xdr:cNvPr>
        <xdr:cNvCxnSpPr/>
      </xdr:nvCxnSpPr>
      <xdr:spPr>
        <a:xfrm flipV="1">
          <a:off x="3014382" y="1154206"/>
          <a:ext cx="2039471" cy="90767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22411</xdr:colOff>
      <xdr:row>7</xdr:row>
      <xdr:rowOff>22412</xdr:rowOff>
    </xdr:from>
    <xdr:to>
      <xdr:col>4</xdr:col>
      <xdr:colOff>1002366</xdr:colOff>
      <xdr:row>8</xdr:row>
      <xdr:rowOff>168088</xdr:rowOff>
    </xdr:to>
    <xdr:cxnSp macro="">
      <xdr:nvCxnSpPr>
        <xdr:cNvPr id="2" name="2 Conector recto">
          <a:extLst>
            <a:ext uri="{FF2B5EF4-FFF2-40B4-BE49-F238E27FC236}">
              <a16:creationId xmlns:a16="http://schemas.microsoft.com/office/drawing/2014/main" id="{72897AA2-5B3C-483A-8F2B-4C70CA693967}"/>
            </a:ext>
          </a:extLst>
        </xdr:cNvPr>
        <xdr:cNvCxnSpPr/>
      </xdr:nvCxnSpPr>
      <xdr:spPr>
        <a:xfrm flipV="1">
          <a:off x="2622176" y="1355912"/>
          <a:ext cx="2033308" cy="109817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0.10\u\datos\Buckup1203\Bces%20CT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0.10\u\datos\Documents%20and%20Settings\harney\Local%20Settings\Temporary%20Internet%20Files\OLK5F\Mejora_Precio_363sitios_CT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20Documentos/BACKUP/Sector%20Contable%20-%20Archivos%20Compartidos/An&#225;lisis%20de%20Rubros%20Contables/Deudas%20Comerciales/CONTROL%20PROVEEDORES/An&#225;lisisi%20proveedores%202006-12%20b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Datos\Datos\Clientes\TAX\IRIS\IRACIS%202010\PPC\modelo\BALres173%2020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PwC/TARSHOP/REVISI&#211;N%20FINAL%20PARA%20DELOITTE/APSA%20-%20SUD%20Iron%20Curtain%20al%2006-07%20local%20gaap%20Tarshop%203.8.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AESPOSITO/Desktop/CRESUD%20CONSO%2003-06%20copi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My%20Documents/Clientes/IRSA/Dic09/Cyrsa/PPC/ANTICIPO%20Y%20DESACOPIOS%20AL%2029.12.09.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mcaamano.IRSA/Local%20Settings/Temporary%20Internet%20Files/OLK8/HISTORICO%20IRS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nts%20and%20Settings/avazquez/Local%20Settings/Temp/wz5c17/Combined%20Targeted%20Testing%20and%20Nonstat%20Sampling%20Templa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MGARRIGA/EXCEL/Bce_1999_2000/Bce_10_1999/Insumos/Consumos_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92.168.0.10\u\datos\Clientes\Impuestos\Trabajos%20en%20curso\CTI\Noviembre_2007\CTI%20-%20Liq.%20IVA%2009-20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nts%20and%20Settings/ihernand/Application%20Data/Microsoft/Excel/Templates/Accept%20Reject%20Testing%20Template%20US%20v1.2.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ADMINIST/CONTADUR/EXCEL/BALANCE%20JUNIO%2011/CRESUD%20CONSOLIDADO/Armadores/Consolidado/CRESUD%20CONSO%2006-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ADMINIST/CONTADUR/EXCEL/BALANCE%20JUNIO%2011/CRESUD%20CONSOLIDADO/Armadores/B&#225;sico/CRESUD%20BASICO%2006-11%20SOX.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Contabilidad/Sector%20Contable%20-%20Archivos%20Compartidos/An&#225;lisis%20de%20Rubros%20Contables/Creditos%20por%20Ventas/Previsi&#243;n%20para%20Incobrables/2007/Utilizaci&#243;n%20al%2030-06-0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92.168.0.10\u\STRAD\Baldo\CG\DIEN02.PRN"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Comun/PROYECTO%20HORIZONS%20OBRA/octubre%202008/HISTORICO%20BASE%2031.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DMINIST/CONTADUR/EXCEL/BALANCE%20MARZO%2005/CACTUS/Cactus%20armado%20bce%2003-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A%20Pwc/Arcor/Revision%20al%2031_12_2000/Provision%20Ganancias/CAND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My%20Documents/Alto%20Palermo%20S.A.%20Group/Alto%20Palermo%20S.A/2010/07.%20Proyecto%20IFRS/Papeles/CRESUD%20CONSO%2006-09%20deprotegid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Datos\Datos\Datos\datos\datos\datos\datos\datos\Datos\Datos\Datos\Datos\datos\Buckup1203\Bces%20CTI.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OCUME~1/smontero/LOCALS~1/Temp/notesEA312D/Rummaala%20-%20Altas%20Bienes%20de%20Cambio%2009-2008.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92.168.0.10\u\Users\mbenitez\Desktop\02-BBVA_Diagnostico%20Tributario%202009loly\BBVA%20-%20Verif.%20IRACIS%20-%202009.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92.168.0.10\u\datos\Users\Tenders\America%20Movil\PriceBooking\Rel.4%20Core\MSS%20Pricing%20Proposal%20Customer%20Version_price%20lists_v17-Juh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ADMINIST/CONTADUR/EXCEL/BALANCE%20MARZO%2005/CRESUD/BCE%20PUBLICACION/ARMADO/CRESUD%20CONSO%2003-05.xls" TargetMode="External"/></Relationships>
</file>

<file path=xl/externalLinks/_rels/externalLink73.xml.rels><?xml version="1.0" encoding="UTF-8" standalone="yes"?>
<Relationships xmlns="http://schemas.openxmlformats.org/package/2006/relationships"><Relationship Id="rId2" Type="http://schemas.openxmlformats.org/officeDocument/2006/relationships/externalLinkPath" Target="file:///\\cc-files-srv.credicentro.local\cc-files\U\Contabilidad%20Gral\CONTABILIDAD\INFORMES\PRESENTACION%20CNV\2022\12-%20DICIEMBRE\Hoja%20de%20trabajo\Credicentro-Notas-a-los-Estados-Financieros%20DICIEMBRE%202022.xlsx" TargetMode="External"/><Relationship Id="rId1" Type="http://schemas.openxmlformats.org/officeDocument/2006/relationships/externalLinkPath" Target="file:///\\cc-files-srv.credicentro.local\cc-files\U\Contabilidad%20Gral\CONTABILIDAD\INFORMES\PRESENTACION%20CNV\2022\12-%20DICIEMBRE\Hoja%20de%20trabajo\Credicentro-Notas-a-los-Estados-Financieros%20DICIEMBRE%2020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0.10\u\datos\Clientes\Impuestos\Trabajos%20en%20curso\CTI\Noviembre_2007\PPC\Armado%20Balances0907_P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ctorres/My%20Documents/Alto%20Palermo/US%20GAAP%2030%2006%2006/20%20F%202006/Soportes%20s%20C&#237;a/Sector%20Contable%20-%20Archivos%20Compartidos/An&#225;lisis%20de%20Rubros%20Contables/Acreedores%20x%20FPC/Posiciones/Fpc%20-%2006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98 (2)"/>
      <sheetName val="PIC98"/>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 val="Datos"/>
    </sheetNames>
    <sheetDataSet>
      <sheetData sheetId="0">
        <row r="4">
          <cell r="L4">
            <v>0</v>
          </cell>
        </row>
      </sheetData>
      <sheetData sheetId="1">
        <row r="4">
          <cell r="A4" t="str">
            <v>cel</v>
          </cell>
        </row>
      </sheetData>
      <sheetData sheetId="2">
        <row r="4">
          <cell r="A4" t="str">
            <v>cel</v>
          </cell>
        </row>
      </sheetData>
      <sheetData sheetId="3">
        <row r="3">
          <cell r="A3" t="str">
            <v>cel</v>
          </cell>
        </row>
      </sheetData>
      <sheetData sheetId="4">
        <row r="4">
          <cell r="L4">
            <v>0</v>
          </cell>
        </row>
      </sheetData>
      <sheetData sheetId="5"/>
      <sheetData sheetId="6">
        <row r="4">
          <cell r="A4" t="str">
            <v>cel</v>
          </cell>
        </row>
      </sheetData>
      <sheetData sheetId="7">
        <row r="3">
          <cell r="A3" t="str">
            <v>cel</v>
          </cell>
        </row>
      </sheetData>
      <sheetData sheetId="8" refreshError="1">
        <row r="4">
          <cell r="L4"/>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cell r="O5">
            <v>2</v>
          </cell>
          <cell r="P5">
            <v>994</v>
          </cell>
          <cell r="Q5">
            <v>13</v>
          </cell>
          <cell r="R5"/>
          <cell r="S5"/>
          <cell r="T5"/>
          <cell r="U5"/>
          <cell r="V5"/>
          <cell r="W5"/>
          <cell r="X5"/>
          <cell r="Y5"/>
          <cell r="Z5"/>
          <cell r="AA5"/>
          <cell r="AB5"/>
          <cell r="AC5"/>
          <cell r="AD5"/>
          <cell r="AE5" t="str">
            <v>ALP-01</v>
          </cell>
          <cell r="AF5">
            <v>4</v>
          </cell>
          <cell r="AG5"/>
          <cell r="AH5">
            <v>5</v>
          </cell>
          <cell r="AI5">
            <v>4</v>
          </cell>
          <cell r="AJ5" t="str">
            <v>F1</v>
          </cell>
          <cell r="AK5">
            <v>0</v>
          </cell>
          <cell r="AL5"/>
          <cell r="AM5">
            <v>307</v>
          </cell>
          <cell r="AN5">
            <v>286</v>
          </cell>
          <cell r="AO5">
            <v>265</v>
          </cell>
          <cell r="AP5">
            <v>244</v>
          </cell>
          <cell r="AQ5"/>
          <cell r="AR5"/>
          <cell r="AS5"/>
          <cell r="AT5"/>
          <cell r="AU5"/>
          <cell r="AV5"/>
          <cell r="AW5"/>
          <cell r="AX5"/>
          <cell r="AY5"/>
          <cell r="AZ5"/>
          <cell r="BA5"/>
          <cell r="BB5"/>
          <cell r="BC5"/>
          <cell r="BD5"/>
          <cell r="BE5"/>
          <cell r="BF5"/>
          <cell r="BG5"/>
          <cell r="BH5"/>
          <cell r="BI5"/>
          <cell r="BJ5"/>
          <cell r="BK5"/>
        </row>
        <row r="6">
          <cell r="L6" t="str">
            <v>ALP-02</v>
          </cell>
          <cell r="M6">
            <v>8</v>
          </cell>
          <cell r="N6"/>
          <cell r="O6">
            <v>3</v>
          </cell>
          <cell r="P6">
            <v>692</v>
          </cell>
          <cell r="Q6">
            <v>27</v>
          </cell>
          <cell r="R6">
            <v>6</v>
          </cell>
          <cell r="S6"/>
          <cell r="T6"/>
          <cell r="U6"/>
          <cell r="V6"/>
          <cell r="W6"/>
          <cell r="X6"/>
          <cell r="Y6"/>
          <cell r="Z6"/>
          <cell r="AA6"/>
          <cell r="AB6"/>
          <cell r="AC6"/>
          <cell r="AD6"/>
          <cell r="AE6" t="str">
            <v>ALP-02</v>
          </cell>
          <cell r="AF6">
            <v>8</v>
          </cell>
          <cell r="AG6"/>
          <cell r="AH6">
            <v>9</v>
          </cell>
          <cell r="AI6">
            <v>8</v>
          </cell>
          <cell r="AJ6" t="str">
            <v>F2</v>
          </cell>
          <cell r="AK6">
            <v>0</v>
          </cell>
          <cell r="AL6"/>
          <cell r="AM6">
            <v>300</v>
          </cell>
          <cell r="AN6">
            <v>279</v>
          </cell>
          <cell r="AO6">
            <v>258</v>
          </cell>
          <cell r="AP6">
            <v>237</v>
          </cell>
          <cell r="AQ6">
            <v>216</v>
          </cell>
          <cell r="AR6">
            <v>195</v>
          </cell>
          <cell r="AS6">
            <v>174</v>
          </cell>
          <cell r="AT6">
            <v>153</v>
          </cell>
          <cell r="AU6"/>
          <cell r="AV6"/>
          <cell r="AW6"/>
          <cell r="AX6"/>
          <cell r="AY6"/>
          <cell r="AZ6"/>
          <cell r="BA6"/>
          <cell r="BB6"/>
          <cell r="BC6"/>
          <cell r="BD6"/>
          <cell r="BE6"/>
          <cell r="BF6"/>
          <cell r="BG6"/>
          <cell r="BH6"/>
          <cell r="BI6"/>
          <cell r="BJ6"/>
          <cell r="BK6"/>
        </row>
        <row r="7">
          <cell r="L7" t="str">
            <v>ALP-03</v>
          </cell>
          <cell r="M7">
            <v>11</v>
          </cell>
          <cell r="N7"/>
          <cell r="O7">
            <v>4</v>
          </cell>
          <cell r="P7">
            <v>1022</v>
          </cell>
          <cell r="Q7">
            <v>1001</v>
          </cell>
          <cell r="R7">
            <v>706</v>
          </cell>
          <cell r="S7">
            <v>685</v>
          </cell>
          <cell r="T7"/>
          <cell r="U7"/>
          <cell r="V7"/>
          <cell r="W7"/>
          <cell r="X7"/>
          <cell r="Y7"/>
          <cell r="Z7"/>
          <cell r="AA7"/>
          <cell r="AB7"/>
          <cell r="AC7"/>
          <cell r="AD7"/>
          <cell r="AE7" t="str">
            <v>ALP-03</v>
          </cell>
          <cell r="AF7">
            <v>7</v>
          </cell>
          <cell r="AG7"/>
          <cell r="AH7">
            <v>8</v>
          </cell>
          <cell r="AI7">
            <v>7</v>
          </cell>
          <cell r="AJ7" t="str">
            <v>F3</v>
          </cell>
          <cell r="AK7">
            <v>0</v>
          </cell>
          <cell r="AL7"/>
          <cell r="AM7">
            <v>293</v>
          </cell>
          <cell r="AN7">
            <v>272</v>
          </cell>
          <cell r="AO7">
            <v>251</v>
          </cell>
          <cell r="AP7">
            <v>230</v>
          </cell>
          <cell r="AQ7">
            <v>209</v>
          </cell>
          <cell r="AR7">
            <v>188</v>
          </cell>
          <cell r="AS7">
            <v>167</v>
          </cell>
          <cell r="AT7"/>
          <cell r="AU7"/>
          <cell r="AV7"/>
          <cell r="AW7"/>
          <cell r="AX7"/>
          <cell r="AY7"/>
          <cell r="AZ7"/>
          <cell r="BA7"/>
          <cell r="BB7"/>
          <cell r="BC7"/>
          <cell r="BD7"/>
          <cell r="BE7"/>
          <cell r="BF7"/>
          <cell r="BG7"/>
          <cell r="BH7"/>
          <cell r="BI7"/>
          <cell r="BJ7"/>
          <cell r="BK7"/>
        </row>
        <row r="8">
          <cell r="L8" t="str">
            <v>BAH-01</v>
          </cell>
          <cell r="M8">
            <v>11</v>
          </cell>
          <cell r="N8"/>
          <cell r="O8">
            <v>4</v>
          </cell>
          <cell r="P8">
            <v>1016</v>
          </cell>
          <cell r="Q8">
            <v>700</v>
          </cell>
          <cell r="R8">
            <v>679</v>
          </cell>
          <cell r="S8">
            <v>98</v>
          </cell>
          <cell r="T8"/>
          <cell r="U8"/>
          <cell r="V8"/>
          <cell r="W8"/>
          <cell r="X8"/>
          <cell r="Y8"/>
          <cell r="Z8"/>
          <cell r="AA8"/>
          <cell r="AB8"/>
          <cell r="AC8"/>
          <cell r="AD8"/>
          <cell r="AE8" t="str">
            <v>BAH-01</v>
          </cell>
          <cell r="AF8">
            <v>9</v>
          </cell>
          <cell r="AG8"/>
          <cell r="AH8">
            <v>10</v>
          </cell>
          <cell r="AI8">
            <v>9</v>
          </cell>
          <cell r="AJ8" t="str">
            <v>E1</v>
          </cell>
          <cell r="AK8">
            <v>0</v>
          </cell>
          <cell r="AL8"/>
          <cell r="AM8">
            <v>308</v>
          </cell>
          <cell r="AN8">
            <v>287</v>
          </cell>
          <cell r="AO8">
            <v>266</v>
          </cell>
          <cell r="AP8">
            <v>245</v>
          </cell>
          <cell r="AQ8">
            <v>224</v>
          </cell>
          <cell r="AR8">
            <v>203</v>
          </cell>
          <cell r="AS8">
            <v>182</v>
          </cell>
          <cell r="AT8">
            <v>161</v>
          </cell>
          <cell r="AU8">
            <v>140</v>
          </cell>
          <cell r="AV8"/>
          <cell r="AW8"/>
          <cell r="AX8"/>
          <cell r="AY8"/>
          <cell r="AZ8"/>
          <cell r="BA8"/>
          <cell r="BB8"/>
          <cell r="BC8"/>
          <cell r="BD8"/>
          <cell r="BE8"/>
          <cell r="BF8"/>
          <cell r="BG8"/>
          <cell r="BH8"/>
          <cell r="BI8"/>
          <cell r="BJ8"/>
          <cell r="BK8"/>
        </row>
        <row r="9">
          <cell r="L9" t="str">
            <v>BAH-02</v>
          </cell>
          <cell r="M9">
            <v>11</v>
          </cell>
          <cell r="N9"/>
          <cell r="O9">
            <v>4</v>
          </cell>
          <cell r="P9">
            <v>714</v>
          </cell>
          <cell r="Q9">
            <v>693</v>
          </cell>
          <cell r="R9">
            <v>672</v>
          </cell>
          <cell r="S9">
            <v>7</v>
          </cell>
          <cell r="T9"/>
          <cell r="U9"/>
          <cell r="V9"/>
          <cell r="W9"/>
          <cell r="X9"/>
          <cell r="Y9"/>
          <cell r="Z9"/>
          <cell r="AA9"/>
          <cell r="AB9"/>
          <cell r="AC9"/>
          <cell r="AD9"/>
          <cell r="AE9" t="str">
            <v>BAH-02</v>
          </cell>
          <cell r="AF9">
            <v>9</v>
          </cell>
          <cell r="AG9"/>
          <cell r="AH9">
            <v>10</v>
          </cell>
          <cell r="AI9">
            <v>9</v>
          </cell>
          <cell r="AJ9" t="str">
            <v>E2</v>
          </cell>
          <cell r="AK9">
            <v>0</v>
          </cell>
          <cell r="AL9"/>
          <cell r="AM9">
            <v>301</v>
          </cell>
          <cell r="AN9">
            <v>280</v>
          </cell>
          <cell r="AO9">
            <v>259</v>
          </cell>
          <cell r="AP9">
            <v>238</v>
          </cell>
          <cell r="AQ9">
            <v>217</v>
          </cell>
          <cell r="AR9">
            <v>196</v>
          </cell>
          <cell r="AS9">
            <v>175</v>
          </cell>
          <cell r="AT9">
            <v>154</v>
          </cell>
          <cell r="AU9">
            <v>133</v>
          </cell>
          <cell r="AV9"/>
          <cell r="AW9"/>
          <cell r="AX9"/>
          <cell r="AY9"/>
          <cell r="AZ9"/>
          <cell r="BA9"/>
          <cell r="BB9"/>
          <cell r="BC9"/>
          <cell r="BD9"/>
          <cell r="BE9"/>
          <cell r="BF9"/>
          <cell r="BG9"/>
          <cell r="BH9"/>
          <cell r="BI9"/>
          <cell r="BJ9"/>
          <cell r="BK9"/>
        </row>
        <row r="10">
          <cell r="L10" t="str">
            <v>BAH-03</v>
          </cell>
          <cell r="M10">
            <v>17</v>
          </cell>
          <cell r="N10"/>
          <cell r="O10">
            <v>6</v>
          </cell>
          <cell r="P10">
            <v>1023</v>
          </cell>
          <cell r="Q10">
            <v>1002</v>
          </cell>
          <cell r="R10">
            <v>707</v>
          </cell>
          <cell r="S10">
            <v>686</v>
          </cell>
          <cell r="T10">
            <v>42</v>
          </cell>
          <cell r="U10">
            <v>21</v>
          </cell>
          <cell r="V10"/>
          <cell r="W10"/>
          <cell r="X10"/>
          <cell r="Y10"/>
          <cell r="Z10"/>
          <cell r="AA10"/>
          <cell r="AB10"/>
          <cell r="AC10"/>
          <cell r="AD10"/>
          <cell r="AE10" t="str">
            <v>BAH-03</v>
          </cell>
          <cell r="AF10">
            <v>9</v>
          </cell>
          <cell r="AG10"/>
          <cell r="AH10">
            <v>10</v>
          </cell>
          <cell r="AI10">
            <v>9</v>
          </cell>
          <cell r="AJ10" t="str">
            <v>E3</v>
          </cell>
          <cell r="AK10">
            <v>0</v>
          </cell>
          <cell r="AL10"/>
          <cell r="AM10">
            <v>294</v>
          </cell>
          <cell r="AN10">
            <v>273</v>
          </cell>
          <cell r="AO10">
            <v>252</v>
          </cell>
          <cell r="AP10">
            <v>231</v>
          </cell>
          <cell r="AQ10">
            <v>210</v>
          </cell>
          <cell r="AR10">
            <v>189</v>
          </cell>
          <cell r="AS10">
            <v>168</v>
          </cell>
          <cell r="AT10">
            <v>147</v>
          </cell>
          <cell r="AU10">
            <v>126</v>
          </cell>
          <cell r="AV10"/>
          <cell r="AW10"/>
          <cell r="AX10"/>
          <cell r="AY10"/>
          <cell r="AZ10"/>
          <cell r="BA10"/>
          <cell r="BB10"/>
          <cell r="BC10"/>
          <cell r="BD10"/>
          <cell r="BE10"/>
          <cell r="BF10"/>
          <cell r="BG10"/>
          <cell r="BH10"/>
          <cell r="BI10"/>
          <cell r="BJ10"/>
          <cell r="BK10"/>
        </row>
        <row r="11">
          <cell r="L11" t="str">
            <v>CAS-01</v>
          </cell>
          <cell r="M11">
            <v>8</v>
          </cell>
          <cell r="N11"/>
          <cell r="O11">
            <v>3</v>
          </cell>
          <cell r="P11">
            <v>1019</v>
          </cell>
          <cell r="Q11">
            <v>998</v>
          </cell>
          <cell r="R11">
            <v>682</v>
          </cell>
          <cell r="S11"/>
          <cell r="T11"/>
          <cell r="U11"/>
          <cell r="V11"/>
          <cell r="W11"/>
          <cell r="X11"/>
          <cell r="Y11"/>
          <cell r="Z11"/>
          <cell r="AA11"/>
          <cell r="AB11"/>
          <cell r="AC11"/>
          <cell r="AD11"/>
          <cell r="AE11" t="str">
            <v>CAS-01</v>
          </cell>
          <cell r="AF11">
            <v>7</v>
          </cell>
          <cell r="AG11"/>
          <cell r="AH11">
            <v>8</v>
          </cell>
          <cell r="AI11">
            <v>7</v>
          </cell>
          <cell r="AJ11" t="str">
            <v>B1</v>
          </cell>
          <cell r="AK11">
            <v>0</v>
          </cell>
          <cell r="AL11"/>
          <cell r="AM11">
            <v>311</v>
          </cell>
          <cell r="AN11">
            <v>290</v>
          </cell>
          <cell r="AO11">
            <v>269</v>
          </cell>
          <cell r="AP11">
            <v>248</v>
          </cell>
          <cell r="AQ11">
            <v>227</v>
          </cell>
          <cell r="AR11">
            <v>206</v>
          </cell>
          <cell r="AS11">
            <v>185</v>
          </cell>
          <cell r="AT11"/>
          <cell r="AU11"/>
          <cell r="AV11"/>
          <cell r="AW11"/>
          <cell r="AX11"/>
          <cell r="AY11"/>
          <cell r="AZ11"/>
          <cell r="BA11"/>
          <cell r="BB11"/>
          <cell r="BC11"/>
          <cell r="BD11"/>
          <cell r="BE11"/>
          <cell r="BF11"/>
          <cell r="BG11"/>
          <cell r="BH11"/>
          <cell r="BI11"/>
          <cell r="BJ11"/>
          <cell r="BK11"/>
        </row>
        <row r="12">
          <cell r="L12" t="str">
            <v>CAS-02</v>
          </cell>
          <cell r="M12">
            <v>8</v>
          </cell>
          <cell r="N12"/>
          <cell r="O12">
            <v>3</v>
          </cell>
          <cell r="P12">
            <v>1012</v>
          </cell>
          <cell r="Q12">
            <v>991</v>
          </cell>
          <cell r="R12">
            <v>31</v>
          </cell>
          <cell r="S12"/>
          <cell r="T12"/>
          <cell r="U12"/>
          <cell r="V12"/>
          <cell r="W12"/>
          <cell r="X12"/>
          <cell r="Y12"/>
          <cell r="Z12"/>
          <cell r="AA12"/>
          <cell r="AB12"/>
          <cell r="AC12"/>
          <cell r="AD12"/>
          <cell r="AE12" t="str">
            <v>CAS-02</v>
          </cell>
          <cell r="AF12">
            <v>7</v>
          </cell>
          <cell r="AG12"/>
          <cell r="AH12">
            <v>8</v>
          </cell>
          <cell r="AI12">
            <v>7</v>
          </cell>
          <cell r="AJ12" t="str">
            <v>B2</v>
          </cell>
          <cell r="AK12">
            <v>0</v>
          </cell>
          <cell r="AL12"/>
          <cell r="AM12">
            <v>304</v>
          </cell>
          <cell r="AN12">
            <v>283</v>
          </cell>
          <cell r="AO12">
            <v>262</v>
          </cell>
          <cell r="AP12">
            <v>241</v>
          </cell>
          <cell r="AQ12">
            <v>220</v>
          </cell>
          <cell r="AR12">
            <v>199</v>
          </cell>
          <cell r="AS12">
            <v>178</v>
          </cell>
          <cell r="AT12"/>
          <cell r="AU12"/>
          <cell r="AV12"/>
          <cell r="AW12"/>
          <cell r="AX12"/>
          <cell r="AY12"/>
          <cell r="AZ12"/>
          <cell r="BA12"/>
          <cell r="BB12"/>
          <cell r="BC12"/>
          <cell r="BD12"/>
          <cell r="BE12"/>
          <cell r="BF12"/>
          <cell r="BG12"/>
          <cell r="BH12"/>
          <cell r="BI12"/>
          <cell r="BJ12"/>
          <cell r="BK12"/>
        </row>
        <row r="13">
          <cell r="L13" t="str">
            <v>CAS-03</v>
          </cell>
          <cell r="M13">
            <v>14</v>
          </cell>
          <cell r="N13"/>
          <cell r="O13">
            <v>5</v>
          </cell>
          <cell r="P13">
            <v>1005</v>
          </cell>
          <cell r="Q13">
            <v>710</v>
          </cell>
          <cell r="R13">
            <v>689</v>
          </cell>
          <cell r="S13">
            <v>66</v>
          </cell>
          <cell r="T13">
            <v>3</v>
          </cell>
          <cell r="U13"/>
          <cell r="V13"/>
          <cell r="W13"/>
          <cell r="X13"/>
          <cell r="Y13"/>
          <cell r="Z13"/>
          <cell r="AA13"/>
          <cell r="AB13"/>
          <cell r="AC13"/>
          <cell r="AD13"/>
          <cell r="AE13" t="str">
            <v>CAS-03</v>
          </cell>
          <cell r="AF13">
            <v>10</v>
          </cell>
          <cell r="AG13"/>
          <cell r="AH13">
            <v>11</v>
          </cell>
          <cell r="AI13">
            <v>10</v>
          </cell>
          <cell r="AJ13" t="str">
            <v>B3</v>
          </cell>
          <cell r="AK13">
            <v>0</v>
          </cell>
          <cell r="AL13"/>
          <cell r="AM13">
            <v>297</v>
          </cell>
          <cell r="AN13">
            <v>276</v>
          </cell>
          <cell r="AO13">
            <v>255</v>
          </cell>
          <cell r="AP13">
            <v>234</v>
          </cell>
          <cell r="AQ13">
            <v>213</v>
          </cell>
          <cell r="AR13">
            <v>192</v>
          </cell>
          <cell r="AS13">
            <v>171</v>
          </cell>
          <cell r="AT13">
            <v>150</v>
          </cell>
          <cell r="AU13">
            <v>129</v>
          </cell>
          <cell r="AV13">
            <v>108</v>
          </cell>
          <cell r="AW13"/>
          <cell r="AX13"/>
          <cell r="AY13"/>
          <cell r="AZ13"/>
          <cell r="BA13"/>
          <cell r="BB13"/>
          <cell r="BC13"/>
          <cell r="BD13"/>
          <cell r="BE13"/>
          <cell r="BF13"/>
          <cell r="BG13"/>
          <cell r="BH13"/>
          <cell r="BI13"/>
          <cell r="BJ13"/>
          <cell r="BK13"/>
        </row>
        <row r="14">
          <cell r="L14" t="str">
            <v>CP1</v>
          </cell>
          <cell r="M14">
            <v>11</v>
          </cell>
          <cell r="N14"/>
          <cell r="O14">
            <v>4</v>
          </cell>
          <cell r="P14">
            <v>1019</v>
          </cell>
          <cell r="Q14">
            <v>998</v>
          </cell>
          <cell r="R14">
            <v>703</v>
          </cell>
          <cell r="S14">
            <v>17</v>
          </cell>
          <cell r="T14"/>
          <cell r="U14"/>
          <cell r="V14"/>
          <cell r="W14"/>
          <cell r="X14"/>
          <cell r="Y14"/>
          <cell r="Z14"/>
          <cell r="AA14"/>
          <cell r="AB14"/>
          <cell r="AC14"/>
          <cell r="AD14"/>
          <cell r="AE14" t="str">
            <v>CP1</v>
          </cell>
          <cell r="AF14">
            <v>3</v>
          </cell>
          <cell r="AG14"/>
          <cell r="AH14">
            <v>4</v>
          </cell>
          <cell r="AI14">
            <v>3</v>
          </cell>
          <cell r="AJ14" t="str">
            <v>B1</v>
          </cell>
          <cell r="AK14">
            <v>0</v>
          </cell>
          <cell r="AL14"/>
          <cell r="AM14">
            <v>311</v>
          </cell>
          <cell r="AN14">
            <v>269</v>
          </cell>
          <cell r="AO14">
            <v>248</v>
          </cell>
          <cell r="AP14"/>
          <cell r="AQ14"/>
          <cell r="AR14"/>
          <cell r="AS14"/>
          <cell r="AT14"/>
          <cell r="AU14"/>
          <cell r="AV14"/>
          <cell r="AW14"/>
          <cell r="AX14"/>
          <cell r="AY14"/>
          <cell r="AZ14"/>
          <cell r="BA14"/>
          <cell r="BB14"/>
          <cell r="BC14"/>
          <cell r="BD14"/>
          <cell r="BE14"/>
          <cell r="BF14"/>
          <cell r="BG14"/>
          <cell r="BH14"/>
          <cell r="BI14"/>
          <cell r="BJ14"/>
          <cell r="BK14"/>
        </row>
        <row r="15">
          <cell r="L15" t="str">
            <v>JCD-01</v>
          </cell>
          <cell r="M15">
            <v>17</v>
          </cell>
          <cell r="N15"/>
          <cell r="O15">
            <v>6</v>
          </cell>
          <cell r="P15">
            <v>1017</v>
          </cell>
          <cell r="Q15">
            <v>996</v>
          </cell>
          <cell r="R15">
            <v>701</v>
          </cell>
          <cell r="S15">
            <v>680</v>
          </cell>
          <cell r="T15">
            <v>162</v>
          </cell>
          <cell r="U15">
            <v>120</v>
          </cell>
          <cell r="V15"/>
          <cell r="W15"/>
          <cell r="X15"/>
          <cell r="Y15"/>
          <cell r="Z15"/>
          <cell r="AA15"/>
          <cell r="AB15"/>
          <cell r="AC15"/>
          <cell r="AD15"/>
          <cell r="AE15" t="str">
            <v>JCD-01</v>
          </cell>
          <cell r="AF15">
            <v>6</v>
          </cell>
          <cell r="AG15"/>
          <cell r="AH15">
            <v>7</v>
          </cell>
          <cell r="AI15">
            <v>6</v>
          </cell>
          <cell r="AJ15" t="str">
            <v>D1</v>
          </cell>
          <cell r="AK15">
            <v>0</v>
          </cell>
          <cell r="AL15"/>
          <cell r="AM15">
            <v>309</v>
          </cell>
          <cell r="AN15">
            <v>288</v>
          </cell>
          <cell r="AO15">
            <v>267</v>
          </cell>
          <cell r="AP15">
            <v>246</v>
          </cell>
          <cell r="AQ15">
            <v>225</v>
          </cell>
          <cell r="AR15">
            <v>204</v>
          </cell>
          <cell r="AS15"/>
          <cell r="AT15"/>
          <cell r="AU15"/>
          <cell r="AV15"/>
          <cell r="AW15"/>
          <cell r="AX15"/>
          <cell r="AY15"/>
          <cell r="AZ15"/>
          <cell r="BA15"/>
          <cell r="BB15"/>
          <cell r="BC15"/>
          <cell r="BD15"/>
          <cell r="BE15"/>
          <cell r="BF15"/>
          <cell r="BG15"/>
          <cell r="BH15"/>
          <cell r="BI15"/>
          <cell r="BJ15"/>
          <cell r="BK15"/>
        </row>
        <row r="16">
          <cell r="L16" t="str">
            <v>JCD-02</v>
          </cell>
          <cell r="M16">
            <v>14</v>
          </cell>
          <cell r="N16"/>
          <cell r="O16">
            <v>5</v>
          </cell>
          <cell r="P16">
            <v>1010</v>
          </cell>
          <cell r="Q16">
            <v>715</v>
          </cell>
          <cell r="R16">
            <v>694</v>
          </cell>
          <cell r="S16">
            <v>673</v>
          </cell>
          <cell r="T16">
            <v>113</v>
          </cell>
          <cell r="U16"/>
          <cell r="V16"/>
          <cell r="W16"/>
          <cell r="X16"/>
          <cell r="Y16"/>
          <cell r="Z16"/>
          <cell r="AA16"/>
          <cell r="AB16"/>
          <cell r="AC16"/>
          <cell r="AD16"/>
          <cell r="AE16" t="str">
            <v>JCD-02</v>
          </cell>
          <cell r="AF16">
            <v>7</v>
          </cell>
          <cell r="AG16"/>
          <cell r="AH16">
            <v>8</v>
          </cell>
          <cell r="AI16">
            <v>7</v>
          </cell>
          <cell r="AJ16" t="str">
            <v>D2</v>
          </cell>
          <cell r="AK16">
            <v>0</v>
          </cell>
          <cell r="AL16"/>
          <cell r="AM16">
            <v>302</v>
          </cell>
          <cell r="AN16">
            <v>281</v>
          </cell>
          <cell r="AO16">
            <v>260</v>
          </cell>
          <cell r="AP16">
            <v>239</v>
          </cell>
          <cell r="AQ16">
            <v>218</v>
          </cell>
          <cell r="AR16">
            <v>197</v>
          </cell>
          <cell r="AS16">
            <v>176</v>
          </cell>
          <cell r="AT16"/>
          <cell r="AU16"/>
          <cell r="AV16"/>
          <cell r="AW16"/>
          <cell r="AX16"/>
          <cell r="AY16"/>
          <cell r="AZ16"/>
          <cell r="BA16"/>
          <cell r="BB16"/>
          <cell r="BC16"/>
          <cell r="BD16"/>
          <cell r="BE16"/>
          <cell r="BF16"/>
          <cell r="BG16"/>
          <cell r="BH16"/>
          <cell r="BI16"/>
          <cell r="BJ16"/>
          <cell r="BK16"/>
        </row>
        <row r="17">
          <cell r="L17" t="str">
            <v>JCD-03</v>
          </cell>
          <cell r="M17">
            <v>26</v>
          </cell>
          <cell r="N17"/>
          <cell r="O17">
            <v>9</v>
          </cell>
          <cell r="P17">
            <v>1003</v>
          </cell>
          <cell r="Q17">
            <v>708</v>
          </cell>
          <cell r="R17">
            <v>687</v>
          </cell>
          <cell r="S17">
            <v>169</v>
          </cell>
          <cell r="T17">
            <v>106</v>
          </cell>
          <cell r="U17">
            <v>64</v>
          </cell>
          <cell r="V17">
            <v>43</v>
          </cell>
          <cell r="W17">
            <v>22</v>
          </cell>
          <cell r="X17">
            <v>1</v>
          </cell>
          <cell r="Y17"/>
          <cell r="Z17"/>
          <cell r="AA17"/>
          <cell r="AB17"/>
          <cell r="AC17"/>
          <cell r="AD17"/>
          <cell r="AE17" t="str">
            <v>JCD-03</v>
          </cell>
          <cell r="AF17">
            <v>6</v>
          </cell>
          <cell r="AG17"/>
          <cell r="AH17">
            <v>7</v>
          </cell>
          <cell r="AI17">
            <v>6</v>
          </cell>
          <cell r="AJ17" t="str">
            <v>D3</v>
          </cell>
          <cell r="AK17">
            <v>0</v>
          </cell>
          <cell r="AL17"/>
          <cell r="AM17">
            <v>295</v>
          </cell>
          <cell r="AN17">
            <v>274</v>
          </cell>
          <cell r="AO17">
            <v>253</v>
          </cell>
          <cell r="AP17">
            <v>232</v>
          </cell>
          <cell r="AQ17">
            <v>211</v>
          </cell>
          <cell r="AR17">
            <v>190</v>
          </cell>
          <cell r="AS17"/>
          <cell r="AT17"/>
          <cell r="AU17"/>
          <cell r="AV17"/>
          <cell r="AW17"/>
          <cell r="AX17"/>
          <cell r="AY17"/>
          <cell r="AZ17"/>
          <cell r="BA17"/>
          <cell r="BB17"/>
          <cell r="BC17"/>
          <cell r="BD17"/>
          <cell r="BE17"/>
          <cell r="BF17"/>
          <cell r="BG17"/>
          <cell r="BH17"/>
          <cell r="BI17"/>
          <cell r="BJ17"/>
          <cell r="BK17"/>
        </row>
        <row r="18">
          <cell r="L18" t="str">
            <v>JGS-01</v>
          </cell>
          <cell r="M18">
            <v>17</v>
          </cell>
          <cell r="N18"/>
          <cell r="O18">
            <v>6</v>
          </cell>
          <cell r="P18">
            <v>1018</v>
          </cell>
          <cell r="Q18">
            <v>997</v>
          </cell>
          <cell r="R18">
            <v>702</v>
          </cell>
          <cell r="S18">
            <v>681</v>
          </cell>
          <cell r="T18">
            <v>100</v>
          </cell>
          <cell r="U18">
            <v>16</v>
          </cell>
          <cell r="V18"/>
          <cell r="W18"/>
          <cell r="X18"/>
          <cell r="Y18"/>
          <cell r="Z18"/>
          <cell r="AA18"/>
          <cell r="AB18"/>
          <cell r="AC18"/>
          <cell r="AD18"/>
          <cell r="AE18" t="str">
            <v>JGS-01</v>
          </cell>
          <cell r="AF18">
            <v>7</v>
          </cell>
          <cell r="AG18"/>
          <cell r="AH18">
            <v>8</v>
          </cell>
          <cell r="AI18">
            <v>7</v>
          </cell>
          <cell r="AJ18" t="str">
            <v>C1</v>
          </cell>
          <cell r="AK18">
            <v>0</v>
          </cell>
          <cell r="AL18"/>
          <cell r="AM18">
            <v>310</v>
          </cell>
          <cell r="AN18">
            <v>289</v>
          </cell>
          <cell r="AO18">
            <v>268</v>
          </cell>
          <cell r="AP18">
            <v>247</v>
          </cell>
          <cell r="AQ18">
            <v>226</v>
          </cell>
          <cell r="AR18">
            <v>184</v>
          </cell>
          <cell r="AS18">
            <v>163</v>
          </cell>
          <cell r="AT18"/>
          <cell r="AU18"/>
          <cell r="AV18"/>
          <cell r="AW18"/>
          <cell r="AX18"/>
          <cell r="AY18"/>
          <cell r="AZ18"/>
          <cell r="BA18"/>
          <cell r="BB18"/>
          <cell r="BC18"/>
          <cell r="BD18"/>
          <cell r="BE18"/>
          <cell r="BF18"/>
          <cell r="BG18"/>
          <cell r="BH18"/>
          <cell r="BI18"/>
          <cell r="BJ18"/>
          <cell r="BK18"/>
        </row>
        <row r="19">
          <cell r="L19" t="str">
            <v>JGS-02</v>
          </cell>
          <cell r="M19">
            <v>26</v>
          </cell>
          <cell r="N19"/>
          <cell r="O19">
            <v>9</v>
          </cell>
          <cell r="P19">
            <v>1011</v>
          </cell>
          <cell r="Q19">
            <v>716</v>
          </cell>
          <cell r="R19">
            <v>695</v>
          </cell>
          <cell r="S19">
            <v>674</v>
          </cell>
          <cell r="T19">
            <v>93</v>
          </cell>
          <cell r="U19">
            <v>72</v>
          </cell>
          <cell r="V19">
            <v>51</v>
          </cell>
          <cell r="W19">
            <v>30</v>
          </cell>
          <cell r="X19">
            <v>9</v>
          </cell>
          <cell r="Y19"/>
          <cell r="Z19"/>
          <cell r="AA19"/>
          <cell r="AB19"/>
          <cell r="AC19"/>
          <cell r="AD19"/>
          <cell r="AE19" t="str">
            <v>JGS-02</v>
          </cell>
          <cell r="AF19">
            <v>6</v>
          </cell>
          <cell r="AG19"/>
          <cell r="AH19">
            <v>7</v>
          </cell>
          <cell r="AI19">
            <v>6</v>
          </cell>
          <cell r="AJ19" t="str">
            <v>C2</v>
          </cell>
          <cell r="AK19">
            <v>0</v>
          </cell>
          <cell r="AL19"/>
          <cell r="AM19">
            <v>303</v>
          </cell>
          <cell r="AN19">
            <v>282</v>
          </cell>
          <cell r="AO19">
            <v>261</v>
          </cell>
          <cell r="AP19">
            <v>240</v>
          </cell>
          <cell r="AQ19">
            <v>219</v>
          </cell>
          <cell r="AR19">
            <v>198</v>
          </cell>
          <cell r="AS19"/>
          <cell r="AT19"/>
          <cell r="AU19"/>
          <cell r="AV19"/>
          <cell r="AW19"/>
          <cell r="AX19"/>
          <cell r="AY19"/>
          <cell r="AZ19"/>
          <cell r="BA19"/>
          <cell r="BB19"/>
          <cell r="BC19"/>
          <cell r="BD19"/>
          <cell r="BE19"/>
          <cell r="BF19"/>
          <cell r="BG19"/>
          <cell r="BH19"/>
          <cell r="BI19"/>
          <cell r="BJ19"/>
          <cell r="BK19"/>
        </row>
        <row r="20">
          <cell r="L20" t="str">
            <v>JGS-03</v>
          </cell>
          <cell r="M20">
            <v>26</v>
          </cell>
          <cell r="N20"/>
          <cell r="O20">
            <v>9</v>
          </cell>
          <cell r="P20">
            <v>1004</v>
          </cell>
          <cell r="Q20">
            <v>709</v>
          </cell>
          <cell r="R20">
            <v>688</v>
          </cell>
          <cell r="S20">
            <v>667</v>
          </cell>
          <cell r="T20">
            <v>86</v>
          </cell>
          <cell r="U20">
            <v>65</v>
          </cell>
          <cell r="V20">
            <v>44</v>
          </cell>
          <cell r="W20">
            <v>23</v>
          </cell>
          <cell r="X20">
            <v>2</v>
          </cell>
          <cell r="Y20"/>
          <cell r="Z20"/>
          <cell r="AA20"/>
          <cell r="AB20"/>
          <cell r="AC20"/>
          <cell r="AD20"/>
          <cell r="AE20" t="str">
            <v>JGS-03</v>
          </cell>
          <cell r="AF20">
            <v>6</v>
          </cell>
          <cell r="AG20"/>
          <cell r="AH20">
            <v>7</v>
          </cell>
          <cell r="AI20">
            <v>6</v>
          </cell>
          <cell r="AJ20" t="str">
            <v>C3</v>
          </cell>
          <cell r="AK20">
            <v>0</v>
          </cell>
          <cell r="AL20"/>
          <cell r="AM20">
            <v>296</v>
          </cell>
          <cell r="AN20">
            <v>275</v>
          </cell>
          <cell r="AO20">
            <v>254</v>
          </cell>
          <cell r="AP20">
            <v>233</v>
          </cell>
          <cell r="AQ20">
            <v>212</v>
          </cell>
          <cell r="AR20">
            <v>191</v>
          </cell>
          <cell r="AS20"/>
          <cell r="AT20"/>
          <cell r="AU20"/>
          <cell r="AV20"/>
          <cell r="AW20"/>
          <cell r="AX20"/>
          <cell r="AY20"/>
          <cell r="AZ20"/>
          <cell r="BA20"/>
          <cell r="BB20"/>
          <cell r="BC20"/>
          <cell r="BD20"/>
          <cell r="BE20"/>
          <cell r="BF20"/>
          <cell r="BG20"/>
          <cell r="BH20"/>
          <cell r="BI20"/>
          <cell r="BJ20"/>
          <cell r="BK20"/>
        </row>
        <row r="21">
          <cell r="L21" t="str">
            <v>LRV-01</v>
          </cell>
          <cell r="M21">
            <v>8</v>
          </cell>
          <cell r="N21"/>
          <cell r="O21">
            <v>3</v>
          </cell>
          <cell r="P21">
            <v>52</v>
          </cell>
          <cell r="Q21">
            <v>31</v>
          </cell>
          <cell r="R21">
            <v>10</v>
          </cell>
          <cell r="S21"/>
          <cell r="T21"/>
          <cell r="U21"/>
          <cell r="V21"/>
          <cell r="W21"/>
          <cell r="X21"/>
          <cell r="Y21"/>
          <cell r="Z21"/>
          <cell r="AA21"/>
          <cell r="AB21"/>
          <cell r="AC21"/>
          <cell r="AD21"/>
          <cell r="AE21" t="str">
            <v>LRV-01</v>
          </cell>
          <cell r="AF21">
            <v>20</v>
          </cell>
          <cell r="AG21"/>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cell r="BH21"/>
          <cell r="BI21"/>
          <cell r="BJ21"/>
          <cell r="BK21"/>
        </row>
        <row r="22">
          <cell r="L22" t="str">
            <v>MC1</v>
          </cell>
          <cell r="M22">
            <v>17</v>
          </cell>
          <cell r="N22"/>
          <cell r="O22">
            <v>6</v>
          </cell>
          <cell r="P22">
            <v>1012</v>
          </cell>
          <cell r="Q22">
            <v>991</v>
          </cell>
          <cell r="R22">
            <v>73</v>
          </cell>
          <cell r="S22">
            <v>52</v>
          </cell>
          <cell r="T22">
            <v>31</v>
          </cell>
          <cell r="U22">
            <v>10</v>
          </cell>
          <cell r="V22"/>
          <cell r="W22"/>
          <cell r="X22"/>
          <cell r="Y22"/>
          <cell r="Z22"/>
          <cell r="AA22"/>
          <cell r="AB22"/>
          <cell r="AC22"/>
          <cell r="AD22"/>
          <cell r="AE22" t="str">
            <v>MC1</v>
          </cell>
          <cell r="AF22">
            <v>1</v>
          </cell>
          <cell r="AG22"/>
          <cell r="AH22">
            <v>2</v>
          </cell>
          <cell r="AI22">
            <v>1</v>
          </cell>
          <cell r="AJ22" t="str">
            <v>B2</v>
          </cell>
          <cell r="AK22">
            <v>0</v>
          </cell>
          <cell r="AL22"/>
          <cell r="AM22">
            <v>304</v>
          </cell>
          <cell r="AN22"/>
          <cell r="AO22"/>
          <cell r="AP22"/>
          <cell r="AQ22"/>
          <cell r="AR22"/>
          <cell r="AS22"/>
          <cell r="AT22"/>
          <cell r="AU22"/>
          <cell r="AV22"/>
          <cell r="AW22"/>
          <cell r="AX22"/>
          <cell r="AY22"/>
          <cell r="AZ22"/>
          <cell r="BA22"/>
          <cell r="BB22"/>
          <cell r="BC22"/>
          <cell r="BD22"/>
          <cell r="BE22"/>
          <cell r="BF22"/>
          <cell r="BG22"/>
          <cell r="BH22"/>
          <cell r="BI22"/>
          <cell r="BJ22"/>
          <cell r="BK22"/>
        </row>
        <row r="23">
          <cell r="L23" t="str">
            <v>MC10</v>
          </cell>
          <cell r="M23">
            <v>14</v>
          </cell>
          <cell r="N23"/>
          <cell r="O23">
            <v>5</v>
          </cell>
          <cell r="P23">
            <v>1006</v>
          </cell>
          <cell r="Q23">
            <v>669</v>
          </cell>
          <cell r="R23">
            <v>88</v>
          </cell>
          <cell r="S23">
            <v>46</v>
          </cell>
          <cell r="T23">
            <v>4</v>
          </cell>
          <cell r="U23"/>
          <cell r="V23"/>
          <cell r="W23"/>
          <cell r="X23"/>
          <cell r="Y23"/>
          <cell r="Z23"/>
          <cell r="AA23"/>
          <cell r="AB23"/>
          <cell r="AC23"/>
          <cell r="AD23"/>
          <cell r="AE23" t="str">
            <v>MC10</v>
          </cell>
          <cell r="AF23">
            <v>2</v>
          </cell>
          <cell r="AG23"/>
          <cell r="AH23">
            <v>3</v>
          </cell>
          <cell r="AI23">
            <v>2</v>
          </cell>
          <cell r="AJ23" t="str">
            <v>A3</v>
          </cell>
          <cell r="AK23">
            <v>0</v>
          </cell>
          <cell r="AL23"/>
          <cell r="AM23">
            <v>298</v>
          </cell>
          <cell r="AN23">
            <v>277</v>
          </cell>
          <cell r="AO23"/>
          <cell r="AP23"/>
          <cell r="AQ23"/>
          <cell r="AR23"/>
          <cell r="AS23"/>
          <cell r="AT23"/>
          <cell r="AU23"/>
          <cell r="AV23"/>
          <cell r="AW23"/>
          <cell r="AX23"/>
          <cell r="AY23"/>
          <cell r="AZ23"/>
          <cell r="BA23"/>
          <cell r="BB23"/>
          <cell r="BC23"/>
          <cell r="BD23"/>
          <cell r="BE23"/>
          <cell r="BF23"/>
          <cell r="BG23"/>
          <cell r="BH23"/>
          <cell r="BI23"/>
          <cell r="BJ23"/>
          <cell r="BK23"/>
        </row>
        <row r="24">
          <cell r="L24" t="str">
            <v>MC11</v>
          </cell>
          <cell r="M24">
            <v>11</v>
          </cell>
          <cell r="N24"/>
          <cell r="O24">
            <v>4</v>
          </cell>
          <cell r="P24">
            <v>1018</v>
          </cell>
          <cell r="Q24">
            <v>997</v>
          </cell>
          <cell r="R24">
            <v>702</v>
          </cell>
          <cell r="S24">
            <v>681</v>
          </cell>
          <cell r="T24"/>
          <cell r="U24"/>
          <cell r="V24"/>
          <cell r="W24"/>
          <cell r="X24"/>
          <cell r="Y24"/>
          <cell r="Z24"/>
          <cell r="AA24"/>
          <cell r="AB24"/>
          <cell r="AC24"/>
          <cell r="AD24"/>
          <cell r="AE24" t="str">
            <v>MC11</v>
          </cell>
          <cell r="AF24">
            <v>11</v>
          </cell>
          <cell r="AG24"/>
          <cell r="AH24">
            <v>12</v>
          </cell>
          <cell r="AI24">
            <v>11</v>
          </cell>
          <cell r="AJ24" t="str">
            <v>C1</v>
          </cell>
          <cell r="AK24">
            <v>0</v>
          </cell>
          <cell r="AL24"/>
          <cell r="AM24">
            <v>310</v>
          </cell>
          <cell r="AN24">
            <v>289</v>
          </cell>
          <cell r="AO24">
            <v>268</v>
          </cell>
          <cell r="AP24">
            <v>247</v>
          </cell>
          <cell r="AQ24">
            <v>226</v>
          </cell>
          <cell r="AR24">
            <v>205</v>
          </cell>
          <cell r="AS24">
            <v>184</v>
          </cell>
          <cell r="AT24">
            <v>163</v>
          </cell>
          <cell r="AU24">
            <v>142</v>
          </cell>
          <cell r="AV24">
            <v>121</v>
          </cell>
          <cell r="AW24">
            <v>100</v>
          </cell>
          <cell r="AX24"/>
          <cell r="AY24"/>
          <cell r="AZ24"/>
          <cell r="BA24"/>
          <cell r="BB24"/>
          <cell r="BC24"/>
          <cell r="BD24"/>
          <cell r="BE24"/>
          <cell r="BF24"/>
          <cell r="BG24"/>
          <cell r="BH24"/>
          <cell r="BI24"/>
          <cell r="BJ24"/>
          <cell r="BK24"/>
        </row>
        <row r="25">
          <cell r="L25" t="str">
            <v>MC12</v>
          </cell>
          <cell r="M25">
            <v>23</v>
          </cell>
          <cell r="N25"/>
          <cell r="O25">
            <v>8</v>
          </cell>
          <cell r="P25">
            <v>711</v>
          </cell>
          <cell r="Q25">
            <v>690</v>
          </cell>
          <cell r="R25">
            <v>669</v>
          </cell>
          <cell r="S25">
            <v>88</v>
          </cell>
          <cell r="T25">
            <v>67</v>
          </cell>
          <cell r="U25">
            <v>46</v>
          </cell>
          <cell r="V25">
            <v>25</v>
          </cell>
          <cell r="W25">
            <v>4</v>
          </cell>
          <cell r="X25"/>
          <cell r="Y25"/>
          <cell r="Z25"/>
          <cell r="AA25"/>
          <cell r="AB25"/>
          <cell r="AC25"/>
          <cell r="AD25"/>
          <cell r="AE25" t="str">
            <v>MC12</v>
          </cell>
          <cell r="AF25">
            <v>7</v>
          </cell>
          <cell r="AG25"/>
          <cell r="AH25">
            <v>8</v>
          </cell>
          <cell r="AI25">
            <v>7</v>
          </cell>
          <cell r="AJ25" t="str">
            <v>A3</v>
          </cell>
          <cell r="AK25">
            <v>0</v>
          </cell>
          <cell r="AL25"/>
          <cell r="AM25">
            <v>298</v>
          </cell>
          <cell r="AN25">
            <v>277</v>
          </cell>
          <cell r="AO25">
            <v>256</v>
          </cell>
          <cell r="AP25">
            <v>235</v>
          </cell>
          <cell r="AQ25">
            <v>214</v>
          </cell>
          <cell r="AR25">
            <v>193</v>
          </cell>
          <cell r="AS25">
            <v>172</v>
          </cell>
          <cell r="AT25"/>
          <cell r="AU25"/>
          <cell r="AV25"/>
          <cell r="AW25"/>
          <cell r="AX25"/>
          <cell r="AY25"/>
          <cell r="AZ25"/>
          <cell r="BA25"/>
          <cell r="BB25"/>
          <cell r="BC25"/>
          <cell r="BD25"/>
          <cell r="BE25"/>
          <cell r="BF25"/>
          <cell r="BG25"/>
          <cell r="BH25"/>
          <cell r="BI25"/>
          <cell r="BJ25"/>
          <cell r="BK25"/>
        </row>
        <row r="26">
          <cell r="L26" t="str">
            <v>MC13</v>
          </cell>
          <cell r="M26">
            <v>35</v>
          </cell>
          <cell r="N26"/>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cell r="AC26"/>
          <cell r="AD26"/>
          <cell r="AE26" t="str">
            <v>MC13</v>
          </cell>
          <cell r="AF26">
            <v>3</v>
          </cell>
          <cell r="AG26"/>
          <cell r="AH26">
            <v>4</v>
          </cell>
          <cell r="AI26">
            <v>3</v>
          </cell>
          <cell r="AJ26" t="str">
            <v>F3</v>
          </cell>
          <cell r="AK26">
            <v>0</v>
          </cell>
          <cell r="AL26"/>
          <cell r="AM26">
            <v>293</v>
          </cell>
          <cell r="AN26">
            <v>272</v>
          </cell>
          <cell r="AO26">
            <v>251</v>
          </cell>
          <cell r="AP26"/>
          <cell r="AQ26"/>
          <cell r="AR26"/>
          <cell r="AS26"/>
          <cell r="AT26"/>
          <cell r="AU26"/>
          <cell r="AV26"/>
          <cell r="AW26"/>
          <cell r="AX26"/>
          <cell r="AY26"/>
          <cell r="AZ26"/>
          <cell r="BA26"/>
          <cell r="BB26"/>
          <cell r="BC26"/>
          <cell r="BD26"/>
          <cell r="BE26"/>
          <cell r="BF26"/>
          <cell r="BG26"/>
          <cell r="BH26"/>
          <cell r="BI26"/>
          <cell r="BJ26"/>
          <cell r="BK26"/>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cell r="AA27"/>
          <cell r="AB27"/>
          <cell r="AC27"/>
          <cell r="AD27"/>
          <cell r="AE27" t="str">
            <v>MC14</v>
          </cell>
          <cell r="AF27">
            <v>5</v>
          </cell>
          <cell r="AG27" t="str">
            <v>erro</v>
          </cell>
          <cell r="AH27">
            <v>6</v>
          </cell>
          <cell r="AI27">
            <v>4</v>
          </cell>
          <cell r="AJ27" t="str">
            <v>B3</v>
          </cell>
          <cell r="AK27">
            <v>0</v>
          </cell>
          <cell r="AL27"/>
          <cell r="AM27">
            <v>297</v>
          </cell>
          <cell r="AN27">
            <v>276</v>
          </cell>
          <cell r="AO27">
            <v>255</v>
          </cell>
          <cell r="AP27">
            <v>213</v>
          </cell>
          <cell r="AQ27"/>
          <cell r="AR27"/>
          <cell r="AS27"/>
          <cell r="AT27"/>
          <cell r="AU27"/>
          <cell r="AV27"/>
          <cell r="AW27"/>
          <cell r="AX27"/>
          <cell r="AY27"/>
          <cell r="AZ27"/>
          <cell r="BA27"/>
          <cell r="BB27"/>
          <cell r="BC27"/>
          <cell r="BD27"/>
          <cell r="BE27"/>
          <cell r="BF27"/>
          <cell r="BG27"/>
          <cell r="BH27"/>
          <cell r="BI27"/>
          <cell r="BJ27"/>
          <cell r="BK27"/>
        </row>
        <row r="28">
          <cell r="L28" t="str">
            <v>MC2</v>
          </cell>
          <cell r="M28">
            <v>20</v>
          </cell>
          <cell r="N28"/>
          <cell r="O28">
            <v>7</v>
          </cell>
          <cell r="P28">
            <v>1014</v>
          </cell>
          <cell r="Q28">
            <v>993</v>
          </cell>
          <cell r="R28">
            <v>698</v>
          </cell>
          <cell r="S28">
            <v>117</v>
          </cell>
          <cell r="T28">
            <v>75</v>
          </cell>
          <cell r="U28">
            <v>54</v>
          </cell>
          <cell r="V28">
            <v>12</v>
          </cell>
          <cell r="W28"/>
          <cell r="X28"/>
          <cell r="Y28"/>
          <cell r="Z28"/>
          <cell r="AA28"/>
          <cell r="AB28"/>
          <cell r="AC28"/>
          <cell r="AD28"/>
          <cell r="AE28" t="str">
            <v>MC2</v>
          </cell>
          <cell r="AF28">
            <v>7</v>
          </cell>
          <cell r="AG28" t="str">
            <v>erro</v>
          </cell>
          <cell r="AH28">
            <v>8</v>
          </cell>
          <cell r="AI28">
            <v>5</v>
          </cell>
          <cell r="AJ28" t="str">
            <v>G1</v>
          </cell>
          <cell r="AK28">
            <v>0</v>
          </cell>
          <cell r="AL28"/>
          <cell r="AM28">
            <v>306</v>
          </cell>
          <cell r="AN28">
            <v>285</v>
          </cell>
          <cell r="AO28">
            <v>264</v>
          </cell>
          <cell r="AP28">
            <v>243</v>
          </cell>
          <cell r="AQ28">
            <v>222</v>
          </cell>
          <cell r="AR28"/>
          <cell r="AS28"/>
          <cell r="AT28"/>
          <cell r="AU28"/>
          <cell r="AV28"/>
          <cell r="AW28"/>
          <cell r="AX28"/>
          <cell r="AY28"/>
          <cell r="AZ28"/>
          <cell r="BA28"/>
          <cell r="BB28"/>
          <cell r="BC28"/>
          <cell r="BD28"/>
          <cell r="BE28"/>
          <cell r="BF28"/>
          <cell r="BG28"/>
          <cell r="BH28"/>
          <cell r="BI28"/>
          <cell r="BJ28"/>
          <cell r="BK28"/>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cell r="AH29">
            <v>0</v>
          </cell>
          <cell r="AI29">
            <v>0</v>
          </cell>
          <cell r="AJ29" t="e">
            <v>#N/A</v>
          </cell>
          <cell r="AK29">
            <v>0</v>
          </cell>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row>
        <row r="30">
          <cell r="L30" t="str">
            <v>MC4</v>
          </cell>
          <cell r="M30">
            <v>26</v>
          </cell>
          <cell r="N30"/>
          <cell r="O30">
            <v>9</v>
          </cell>
          <cell r="P30">
            <v>1014</v>
          </cell>
          <cell r="Q30">
            <v>993</v>
          </cell>
          <cell r="R30">
            <v>698</v>
          </cell>
          <cell r="S30">
            <v>677</v>
          </cell>
          <cell r="T30">
            <v>96</v>
          </cell>
          <cell r="U30">
            <v>75</v>
          </cell>
          <cell r="V30">
            <v>54</v>
          </cell>
          <cell r="W30">
            <v>33</v>
          </cell>
          <cell r="X30">
            <v>12</v>
          </cell>
          <cell r="Y30"/>
          <cell r="Z30"/>
          <cell r="AA30"/>
          <cell r="AB30"/>
          <cell r="AC30"/>
          <cell r="AD30"/>
          <cell r="AE30" t="str">
            <v>MC4</v>
          </cell>
          <cell r="AF30">
            <v>6</v>
          </cell>
          <cell r="AG30"/>
          <cell r="AH30">
            <v>7</v>
          </cell>
          <cell r="AI30">
            <v>6</v>
          </cell>
          <cell r="AJ30" t="str">
            <v>G1</v>
          </cell>
          <cell r="AK30">
            <v>0</v>
          </cell>
          <cell r="AL30"/>
          <cell r="AM30">
            <v>306</v>
          </cell>
          <cell r="AN30">
            <v>285</v>
          </cell>
          <cell r="AO30">
            <v>264</v>
          </cell>
          <cell r="AP30">
            <v>243</v>
          </cell>
          <cell r="AQ30">
            <v>222</v>
          </cell>
          <cell r="AR30">
            <v>201</v>
          </cell>
          <cell r="AS30"/>
          <cell r="AT30"/>
          <cell r="AU30"/>
          <cell r="AV30"/>
          <cell r="AW30"/>
          <cell r="AX30"/>
          <cell r="AY30"/>
          <cell r="AZ30"/>
          <cell r="BA30"/>
          <cell r="BB30"/>
          <cell r="BC30"/>
          <cell r="BD30"/>
          <cell r="BE30"/>
          <cell r="BF30"/>
          <cell r="BG30"/>
          <cell r="BH30"/>
          <cell r="BI30"/>
          <cell r="BJ30"/>
          <cell r="BK30"/>
        </row>
        <row r="31">
          <cell r="L31" t="str">
            <v>MC5</v>
          </cell>
          <cell r="M31">
            <v>11</v>
          </cell>
          <cell r="N31"/>
          <cell r="O31">
            <v>4</v>
          </cell>
          <cell r="P31">
            <v>995</v>
          </cell>
          <cell r="Q31">
            <v>56</v>
          </cell>
          <cell r="R31">
            <v>35</v>
          </cell>
          <cell r="S31">
            <v>14</v>
          </cell>
          <cell r="T31"/>
          <cell r="U31"/>
          <cell r="V31"/>
          <cell r="W31"/>
          <cell r="X31"/>
          <cell r="Y31"/>
          <cell r="Z31"/>
          <cell r="AA31"/>
          <cell r="AB31"/>
          <cell r="AC31"/>
          <cell r="AD31"/>
          <cell r="AE31" t="str">
            <v>MC5</v>
          </cell>
          <cell r="AF31">
            <v>3</v>
          </cell>
          <cell r="AG31"/>
          <cell r="AH31">
            <v>4</v>
          </cell>
          <cell r="AI31">
            <v>3</v>
          </cell>
          <cell r="AJ31" t="str">
            <v>E1</v>
          </cell>
          <cell r="AK31">
            <v>0</v>
          </cell>
          <cell r="AL31"/>
          <cell r="AM31">
            <v>308</v>
          </cell>
          <cell r="AN31">
            <v>287</v>
          </cell>
          <cell r="AO31">
            <v>266</v>
          </cell>
          <cell r="AP31"/>
          <cell r="AQ31"/>
          <cell r="AR31"/>
          <cell r="AS31"/>
          <cell r="AT31"/>
          <cell r="AU31"/>
          <cell r="AV31"/>
          <cell r="AW31"/>
          <cell r="AX31"/>
          <cell r="AY31"/>
          <cell r="AZ31"/>
          <cell r="BA31"/>
          <cell r="BB31"/>
          <cell r="BC31"/>
          <cell r="BD31"/>
          <cell r="BE31"/>
          <cell r="BF31"/>
          <cell r="BG31"/>
          <cell r="BH31"/>
          <cell r="BI31"/>
          <cell r="BJ31"/>
          <cell r="BK31"/>
        </row>
        <row r="32">
          <cell r="L32" t="str">
            <v>MC6</v>
          </cell>
          <cell r="M32">
            <v>29</v>
          </cell>
          <cell r="N32"/>
          <cell r="O32">
            <v>10</v>
          </cell>
          <cell r="P32">
            <v>1009</v>
          </cell>
          <cell r="Q32">
            <v>672</v>
          </cell>
          <cell r="R32">
            <v>154</v>
          </cell>
          <cell r="S32">
            <v>133</v>
          </cell>
          <cell r="T32">
            <v>112</v>
          </cell>
          <cell r="U32">
            <v>91</v>
          </cell>
          <cell r="V32">
            <v>70</v>
          </cell>
          <cell r="W32">
            <v>49</v>
          </cell>
          <cell r="X32">
            <v>28</v>
          </cell>
          <cell r="Y32">
            <v>7</v>
          </cell>
          <cell r="Z32"/>
          <cell r="AA32"/>
          <cell r="AB32"/>
          <cell r="AC32"/>
          <cell r="AD32"/>
          <cell r="AE32" t="str">
            <v>MC6</v>
          </cell>
          <cell r="AF32">
            <v>5</v>
          </cell>
          <cell r="AG32"/>
          <cell r="AH32">
            <v>6</v>
          </cell>
          <cell r="AI32">
            <v>5</v>
          </cell>
          <cell r="AJ32" t="str">
            <v>E2</v>
          </cell>
          <cell r="AK32">
            <v>0</v>
          </cell>
          <cell r="AL32"/>
          <cell r="AM32">
            <v>259</v>
          </cell>
          <cell r="AN32">
            <v>238</v>
          </cell>
          <cell r="AO32">
            <v>217</v>
          </cell>
          <cell r="AP32">
            <v>196</v>
          </cell>
          <cell r="AQ32">
            <v>175</v>
          </cell>
          <cell r="AR32"/>
          <cell r="AS32"/>
          <cell r="AT32"/>
          <cell r="AU32"/>
          <cell r="AV32"/>
          <cell r="AW32"/>
          <cell r="AX32"/>
          <cell r="AY32"/>
          <cell r="AZ32"/>
          <cell r="BA32"/>
          <cell r="BB32"/>
          <cell r="BC32"/>
          <cell r="BD32"/>
          <cell r="BE32"/>
          <cell r="BF32"/>
          <cell r="BG32"/>
          <cell r="BH32"/>
          <cell r="BI32"/>
          <cell r="BJ32"/>
          <cell r="BK32"/>
        </row>
        <row r="33">
          <cell r="L33" t="str">
            <v>MC7</v>
          </cell>
          <cell r="M33">
            <v>20</v>
          </cell>
          <cell r="N33"/>
          <cell r="O33">
            <v>7</v>
          </cell>
          <cell r="P33">
            <v>1011</v>
          </cell>
          <cell r="Q33">
            <v>716</v>
          </cell>
          <cell r="R33">
            <v>695</v>
          </cell>
          <cell r="S33">
            <v>72</v>
          </cell>
          <cell r="T33">
            <v>51</v>
          </cell>
          <cell r="U33">
            <v>30</v>
          </cell>
          <cell r="V33">
            <v>9</v>
          </cell>
          <cell r="W33"/>
          <cell r="X33"/>
          <cell r="Y33"/>
          <cell r="Z33"/>
          <cell r="AA33"/>
          <cell r="AB33"/>
          <cell r="AC33"/>
          <cell r="AD33"/>
          <cell r="AE33" t="str">
            <v>MC7</v>
          </cell>
          <cell r="AF33">
            <v>8</v>
          </cell>
          <cell r="AG33"/>
          <cell r="AH33">
            <v>9</v>
          </cell>
          <cell r="AI33">
            <v>8</v>
          </cell>
          <cell r="AJ33" t="str">
            <v>C2</v>
          </cell>
          <cell r="AK33">
            <v>0</v>
          </cell>
          <cell r="AL33"/>
          <cell r="AM33">
            <v>303</v>
          </cell>
          <cell r="AN33">
            <v>282</v>
          </cell>
          <cell r="AO33">
            <v>261</v>
          </cell>
          <cell r="AP33">
            <v>240</v>
          </cell>
          <cell r="AQ33">
            <v>219</v>
          </cell>
          <cell r="AR33">
            <v>198</v>
          </cell>
          <cell r="AS33">
            <v>177</v>
          </cell>
          <cell r="AT33">
            <v>156</v>
          </cell>
          <cell r="AU33"/>
          <cell r="AV33"/>
          <cell r="AW33"/>
          <cell r="AX33"/>
          <cell r="AY33"/>
          <cell r="AZ33"/>
          <cell r="BA33"/>
          <cell r="BB33"/>
          <cell r="BC33"/>
          <cell r="BD33"/>
          <cell r="BE33"/>
          <cell r="BF33"/>
          <cell r="BG33"/>
          <cell r="BH33"/>
          <cell r="BI33"/>
          <cell r="BJ33"/>
          <cell r="BK33"/>
        </row>
        <row r="34">
          <cell r="L34" t="str">
            <v>MC8</v>
          </cell>
          <cell r="M34">
            <v>23</v>
          </cell>
          <cell r="N34"/>
          <cell r="O34">
            <v>8</v>
          </cell>
          <cell r="P34">
            <v>1020</v>
          </cell>
          <cell r="Q34">
            <v>999</v>
          </cell>
          <cell r="R34">
            <v>704</v>
          </cell>
          <cell r="S34">
            <v>683</v>
          </cell>
          <cell r="T34">
            <v>81</v>
          </cell>
          <cell r="U34">
            <v>60</v>
          </cell>
          <cell r="V34">
            <v>39</v>
          </cell>
          <cell r="W34">
            <v>18</v>
          </cell>
          <cell r="X34"/>
          <cell r="Y34"/>
          <cell r="Z34"/>
          <cell r="AA34"/>
          <cell r="AB34"/>
          <cell r="AC34"/>
          <cell r="AD34"/>
          <cell r="AE34" t="str">
            <v>MC8</v>
          </cell>
          <cell r="AF34">
            <v>7</v>
          </cell>
          <cell r="AG34"/>
          <cell r="AH34">
            <v>8</v>
          </cell>
          <cell r="AI34">
            <v>7</v>
          </cell>
          <cell r="AJ34" t="str">
            <v>A1</v>
          </cell>
          <cell r="AK34">
            <v>0</v>
          </cell>
          <cell r="AL34"/>
          <cell r="AM34">
            <v>312</v>
          </cell>
          <cell r="AN34">
            <v>291</v>
          </cell>
          <cell r="AO34">
            <v>270</v>
          </cell>
          <cell r="AP34">
            <v>249</v>
          </cell>
          <cell r="AQ34">
            <v>228</v>
          </cell>
          <cell r="AR34">
            <v>207</v>
          </cell>
          <cell r="AS34">
            <v>186</v>
          </cell>
          <cell r="AT34"/>
          <cell r="AU34"/>
          <cell r="AV34"/>
          <cell r="AW34"/>
          <cell r="AX34"/>
          <cell r="AY34"/>
          <cell r="AZ34"/>
          <cell r="BA34"/>
          <cell r="BB34"/>
          <cell r="BC34"/>
          <cell r="BD34"/>
          <cell r="BE34"/>
          <cell r="BF34"/>
          <cell r="BG34"/>
          <cell r="BH34"/>
          <cell r="BI34"/>
          <cell r="BJ34"/>
          <cell r="BK34"/>
        </row>
        <row r="35">
          <cell r="L35" t="str">
            <v>MC9</v>
          </cell>
          <cell r="M35">
            <v>23</v>
          </cell>
          <cell r="N35"/>
          <cell r="O35">
            <v>8</v>
          </cell>
          <cell r="P35">
            <v>1013</v>
          </cell>
          <cell r="Q35">
            <v>992</v>
          </cell>
          <cell r="R35">
            <v>697</v>
          </cell>
          <cell r="S35">
            <v>676</v>
          </cell>
          <cell r="T35">
            <v>95</v>
          </cell>
          <cell r="U35">
            <v>74</v>
          </cell>
          <cell r="V35">
            <v>53</v>
          </cell>
          <cell r="W35">
            <v>11</v>
          </cell>
          <cell r="X35"/>
          <cell r="Y35"/>
          <cell r="Z35"/>
          <cell r="AA35"/>
          <cell r="AB35"/>
          <cell r="AC35"/>
          <cell r="AD35"/>
          <cell r="AE35" t="str">
            <v>MC9</v>
          </cell>
          <cell r="AF35">
            <v>7</v>
          </cell>
          <cell r="AG35"/>
          <cell r="AH35">
            <v>8</v>
          </cell>
          <cell r="AI35">
            <v>7</v>
          </cell>
          <cell r="AJ35" t="str">
            <v>A2</v>
          </cell>
          <cell r="AK35">
            <v>0</v>
          </cell>
          <cell r="AL35"/>
          <cell r="AM35">
            <v>305</v>
          </cell>
          <cell r="AN35">
            <v>284</v>
          </cell>
          <cell r="AO35">
            <v>263</v>
          </cell>
          <cell r="AP35">
            <v>242</v>
          </cell>
          <cell r="AQ35">
            <v>221</v>
          </cell>
          <cell r="AR35">
            <v>200</v>
          </cell>
          <cell r="AS35">
            <v>179</v>
          </cell>
          <cell r="AT35"/>
          <cell r="AU35"/>
          <cell r="AV35"/>
          <cell r="AW35"/>
          <cell r="AX35"/>
          <cell r="AY35"/>
          <cell r="AZ35"/>
          <cell r="BA35"/>
          <cell r="BB35"/>
          <cell r="BC35"/>
          <cell r="BD35"/>
          <cell r="BE35"/>
          <cell r="BF35"/>
          <cell r="BG35"/>
          <cell r="BH35"/>
          <cell r="BI35"/>
          <cell r="BJ35"/>
          <cell r="BK35"/>
        </row>
        <row r="36">
          <cell r="L36" t="str">
            <v>NWC-01</v>
          </cell>
          <cell r="M36">
            <v>26</v>
          </cell>
          <cell r="N36"/>
          <cell r="O36">
            <v>9</v>
          </cell>
          <cell r="P36">
            <v>1015</v>
          </cell>
          <cell r="Q36">
            <v>994</v>
          </cell>
          <cell r="R36">
            <v>699</v>
          </cell>
          <cell r="S36">
            <v>678</v>
          </cell>
          <cell r="T36">
            <v>97</v>
          </cell>
          <cell r="U36">
            <v>76</v>
          </cell>
          <cell r="V36">
            <v>55</v>
          </cell>
          <cell r="W36">
            <v>34</v>
          </cell>
          <cell r="X36">
            <v>13</v>
          </cell>
          <cell r="Y36"/>
          <cell r="Z36"/>
          <cell r="AA36"/>
          <cell r="AB36"/>
          <cell r="AC36"/>
          <cell r="AD36"/>
          <cell r="AE36" t="str">
            <v>NWC-01</v>
          </cell>
          <cell r="AF36">
            <v>8</v>
          </cell>
          <cell r="AG36"/>
          <cell r="AH36">
            <v>9</v>
          </cell>
          <cell r="AI36">
            <v>8</v>
          </cell>
          <cell r="AJ36" t="str">
            <v>F1</v>
          </cell>
          <cell r="AK36">
            <v>0</v>
          </cell>
          <cell r="AL36"/>
          <cell r="AM36">
            <v>307</v>
          </cell>
          <cell r="AN36">
            <v>286</v>
          </cell>
          <cell r="AO36">
            <v>265</v>
          </cell>
          <cell r="AP36">
            <v>244</v>
          </cell>
          <cell r="AQ36">
            <v>223</v>
          </cell>
          <cell r="AR36">
            <v>181</v>
          </cell>
          <cell r="AS36">
            <v>139</v>
          </cell>
          <cell r="AT36">
            <v>118</v>
          </cell>
          <cell r="AU36"/>
          <cell r="AV36"/>
          <cell r="AW36"/>
          <cell r="AX36"/>
          <cell r="AY36"/>
          <cell r="AZ36"/>
          <cell r="BA36"/>
          <cell r="BB36"/>
          <cell r="BC36"/>
          <cell r="BD36"/>
          <cell r="BE36"/>
          <cell r="BF36"/>
          <cell r="BG36"/>
          <cell r="BH36"/>
          <cell r="BI36"/>
          <cell r="BJ36"/>
          <cell r="BK36"/>
        </row>
        <row r="37">
          <cell r="L37" t="str">
            <v>NWC-02</v>
          </cell>
          <cell r="M37">
            <v>26</v>
          </cell>
          <cell r="N37"/>
          <cell r="O37">
            <v>9</v>
          </cell>
          <cell r="P37">
            <v>1008</v>
          </cell>
          <cell r="Q37">
            <v>713</v>
          </cell>
          <cell r="R37">
            <v>692</v>
          </cell>
          <cell r="S37">
            <v>671</v>
          </cell>
          <cell r="T37">
            <v>90</v>
          </cell>
          <cell r="U37">
            <v>69</v>
          </cell>
          <cell r="V37">
            <v>48</v>
          </cell>
          <cell r="W37">
            <v>27</v>
          </cell>
          <cell r="X37">
            <v>6</v>
          </cell>
          <cell r="Y37"/>
          <cell r="Z37"/>
          <cell r="AA37"/>
          <cell r="AB37"/>
          <cell r="AC37"/>
          <cell r="AD37"/>
          <cell r="AE37" t="str">
            <v>NWC-02</v>
          </cell>
          <cell r="AF37">
            <v>9</v>
          </cell>
          <cell r="AG37"/>
          <cell r="AH37">
            <v>10</v>
          </cell>
          <cell r="AI37">
            <v>9</v>
          </cell>
          <cell r="AJ37" t="str">
            <v>F2</v>
          </cell>
          <cell r="AK37">
            <v>0</v>
          </cell>
          <cell r="AL37"/>
          <cell r="AM37">
            <v>300</v>
          </cell>
          <cell r="AN37">
            <v>279</v>
          </cell>
          <cell r="AO37">
            <v>258</v>
          </cell>
          <cell r="AP37">
            <v>237</v>
          </cell>
          <cell r="AQ37">
            <v>216</v>
          </cell>
          <cell r="AR37">
            <v>195</v>
          </cell>
          <cell r="AS37">
            <v>174</v>
          </cell>
          <cell r="AT37">
            <v>132</v>
          </cell>
          <cell r="AU37">
            <v>111</v>
          </cell>
          <cell r="AV37"/>
          <cell r="AW37"/>
          <cell r="AX37"/>
          <cell r="AY37"/>
          <cell r="AZ37"/>
          <cell r="BA37"/>
          <cell r="BB37"/>
          <cell r="BC37"/>
          <cell r="BD37"/>
          <cell r="BE37"/>
          <cell r="BF37"/>
          <cell r="BG37"/>
          <cell r="BH37"/>
          <cell r="BI37"/>
          <cell r="BJ37"/>
          <cell r="BK37"/>
        </row>
        <row r="38">
          <cell r="L38" t="str">
            <v>NWC-03</v>
          </cell>
          <cell r="M38">
            <v>23</v>
          </cell>
          <cell r="N38"/>
          <cell r="O38">
            <v>8</v>
          </cell>
          <cell r="P38">
            <v>1022</v>
          </cell>
          <cell r="Q38">
            <v>1001</v>
          </cell>
          <cell r="R38">
            <v>706</v>
          </cell>
          <cell r="S38">
            <v>104</v>
          </cell>
          <cell r="T38">
            <v>83</v>
          </cell>
          <cell r="U38">
            <v>62</v>
          </cell>
          <cell r="V38">
            <v>41</v>
          </cell>
          <cell r="W38">
            <v>20</v>
          </cell>
          <cell r="X38"/>
          <cell r="Y38"/>
          <cell r="Z38"/>
          <cell r="AA38"/>
          <cell r="AB38"/>
          <cell r="AC38"/>
          <cell r="AD38"/>
          <cell r="AE38" t="str">
            <v>NWC-03</v>
          </cell>
          <cell r="AF38">
            <v>8</v>
          </cell>
          <cell r="AG38"/>
          <cell r="AH38">
            <v>9</v>
          </cell>
          <cell r="AI38">
            <v>8</v>
          </cell>
          <cell r="AJ38" t="str">
            <v>F3</v>
          </cell>
          <cell r="AK38">
            <v>0</v>
          </cell>
          <cell r="AL38"/>
          <cell r="AM38">
            <v>293</v>
          </cell>
          <cell r="AN38">
            <v>272</v>
          </cell>
          <cell r="AO38">
            <v>251</v>
          </cell>
          <cell r="AP38">
            <v>230</v>
          </cell>
          <cell r="AQ38">
            <v>209</v>
          </cell>
          <cell r="AR38">
            <v>167</v>
          </cell>
          <cell r="AS38">
            <v>125</v>
          </cell>
          <cell r="AT38">
            <v>104</v>
          </cell>
          <cell r="AU38"/>
          <cell r="AV38"/>
          <cell r="AW38"/>
          <cell r="AX38"/>
          <cell r="AY38"/>
          <cell r="AZ38"/>
          <cell r="BA38"/>
          <cell r="BB38"/>
          <cell r="BC38"/>
          <cell r="BD38"/>
          <cell r="BE38"/>
          <cell r="BF38"/>
          <cell r="BG38"/>
          <cell r="BH38"/>
          <cell r="BI38"/>
          <cell r="BJ38"/>
          <cell r="BK38"/>
        </row>
        <row r="39">
          <cell r="L39" t="str">
            <v>OBR-01</v>
          </cell>
          <cell r="M39">
            <v>14</v>
          </cell>
          <cell r="N39"/>
          <cell r="O39">
            <v>5</v>
          </cell>
          <cell r="P39">
            <v>1017</v>
          </cell>
          <cell r="Q39">
            <v>996</v>
          </cell>
          <cell r="R39">
            <v>701</v>
          </cell>
          <cell r="S39">
            <v>680</v>
          </cell>
          <cell r="T39">
            <v>15</v>
          </cell>
          <cell r="U39"/>
          <cell r="V39"/>
          <cell r="W39"/>
          <cell r="X39"/>
          <cell r="Y39"/>
          <cell r="Z39"/>
          <cell r="AA39"/>
          <cell r="AB39"/>
          <cell r="AC39"/>
          <cell r="AD39"/>
          <cell r="AE39" t="str">
            <v>OBR-01</v>
          </cell>
          <cell r="AF39">
            <v>8</v>
          </cell>
          <cell r="AG39"/>
          <cell r="AH39">
            <v>9</v>
          </cell>
          <cell r="AI39">
            <v>8</v>
          </cell>
          <cell r="AJ39" t="str">
            <v>D1</v>
          </cell>
          <cell r="AK39">
            <v>0</v>
          </cell>
          <cell r="AL39"/>
          <cell r="AM39">
            <v>309</v>
          </cell>
          <cell r="AN39">
            <v>288</v>
          </cell>
          <cell r="AO39">
            <v>267</v>
          </cell>
          <cell r="AP39">
            <v>246</v>
          </cell>
          <cell r="AQ39">
            <v>225</v>
          </cell>
          <cell r="AR39">
            <v>204</v>
          </cell>
          <cell r="AS39">
            <v>183</v>
          </cell>
          <cell r="AT39">
            <v>162</v>
          </cell>
          <cell r="AU39"/>
          <cell r="AV39"/>
          <cell r="AW39"/>
          <cell r="AX39"/>
          <cell r="AY39"/>
          <cell r="AZ39"/>
          <cell r="BA39"/>
          <cell r="BB39"/>
          <cell r="BC39"/>
          <cell r="BD39"/>
          <cell r="BE39"/>
          <cell r="BF39"/>
          <cell r="BG39"/>
          <cell r="BH39"/>
          <cell r="BI39"/>
          <cell r="BJ39"/>
          <cell r="BK39"/>
        </row>
        <row r="40">
          <cell r="L40" t="str">
            <v>OBR-02</v>
          </cell>
          <cell r="M40">
            <v>11</v>
          </cell>
          <cell r="N40"/>
          <cell r="O40">
            <v>4</v>
          </cell>
          <cell r="P40">
            <v>694</v>
          </cell>
          <cell r="Q40">
            <v>673</v>
          </cell>
          <cell r="R40">
            <v>134</v>
          </cell>
          <cell r="S40">
            <v>8</v>
          </cell>
          <cell r="T40"/>
          <cell r="U40"/>
          <cell r="V40"/>
          <cell r="W40"/>
          <cell r="X40"/>
          <cell r="Y40"/>
          <cell r="Z40"/>
          <cell r="AA40"/>
          <cell r="AB40"/>
          <cell r="AC40"/>
          <cell r="AD40"/>
          <cell r="AE40" t="str">
            <v>OBR-02</v>
          </cell>
          <cell r="AF40">
            <v>8</v>
          </cell>
          <cell r="AG40"/>
          <cell r="AH40">
            <v>9</v>
          </cell>
          <cell r="AI40">
            <v>8</v>
          </cell>
          <cell r="AJ40" t="str">
            <v>D2</v>
          </cell>
          <cell r="AK40">
            <v>0</v>
          </cell>
          <cell r="AL40"/>
          <cell r="AM40">
            <v>302</v>
          </cell>
          <cell r="AN40">
            <v>281</v>
          </cell>
          <cell r="AO40">
            <v>260</v>
          </cell>
          <cell r="AP40">
            <v>239</v>
          </cell>
          <cell r="AQ40">
            <v>218</v>
          </cell>
          <cell r="AR40">
            <v>197</v>
          </cell>
          <cell r="AS40">
            <v>176</v>
          </cell>
          <cell r="AT40">
            <v>155</v>
          </cell>
          <cell r="AU40"/>
          <cell r="AV40"/>
          <cell r="AW40"/>
          <cell r="AX40"/>
          <cell r="AY40"/>
          <cell r="AZ40"/>
          <cell r="BA40"/>
          <cell r="BB40"/>
          <cell r="BC40"/>
          <cell r="BD40"/>
          <cell r="BE40"/>
          <cell r="BF40"/>
          <cell r="BG40"/>
          <cell r="BH40"/>
          <cell r="BI40"/>
          <cell r="BJ40"/>
          <cell r="BK40"/>
        </row>
        <row r="41">
          <cell r="L41" t="str">
            <v>OBR-03</v>
          </cell>
          <cell r="M41">
            <v>11</v>
          </cell>
          <cell r="N41"/>
          <cell r="O41">
            <v>4</v>
          </cell>
          <cell r="P41">
            <v>127</v>
          </cell>
          <cell r="Q41">
            <v>64</v>
          </cell>
          <cell r="R41">
            <v>22</v>
          </cell>
          <cell r="S41">
            <v>1</v>
          </cell>
          <cell r="T41"/>
          <cell r="U41"/>
          <cell r="V41"/>
          <cell r="W41"/>
          <cell r="X41"/>
          <cell r="Y41"/>
          <cell r="Z41"/>
          <cell r="AA41"/>
          <cell r="AB41"/>
          <cell r="AC41"/>
          <cell r="AD41"/>
          <cell r="AE41" t="str">
            <v>OBR-03</v>
          </cell>
          <cell r="AF41">
            <v>8</v>
          </cell>
          <cell r="AG41"/>
          <cell r="AH41">
            <v>9</v>
          </cell>
          <cell r="AI41">
            <v>8</v>
          </cell>
          <cell r="AJ41" t="str">
            <v>D3</v>
          </cell>
          <cell r="AK41">
            <v>0</v>
          </cell>
          <cell r="AL41"/>
          <cell r="AM41">
            <v>295</v>
          </cell>
          <cell r="AN41">
            <v>274</v>
          </cell>
          <cell r="AO41">
            <v>253</v>
          </cell>
          <cell r="AP41">
            <v>232</v>
          </cell>
          <cell r="AQ41">
            <v>211</v>
          </cell>
          <cell r="AR41">
            <v>190</v>
          </cell>
          <cell r="AS41">
            <v>169</v>
          </cell>
          <cell r="AT41">
            <v>148</v>
          </cell>
          <cell r="AU41"/>
          <cell r="AV41"/>
          <cell r="AW41"/>
          <cell r="AX41"/>
          <cell r="AY41"/>
          <cell r="AZ41"/>
          <cell r="BA41"/>
          <cell r="BB41"/>
          <cell r="BC41"/>
          <cell r="BD41"/>
          <cell r="BE41"/>
          <cell r="BF41"/>
          <cell r="BG41"/>
          <cell r="BH41"/>
          <cell r="BI41"/>
          <cell r="BJ41"/>
          <cell r="BK41"/>
        </row>
        <row r="42">
          <cell r="L42" t="str">
            <v>OFU-01</v>
          </cell>
          <cell r="M42">
            <v>35</v>
          </cell>
          <cell r="N42"/>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cell r="AC42"/>
          <cell r="AD42"/>
          <cell r="AE42" t="str">
            <v>OFU-01</v>
          </cell>
          <cell r="AF42">
            <v>7</v>
          </cell>
          <cell r="AG42"/>
          <cell r="AH42">
            <v>8</v>
          </cell>
          <cell r="AI42">
            <v>7</v>
          </cell>
          <cell r="AJ42" t="str">
            <v>A1</v>
          </cell>
          <cell r="AK42">
            <v>0</v>
          </cell>
          <cell r="AL42"/>
          <cell r="AM42">
            <v>312</v>
          </cell>
          <cell r="AN42">
            <v>291</v>
          </cell>
          <cell r="AO42">
            <v>270</v>
          </cell>
          <cell r="AP42">
            <v>249</v>
          </cell>
          <cell r="AQ42">
            <v>228</v>
          </cell>
          <cell r="AR42">
            <v>207</v>
          </cell>
          <cell r="AS42">
            <v>186</v>
          </cell>
          <cell r="AT42"/>
          <cell r="AU42"/>
          <cell r="AV42"/>
          <cell r="AW42"/>
          <cell r="AX42"/>
          <cell r="AY42"/>
          <cell r="AZ42"/>
          <cell r="BA42"/>
          <cell r="BB42"/>
          <cell r="BC42"/>
          <cell r="BD42"/>
          <cell r="BE42"/>
          <cell r="BF42"/>
          <cell r="BG42"/>
          <cell r="BH42"/>
          <cell r="BI42"/>
          <cell r="BJ42"/>
          <cell r="BK42"/>
        </row>
        <row r="43">
          <cell r="L43" t="str">
            <v>OFU-02</v>
          </cell>
          <cell r="M43">
            <v>35</v>
          </cell>
          <cell r="N43"/>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cell r="AC43"/>
          <cell r="AD43"/>
          <cell r="AE43" t="str">
            <v>OFU-02</v>
          </cell>
          <cell r="AF43">
            <v>7</v>
          </cell>
          <cell r="AG43"/>
          <cell r="AH43">
            <v>8</v>
          </cell>
          <cell r="AI43">
            <v>7</v>
          </cell>
          <cell r="AJ43" t="str">
            <v>A2</v>
          </cell>
          <cell r="AK43">
            <v>0</v>
          </cell>
          <cell r="AL43"/>
          <cell r="AM43">
            <v>305</v>
          </cell>
          <cell r="AN43">
            <v>284</v>
          </cell>
          <cell r="AO43">
            <v>263</v>
          </cell>
          <cell r="AP43">
            <v>242</v>
          </cell>
          <cell r="AQ43">
            <v>221</v>
          </cell>
          <cell r="AR43">
            <v>200</v>
          </cell>
          <cell r="AS43">
            <v>179</v>
          </cell>
          <cell r="AT43"/>
          <cell r="AU43"/>
          <cell r="AV43"/>
          <cell r="AW43"/>
          <cell r="AX43"/>
          <cell r="AY43"/>
          <cell r="AZ43"/>
          <cell r="BA43"/>
          <cell r="BB43"/>
          <cell r="BC43"/>
          <cell r="BD43"/>
          <cell r="BE43"/>
          <cell r="BF43"/>
          <cell r="BG43"/>
          <cell r="BH43"/>
          <cell r="BI43"/>
          <cell r="BJ43"/>
          <cell r="BK43"/>
        </row>
        <row r="44">
          <cell r="L44" t="str">
            <v>OFU-03</v>
          </cell>
          <cell r="M44">
            <v>35</v>
          </cell>
          <cell r="N44"/>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cell r="AC44"/>
          <cell r="AD44"/>
          <cell r="AE44" t="str">
            <v>OFU-03</v>
          </cell>
          <cell r="AF44">
            <v>7</v>
          </cell>
          <cell r="AG44"/>
          <cell r="AH44">
            <v>8</v>
          </cell>
          <cell r="AI44">
            <v>7</v>
          </cell>
          <cell r="AJ44" t="str">
            <v>A3</v>
          </cell>
          <cell r="AK44">
            <v>0</v>
          </cell>
          <cell r="AL44"/>
          <cell r="AM44">
            <v>298</v>
          </cell>
          <cell r="AN44">
            <v>277</v>
          </cell>
          <cell r="AO44">
            <v>256</v>
          </cell>
          <cell r="AP44">
            <v>235</v>
          </cell>
          <cell r="AQ44">
            <v>214</v>
          </cell>
          <cell r="AR44">
            <v>193</v>
          </cell>
          <cell r="AS44">
            <v>172</v>
          </cell>
          <cell r="AT44"/>
          <cell r="AU44"/>
          <cell r="AV44"/>
          <cell r="AW44"/>
          <cell r="AX44"/>
          <cell r="AY44"/>
          <cell r="AZ44"/>
          <cell r="BA44"/>
          <cell r="BB44"/>
          <cell r="BC44"/>
          <cell r="BD44"/>
          <cell r="BE44"/>
          <cell r="BF44"/>
          <cell r="BG44"/>
          <cell r="BH44"/>
          <cell r="BI44"/>
          <cell r="BJ44"/>
          <cell r="BK44"/>
        </row>
        <row r="45">
          <cell r="L45" t="str">
            <v>PET-01</v>
          </cell>
          <cell r="M45">
            <v>20</v>
          </cell>
          <cell r="N45"/>
          <cell r="O45">
            <v>7</v>
          </cell>
          <cell r="P45">
            <v>1016</v>
          </cell>
          <cell r="Q45">
            <v>995</v>
          </cell>
          <cell r="R45">
            <v>700</v>
          </cell>
          <cell r="S45">
            <v>679</v>
          </cell>
          <cell r="T45">
            <v>140</v>
          </cell>
          <cell r="U45">
            <v>35</v>
          </cell>
          <cell r="V45">
            <v>14</v>
          </cell>
          <cell r="W45"/>
          <cell r="X45"/>
          <cell r="Y45"/>
          <cell r="Z45"/>
          <cell r="AA45"/>
          <cell r="AB45"/>
          <cell r="AC45"/>
          <cell r="AD45"/>
          <cell r="AE45" t="str">
            <v>PET-01</v>
          </cell>
          <cell r="AF45">
            <v>6</v>
          </cell>
          <cell r="AG45"/>
          <cell r="AH45">
            <v>7</v>
          </cell>
          <cell r="AI45">
            <v>6</v>
          </cell>
          <cell r="AJ45" t="str">
            <v>E1</v>
          </cell>
          <cell r="AK45">
            <v>0</v>
          </cell>
          <cell r="AL45"/>
          <cell r="AM45">
            <v>308</v>
          </cell>
          <cell r="AN45">
            <v>287</v>
          </cell>
          <cell r="AO45">
            <v>266</v>
          </cell>
          <cell r="AP45">
            <v>245</v>
          </cell>
          <cell r="AQ45">
            <v>224</v>
          </cell>
          <cell r="AR45">
            <v>182</v>
          </cell>
          <cell r="AS45"/>
          <cell r="AT45"/>
          <cell r="AU45"/>
          <cell r="AV45"/>
          <cell r="AW45"/>
          <cell r="AX45"/>
          <cell r="AY45"/>
          <cell r="AZ45"/>
          <cell r="BA45"/>
          <cell r="BB45"/>
          <cell r="BC45"/>
          <cell r="BD45"/>
          <cell r="BE45"/>
          <cell r="BF45"/>
          <cell r="BG45"/>
          <cell r="BH45"/>
          <cell r="BI45"/>
          <cell r="BJ45"/>
          <cell r="BK45"/>
        </row>
        <row r="46">
          <cell r="L46" t="str">
            <v>PET-02</v>
          </cell>
          <cell r="M46">
            <v>14</v>
          </cell>
          <cell r="N46"/>
          <cell r="O46">
            <v>5</v>
          </cell>
          <cell r="P46">
            <v>1009</v>
          </cell>
          <cell r="Q46">
            <v>714</v>
          </cell>
          <cell r="R46">
            <v>693</v>
          </cell>
          <cell r="S46">
            <v>672</v>
          </cell>
          <cell r="T46">
            <v>7</v>
          </cell>
          <cell r="U46"/>
          <cell r="V46"/>
          <cell r="W46"/>
          <cell r="X46"/>
          <cell r="Y46"/>
          <cell r="Z46"/>
          <cell r="AA46"/>
          <cell r="AB46"/>
          <cell r="AC46"/>
          <cell r="AD46"/>
          <cell r="AE46" t="str">
            <v>PET-02</v>
          </cell>
          <cell r="AF46">
            <v>7</v>
          </cell>
          <cell r="AG46"/>
          <cell r="AH46">
            <v>8</v>
          </cell>
          <cell r="AI46">
            <v>7</v>
          </cell>
          <cell r="AJ46" t="str">
            <v>E2</v>
          </cell>
          <cell r="AK46">
            <v>0</v>
          </cell>
          <cell r="AL46"/>
          <cell r="AM46">
            <v>301</v>
          </cell>
          <cell r="AN46">
            <v>280</v>
          </cell>
          <cell r="AO46">
            <v>259</v>
          </cell>
          <cell r="AP46">
            <v>238</v>
          </cell>
          <cell r="AQ46">
            <v>217</v>
          </cell>
          <cell r="AR46">
            <v>175</v>
          </cell>
          <cell r="AS46">
            <v>133</v>
          </cell>
          <cell r="AT46"/>
          <cell r="AU46"/>
          <cell r="AV46"/>
          <cell r="AW46"/>
          <cell r="AX46"/>
          <cell r="AY46"/>
          <cell r="AZ46"/>
          <cell r="BA46"/>
          <cell r="BB46"/>
          <cell r="BC46"/>
          <cell r="BD46"/>
          <cell r="BE46"/>
          <cell r="BF46"/>
          <cell r="BG46"/>
          <cell r="BH46"/>
          <cell r="BI46"/>
          <cell r="BJ46"/>
          <cell r="BK46"/>
        </row>
        <row r="47">
          <cell r="L47" t="str">
            <v>PET-03</v>
          </cell>
          <cell r="M47">
            <v>11</v>
          </cell>
          <cell r="N47"/>
          <cell r="O47">
            <v>4</v>
          </cell>
          <cell r="P47">
            <v>1023</v>
          </cell>
          <cell r="Q47">
            <v>1002</v>
          </cell>
          <cell r="R47">
            <v>707</v>
          </cell>
          <cell r="S47">
            <v>686</v>
          </cell>
          <cell r="T47"/>
          <cell r="U47"/>
          <cell r="V47"/>
          <cell r="W47"/>
          <cell r="X47"/>
          <cell r="Y47"/>
          <cell r="Z47"/>
          <cell r="AA47"/>
          <cell r="AB47"/>
          <cell r="AC47"/>
          <cell r="AD47"/>
          <cell r="AE47" t="str">
            <v>PET-03</v>
          </cell>
          <cell r="AF47">
            <v>9</v>
          </cell>
          <cell r="AG47"/>
          <cell r="AH47">
            <v>10</v>
          </cell>
          <cell r="AI47">
            <v>9</v>
          </cell>
          <cell r="AJ47" t="str">
            <v>E3</v>
          </cell>
          <cell r="AK47">
            <v>0</v>
          </cell>
          <cell r="AL47"/>
          <cell r="AM47">
            <v>294</v>
          </cell>
          <cell r="AN47">
            <v>273</v>
          </cell>
          <cell r="AO47">
            <v>252</v>
          </cell>
          <cell r="AP47">
            <v>231</v>
          </cell>
          <cell r="AQ47">
            <v>210</v>
          </cell>
          <cell r="AR47">
            <v>189</v>
          </cell>
          <cell r="AS47">
            <v>168</v>
          </cell>
          <cell r="AT47">
            <v>147</v>
          </cell>
          <cell r="AU47">
            <v>126</v>
          </cell>
          <cell r="AV47"/>
          <cell r="AW47"/>
          <cell r="AX47"/>
          <cell r="AY47"/>
          <cell r="AZ47"/>
          <cell r="BA47"/>
          <cell r="BB47"/>
          <cell r="BC47"/>
          <cell r="BD47"/>
          <cell r="BE47"/>
          <cell r="BF47"/>
          <cell r="BG47"/>
          <cell r="BH47"/>
          <cell r="BI47"/>
          <cell r="BJ47"/>
          <cell r="BK47"/>
        </row>
        <row r="48">
          <cell r="L48" t="str">
            <v>PIO-01</v>
          </cell>
          <cell r="M48">
            <v>17</v>
          </cell>
          <cell r="N48"/>
          <cell r="O48">
            <v>6</v>
          </cell>
          <cell r="P48">
            <v>1019</v>
          </cell>
          <cell r="Q48">
            <v>998</v>
          </cell>
          <cell r="R48">
            <v>703</v>
          </cell>
          <cell r="S48">
            <v>682</v>
          </cell>
          <cell r="T48">
            <v>80</v>
          </cell>
          <cell r="U48">
            <v>17</v>
          </cell>
          <cell r="V48"/>
          <cell r="W48"/>
          <cell r="X48"/>
          <cell r="Y48"/>
          <cell r="Z48"/>
          <cell r="AA48"/>
          <cell r="AB48"/>
          <cell r="AC48"/>
          <cell r="AD48"/>
          <cell r="AE48" t="str">
            <v>PIO-01</v>
          </cell>
          <cell r="AF48">
            <v>8</v>
          </cell>
          <cell r="AG48"/>
          <cell r="AH48">
            <v>9</v>
          </cell>
          <cell r="AI48">
            <v>8</v>
          </cell>
          <cell r="AJ48" t="str">
            <v>B1</v>
          </cell>
          <cell r="AK48">
            <v>0</v>
          </cell>
          <cell r="AL48"/>
          <cell r="AM48">
            <v>311</v>
          </cell>
          <cell r="AN48">
            <v>290</v>
          </cell>
          <cell r="AO48">
            <v>269</v>
          </cell>
          <cell r="AP48">
            <v>248</v>
          </cell>
          <cell r="AQ48">
            <v>227</v>
          </cell>
          <cell r="AR48">
            <v>206</v>
          </cell>
          <cell r="AS48">
            <v>185</v>
          </cell>
          <cell r="AT48">
            <v>164</v>
          </cell>
          <cell r="AU48"/>
          <cell r="AV48"/>
          <cell r="AW48"/>
          <cell r="AX48"/>
          <cell r="AY48"/>
          <cell r="AZ48"/>
          <cell r="BA48"/>
          <cell r="BB48"/>
          <cell r="BC48"/>
          <cell r="BD48"/>
          <cell r="BE48"/>
          <cell r="BF48"/>
          <cell r="BG48"/>
          <cell r="BH48"/>
          <cell r="BI48"/>
          <cell r="BJ48"/>
          <cell r="BK48"/>
        </row>
        <row r="49">
          <cell r="L49" t="str">
            <v>PIO-02</v>
          </cell>
          <cell r="M49">
            <v>17</v>
          </cell>
          <cell r="N49"/>
          <cell r="O49">
            <v>6</v>
          </cell>
          <cell r="P49">
            <v>1012</v>
          </cell>
          <cell r="Q49">
            <v>991</v>
          </cell>
          <cell r="R49">
            <v>696</v>
          </cell>
          <cell r="S49">
            <v>675</v>
          </cell>
          <cell r="T49">
            <v>73</v>
          </cell>
          <cell r="U49">
            <v>10</v>
          </cell>
          <cell r="V49"/>
          <cell r="W49"/>
          <cell r="X49"/>
          <cell r="Y49"/>
          <cell r="Z49"/>
          <cell r="AA49"/>
          <cell r="AB49"/>
          <cell r="AC49"/>
          <cell r="AD49"/>
          <cell r="AE49" t="str">
            <v>PIO-02</v>
          </cell>
          <cell r="AF49">
            <v>10</v>
          </cell>
          <cell r="AG49"/>
          <cell r="AH49">
            <v>11</v>
          </cell>
          <cell r="AI49">
            <v>10</v>
          </cell>
          <cell r="AJ49" t="str">
            <v>B2</v>
          </cell>
          <cell r="AK49">
            <v>0</v>
          </cell>
          <cell r="AL49"/>
          <cell r="AM49">
            <v>304</v>
          </cell>
          <cell r="AN49">
            <v>283</v>
          </cell>
          <cell r="AO49">
            <v>262</v>
          </cell>
          <cell r="AP49">
            <v>241</v>
          </cell>
          <cell r="AQ49">
            <v>220</v>
          </cell>
          <cell r="AR49">
            <v>199</v>
          </cell>
          <cell r="AS49">
            <v>178</v>
          </cell>
          <cell r="AT49">
            <v>157</v>
          </cell>
          <cell r="AU49">
            <v>136</v>
          </cell>
          <cell r="AV49">
            <v>115</v>
          </cell>
          <cell r="AW49"/>
          <cell r="AX49"/>
          <cell r="AY49"/>
          <cell r="AZ49"/>
          <cell r="BA49"/>
          <cell r="BB49"/>
          <cell r="BC49"/>
          <cell r="BD49"/>
          <cell r="BE49"/>
          <cell r="BF49"/>
          <cell r="BG49"/>
          <cell r="BH49"/>
          <cell r="BI49"/>
          <cell r="BJ49"/>
          <cell r="BK49"/>
        </row>
        <row r="50">
          <cell r="L50" t="str">
            <v>PIO-03</v>
          </cell>
          <cell r="M50">
            <v>17</v>
          </cell>
          <cell r="N50"/>
          <cell r="O50">
            <v>6</v>
          </cell>
          <cell r="P50">
            <v>1005</v>
          </cell>
          <cell r="Q50">
            <v>710</v>
          </cell>
          <cell r="R50">
            <v>689</v>
          </cell>
          <cell r="S50">
            <v>668</v>
          </cell>
          <cell r="T50">
            <v>24</v>
          </cell>
          <cell r="U50">
            <v>3</v>
          </cell>
          <cell r="V50"/>
          <cell r="W50"/>
          <cell r="X50"/>
          <cell r="Y50"/>
          <cell r="Z50"/>
          <cell r="AA50"/>
          <cell r="AB50"/>
          <cell r="AC50"/>
          <cell r="AD50"/>
          <cell r="AE50" t="str">
            <v>PIO-03</v>
          </cell>
          <cell r="AF50">
            <v>7</v>
          </cell>
          <cell r="AG50"/>
          <cell r="AH50">
            <v>8</v>
          </cell>
          <cell r="AI50">
            <v>7</v>
          </cell>
          <cell r="AJ50" t="str">
            <v>B3</v>
          </cell>
          <cell r="AK50">
            <v>0</v>
          </cell>
          <cell r="AL50"/>
          <cell r="AM50">
            <v>297</v>
          </cell>
          <cell r="AN50">
            <v>255</v>
          </cell>
          <cell r="AO50">
            <v>213</v>
          </cell>
          <cell r="AP50">
            <v>171</v>
          </cell>
          <cell r="AQ50">
            <v>129</v>
          </cell>
          <cell r="AR50">
            <v>108</v>
          </cell>
          <cell r="AS50">
            <v>87</v>
          </cell>
          <cell r="AT50"/>
          <cell r="AU50"/>
          <cell r="AV50"/>
          <cell r="AW50"/>
          <cell r="AX50"/>
          <cell r="AY50"/>
          <cell r="AZ50"/>
          <cell r="BA50"/>
          <cell r="BB50"/>
          <cell r="BC50"/>
          <cell r="BD50"/>
          <cell r="BE50"/>
          <cell r="BF50"/>
          <cell r="BG50"/>
          <cell r="BH50"/>
          <cell r="BI50"/>
          <cell r="BJ50"/>
          <cell r="BK50"/>
        </row>
        <row r="51">
          <cell r="L51" t="str">
            <v>PQR-01</v>
          </cell>
          <cell r="M51">
            <v>5</v>
          </cell>
          <cell r="N51"/>
          <cell r="O51">
            <v>2</v>
          </cell>
          <cell r="P51">
            <v>1015</v>
          </cell>
          <cell r="Q51">
            <v>994</v>
          </cell>
          <cell r="R51"/>
          <cell r="S51"/>
          <cell r="T51"/>
          <cell r="U51"/>
          <cell r="V51"/>
          <cell r="W51"/>
          <cell r="X51"/>
          <cell r="Y51"/>
          <cell r="Z51"/>
          <cell r="AA51"/>
          <cell r="AB51"/>
          <cell r="AC51"/>
          <cell r="AD51"/>
          <cell r="AE51" t="str">
            <v>PQR-01</v>
          </cell>
          <cell r="AF51">
            <v>13</v>
          </cell>
          <cell r="AG51"/>
          <cell r="AH51">
            <v>14</v>
          </cell>
          <cell r="AI51">
            <v>13</v>
          </cell>
          <cell r="AJ51" t="str">
            <v>F1</v>
          </cell>
          <cell r="AK51">
            <v>0</v>
          </cell>
          <cell r="AL51"/>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cell r="BA51"/>
          <cell r="BB51"/>
          <cell r="BC51"/>
          <cell r="BD51"/>
          <cell r="BE51"/>
          <cell r="BF51"/>
          <cell r="BG51"/>
          <cell r="BH51"/>
          <cell r="BI51"/>
          <cell r="BJ51"/>
          <cell r="BK51"/>
        </row>
        <row r="52">
          <cell r="L52" t="str">
            <v>RCL-01</v>
          </cell>
          <cell r="M52">
            <v>8</v>
          </cell>
          <cell r="N52"/>
          <cell r="O52">
            <v>3</v>
          </cell>
          <cell r="P52">
            <v>701</v>
          </cell>
          <cell r="Q52">
            <v>680</v>
          </cell>
          <cell r="R52">
            <v>15</v>
          </cell>
          <cell r="S52"/>
          <cell r="T52"/>
          <cell r="U52"/>
          <cell r="V52"/>
          <cell r="W52"/>
          <cell r="X52"/>
          <cell r="Y52"/>
          <cell r="Z52"/>
          <cell r="AA52"/>
          <cell r="AB52"/>
          <cell r="AC52"/>
          <cell r="AD52"/>
          <cell r="AE52" t="str">
            <v>RCL-01</v>
          </cell>
          <cell r="AF52">
            <v>12</v>
          </cell>
          <cell r="AG52"/>
          <cell r="AH52">
            <v>13</v>
          </cell>
          <cell r="AI52">
            <v>12</v>
          </cell>
          <cell r="AJ52" t="str">
            <v>D1</v>
          </cell>
          <cell r="AK52">
            <v>0</v>
          </cell>
          <cell r="AL52"/>
          <cell r="AM52">
            <v>309</v>
          </cell>
          <cell r="AN52">
            <v>288</v>
          </cell>
          <cell r="AO52">
            <v>267</v>
          </cell>
          <cell r="AP52">
            <v>246</v>
          </cell>
          <cell r="AQ52">
            <v>225</v>
          </cell>
          <cell r="AR52">
            <v>204</v>
          </cell>
          <cell r="AS52">
            <v>183</v>
          </cell>
          <cell r="AT52">
            <v>162</v>
          </cell>
          <cell r="AU52">
            <v>141</v>
          </cell>
          <cell r="AV52">
            <v>120</v>
          </cell>
          <cell r="AW52">
            <v>99</v>
          </cell>
          <cell r="AX52">
            <v>78</v>
          </cell>
          <cell r="AY52"/>
          <cell r="AZ52"/>
          <cell r="BA52"/>
          <cell r="BB52"/>
          <cell r="BC52"/>
          <cell r="BD52"/>
          <cell r="BE52"/>
          <cell r="BF52"/>
          <cell r="BG52"/>
          <cell r="BH52"/>
          <cell r="BI52"/>
          <cell r="BJ52"/>
          <cell r="BK52"/>
        </row>
        <row r="53">
          <cell r="L53" t="str">
            <v>SAN-01</v>
          </cell>
          <cell r="M53">
            <v>5</v>
          </cell>
          <cell r="N53"/>
          <cell r="O53">
            <v>2</v>
          </cell>
          <cell r="P53">
            <v>1014</v>
          </cell>
          <cell r="Q53">
            <v>993</v>
          </cell>
          <cell r="R53"/>
          <cell r="S53"/>
          <cell r="T53"/>
          <cell r="U53"/>
          <cell r="V53"/>
          <cell r="W53"/>
          <cell r="X53"/>
          <cell r="Y53"/>
          <cell r="Z53"/>
          <cell r="AA53"/>
          <cell r="AB53"/>
          <cell r="AC53"/>
          <cell r="AD53"/>
          <cell r="AE53" t="str">
            <v>SAN-01</v>
          </cell>
          <cell r="AF53">
            <v>4</v>
          </cell>
          <cell r="AG53"/>
          <cell r="AH53">
            <v>5</v>
          </cell>
          <cell r="AI53">
            <v>4</v>
          </cell>
          <cell r="AJ53" t="str">
            <v>G1</v>
          </cell>
          <cell r="AK53">
            <v>0</v>
          </cell>
          <cell r="AL53"/>
          <cell r="AM53">
            <v>306</v>
          </cell>
          <cell r="AN53">
            <v>285</v>
          </cell>
          <cell r="AO53">
            <v>264</v>
          </cell>
          <cell r="AP53">
            <v>243</v>
          </cell>
          <cell r="AQ53"/>
          <cell r="AR53"/>
          <cell r="AS53"/>
          <cell r="AT53"/>
          <cell r="AU53"/>
          <cell r="AV53"/>
          <cell r="AW53"/>
          <cell r="AX53"/>
          <cell r="AY53"/>
          <cell r="AZ53"/>
          <cell r="BA53"/>
          <cell r="BB53"/>
          <cell r="BC53"/>
          <cell r="BD53"/>
          <cell r="BE53"/>
          <cell r="BF53"/>
          <cell r="BG53"/>
          <cell r="BH53"/>
          <cell r="BI53"/>
          <cell r="BJ53"/>
          <cell r="BK53"/>
        </row>
        <row r="54">
          <cell r="L54" t="str">
            <v>SAN-02</v>
          </cell>
          <cell r="M54">
            <v>11</v>
          </cell>
          <cell r="N54"/>
          <cell r="O54">
            <v>4</v>
          </cell>
          <cell r="P54">
            <v>1007</v>
          </cell>
          <cell r="Q54">
            <v>47</v>
          </cell>
          <cell r="R54">
            <v>26</v>
          </cell>
          <cell r="S54">
            <v>5</v>
          </cell>
          <cell r="T54"/>
          <cell r="U54"/>
          <cell r="V54"/>
          <cell r="W54"/>
          <cell r="X54"/>
          <cell r="Y54"/>
          <cell r="Z54"/>
          <cell r="AA54"/>
          <cell r="AB54"/>
          <cell r="AC54"/>
          <cell r="AD54"/>
          <cell r="AE54" t="str">
            <v>SAN-02</v>
          </cell>
          <cell r="AF54">
            <v>10</v>
          </cell>
          <cell r="AG54"/>
          <cell r="AH54">
            <v>11</v>
          </cell>
          <cell r="AI54">
            <v>10</v>
          </cell>
          <cell r="AJ54" t="str">
            <v>G2</v>
          </cell>
          <cell r="AK54">
            <v>0</v>
          </cell>
          <cell r="AL54"/>
          <cell r="AM54">
            <v>299</v>
          </cell>
          <cell r="AN54">
            <v>278</v>
          </cell>
          <cell r="AO54">
            <v>257</v>
          </cell>
          <cell r="AP54">
            <v>236</v>
          </cell>
          <cell r="AQ54">
            <v>215</v>
          </cell>
          <cell r="AR54">
            <v>194</v>
          </cell>
          <cell r="AS54">
            <v>173</v>
          </cell>
          <cell r="AT54">
            <v>152</v>
          </cell>
          <cell r="AU54">
            <v>131</v>
          </cell>
          <cell r="AV54">
            <v>110</v>
          </cell>
          <cell r="AW54"/>
          <cell r="AX54"/>
          <cell r="AY54"/>
          <cell r="AZ54"/>
          <cell r="BA54"/>
          <cell r="BB54"/>
          <cell r="BC54"/>
          <cell r="BD54"/>
          <cell r="BE54"/>
          <cell r="BF54"/>
          <cell r="BG54"/>
          <cell r="BH54"/>
          <cell r="BI54"/>
          <cell r="BJ54"/>
          <cell r="BK54"/>
        </row>
        <row r="55">
          <cell r="L55" t="str">
            <v>SAN-03</v>
          </cell>
          <cell r="M55">
            <v>8</v>
          </cell>
          <cell r="N55"/>
          <cell r="O55">
            <v>3</v>
          </cell>
          <cell r="P55">
            <v>684</v>
          </cell>
          <cell r="Q55">
            <v>40</v>
          </cell>
          <cell r="R55">
            <v>19</v>
          </cell>
          <cell r="S55"/>
          <cell r="T55"/>
          <cell r="U55"/>
          <cell r="V55"/>
          <cell r="W55"/>
          <cell r="X55"/>
          <cell r="Y55"/>
          <cell r="Z55"/>
          <cell r="AA55"/>
          <cell r="AB55"/>
          <cell r="AC55"/>
          <cell r="AD55"/>
          <cell r="AE55" t="str">
            <v>SAN-03</v>
          </cell>
          <cell r="AF55">
            <v>7</v>
          </cell>
          <cell r="AG55"/>
          <cell r="AH55">
            <v>8</v>
          </cell>
          <cell r="AI55">
            <v>7</v>
          </cell>
          <cell r="AJ55" t="str">
            <v>G3</v>
          </cell>
          <cell r="AK55">
            <v>0</v>
          </cell>
          <cell r="AL55"/>
          <cell r="AM55">
            <v>292</v>
          </cell>
          <cell r="AN55">
            <v>271</v>
          </cell>
          <cell r="AO55">
            <v>250</v>
          </cell>
          <cell r="AP55">
            <v>229</v>
          </cell>
          <cell r="AQ55">
            <v>208</v>
          </cell>
          <cell r="AR55">
            <v>187</v>
          </cell>
          <cell r="AS55">
            <v>166</v>
          </cell>
          <cell r="AT55"/>
          <cell r="AU55"/>
          <cell r="AV55"/>
          <cell r="AW55"/>
          <cell r="AX55"/>
          <cell r="AY55"/>
          <cell r="AZ55"/>
          <cell r="BA55"/>
          <cell r="BB55"/>
          <cell r="BC55"/>
          <cell r="BD55"/>
          <cell r="BE55"/>
          <cell r="BF55"/>
          <cell r="BG55"/>
          <cell r="BH55"/>
          <cell r="BI55"/>
          <cell r="BJ55"/>
          <cell r="BK55"/>
        </row>
        <row r="56">
          <cell r="L56" t="str">
            <v>SFR-01</v>
          </cell>
          <cell r="M56">
            <v>8</v>
          </cell>
          <cell r="N56"/>
          <cell r="O56">
            <v>3</v>
          </cell>
          <cell r="P56">
            <v>703</v>
          </cell>
          <cell r="Q56">
            <v>38</v>
          </cell>
          <cell r="R56">
            <v>17</v>
          </cell>
          <cell r="S56"/>
          <cell r="T56"/>
          <cell r="U56"/>
          <cell r="V56"/>
          <cell r="W56"/>
          <cell r="X56"/>
          <cell r="Y56"/>
          <cell r="Z56"/>
          <cell r="AA56"/>
          <cell r="AB56"/>
          <cell r="AC56"/>
          <cell r="AD56"/>
          <cell r="AE56" t="str">
            <v>SFR-01</v>
          </cell>
          <cell r="AF56">
            <v>9</v>
          </cell>
          <cell r="AG56"/>
          <cell r="AH56">
            <v>10</v>
          </cell>
          <cell r="AI56">
            <v>9</v>
          </cell>
          <cell r="AJ56" t="str">
            <v>B1</v>
          </cell>
          <cell r="AK56">
            <v>0</v>
          </cell>
          <cell r="AL56"/>
          <cell r="AM56">
            <v>311</v>
          </cell>
          <cell r="AN56">
            <v>290</v>
          </cell>
          <cell r="AO56">
            <v>269</v>
          </cell>
          <cell r="AP56">
            <v>248</v>
          </cell>
          <cell r="AQ56">
            <v>227</v>
          </cell>
          <cell r="AR56">
            <v>206</v>
          </cell>
          <cell r="AS56">
            <v>185</v>
          </cell>
          <cell r="AT56">
            <v>164</v>
          </cell>
          <cell r="AU56">
            <v>143</v>
          </cell>
          <cell r="AV56"/>
          <cell r="AW56"/>
          <cell r="AX56"/>
          <cell r="AY56"/>
          <cell r="AZ56"/>
          <cell r="BA56"/>
          <cell r="BB56"/>
          <cell r="BC56"/>
          <cell r="BD56"/>
          <cell r="BE56"/>
          <cell r="BF56"/>
          <cell r="BG56"/>
          <cell r="BH56"/>
          <cell r="BI56"/>
          <cell r="BJ56"/>
          <cell r="BK56"/>
        </row>
        <row r="57">
          <cell r="L57" t="str">
            <v>SFR-02</v>
          </cell>
          <cell r="M57">
            <v>17</v>
          </cell>
          <cell r="N57"/>
          <cell r="O57">
            <v>6</v>
          </cell>
          <cell r="P57">
            <v>1012</v>
          </cell>
          <cell r="Q57">
            <v>991</v>
          </cell>
          <cell r="R57">
            <v>696</v>
          </cell>
          <cell r="S57">
            <v>675</v>
          </cell>
          <cell r="T57">
            <v>31</v>
          </cell>
          <cell r="U57">
            <v>10</v>
          </cell>
          <cell r="V57"/>
          <cell r="W57"/>
          <cell r="X57"/>
          <cell r="Y57"/>
          <cell r="Z57"/>
          <cell r="AA57"/>
          <cell r="AB57"/>
          <cell r="AC57"/>
          <cell r="AD57"/>
          <cell r="AE57" t="str">
            <v>SFR-02</v>
          </cell>
          <cell r="AF57">
            <v>9</v>
          </cell>
          <cell r="AG57"/>
          <cell r="AH57">
            <v>10</v>
          </cell>
          <cell r="AI57">
            <v>9</v>
          </cell>
          <cell r="AJ57" t="str">
            <v>B2</v>
          </cell>
          <cell r="AK57">
            <v>0</v>
          </cell>
          <cell r="AL57"/>
          <cell r="AM57">
            <v>304</v>
          </cell>
          <cell r="AN57">
            <v>283</v>
          </cell>
          <cell r="AO57">
            <v>262</v>
          </cell>
          <cell r="AP57">
            <v>241</v>
          </cell>
          <cell r="AQ57">
            <v>220</v>
          </cell>
          <cell r="AR57">
            <v>199</v>
          </cell>
          <cell r="AS57">
            <v>178</v>
          </cell>
          <cell r="AT57">
            <v>157</v>
          </cell>
          <cell r="AU57">
            <v>136</v>
          </cell>
          <cell r="AV57"/>
          <cell r="AW57"/>
          <cell r="AX57"/>
          <cell r="AY57"/>
          <cell r="AZ57"/>
          <cell r="BA57"/>
          <cell r="BB57"/>
          <cell r="BC57"/>
          <cell r="BD57"/>
          <cell r="BE57"/>
          <cell r="BF57"/>
          <cell r="BG57"/>
          <cell r="BH57"/>
          <cell r="BI57"/>
          <cell r="BJ57"/>
          <cell r="BK57"/>
        </row>
        <row r="58">
          <cell r="L58" t="str">
            <v>SFR-03</v>
          </cell>
          <cell r="M58">
            <v>11</v>
          </cell>
          <cell r="N58" t="str">
            <v>erro</v>
          </cell>
          <cell r="O58">
            <v>4</v>
          </cell>
          <cell r="P58">
            <v>689</v>
          </cell>
          <cell r="Q58">
            <v>668</v>
          </cell>
          <cell r="R58" t="e">
            <v>#NUM!</v>
          </cell>
          <cell r="S58" t="e">
            <v>#NUM!</v>
          </cell>
          <cell r="T58"/>
          <cell r="U58"/>
          <cell r="V58"/>
          <cell r="W58"/>
          <cell r="X58"/>
          <cell r="Y58"/>
          <cell r="Z58"/>
          <cell r="AA58"/>
          <cell r="AB58"/>
          <cell r="AC58"/>
          <cell r="AD58"/>
          <cell r="AE58" t="str">
            <v>SFR-03</v>
          </cell>
          <cell r="AF58">
            <v>11</v>
          </cell>
          <cell r="AG58"/>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cell r="AY58"/>
          <cell r="AZ58"/>
          <cell r="BA58"/>
          <cell r="BB58"/>
          <cell r="BC58"/>
          <cell r="BD58"/>
          <cell r="BE58"/>
          <cell r="BF58"/>
          <cell r="BG58"/>
          <cell r="BH58"/>
          <cell r="BI58"/>
          <cell r="BJ58"/>
          <cell r="BK58"/>
        </row>
        <row r="59">
          <cell r="L59" t="str">
            <v>SJO-01</v>
          </cell>
          <cell r="M59">
            <v>11</v>
          </cell>
          <cell r="N59"/>
          <cell r="O59">
            <v>4</v>
          </cell>
          <cell r="P59">
            <v>1018</v>
          </cell>
          <cell r="Q59">
            <v>997</v>
          </cell>
          <cell r="R59">
            <v>702</v>
          </cell>
          <cell r="S59">
            <v>681</v>
          </cell>
          <cell r="T59"/>
          <cell r="U59"/>
          <cell r="V59"/>
          <cell r="W59"/>
          <cell r="X59"/>
          <cell r="Y59"/>
          <cell r="Z59"/>
          <cell r="AA59"/>
          <cell r="AB59"/>
          <cell r="AC59"/>
          <cell r="AD59"/>
          <cell r="AE59" t="str">
            <v>SJO-01</v>
          </cell>
          <cell r="AF59">
            <v>7</v>
          </cell>
          <cell r="AG59"/>
          <cell r="AH59">
            <v>8</v>
          </cell>
          <cell r="AI59">
            <v>7</v>
          </cell>
          <cell r="AJ59" t="str">
            <v>C1</v>
          </cell>
          <cell r="AK59">
            <v>0</v>
          </cell>
          <cell r="AL59"/>
          <cell r="AM59">
            <v>310</v>
          </cell>
          <cell r="AN59">
            <v>289</v>
          </cell>
          <cell r="AO59">
            <v>268</v>
          </cell>
          <cell r="AP59">
            <v>247</v>
          </cell>
          <cell r="AQ59">
            <v>226</v>
          </cell>
          <cell r="AR59">
            <v>184</v>
          </cell>
          <cell r="AS59">
            <v>142</v>
          </cell>
          <cell r="AT59"/>
          <cell r="AU59"/>
          <cell r="AV59"/>
          <cell r="AW59"/>
          <cell r="AX59"/>
          <cell r="AY59"/>
          <cell r="AZ59"/>
          <cell r="BA59"/>
          <cell r="BB59"/>
          <cell r="BC59"/>
          <cell r="BD59"/>
          <cell r="BE59"/>
          <cell r="BF59"/>
          <cell r="BG59"/>
          <cell r="BH59"/>
          <cell r="BI59"/>
          <cell r="BJ59"/>
          <cell r="BK59"/>
        </row>
        <row r="60">
          <cell r="L60" t="str">
            <v>SJO-02</v>
          </cell>
          <cell r="M60">
            <v>17</v>
          </cell>
          <cell r="N60"/>
          <cell r="O60">
            <v>6</v>
          </cell>
          <cell r="P60">
            <v>716</v>
          </cell>
          <cell r="Q60">
            <v>695</v>
          </cell>
          <cell r="R60">
            <v>674</v>
          </cell>
          <cell r="S60">
            <v>135</v>
          </cell>
          <cell r="T60">
            <v>30</v>
          </cell>
          <cell r="U60">
            <v>9</v>
          </cell>
          <cell r="V60"/>
          <cell r="W60"/>
          <cell r="X60"/>
          <cell r="Y60"/>
          <cell r="Z60"/>
          <cell r="AA60"/>
          <cell r="AB60"/>
          <cell r="AC60"/>
          <cell r="AD60"/>
          <cell r="AE60" t="str">
            <v>SJO-02</v>
          </cell>
          <cell r="AF60">
            <v>7</v>
          </cell>
          <cell r="AG60"/>
          <cell r="AH60">
            <v>8</v>
          </cell>
          <cell r="AI60">
            <v>7</v>
          </cell>
          <cell r="AJ60" t="str">
            <v>C2</v>
          </cell>
          <cell r="AK60">
            <v>0</v>
          </cell>
          <cell r="AL60"/>
          <cell r="AM60">
            <v>303</v>
          </cell>
          <cell r="AN60">
            <v>282</v>
          </cell>
          <cell r="AO60">
            <v>261</v>
          </cell>
          <cell r="AP60">
            <v>240</v>
          </cell>
          <cell r="AQ60">
            <v>219</v>
          </cell>
          <cell r="AR60">
            <v>198</v>
          </cell>
          <cell r="AS60">
            <v>177</v>
          </cell>
          <cell r="AT60"/>
          <cell r="AU60"/>
          <cell r="AV60"/>
          <cell r="AW60"/>
          <cell r="AX60"/>
          <cell r="AY60"/>
          <cell r="AZ60"/>
          <cell r="BA60"/>
          <cell r="BB60"/>
          <cell r="BC60"/>
          <cell r="BD60"/>
          <cell r="BE60"/>
          <cell r="BF60"/>
          <cell r="BG60"/>
          <cell r="BH60"/>
          <cell r="BI60"/>
          <cell r="BJ60"/>
          <cell r="BK60"/>
        </row>
        <row r="61">
          <cell r="L61" t="str">
            <v>SJO-03</v>
          </cell>
          <cell r="M61">
            <v>14</v>
          </cell>
          <cell r="N61"/>
          <cell r="O61">
            <v>5</v>
          </cell>
          <cell r="P61">
            <v>1004</v>
          </cell>
          <cell r="Q61">
            <v>709</v>
          </cell>
          <cell r="R61">
            <v>688</v>
          </cell>
          <cell r="S61">
            <v>667</v>
          </cell>
          <cell r="T61">
            <v>2</v>
          </cell>
          <cell r="U61"/>
          <cell r="V61"/>
          <cell r="W61"/>
          <cell r="X61"/>
          <cell r="Y61"/>
          <cell r="Z61"/>
          <cell r="AA61"/>
          <cell r="AB61"/>
          <cell r="AC61"/>
          <cell r="AD61"/>
          <cell r="AE61" t="str">
            <v>SJO-03</v>
          </cell>
          <cell r="AF61">
            <v>11</v>
          </cell>
          <cell r="AG61"/>
          <cell r="AH61">
            <v>12</v>
          </cell>
          <cell r="AI61">
            <v>11</v>
          </cell>
          <cell r="AJ61" t="str">
            <v>C3</v>
          </cell>
          <cell r="AK61">
            <v>0</v>
          </cell>
          <cell r="AL61"/>
          <cell r="AM61">
            <v>296</v>
          </cell>
          <cell r="AN61">
            <v>275</v>
          </cell>
          <cell r="AO61">
            <v>254</v>
          </cell>
          <cell r="AP61">
            <v>233</v>
          </cell>
          <cell r="AQ61">
            <v>212</v>
          </cell>
          <cell r="AR61">
            <v>191</v>
          </cell>
          <cell r="AS61">
            <v>170</v>
          </cell>
          <cell r="AT61">
            <v>149</v>
          </cell>
          <cell r="AU61">
            <v>128</v>
          </cell>
          <cell r="AV61">
            <v>107</v>
          </cell>
          <cell r="AW61">
            <v>86</v>
          </cell>
          <cell r="AX61"/>
          <cell r="AY61"/>
          <cell r="AZ61"/>
          <cell r="BA61"/>
          <cell r="BB61"/>
          <cell r="BC61"/>
          <cell r="BD61"/>
          <cell r="BE61"/>
          <cell r="BF61"/>
          <cell r="BG61"/>
          <cell r="BH61"/>
          <cell r="BI61"/>
          <cell r="BJ61"/>
          <cell r="BK61"/>
        </row>
        <row r="62">
          <cell r="L62" t="str">
            <v>SLZ-01</v>
          </cell>
          <cell r="M62">
            <v>5</v>
          </cell>
          <cell r="N62"/>
          <cell r="O62">
            <v>2</v>
          </cell>
          <cell r="P62">
            <v>1020</v>
          </cell>
          <cell r="Q62">
            <v>999</v>
          </cell>
          <cell r="R62"/>
          <cell r="S62"/>
          <cell r="T62"/>
          <cell r="U62"/>
          <cell r="V62"/>
          <cell r="W62"/>
          <cell r="X62"/>
          <cell r="Y62"/>
          <cell r="Z62"/>
          <cell r="AA62"/>
          <cell r="AB62"/>
          <cell r="AC62"/>
          <cell r="AD62"/>
          <cell r="AE62" t="str">
            <v>SLZ-01</v>
          </cell>
          <cell r="AF62">
            <v>11</v>
          </cell>
          <cell r="AG62"/>
          <cell r="AH62">
            <v>12</v>
          </cell>
          <cell r="AI62">
            <v>11</v>
          </cell>
          <cell r="AJ62" t="str">
            <v>A1</v>
          </cell>
          <cell r="AK62">
            <v>0</v>
          </cell>
          <cell r="AL62"/>
          <cell r="AM62">
            <v>312</v>
          </cell>
          <cell r="AN62">
            <v>291</v>
          </cell>
          <cell r="AO62">
            <v>270</v>
          </cell>
          <cell r="AP62">
            <v>249</v>
          </cell>
          <cell r="AQ62">
            <v>228</v>
          </cell>
          <cell r="AR62">
            <v>207</v>
          </cell>
          <cell r="AS62">
            <v>186</v>
          </cell>
          <cell r="AT62">
            <v>165</v>
          </cell>
          <cell r="AU62">
            <v>144</v>
          </cell>
          <cell r="AV62">
            <v>123</v>
          </cell>
          <cell r="AW62">
            <v>102</v>
          </cell>
          <cell r="AX62"/>
          <cell r="AY62"/>
          <cell r="AZ62"/>
          <cell r="BA62"/>
          <cell r="BB62"/>
          <cell r="BC62"/>
          <cell r="BD62"/>
          <cell r="BE62"/>
          <cell r="BF62"/>
          <cell r="BG62"/>
          <cell r="BH62"/>
          <cell r="BI62"/>
          <cell r="BJ62"/>
          <cell r="BK62"/>
        </row>
        <row r="63">
          <cell r="L63" t="str">
            <v>SMO-01</v>
          </cell>
          <cell r="M63">
            <v>11</v>
          </cell>
          <cell r="N63"/>
          <cell r="O63">
            <v>4</v>
          </cell>
          <cell r="P63">
            <v>1020</v>
          </cell>
          <cell r="Q63">
            <v>999</v>
          </cell>
          <cell r="R63">
            <v>704</v>
          </cell>
          <cell r="S63">
            <v>683</v>
          </cell>
          <cell r="T63"/>
          <cell r="U63"/>
          <cell r="V63"/>
          <cell r="W63"/>
          <cell r="X63"/>
          <cell r="Y63"/>
          <cell r="Z63"/>
          <cell r="AA63"/>
          <cell r="AB63"/>
          <cell r="AC63"/>
          <cell r="AD63"/>
          <cell r="AE63" t="str">
            <v>SMO-01</v>
          </cell>
          <cell r="AF63">
            <v>6</v>
          </cell>
          <cell r="AG63"/>
          <cell r="AH63">
            <v>7</v>
          </cell>
          <cell r="AI63">
            <v>6</v>
          </cell>
          <cell r="AJ63" t="str">
            <v>A1</v>
          </cell>
          <cell r="AK63">
            <v>0</v>
          </cell>
          <cell r="AL63"/>
          <cell r="AM63">
            <v>312</v>
          </cell>
          <cell r="AN63">
            <v>291</v>
          </cell>
          <cell r="AO63">
            <v>270</v>
          </cell>
          <cell r="AP63">
            <v>249</v>
          </cell>
          <cell r="AQ63">
            <v>228</v>
          </cell>
          <cell r="AR63">
            <v>207</v>
          </cell>
          <cell r="AS63"/>
          <cell r="AT63"/>
          <cell r="AU63"/>
          <cell r="AV63"/>
          <cell r="AW63"/>
          <cell r="AX63"/>
          <cell r="AY63"/>
          <cell r="AZ63"/>
          <cell r="BA63"/>
          <cell r="BB63"/>
          <cell r="BC63"/>
          <cell r="BD63"/>
          <cell r="BE63"/>
          <cell r="BF63"/>
          <cell r="BG63"/>
          <cell r="BH63"/>
          <cell r="BI63"/>
          <cell r="BJ63"/>
          <cell r="BK63"/>
        </row>
        <row r="64">
          <cell r="L64" t="str">
            <v>SMO-02</v>
          </cell>
          <cell r="M64">
            <v>14</v>
          </cell>
          <cell r="N64"/>
          <cell r="O64">
            <v>5</v>
          </cell>
          <cell r="P64">
            <v>1006</v>
          </cell>
          <cell r="Q64">
            <v>711</v>
          </cell>
          <cell r="R64">
            <v>690</v>
          </cell>
          <cell r="S64">
            <v>669</v>
          </cell>
          <cell r="T64">
            <v>4</v>
          </cell>
          <cell r="U64"/>
          <cell r="V64"/>
          <cell r="W64"/>
          <cell r="X64"/>
          <cell r="Y64"/>
          <cell r="Z64"/>
          <cell r="AA64"/>
          <cell r="AB64"/>
          <cell r="AC64"/>
          <cell r="AD64"/>
          <cell r="AE64" t="str">
            <v>SMO-02</v>
          </cell>
          <cell r="AF64">
            <v>9</v>
          </cell>
          <cell r="AG64"/>
          <cell r="AH64">
            <v>10</v>
          </cell>
          <cell r="AI64">
            <v>9</v>
          </cell>
          <cell r="AJ64" t="str">
            <v>A3</v>
          </cell>
          <cell r="AK64">
            <v>0</v>
          </cell>
          <cell r="AL64"/>
          <cell r="AM64">
            <v>298</v>
          </cell>
          <cell r="AN64">
            <v>277</v>
          </cell>
          <cell r="AO64">
            <v>256</v>
          </cell>
          <cell r="AP64">
            <v>235</v>
          </cell>
          <cell r="AQ64">
            <v>214</v>
          </cell>
          <cell r="AR64">
            <v>193</v>
          </cell>
          <cell r="AS64">
            <v>172</v>
          </cell>
          <cell r="AT64">
            <v>151</v>
          </cell>
          <cell r="AU64">
            <v>130</v>
          </cell>
          <cell r="AV64"/>
          <cell r="AW64"/>
          <cell r="AX64"/>
          <cell r="AY64"/>
          <cell r="AZ64"/>
          <cell r="BA64"/>
          <cell r="BB64"/>
          <cell r="BC64"/>
          <cell r="BD64"/>
          <cell r="BE64"/>
          <cell r="BF64"/>
          <cell r="BG64"/>
          <cell r="BH64"/>
          <cell r="BI64"/>
          <cell r="BJ64"/>
          <cell r="BK64"/>
        </row>
        <row r="65">
          <cell r="L65" t="str">
            <v>SMO-03</v>
          </cell>
          <cell r="M65">
            <v>17</v>
          </cell>
          <cell r="N65"/>
          <cell r="O65">
            <v>6</v>
          </cell>
          <cell r="P65">
            <v>992</v>
          </cell>
          <cell r="Q65">
            <v>697</v>
          </cell>
          <cell r="R65">
            <v>676</v>
          </cell>
          <cell r="S65">
            <v>53</v>
          </cell>
          <cell r="T65">
            <v>32</v>
          </cell>
          <cell r="U65">
            <v>11</v>
          </cell>
          <cell r="V65"/>
          <cell r="W65"/>
          <cell r="X65"/>
          <cell r="Y65"/>
          <cell r="Z65"/>
          <cell r="AA65"/>
          <cell r="AB65"/>
          <cell r="AC65"/>
          <cell r="AD65"/>
          <cell r="AE65" t="str">
            <v>SMO-03</v>
          </cell>
          <cell r="AF65">
            <v>9</v>
          </cell>
          <cell r="AG65"/>
          <cell r="AH65">
            <v>10</v>
          </cell>
          <cell r="AI65">
            <v>9</v>
          </cell>
          <cell r="AJ65" t="str">
            <v>A2</v>
          </cell>
          <cell r="AK65">
            <v>0</v>
          </cell>
          <cell r="AL65"/>
          <cell r="AM65">
            <v>305</v>
          </cell>
          <cell r="AN65">
            <v>284</v>
          </cell>
          <cell r="AO65">
            <v>263</v>
          </cell>
          <cell r="AP65">
            <v>242</v>
          </cell>
          <cell r="AQ65">
            <v>221</v>
          </cell>
          <cell r="AR65">
            <v>200</v>
          </cell>
          <cell r="AS65">
            <v>179</v>
          </cell>
          <cell r="AT65">
            <v>158</v>
          </cell>
          <cell r="AU65">
            <v>137</v>
          </cell>
          <cell r="AV65"/>
          <cell r="AW65"/>
          <cell r="AX65"/>
          <cell r="AY65"/>
          <cell r="AZ65"/>
          <cell r="BA65"/>
          <cell r="BB65"/>
          <cell r="BC65"/>
          <cell r="BD65"/>
          <cell r="BE65"/>
          <cell r="BF65"/>
          <cell r="BG65"/>
          <cell r="BH65"/>
          <cell r="BI65"/>
          <cell r="BJ65"/>
          <cell r="BK65"/>
        </row>
        <row r="66">
          <cell r="L66" t="str">
            <v>SNV-01</v>
          </cell>
          <cell r="M66">
            <v>14</v>
          </cell>
          <cell r="N66"/>
          <cell r="O66">
            <v>5</v>
          </cell>
          <cell r="P66">
            <v>1014</v>
          </cell>
          <cell r="Q66">
            <v>993</v>
          </cell>
          <cell r="R66">
            <v>698</v>
          </cell>
          <cell r="S66">
            <v>677</v>
          </cell>
          <cell r="T66">
            <v>12</v>
          </cell>
          <cell r="U66"/>
          <cell r="V66"/>
          <cell r="W66"/>
          <cell r="X66"/>
          <cell r="Y66"/>
          <cell r="Z66"/>
          <cell r="AA66"/>
          <cell r="AB66"/>
          <cell r="AC66"/>
          <cell r="AD66"/>
          <cell r="AE66" t="str">
            <v>SNV-01</v>
          </cell>
          <cell r="AF66">
            <v>7</v>
          </cell>
          <cell r="AG66"/>
          <cell r="AH66">
            <v>8</v>
          </cell>
          <cell r="AI66">
            <v>7</v>
          </cell>
          <cell r="AJ66" t="str">
            <v>G1</v>
          </cell>
          <cell r="AK66">
            <v>0</v>
          </cell>
          <cell r="AL66"/>
          <cell r="AM66">
            <v>306</v>
          </cell>
          <cell r="AN66">
            <v>285</v>
          </cell>
          <cell r="AO66">
            <v>264</v>
          </cell>
          <cell r="AP66">
            <v>243</v>
          </cell>
          <cell r="AQ66">
            <v>222</v>
          </cell>
          <cell r="AR66">
            <v>201</v>
          </cell>
          <cell r="AS66">
            <v>180</v>
          </cell>
          <cell r="AT66"/>
          <cell r="AU66"/>
          <cell r="AV66"/>
          <cell r="AW66"/>
          <cell r="AX66"/>
          <cell r="AY66"/>
          <cell r="AZ66"/>
          <cell r="BA66"/>
          <cell r="BB66"/>
          <cell r="BC66"/>
          <cell r="BD66"/>
          <cell r="BE66"/>
          <cell r="BF66"/>
          <cell r="BG66"/>
          <cell r="BH66"/>
          <cell r="BI66"/>
          <cell r="BJ66"/>
          <cell r="BK66"/>
        </row>
        <row r="67">
          <cell r="L67" t="str">
            <v>SNV-02</v>
          </cell>
          <cell r="M67">
            <v>17</v>
          </cell>
          <cell r="N67"/>
          <cell r="O67">
            <v>6</v>
          </cell>
          <cell r="P67">
            <v>1007</v>
          </cell>
          <cell r="Q67">
            <v>712</v>
          </cell>
          <cell r="R67">
            <v>691</v>
          </cell>
          <cell r="S67">
            <v>670</v>
          </cell>
          <cell r="T67">
            <v>68</v>
          </cell>
          <cell r="U67">
            <v>5</v>
          </cell>
          <cell r="V67"/>
          <cell r="W67"/>
          <cell r="X67"/>
          <cell r="Y67"/>
          <cell r="Z67"/>
          <cell r="AA67"/>
          <cell r="AB67"/>
          <cell r="AC67"/>
          <cell r="AD67"/>
          <cell r="AE67" t="str">
            <v>SNV-02</v>
          </cell>
          <cell r="AF67">
            <v>7</v>
          </cell>
          <cell r="AG67"/>
          <cell r="AH67">
            <v>8</v>
          </cell>
          <cell r="AI67">
            <v>7</v>
          </cell>
          <cell r="AJ67" t="str">
            <v>G2</v>
          </cell>
          <cell r="AK67">
            <v>0</v>
          </cell>
          <cell r="AL67"/>
          <cell r="AM67">
            <v>299</v>
          </cell>
          <cell r="AN67">
            <v>278</v>
          </cell>
          <cell r="AO67">
            <v>257</v>
          </cell>
          <cell r="AP67">
            <v>236</v>
          </cell>
          <cell r="AQ67">
            <v>215</v>
          </cell>
          <cell r="AR67">
            <v>194</v>
          </cell>
          <cell r="AS67">
            <v>173</v>
          </cell>
          <cell r="AT67"/>
          <cell r="AU67"/>
          <cell r="AV67"/>
          <cell r="AW67"/>
          <cell r="AX67"/>
          <cell r="AY67"/>
          <cell r="AZ67"/>
          <cell r="BA67"/>
          <cell r="BB67"/>
          <cell r="BC67"/>
          <cell r="BD67"/>
          <cell r="BE67"/>
          <cell r="BF67"/>
          <cell r="BG67"/>
          <cell r="BH67"/>
          <cell r="BI67"/>
          <cell r="BJ67"/>
          <cell r="BK67"/>
        </row>
        <row r="68">
          <cell r="L68" t="str">
            <v>SNV-03</v>
          </cell>
          <cell r="M68">
            <v>23</v>
          </cell>
          <cell r="N68"/>
          <cell r="O68">
            <v>8</v>
          </cell>
          <cell r="P68">
            <v>1021</v>
          </cell>
          <cell r="Q68">
            <v>1000</v>
          </cell>
          <cell r="R68">
            <v>705</v>
          </cell>
          <cell r="S68">
            <v>684</v>
          </cell>
          <cell r="T68">
            <v>82</v>
          </cell>
          <cell r="U68">
            <v>61</v>
          </cell>
          <cell r="V68">
            <v>40</v>
          </cell>
          <cell r="W68">
            <v>19</v>
          </cell>
          <cell r="X68"/>
          <cell r="Y68"/>
          <cell r="Z68"/>
          <cell r="AA68"/>
          <cell r="AB68"/>
          <cell r="AC68"/>
          <cell r="AD68"/>
          <cell r="AE68" t="str">
            <v>SNV-03</v>
          </cell>
          <cell r="AF68">
            <v>7</v>
          </cell>
          <cell r="AG68"/>
          <cell r="AH68">
            <v>8</v>
          </cell>
          <cell r="AI68">
            <v>7</v>
          </cell>
          <cell r="AJ68" t="str">
            <v>G3</v>
          </cell>
          <cell r="AK68">
            <v>0</v>
          </cell>
          <cell r="AL68"/>
          <cell r="AM68">
            <v>292</v>
          </cell>
          <cell r="AN68">
            <v>271</v>
          </cell>
          <cell r="AO68">
            <v>250</v>
          </cell>
          <cell r="AP68">
            <v>229</v>
          </cell>
          <cell r="AQ68">
            <v>208</v>
          </cell>
          <cell r="AR68">
            <v>187</v>
          </cell>
          <cell r="AS68">
            <v>166</v>
          </cell>
          <cell r="AT68"/>
          <cell r="AU68"/>
          <cell r="AV68"/>
          <cell r="AW68"/>
          <cell r="AX68"/>
          <cell r="AY68"/>
          <cell r="AZ68"/>
          <cell r="BA68"/>
          <cell r="BB68"/>
          <cell r="BC68"/>
          <cell r="BD68"/>
          <cell r="BE68"/>
          <cell r="BF68"/>
          <cell r="BG68"/>
          <cell r="BH68"/>
          <cell r="BI68"/>
          <cell r="BJ68"/>
          <cell r="BK68"/>
        </row>
        <row r="69">
          <cell r="L69" t="str">
            <v>TRP-01</v>
          </cell>
          <cell r="M69">
            <v>11</v>
          </cell>
          <cell r="N69"/>
          <cell r="O69">
            <v>4</v>
          </cell>
          <cell r="P69">
            <v>79</v>
          </cell>
          <cell r="Q69">
            <v>58</v>
          </cell>
          <cell r="R69">
            <v>37</v>
          </cell>
          <cell r="S69">
            <v>16</v>
          </cell>
          <cell r="T69"/>
          <cell r="U69"/>
          <cell r="V69"/>
          <cell r="W69"/>
          <cell r="X69"/>
          <cell r="Y69"/>
          <cell r="Z69"/>
          <cell r="AA69"/>
          <cell r="AB69"/>
          <cell r="AC69"/>
          <cell r="AD69"/>
          <cell r="AE69" t="str">
            <v>TRP-01</v>
          </cell>
          <cell r="AF69">
            <v>11</v>
          </cell>
          <cell r="AG69"/>
          <cell r="AH69">
            <v>12</v>
          </cell>
          <cell r="AI69">
            <v>11</v>
          </cell>
          <cell r="AJ69" t="str">
            <v>C1</v>
          </cell>
          <cell r="AK69">
            <v>0</v>
          </cell>
          <cell r="AL69"/>
          <cell r="AM69">
            <v>310</v>
          </cell>
          <cell r="AN69">
            <v>289</v>
          </cell>
          <cell r="AO69">
            <v>268</v>
          </cell>
          <cell r="AP69">
            <v>247</v>
          </cell>
          <cell r="AQ69">
            <v>226</v>
          </cell>
          <cell r="AR69">
            <v>205</v>
          </cell>
          <cell r="AS69">
            <v>184</v>
          </cell>
          <cell r="AT69">
            <v>163</v>
          </cell>
          <cell r="AU69">
            <v>142</v>
          </cell>
          <cell r="AV69">
            <v>121</v>
          </cell>
          <cell r="AW69">
            <v>100</v>
          </cell>
          <cell r="AX69"/>
          <cell r="AY69"/>
          <cell r="AZ69"/>
          <cell r="BA69"/>
          <cell r="BB69"/>
          <cell r="BC69"/>
          <cell r="BD69"/>
          <cell r="BE69"/>
          <cell r="BF69"/>
          <cell r="BG69"/>
          <cell r="BH69"/>
          <cell r="BI69"/>
          <cell r="BJ69"/>
          <cell r="BK69"/>
        </row>
        <row r="70">
          <cell r="L70" t="str">
            <v>TRP-02</v>
          </cell>
          <cell r="M70">
            <v>8</v>
          </cell>
          <cell r="N70"/>
          <cell r="O70">
            <v>3</v>
          </cell>
          <cell r="P70">
            <v>1011</v>
          </cell>
          <cell r="Q70">
            <v>72</v>
          </cell>
          <cell r="R70">
            <v>51</v>
          </cell>
          <cell r="S70"/>
          <cell r="T70"/>
          <cell r="U70"/>
          <cell r="V70"/>
          <cell r="W70"/>
          <cell r="X70"/>
          <cell r="Y70"/>
          <cell r="Z70"/>
          <cell r="AA70"/>
          <cell r="AB70"/>
          <cell r="AC70"/>
          <cell r="AD70"/>
          <cell r="AE70" t="str">
            <v>TRP-02</v>
          </cell>
          <cell r="AF70">
            <v>11</v>
          </cell>
          <cell r="AG70"/>
          <cell r="AH70">
            <v>12</v>
          </cell>
          <cell r="AI70">
            <v>11</v>
          </cell>
          <cell r="AJ70" t="str">
            <v>C2</v>
          </cell>
          <cell r="AK70">
            <v>0</v>
          </cell>
          <cell r="AL70"/>
          <cell r="AM70">
            <v>303</v>
          </cell>
          <cell r="AN70">
            <v>282</v>
          </cell>
          <cell r="AO70">
            <v>261</v>
          </cell>
          <cell r="AP70">
            <v>240</v>
          </cell>
          <cell r="AQ70">
            <v>219</v>
          </cell>
          <cell r="AR70">
            <v>198</v>
          </cell>
          <cell r="AS70">
            <v>177</v>
          </cell>
          <cell r="AT70">
            <v>156</v>
          </cell>
          <cell r="AU70">
            <v>135</v>
          </cell>
          <cell r="AV70">
            <v>114</v>
          </cell>
          <cell r="AW70">
            <v>93</v>
          </cell>
          <cell r="AX70"/>
          <cell r="AY70"/>
          <cell r="AZ70"/>
          <cell r="BA70"/>
          <cell r="BB70"/>
          <cell r="BC70"/>
          <cell r="BD70"/>
          <cell r="BE70"/>
          <cell r="BF70"/>
          <cell r="BG70"/>
          <cell r="BH70"/>
          <cell r="BI70"/>
          <cell r="BJ70"/>
          <cell r="BK70"/>
        </row>
        <row r="71">
          <cell r="L71" t="str">
            <v>TRP-03</v>
          </cell>
          <cell r="M71">
            <v>5</v>
          </cell>
          <cell r="N71"/>
          <cell r="O71">
            <v>2</v>
          </cell>
          <cell r="P71">
            <v>65</v>
          </cell>
          <cell r="Q71">
            <v>44</v>
          </cell>
          <cell r="R71"/>
          <cell r="S71"/>
          <cell r="T71"/>
          <cell r="U71"/>
          <cell r="V71"/>
          <cell r="W71"/>
          <cell r="X71"/>
          <cell r="Y71"/>
          <cell r="Z71"/>
          <cell r="AA71"/>
          <cell r="AB71"/>
          <cell r="AC71"/>
          <cell r="AD71"/>
          <cell r="AE71" t="str">
            <v>TRP-03</v>
          </cell>
          <cell r="AF71">
            <v>5</v>
          </cell>
          <cell r="AG71"/>
          <cell r="AH71">
            <v>6</v>
          </cell>
          <cell r="AI71">
            <v>5</v>
          </cell>
          <cell r="AJ71" t="str">
            <v>C3</v>
          </cell>
          <cell r="AK71">
            <v>0</v>
          </cell>
          <cell r="AL71"/>
          <cell r="AM71">
            <v>296</v>
          </cell>
          <cell r="AN71">
            <v>275</v>
          </cell>
          <cell r="AO71">
            <v>254</v>
          </cell>
          <cell r="AP71">
            <v>233</v>
          </cell>
          <cell r="AQ71">
            <v>212</v>
          </cell>
          <cell r="AR71"/>
          <cell r="AS71"/>
          <cell r="AT71"/>
          <cell r="AU71"/>
          <cell r="AV71"/>
          <cell r="AW71"/>
          <cell r="AX71"/>
          <cell r="AY71"/>
          <cell r="AZ71"/>
          <cell r="BA71"/>
          <cell r="BB71"/>
          <cell r="BC71"/>
          <cell r="BD71"/>
          <cell r="BE71"/>
          <cell r="BF71"/>
          <cell r="BG71"/>
          <cell r="BH71"/>
          <cell r="BI71"/>
          <cell r="BJ71"/>
          <cell r="BK71"/>
        </row>
        <row r="72">
          <cell r="L72" t="str">
            <v>TVT-01</v>
          </cell>
          <cell r="M72">
            <v>8</v>
          </cell>
          <cell r="N72"/>
          <cell r="O72">
            <v>3</v>
          </cell>
          <cell r="P72">
            <v>1015</v>
          </cell>
          <cell r="Q72">
            <v>34</v>
          </cell>
          <cell r="R72">
            <v>13</v>
          </cell>
          <cell r="S72"/>
          <cell r="T72"/>
          <cell r="U72"/>
          <cell r="V72"/>
          <cell r="W72"/>
          <cell r="X72"/>
          <cell r="Y72"/>
          <cell r="Z72"/>
          <cell r="AA72"/>
          <cell r="AB72"/>
          <cell r="AC72"/>
          <cell r="AD72"/>
          <cell r="AE72" t="str">
            <v>TVT-01</v>
          </cell>
          <cell r="AF72">
            <v>9</v>
          </cell>
          <cell r="AG72"/>
          <cell r="AH72">
            <v>10</v>
          </cell>
          <cell r="AI72">
            <v>9</v>
          </cell>
          <cell r="AJ72" t="str">
            <v>F1</v>
          </cell>
          <cell r="AK72">
            <v>0</v>
          </cell>
          <cell r="AL72"/>
          <cell r="AM72">
            <v>307</v>
          </cell>
          <cell r="AN72">
            <v>286</v>
          </cell>
          <cell r="AO72">
            <v>265</v>
          </cell>
          <cell r="AP72">
            <v>244</v>
          </cell>
          <cell r="AQ72">
            <v>223</v>
          </cell>
          <cell r="AR72">
            <v>202</v>
          </cell>
          <cell r="AS72">
            <v>181</v>
          </cell>
          <cell r="AT72">
            <v>160</v>
          </cell>
          <cell r="AU72">
            <v>139</v>
          </cell>
          <cell r="AV72"/>
          <cell r="AW72"/>
          <cell r="AX72"/>
          <cell r="AY72"/>
          <cell r="AZ72"/>
          <cell r="BA72"/>
          <cell r="BB72"/>
          <cell r="BC72"/>
          <cell r="BD72"/>
          <cell r="BE72"/>
          <cell r="BF72"/>
          <cell r="BG72"/>
          <cell r="BH72"/>
          <cell r="BI72"/>
          <cell r="BJ72"/>
          <cell r="BK72"/>
        </row>
        <row r="73">
          <cell r="L73" t="str">
            <v>TVT-02</v>
          </cell>
          <cell r="M73">
            <v>14</v>
          </cell>
          <cell r="N73"/>
          <cell r="O73">
            <v>5</v>
          </cell>
          <cell r="P73">
            <v>1008</v>
          </cell>
          <cell r="Q73">
            <v>671</v>
          </cell>
          <cell r="R73">
            <v>48</v>
          </cell>
          <cell r="S73">
            <v>27</v>
          </cell>
          <cell r="T73">
            <v>6</v>
          </cell>
          <cell r="U73"/>
          <cell r="V73"/>
          <cell r="W73"/>
          <cell r="X73"/>
          <cell r="Y73"/>
          <cell r="Z73"/>
          <cell r="AA73"/>
          <cell r="AB73"/>
          <cell r="AC73"/>
          <cell r="AD73"/>
          <cell r="AE73" t="str">
            <v>TVT-02</v>
          </cell>
          <cell r="AF73">
            <v>9</v>
          </cell>
          <cell r="AG73"/>
          <cell r="AH73">
            <v>10</v>
          </cell>
          <cell r="AI73">
            <v>9</v>
          </cell>
          <cell r="AJ73" t="str">
            <v>F2</v>
          </cell>
          <cell r="AK73">
            <v>0</v>
          </cell>
          <cell r="AL73"/>
          <cell r="AM73">
            <v>300</v>
          </cell>
          <cell r="AN73">
            <v>279</v>
          </cell>
          <cell r="AO73">
            <v>258</v>
          </cell>
          <cell r="AP73">
            <v>237</v>
          </cell>
          <cell r="AQ73">
            <v>216</v>
          </cell>
          <cell r="AR73">
            <v>195</v>
          </cell>
          <cell r="AS73">
            <v>174</v>
          </cell>
          <cell r="AT73">
            <v>153</v>
          </cell>
          <cell r="AU73">
            <v>132</v>
          </cell>
          <cell r="AV73"/>
          <cell r="AW73"/>
          <cell r="AX73"/>
          <cell r="AY73"/>
          <cell r="AZ73"/>
          <cell r="BA73"/>
          <cell r="BB73"/>
          <cell r="BC73"/>
          <cell r="BD73"/>
          <cell r="BE73"/>
          <cell r="BF73"/>
          <cell r="BG73"/>
          <cell r="BH73"/>
          <cell r="BI73"/>
          <cell r="BJ73"/>
          <cell r="BK73"/>
        </row>
        <row r="74">
          <cell r="L74" t="str">
            <v>TVT-03</v>
          </cell>
          <cell r="M74">
            <v>14</v>
          </cell>
          <cell r="N74"/>
          <cell r="O74">
            <v>5</v>
          </cell>
          <cell r="P74">
            <v>1010</v>
          </cell>
          <cell r="Q74">
            <v>715</v>
          </cell>
          <cell r="R74">
            <v>694</v>
          </cell>
          <cell r="S74">
            <v>673</v>
          </cell>
          <cell r="T74">
            <v>8</v>
          </cell>
          <cell r="U74"/>
          <cell r="V74"/>
          <cell r="W74"/>
          <cell r="X74"/>
          <cell r="Y74"/>
          <cell r="Z74"/>
          <cell r="AA74"/>
          <cell r="AB74"/>
          <cell r="AC74"/>
          <cell r="AD74"/>
          <cell r="AE74" t="str">
            <v>TVT-03</v>
          </cell>
          <cell r="AF74">
            <v>9</v>
          </cell>
          <cell r="AG74"/>
          <cell r="AH74">
            <v>10</v>
          </cell>
          <cell r="AI74">
            <v>9</v>
          </cell>
          <cell r="AJ74" t="str">
            <v>D2</v>
          </cell>
          <cell r="AK74">
            <v>0</v>
          </cell>
          <cell r="AL74"/>
          <cell r="AM74">
            <v>302</v>
          </cell>
          <cell r="AN74">
            <v>281</v>
          </cell>
          <cell r="AO74">
            <v>260</v>
          </cell>
          <cell r="AP74">
            <v>239</v>
          </cell>
          <cell r="AQ74">
            <v>218</v>
          </cell>
          <cell r="AR74">
            <v>197</v>
          </cell>
          <cell r="AS74">
            <v>176</v>
          </cell>
          <cell r="AT74">
            <v>155</v>
          </cell>
          <cell r="AU74">
            <v>134</v>
          </cell>
          <cell r="AV74"/>
          <cell r="AW74"/>
          <cell r="AX74"/>
          <cell r="AY74"/>
          <cell r="AZ74"/>
          <cell r="BA74"/>
          <cell r="BB74"/>
          <cell r="BC74"/>
          <cell r="BD74"/>
          <cell r="BE74"/>
          <cell r="BF74"/>
          <cell r="BG74"/>
          <cell r="BH74"/>
          <cell r="BI74"/>
          <cell r="BJ74"/>
          <cell r="BK74"/>
        </row>
        <row r="75">
          <cell r="L75" t="str">
            <v>VIZ-01</v>
          </cell>
          <cell r="M75">
            <v>5</v>
          </cell>
          <cell r="N75"/>
          <cell r="O75">
            <v>2</v>
          </cell>
          <cell r="P75">
            <v>1017</v>
          </cell>
          <cell r="Q75">
            <v>15</v>
          </cell>
          <cell r="R75"/>
          <cell r="S75"/>
          <cell r="T75"/>
          <cell r="U75"/>
          <cell r="V75"/>
          <cell r="W75"/>
          <cell r="X75"/>
          <cell r="Y75"/>
          <cell r="Z75"/>
          <cell r="AA75"/>
          <cell r="AB75"/>
          <cell r="AC75"/>
          <cell r="AD75"/>
          <cell r="AE75" t="str">
            <v>VIZ-01</v>
          </cell>
          <cell r="AF75">
            <v>4</v>
          </cell>
          <cell r="AG75"/>
          <cell r="AH75">
            <v>5</v>
          </cell>
          <cell r="AI75">
            <v>4</v>
          </cell>
          <cell r="AJ75" t="str">
            <v>D1</v>
          </cell>
          <cell r="AK75">
            <v>0</v>
          </cell>
          <cell r="AL75"/>
          <cell r="AM75">
            <v>309</v>
          </cell>
          <cell r="AN75">
            <v>288</v>
          </cell>
          <cell r="AO75">
            <v>267</v>
          </cell>
          <cell r="AP75">
            <v>246</v>
          </cell>
          <cell r="AQ75"/>
          <cell r="AR75"/>
          <cell r="AS75"/>
          <cell r="AT75"/>
          <cell r="AU75"/>
          <cell r="AV75"/>
          <cell r="AW75"/>
          <cell r="AX75"/>
          <cell r="AY75"/>
          <cell r="AZ75"/>
          <cell r="BA75"/>
          <cell r="BB75"/>
          <cell r="BC75"/>
          <cell r="BD75"/>
          <cell r="BE75"/>
          <cell r="BF75"/>
          <cell r="BG75"/>
          <cell r="BH75"/>
          <cell r="BI75"/>
          <cell r="BJ75"/>
          <cell r="BK75"/>
        </row>
        <row r="76">
          <cell r="L76" t="str">
            <v>VIZ-02</v>
          </cell>
          <cell r="M76">
            <v>8</v>
          </cell>
          <cell r="N76"/>
          <cell r="O76">
            <v>3</v>
          </cell>
          <cell r="P76">
            <v>1010</v>
          </cell>
          <cell r="Q76">
            <v>715</v>
          </cell>
          <cell r="R76">
            <v>673</v>
          </cell>
          <cell r="S76"/>
          <cell r="T76"/>
          <cell r="U76"/>
          <cell r="V76"/>
          <cell r="W76"/>
          <cell r="X76"/>
          <cell r="Y76"/>
          <cell r="Z76"/>
          <cell r="AA76"/>
          <cell r="AB76"/>
          <cell r="AC76"/>
          <cell r="AD76"/>
          <cell r="AE76" t="str">
            <v>VIZ-02</v>
          </cell>
          <cell r="AF76">
            <v>9</v>
          </cell>
          <cell r="AG76"/>
          <cell r="AH76">
            <v>10</v>
          </cell>
          <cell r="AI76">
            <v>9</v>
          </cell>
          <cell r="AJ76" t="str">
            <v>D2</v>
          </cell>
          <cell r="AK76">
            <v>0</v>
          </cell>
          <cell r="AL76"/>
          <cell r="AM76">
            <v>302</v>
          </cell>
          <cell r="AN76">
            <v>281</v>
          </cell>
          <cell r="AO76">
            <v>260</v>
          </cell>
          <cell r="AP76">
            <v>239</v>
          </cell>
          <cell r="AQ76">
            <v>218</v>
          </cell>
          <cell r="AR76">
            <v>197</v>
          </cell>
          <cell r="AS76">
            <v>176</v>
          </cell>
          <cell r="AT76">
            <v>155</v>
          </cell>
          <cell r="AU76">
            <v>134</v>
          </cell>
          <cell r="AV76"/>
          <cell r="AW76"/>
          <cell r="AX76"/>
          <cell r="AY76"/>
          <cell r="AZ76"/>
          <cell r="BA76"/>
          <cell r="BB76"/>
          <cell r="BC76"/>
          <cell r="BD76"/>
          <cell r="BE76"/>
          <cell r="BF76"/>
          <cell r="BG76"/>
          <cell r="BH76"/>
          <cell r="BI76"/>
          <cell r="BJ76"/>
          <cell r="BK76"/>
        </row>
        <row r="77">
          <cell r="L77" t="str">
            <v>VIZ-03</v>
          </cell>
          <cell r="M77">
            <v>8</v>
          </cell>
          <cell r="N77"/>
          <cell r="O77">
            <v>3</v>
          </cell>
          <cell r="P77">
            <v>1003</v>
          </cell>
          <cell r="Q77">
            <v>708</v>
          </cell>
          <cell r="R77">
            <v>687</v>
          </cell>
          <cell r="S77"/>
          <cell r="T77"/>
          <cell r="U77"/>
          <cell r="V77"/>
          <cell r="W77"/>
          <cell r="X77"/>
          <cell r="Y77"/>
          <cell r="Z77"/>
          <cell r="AA77"/>
          <cell r="AB77"/>
          <cell r="AC77"/>
          <cell r="AD77"/>
          <cell r="AE77" t="str">
            <v>VIZ-03</v>
          </cell>
          <cell r="AF77">
            <v>9</v>
          </cell>
          <cell r="AG77"/>
          <cell r="AH77">
            <v>10</v>
          </cell>
          <cell r="AI77">
            <v>9</v>
          </cell>
          <cell r="AJ77" t="str">
            <v>D3</v>
          </cell>
          <cell r="AK77">
            <v>0</v>
          </cell>
          <cell r="AL77"/>
          <cell r="AM77">
            <v>295</v>
          </cell>
          <cell r="AN77">
            <v>274</v>
          </cell>
          <cell r="AO77">
            <v>253</v>
          </cell>
          <cell r="AP77">
            <v>232</v>
          </cell>
          <cell r="AQ77">
            <v>211</v>
          </cell>
          <cell r="AR77">
            <v>190</v>
          </cell>
          <cell r="AS77">
            <v>169</v>
          </cell>
          <cell r="AT77">
            <v>148</v>
          </cell>
          <cell r="AU77">
            <v>127</v>
          </cell>
          <cell r="AV77"/>
          <cell r="AW77"/>
          <cell r="AX77"/>
          <cell r="AY77"/>
          <cell r="AZ77"/>
          <cell r="BA77"/>
          <cell r="BB77"/>
          <cell r="BC77"/>
          <cell r="BD77"/>
          <cell r="BE77"/>
          <cell r="BF77"/>
          <cell r="BG77"/>
          <cell r="BH77"/>
          <cell r="BI77"/>
          <cell r="BJ77"/>
          <cell r="BK77"/>
        </row>
        <row r="78">
          <cell r="L78" t="str">
            <v>WAR-02</v>
          </cell>
          <cell r="M78">
            <v>8</v>
          </cell>
          <cell r="N78"/>
          <cell r="O78">
            <v>3</v>
          </cell>
          <cell r="P78">
            <v>50</v>
          </cell>
          <cell r="Q78">
            <v>29</v>
          </cell>
          <cell r="R78">
            <v>8</v>
          </cell>
          <cell r="S78"/>
          <cell r="T78"/>
          <cell r="U78"/>
          <cell r="V78"/>
          <cell r="W78"/>
          <cell r="X78"/>
          <cell r="Y78"/>
          <cell r="Z78"/>
          <cell r="AA78"/>
          <cell r="AB78"/>
          <cell r="AC78"/>
          <cell r="AD78"/>
          <cell r="AE78" t="str">
            <v>WAR-02</v>
          </cell>
          <cell r="AF78">
            <v>11</v>
          </cell>
          <cell r="AG78"/>
          <cell r="AH78">
            <v>12</v>
          </cell>
          <cell r="AI78">
            <v>11</v>
          </cell>
          <cell r="AJ78" t="str">
            <v>D2</v>
          </cell>
          <cell r="AK78">
            <v>0</v>
          </cell>
          <cell r="AL78"/>
          <cell r="AM78">
            <v>302</v>
          </cell>
          <cell r="AN78">
            <v>281</v>
          </cell>
          <cell r="AO78">
            <v>260</v>
          </cell>
          <cell r="AP78">
            <v>239</v>
          </cell>
          <cell r="AQ78">
            <v>218</v>
          </cell>
          <cell r="AR78">
            <v>197</v>
          </cell>
          <cell r="AS78">
            <v>176</v>
          </cell>
          <cell r="AT78">
            <v>155</v>
          </cell>
          <cell r="AU78">
            <v>134</v>
          </cell>
          <cell r="AV78">
            <v>113</v>
          </cell>
          <cell r="AW78">
            <v>92</v>
          </cell>
          <cell r="AX78"/>
          <cell r="AY78"/>
          <cell r="AZ78"/>
          <cell r="BA78"/>
          <cell r="BB78"/>
          <cell r="BC78"/>
          <cell r="BD78"/>
          <cell r="BE78"/>
          <cell r="BF78"/>
          <cell r="BG78"/>
          <cell r="BH78"/>
          <cell r="BI78"/>
          <cell r="BJ78"/>
          <cell r="BK78"/>
        </row>
        <row r="79">
          <cell r="L79" t="str">
            <v>NAT-01</v>
          </cell>
          <cell r="M79">
            <v>2</v>
          </cell>
          <cell r="N79"/>
          <cell r="O79">
            <v>1</v>
          </cell>
          <cell r="P79">
            <v>201</v>
          </cell>
          <cell r="Q79"/>
          <cell r="R79"/>
          <cell r="S79"/>
          <cell r="T79"/>
          <cell r="U79"/>
          <cell r="V79"/>
          <cell r="W79"/>
          <cell r="X79"/>
          <cell r="Y79"/>
          <cell r="Z79"/>
          <cell r="AA79"/>
          <cell r="AB79"/>
          <cell r="AC79"/>
          <cell r="AD79"/>
          <cell r="AE79" t="str">
            <v>NAT-01</v>
          </cell>
          <cell r="AF79">
            <v>5</v>
          </cell>
          <cell r="AG79"/>
          <cell r="AH79">
            <v>6</v>
          </cell>
          <cell r="AI79">
            <v>5</v>
          </cell>
          <cell r="AJ79" t="str">
            <v>G1</v>
          </cell>
          <cell r="AK79">
            <v>0</v>
          </cell>
          <cell r="AL79"/>
          <cell r="AM79">
            <v>306</v>
          </cell>
          <cell r="AN79">
            <v>285</v>
          </cell>
          <cell r="AO79">
            <v>264</v>
          </cell>
          <cell r="AP79">
            <v>243</v>
          </cell>
          <cell r="AQ79">
            <v>222</v>
          </cell>
          <cell r="AR79"/>
          <cell r="AS79"/>
          <cell r="AT79"/>
          <cell r="AU79"/>
          <cell r="AV79"/>
          <cell r="AW79"/>
          <cell r="AX79"/>
          <cell r="AY79"/>
          <cell r="AZ79"/>
          <cell r="BA79"/>
          <cell r="BB79"/>
          <cell r="BC79"/>
          <cell r="BD79"/>
          <cell r="BE79"/>
          <cell r="BF79"/>
          <cell r="BG79"/>
          <cell r="BH79"/>
          <cell r="BI79"/>
          <cell r="BJ79"/>
          <cell r="BK79"/>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cell r="AM99"/>
          <cell r="AN99"/>
          <cell r="AO99"/>
          <cell r="AP99"/>
          <cell r="AQ99"/>
          <cell r="AR99"/>
          <cell r="AS99"/>
          <cell r="AT99"/>
          <cell r="AU99"/>
          <cell r="AV99"/>
          <cell r="AW99"/>
          <cell r="AX99"/>
          <cell r="AY99"/>
          <cell r="AZ99"/>
          <cell r="BA99"/>
          <cell r="BB99"/>
          <cell r="BC99"/>
          <cell r="BD99"/>
          <cell r="BE99"/>
          <cell r="BF99"/>
          <cell r="BG99"/>
          <cell r="BH99"/>
          <cell r="BI99"/>
          <cell r="BJ99"/>
          <cell r="BK99"/>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cell r="AM100"/>
          <cell r="AN100"/>
          <cell r="AO100"/>
          <cell r="AP100"/>
          <cell r="AQ100"/>
          <cell r="AR100"/>
          <cell r="AS100"/>
          <cell r="AT100"/>
          <cell r="AU100"/>
          <cell r="AV100"/>
          <cell r="AW100"/>
          <cell r="AX100"/>
          <cell r="AY100"/>
          <cell r="AZ100"/>
          <cell r="BA100"/>
          <cell r="BB100"/>
          <cell r="BC100"/>
          <cell r="BD100"/>
          <cell r="BE100"/>
          <cell r="BF100"/>
          <cell r="BG100"/>
          <cell r="BH100"/>
          <cell r="BI100"/>
          <cell r="BJ100"/>
          <cell r="BK100"/>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cell r="AM101"/>
          <cell r="AN101"/>
          <cell r="AO101"/>
          <cell r="AP101"/>
          <cell r="AQ101"/>
          <cell r="AR101"/>
          <cell r="AS101"/>
          <cell r="AT101"/>
          <cell r="AU101"/>
          <cell r="AV101"/>
          <cell r="AW101"/>
          <cell r="AX101"/>
          <cell r="AY101"/>
          <cell r="AZ101"/>
          <cell r="BA101"/>
          <cell r="BB101"/>
          <cell r="BC101"/>
          <cell r="BD101"/>
          <cell r="BE101"/>
          <cell r="BF101"/>
          <cell r="BG101"/>
          <cell r="BH101"/>
          <cell r="BI101"/>
          <cell r="BJ101"/>
          <cell r="BK101"/>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cell r="AM102"/>
          <cell r="AN102"/>
          <cell r="AO102"/>
          <cell r="AP102"/>
          <cell r="AQ102"/>
          <cell r="AR102"/>
          <cell r="AS102"/>
          <cell r="AT102"/>
          <cell r="AU102"/>
          <cell r="AV102"/>
          <cell r="AW102"/>
          <cell r="AX102"/>
          <cell r="AY102"/>
          <cell r="AZ102"/>
          <cell r="BA102"/>
          <cell r="BB102"/>
          <cell r="BC102"/>
          <cell r="BD102"/>
          <cell r="BE102"/>
          <cell r="BF102"/>
          <cell r="BG102"/>
          <cell r="BH102"/>
          <cell r="BI102"/>
          <cell r="BJ102"/>
          <cell r="BK102"/>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cell r="AM103"/>
          <cell r="AN103"/>
          <cell r="AO103"/>
          <cell r="AP103"/>
          <cell r="AQ103"/>
          <cell r="AR103"/>
          <cell r="AS103"/>
          <cell r="AT103"/>
          <cell r="AU103"/>
          <cell r="AV103"/>
          <cell r="AW103"/>
          <cell r="AX103"/>
          <cell r="AY103"/>
          <cell r="AZ103"/>
          <cell r="BA103"/>
          <cell r="BB103"/>
          <cell r="BC103"/>
          <cell r="BD103"/>
          <cell r="BE103"/>
          <cell r="BF103"/>
          <cell r="BG103"/>
          <cell r="BH103"/>
          <cell r="BI103"/>
          <cell r="BJ103"/>
          <cell r="BK103"/>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cell r="AM104"/>
          <cell r="AN104"/>
          <cell r="AO104"/>
          <cell r="AP104"/>
          <cell r="AQ104"/>
          <cell r="AR104"/>
          <cell r="AS104"/>
          <cell r="AT104"/>
          <cell r="AU104"/>
          <cell r="AV104"/>
          <cell r="AW104"/>
          <cell r="AX104"/>
          <cell r="AY104"/>
          <cell r="AZ104"/>
          <cell r="BA104"/>
          <cell r="BB104"/>
          <cell r="BC104"/>
          <cell r="BD104"/>
          <cell r="BE104"/>
          <cell r="BF104"/>
          <cell r="BG104"/>
          <cell r="BH104"/>
          <cell r="BI104"/>
          <cell r="BJ104"/>
          <cell r="BK104"/>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cell r="AM105"/>
          <cell r="AN105"/>
          <cell r="AO105"/>
          <cell r="AP105"/>
          <cell r="AQ105"/>
          <cell r="AR105"/>
          <cell r="AS105"/>
          <cell r="AT105"/>
          <cell r="AU105"/>
          <cell r="AV105"/>
          <cell r="AW105"/>
          <cell r="AX105"/>
          <cell r="AY105"/>
          <cell r="AZ105"/>
          <cell r="BA105"/>
          <cell r="BB105"/>
          <cell r="BC105"/>
          <cell r="BD105"/>
          <cell r="BE105"/>
          <cell r="BF105"/>
          <cell r="BG105"/>
          <cell r="BH105"/>
          <cell r="BI105"/>
          <cell r="BJ105"/>
          <cell r="BK105"/>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cell r="AM106"/>
          <cell r="AN106"/>
          <cell r="AO106"/>
          <cell r="AP106"/>
          <cell r="AQ106"/>
          <cell r="AR106"/>
          <cell r="AS106"/>
          <cell r="AT106"/>
          <cell r="AU106"/>
          <cell r="AV106"/>
          <cell r="AW106"/>
          <cell r="AX106"/>
          <cell r="AY106"/>
          <cell r="AZ106"/>
          <cell r="BA106"/>
          <cell r="BB106"/>
          <cell r="BC106"/>
          <cell r="BD106"/>
          <cell r="BE106"/>
          <cell r="BF106"/>
          <cell r="BG106"/>
          <cell r="BH106"/>
          <cell r="BI106"/>
          <cell r="BJ106"/>
          <cell r="BK106"/>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cell r="AM107"/>
          <cell r="AN107"/>
          <cell r="AO107"/>
          <cell r="AP107"/>
          <cell r="AQ107"/>
          <cell r="AR107"/>
          <cell r="AS107"/>
          <cell r="AT107"/>
          <cell r="AU107"/>
          <cell r="AV107"/>
          <cell r="AW107"/>
          <cell r="AX107"/>
          <cell r="AY107"/>
          <cell r="AZ107"/>
          <cell r="BA107"/>
          <cell r="BB107"/>
          <cell r="BC107"/>
          <cell r="BD107"/>
          <cell r="BE107"/>
          <cell r="BF107"/>
          <cell r="BG107"/>
          <cell r="BH107"/>
          <cell r="BI107"/>
          <cell r="BJ107"/>
          <cell r="BK107"/>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cell r="AM108"/>
          <cell r="AN108"/>
          <cell r="AO108"/>
          <cell r="AP108"/>
          <cell r="AQ108"/>
          <cell r="AR108"/>
          <cell r="AS108"/>
          <cell r="AT108"/>
          <cell r="AU108"/>
          <cell r="AV108"/>
          <cell r="AW108"/>
          <cell r="AX108"/>
          <cell r="AY108"/>
          <cell r="AZ108"/>
          <cell r="BA108"/>
          <cell r="BB108"/>
          <cell r="BC108"/>
          <cell r="BD108"/>
          <cell r="BE108"/>
          <cell r="BF108"/>
          <cell r="BG108"/>
          <cell r="BH108"/>
          <cell r="BI108"/>
          <cell r="BJ108"/>
          <cell r="BK108"/>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cell r="AM109"/>
          <cell r="AN109"/>
          <cell r="AO109"/>
          <cell r="AP109"/>
          <cell r="AQ109"/>
          <cell r="AR109"/>
          <cell r="AS109"/>
          <cell r="AT109"/>
          <cell r="AU109"/>
          <cell r="AV109"/>
          <cell r="AW109"/>
          <cell r="AX109"/>
          <cell r="AY109"/>
          <cell r="AZ109"/>
          <cell r="BA109"/>
          <cell r="BB109"/>
          <cell r="BC109"/>
          <cell r="BD109"/>
          <cell r="BE109"/>
          <cell r="BF109"/>
          <cell r="BG109"/>
          <cell r="BH109"/>
          <cell r="BI109"/>
          <cell r="BJ109"/>
          <cell r="BK109"/>
        </row>
      </sheetData>
      <sheetData sheetId="9">
        <row r="4">
          <cell r="A4" t="str">
            <v>cel</v>
          </cell>
        </row>
      </sheetData>
      <sheetData sheetId="10">
        <row r="4">
          <cell r="A4" t="str">
            <v>cel</v>
          </cell>
        </row>
      </sheetData>
      <sheetData sheetId="11">
        <row r="3">
          <cell r="A3" t="str">
            <v>cel</v>
          </cell>
        </row>
      </sheetData>
      <sheetData sheetId="12">
        <row r="4">
          <cell r="A4" t="str">
            <v>cel</v>
          </cell>
        </row>
      </sheetData>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cell r="G23">
            <v>0</v>
          </cell>
          <cell r="H23" t="str">
            <v>MC11</v>
          </cell>
          <cell r="I23" t="str">
            <v>C1</v>
          </cell>
        </row>
        <row r="24">
          <cell r="A24" t="str">
            <v>MC12</v>
          </cell>
          <cell r="B24" t="str">
            <v>SERCOMTEL CELULAR</v>
          </cell>
          <cell r="C24" t="str">
            <v>MC12</v>
          </cell>
          <cell r="D24">
            <v>39</v>
          </cell>
          <cell r="E24">
            <v>1</v>
          </cell>
          <cell r="F24"/>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cell r="G26">
            <v>0</v>
          </cell>
          <cell r="H26" t="str">
            <v>MC14</v>
          </cell>
          <cell r="I26" t="str">
            <v>B3</v>
          </cell>
        </row>
        <row r="27">
          <cell r="A27" t="str">
            <v>MC2</v>
          </cell>
          <cell r="B27" t="str">
            <v>SERCOMTEL CELULAR</v>
          </cell>
          <cell r="C27" t="str">
            <v>MC2</v>
          </cell>
          <cell r="D27">
            <v>44</v>
          </cell>
          <cell r="E27">
            <v>1</v>
          </cell>
          <cell r="F27"/>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cell r="G79"/>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CADASTRO"/>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AJUSTES"/>
      <sheetName val="LIBRO COMPRAS PPC"/>
      <sheetName val="VENTAS PwC"/>
      <sheetName val="Mayor Cpra"/>
      <sheetName val="Mayor Ventas"/>
      <sheetName val="Conciliaciones"/>
      <sheetName val="Validac"/>
      <sheetName val="Antenas"/>
      <sheetName val="Alimentadores"/>
      <sheetName val="Radio"/>
      <sheetName val="Sitios"/>
      <sheetName val="(1)Input Wizard"/>
      <sheetName val="A.XLS"/>
      <sheetName val="Param BC"/>
      <sheetName val="PARAM-22-12-1999"/>
      <sheetName val="PPU"/>
      <sheetName val="RESUMO-0"/>
      <sheetName val="Agosto 2019"/>
      <sheetName val="DDJJ-Agosto-F.120"/>
      <sheetName val="TC"/>
      <sheetName val="Visión Integral"/>
      <sheetName val="Control Ret. Recibidas"/>
      <sheetName val="Ret. Recibidas"/>
      <sheetName val="CW Venta Repercutido"/>
      <sheetName val="CW Iva Debito"/>
      <sheetName val="CW Compras soportado"/>
      <sheetName val="CW IVA Crédito"/>
      <sheetName val="Diario Agosto"/>
    </sheetNames>
    <sheetDataSet>
      <sheetData sheetId="0">
        <row r="4">
          <cell r="A4">
            <v>333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ow r="4">
          <cell r="A4">
            <v>1113000004</v>
          </cell>
        </row>
      </sheetData>
      <sheetData sheetId="62"/>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s>
    <sheetDataSet>
      <sheetData sheetId="0"/>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s>
    <sheetDataSet>
      <sheetData sheetId="0"/>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sheetData sheetId="3"/>
      <sheetData sheetId="4"/>
      <sheetData sheetId="5" refreshError="1">
        <row r="23">
          <cell r="H23">
            <v>0</v>
          </cell>
        </row>
      </sheetData>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s>
    <sheetDataSet>
      <sheetData sheetId="0"/>
      <sheetData sheetId="1"/>
      <sheetData sheetId="2"/>
      <sheetData sheetId="3"/>
      <sheetData sheetId="4">
        <row r="3">
          <cell r="J3" t="str">
            <v>MET</v>
          </cell>
        </row>
        <row r="4">
          <cell r="J4">
            <v>38961</v>
          </cell>
        </row>
      </sheetData>
      <sheetData sheetId="5"/>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 val="Patrimonial"/>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sto venta "/>
      <sheetName val="Hoja1"/>
      <sheetName val="Hoja1 (7)"/>
    </sheetNames>
    <sheetDataSet>
      <sheetData sheetId="0"/>
      <sheetData sheetId="1"/>
      <sheetData sheetId="2" refreshError="1">
        <row r="2">
          <cell r="I2" t="str">
            <v/>
          </cell>
        </row>
        <row r="3">
          <cell r="I3" t="str">
            <v/>
          </cell>
        </row>
        <row r="4">
          <cell r="I4" t="str">
            <v/>
          </cell>
        </row>
        <row r="5">
          <cell r="I5" t="str">
            <v/>
          </cell>
        </row>
        <row r="6">
          <cell r="I6" t="str">
            <v/>
          </cell>
        </row>
        <row r="7">
          <cell r="I7" t="str">
            <v/>
          </cell>
        </row>
        <row r="8">
          <cell r="I8" t="str">
            <v>GL1500</v>
          </cell>
        </row>
        <row r="9">
          <cell r="I9" t="str">
            <v/>
          </cell>
        </row>
        <row r="10">
          <cell r="I10" t="str">
            <v/>
          </cell>
        </row>
        <row r="11">
          <cell r="I11" t="str">
            <v/>
          </cell>
        </row>
        <row r="12">
          <cell r="I12" t="str">
            <v/>
          </cell>
        </row>
        <row r="13">
          <cell r="I13" t="str">
            <v/>
          </cell>
        </row>
        <row r="14">
          <cell r="I14" t="str">
            <v/>
          </cell>
        </row>
        <row r="15">
          <cell r="I15" t="str">
            <v/>
          </cell>
        </row>
        <row r="16">
          <cell r="I16" t="str">
            <v/>
          </cell>
        </row>
        <row r="17">
          <cell r="I17" t="str">
            <v/>
          </cell>
        </row>
        <row r="18">
          <cell r="I18" t="str">
            <v/>
          </cell>
        </row>
        <row r="19">
          <cell r="I19" t="str">
            <v/>
          </cell>
        </row>
        <row r="20">
          <cell r="I20" t="str">
            <v/>
          </cell>
        </row>
        <row r="21">
          <cell r="I21" t="str">
            <v/>
          </cell>
        </row>
        <row r="22">
          <cell r="I22" t="str">
            <v/>
          </cell>
        </row>
        <row r="23">
          <cell r="I23" t="str">
            <v/>
          </cell>
        </row>
        <row r="24">
          <cell r="I24" t="str">
            <v/>
          </cell>
        </row>
      </sheetData>
      <sheetData sheetId="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 val="IPC"/>
    </sheetNames>
    <sheetDataSet>
      <sheetData sheetId="0">
        <row r="1">
          <cell r="E1" t="str">
            <v>EUR</v>
          </cell>
        </row>
      </sheetData>
      <sheetData sheetId="1">
        <row r="7">
          <cell r="A7">
            <v>1000074</v>
          </cell>
        </row>
      </sheetData>
      <sheetData sheetId="2">
        <row r="5">
          <cell r="E5">
            <v>0</v>
          </cell>
        </row>
      </sheetData>
      <sheetData sheetId="3"/>
      <sheetData sheetId="4"/>
      <sheetData sheetId="5"/>
      <sheetData sheetId="6"/>
      <sheetData sheetId="7"/>
      <sheetData sheetId="8"/>
      <sheetData sheetId="9"/>
      <sheetData sheetId="10"/>
      <sheetData sheetId="11"/>
      <sheetData sheetId="12"/>
      <sheetData sheetId="13" refreshError="1">
        <row r="5">
          <cell r="E5">
            <v>0</v>
          </cell>
        </row>
      </sheetData>
      <sheetData sheetId="14" refreshError="1">
        <row r="1">
          <cell r="E1" t="str">
            <v>EUR</v>
          </cell>
        </row>
      </sheetData>
      <sheetData sheetId="15"/>
      <sheetData sheetId="16"/>
      <sheetData sheetId="17" refreshError="1">
        <row r="1">
          <cell r="E1" t="str">
            <v>EUR</v>
          </cell>
        </row>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 asto"/>
      <sheetName val="Sin asto"/>
      <sheetName val="abm productos"/>
      <sheetName val="Ajustes"/>
      <sheetName val="Print"/>
      <sheetName val="Mov no stan"/>
      <sheetName val="Base_depositos"/>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s>
    <sheetDataSet>
      <sheetData sheetId="0">
        <row r="1">
          <cell r="A1" t="str">
            <v>Detalle de Bienes de Uso Amortizables en 50 años</v>
          </cell>
        </row>
      </sheetData>
      <sheetData sheetId="1">
        <row r="2">
          <cell r="B2" t="str">
            <v>REVALUO IMPOSITIVO BIENES DE USO AL 30/09/99</v>
          </cell>
        </row>
      </sheetData>
      <sheetData sheetId="2"/>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t="str">
            <v/>
          </cell>
          <cell r="P2" t="str">
            <v/>
          </cell>
          <cell r="Q2" t="str">
            <v/>
          </cell>
        </row>
        <row r="3">
          <cell r="N3" t="str">
            <v/>
          </cell>
          <cell r="P3" t="str">
            <v/>
          </cell>
          <cell r="Q3" t="str">
            <v/>
          </cell>
        </row>
        <row r="7">
          <cell r="N7" t="str">
            <v>SocGLA</v>
          </cell>
          <cell r="P7" t="str">
            <v>Acreedor</v>
          </cell>
          <cell r="Q7" t="str">
            <v>Doc.comp.</v>
          </cell>
        </row>
        <row r="8">
          <cell r="N8" t="str">
            <v/>
          </cell>
          <cell r="P8" t="str">
            <v/>
          </cell>
          <cell r="Q8" t="str">
            <v/>
          </cell>
        </row>
        <row r="11">
          <cell r="N11" t="str">
            <v>SocGLA</v>
          </cell>
          <cell r="P11" t="str">
            <v>Acreedor</v>
          </cell>
          <cell r="Q11" t="str">
            <v>Doc.comp.</v>
          </cell>
        </row>
        <row r="12">
          <cell r="N12" t="str">
            <v/>
          </cell>
          <cell r="P12" t="str">
            <v/>
          </cell>
          <cell r="Q12" t="str">
            <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DEB"/>
      <sheetName val="MOVCRE"/>
      <sheetName val="Prevision"/>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Uso Trim."/>
      <sheetName val="Asset Explanations"/>
    </sheetNames>
    <sheetDataSet>
      <sheetData sheetId="0" refreshError="1">
        <row r="5">
          <cell r="Z5">
            <v>1.0295000000000001</v>
          </cell>
        </row>
        <row r="6">
          <cell r="Z6">
            <v>1.0330999999999999</v>
          </cell>
        </row>
        <row r="8">
          <cell r="Z8">
            <v>1.0044</v>
          </cell>
        </row>
        <row r="9">
          <cell r="Z9">
            <v>1.0014000000000001</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ow r="2">
          <cell r="A2" t="str">
            <v>Temporal</v>
          </cell>
        </row>
        <row r="3">
          <cell r="A3" t="str">
            <v>Permanente</v>
          </cell>
        </row>
      </sheetData>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 Superior"/>
      <sheetName val="Honorarios"/>
      <sheetName val="Donaciones"/>
      <sheetName val="#REF"/>
      <sheetName val="Balance_General"/>
    </sheetNames>
    <sheetDataSet>
      <sheetData sheetId="0"/>
      <sheetData sheetId="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 val="0.5 Conciliación-IVA CF"/>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asistencias año 2000"/>
      <sheetName val="Balance"/>
      <sheetName val="Estado de Resultados"/>
      <sheetName val="#REF"/>
      <sheetName val="Sueldos y Jornales"/>
      <sheetName val="Estado_de_Resultados"/>
      <sheetName val="Control_de_asistencias_año_2000"/>
      <sheetName val="Sueldos_y_Jornales"/>
      <sheetName val="Listas"/>
      <sheetName val="1 Listas de validación"/>
      <sheetName val="Marcos Battisitini"/>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s>
    <sheetDataSet>
      <sheetData sheetId="0" refreshError="1"/>
      <sheetData sheetId="1"/>
      <sheetData sheetId="2" refreshError="1"/>
      <sheetData sheetId="3"/>
      <sheetData sheetId="4" refreshError="1"/>
      <sheetData sheetId="5"/>
      <sheetData sheetId="6" refreshError="1"/>
      <sheetData sheetId="7"/>
      <sheetData sheetId="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L DIC 2021"/>
      <sheetName val="plan de cuentas"/>
      <sheetName val="BAL MARZO 2022"/>
      <sheetName val="BAL JUNIO 2022"/>
      <sheetName val="BAL SEPTIEMBRE 2022"/>
      <sheetName val="BAL DICIEMBRE 2022"/>
      <sheetName val="Indice"/>
      <sheetName val="Nota1"/>
      <sheetName val="Nota 2 "/>
      <sheetName val="BG"/>
      <sheetName val="Nota 3"/>
      <sheetName val="Nota 4"/>
      <sheetName val="Nota 5 "/>
      <sheetName val="Nota 5  (2)"/>
      <sheetName val="Nota 6"/>
      <sheetName val="Nota 7"/>
      <sheetName val="Nota 8"/>
      <sheetName val="Nota 9"/>
      <sheetName val="Nota 10"/>
      <sheetName val="Nota 11"/>
      <sheetName val="Nota 12"/>
      <sheetName val="Nota 13"/>
      <sheetName val="Nota 14"/>
      <sheetName val="Nota 15"/>
      <sheetName val="Nota 16"/>
      <sheetName val="Nota 17"/>
      <sheetName val="Nota 18"/>
      <sheetName val="Nota 19"/>
      <sheetName val="Nota 20"/>
      <sheetName val=" Nota 21"/>
      <sheetName val="Nota 22"/>
      <sheetName val="Nota 23"/>
      <sheetName val="Nota 24"/>
      <sheetName val="Nota 25"/>
      <sheetName val="Nota 26"/>
      <sheetName val="Nota 27"/>
      <sheetName val="Nota 28"/>
      <sheetName val="Nota 29"/>
      <sheetName val="Nota 30"/>
      <sheetName val="ER"/>
      <sheetName val="Nota 31"/>
      <sheetName val="Nota 32"/>
      <sheetName val="Nota 33"/>
      <sheetName val="Nota 34"/>
      <sheetName val="Nota 35"/>
      <sheetName val="EVPN"/>
      <sheetName val="EVPN (2)"/>
      <sheetName val="EFE"/>
      <sheetName val="Nota 36"/>
      <sheetName val="Nota 37"/>
      <sheetName val="Nota 38"/>
      <sheetName val="Nota 39"/>
      <sheetName val="Nota 40"/>
      <sheetName val="Base de Monedas"/>
    </sheetNames>
    <sheetDataSet>
      <sheetData sheetId="0"/>
      <sheetData sheetId="1"/>
      <sheetData sheetId="2"/>
      <sheetData sheetId="3"/>
      <sheetData sheetId="4"/>
      <sheetData sheetId="5"/>
      <sheetData sheetId="6"/>
      <sheetData sheetId="7"/>
      <sheetData sheetId="8"/>
      <sheetData sheetId="9">
        <row r="7">
          <cell r="G7">
            <v>44926</v>
          </cell>
        </row>
        <row r="12">
          <cell r="G12">
            <v>435272271.57503772</v>
          </cell>
        </row>
        <row r="13">
          <cell r="G13">
            <v>-37973630.056999996</v>
          </cell>
        </row>
        <row r="25">
          <cell r="G25">
            <v>488045602.76275331</v>
          </cell>
        </row>
        <row r="26">
          <cell r="G26">
            <v>-64592603.590999998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AP"/>
      <sheetName val="ARMADO"/>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hyperlink" Target="mailto:contabilidad@credicentro.com.p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2B272-20F5-4590-B73F-1363B27B26B2}">
  <sheetPr codeName="Hoja7"/>
  <dimension ref="A1:P615"/>
  <sheetViews>
    <sheetView topLeftCell="H1" zoomScaleNormal="100" workbookViewId="0">
      <selection activeCell="E12" sqref="E12"/>
    </sheetView>
  </sheetViews>
  <sheetFormatPr baseColWidth="10" defaultColWidth="11.42578125" defaultRowHeight="15" x14ac:dyDescent="0.25"/>
  <cols>
    <col min="1" max="1" width="10.7109375" bestFit="1" customWidth="1"/>
    <col min="2" max="2" width="8.42578125" bestFit="1" customWidth="1"/>
    <col min="3" max="3" width="16.140625" bestFit="1" customWidth="1"/>
    <col min="4" max="4" width="22.85546875" bestFit="1" customWidth="1"/>
    <col min="5" max="7" width="22.85546875" customWidth="1"/>
    <col min="8" max="8" width="58.85546875" bestFit="1" customWidth="1"/>
    <col min="9" max="9" width="27.42578125" style="294" bestFit="1" customWidth="1"/>
    <col min="10" max="10" width="16" style="294" customWidth="1"/>
    <col min="11" max="11" width="46" bestFit="1" customWidth="1"/>
    <col min="12" max="12" width="52.7109375" customWidth="1"/>
    <col min="13" max="13" width="73.7109375" bestFit="1" customWidth="1"/>
    <col min="14" max="14" width="20" bestFit="1" customWidth="1"/>
    <col min="15" max="15" width="28.7109375" bestFit="1" customWidth="1"/>
    <col min="16" max="16" width="12" bestFit="1" customWidth="1"/>
  </cols>
  <sheetData>
    <row r="1" spans="1:16" ht="17.25" customHeight="1" x14ac:dyDescent="0.25">
      <c r="A1" t="s">
        <v>691</v>
      </c>
      <c r="B1" t="s">
        <v>692</v>
      </c>
      <c r="C1" s="382" t="s">
        <v>693</v>
      </c>
      <c r="D1" t="s">
        <v>694</v>
      </c>
      <c r="E1" t="s">
        <v>1956</v>
      </c>
      <c r="F1" t="s">
        <v>1955</v>
      </c>
      <c r="G1" t="s">
        <v>2079</v>
      </c>
      <c r="H1" t="s">
        <v>695</v>
      </c>
      <c r="I1" s="454" t="s">
        <v>699</v>
      </c>
      <c r="J1" s="454" t="s">
        <v>2091</v>
      </c>
      <c r="K1" s="314" t="s">
        <v>3000</v>
      </c>
      <c r="L1" s="314" t="s">
        <v>1808</v>
      </c>
      <c r="M1" s="314" t="s">
        <v>3001</v>
      </c>
      <c r="N1" s="314" t="s">
        <v>2092</v>
      </c>
      <c r="O1" s="293" t="s">
        <v>697</v>
      </c>
      <c r="P1" s="415" t="s">
        <v>3021</v>
      </c>
    </row>
    <row r="2" spans="1:16" x14ac:dyDescent="0.25">
      <c r="C2" s="382"/>
      <c r="H2" s="385" t="s">
        <v>700</v>
      </c>
      <c r="I2" s="452">
        <v>25643263.52</v>
      </c>
      <c r="J2" s="314">
        <f>I2/1000</f>
        <v>25643.26352</v>
      </c>
      <c r="K2" s="314"/>
      <c r="L2" s="314"/>
      <c r="M2" s="314"/>
      <c r="N2" s="314"/>
      <c r="O2" s="455">
        <v>28967956.559999999</v>
      </c>
      <c r="P2" s="314"/>
    </row>
    <row r="3" spans="1:16" x14ac:dyDescent="0.25">
      <c r="C3" s="382"/>
      <c r="H3" s="385" t="s">
        <v>1088</v>
      </c>
      <c r="I3" s="452">
        <v>-40464419.159999996</v>
      </c>
      <c r="J3" s="314">
        <f>I3/1000</f>
        <v>-40464.419159999998</v>
      </c>
      <c r="K3" s="314"/>
      <c r="L3" s="314"/>
      <c r="M3" s="314"/>
      <c r="N3" s="314"/>
      <c r="O3" s="455">
        <v>-36463944.409999996</v>
      </c>
    </row>
    <row r="4" spans="1:16" x14ac:dyDescent="0.25">
      <c r="C4" s="382"/>
      <c r="H4" s="385" t="s">
        <v>4463</v>
      </c>
      <c r="I4" s="313">
        <v>-454602652525</v>
      </c>
      <c r="J4" s="314">
        <f t="shared" ref="J4:J66" si="0">I4/1000</f>
        <v>-454602652.52499998</v>
      </c>
      <c r="K4" s="314"/>
      <c r="L4" s="314"/>
      <c r="M4" s="314"/>
      <c r="N4" s="314"/>
      <c r="O4" s="468"/>
    </row>
    <row r="5" spans="1:16" x14ac:dyDescent="0.25">
      <c r="A5" s="310" t="s">
        <v>4878</v>
      </c>
      <c r="B5" s="383">
        <v>7</v>
      </c>
      <c r="C5" s="383">
        <v>111010102001991</v>
      </c>
      <c r="D5" s="499" t="s">
        <v>701</v>
      </c>
      <c r="E5" t="str">
        <f t="shared" ref="E5:E68" si="1">+MID(D5,3,2)&amp;+MID(D5,6,1)&amp;+MID(D5,8,2)&amp;+MID(D5,11,3)&amp;+MID(D5,17,2)&amp;+MID(D5,20,3)&amp;+MID(D5,24,2)</f>
        <v>111101010200199</v>
      </c>
      <c r="G5">
        <v>3</v>
      </c>
      <c r="H5" s="499" t="s">
        <v>702</v>
      </c>
      <c r="I5" s="549">
        <v>177720200</v>
      </c>
      <c r="J5" s="314">
        <f t="shared" si="0"/>
        <v>177720.2</v>
      </c>
      <c r="K5" t="str">
        <f>+VLOOKUP(D5,'plan de cuentas'!C:G,4,0)</f>
        <v>ACTIVOS</v>
      </c>
      <c r="L5" t="str">
        <f>VLOOKUP(D5,'plan de cuentas'!C:H,5,0)</f>
        <v>Efectivo y equivalente de efectivo</v>
      </c>
      <c r="M5" t="str">
        <f>VLOOKUP(D5,'plan de cuentas'!C:I,6,0)</f>
        <v>Caja - Moneda local Guaranies</v>
      </c>
      <c r="N5" t="str">
        <f>VLOOKUP(D5,'plan de cuentas'!C:J,7,0)</f>
        <v>Activos Corrientes</v>
      </c>
      <c r="P5" t="str">
        <f>MID(E5,6,5)</f>
        <v>10102</v>
      </c>
    </row>
    <row r="6" spans="1:16" x14ac:dyDescent="0.25">
      <c r="A6" s="311" t="s">
        <v>4878</v>
      </c>
      <c r="B6" s="384">
        <v>7</v>
      </c>
      <c r="C6" s="384">
        <v>111010102506011</v>
      </c>
      <c r="D6" s="385" t="s">
        <v>704</v>
      </c>
      <c r="E6" t="str">
        <f t="shared" si="1"/>
        <v>111101010250601</v>
      </c>
      <c r="G6">
        <v>3</v>
      </c>
      <c r="H6" s="385" t="s">
        <v>703</v>
      </c>
      <c r="I6" s="548">
        <v>346502</v>
      </c>
      <c r="J6" s="314">
        <f t="shared" si="0"/>
        <v>346.50200000000001</v>
      </c>
      <c r="K6" t="str">
        <f>+VLOOKUP(D6,'plan de cuentas'!C:G,4,0)</f>
        <v>ACTIVOS</v>
      </c>
      <c r="L6" t="str">
        <f>VLOOKUP(D6,'plan de cuentas'!C:H,5,0)</f>
        <v>Efectivo y equivalente de efectivo</v>
      </c>
      <c r="M6" t="str">
        <f>VLOOKUP(D6,'plan de cuentas'!C:I,6,0)</f>
        <v>Caja - Moneda extranjera Dólares</v>
      </c>
      <c r="N6" t="str">
        <f>VLOOKUP(D6,'plan de cuentas'!C:J,7,0)</f>
        <v>Activos Corrientes</v>
      </c>
      <c r="P6" t="str">
        <f t="shared" ref="P6:P69" si="2">MID(E6,6,5)</f>
        <v>10102</v>
      </c>
    </row>
    <row r="7" spans="1:16" x14ac:dyDescent="0.25">
      <c r="A7" s="310" t="s">
        <v>4878</v>
      </c>
      <c r="B7" s="383">
        <v>7</v>
      </c>
      <c r="C7" s="383">
        <v>112010902214991</v>
      </c>
      <c r="D7" s="499" t="s">
        <v>2103</v>
      </c>
      <c r="E7" t="str">
        <f t="shared" si="1"/>
        <v>111201090221499</v>
      </c>
      <c r="G7">
        <v>3</v>
      </c>
      <c r="H7" s="499" t="s">
        <v>2532</v>
      </c>
      <c r="I7" s="549">
        <v>13888609</v>
      </c>
      <c r="J7" s="314">
        <f t="shared" si="0"/>
        <v>13888.609</v>
      </c>
      <c r="K7" t="str">
        <f>+VLOOKUP(D7,'plan de cuentas'!C:G,4,0)</f>
        <v>ACTIVOS</v>
      </c>
      <c r="L7" t="str">
        <f>VLOOKUP(D7,'plan de cuentas'!C:H,5,0)</f>
        <v>Efectivo y equivalente de efectivo</v>
      </c>
      <c r="M7" t="str">
        <f>VLOOKUP(D7,'plan de cuentas'!C:I,6,0)</f>
        <v>Bancos Locales - Moneda local Guaraníes</v>
      </c>
      <c r="N7" t="str">
        <f>VLOOKUP(D7,'plan de cuentas'!C:J,7,0)</f>
        <v>Activos Corrientes</v>
      </c>
      <c r="P7" t="str">
        <f t="shared" si="2"/>
        <v>10902</v>
      </c>
    </row>
    <row r="8" spans="1:16" x14ac:dyDescent="0.25">
      <c r="A8" s="311" t="s">
        <v>4878</v>
      </c>
      <c r="B8" s="384">
        <v>7</v>
      </c>
      <c r="C8" s="384">
        <v>112010903001011</v>
      </c>
      <c r="D8" s="385" t="s">
        <v>2104</v>
      </c>
      <c r="E8" t="str">
        <f t="shared" si="1"/>
        <v>111201090300101</v>
      </c>
      <c r="G8">
        <v>3</v>
      </c>
      <c r="H8" s="385" t="s">
        <v>2533</v>
      </c>
      <c r="I8" s="548">
        <v>47523234</v>
      </c>
      <c r="J8" s="314">
        <f t="shared" si="0"/>
        <v>47523.233999999997</v>
      </c>
      <c r="K8" t="str">
        <f>+VLOOKUP(D8,'plan de cuentas'!C:G,4,0)</f>
        <v>ACTIVOS</v>
      </c>
      <c r="L8" t="str">
        <f>VLOOKUP(D8,'plan de cuentas'!C:H,5,0)</f>
        <v>Efectivo y equivalente de efectivo</v>
      </c>
      <c r="M8" t="str">
        <f>VLOOKUP(D8,'plan de cuentas'!C:I,6,0)</f>
        <v>Bancos Locales - Moneda extranjera Dólares</v>
      </c>
      <c r="N8" t="str">
        <f>VLOOKUP(D8,'plan de cuentas'!C:J,7,0)</f>
        <v>Activos Corrientes</v>
      </c>
      <c r="P8" t="str">
        <f t="shared" si="2"/>
        <v>10903</v>
      </c>
    </row>
    <row r="9" spans="1:16" x14ac:dyDescent="0.25">
      <c r="A9" s="310" t="s">
        <v>4878</v>
      </c>
      <c r="B9" s="383">
        <v>7</v>
      </c>
      <c r="C9" s="383">
        <v>112010904000991</v>
      </c>
      <c r="D9" s="499" t="s">
        <v>2105</v>
      </c>
      <c r="E9" t="str">
        <f t="shared" si="1"/>
        <v>111201090400099</v>
      </c>
      <c r="G9">
        <v>3</v>
      </c>
      <c r="H9" s="499" t="s">
        <v>708</v>
      </c>
      <c r="I9" s="549">
        <v>6913</v>
      </c>
      <c r="J9" s="314">
        <f t="shared" si="0"/>
        <v>6.9130000000000003</v>
      </c>
      <c r="K9" t="str">
        <f>+VLOOKUP(D9,'plan de cuentas'!C:G,4,0)</f>
        <v>ACTIVOS</v>
      </c>
      <c r="L9" t="str">
        <f>VLOOKUP(D9,'plan de cuentas'!C:H,5,0)</f>
        <v>Efectivo y equivalente de efectivo</v>
      </c>
      <c r="M9" t="str">
        <f>VLOOKUP(D9,'plan de cuentas'!C:I,6,0)</f>
        <v>Bancos Locales - Moneda local Guaraníes</v>
      </c>
      <c r="N9" t="str">
        <f>VLOOKUP(D9,'plan de cuentas'!C:J,7,0)</f>
        <v>Activos Corrientes</v>
      </c>
      <c r="P9" t="str">
        <f t="shared" si="2"/>
        <v>10904</v>
      </c>
    </row>
    <row r="10" spans="1:16" x14ac:dyDescent="0.25">
      <c r="A10" s="311" t="s">
        <v>4878</v>
      </c>
      <c r="B10" s="384">
        <v>7</v>
      </c>
      <c r="C10" s="384">
        <v>112010904006991</v>
      </c>
      <c r="D10" s="385" t="s">
        <v>712</v>
      </c>
      <c r="E10" t="str">
        <f t="shared" si="1"/>
        <v>111201090400699</v>
      </c>
      <c r="G10">
        <v>3</v>
      </c>
      <c r="H10" s="385" t="s">
        <v>713</v>
      </c>
      <c r="I10" s="548">
        <v>801985815</v>
      </c>
      <c r="J10" s="314">
        <f t="shared" si="0"/>
        <v>801985.81499999994</v>
      </c>
      <c r="K10" t="str">
        <f>+VLOOKUP(D10,'plan de cuentas'!C:G,4,0)</f>
        <v>ACTIVOS</v>
      </c>
      <c r="L10" t="str">
        <f>VLOOKUP(D10,'plan de cuentas'!C:H,5,0)</f>
        <v>Efectivo y equivalente de efectivo</v>
      </c>
      <c r="M10" t="str">
        <f>VLOOKUP(D10,'plan de cuentas'!C:I,6,0)</f>
        <v>Bancos Locales - Moneda local Guaraníes</v>
      </c>
      <c r="N10" t="str">
        <f>VLOOKUP(D10,'plan de cuentas'!C:J,7,0)</f>
        <v>Activos Corrientes</v>
      </c>
      <c r="P10" t="str">
        <f t="shared" si="2"/>
        <v>10904</v>
      </c>
    </row>
    <row r="11" spans="1:16" x14ac:dyDescent="0.25">
      <c r="A11" s="310" t="s">
        <v>4878</v>
      </c>
      <c r="B11" s="383">
        <v>7</v>
      </c>
      <c r="C11" s="383">
        <v>112010904009011</v>
      </c>
      <c r="D11" s="499" t="s">
        <v>714</v>
      </c>
      <c r="E11" t="str">
        <f t="shared" si="1"/>
        <v>111201090400901</v>
      </c>
      <c r="G11">
        <v>3</v>
      </c>
      <c r="H11" s="499" t="s">
        <v>715</v>
      </c>
      <c r="I11" s="549">
        <v>8009492745</v>
      </c>
      <c r="J11" s="314">
        <f t="shared" si="0"/>
        <v>8009492.7450000001</v>
      </c>
      <c r="K11" t="str">
        <f>+VLOOKUP(D11,'plan de cuentas'!C:G,4,0)</f>
        <v>ACTIVOS</v>
      </c>
      <c r="L11" t="str">
        <f>VLOOKUP(D11,'plan de cuentas'!C:H,5,0)</f>
        <v>Efectivo y equivalente de efectivo</v>
      </c>
      <c r="M11" t="str">
        <f>VLOOKUP(D11,'plan de cuentas'!C:I,6,0)</f>
        <v>Bancos Locales - Moneda extranjera Dólares</v>
      </c>
      <c r="N11" t="str">
        <f>VLOOKUP(D11,'plan de cuentas'!C:J,7,0)</f>
        <v>Activos Corrientes</v>
      </c>
      <c r="P11" t="str">
        <f t="shared" si="2"/>
        <v>10904</v>
      </c>
    </row>
    <row r="12" spans="1:16" x14ac:dyDescent="0.25">
      <c r="A12" s="311" t="s">
        <v>4878</v>
      </c>
      <c r="B12" s="384">
        <v>7</v>
      </c>
      <c r="C12" s="384">
        <v>112010904016991</v>
      </c>
      <c r="D12" s="385" t="s">
        <v>3059</v>
      </c>
      <c r="E12" t="str">
        <f t="shared" si="1"/>
        <v>111201090401699</v>
      </c>
      <c r="G12">
        <v>3</v>
      </c>
      <c r="H12" s="385" t="s">
        <v>717</v>
      </c>
      <c r="I12" s="548">
        <v>1847000</v>
      </c>
      <c r="J12" s="314">
        <f t="shared" si="0"/>
        <v>1847</v>
      </c>
      <c r="K12" t="str">
        <f>+VLOOKUP(D12,'plan de cuentas'!C:G,4,0)</f>
        <v>ACTIVOS</v>
      </c>
      <c r="L12" t="str">
        <f>VLOOKUP(D12,'plan de cuentas'!C:H,5,0)</f>
        <v>Efectivo y equivalente de efectivo</v>
      </c>
      <c r="M12" t="str">
        <f>VLOOKUP(D12,'plan de cuentas'!C:I,6,0)</f>
        <v>Bancos Locales - Moneda local Guaraníes</v>
      </c>
      <c r="N12" t="str">
        <f>VLOOKUP(D12,'plan de cuentas'!C:J,7,0)</f>
        <v>Activos Corrientes</v>
      </c>
      <c r="P12" t="str">
        <f t="shared" si="2"/>
        <v>10904</v>
      </c>
    </row>
    <row r="13" spans="1:16" x14ac:dyDescent="0.25">
      <c r="A13" s="310" t="s">
        <v>4878</v>
      </c>
      <c r="B13" s="383">
        <v>7</v>
      </c>
      <c r="C13" s="383">
        <v>112010904017991</v>
      </c>
      <c r="D13" s="499" t="s">
        <v>2108</v>
      </c>
      <c r="E13" t="str">
        <f t="shared" si="1"/>
        <v>111201090401799</v>
      </c>
      <c r="G13">
        <v>3</v>
      </c>
      <c r="H13" s="499" t="s">
        <v>718</v>
      </c>
      <c r="I13" s="549">
        <v>130000000</v>
      </c>
      <c r="J13" s="314">
        <f t="shared" si="0"/>
        <v>130000</v>
      </c>
      <c r="K13" t="str">
        <f>+VLOOKUP(D13,'plan de cuentas'!C:G,4,0)</f>
        <v>ACTIVOS</v>
      </c>
      <c r="L13" t="str">
        <f>VLOOKUP(D13,'plan de cuentas'!C:H,5,0)</f>
        <v>Efectivo y equivalente de efectivo</v>
      </c>
      <c r="M13" t="str">
        <f>VLOOKUP(D13,'plan de cuentas'!C:I,6,0)</f>
        <v>Bancos Locales - Moneda local Guaraníes</v>
      </c>
      <c r="N13" t="str">
        <f>VLOOKUP(D13,'plan de cuentas'!C:J,7,0)</f>
        <v>Activos Corrientes</v>
      </c>
      <c r="P13" t="str">
        <f t="shared" si="2"/>
        <v>10904</v>
      </c>
    </row>
    <row r="14" spans="1:16" x14ac:dyDescent="0.25">
      <c r="A14" s="311" t="s">
        <v>4878</v>
      </c>
      <c r="B14" s="384">
        <v>7</v>
      </c>
      <c r="C14" s="384">
        <v>112010904022991</v>
      </c>
      <c r="D14" s="385" t="s">
        <v>2110</v>
      </c>
      <c r="E14" t="str">
        <f t="shared" si="1"/>
        <v>111201090402299</v>
      </c>
      <c r="G14">
        <v>3</v>
      </c>
      <c r="H14" s="385" t="s">
        <v>720</v>
      </c>
      <c r="I14" s="548">
        <v>1925625</v>
      </c>
      <c r="J14" s="314">
        <f t="shared" si="0"/>
        <v>1925.625</v>
      </c>
      <c r="K14" t="str">
        <f>+VLOOKUP(D14,'plan de cuentas'!C:G,4,0)</f>
        <v>ACTIVOS</v>
      </c>
      <c r="L14" t="str">
        <f>VLOOKUP(D14,'plan de cuentas'!C:H,5,0)</f>
        <v>Efectivo y equivalente de efectivo</v>
      </c>
      <c r="M14" t="str">
        <f>VLOOKUP(D14,'plan de cuentas'!C:I,6,0)</f>
        <v>Bancos Locales - Moneda local Guaraníes</v>
      </c>
      <c r="N14" t="str">
        <f>VLOOKUP(D14,'plan de cuentas'!C:J,7,0)</f>
        <v>Activos Corrientes</v>
      </c>
      <c r="P14" t="str">
        <f t="shared" si="2"/>
        <v>10904</v>
      </c>
    </row>
    <row r="15" spans="1:16" x14ac:dyDescent="0.25">
      <c r="A15" s="310" t="s">
        <v>4878</v>
      </c>
      <c r="B15" s="383">
        <v>7</v>
      </c>
      <c r="C15" s="383">
        <v>112010904025991</v>
      </c>
      <c r="D15" s="499" t="s">
        <v>721</v>
      </c>
      <c r="E15" t="str">
        <f t="shared" si="1"/>
        <v>111201090402599</v>
      </c>
      <c r="G15">
        <v>3</v>
      </c>
      <c r="H15" s="499" t="s">
        <v>722</v>
      </c>
      <c r="I15" s="549">
        <v>216</v>
      </c>
      <c r="J15" s="314">
        <f t="shared" si="0"/>
        <v>0.216</v>
      </c>
      <c r="K15" t="str">
        <f>+VLOOKUP(D15,'plan de cuentas'!C:G,4,0)</f>
        <v>ACTIVOS</v>
      </c>
      <c r="L15" t="str">
        <f>VLOOKUP(D15,'plan de cuentas'!C:H,5,0)</f>
        <v>Efectivo y equivalente de efectivo</v>
      </c>
      <c r="M15" t="str">
        <f>VLOOKUP(D15,'plan de cuentas'!C:I,6,0)</f>
        <v>Bancos Locales - Moneda local Guaraníes</v>
      </c>
      <c r="N15" t="str">
        <f>VLOOKUP(D15,'plan de cuentas'!C:J,7,0)</f>
        <v>Activos Corrientes</v>
      </c>
      <c r="P15" t="str">
        <f t="shared" si="2"/>
        <v>10904</v>
      </c>
    </row>
    <row r="16" spans="1:16" x14ac:dyDescent="0.25">
      <c r="A16" s="311" t="s">
        <v>4878</v>
      </c>
      <c r="B16" s="384">
        <v>7</v>
      </c>
      <c r="C16" s="384">
        <v>112010904026991</v>
      </c>
      <c r="D16" s="385" t="s">
        <v>723</v>
      </c>
      <c r="E16" t="str">
        <f t="shared" si="1"/>
        <v>111201090402699</v>
      </c>
      <c r="G16">
        <v>3</v>
      </c>
      <c r="H16" s="385" t="s">
        <v>724</v>
      </c>
      <c r="I16" s="548">
        <v>7483542</v>
      </c>
      <c r="J16" s="314">
        <f t="shared" si="0"/>
        <v>7483.5420000000004</v>
      </c>
      <c r="K16" t="str">
        <f>+VLOOKUP(D16,'plan de cuentas'!C:G,4,0)</f>
        <v>ACTIVOS</v>
      </c>
      <c r="L16" t="str">
        <f>VLOOKUP(D16,'plan de cuentas'!C:H,5,0)</f>
        <v>Efectivo y equivalente de efectivo</v>
      </c>
      <c r="M16" t="str">
        <f>VLOOKUP(D16,'plan de cuentas'!C:I,6,0)</f>
        <v>Bancos Locales - Moneda local Guaraníes</v>
      </c>
      <c r="N16" t="str">
        <f>VLOOKUP(D16,'plan de cuentas'!C:J,7,0)</f>
        <v>Activos Corrientes</v>
      </c>
      <c r="P16" t="str">
        <f t="shared" si="2"/>
        <v>10904</v>
      </c>
    </row>
    <row r="17" spans="1:16" x14ac:dyDescent="0.25">
      <c r="A17" s="310" t="s">
        <v>4878</v>
      </c>
      <c r="B17" s="383">
        <v>7</v>
      </c>
      <c r="C17" s="383">
        <v>112010904037991</v>
      </c>
      <c r="D17" s="499" t="s">
        <v>4630</v>
      </c>
      <c r="E17" t="str">
        <f t="shared" si="1"/>
        <v>111201090403799</v>
      </c>
      <c r="G17">
        <v>3</v>
      </c>
      <c r="H17" s="499" t="s">
        <v>4665</v>
      </c>
      <c r="I17" s="549">
        <v>13450268</v>
      </c>
      <c r="J17" s="314">
        <f t="shared" si="0"/>
        <v>13450.268</v>
      </c>
      <c r="K17" t="str">
        <f>+VLOOKUP(D17,'plan de cuentas'!C:G,4,0)</f>
        <v>ACTIVOS</v>
      </c>
      <c r="L17" t="str">
        <f>VLOOKUP(D17,'plan de cuentas'!C:H,5,0)</f>
        <v>Efectivo y equivalente de efectivo</v>
      </c>
      <c r="M17" t="str">
        <f>VLOOKUP(D17,'plan de cuentas'!C:I,6,0)</f>
        <v>Bancos Locales - Moneda local Guaraníes</v>
      </c>
      <c r="N17" t="str">
        <f>VLOOKUP(D17,'plan de cuentas'!C:J,7,0)</f>
        <v>Activos Corrientes</v>
      </c>
      <c r="P17" t="str">
        <f t="shared" si="2"/>
        <v>10904</v>
      </c>
    </row>
    <row r="18" spans="1:16" x14ac:dyDescent="0.25">
      <c r="A18" s="311" t="s">
        <v>4878</v>
      </c>
      <c r="B18" s="384">
        <v>7</v>
      </c>
      <c r="C18" s="384">
        <v>112010904038991</v>
      </c>
      <c r="D18" s="385" t="s">
        <v>4526</v>
      </c>
      <c r="E18" t="str">
        <f t="shared" si="1"/>
        <v>111201090403899</v>
      </c>
      <c r="G18">
        <v>3</v>
      </c>
      <c r="H18" s="385" t="s">
        <v>4571</v>
      </c>
      <c r="I18" s="548">
        <v>13624986</v>
      </c>
      <c r="J18" s="314">
        <f t="shared" si="0"/>
        <v>13624.986000000001</v>
      </c>
      <c r="K18" t="str">
        <f>+VLOOKUP(D18,'plan de cuentas'!C:G,4,0)</f>
        <v>ACTIVOS</v>
      </c>
      <c r="L18" t="str">
        <f>VLOOKUP(D18,'plan de cuentas'!C:H,5,0)</f>
        <v>Efectivo y equivalente de efectivo</v>
      </c>
      <c r="M18" t="str">
        <f>VLOOKUP(D18,'plan de cuentas'!C:I,6,0)</f>
        <v>Bancos Locales - Moneda local Guaraníes</v>
      </c>
      <c r="N18" t="str">
        <f>VLOOKUP(D18,'plan de cuentas'!C:J,7,0)</f>
        <v>Activos Corrientes</v>
      </c>
      <c r="P18" t="str">
        <f t="shared" si="2"/>
        <v>10904</v>
      </c>
    </row>
    <row r="19" spans="1:16" x14ac:dyDescent="0.25">
      <c r="A19" s="310" t="s">
        <v>4878</v>
      </c>
      <c r="B19" s="383">
        <v>7</v>
      </c>
      <c r="C19" s="383">
        <v>112010904039991</v>
      </c>
      <c r="D19" s="499" t="s">
        <v>725</v>
      </c>
      <c r="E19" t="str">
        <f t="shared" si="1"/>
        <v>111201090403999</v>
      </c>
      <c r="G19">
        <v>3</v>
      </c>
      <c r="H19" s="499" t="s">
        <v>726</v>
      </c>
      <c r="I19" s="549">
        <v>935681</v>
      </c>
      <c r="J19" s="314">
        <f t="shared" si="0"/>
        <v>935.68100000000004</v>
      </c>
      <c r="K19" t="str">
        <f>+VLOOKUP(D19,'plan de cuentas'!C:G,4,0)</f>
        <v>ACTIVOS</v>
      </c>
      <c r="L19" t="str">
        <f>VLOOKUP(D19,'plan de cuentas'!C:H,5,0)</f>
        <v>Efectivo y equivalente de efectivo</v>
      </c>
      <c r="M19" t="str">
        <f>VLOOKUP(D19,'plan de cuentas'!C:I,6,0)</f>
        <v>Bancos Locales - Moneda local Guaraníes</v>
      </c>
      <c r="N19" t="str">
        <f>VLOOKUP(D19,'plan de cuentas'!C:J,7,0)</f>
        <v>Activos Corrientes</v>
      </c>
      <c r="P19" t="str">
        <f t="shared" si="2"/>
        <v>10904</v>
      </c>
    </row>
    <row r="20" spans="1:16" x14ac:dyDescent="0.25">
      <c r="A20" s="311" t="s">
        <v>4878</v>
      </c>
      <c r="B20" s="384">
        <v>7</v>
      </c>
      <c r="C20" s="384">
        <v>112010904042991</v>
      </c>
      <c r="D20" s="385" t="s">
        <v>2111</v>
      </c>
      <c r="E20" t="str">
        <f t="shared" si="1"/>
        <v>111201090404299</v>
      </c>
      <c r="G20">
        <v>3</v>
      </c>
      <c r="H20" s="385" t="s">
        <v>727</v>
      </c>
      <c r="I20" s="548">
        <v>171497</v>
      </c>
      <c r="J20" s="314">
        <f t="shared" si="0"/>
        <v>171.49700000000001</v>
      </c>
      <c r="K20" t="str">
        <f>+VLOOKUP(D20,'plan de cuentas'!C:G,4,0)</f>
        <v>ACTIVOS</v>
      </c>
      <c r="L20" t="str">
        <f>VLOOKUP(D20,'plan de cuentas'!C:H,5,0)</f>
        <v>Efectivo y equivalente de efectivo</v>
      </c>
      <c r="M20" t="str">
        <f>VLOOKUP(D20,'plan de cuentas'!C:I,6,0)</f>
        <v>Bancos Locales - Moneda local Guaraníes</v>
      </c>
      <c r="N20" t="str">
        <f>VLOOKUP(D20,'plan de cuentas'!C:J,7,0)</f>
        <v>Activos Corrientes</v>
      </c>
      <c r="P20" t="str">
        <f t="shared" si="2"/>
        <v>10904</v>
      </c>
    </row>
    <row r="21" spans="1:16" x14ac:dyDescent="0.25">
      <c r="A21" s="310" t="s">
        <v>4878</v>
      </c>
      <c r="B21" s="383">
        <v>7</v>
      </c>
      <c r="C21" s="383">
        <v>112010904043991</v>
      </c>
      <c r="D21" s="499" t="s">
        <v>2112</v>
      </c>
      <c r="E21" t="str">
        <f t="shared" si="1"/>
        <v>111201090404399</v>
      </c>
      <c r="G21">
        <v>3</v>
      </c>
      <c r="H21" s="499" t="s">
        <v>1090</v>
      </c>
      <c r="I21" s="549">
        <v>2091</v>
      </c>
      <c r="J21" s="314">
        <f t="shared" si="0"/>
        <v>2.0910000000000002</v>
      </c>
      <c r="K21" t="str">
        <f>+VLOOKUP(D21,'plan de cuentas'!C:G,4,0)</f>
        <v>ACTIVOS</v>
      </c>
      <c r="L21" t="str">
        <f>VLOOKUP(D21,'plan de cuentas'!C:H,5,0)</f>
        <v>Efectivo y equivalente de efectivo</v>
      </c>
      <c r="M21" t="str">
        <f>VLOOKUP(D21,'plan de cuentas'!C:I,6,0)</f>
        <v>Bancos Locales - Moneda local Guaraníes</v>
      </c>
      <c r="N21" t="str">
        <f>VLOOKUP(D21,'plan de cuentas'!C:J,7,0)</f>
        <v>Activos Corrientes</v>
      </c>
      <c r="P21" t="str">
        <f t="shared" si="2"/>
        <v>10904</v>
      </c>
    </row>
    <row r="22" spans="1:16" x14ac:dyDescent="0.25">
      <c r="A22" s="311" t="s">
        <v>4878</v>
      </c>
      <c r="B22" s="384">
        <v>7</v>
      </c>
      <c r="C22" s="384">
        <v>112010904045991</v>
      </c>
      <c r="D22" s="385" t="s">
        <v>730</v>
      </c>
      <c r="E22" t="str">
        <f t="shared" si="1"/>
        <v>111201090404599</v>
      </c>
      <c r="G22">
        <v>3</v>
      </c>
      <c r="H22" s="385" t="s">
        <v>731</v>
      </c>
      <c r="I22" s="548">
        <v>5892930</v>
      </c>
      <c r="J22" s="314">
        <f t="shared" si="0"/>
        <v>5892.93</v>
      </c>
      <c r="K22" t="str">
        <f>+VLOOKUP(D22,'plan de cuentas'!C:G,4,0)</f>
        <v>ACTIVOS</v>
      </c>
      <c r="L22" t="str">
        <f>VLOOKUP(D22,'plan de cuentas'!C:H,5,0)</f>
        <v>Efectivo y equivalente de efectivo</v>
      </c>
      <c r="M22" t="str">
        <f>VLOOKUP(D22,'plan de cuentas'!C:I,6,0)</f>
        <v>Bancos Locales - Moneda local Guaraníes</v>
      </c>
      <c r="N22" t="str">
        <f>VLOOKUP(D22,'plan de cuentas'!C:J,7,0)</f>
        <v>Activos Corrientes</v>
      </c>
      <c r="P22" t="str">
        <f t="shared" si="2"/>
        <v>10904</v>
      </c>
    </row>
    <row r="23" spans="1:16" x14ac:dyDescent="0.25">
      <c r="A23" s="310" t="s">
        <v>4878</v>
      </c>
      <c r="B23" s="383">
        <v>7</v>
      </c>
      <c r="C23" s="383">
        <v>112010904049991</v>
      </c>
      <c r="D23" s="499" t="s">
        <v>733</v>
      </c>
      <c r="E23" t="str">
        <f t="shared" si="1"/>
        <v>111201090404999</v>
      </c>
      <c r="G23">
        <v>3</v>
      </c>
      <c r="H23" s="499" t="s">
        <v>734</v>
      </c>
      <c r="I23" s="549">
        <v>65675410</v>
      </c>
      <c r="J23" s="314">
        <f t="shared" si="0"/>
        <v>65675.41</v>
      </c>
      <c r="K23" t="str">
        <f>+VLOOKUP(D23,'plan de cuentas'!C:G,4,0)</f>
        <v>ACTIVOS</v>
      </c>
      <c r="L23" t="str">
        <f>VLOOKUP(D23,'plan de cuentas'!C:H,5,0)</f>
        <v>Efectivo y equivalente de efectivo</v>
      </c>
      <c r="M23" t="str">
        <f>VLOOKUP(D23,'plan de cuentas'!C:I,6,0)</f>
        <v>Bancos Locales - Moneda local Guaraníes</v>
      </c>
      <c r="N23" t="str">
        <f>VLOOKUP(D23,'plan de cuentas'!C:J,7,0)</f>
        <v>Activos Corrientes</v>
      </c>
      <c r="P23" t="str">
        <f t="shared" si="2"/>
        <v>10904</v>
      </c>
    </row>
    <row r="24" spans="1:16" x14ac:dyDescent="0.25">
      <c r="A24" s="311" t="s">
        <v>4878</v>
      </c>
      <c r="B24" s="384">
        <v>7</v>
      </c>
      <c r="C24" s="384">
        <v>112010904051991</v>
      </c>
      <c r="D24" s="385" t="s">
        <v>737</v>
      </c>
      <c r="E24" t="str">
        <f t="shared" si="1"/>
        <v>111201090405199</v>
      </c>
      <c r="G24">
        <v>3</v>
      </c>
      <c r="H24" s="385" t="s">
        <v>738</v>
      </c>
      <c r="I24" s="548">
        <v>16416442</v>
      </c>
      <c r="J24" s="314">
        <f t="shared" si="0"/>
        <v>16416.441999999999</v>
      </c>
      <c r="K24" t="str">
        <f>+VLOOKUP(D24,'plan de cuentas'!C:G,4,0)</f>
        <v>ACTIVOS</v>
      </c>
      <c r="L24" t="str">
        <f>VLOOKUP(D24,'plan de cuentas'!C:H,5,0)</f>
        <v>Efectivo y equivalente de efectivo</v>
      </c>
      <c r="M24" t="str">
        <f>VLOOKUP(D24,'plan de cuentas'!C:I,6,0)</f>
        <v>Bancos Locales - Moneda local Guaraníes</v>
      </c>
      <c r="N24" t="str">
        <f>VLOOKUP(D24,'plan de cuentas'!C:J,7,0)</f>
        <v>Activos Corrientes</v>
      </c>
      <c r="P24" t="str">
        <f t="shared" si="2"/>
        <v>10904</v>
      </c>
    </row>
    <row r="25" spans="1:16" x14ac:dyDescent="0.25">
      <c r="A25" s="310" t="s">
        <v>4878</v>
      </c>
      <c r="B25" s="383">
        <v>7</v>
      </c>
      <c r="C25" s="383">
        <v>112010904052991</v>
      </c>
      <c r="D25" s="499" t="s">
        <v>739</v>
      </c>
      <c r="E25" t="str">
        <f t="shared" si="1"/>
        <v>111201090405299</v>
      </c>
      <c r="G25">
        <v>3</v>
      </c>
      <c r="H25" s="499" t="s">
        <v>740</v>
      </c>
      <c r="I25" s="549">
        <v>30049200</v>
      </c>
      <c r="J25" s="314">
        <f t="shared" si="0"/>
        <v>30049.200000000001</v>
      </c>
      <c r="K25" t="str">
        <f>+VLOOKUP(D25,'plan de cuentas'!C:G,4,0)</f>
        <v>ACTIVOS</v>
      </c>
      <c r="L25" t="str">
        <f>VLOOKUP(D25,'plan de cuentas'!C:H,5,0)</f>
        <v>Efectivo y equivalente de efectivo</v>
      </c>
      <c r="M25" t="str">
        <f>VLOOKUP(D25,'plan de cuentas'!C:I,6,0)</f>
        <v>Bancos Locales - Moneda local Guaraníes</v>
      </c>
      <c r="N25" t="str">
        <f>VLOOKUP(D25,'plan de cuentas'!C:J,7,0)</f>
        <v>Activos Corrientes</v>
      </c>
      <c r="P25" t="str">
        <f t="shared" si="2"/>
        <v>10904</v>
      </c>
    </row>
    <row r="26" spans="1:16" x14ac:dyDescent="0.25">
      <c r="A26" s="311" t="s">
        <v>4878</v>
      </c>
      <c r="B26" s="384">
        <v>7</v>
      </c>
      <c r="C26" s="384">
        <v>112010904053991</v>
      </c>
      <c r="D26" s="385" t="s">
        <v>741</v>
      </c>
      <c r="E26" t="str">
        <f t="shared" si="1"/>
        <v>111201090405399</v>
      </c>
      <c r="G26">
        <v>3</v>
      </c>
      <c r="H26" s="385" t="s">
        <v>742</v>
      </c>
      <c r="I26" s="548">
        <v>4332960</v>
      </c>
      <c r="J26" s="314">
        <f t="shared" si="0"/>
        <v>4332.96</v>
      </c>
      <c r="K26" t="str">
        <f>+VLOOKUP(D26,'plan de cuentas'!C:G,4,0)</f>
        <v>ACTIVOS</v>
      </c>
      <c r="L26" t="str">
        <f>VLOOKUP(D26,'plan de cuentas'!C:H,5,0)</f>
        <v>Efectivo y equivalente de efectivo</v>
      </c>
      <c r="M26" t="str">
        <f>VLOOKUP(D26,'plan de cuentas'!C:I,6,0)</f>
        <v>Bancos Locales - Moneda local Guaraníes</v>
      </c>
      <c r="N26" t="str">
        <f>VLOOKUP(D26,'plan de cuentas'!C:J,7,0)</f>
        <v>Activos Corrientes</v>
      </c>
      <c r="P26" t="str">
        <f t="shared" si="2"/>
        <v>10904</v>
      </c>
    </row>
    <row r="27" spans="1:16" x14ac:dyDescent="0.25">
      <c r="A27" s="310" t="s">
        <v>4878</v>
      </c>
      <c r="B27" s="383">
        <v>7</v>
      </c>
      <c r="C27" s="383">
        <v>112010904054011</v>
      </c>
      <c r="D27" s="499" t="s">
        <v>743</v>
      </c>
      <c r="E27" t="str">
        <f t="shared" si="1"/>
        <v>111201090405401</v>
      </c>
      <c r="G27">
        <v>3</v>
      </c>
      <c r="H27" s="499" t="s">
        <v>744</v>
      </c>
      <c r="I27" s="549">
        <v>3075002</v>
      </c>
      <c r="J27" s="314">
        <f t="shared" si="0"/>
        <v>3075.002</v>
      </c>
      <c r="K27" t="str">
        <f>+VLOOKUP(D27,'plan de cuentas'!C:G,4,0)</f>
        <v>ACTIVOS</v>
      </c>
      <c r="L27" t="str">
        <f>VLOOKUP(D27,'plan de cuentas'!C:H,5,0)</f>
        <v>Efectivo y equivalente de efectivo</v>
      </c>
      <c r="M27" t="str">
        <f>VLOOKUP(D27,'plan de cuentas'!C:I,6,0)</f>
        <v>Bancos Locales - Moneda extranjera Dólares</v>
      </c>
      <c r="N27" t="str">
        <f>VLOOKUP(D27,'plan de cuentas'!C:J,7,0)</f>
        <v>Activos Corrientes</v>
      </c>
      <c r="P27" t="str">
        <f t="shared" si="2"/>
        <v>10904</v>
      </c>
    </row>
    <row r="28" spans="1:16" x14ac:dyDescent="0.25">
      <c r="A28" s="311" t="s">
        <v>4878</v>
      </c>
      <c r="B28" s="384">
        <v>7</v>
      </c>
      <c r="C28" s="384">
        <v>112010904059011</v>
      </c>
      <c r="D28" s="385" t="s">
        <v>751</v>
      </c>
      <c r="E28" t="str">
        <f t="shared" si="1"/>
        <v>111201090405901</v>
      </c>
      <c r="G28">
        <v>3</v>
      </c>
      <c r="H28" s="385" t="s">
        <v>752</v>
      </c>
      <c r="I28" s="548">
        <v>18323537</v>
      </c>
      <c r="J28" s="314">
        <f t="shared" si="0"/>
        <v>18323.537</v>
      </c>
      <c r="K28" t="str">
        <f>+VLOOKUP(D28,'plan de cuentas'!C:G,4,0)</f>
        <v>ACTIVOS</v>
      </c>
      <c r="L28" t="str">
        <f>VLOOKUP(D28,'plan de cuentas'!C:H,5,0)</f>
        <v>Efectivo y equivalente de efectivo</v>
      </c>
      <c r="M28" t="str">
        <f>VLOOKUP(D28,'plan de cuentas'!C:I,6,0)</f>
        <v>Bancos Locales - Moneda extranjera Dólares</v>
      </c>
      <c r="N28" t="str">
        <f>VLOOKUP(D28,'plan de cuentas'!C:J,7,0)</f>
        <v>Activos Corrientes</v>
      </c>
      <c r="P28" t="str">
        <f t="shared" si="2"/>
        <v>10904</v>
      </c>
    </row>
    <row r="29" spans="1:16" x14ac:dyDescent="0.25">
      <c r="A29" s="310" t="s">
        <v>4878</v>
      </c>
      <c r="B29" s="383">
        <v>7</v>
      </c>
      <c r="C29" s="383">
        <v>112010904060011</v>
      </c>
      <c r="D29" s="499" t="s">
        <v>753</v>
      </c>
      <c r="E29" t="str">
        <f t="shared" si="1"/>
        <v>111201090406001</v>
      </c>
      <c r="G29">
        <v>3</v>
      </c>
      <c r="H29" s="499" t="s">
        <v>754</v>
      </c>
      <c r="I29" s="549">
        <v>396953</v>
      </c>
      <c r="J29" s="314">
        <f t="shared" si="0"/>
        <v>396.95299999999997</v>
      </c>
      <c r="K29" t="str">
        <f>+VLOOKUP(D29,'plan de cuentas'!C:G,4,0)</f>
        <v>ACTIVOS</v>
      </c>
      <c r="L29" t="str">
        <f>VLOOKUP(D29,'plan de cuentas'!C:H,5,0)</f>
        <v>Efectivo y equivalente de efectivo</v>
      </c>
      <c r="M29" t="str">
        <f>VLOOKUP(D29,'plan de cuentas'!C:I,6,0)</f>
        <v>Bancos Locales - Moneda extranjera Dólares</v>
      </c>
      <c r="N29" t="str">
        <f>VLOOKUP(D29,'plan de cuentas'!C:J,7,0)</f>
        <v>Activos Corrientes</v>
      </c>
      <c r="P29" t="str">
        <f t="shared" si="2"/>
        <v>10904</v>
      </c>
    </row>
    <row r="30" spans="1:16" x14ac:dyDescent="0.25">
      <c r="A30" s="311" t="s">
        <v>4878</v>
      </c>
      <c r="B30" s="384">
        <v>7</v>
      </c>
      <c r="C30" s="384">
        <v>112010904060991</v>
      </c>
      <c r="D30" s="385" t="s">
        <v>755</v>
      </c>
      <c r="E30" t="str">
        <f t="shared" si="1"/>
        <v>111201090406099</v>
      </c>
      <c r="G30">
        <v>3</v>
      </c>
      <c r="H30" s="385" t="s">
        <v>756</v>
      </c>
      <c r="I30" s="548">
        <v>28885</v>
      </c>
      <c r="J30" s="314">
        <f t="shared" si="0"/>
        <v>28.885000000000002</v>
      </c>
      <c r="K30" t="str">
        <f>+VLOOKUP(D30,'plan de cuentas'!C:G,4,0)</f>
        <v>ACTIVOS</v>
      </c>
      <c r="L30" t="str">
        <f>VLOOKUP(D30,'plan de cuentas'!C:H,5,0)</f>
        <v>Efectivo y equivalente de efectivo</v>
      </c>
      <c r="M30" t="str">
        <f>VLOOKUP(D30,'plan de cuentas'!C:I,6,0)</f>
        <v>Bancos Locales - Moneda local Guaraníes</v>
      </c>
      <c r="N30" t="str">
        <f>VLOOKUP(D30,'plan de cuentas'!C:J,7,0)</f>
        <v>Activos Corrientes</v>
      </c>
      <c r="P30" t="str">
        <f t="shared" si="2"/>
        <v>10904</v>
      </c>
    </row>
    <row r="31" spans="1:16" x14ac:dyDescent="0.25">
      <c r="A31" s="310" t="s">
        <v>4878</v>
      </c>
      <c r="B31" s="383">
        <v>7</v>
      </c>
      <c r="C31" s="383">
        <v>112010904061011</v>
      </c>
      <c r="D31" s="499" t="s">
        <v>757</v>
      </c>
      <c r="E31" t="str">
        <f t="shared" si="1"/>
        <v>111201090406101</v>
      </c>
      <c r="G31">
        <v>3</v>
      </c>
      <c r="H31" s="499" t="s">
        <v>758</v>
      </c>
      <c r="I31" s="549">
        <v>208</v>
      </c>
      <c r="J31" s="314">
        <f t="shared" si="0"/>
        <v>0.20799999999999999</v>
      </c>
      <c r="K31" t="str">
        <f>+VLOOKUP(D31,'plan de cuentas'!C:G,4,0)</f>
        <v>ACTIVOS</v>
      </c>
      <c r="L31" t="str">
        <f>VLOOKUP(D31,'plan de cuentas'!C:H,5,0)</f>
        <v>Efectivo y equivalente de efectivo</v>
      </c>
      <c r="M31" t="str">
        <f>VLOOKUP(D31,'plan de cuentas'!C:I,6,0)</f>
        <v>Bancos Locales - Moneda extranjera Dólares</v>
      </c>
      <c r="N31" t="str">
        <f>VLOOKUP(D31,'plan de cuentas'!C:J,7,0)</f>
        <v>Activos Corrientes</v>
      </c>
      <c r="P31" t="str">
        <f t="shared" si="2"/>
        <v>10904</v>
      </c>
    </row>
    <row r="32" spans="1:16" x14ac:dyDescent="0.25">
      <c r="A32" s="311" t="s">
        <v>4878</v>
      </c>
      <c r="B32" s="384">
        <v>7</v>
      </c>
      <c r="C32" s="384">
        <v>112010904061991</v>
      </c>
      <c r="D32" s="385" t="s">
        <v>3091</v>
      </c>
      <c r="E32" t="str">
        <f t="shared" si="1"/>
        <v>111201090406199</v>
      </c>
      <c r="G32">
        <v>3</v>
      </c>
      <c r="H32" s="385" t="s">
        <v>759</v>
      </c>
      <c r="I32" s="548">
        <v>497260</v>
      </c>
      <c r="J32" s="314">
        <f t="shared" si="0"/>
        <v>497.26</v>
      </c>
      <c r="K32" t="str">
        <f>+VLOOKUP(D32,'plan de cuentas'!C:G,4,0)</f>
        <v>ACTIVOS</v>
      </c>
      <c r="L32" t="str">
        <f>VLOOKUP(D32,'plan de cuentas'!C:H,5,0)</f>
        <v>Efectivo y equivalente de efectivo</v>
      </c>
      <c r="M32" t="str">
        <f>VLOOKUP(D32,'plan de cuentas'!C:I,6,0)</f>
        <v>Bancos Locales - Moneda local Guaraníes</v>
      </c>
      <c r="N32" t="str">
        <f>VLOOKUP(D32,'plan de cuentas'!C:J,7,0)</f>
        <v>Activos Corrientes</v>
      </c>
      <c r="P32" t="str">
        <f t="shared" si="2"/>
        <v>10904</v>
      </c>
    </row>
    <row r="33" spans="1:16" x14ac:dyDescent="0.25">
      <c r="A33" s="310" t="s">
        <v>4878</v>
      </c>
      <c r="B33" s="383">
        <v>7</v>
      </c>
      <c r="C33" s="383">
        <v>112010904063011</v>
      </c>
      <c r="D33" s="499" t="s">
        <v>760</v>
      </c>
      <c r="E33" t="str">
        <f t="shared" si="1"/>
        <v>111201090406301</v>
      </c>
      <c r="G33">
        <v>3</v>
      </c>
      <c r="H33" s="499" t="s">
        <v>761</v>
      </c>
      <c r="I33" s="549">
        <v>2238198</v>
      </c>
      <c r="J33" s="314">
        <f t="shared" si="0"/>
        <v>2238.1979999999999</v>
      </c>
      <c r="K33" t="str">
        <f>+VLOOKUP(D33,'plan de cuentas'!C:G,4,0)</f>
        <v>ACTIVOS</v>
      </c>
      <c r="L33" t="str">
        <f>VLOOKUP(D33,'plan de cuentas'!C:H,5,0)</f>
        <v>Efectivo y equivalente de efectivo</v>
      </c>
      <c r="M33" t="str">
        <f>VLOOKUP(D33,'plan de cuentas'!C:I,6,0)</f>
        <v>Bancos Locales - Moneda extranjera Dólares</v>
      </c>
      <c r="N33" t="str">
        <f>VLOOKUP(D33,'plan de cuentas'!C:J,7,0)</f>
        <v>Activos Corrientes</v>
      </c>
      <c r="P33" t="str">
        <f t="shared" si="2"/>
        <v>10904</v>
      </c>
    </row>
    <row r="34" spans="1:16" x14ac:dyDescent="0.25">
      <c r="A34" s="311" t="s">
        <v>4878</v>
      </c>
      <c r="B34" s="384">
        <v>7</v>
      </c>
      <c r="C34" s="384">
        <v>112010904063991</v>
      </c>
      <c r="D34" s="385" t="s">
        <v>762</v>
      </c>
      <c r="E34" t="str">
        <f t="shared" si="1"/>
        <v>111201090406399</v>
      </c>
      <c r="G34">
        <v>3</v>
      </c>
      <c r="H34" s="385" t="s">
        <v>763</v>
      </c>
      <c r="I34" s="548">
        <v>1</v>
      </c>
      <c r="J34" s="314">
        <f t="shared" si="0"/>
        <v>1E-3</v>
      </c>
      <c r="K34" t="str">
        <f>+VLOOKUP(D34,'plan de cuentas'!C:G,4,0)</f>
        <v>ACTIVOS</v>
      </c>
      <c r="L34" t="str">
        <f>VLOOKUP(D34,'plan de cuentas'!C:H,5,0)</f>
        <v>Efectivo y equivalente de efectivo</v>
      </c>
      <c r="M34" t="str">
        <f>VLOOKUP(D34,'plan de cuentas'!C:I,6,0)</f>
        <v>Bancos Locales - Moneda local Guaraníes</v>
      </c>
      <c r="N34" t="str">
        <f>VLOOKUP(D34,'plan de cuentas'!C:J,7,0)</f>
        <v>Activos Corrientes</v>
      </c>
      <c r="P34" t="str">
        <f t="shared" si="2"/>
        <v>10904</v>
      </c>
    </row>
    <row r="35" spans="1:16" x14ac:dyDescent="0.25">
      <c r="A35" s="310" t="s">
        <v>4878</v>
      </c>
      <c r="B35" s="383">
        <v>7</v>
      </c>
      <c r="C35" s="383">
        <v>112010904065991</v>
      </c>
      <c r="D35" s="499" t="s">
        <v>766</v>
      </c>
      <c r="E35" t="str">
        <f t="shared" si="1"/>
        <v>111201090406599</v>
      </c>
      <c r="G35">
        <v>3</v>
      </c>
      <c r="H35" s="499" t="s">
        <v>767</v>
      </c>
      <c r="I35" s="549">
        <v>17233618</v>
      </c>
      <c r="J35" s="314">
        <f t="shared" si="0"/>
        <v>17233.617999999999</v>
      </c>
      <c r="K35" t="str">
        <f>+VLOOKUP(D35,'plan de cuentas'!C:G,4,0)</f>
        <v>ACTIVOS</v>
      </c>
      <c r="L35" t="str">
        <f>VLOOKUP(D35,'plan de cuentas'!C:H,5,0)</f>
        <v>Efectivo y equivalente de efectivo</v>
      </c>
      <c r="M35" t="str">
        <f>VLOOKUP(D35,'plan de cuentas'!C:I,6,0)</f>
        <v>Bancos Locales - Moneda local Guaraníes</v>
      </c>
      <c r="N35" t="str">
        <f>VLOOKUP(D35,'plan de cuentas'!C:J,7,0)</f>
        <v>Activos Corrientes</v>
      </c>
      <c r="P35" t="str">
        <f t="shared" si="2"/>
        <v>10904</v>
      </c>
    </row>
    <row r="36" spans="1:16" x14ac:dyDescent="0.25">
      <c r="A36" s="311" t="s">
        <v>4878</v>
      </c>
      <c r="B36" s="384">
        <v>7</v>
      </c>
      <c r="C36" s="384">
        <v>112010904066991</v>
      </c>
      <c r="D36" s="385" t="s">
        <v>768</v>
      </c>
      <c r="E36" t="str">
        <f t="shared" si="1"/>
        <v>111201090406699</v>
      </c>
      <c r="G36">
        <v>3</v>
      </c>
      <c r="H36" s="385" t="s">
        <v>769</v>
      </c>
      <c r="I36" s="548">
        <v>5541695</v>
      </c>
      <c r="J36" s="314">
        <f t="shared" si="0"/>
        <v>5541.6949999999997</v>
      </c>
      <c r="K36" t="str">
        <f>+VLOOKUP(D36,'plan de cuentas'!C:G,4,0)</f>
        <v>ACTIVOS</v>
      </c>
      <c r="L36" t="str">
        <f>VLOOKUP(D36,'plan de cuentas'!C:H,5,0)</f>
        <v>Efectivo y equivalente de efectivo</v>
      </c>
      <c r="M36" t="str">
        <f>VLOOKUP(D36,'plan de cuentas'!C:I,6,0)</f>
        <v>Bancos Locales - Moneda local Guaraníes</v>
      </c>
      <c r="N36" t="str">
        <f>VLOOKUP(D36,'plan de cuentas'!C:J,7,0)</f>
        <v>Activos Corrientes</v>
      </c>
      <c r="P36" t="str">
        <f t="shared" si="2"/>
        <v>10904</v>
      </c>
    </row>
    <row r="37" spans="1:16" x14ac:dyDescent="0.25">
      <c r="A37" s="310" t="s">
        <v>4878</v>
      </c>
      <c r="B37" s="383">
        <v>7</v>
      </c>
      <c r="C37" s="383">
        <v>112010904069991</v>
      </c>
      <c r="D37" s="499" t="s">
        <v>770</v>
      </c>
      <c r="E37" t="str">
        <f t="shared" si="1"/>
        <v>111201090406999</v>
      </c>
      <c r="G37">
        <v>3</v>
      </c>
      <c r="H37" s="499" t="s">
        <v>771</v>
      </c>
      <c r="I37" s="549">
        <v>568702</v>
      </c>
      <c r="J37" s="314">
        <f t="shared" si="0"/>
        <v>568.702</v>
      </c>
      <c r="K37" t="str">
        <f>+VLOOKUP(D37,'plan de cuentas'!C:G,4,0)</f>
        <v>ACTIVOS</v>
      </c>
      <c r="L37" t="str">
        <f>VLOOKUP(D37,'plan de cuentas'!C:H,5,0)</f>
        <v>Efectivo y equivalente de efectivo</v>
      </c>
      <c r="M37" t="str">
        <f>VLOOKUP(D37,'plan de cuentas'!C:I,6,0)</f>
        <v>Bancos Locales - Moneda local Guaraníes</v>
      </c>
      <c r="N37" t="str">
        <f>VLOOKUP(D37,'plan de cuentas'!C:J,7,0)</f>
        <v>Activos Corrientes</v>
      </c>
      <c r="P37" t="str">
        <f t="shared" si="2"/>
        <v>10904</v>
      </c>
    </row>
    <row r="38" spans="1:16" x14ac:dyDescent="0.25">
      <c r="A38" s="311" t="s">
        <v>4878</v>
      </c>
      <c r="B38" s="384">
        <v>7</v>
      </c>
      <c r="C38" s="384">
        <v>112010904070991</v>
      </c>
      <c r="D38" s="385" t="s">
        <v>772</v>
      </c>
      <c r="E38" t="str">
        <f t="shared" si="1"/>
        <v>111201090407099</v>
      </c>
      <c r="G38">
        <v>3</v>
      </c>
      <c r="H38" s="385" t="s">
        <v>773</v>
      </c>
      <c r="I38" s="548">
        <v>2580786</v>
      </c>
      <c r="J38" s="314">
        <f t="shared" si="0"/>
        <v>2580.7860000000001</v>
      </c>
      <c r="K38" t="str">
        <f>+VLOOKUP(D38,'plan de cuentas'!C:G,4,0)</f>
        <v>ACTIVOS</v>
      </c>
      <c r="L38" t="str">
        <f>VLOOKUP(D38,'plan de cuentas'!C:H,5,0)</f>
        <v>Efectivo y equivalente de efectivo</v>
      </c>
      <c r="M38" t="str">
        <f>VLOOKUP(D38,'plan de cuentas'!C:I,6,0)</f>
        <v>Bancos Locales - Moneda local Guaraníes</v>
      </c>
      <c r="N38" t="str">
        <f>VLOOKUP(D38,'plan de cuentas'!C:J,7,0)</f>
        <v>Activos Corrientes</v>
      </c>
      <c r="P38" t="str">
        <f t="shared" si="2"/>
        <v>10904</v>
      </c>
    </row>
    <row r="39" spans="1:16" x14ac:dyDescent="0.25">
      <c r="A39" s="310" t="s">
        <v>4878</v>
      </c>
      <c r="B39" s="383">
        <v>7</v>
      </c>
      <c r="C39" s="383">
        <v>112010904071011</v>
      </c>
      <c r="D39" s="499" t="s">
        <v>774</v>
      </c>
      <c r="E39" t="str">
        <f t="shared" si="1"/>
        <v>111201090407101</v>
      </c>
      <c r="G39">
        <v>3</v>
      </c>
      <c r="H39" s="499" t="s">
        <v>775</v>
      </c>
      <c r="I39" s="549">
        <v>55718</v>
      </c>
      <c r="J39" s="314">
        <f t="shared" si="0"/>
        <v>55.718000000000004</v>
      </c>
      <c r="K39" t="str">
        <f>+VLOOKUP(D39,'plan de cuentas'!C:G,4,0)</f>
        <v>ACTIVOS</v>
      </c>
      <c r="L39" t="str">
        <f>VLOOKUP(D39,'plan de cuentas'!C:H,5,0)</f>
        <v>Efectivo y equivalente de efectivo</v>
      </c>
      <c r="M39" t="str">
        <f>VLOOKUP(D39,'plan de cuentas'!C:I,6,0)</f>
        <v>Bancos Locales - Moneda extranjera Dólares</v>
      </c>
      <c r="N39" t="str">
        <f>VLOOKUP(D39,'plan de cuentas'!C:J,7,0)</f>
        <v>Activos Corrientes</v>
      </c>
      <c r="P39" t="str">
        <f t="shared" si="2"/>
        <v>10904</v>
      </c>
    </row>
    <row r="40" spans="1:16" x14ac:dyDescent="0.25">
      <c r="A40" s="311" t="s">
        <v>4878</v>
      </c>
      <c r="B40" s="384">
        <v>7</v>
      </c>
      <c r="C40" s="384">
        <v>112010904071991</v>
      </c>
      <c r="D40" s="385" t="s">
        <v>776</v>
      </c>
      <c r="E40" t="str">
        <f t="shared" si="1"/>
        <v>111201090407199</v>
      </c>
      <c r="G40">
        <v>3</v>
      </c>
      <c r="H40" s="385" t="s">
        <v>777</v>
      </c>
      <c r="I40" s="548">
        <v>14601873</v>
      </c>
      <c r="J40" s="314">
        <f t="shared" si="0"/>
        <v>14601.873</v>
      </c>
      <c r="K40" t="str">
        <f>+VLOOKUP(D40,'plan de cuentas'!C:G,4,0)</f>
        <v>ACTIVOS</v>
      </c>
      <c r="L40" t="str">
        <f>VLOOKUP(D40,'plan de cuentas'!C:H,5,0)</f>
        <v>Efectivo y equivalente de efectivo</v>
      </c>
      <c r="M40" t="str">
        <f>VLOOKUP(D40,'plan de cuentas'!C:I,6,0)</f>
        <v>Bancos Locales - Moneda local Guaraníes</v>
      </c>
      <c r="N40" t="str">
        <f>VLOOKUP(D40,'plan de cuentas'!C:J,7,0)</f>
        <v>Activos Corrientes</v>
      </c>
      <c r="P40" t="str">
        <f t="shared" si="2"/>
        <v>10904</v>
      </c>
    </row>
    <row r="41" spans="1:16" x14ac:dyDescent="0.25">
      <c r="A41" s="310" t="s">
        <v>4878</v>
      </c>
      <c r="B41" s="383">
        <v>7</v>
      </c>
      <c r="C41" s="383">
        <v>112010904073011</v>
      </c>
      <c r="D41" s="499" t="s">
        <v>780</v>
      </c>
      <c r="E41" t="str">
        <f t="shared" si="1"/>
        <v>111201090407301</v>
      </c>
      <c r="G41">
        <v>3</v>
      </c>
      <c r="H41" s="499" t="s">
        <v>781</v>
      </c>
      <c r="I41" s="549">
        <v>1052536</v>
      </c>
      <c r="J41" s="314">
        <f t="shared" si="0"/>
        <v>1052.5360000000001</v>
      </c>
      <c r="K41" t="str">
        <f>+VLOOKUP(D41,'plan de cuentas'!C:G,4,0)</f>
        <v>ACTIVOS</v>
      </c>
      <c r="L41" t="str">
        <f>VLOOKUP(D41,'plan de cuentas'!C:H,5,0)</f>
        <v>Efectivo y equivalente de efectivo</v>
      </c>
      <c r="M41" t="str">
        <f>VLOOKUP(D41,'plan de cuentas'!C:I,6,0)</f>
        <v>Bancos Locales - Moneda extranjera Dólares</v>
      </c>
      <c r="N41" t="str">
        <f>VLOOKUP(D41,'plan de cuentas'!C:J,7,0)</f>
        <v>Activos Corrientes</v>
      </c>
      <c r="P41" t="str">
        <f t="shared" si="2"/>
        <v>10904</v>
      </c>
    </row>
    <row r="42" spans="1:16" x14ac:dyDescent="0.25">
      <c r="A42" s="311" t="s">
        <v>4878</v>
      </c>
      <c r="B42" s="384">
        <v>7</v>
      </c>
      <c r="C42" s="384">
        <v>112010904074991</v>
      </c>
      <c r="D42" s="385" t="s">
        <v>2116</v>
      </c>
      <c r="E42" t="str">
        <f t="shared" si="1"/>
        <v>111201090407499</v>
      </c>
      <c r="G42">
        <v>3</v>
      </c>
      <c r="H42" s="385" t="s">
        <v>2536</v>
      </c>
      <c r="I42" s="548">
        <v>3150000</v>
      </c>
      <c r="J42" s="314">
        <f t="shared" si="0"/>
        <v>3150</v>
      </c>
      <c r="K42" t="str">
        <f>+VLOOKUP(D42,'plan de cuentas'!C:G,4,0)</f>
        <v>ACTIVOS</v>
      </c>
      <c r="L42" t="str">
        <f>VLOOKUP(D42,'plan de cuentas'!C:H,5,0)</f>
        <v>Efectivo y equivalente de efectivo</v>
      </c>
      <c r="M42" t="str">
        <f>VLOOKUP(D42,'plan de cuentas'!C:I,6,0)</f>
        <v>Bancos Locales - Moneda local Guaraníes</v>
      </c>
      <c r="N42" t="str">
        <f>VLOOKUP(D42,'plan de cuentas'!C:J,7,0)</f>
        <v>Activos Corrientes</v>
      </c>
      <c r="P42" t="str">
        <f t="shared" si="2"/>
        <v>10904</v>
      </c>
    </row>
    <row r="43" spans="1:16" x14ac:dyDescent="0.25">
      <c r="A43" s="310" t="s">
        <v>4878</v>
      </c>
      <c r="B43" s="383">
        <v>7</v>
      </c>
      <c r="C43" s="383">
        <v>112010904075011</v>
      </c>
      <c r="D43" s="499" t="s">
        <v>783</v>
      </c>
      <c r="E43" t="str">
        <f t="shared" si="1"/>
        <v>111201090407501</v>
      </c>
      <c r="G43">
        <v>3</v>
      </c>
      <c r="H43" s="499" t="s">
        <v>784</v>
      </c>
      <c r="I43" s="549">
        <v>11705894</v>
      </c>
      <c r="J43" s="314">
        <f t="shared" si="0"/>
        <v>11705.894</v>
      </c>
      <c r="K43" t="str">
        <f>+VLOOKUP(D43,'plan de cuentas'!C:G,4,0)</f>
        <v>ACTIVOS</v>
      </c>
      <c r="L43" t="str">
        <f>VLOOKUP(D43,'plan de cuentas'!C:H,5,0)</f>
        <v>Efectivo y equivalente de efectivo</v>
      </c>
      <c r="M43" t="str">
        <f>VLOOKUP(D43,'plan de cuentas'!C:I,6,0)</f>
        <v>Bancos Locales - Moneda extranjera Dólares</v>
      </c>
      <c r="N43" t="str">
        <f>VLOOKUP(D43,'plan de cuentas'!C:J,7,0)</f>
        <v>Activos Corrientes</v>
      </c>
      <c r="P43" t="str">
        <f t="shared" si="2"/>
        <v>10904</v>
      </c>
    </row>
    <row r="44" spans="1:16" x14ac:dyDescent="0.25">
      <c r="A44" s="311" t="s">
        <v>4878</v>
      </c>
      <c r="B44" s="384">
        <v>7</v>
      </c>
      <c r="C44" s="384">
        <v>112010904075991</v>
      </c>
      <c r="D44" s="385" t="s">
        <v>785</v>
      </c>
      <c r="E44" t="str">
        <f t="shared" si="1"/>
        <v>111201090407599</v>
      </c>
      <c r="G44">
        <v>3</v>
      </c>
      <c r="H44" s="385" t="s">
        <v>786</v>
      </c>
      <c r="I44" s="548">
        <v>2498113</v>
      </c>
      <c r="J44" s="314">
        <f t="shared" si="0"/>
        <v>2498.1129999999998</v>
      </c>
      <c r="K44" t="str">
        <f>+VLOOKUP(D44,'plan de cuentas'!C:G,4,0)</f>
        <v>ACTIVOS</v>
      </c>
      <c r="L44" t="str">
        <f>VLOOKUP(D44,'plan de cuentas'!C:H,5,0)</f>
        <v>Efectivo y equivalente de efectivo</v>
      </c>
      <c r="M44" t="str">
        <f>VLOOKUP(D44,'plan de cuentas'!C:I,6,0)</f>
        <v>Bancos Locales - Moneda local Guaraníes</v>
      </c>
      <c r="N44" t="str">
        <f>VLOOKUP(D44,'plan de cuentas'!C:J,7,0)</f>
        <v>Activos Corrientes</v>
      </c>
      <c r="P44" t="str">
        <f t="shared" si="2"/>
        <v>10904</v>
      </c>
    </row>
    <row r="45" spans="1:16" x14ac:dyDescent="0.25">
      <c r="A45" s="310" t="s">
        <v>4878</v>
      </c>
      <c r="B45" s="383">
        <v>7</v>
      </c>
      <c r="C45" s="383">
        <v>112010904076011</v>
      </c>
      <c r="D45" s="499" t="s">
        <v>2117</v>
      </c>
      <c r="E45" t="str">
        <f t="shared" si="1"/>
        <v>111201090407601</v>
      </c>
      <c r="G45">
        <v>3</v>
      </c>
      <c r="H45" s="499" t="s">
        <v>2537</v>
      </c>
      <c r="I45" s="549">
        <v>188082</v>
      </c>
      <c r="J45" s="314">
        <f t="shared" si="0"/>
        <v>188.08199999999999</v>
      </c>
      <c r="K45" t="str">
        <f>+VLOOKUP(D45,'plan de cuentas'!C:G,4,0)</f>
        <v>ACTIVOS</v>
      </c>
      <c r="L45" t="str">
        <f>VLOOKUP(D45,'plan de cuentas'!C:H,5,0)</f>
        <v>Efectivo y equivalente de efectivo</v>
      </c>
      <c r="M45" t="str">
        <f>VLOOKUP(D45,'plan de cuentas'!C:I,6,0)</f>
        <v>Bancos Locales - Moneda extranjera Dólares</v>
      </c>
      <c r="N45" t="str">
        <f>VLOOKUP(D45,'plan de cuentas'!C:J,7,0)</f>
        <v>Activos Corrientes</v>
      </c>
      <c r="P45" t="str">
        <f t="shared" si="2"/>
        <v>10904</v>
      </c>
    </row>
    <row r="46" spans="1:16" x14ac:dyDescent="0.25">
      <c r="A46" s="311" t="s">
        <v>4878</v>
      </c>
      <c r="B46" s="384">
        <v>7</v>
      </c>
      <c r="C46" s="384">
        <v>112010904086991</v>
      </c>
      <c r="D46" s="385" t="s">
        <v>789</v>
      </c>
      <c r="E46" t="str">
        <f t="shared" si="1"/>
        <v>111201090408699</v>
      </c>
      <c r="G46">
        <v>3</v>
      </c>
      <c r="H46" s="385" t="s">
        <v>790</v>
      </c>
      <c r="I46" s="548">
        <v>5000000</v>
      </c>
      <c r="J46" s="314">
        <f t="shared" si="0"/>
        <v>5000</v>
      </c>
      <c r="K46" t="str">
        <f>+VLOOKUP(D46,'plan de cuentas'!C:G,4,0)</f>
        <v>ACTIVOS</v>
      </c>
      <c r="L46" t="str">
        <f>VLOOKUP(D46,'plan de cuentas'!C:H,5,0)</f>
        <v>Efectivo y equivalente de efectivo</v>
      </c>
      <c r="M46" t="str">
        <f>VLOOKUP(D46,'plan de cuentas'!C:I,6,0)</f>
        <v>Bancos Locales - Moneda local Guaraníes</v>
      </c>
      <c r="N46" t="str">
        <f>VLOOKUP(D46,'plan de cuentas'!C:J,7,0)</f>
        <v>Activos Corrientes</v>
      </c>
      <c r="P46" t="str">
        <f t="shared" si="2"/>
        <v>10904</v>
      </c>
    </row>
    <row r="47" spans="1:16" x14ac:dyDescent="0.25">
      <c r="A47" s="310" t="s">
        <v>4878</v>
      </c>
      <c r="B47" s="383">
        <v>7</v>
      </c>
      <c r="C47" s="383">
        <v>112010904087011</v>
      </c>
      <c r="D47" s="499" t="s">
        <v>2118</v>
      </c>
      <c r="E47" t="str">
        <f t="shared" si="1"/>
        <v>111201090408701</v>
      </c>
      <c r="G47">
        <v>3</v>
      </c>
      <c r="H47" s="499" t="s">
        <v>2538</v>
      </c>
      <c r="I47" s="549">
        <v>49239807</v>
      </c>
      <c r="J47" s="314">
        <f t="shared" si="0"/>
        <v>49239.807000000001</v>
      </c>
      <c r="K47" t="str">
        <f>+VLOOKUP(D47,'plan de cuentas'!C:G,4,0)</f>
        <v>ACTIVOS</v>
      </c>
      <c r="L47" t="str">
        <f>VLOOKUP(D47,'plan de cuentas'!C:H,5,0)</f>
        <v>Efectivo y equivalente de efectivo</v>
      </c>
      <c r="M47" t="str">
        <f>VLOOKUP(D47,'plan de cuentas'!C:I,6,0)</f>
        <v>Bancos Locales - Moneda extranjera Dólares</v>
      </c>
      <c r="N47" t="str">
        <f>VLOOKUP(D47,'plan de cuentas'!C:J,7,0)</f>
        <v>Activos Corrientes</v>
      </c>
      <c r="P47" t="str">
        <f t="shared" si="2"/>
        <v>10904</v>
      </c>
    </row>
    <row r="48" spans="1:16" x14ac:dyDescent="0.25">
      <c r="A48" s="311" t="s">
        <v>4878</v>
      </c>
      <c r="B48" s="384">
        <v>7</v>
      </c>
      <c r="C48" s="384">
        <v>112010904099991</v>
      </c>
      <c r="D48" s="385" t="s">
        <v>4715</v>
      </c>
      <c r="E48" t="str">
        <f t="shared" si="1"/>
        <v>111201090409999</v>
      </c>
      <c r="G48">
        <v>3</v>
      </c>
      <c r="H48" s="385" t="s">
        <v>4716</v>
      </c>
      <c r="I48" s="548">
        <v>1370000000</v>
      </c>
      <c r="J48" s="314">
        <f t="shared" si="0"/>
        <v>1370000</v>
      </c>
      <c r="K48" t="str">
        <f>+VLOOKUP(D48,'plan de cuentas'!C:G,4,0)</f>
        <v>ACTIVOS</v>
      </c>
      <c r="L48" t="str">
        <f>VLOOKUP(D48,'plan de cuentas'!C:H,5,0)</f>
        <v>Efectivo y equivalente de efectivo</v>
      </c>
      <c r="M48" t="str">
        <f>VLOOKUP(D48,'plan de cuentas'!C:I,6,0)</f>
        <v>Bancos Locales - Moneda local Guaraníes</v>
      </c>
      <c r="N48" t="str">
        <f>VLOOKUP(D48,'plan de cuentas'!C:J,7,0)</f>
        <v>Activos Corrientes</v>
      </c>
      <c r="P48" t="str">
        <f t="shared" si="2"/>
        <v>10904</v>
      </c>
    </row>
    <row r="49" spans="1:16" x14ac:dyDescent="0.25">
      <c r="A49" s="310" t="s">
        <v>4878</v>
      </c>
      <c r="B49" s="383">
        <v>7</v>
      </c>
      <c r="C49" s="383">
        <v>112010904421991</v>
      </c>
      <c r="D49" s="499" t="s">
        <v>794</v>
      </c>
      <c r="E49" t="str">
        <f t="shared" si="1"/>
        <v>111201090442199</v>
      </c>
      <c r="G49">
        <v>3</v>
      </c>
      <c r="H49" s="499" t="s">
        <v>4666</v>
      </c>
      <c r="I49" s="549">
        <v>394883</v>
      </c>
      <c r="J49" s="314">
        <f t="shared" si="0"/>
        <v>394.88299999999998</v>
      </c>
      <c r="K49" t="str">
        <f>+VLOOKUP(D49,'plan de cuentas'!C:G,4,0)</f>
        <v>ACTIVOS</v>
      </c>
      <c r="L49" t="str">
        <f>VLOOKUP(D49,'plan de cuentas'!C:H,5,0)</f>
        <v>Efectivo y equivalente de efectivo</v>
      </c>
      <c r="M49" t="str">
        <f>VLOOKUP(D49,'plan de cuentas'!C:I,6,0)</f>
        <v>Bancos Locales - Moneda local Guaraníes</v>
      </c>
      <c r="N49" t="str">
        <f>VLOOKUP(D49,'plan de cuentas'!C:J,7,0)</f>
        <v>Activos Corrientes</v>
      </c>
      <c r="P49" t="str">
        <f t="shared" si="2"/>
        <v>10904</v>
      </c>
    </row>
    <row r="50" spans="1:16" x14ac:dyDescent="0.25">
      <c r="A50" s="311" t="s">
        <v>4878</v>
      </c>
      <c r="B50" s="384">
        <v>7</v>
      </c>
      <c r="C50" s="384">
        <v>112010904422991</v>
      </c>
      <c r="D50" s="385" t="s">
        <v>2121</v>
      </c>
      <c r="E50" t="str">
        <f t="shared" si="1"/>
        <v>111201090442299</v>
      </c>
      <c r="G50">
        <v>3</v>
      </c>
      <c r="H50" s="385" t="s">
        <v>2540</v>
      </c>
      <c r="I50" s="548">
        <v>408079</v>
      </c>
      <c r="J50" s="314">
        <f t="shared" si="0"/>
        <v>408.07900000000001</v>
      </c>
      <c r="K50" t="str">
        <f>+VLOOKUP(D50,'plan de cuentas'!C:G,4,0)</f>
        <v>ACTIVOS</v>
      </c>
      <c r="L50" t="str">
        <f>VLOOKUP(D50,'plan de cuentas'!C:H,5,0)</f>
        <v>Efectivo y equivalente de efectivo</v>
      </c>
      <c r="M50" t="str">
        <f>VLOOKUP(D50,'plan de cuentas'!C:I,6,0)</f>
        <v>Bancos Locales - Moneda local Guaraníes</v>
      </c>
      <c r="N50" t="str">
        <f>VLOOKUP(D50,'plan de cuentas'!C:J,7,0)</f>
        <v>Activos Corrientes</v>
      </c>
      <c r="P50" t="str">
        <f t="shared" si="2"/>
        <v>10904</v>
      </c>
    </row>
    <row r="51" spans="1:16" x14ac:dyDescent="0.25">
      <c r="A51" s="310" t="s">
        <v>4878</v>
      </c>
      <c r="B51" s="383">
        <v>7</v>
      </c>
      <c r="C51" s="383">
        <v>112010904428011</v>
      </c>
      <c r="D51" s="499" t="s">
        <v>3123</v>
      </c>
      <c r="E51" t="str">
        <f t="shared" si="1"/>
        <v>111201090442801</v>
      </c>
      <c r="G51">
        <v>3</v>
      </c>
      <c r="H51" s="499" t="s">
        <v>3124</v>
      </c>
      <c r="I51" s="549">
        <v>160639</v>
      </c>
      <c r="J51" s="314">
        <f t="shared" si="0"/>
        <v>160.63900000000001</v>
      </c>
      <c r="K51" t="str">
        <f>+VLOOKUP(D51,'plan de cuentas'!C:G,4,0)</f>
        <v>ACTIVOS</v>
      </c>
      <c r="L51" t="str">
        <f>VLOOKUP(D51,'plan de cuentas'!C:H,5,0)</f>
        <v>Efectivo y equivalente de efectivo</v>
      </c>
      <c r="M51" t="str">
        <f>VLOOKUP(D51,'plan de cuentas'!C:I,6,0)</f>
        <v>Bancos Locales - Moneda extranjera Dólares</v>
      </c>
      <c r="N51" t="str">
        <f>VLOOKUP(D51,'plan de cuentas'!C:J,7,0)</f>
        <v>Activos Corrientes</v>
      </c>
      <c r="P51" t="str">
        <f t="shared" si="2"/>
        <v>10904</v>
      </c>
    </row>
    <row r="52" spans="1:16" x14ac:dyDescent="0.25">
      <c r="A52" s="311" t="s">
        <v>4878</v>
      </c>
      <c r="B52" s="384">
        <v>7</v>
      </c>
      <c r="C52" s="384">
        <v>112010904428991</v>
      </c>
      <c r="D52" s="385" t="s">
        <v>3126</v>
      </c>
      <c r="E52" t="str">
        <f t="shared" si="1"/>
        <v>111201090442899</v>
      </c>
      <c r="G52">
        <v>3</v>
      </c>
      <c r="H52" s="385" t="s">
        <v>3127</v>
      </c>
      <c r="I52" s="548">
        <v>409218153</v>
      </c>
      <c r="J52" s="314">
        <f t="shared" si="0"/>
        <v>409218.15299999999</v>
      </c>
      <c r="K52" t="str">
        <f>+VLOOKUP(D52,'plan de cuentas'!C:G,4,0)</f>
        <v>ACTIVOS</v>
      </c>
      <c r="L52" t="str">
        <f>VLOOKUP(D52,'plan de cuentas'!C:H,5,0)</f>
        <v>Efectivo y equivalente de efectivo</v>
      </c>
      <c r="M52" t="str">
        <f>VLOOKUP(D52,'plan de cuentas'!C:I,6,0)</f>
        <v>Bancos Locales - Moneda local Guaraníes</v>
      </c>
      <c r="N52" t="str">
        <f>VLOOKUP(D52,'plan de cuentas'!C:J,7,0)</f>
        <v>Activos Corrientes</v>
      </c>
      <c r="P52" t="str">
        <f t="shared" si="2"/>
        <v>10904</v>
      </c>
    </row>
    <row r="53" spans="1:16" x14ac:dyDescent="0.25">
      <c r="A53" s="310" t="s">
        <v>4878</v>
      </c>
      <c r="B53" s="383">
        <v>7</v>
      </c>
      <c r="C53" s="383">
        <v>112010904429991</v>
      </c>
      <c r="D53" s="499" t="s">
        <v>2125</v>
      </c>
      <c r="E53" t="str">
        <f t="shared" si="1"/>
        <v>111201090442999</v>
      </c>
      <c r="G53">
        <v>3</v>
      </c>
      <c r="H53" s="499" t="s">
        <v>2544</v>
      </c>
      <c r="I53" s="549">
        <v>15845338</v>
      </c>
      <c r="J53" s="314">
        <f t="shared" si="0"/>
        <v>15845.338</v>
      </c>
      <c r="K53" t="str">
        <f>+VLOOKUP(D53,'plan de cuentas'!C:G,4,0)</f>
        <v>ACTIVOS</v>
      </c>
      <c r="L53" t="str">
        <f>VLOOKUP(D53,'plan de cuentas'!C:H,5,0)</f>
        <v>Efectivo y equivalente de efectivo</v>
      </c>
      <c r="M53" t="str">
        <f>VLOOKUP(D53,'plan de cuentas'!C:I,6,0)</f>
        <v>Bancos Locales - Moneda local Guaraníes</v>
      </c>
      <c r="N53" t="str">
        <f>VLOOKUP(D53,'plan de cuentas'!C:J,7,0)</f>
        <v>Activos Corrientes</v>
      </c>
      <c r="P53" t="str">
        <f t="shared" si="2"/>
        <v>10904</v>
      </c>
    </row>
    <row r="54" spans="1:16" x14ac:dyDescent="0.25">
      <c r="A54" s="311" t="s">
        <v>4878</v>
      </c>
      <c r="B54" s="384">
        <v>7</v>
      </c>
      <c r="C54" s="384">
        <v>112010904431011</v>
      </c>
      <c r="D54" s="385" t="s">
        <v>2126</v>
      </c>
      <c r="E54" t="str">
        <f t="shared" si="1"/>
        <v>111201090443101</v>
      </c>
      <c r="G54">
        <v>3</v>
      </c>
      <c r="H54" s="385" t="s">
        <v>2545</v>
      </c>
      <c r="I54" s="548">
        <v>1049625</v>
      </c>
      <c r="J54" s="314">
        <f t="shared" si="0"/>
        <v>1049.625</v>
      </c>
      <c r="K54" t="str">
        <f>+VLOOKUP(D54,'plan de cuentas'!C:G,4,0)</f>
        <v>ACTIVOS</v>
      </c>
      <c r="L54" t="str">
        <f>VLOOKUP(D54,'plan de cuentas'!C:H,5,0)</f>
        <v>Efectivo y equivalente de efectivo</v>
      </c>
      <c r="M54" t="str">
        <f>VLOOKUP(D54,'plan de cuentas'!C:I,6,0)</f>
        <v>Bancos Locales - Moneda extranjera Dólares</v>
      </c>
      <c r="N54" t="str">
        <f>VLOOKUP(D54,'plan de cuentas'!C:J,7,0)</f>
        <v>Activos Corrientes</v>
      </c>
      <c r="P54" t="str">
        <f t="shared" si="2"/>
        <v>10904</v>
      </c>
    </row>
    <row r="55" spans="1:16" x14ac:dyDescent="0.25">
      <c r="A55" s="310" t="s">
        <v>4878</v>
      </c>
      <c r="B55" s="383">
        <v>7</v>
      </c>
      <c r="C55" s="383">
        <v>112010904435011</v>
      </c>
      <c r="D55" s="499" t="s">
        <v>2128</v>
      </c>
      <c r="E55" t="str">
        <f t="shared" si="1"/>
        <v>111201090443501</v>
      </c>
      <c r="G55">
        <v>3</v>
      </c>
      <c r="H55" s="499" t="s">
        <v>2547</v>
      </c>
      <c r="I55" s="549">
        <v>28411057</v>
      </c>
      <c r="J55" s="314">
        <f t="shared" si="0"/>
        <v>28411.057000000001</v>
      </c>
      <c r="K55" t="str">
        <f>+VLOOKUP(D55,'plan de cuentas'!C:G,4,0)</f>
        <v>ACTIVOS</v>
      </c>
      <c r="L55" t="str">
        <f>VLOOKUP(D55,'plan de cuentas'!C:H,5,0)</f>
        <v>Efectivo y equivalente de efectivo</v>
      </c>
      <c r="M55" t="str">
        <f>VLOOKUP(D55,'plan de cuentas'!C:I,6,0)</f>
        <v>Bancos Locales - Moneda extranjera Dólares</v>
      </c>
      <c r="N55" t="str">
        <f>VLOOKUP(D55,'plan de cuentas'!C:J,7,0)</f>
        <v>Activos Corrientes</v>
      </c>
      <c r="P55" t="str">
        <f t="shared" si="2"/>
        <v>10904</v>
      </c>
    </row>
    <row r="56" spans="1:16" x14ac:dyDescent="0.25">
      <c r="A56" s="311" t="s">
        <v>4878</v>
      </c>
      <c r="B56" s="384">
        <v>7</v>
      </c>
      <c r="C56" s="384">
        <v>112010904436991</v>
      </c>
      <c r="D56" s="385" t="s">
        <v>3139</v>
      </c>
      <c r="E56" t="str">
        <f t="shared" si="1"/>
        <v>111201090443699</v>
      </c>
      <c r="G56">
        <v>3</v>
      </c>
      <c r="H56" s="385" t="s">
        <v>3140</v>
      </c>
      <c r="I56" s="548">
        <v>340000</v>
      </c>
      <c r="J56" s="314">
        <f t="shared" si="0"/>
        <v>340</v>
      </c>
      <c r="K56" t="str">
        <f>+VLOOKUP(D56,'plan de cuentas'!C:G,4,0)</f>
        <v>ACTIVOS</v>
      </c>
      <c r="L56" t="str">
        <f>VLOOKUP(D56,'plan de cuentas'!C:H,5,0)</f>
        <v>Efectivo y equivalente de efectivo</v>
      </c>
      <c r="M56" t="str">
        <f>VLOOKUP(D56,'plan de cuentas'!C:I,6,0)</f>
        <v>Bancos Locales - Moneda local Guaraníes</v>
      </c>
      <c r="N56" t="str">
        <f>VLOOKUP(D56,'plan de cuentas'!C:J,7,0)</f>
        <v>Activos Corrientes</v>
      </c>
      <c r="P56" t="str">
        <f t="shared" si="2"/>
        <v>10904</v>
      </c>
    </row>
    <row r="57" spans="1:16" x14ac:dyDescent="0.25">
      <c r="A57" s="310" t="s">
        <v>4878</v>
      </c>
      <c r="B57" s="383">
        <v>7</v>
      </c>
      <c r="C57" s="383">
        <v>112010904444011</v>
      </c>
      <c r="D57" s="499" t="s">
        <v>4527</v>
      </c>
      <c r="E57" t="str">
        <f t="shared" si="1"/>
        <v>111201090444401</v>
      </c>
      <c r="G57">
        <v>3</v>
      </c>
      <c r="H57" s="499" t="s">
        <v>4573</v>
      </c>
      <c r="I57" s="549">
        <v>44267080</v>
      </c>
      <c r="J57" s="314">
        <f t="shared" si="0"/>
        <v>44267.08</v>
      </c>
      <c r="K57" t="str">
        <f>+VLOOKUP(D57,'plan de cuentas'!C:G,4,0)</f>
        <v>ACTIVOS</v>
      </c>
      <c r="L57" t="str">
        <f>VLOOKUP(D57,'plan de cuentas'!C:H,5,0)</f>
        <v>Efectivo y equivalente de efectivo</v>
      </c>
      <c r="M57" t="str">
        <f>VLOOKUP(D57,'plan de cuentas'!C:I,6,0)</f>
        <v>Bancos Locales - Moneda extranjera Dólares</v>
      </c>
      <c r="N57" t="str">
        <f>VLOOKUP(D57,'plan de cuentas'!C:J,7,0)</f>
        <v>Activos Corrientes</v>
      </c>
      <c r="P57" t="str">
        <f t="shared" si="2"/>
        <v>10904</v>
      </c>
    </row>
    <row r="58" spans="1:16" x14ac:dyDescent="0.25">
      <c r="A58" s="311" t="s">
        <v>4878</v>
      </c>
      <c r="B58" s="384">
        <v>7</v>
      </c>
      <c r="C58" s="384">
        <v>112010904444991</v>
      </c>
      <c r="D58" s="385" t="s">
        <v>4631</v>
      </c>
      <c r="E58" t="str">
        <f t="shared" si="1"/>
        <v>111201090444499</v>
      </c>
      <c r="G58">
        <v>3</v>
      </c>
      <c r="H58" s="385" t="s">
        <v>4667</v>
      </c>
      <c r="I58" s="548">
        <v>84029126</v>
      </c>
      <c r="J58" s="314">
        <f t="shared" si="0"/>
        <v>84029.126000000004</v>
      </c>
      <c r="K58" t="str">
        <f>+VLOOKUP(D58,'plan de cuentas'!C:G,4,0)</f>
        <v>ACTIVOS</v>
      </c>
      <c r="L58" t="str">
        <f>VLOOKUP(D58,'plan de cuentas'!C:H,5,0)</f>
        <v>Efectivo y equivalente de efectivo</v>
      </c>
      <c r="M58" t="str">
        <f>VLOOKUP(D58,'plan de cuentas'!C:I,6,0)</f>
        <v>Bancos Locales - Moneda local Guaraníes</v>
      </c>
      <c r="N58" t="str">
        <f>VLOOKUP(D58,'plan de cuentas'!C:J,7,0)</f>
        <v>Activos Corrientes</v>
      </c>
      <c r="P58" t="str">
        <f t="shared" si="2"/>
        <v>10904</v>
      </c>
    </row>
    <row r="59" spans="1:16" x14ac:dyDescent="0.25">
      <c r="A59" s="310" t="s">
        <v>4878</v>
      </c>
      <c r="B59" s="383">
        <v>7</v>
      </c>
      <c r="C59" s="383">
        <v>112010904464011</v>
      </c>
      <c r="D59" s="499" t="s">
        <v>2147</v>
      </c>
      <c r="E59" t="str">
        <f t="shared" si="1"/>
        <v>111201090446401</v>
      </c>
      <c r="G59">
        <v>3</v>
      </c>
      <c r="H59" s="499" t="s">
        <v>2566</v>
      </c>
      <c r="I59" s="549">
        <v>30492</v>
      </c>
      <c r="J59" s="314">
        <f t="shared" si="0"/>
        <v>30.492000000000001</v>
      </c>
      <c r="K59" t="str">
        <f>+VLOOKUP(D59,'plan de cuentas'!C:G,4,0)</f>
        <v>ACTIVOS</v>
      </c>
      <c r="L59" t="str">
        <f>VLOOKUP(D59,'plan de cuentas'!C:H,5,0)</f>
        <v>Efectivo y equivalente de efectivo</v>
      </c>
      <c r="M59" t="str">
        <f>VLOOKUP(D59,'plan de cuentas'!C:I,6,0)</f>
        <v>Bancos Locales - Moneda extranjera Dólares</v>
      </c>
      <c r="N59" t="str">
        <f>VLOOKUP(D59,'plan de cuentas'!C:J,7,0)</f>
        <v>Activos Corrientes</v>
      </c>
      <c r="P59" t="str">
        <f t="shared" si="2"/>
        <v>10904</v>
      </c>
    </row>
    <row r="60" spans="1:16" x14ac:dyDescent="0.25">
      <c r="A60" s="311" t="s">
        <v>4878</v>
      </c>
      <c r="B60" s="384">
        <v>7</v>
      </c>
      <c r="C60" s="384">
        <v>112010904467011</v>
      </c>
      <c r="D60" s="385" t="s">
        <v>2150</v>
      </c>
      <c r="E60" t="str">
        <f t="shared" si="1"/>
        <v>111201090446701</v>
      </c>
      <c r="G60">
        <v>3</v>
      </c>
      <c r="H60" s="385" t="s">
        <v>2569</v>
      </c>
      <c r="I60" s="548">
        <v>40402</v>
      </c>
      <c r="J60" s="314">
        <f t="shared" si="0"/>
        <v>40.402000000000001</v>
      </c>
      <c r="K60" t="str">
        <f>+VLOOKUP(D60,'plan de cuentas'!C:G,4,0)</f>
        <v>ACTIVOS</v>
      </c>
      <c r="L60" t="str">
        <f>VLOOKUP(D60,'plan de cuentas'!C:H,5,0)</f>
        <v>Efectivo y equivalente de efectivo</v>
      </c>
      <c r="M60" t="str">
        <f>VLOOKUP(D60,'plan de cuentas'!C:I,6,0)</f>
        <v>Bancos Locales - Moneda extranjera Dólares</v>
      </c>
      <c r="N60" t="str">
        <f>VLOOKUP(D60,'plan de cuentas'!C:J,7,0)</f>
        <v>Activos Corrientes</v>
      </c>
      <c r="P60" t="str">
        <f t="shared" si="2"/>
        <v>10904</v>
      </c>
    </row>
    <row r="61" spans="1:16" x14ac:dyDescent="0.25">
      <c r="A61" s="310" t="s">
        <v>4878</v>
      </c>
      <c r="B61" s="383">
        <v>7</v>
      </c>
      <c r="C61" s="383">
        <v>112010904468991</v>
      </c>
      <c r="D61" s="499" t="s">
        <v>3176</v>
      </c>
      <c r="E61" t="str">
        <f t="shared" si="1"/>
        <v>111201090446899</v>
      </c>
      <c r="G61">
        <v>3</v>
      </c>
      <c r="H61" s="499" t="s">
        <v>3177</v>
      </c>
      <c r="I61" s="549">
        <v>9519286</v>
      </c>
      <c r="J61" s="314">
        <f t="shared" si="0"/>
        <v>9519.2860000000001</v>
      </c>
      <c r="K61" t="str">
        <f>+VLOOKUP(D61,'plan de cuentas'!C:G,4,0)</f>
        <v>ACTIVOS</v>
      </c>
      <c r="L61" t="str">
        <f>VLOOKUP(D61,'plan de cuentas'!C:H,5,0)</f>
        <v>Efectivo y equivalente de efectivo</v>
      </c>
      <c r="M61" t="str">
        <f>VLOOKUP(D61,'plan de cuentas'!C:I,6,0)</f>
        <v>Bancos Locales - Moneda local Guaraníes</v>
      </c>
      <c r="N61" t="str">
        <f>VLOOKUP(D61,'plan de cuentas'!C:J,7,0)</f>
        <v>Activos Corrientes</v>
      </c>
      <c r="P61" t="str">
        <f t="shared" si="2"/>
        <v>10904</v>
      </c>
    </row>
    <row r="62" spans="1:16" x14ac:dyDescent="0.25">
      <c r="A62" s="311" t="s">
        <v>4878</v>
      </c>
      <c r="B62" s="384">
        <v>7</v>
      </c>
      <c r="C62" s="384">
        <v>131013104000017</v>
      </c>
      <c r="D62" s="385" t="s">
        <v>795</v>
      </c>
      <c r="E62" t="str">
        <f t="shared" si="1"/>
        <v>137101310400001</v>
      </c>
      <c r="G62">
        <v>4</v>
      </c>
      <c r="H62" s="385" t="s">
        <v>707</v>
      </c>
      <c r="I62" s="548">
        <v>2286916500</v>
      </c>
      <c r="J62" s="314">
        <f t="shared" si="0"/>
        <v>2286916.5</v>
      </c>
      <c r="K62" t="str">
        <f>+VLOOKUP(D62,'plan de cuentas'!C:G,4,0)</f>
        <v>ACTIVOS</v>
      </c>
      <c r="L62" t="str">
        <f>VLOOKUP(D62,'plan de cuentas'!C:H,5,0)</f>
        <v>Inversiones temporales</v>
      </c>
      <c r="M62" t="str">
        <f>VLOOKUP(D62,'plan de cuentas'!C:I,6,0)</f>
        <v>Inversiones en Titulos del Sistema Financiero Local - Moneda Local Guaraníes</v>
      </c>
      <c r="N62" t="str">
        <f>VLOOKUP(D62,'plan de cuentas'!C:J,7,0)</f>
        <v>Activos Corrientes</v>
      </c>
      <c r="P62" t="str">
        <f t="shared" si="2"/>
        <v>13104</v>
      </c>
    </row>
    <row r="63" spans="1:16" x14ac:dyDescent="0.25">
      <c r="A63" s="310" t="s">
        <v>4878</v>
      </c>
      <c r="B63" s="383">
        <v>7</v>
      </c>
      <c r="C63" s="383">
        <v>138016182001017</v>
      </c>
      <c r="D63" s="499" t="s">
        <v>800</v>
      </c>
      <c r="E63" t="str">
        <f t="shared" si="1"/>
        <v>137801618200101</v>
      </c>
      <c r="G63">
        <v>4</v>
      </c>
      <c r="H63" s="499" t="s">
        <v>799</v>
      </c>
      <c r="I63" s="549">
        <v>333050303</v>
      </c>
      <c r="J63" s="314">
        <f t="shared" si="0"/>
        <v>333050.30300000001</v>
      </c>
      <c r="K63" t="str">
        <f>+VLOOKUP(D63,'plan de cuentas'!C:G,4,0)</f>
        <v>ACTIVOS</v>
      </c>
      <c r="L63" t="str">
        <f>VLOOKUP(D63,'plan de cuentas'!C:H,5,0)</f>
        <v>Inversiones temporales</v>
      </c>
      <c r="M63" t="str">
        <f>VLOOKUP(D63,'plan de cuentas'!C:I,6,0)</f>
        <v>Inversiones en Titulos del Sistema Financiero Local - Moneda Local Guaraníes</v>
      </c>
      <c r="N63" t="str">
        <f>VLOOKUP(D63,'plan de cuentas'!C:J,7,0)</f>
        <v>Activos Corrientes</v>
      </c>
      <c r="P63" t="str">
        <f t="shared" si="2"/>
        <v>16182</v>
      </c>
    </row>
    <row r="64" spans="1:16" x14ac:dyDescent="0.25">
      <c r="A64" s="311" t="s">
        <v>4878</v>
      </c>
      <c r="B64" s="384">
        <v>7</v>
      </c>
      <c r="C64" s="384">
        <v>141016902000012</v>
      </c>
      <c r="D64" s="385" t="s">
        <v>2167</v>
      </c>
      <c r="E64" t="str">
        <f t="shared" si="1"/>
        <v>142101690200001</v>
      </c>
      <c r="G64">
        <v>5</v>
      </c>
      <c r="H64" s="385" t="s">
        <v>2580</v>
      </c>
      <c r="I64" s="548">
        <v>245801458</v>
      </c>
      <c r="J64" s="314">
        <f t="shared" si="0"/>
        <v>245801.45800000001</v>
      </c>
      <c r="K64" t="str">
        <f>+VLOOKUP(D64,'plan de cuentas'!C:G,4,0)</f>
        <v>ACTIVOS</v>
      </c>
      <c r="L64" t="str">
        <f>VLOOKUP(D64,'plan de cuentas'!C:H,5,0)</f>
        <v>Cuentas por Cobrar CP</v>
      </c>
      <c r="M64" t="str">
        <f>VLOOKUP(D64,'plan de cuentas'!C:I,6,0)</f>
        <v>Deudores por prestamos locales</v>
      </c>
      <c r="N64" t="str">
        <f>VLOOKUP(D64,'plan de cuentas'!C:J,7,0)</f>
        <v>Activos Corrientes</v>
      </c>
      <c r="P64" t="str">
        <f t="shared" si="2"/>
        <v>16902</v>
      </c>
    </row>
    <row r="65" spans="1:16" x14ac:dyDescent="0.25">
      <c r="A65" s="310" t="s">
        <v>4878</v>
      </c>
      <c r="B65" s="383">
        <v>7</v>
      </c>
      <c r="C65" s="383">
        <v>141016902000015</v>
      </c>
      <c r="D65" s="499" t="s">
        <v>807</v>
      </c>
      <c r="E65" t="str">
        <f t="shared" si="1"/>
        <v>145101690200001</v>
      </c>
      <c r="G65">
        <v>5</v>
      </c>
      <c r="H65" s="499" t="s">
        <v>808</v>
      </c>
      <c r="I65" s="549">
        <v>1131456512</v>
      </c>
      <c r="J65" s="314">
        <f t="shared" si="0"/>
        <v>1131456.5120000001</v>
      </c>
      <c r="K65" t="str">
        <f>+VLOOKUP(D65,'plan de cuentas'!C:G,4,0)</f>
        <v>ACTIVOS</v>
      </c>
      <c r="L65" t="str">
        <f>VLOOKUP(D65,'plan de cuentas'!C:H,5,0)</f>
        <v>Cuentas por Cobrar CP</v>
      </c>
      <c r="M65" t="str">
        <f>VLOOKUP(D65,'plan de cuentas'!C:I,6,0)</f>
        <v>Deudores por prestamos locales</v>
      </c>
      <c r="N65" t="str">
        <f>VLOOKUP(D65,'plan de cuentas'!C:J,7,0)</f>
        <v>Activos Corrientes</v>
      </c>
      <c r="P65" t="str">
        <f t="shared" si="2"/>
        <v>16902</v>
      </c>
    </row>
    <row r="66" spans="1:16" x14ac:dyDescent="0.25">
      <c r="A66" s="311" t="s">
        <v>4878</v>
      </c>
      <c r="B66" s="384">
        <v>7</v>
      </c>
      <c r="C66" s="384">
        <v>141016902000017</v>
      </c>
      <c r="D66" s="385" t="s">
        <v>809</v>
      </c>
      <c r="E66" t="str">
        <f t="shared" si="1"/>
        <v>147101690200001</v>
      </c>
      <c r="G66">
        <v>5</v>
      </c>
      <c r="H66" s="385" t="s">
        <v>810</v>
      </c>
      <c r="I66" s="548">
        <v>23267965607</v>
      </c>
      <c r="J66" s="314">
        <f t="shared" si="0"/>
        <v>23267965.607000001</v>
      </c>
      <c r="K66" t="str">
        <f>+VLOOKUP(D66,'plan de cuentas'!C:G,4,0)</f>
        <v>ACTIVOS</v>
      </c>
      <c r="L66" t="str">
        <f>VLOOKUP(D66,'plan de cuentas'!C:H,5,0)</f>
        <v>Cuentas por Cobrar LP</v>
      </c>
      <c r="M66" t="str">
        <f>VLOOKUP(D66,'plan de cuentas'!C:I,6,0)</f>
        <v>Deudores por prestamos locales</v>
      </c>
      <c r="N66" t="str">
        <f>VLOOKUP(D66,'plan de cuentas'!C:J,7,0)</f>
        <v>Activos no Corrientes</v>
      </c>
      <c r="P66" t="str">
        <f t="shared" si="2"/>
        <v>16902</v>
      </c>
    </row>
    <row r="67" spans="1:16" x14ac:dyDescent="0.25">
      <c r="A67" s="310" t="s">
        <v>4878</v>
      </c>
      <c r="B67" s="383">
        <v>7</v>
      </c>
      <c r="C67" s="383">
        <v>141016902000018</v>
      </c>
      <c r="D67" s="499" t="s">
        <v>811</v>
      </c>
      <c r="E67" t="str">
        <f t="shared" si="1"/>
        <v>148101690200001</v>
      </c>
      <c r="G67">
        <v>5</v>
      </c>
      <c r="H67" s="499" t="s">
        <v>812</v>
      </c>
      <c r="I67" s="549">
        <v>46188090</v>
      </c>
      <c r="J67" s="314">
        <f t="shared" ref="J67:J130" si="3">I67/1000</f>
        <v>46188.09</v>
      </c>
      <c r="K67" t="str">
        <f>+VLOOKUP(D67,'plan de cuentas'!C:G,4,0)</f>
        <v>ACTIVOS</v>
      </c>
      <c r="L67" t="str">
        <f>VLOOKUP(D67,'plan de cuentas'!C:H,5,0)</f>
        <v>Cuentas por Cobrar LP</v>
      </c>
      <c r="M67" t="str">
        <f>VLOOKUP(D67,'plan de cuentas'!C:I,6,0)</f>
        <v>Deudores por prestamos locales</v>
      </c>
      <c r="N67" t="str">
        <f>VLOOKUP(D67,'plan de cuentas'!C:J,7,0)</f>
        <v>Activos no Corrientes</v>
      </c>
      <c r="P67" t="str">
        <f t="shared" si="2"/>
        <v>16902</v>
      </c>
    </row>
    <row r="68" spans="1:16" x14ac:dyDescent="0.25">
      <c r="A68" s="311" t="s">
        <v>4878</v>
      </c>
      <c r="B68" s="384">
        <v>7</v>
      </c>
      <c r="C68" s="384">
        <v>141016902000995</v>
      </c>
      <c r="D68" s="385" t="s">
        <v>813</v>
      </c>
      <c r="E68" t="str">
        <f t="shared" si="1"/>
        <v>145101690200099</v>
      </c>
      <c r="G68">
        <v>5</v>
      </c>
      <c r="H68" s="385" t="s">
        <v>808</v>
      </c>
      <c r="I68" s="548">
        <v>16993052480</v>
      </c>
      <c r="J68" s="314">
        <f t="shared" si="3"/>
        <v>16993052.48</v>
      </c>
      <c r="K68" t="str">
        <f>+VLOOKUP(D68,'plan de cuentas'!C:G,4,0)</f>
        <v>ACTIVOS</v>
      </c>
      <c r="L68" t="str">
        <f>VLOOKUP(D68,'plan de cuentas'!C:H,5,0)</f>
        <v>Cuentas por Cobrar CP</v>
      </c>
      <c r="M68" t="str">
        <f>VLOOKUP(D68,'plan de cuentas'!C:I,6,0)</f>
        <v>Deudores por prestamos locales</v>
      </c>
      <c r="N68" t="str">
        <f>VLOOKUP(D68,'plan de cuentas'!C:J,7,0)</f>
        <v>Activos Corrientes</v>
      </c>
      <c r="P68" t="str">
        <f t="shared" si="2"/>
        <v>16902</v>
      </c>
    </row>
    <row r="69" spans="1:16" x14ac:dyDescent="0.25">
      <c r="A69" s="310" t="s">
        <v>4878</v>
      </c>
      <c r="B69" s="383">
        <v>7</v>
      </c>
      <c r="C69" s="383">
        <v>141016902000997</v>
      </c>
      <c r="D69" s="499" t="s">
        <v>816</v>
      </c>
      <c r="E69" t="str">
        <f t="shared" ref="E69:E132" si="4">+MID(D69,3,2)&amp;+MID(D69,6,1)&amp;+MID(D69,8,2)&amp;+MID(D69,11,3)&amp;+MID(D69,17,2)&amp;+MID(D69,20,3)&amp;+MID(D69,24,2)</f>
        <v>147101690200099</v>
      </c>
      <c r="G69">
        <v>5</v>
      </c>
      <c r="H69" s="499" t="s">
        <v>810</v>
      </c>
      <c r="I69" s="549">
        <v>50485352783</v>
      </c>
      <c r="J69" s="314">
        <f t="shared" si="3"/>
        <v>50485352.783</v>
      </c>
      <c r="K69" t="str">
        <f>+VLOOKUP(D69,'plan de cuentas'!C:G,4,0)</f>
        <v>ACTIVOS</v>
      </c>
      <c r="L69" t="str">
        <f>VLOOKUP(D69,'plan de cuentas'!C:H,5,0)</f>
        <v>Cuentas por Cobrar LP</v>
      </c>
      <c r="M69" t="str">
        <f>VLOOKUP(D69,'plan de cuentas'!C:I,6,0)</f>
        <v>Deudores por prestamos locales</v>
      </c>
      <c r="N69" t="str">
        <f>VLOOKUP(D69,'plan de cuentas'!C:J,7,0)</f>
        <v>Activos no Corrientes</v>
      </c>
      <c r="P69" t="str">
        <f t="shared" si="2"/>
        <v>16902</v>
      </c>
    </row>
    <row r="70" spans="1:16" x14ac:dyDescent="0.25">
      <c r="A70" s="311" t="s">
        <v>4878</v>
      </c>
      <c r="B70" s="384">
        <v>7</v>
      </c>
      <c r="C70" s="384">
        <v>141016902000998</v>
      </c>
      <c r="D70" s="385" t="s">
        <v>817</v>
      </c>
      <c r="E70" t="str">
        <f t="shared" si="4"/>
        <v>148101690200099</v>
      </c>
      <c r="G70">
        <v>5</v>
      </c>
      <c r="H70" s="385" t="s">
        <v>812</v>
      </c>
      <c r="I70" s="548">
        <v>12905889543</v>
      </c>
      <c r="J70" s="314">
        <f t="shared" si="3"/>
        <v>12905889.543</v>
      </c>
      <c r="K70" t="str">
        <f>+VLOOKUP(D70,'plan de cuentas'!C:G,4,0)</f>
        <v>ACTIVOS</v>
      </c>
      <c r="L70" t="str">
        <f>VLOOKUP(D70,'plan de cuentas'!C:H,5,0)</f>
        <v>Cuentas por Cobrar LP</v>
      </c>
      <c r="M70" t="str">
        <f>VLOOKUP(D70,'plan de cuentas'!C:I,6,0)</f>
        <v>Deudores por prestamos locales</v>
      </c>
      <c r="N70" t="str">
        <f>VLOOKUP(D70,'plan de cuentas'!C:J,7,0)</f>
        <v>Activos no Corrientes</v>
      </c>
      <c r="P70" t="str">
        <f t="shared" ref="P70:P133" si="5">MID(E70,6,5)</f>
        <v>16902</v>
      </c>
    </row>
    <row r="71" spans="1:16" x14ac:dyDescent="0.25">
      <c r="A71" s="310" t="s">
        <v>4878</v>
      </c>
      <c r="B71" s="383">
        <v>7</v>
      </c>
      <c r="C71" s="383">
        <v>141016902003016</v>
      </c>
      <c r="D71" s="499" t="s">
        <v>2177</v>
      </c>
      <c r="E71" t="str">
        <f t="shared" si="4"/>
        <v>146101690200301</v>
      </c>
      <c r="G71">
        <v>5</v>
      </c>
      <c r="H71" s="499" t="s">
        <v>2582</v>
      </c>
      <c r="I71" s="549">
        <v>1068916068</v>
      </c>
      <c r="J71" s="314">
        <f t="shared" si="3"/>
        <v>1068916.068</v>
      </c>
      <c r="K71" t="str">
        <f>+VLOOKUP(D71,'plan de cuentas'!C:G,4,0)</f>
        <v>ACTIVOS</v>
      </c>
      <c r="L71" t="str">
        <f>VLOOKUP(D71,'plan de cuentas'!C:H,5,0)</f>
        <v>Cuentas por Cobrar CP</v>
      </c>
      <c r="M71" t="str">
        <f>VLOOKUP(D71,'plan de cuentas'!C:I,6,0)</f>
        <v>Deudores por prestamos locales</v>
      </c>
      <c r="N71" t="str">
        <f>VLOOKUP(D71,'plan de cuentas'!C:J,7,0)</f>
        <v>Activos Corrientes</v>
      </c>
      <c r="P71" t="str">
        <f t="shared" si="5"/>
        <v>16902</v>
      </c>
    </row>
    <row r="72" spans="1:16" x14ac:dyDescent="0.25">
      <c r="A72" s="311" t="s">
        <v>4878</v>
      </c>
      <c r="B72" s="384">
        <v>7</v>
      </c>
      <c r="C72" s="384">
        <v>141016902003017</v>
      </c>
      <c r="D72" s="385" t="s">
        <v>4632</v>
      </c>
      <c r="E72" t="str">
        <f t="shared" si="4"/>
        <v>147101690200301</v>
      </c>
      <c r="G72">
        <v>5</v>
      </c>
      <c r="H72" s="385" t="s">
        <v>2582</v>
      </c>
      <c r="I72" s="548">
        <v>19011360012</v>
      </c>
      <c r="J72" s="454">
        <f t="shared" si="3"/>
        <v>19011360.011999998</v>
      </c>
      <c r="K72" t="str">
        <f>+VLOOKUP(D72,'plan de cuentas'!C:G,4,0)</f>
        <v>ACTIVOS</v>
      </c>
      <c r="L72" t="str">
        <f>VLOOKUP(D72,'plan de cuentas'!C:H,5,0)</f>
        <v>Cuentas por Cobrar LP</v>
      </c>
      <c r="M72" t="str">
        <f>VLOOKUP(D72,'plan de cuentas'!C:I,6,0)</f>
        <v>Deudores por prestamos locales</v>
      </c>
      <c r="N72" t="str">
        <f>VLOOKUP(D72,'plan de cuentas'!C:J,7,0)</f>
        <v>Activos no Corrientes</v>
      </c>
      <c r="P72" t="str">
        <f t="shared" si="5"/>
        <v>16902</v>
      </c>
    </row>
    <row r="73" spans="1:16" x14ac:dyDescent="0.25">
      <c r="A73" s="310" t="s">
        <v>4878</v>
      </c>
      <c r="B73" s="383">
        <v>7</v>
      </c>
      <c r="C73" s="383">
        <v>141016902003995</v>
      </c>
      <c r="D73" s="499" t="s">
        <v>2180</v>
      </c>
      <c r="E73" t="str">
        <f t="shared" si="4"/>
        <v>145101690200399</v>
      </c>
      <c r="G73">
        <v>5</v>
      </c>
      <c r="H73" s="499" t="s">
        <v>2582</v>
      </c>
      <c r="I73" s="549">
        <v>310944955</v>
      </c>
      <c r="J73" s="454">
        <f t="shared" si="3"/>
        <v>310944.95500000002</v>
      </c>
      <c r="K73" t="str">
        <f>+VLOOKUP(D73,'plan de cuentas'!C:G,4,0)</f>
        <v>ACTIVOS</v>
      </c>
      <c r="L73" t="str">
        <f>VLOOKUP(D73,'plan de cuentas'!C:H,5,0)</f>
        <v>Cuentas por Cobrar CP</v>
      </c>
      <c r="M73" t="str">
        <f>VLOOKUP(D73,'plan de cuentas'!C:I,6,0)</f>
        <v>Deudores por prestamos locales</v>
      </c>
      <c r="N73" t="str">
        <f>VLOOKUP(D73,'plan de cuentas'!C:J,7,0)</f>
        <v>Activos Corrientes</v>
      </c>
      <c r="P73" t="str">
        <f t="shared" si="5"/>
        <v>16902</v>
      </c>
    </row>
    <row r="74" spans="1:16" x14ac:dyDescent="0.25">
      <c r="A74" s="311" t="s">
        <v>4878</v>
      </c>
      <c r="B74" s="384">
        <v>7</v>
      </c>
      <c r="C74" s="384">
        <v>141016902003996</v>
      </c>
      <c r="D74" s="385" t="s">
        <v>2181</v>
      </c>
      <c r="E74" t="str">
        <f t="shared" si="4"/>
        <v>146101690200399</v>
      </c>
      <c r="G74">
        <v>5</v>
      </c>
      <c r="H74" s="385" t="s">
        <v>2582</v>
      </c>
      <c r="I74" s="548">
        <v>280794721</v>
      </c>
      <c r="J74" s="454">
        <f t="shared" si="3"/>
        <v>280794.72100000002</v>
      </c>
      <c r="K74" t="str">
        <f>+VLOOKUP(D74,'plan de cuentas'!C:G,4,0)</f>
        <v>ACTIVOS</v>
      </c>
      <c r="L74" t="str">
        <f>VLOOKUP(D74,'plan de cuentas'!C:H,5,0)</f>
        <v>Cuentas por Cobrar CP</v>
      </c>
      <c r="M74" t="str">
        <f>VLOOKUP(D74,'plan de cuentas'!C:I,6,0)</f>
        <v>Deudores por prestamos locales</v>
      </c>
      <c r="N74" t="str">
        <f>VLOOKUP(D74,'plan de cuentas'!C:J,7,0)</f>
        <v>Activos Corrientes</v>
      </c>
      <c r="P74" t="str">
        <f t="shared" si="5"/>
        <v>16902</v>
      </c>
    </row>
    <row r="75" spans="1:16" x14ac:dyDescent="0.25">
      <c r="A75" s="310" t="s">
        <v>4878</v>
      </c>
      <c r="B75" s="383">
        <v>7</v>
      </c>
      <c r="C75" s="383">
        <v>141016902003997</v>
      </c>
      <c r="D75" s="499" t="s">
        <v>2182</v>
      </c>
      <c r="E75" t="str">
        <f t="shared" si="4"/>
        <v>147101690200399</v>
      </c>
      <c r="G75">
        <v>5</v>
      </c>
      <c r="H75" s="499" t="s">
        <v>2582</v>
      </c>
      <c r="I75" s="549">
        <v>39755088129</v>
      </c>
      <c r="J75" s="454">
        <f t="shared" si="3"/>
        <v>39755088.129000001</v>
      </c>
      <c r="K75" t="str">
        <f>+VLOOKUP(D75,'plan de cuentas'!C:G,4,0)</f>
        <v>ACTIVOS</v>
      </c>
      <c r="L75" t="str">
        <f>VLOOKUP(D75,'plan de cuentas'!C:H,5,0)</f>
        <v>Cuentas por Cobrar LP</v>
      </c>
      <c r="M75" t="str">
        <f>VLOOKUP(D75,'plan de cuentas'!C:I,6,0)</f>
        <v>Deudores por prestamos locales</v>
      </c>
      <c r="N75" t="str">
        <f>VLOOKUP(D75,'plan de cuentas'!C:J,7,0)</f>
        <v>Activos no Corrientes</v>
      </c>
      <c r="P75" t="str">
        <f t="shared" si="5"/>
        <v>16902</v>
      </c>
    </row>
    <row r="76" spans="1:16" x14ac:dyDescent="0.25">
      <c r="A76" s="311" t="s">
        <v>4878</v>
      </c>
      <c r="B76" s="384">
        <v>7</v>
      </c>
      <c r="C76" s="384">
        <v>141017302000017</v>
      </c>
      <c r="D76" s="385" t="s">
        <v>1400</v>
      </c>
      <c r="E76" t="str">
        <f t="shared" si="4"/>
        <v>147101730200001</v>
      </c>
      <c r="G76">
        <v>5</v>
      </c>
      <c r="H76" s="385" t="s">
        <v>828</v>
      </c>
      <c r="I76" s="548">
        <v>20816327086</v>
      </c>
      <c r="J76" s="454">
        <f t="shared" si="3"/>
        <v>20816327.085999999</v>
      </c>
      <c r="K76" t="str">
        <f>+VLOOKUP(D76,'plan de cuentas'!C:G,4,0)</f>
        <v>ACTIVOS</v>
      </c>
      <c r="L76" t="str">
        <f>VLOOKUP(D76,'plan de cuentas'!C:H,5,0)</f>
        <v>Cuentas por Cobrar LP</v>
      </c>
      <c r="M76" t="str">
        <f>VLOOKUP(D76,'plan de cuentas'!C:I,6,0)</f>
        <v>Deudores por prestamos locales</v>
      </c>
      <c r="N76" t="str">
        <f>VLOOKUP(D76,'plan de cuentas'!C:J,7,0)</f>
        <v>Activos no Corrientes</v>
      </c>
      <c r="P76" t="str">
        <f t="shared" si="5"/>
        <v>17302</v>
      </c>
    </row>
    <row r="77" spans="1:16" x14ac:dyDescent="0.25">
      <c r="A77" s="310" t="s">
        <v>4878</v>
      </c>
      <c r="B77" s="383">
        <v>7</v>
      </c>
      <c r="C77" s="383">
        <v>141017302000018</v>
      </c>
      <c r="D77" s="499" t="s">
        <v>819</v>
      </c>
      <c r="E77" t="str">
        <f t="shared" si="4"/>
        <v>148101730200001</v>
      </c>
      <c r="G77">
        <v>5</v>
      </c>
      <c r="H77" s="499" t="s">
        <v>820</v>
      </c>
      <c r="I77" s="549">
        <v>69744634014</v>
      </c>
      <c r="J77" s="454">
        <f t="shared" si="3"/>
        <v>69744634.013999999</v>
      </c>
      <c r="K77" t="str">
        <f>+VLOOKUP(D77,'plan de cuentas'!C:G,4,0)</f>
        <v>ACTIVOS</v>
      </c>
      <c r="L77" t="str">
        <f>VLOOKUP(D77,'plan de cuentas'!C:H,5,0)</f>
        <v>Cuentas por Cobrar LP</v>
      </c>
      <c r="M77" t="str">
        <f>VLOOKUP(D77,'plan de cuentas'!C:I,6,0)</f>
        <v>Deudores por prestamos locales</v>
      </c>
      <c r="N77" t="str">
        <f>VLOOKUP(D77,'plan de cuentas'!C:J,7,0)</f>
        <v>Activos no Corrientes</v>
      </c>
      <c r="P77" t="str">
        <f t="shared" si="5"/>
        <v>17302</v>
      </c>
    </row>
    <row r="78" spans="1:16" x14ac:dyDescent="0.25">
      <c r="A78" s="311" t="s">
        <v>4878</v>
      </c>
      <c r="B78" s="384">
        <v>7</v>
      </c>
      <c r="C78" s="384">
        <v>141017302000992</v>
      </c>
      <c r="D78" s="385" t="s">
        <v>2187</v>
      </c>
      <c r="E78" t="str">
        <f t="shared" si="4"/>
        <v>142101730200099</v>
      </c>
      <c r="G78">
        <v>5</v>
      </c>
      <c r="H78" s="385" t="s">
        <v>2585</v>
      </c>
      <c r="I78" s="548">
        <v>1146215598</v>
      </c>
      <c r="J78" s="454">
        <f t="shared" si="3"/>
        <v>1146215.598</v>
      </c>
      <c r="K78" t="str">
        <f>+VLOOKUP(D78,'plan de cuentas'!C:G,4,0)</f>
        <v>ACTIVOS</v>
      </c>
      <c r="L78" t="str">
        <f>VLOOKUP(D78,'plan de cuentas'!C:H,5,0)</f>
        <v>Cuentas por Cobrar CP</v>
      </c>
      <c r="M78" t="str">
        <f>VLOOKUP(D78,'plan de cuentas'!C:I,6,0)</f>
        <v>Deudores por prestamos locales</v>
      </c>
      <c r="N78" t="str">
        <f>VLOOKUP(D78,'plan de cuentas'!C:J,7,0)</f>
        <v>Activos Corrientes</v>
      </c>
      <c r="P78" t="str">
        <f t="shared" si="5"/>
        <v>17302</v>
      </c>
    </row>
    <row r="79" spans="1:16" x14ac:dyDescent="0.25">
      <c r="A79" s="310" t="s">
        <v>4878</v>
      </c>
      <c r="B79" s="383">
        <v>7</v>
      </c>
      <c r="C79" s="383">
        <v>141017302000993</v>
      </c>
      <c r="D79" s="499" t="s">
        <v>2188</v>
      </c>
      <c r="E79" t="str">
        <f t="shared" si="4"/>
        <v>143101730200099</v>
      </c>
      <c r="G79">
        <v>5</v>
      </c>
      <c r="H79" s="499" t="s">
        <v>2586</v>
      </c>
      <c r="I79" s="549">
        <v>3126102364</v>
      </c>
      <c r="J79" s="454">
        <f t="shared" si="3"/>
        <v>3126102.3640000001</v>
      </c>
      <c r="K79" t="str">
        <f>+VLOOKUP(D79,'plan de cuentas'!C:G,4,0)</f>
        <v>ACTIVOS</v>
      </c>
      <c r="L79" t="str">
        <f>VLOOKUP(D79,'plan de cuentas'!C:H,5,0)</f>
        <v>Cuentas por Cobrar CP</v>
      </c>
      <c r="M79" t="str">
        <f>VLOOKUP(D79,'plan de cuentas'!C:I,6,0)</f>
        <v>Deudores por prestamos locales</v>
      </c>
      <c r="N79" t="str">
        <f>VLOOKUP(D79,'plan de cuentas'!C:J,7,0)</f>
        <v>Activos Corrientes</v>
      </c>
      <c r="P79" t="str">
        <f t="shared" si="5"/>
        <v>17302</v>
      </c>
    </row>
    <row r="80" spans="1:16" x14ac:dyDescent="0.25">
      <c r="A80" s="311" t="s">
        <v>4878</v>
      </c>
      <c r="B80" s="384">
        <v>7</v>
      </c>
      <c r="C80" s="384">
        <v>141017302000995</v>
      </c>
      <c r="D80" s="385" t="s">
        <v>823</v>
      </c>
      <c r="E80" t="str">
        <f t="shared" si="4"/>
        <v>145101730200099</v>
      </c>
      <c r="G80">
        <v>5</v>
      </c>
      <c r="H80" s="385" t="s">
        <v>824</v>
      </c>
      <c r="I80" s="548">
        <v>342000</v>
      </c>
      <c r="J80" s="454">
        <f t="shared" si="3"/>
        <v>342</v>
      </c>
      <c r="K80" t="str">
        <f>+VLOOKUP(D80,'plan de cuentas'!C:G,4,0)</f>
        <v>ACTIVOS</v>
      </c>
      <c r="L80" t="str">
        <f>VLOOKUP(D80,'plan de cuentas'!C:H,5,0)</f>
        <v>Cuentas por Cobrar CP</v>
      </c>
      <c r="M80" t="str">
        <f>VLOOKUP(D80,'plan de cuentas'!C:I,6,0)</f>
        <v>Deudores por prestamos locales</v>
      </c>
      <c r="N80" t="str">
        <f>VLOOKUP(D80,'plan de cuentas'!C:J,7,0)</f>
        <v>Activos Corrientes</v>
      </c>
      <c r="P80" t="str">
        <f t="shared" si="5"/>
        <v>17302</v>
      </c>
    </row>
    <row r="81" spans="1:16" x14ac:dyDescent="0.25">
      <c r="A81" s="310" t="s">
        <v>4878</v>
      </c>
      <c r="B81" s="383">
        <v>7</v>
      </c>
      <c r="C81" s="383">
        <v>141017302000996</v>
      </c>
      <c r="D81" s="499" t="s">
        <v>825</v>
      </c>
      <c r="E81" t="str">
        <f t="shared" si="4"/>
        <v>146101730200099</v>
      </c>
      <c r="G81">
        <v>5</v>
      </c>
      <c r="H81" s="499" t="s">
        <v>826</v>
      </c>
      <c r="I81" s="549">
        <v>2430330091</v>
      </c>
      <c r="J81" s="454">
        <f t="shared" si="3"/>
        <v>2430330.091</v>
      </c>
      <c r="K81" t="str">
        <f>+VLOOKUP(D81,'plan de cuentas'!C:G,4,0)</f>
        <v>ACTIVOS</v>
      </c>
      <c r="L81" t="str">
        <f>VLOOKUP(D81,'plan de cuentas'!C:H,5,0)</f>
        <v>Cuentas por Cobrar CP</v>
      </c>
      <c r="M81" t="str">
        <f>VLOOKUP(D81,'plan de cuentas'!C:I,6,0)</f>
        <v>Deudores por prestamos locales</v>
      </c>
      <c r="N81" t="str">
        <f>VLOOKUP(D81,'plan de cuentas'!C:J,7,0)</f>
        <v>Activos Corrientes</v>
      </c>
      <c r="P81" t="str">
        <f t="shared" si="5"/>
        <v>17302</v>
      </c>
    </row>
    <row r="82" spans="1:16" x14ac:dyDescent="0.25">
      <c r="A82" s="311" t="s">
        <v>4878</v>
      </c>
      <c r="B82" s="384">
        <v>7</v>
      </c>
      <c r="C82" s="384">
        <v>141017302000997</v>
      </c>
      <c r="D82" s="385" t="s">
        <v>827</v>
      </c>
      <c r="E82" t="str">
        <f t="shared" si="4"/>
        <v>147101730200099</v>
      </c>
      <c r="G82">
        <v>5</v>
      </c>
      <c r="H82" s="385" t="s">
        <v>828</v>
      </c>
      <c r="I82" s="548">
        <v>18702767140</v>
      </c>
      <c r="J82" s="454">
        <f t="shared" si="3"/>
        <v>18702767.140000001</v>
      </c>
      <c r="K82" t="str">
        <f>+VLOOKUP(D82,'plan de cuentas'!C:G,4,0)</f>
        <v>ACTIVOS</v>
      </c>
      <c r="L82" t="str">
        <f>VLOOKUP(D82,'plan de cuentas'!C:H,5,0)</f>
        <v>Cuentas por Cobrar LP</v>
      </c>
      <c r="M82" t="str">
        <f>VLOOKUP(D82,'plan de cuentas'!C:I,6,0)</f>
        <v>Deudores por prestamos locales</v>
      </c>
      <c r="N82" t="str">
        <f>VLOOKUP(D82,'plan de cuentas'!C:J,7,0)</f>
        <v>Activos no Corrientes</v>
      </c>
      <c r="P82" t="str">
        <f t="shared" si="5"/>
        <v>17302</v>
      </c>
    </row>
    <row r="83" spans="1:16" x14ac:dyDescent="0.25">
      <c r="A83" s="310" t="s">
        <v>4878</v>
      </c>
      <c r="B83" s="383">
        <v>7</v>
      </c>
      <c r="C83" s="383">
        <v>141017302000998</v>
      </c>
      <c r="D83" s="499" t="s">
        <v>829</v>
      </c>
      <c r="E83" t="str">
        <f t="shared" si="4"/>
        <v>148101730200099</v>
      </c>
      <c r="G83">
        <v>5</v>
      </c>
      <c r="H83" s="499" t="s">
        <v>820</v>
      </c>
      <c r="I83" s="549">
        <v>310956447446</v>
      </c>
      <c r="J83" s="454">
        <f t="shared" si="3"/>
        <v>310956447.44599998</v>
      </c>
      <c r="K83" t="str">
        <f>+VLOOKUP(D83,'plan de cuentas'!C:G,4,0)</f>
        <v>ACTIVOS</v>
      </c>
      <c r="L83" t="str">
        <f>VLOOKUP(D83,'plan de cuentas'!C:H,5,0)</f>
        <v>Cuentas por Cobrar LP</v>
      </c>
      <c r="M83" t="str">
        <f>VLOOKUP(D83,'plan de cuentas'!C:I,6,0)</f>
        <v>Deudores por prestamos locales</v>
      </c>
      <c r="N83" t="str">
        <f>VLOOKUP(D83,'plan de cuentas'!C:J,7,0)</f>
        <v>Activos no Corrientes</v>
      </c>
      <c r="P83" t="str">
        <f t="shared" si="5"/>
        <v>17302</v>
      </c>
    </row>
    <row r="84" spans="1:16" x14ac:dyDescent="0.25">
      <c r="A84" s="311" t="s">
        <v>4878</v>
      </c>
      <c r="B84" s="384">
        <v>7</v>
      </c>
      <c r="C84" s="384">
        <v>141017302003017</v>
      </c>
      <c r="D84" s="385" t="s">
        <v>2189</v>
      </c>
      <c r="E84" t="str">
        <f t="shared" si="4"/>
        <v>147101730200301</v>
      </c>
      <c r="G84">
        <v>5</v>
      </c>
      <c r="H84" s="385" t="s">
        <v>806</v>
      </c>
      <c r="I84" s="548">
        <v>1373996343</v>
      </c>
      <c r="J84" s="454">
        <f t="shared" si="3"/>
        <v>1373996.3430000001</v>
      </c>
      <c r="K84" t="str">
        <f>+VLOOKUP(D84,'plan de cuentas'!C:G,4,0)</f>
        <v>ACTIVOS</v>
      </c>
      <c r="L84" t="str">
        <f>VLOOKUP(D84,'plan de cuentas'!C:H,5,0)</f>
        <v>Cuentas por Cobrar LP</v>
      </c>
      <c r="M84" t="str">
        <f>VLOOKUP(D84,'plan de cuentas'!C:I,6,0)</f>
        <v>Deudores por prestamos locales</v>
      </c>
      <c r="N84" t="str">
        <f>VLOOKUP(D84,'plan de cuentas'!C:J,7,0)</f>
        <v>Activos no Corrientes</v>
      </c>
      <c r="P84" t="str">
        <f t="shared" si="5"/>
        <v>17302</v>
      </c>
    </row>
    <row r="85" spans="1:16" x14ac:dyDescent="0.25">
      <c r="A85" s="310" t="s">
        <v>4878</v>
      </c>
      <c r="B85" s="383">
        <v>7</v>
      </c>
      <c r="C85" s="383">
        <v>141017302003018</v>
      </c>
      <c r="D85" s="499" t="s">
        <v>2190</v>
      </c>
      <c r="E85" t="str">
        <f t="shared" si="4"/>
        <v>148101730200301</v>
      </c>
      <c r="G85">
        <v>5</v>
      </c>
      <c r="H85" s="499" t="s">
        <v>806</v>
      </c>
      <c r="I85" s="549">
        <v>5686300066</v>
      </c>
      <c r="J85" s="454">
        <f t="shared" si="3"/>
        <v>5686300.0659999996</v>
      </c>
      <c r="K85" t="str">
        <f>+VLOOKUP(D85,'plan de cuentas'!C:G,4,0)</f>
        <v>ACTIVOS</v>
      </c>
      <c r="L85" t="str">
        <f>VLOOKUP(D85,'plan de cuentas'!C:H,5,0)</f>
        <v>Cuentas por Cobrar LP</v>
      </c>
      <c r="M85" t="str">
        <f>VLOOKUP(D85,'plan de cuentas'!C:I,6,0)</f>
        <v>Deudores por prestamos locales</v>
      </c>
      <c r="N85" t="str">
        <f>VLOOKUP(D85,'plan de cuentas'!C:J,7,0)</f>
        <v>Activos no Corrientes</v>
      </c>
      <c r="P85" t="str">
        <f t="shared" si="5"/>
        <v>17302</v>
      </c>
    </row>
    <row r="86" spans="1:16" x14ac:dyDescent="0.25">
      <c r="A86" s="311" t="s">
        <v>4878</v>
      </c>
      <c r="B86" s="384">
        <v>7</v>
      </c>
      <c r="C86" s="384">
        <v>141017302003995</v>
      </c>
      <c r="D86" s="385" t="s">
        <v>2191</v>
      </c>
      <c r="E86" t="str">
        <f t="shared" si="4"/>
        <v>145101730200399</v>
      </c>
      <c r="G86">
        <v>5</v>
      </c>
      <c r="H86" s="385" t="s">
        <v>806</v>
      </c>
      <c r="I86" s="548">
        <v>5194727909</v>
      </c>
      <c r="J86" s="454">
        <f t="shared" si="3"/>
        <v>5194727.909</v>
      </c>
      <c r="K86" t="str">
        <f>+VLOOKUP(D86,'plan de cuentas'!C:G,4,0)</f>
        <v>ACTIVOS</v>
      </c>
      <c r="L86" t="str">
        <f>VLOOKUP(D86,'plan de cuentas'!C:H,5,0)</f>
        <v>Cuentas por Cobrar CP</v>
      </c>
      <c r="M86" t="str">
        <f>VLOOKUP(D86,'plan de cuentas'!C:I,6,0)</f>
        <v>Deudores por prestamos locales</v>
      </c>
      <c r="N86" t="str">
        <f>VLOOKUP(D86,'plan de cuentas'!C:J,7,0)</f>
        <v>Activos Corrientes</v>
      </c>
      <c r="P86" t="str">
        <f t="shared" si="5"/>
        <v>17302</v>
      </c>
    </row>
    <row r="87" spans="1:16" x14ac:dyDescent="0.25">
      <c r="A87" s="310" t="s">
        <v>4878</v>
      </c>
      <c r="B87" s="383">
        <v>7</v>
      </c>
      <c r="C87" s="383">
        <v>141017302003997</v>
      </c>
      <c r="D87" s="499" t="s">
        <v>2193</v>
      </c>
      <c r="E87" t="str">
        <f t="shared" si="4"/>
        <v>147101730200399</v>
      </c>
      <c r="G87">
        <v>5</v>
      </c>
      <c r="H87" s="499" t="s">
        <v>806</v>
      </c>
      <c r="I87" s="549">
        <v>9269515370</v>
      </c>
      <c r="J87" s="454">
        <f t="shared" si="3"/>
        <v>9269515.3699999992</v>
      </c>
      <c r="K87" t="str">
        <f>+VLOOKUP(D87,'plan de cuentas'!C:G,4,0)</f>
        <v>ACTIVOS</v>
      </c>
      <c r="L87" t="str">
        <f>VLOOKUP(D87,'plan de cuentas'!C:H,5,0)</f>
        <v>Cuentas por Cobrar LP</v>
      </c>
      <c r="M87" t="str">
        <f>VLOOKUP(D87,'plan de cuentas'!C:I,6,0)</f>
        <v>Deudores por prestamos locales</v>
      </c>
      <c r="N87" t="str">
        <f>VLOOKUP(D87,'plan de cuentas'!C:J,7,0)</f>
        <v>Activos no Corrientes</v>
      </c>
      <c r="P87" t="str">
        <f t="shared" si="5"/>
        <v>17302</v>
      </c>
    </row>
    <row r="88" spans="1:16" x14ac:dyDescent="0.25">
      <c r="A88" s="311" t="s">
        <v>4878</v>
      </c>
      <c r="B88" s="384">
        <v>7</v>
      </c>
      <c r="C88" s="384">
        <v>141017302003998</v>
      </c>
      <c r="D88" s="385" t="s">
        <v>2194</v>
      </c>
      <c r="E88" t="str">
        <f t="shared" si="4"/>
        <v>148101730200399</v>
      </c>
      <c r="G88">
        <v>5</v>
      </c>
      <c r="H88" s="385" t="s">
        <v>806</v>
      </c>
      <c r="I88" s="548">
        <v>48900855956</v>
      </c>
      <c r="J88" s="454">
        <f t="shared" si="3"/>
        <v>48900855.956</v>
      </c>
      <c r="K88" t="str">
        <f>+VLOOKUP(D88,'plan de cuentas'!C:G,4,0)</f>
        <v>ACTIVOS</v>
      </c>
      <c r="L88" t="str">
        <f>VLOOKUP(D88,'plan de cuentas'!C:H,5,0)</f>
        <v>Cuentas por Cobrar LP</v>
      </c>
      <c r="M88" t="str">
        <f>VLOOKUP(D88,'plan de cuentas'!C:I,6,0)</f>
        <v>Deudores por prestamos locales</v>
      </c>
      <c r="N88" t="str">
        <f>VLOOKUP(D88,'plan de cuentas'!C:J,7,0)</f>
        <v>Activos no Corrientes</v>
      </c>
      <c r="P88" t="str">
        <f t="shared" si="5"/>
        <v>17302</v>
      </c>
    </row>
    <row r="89" spans="1:16" x14ac:dyDescent="0.25">
      <c r="A89" s="310" t="s">
        <v>4878</v>
      </c>
      <c r="B89" s="383">
        <v>7</v>
      </c>
      <c r="C89" s="383">
        <v>141017304000018</v>
      </c>
      <c r="D89" s="499" t="s">
        <v>835</v>
      </c>
      <c r="E89" t="str">
        <f t="shared" si="4"/>
        <v>148101730400001</v>
      </c>
      <c r="G89">
        <v>5</v>
      </c>
      <c r="H89" s="499" t="s">
        <v>836</v>
      </c>
      <c r="I89" s="549">
        <v>523239842</v>
      </c>
      <c r="J89" s="454">
        <f t="shared" si="3"/>
        <v>523239.842</v>
      </c>
      <c r="K89" t="str">
        <f>+VLOOKUP(D89,'plan de cuentas'!C:G,4,0)</f>
        <v>ACTIVOS</v>
      </c>
      <c r="L89" t="str">
        <f>VLOOKUP(D89,'plan de cuentas'!C:H,5,0)</f>
        <v>Cuentas por Cobrar LP</v>
      </c>
      <c r="M89" t="str">
        <f>VLOOKUP(D89,'plan de cuentas'!C:I,6,0)</f>
        <v>Deudores por prestamos locales</v>
      </c>
      <c r="N89" t="str">
        <f>VLOOKUP(D89,'plan de cuentas'!C:J,7,0)</f>
        <v>Activos no Corrientes</v>
      </c>
      <c r="P89" t="str">
        <f t="shared" si="5"/>
        <v>17304</v>
      </c>
    </row>
    <row r="90" spans="1:16" x14ac:dyDescent="0.25">
      <c r="A90" s="311" t="s">
        <v>4878</v>
      </c>
      <c r="B90" s="384">
        <v>7</v>
      </c>
      <c r="C90" s="384">
        <v>141017304000993</v>
      </c>
      <c r="D90" s="385" t="s">
        <v>4687</v>
      </c>
      <c r="E90" t="str">
        <f t="shared" si="4"/>
        <v>143101730400099</v>
      </c>
      <c r="G90">
        <v>5</v>
      </c>
      <c r="H90" s="385" t="s">
        <v>4695</v>
      </c>
      <c r="I90" s="548">
        <v>281445</v>
      </c>
      <c r="J90" s="454">
        <f t="shared" si="3"/>
        <v>281.44499999999999</v>
      </c>
      <c r="K90" t="str">
        <f>+VLOOKUP(D90,'plan de cuentas'!C:G,4,0)</f>
        <v>ACTIVOS</v>
      </c>
      <c r="L90" t="str">
        <f>VLOOKUP(D90,'plan de cuentas'!C:H,5,0)</f>
        <v>Cuentas por Cobrar LP</v>
      </c>
      <c r="M90" t="str">
        <f>VLOOKUP(D90,'plan de cuentas'!C:I,6,0)</f>
        <v>Deudores por prestamos locales</v>
      </c>
      <c r="N90" t="str">
        <f>VLOOKUP(D90,'plan de cuentas'!C:J,7,0)</f>
        <v>Activos no Corrientes</v>
      </c>
      <c r="P90" t="str">
        <f t="shared" si="5"/>
        <v>17304</v>
      </c>
    </row>
    <row r="91" spans="1:16" x14ac:dyDescent="0.25">
      <c r="A91" s="310" t="s">
        <v>4878</v>
      </c>
      <c r="B91" s="383">
        <v>7</v>
      </c>
      <c r="C91" s="383">
        <v>141017304000994</v>
      </c>
      <c r="D91" s="499" t="s">
        <v>837</v>
      </c>
      <c r="E91" t="str">
        <f t="shared" si="4"/>
        <v>144101730400099</v>
      </c>
      <c r="G91">
        <v>5</v>
      </c>
      <c r="H91" s="499" t="s">
        <v>838</v>
      </c>
      <c r="I91" s="549">
        <v>615695</v>
      </c>
      <c r="J91" s="454">
        <f t="shared" si="3"/>
        <v>615.69500000000005</v>
      </c>
      <c r="K91" t="str">
        <f>+VLOOKUP(D91,'plan de cuentas'!C:G,4,0)</f>
        <v>ACTIVOS</v>
      </c>
      <c r="L91" t="str">
        <f>VLOOKUP(D91,'plan de cuentas'!C:H,5,0)</f>
        <v>Cuentas por Cobrar CP</v>
      </c>
      <c r="M91" t="str">
        <f>VLOOKUP(D91,'plan de cuentas'!C:I,6,0)</f>
        <v>Deudores por prestamos locales</v>
      </c>
      <c r="N91" t="str">
        <f>VLOOKUP(D91,'plan de cuentas'!C:J,7,0)</f>
        <v>Activos Corrientes</v>
      </c>
      <c r="P91" t="str">
        <f t="shared" si="5"/>
        <v>17304</v>
      </c>
    </row>
    <row r="92" spans="1:16" x14ac:dyDescent="0.25">
      <c r="A92" s="311" t="s">
        <v>4878</v>
      </c>
      <c r="B92" s="384">
        <v>7</v>
      </c>
      <c r="C92" s="384">
        <v>141017304000995</v>
      </c>
      <c r="D92" s="385" t="s">
        <v>839</v>
      </c>
      <c r="E92" t="str">
        <f t="shared" si="4"/>
        <v>145101730400099</v>
      </c>
      <c r="F92" t="str">
        <f>MID(E92,3,1)</f>
        <v>5</v>
      </c>
      <c r="G92">
        <v>5</v>
      </c>
      <c r="H92" s="385" t="s">
        <v>830</v>
      </c>
      <c r="I92" s="548">
        <v>3851854</v>
      </c>
      <c r="J92" s="454">
        <f t="shared" si="3"/>
        <v>3851.8539999999998</v>
      </c>
      <c r="K92" t="str">
        <f>+VLOOKUP(D92,'plan de cuentas'!C:G,4,0)</f>
        <v>ACTIVOS</v>
      </c>
      <c r="L92" t="str">
        <f>VLOOKUP(D92,'plan de cuentas'!C:H,5,0)</f>
        <v>Cuentas por Cobrar CP</v>
      </c>
      <c r="M92" t="str">
        <f>VLOOKUP(D92,'plan de cuentas'!C:I,6,0)</f>
        <v>Deudores por prestamos locales</v>
      </c>
      <c r="N92" t="str">
        <f>VLOOKUP(D92,'plan de cuentas'!C:J,7,0)</f>
        <v>Activos Corrientes</v>
      </c>
      <c r="P92" t="str">
        <f t="shared" si="5"/>
        <v>17304</v>
      </c>
    </row>
    <row r="93" spans="1:16" x14ac:dyDescent="0.25">
      <c r="A93" s="310" t="s">
        <v>4878</v>
      </c>
      <c r="B93" s="383">
        <v>7</v>
      </c>
      <c r="C93" s="383">
        <v>141017304000996</v>
      </c>
      <c r="D93" s="499" t="s">
        <v>840</v>
      </c>
      <c r="E93" t="str">
        <f t="shared" si="4"/>
        <v>146101730400099</v>
      </c>
      <c r="F93" t="str">
        <f t="shared" ref="F93:F156" si="6">MID(E93,3,1)</f>
        <v>6</v>
      </c>
      <c r="G93">
        <v>5</v>
      </c>
      <c r="H93" s="499" t="s">
        <v>832</v>
      </c>
      <c r="I93" s="549">
        <v>16493142</v>
      </c>
      <c r="J93" s="454">
        <f t="shared" si="3"/>
        <v>16493.142</v>
      </c>
      <c r="K93" t="str">
        <f>+VLOOKUP(D93,'plan de cuentas'!C:G,4,0)</f>
        <v>ACTIVOS</v>
      </c>
      <c r="L93" t="str">
        <f>VLOOKUP(D93,'plan de cuentas'!C:H,5,0)</f>
        <v>Cuentas por Cobrar CP</v>
      </c>
      <c r="M93" t="str">
        <f>VLOOKUP(D93,'plan de cuentas'!C:I,6,0)</f>
        <v>Deudores por prestamos locales</v>
      </c>
      <c r="N93" t="str">
        <f>VLOOKUP(D93,'plan de cuentas'!C:J,7,0)</f>
        <v>Activos Corrientes</v>
      </c>
      <c r="P93" t="str">
        <f t="shared" si="5"/>
        <v>17304</v>
      </c>
    </row>
    <row r="94" spans="1:16" x14ac:dyDescent="0.25">
      <c r="A94" s="311" t="s">
        <v>4878</v>
      </c>
      <c r="B94" s="384">
        <v>7</v>
      </c>
      <c r="C94" s="384">
        <v>141017304000997</v>
      </c>
      <c r="D94" s="385" t="s">
        <v>841</v>
      </c>
      <c r="E94" t="str">
        <f t="shared" si="4"/>
        <v>147101730400099</v>
      </c>
      <c r="F94" t="str">
        <f t="shared" si="6"/>
        <v>7</v>
      </c>
      <c r="G94">
        <v>5</v>
      </c>
      <c r="H94" s="385" t="s">
        <v>834</v>
      </c>
      <c r="I94" s="548">
        <v>30781925</v>
      </c>
      <c r="J94" s="454">
        <f t="shared" si="3"/>
        <v>30781.924999999999</v>
      </c>
      <c r="K94" t="str">
        <f>+VLOOKUP(D94,'plan de cuentas'!C:G,4,0)</f>
        <v>ACTIVOS</v>
      </c>
      <c r="L94" t="str">
        <f>VLOOKUP(D94,'plan de cuentas'!C:H,5,0)</f>
        <v>Cuentas por Cobrar LP</v>
      </c>
      <c r="M94" t="str">
        <f>VLOOKUP(D94,'plan de cuentas'!C:I,6,0)</f>
        <v>Deudores por prestamos locales</v>
      </c>
      <c r="N94" t="str">
        <f>VLOOKUP(D94,'plan de cuentas'!C:J,7,0)</f>
        <v>Activos no Corrientes</v>
      </c>
      <c r="P94" t="str">
        <f t="shared" si="5"/>
        <v>17304</v>
      </c>
    </row>
    <row r="95" spans="1:16" x14ac:dyDescent="0.25">
      <c r="A95" s="310" t="s">
        <v>4878</v>
      </c>
      <c r="B95" s="383">
        <v>7</v>
      </c>
      <c r="C95" s="383">
        <v>141017304000998</v>
      </c>
      <c r="D95" s="499" t="s">
        <v>842</v>
      </c>
      <c r="E95" t="str">
        <f t="shared" si="4"/>
        <v>148101730400099</v>
      </c>
      <c r="F95" t="str">
        <f t="shared" si="6"/>
        <v>8</v>
      </c>
      <c r="G95">
        <v>5</v>
      </c>
      <c r="H95" s="499" t="s">
        <v>836</v>
      </c>
      <c r="I95" s="549">
        <v>52531761</v>
      </c>
      <c r="J95" s="454">
        <f t="shared" si="3"/>
        <v>52531.760999999999</v>
      </c>
      <c r="K95" t="str">
        <f>+VLOOKUP(D95,'plan de cuentas'!C:G,4,0)</f>
        <v>ACTIVOS</v>
      </c>
      <c r="L95" t="str">
        <f>VLOOKUP(D95,'plan de cuentas'!C:H,5,0)</f>
        <v>Cuentas por Cobrar LP</v>
      </c>
      <c r="M95" t="str">
        <f>VLOOKUP(D95,'plan de cuentas'!C:I,6,0)</f>
        <v>Deudores por prestamos locales</v>
      </c>
      <c r="N95" t="str">
        <f>VLOOKUP(D95,'plan de cuentas'!C:J,7,0)</f>
        <v>Activos no Corrientes</v>
      </c>
      <c r="P95" t="str">
        <f t="shared" si="5"/>
        <v>17304</v>
      </c>
    </row>
    <row r="96" spans="1:16" x14ac:dyDescent="0.25">
      <c r="A96" s="311" t="s">
        <v>4878</v>
      </c>
      <c r="B96" s="384">
        <v>7</v>
      </c>
      <c r="C96" s="384">
        <v>141017308000018</v>
      </c>
      <c r="D96" s="385" t="s">
        <v>2196</v>
      </c>
      <c r="E96" t="str">
        <f t="shared" si="4"/>
        <v>148101730800001</v>
      </c>
      <c r="F96" t="str">
        <f t="shared" si="6"/>
        <v>8</v>
      </c>
      <c r="G96">
        <v>5</v>
      </c>
      <c r="H96" s="385" t="s">
        <v>844</v>
      </c>
      <c r="I96" s="548">
        <v>1800946744</v>
      </c>
      <c r="J96" s="454">
        <f t="shared" si="3"/>
        <v>1800946.7439999999</v>
      </c>
      <c r="K96" t="str">
        <f>+VLOOKUP(D96,'plan de cuentas'!C:G,4,0)</f>
        <v>ACTIVOS</v>
      </c>
      <c r="L96" t="str">
        <f>VLOOKUP(D96,'plan de cuentas'!C:H,5,0)</f>
        <v>Cuentas por Cobrar LP</v>
      </c>
      <c r="M96" t="str">
        <f>VLOOKUP(D96,'plan de cuentas'!C:I,6,0)</f>
        <v>Deudores por prestamos locales</v>
      </c>
      <c r="N96" t="str">
        <f>VLOOKUP(D96,'plan de cuentas'!C:J,7,0)</f>
        <v>Activos no Corrientes</v>
      </c>
      <c r="P96" t="str">
        <f t="shared" si="5"/>
        <v>17308</v>
      </c>
    </row>
    <row r="97" spans="1:16" x14ac:dyDescent="0.25">
      <c r="A97" s="310" t="s">
        <v>4878</v>
      </c>
      <c r="B97" s="383">
        <v>7</v>
      </c>
      <c r="C97" s="383">
        <v>141017308000997</v>
      </c>
      <c r="D97" s="499" t="s">
        <v>2198</v>
      </c>
      <c r="E97" t="str">
        <f t="shared" si="4"/>
        <v>147101730800099</v>
      </c>
      <c r="F97" t="str">
        <f t="shared" si="6"/>
        <v>7</v>
      </c>
      <c r="G97">
        <v>5</v>
      </c>
      <c r="H97" s="499" t="s">
        <v>2587</v>
      </c>
      <c r="I97" s="549">
        <v>137161220</v>
      </c>
      <c r="J97" s="454">
        <f t="shared" si="3"/>
        <v>137161.22</v>
      </c>
      <c r="K97" t="str">
        <f>+VLOOKUP(D97,'plan de cuentas'!C:G,4,0)</f>
        <v>ACTIVOS</v>
      </c>
      <c r="L97" t="str">
        <f>VLOOKUP(D97,'plan de cuentas'!C:H,5,0)</f>
        <v>Cuentas por Cobrar LP</v>
      </c>
      <c r="M97" t="str">
        <f>VLOOKUP(D97,'plan de cuentas'!C:I,6,0)</f>
        <v>Deudores por prestamos locales</v>
      </c>
      <c r="N97" t="str">
        <f>VLOOKUP(D97,'plan de cuentas'!C:J,7,0)</f>
        <v>Activos no Corrientes</v>
      </c>
      <c r="P97" t="str">
        <f t="shared" si="5"/>
        <v>17308</v>
      </c>
    </row>
    <row r="98" spans="1:16" x14ac:dyDescent="0.25">
      <c r="A98" s="311" t="s">
        <v>4878</v>
      </c>
      <c r="B98" s="384">
        <v>7</v>
      </c>
      <c r="C98" s="384">
        <v>141017308000998</v>
      </c>
      <c r="D98" s="385" t="s">
        <v>843</v>
      </c>
      <c r="E98" t="str">
        <f t="shared" si="4"/>
        <v>148101730800099</v>
      </c>
      <c r="F98" t="str">
        <f t="shared" si="6"/>
        <v>8</v>
      </c>
      <c r="G98">
        <v>5</v>
      </c>
      <c r="H98" s="385" t="s">
        <v>844</v>
      </c>
      <c r="I98" s="548">
        <v>32874484279</v>
      </c>
      <c r="J98" s="454">
        <f t="shared" si="3"/>
        <v>32874484.278999999</v>
      </c>
      <c r="K98" t="str">
        <f>+VLOOKUP(D98,'plan de cuentas'!C:G,4,0)</f>
        <v>ACTIVOS</v>
      </c>
      <c r="L98" t="str">
        <f>VLOOKUP(D98,'plan de cuentas'!C:H,5,0)</f>
        <v>Cuentas por Cobrar LP</v>
      </c>
      <c r="M98" t="str">
        <f>VLOOKUP(D98,'plan de cuentas'!C:I,6,0)</f>
        <v>Deudores por prestamos locales</v>
      </c>
      <c r="N98" t="str">
        <f>VLOOKUP(D98,'plan de cuentas'!C:J,7,0)</f>
        <v>Activos no Corrientes</v>
      </c>
      <c r="P98" t="str">
        <f t="shared" si="5"/>
        <v>17308</v>
      </c>
    </row>
    <row r="99" spans="1:16" x14ac:dyDescent="0.25">
      <c r="A99" s="310" t="s">
        <v>4878</v>
      </c>
      <c r="B99" s="383">
        <v>7</v>
      </c>
      <c r="C99" s="383">
        <v>141017310000018</v>
      </c>
      <c r="D99" s="499" t="s">
        <v>4879</v>
      </c>
      <c r="E99" t="str">
        <f t="shared" si="4"/>
        <v>148101731000001</v>
      </c>
      <c r="F99" t="str">
        <f t="shared" si="6"/>
        <v>8</v>
      </c>
      <c r="G99">
        <v>5</v>
      </c>
      <c r="H99" s="499" t="s">
        <v>852</v>
      </c>
      <c r="I99" s="549">
        <v>532501785</v>
      </c>
      <c r="J99" s="454">
        <f t="shared" si="3"/>
        <v>532501.78500000003</v>
      </c>
      <c r="K99" t="str">
        <f>+VLOOKUP(D99,'plan de cuentas'!C:G,4,0)</f>
        <v>ACTIVOS</v>
      </c>
      <c r="L99" t="str">
        <f>VLOOKUP(D99,'plan de cuentas'!C:H,5,0)</f>
        <v>Cuentas por Cobrar LP</v>
      </c>
      <c r="M99" t="str">
        <f>VLOOKUP(D99,'plan de cuentas'!C:I,6,0)</f>
        <v>Deudores por prestamos locales</v>
      </c>
      <c r="N99" t="str">
        <f>VLOOKUP(D99,'plan de cuentas'!C:J,7,0)</f>
        <v>Activos no Corrientes</v>
      </c>
      <c r="P99" t="str">
        <f t="shared" si="5"/>
        <v>17310</v>
      </c>
    </row>
    <row r="100" spans="1:16" x14ac:dyDescent="0.25">
      <c r="A100" s="311" t="s">
        <v>4878</v>
      </c>
      <c r="B100" s="384">
        <v>7</v>
      </c>
      <c r="C100" s="384">
        <v>141017310000997</v>
      </c>
      <c r="D100" s="385" t="s">
        <v>849</v>
      </c>
      <c r="E100" t="str">
        <f t="shared" si="4"/>
        <v>147101731000099</v>
      </c>
      <c r="F100" t="str">
        <f t="shared" si="6"/>
        <v>7</v>
      </c>
      <c r="G100">
        <v>5</v>
      </c>
      <c r="H100" s="385" t="s">
        <v>850</v>
      </c>
      <c r="I100" s="548">
        <v>393712018</v>
      </c>
      <c r="J100" s="454">
        <f t="shared" si="3"/>
        <v>393712.01799999998</v>
      </c>
      <c r="K100" t="str">
        <f>+VLOOKUP(D100,'plan de cuentas'!C:G,4,0)</f>
        <v>ACTIVOS</v>
      </c>
      <c r="L100" t="str">
        <f>VLOOKUP(D100,'plan de cuentas'!C:H,5,0)</f>
        <v>Cuentas por Cobrar LP</v>
      </c>
      <c r="M100" t="str">
        <f>VLOOKUP(D100,'plan de cuentas'!C:I,6,0)</f>
        <v>Deudores por prestamos locales</v>
      </c>
      <c r="N100" t="str">
        <f>VLOOKUP(D100,'plan de cuentas'!C:J,7,0)</f>
        <v>Activos no Corrientes</v>
      </c>
      <c r="P100" t="str">
        <f t="shared" si="5"/>
        <v>17310</v>
      </c>
    </row>
    <row r="101" spans="1:16" x14ac:dyDescent="0.25">
      <c r="A101" s="310" t="s">
        <v>4878</v>
      </c>
      <c r="B101" s="383">
        <v>7</v>
      </c>
      <c r="C101" s="383">
        <v>141017310000998</v>
      </c>
      <c r="D101" s="499" t="s">
        <v>851</v>
      </c>
      <c r="E101" t="str">
        <f t="shared" si="4"/>
        <v>148101731000099</v>
      </c>
      <c r="F101" t="str">
        <f t="shared" si="6"/>
        <v>8</v>
      </c>
      <c r="G101">
        <v>5</v>
      </c>
      <c r="H101" s="499" t="s">
        <v>852</v>
      </c>
      <c r="I101" s="549">
        <v>1215667474</v>
      </c>
      <c r="J101" s="454">
        <f t="shared" si="3"/>
        <v>1215667.4739999999</v>
      </c>
      <c r="K101" t="str">
        <f>+VLOOKUP(D101,'plan de cuentas'!C:G,4,0)</f>
        <v>ACTIVOS</v>
      </c>
      <c r="L101" t="str">
        <f>VLOOKUP(D101,'plan de cuentas'!C:H,5,0)</f>
        <v>Cuentas por Cobrar LP</v>
      </c>
      <c r="M101" t="str">
        <f>VLOOKUP(D101,'plan de cuentas'!C:I,6,0)</f>
        <v>Deudores por prestamos locales</v>
      </c>
      <c r="N101" t="str">
        <f>VLOOKUP(D101,'plan de cuentas'!C:J,7,0)</f>
        <v>Activos no Corrientes</v>
      </c>
      <c r="P101" t="str">
        <f t="shared" si="5"/>
        <v>17310</v>
      </c>
    </row>
    <row r="102" spans="1:16" x14ac:dyDescent="0.25">
      <c r="A102" s="311" t="s">
        <v>4878</v>
      </c>
      <c r="B102" s="384">
        <v>7</v>
      </c>
      <c r="C102" s="384">
        <v>141018302002011</v>
      </c>
      <c r="D102" s="385" t="s">
        <v>1385</v>
      </c>
      <c r="E102" t="str">
        <f t="shared" si="4"/>
        <v>141101830200201</v>
      </c>
      <c r="F102" t="str">
        <f t="shared" si="6"/>
        <v>1</v>
      </c>
      <c r="G102">
        <v>5</v>
      </c>
      <c r="H102" s="385" t="s">
        <v>854</v>
      </c>
      <c r="I102" s="548">
        <v>103305632</v>
      </c>
      <c r="J102" s="598">
        <f t="shared" si="3"/>
        <v>103305.632</v>
      </c>
      <c r="K102" t="str">
        <f>+VLOOKUP(D102,'plan de cuentas'!C:G,4,0)</f>
        <v>ACTIVOS</v>
      </c>
      <c r="L102" t="str">
        <f>VLOOKUP(D102,'plan de cuentas'!C:H,5,0)</f>
        <v>Cuentas por Cobrar CP</v>
      </c>
      <c r="M102" t="str">
        <f>VLOOKUP(D102,'plan de cuentas'!C:I,6,0)</f>
        <v>Deudores por prestamos locales</v>
      </c>
      <c r="N102" t="str">
        <f>VLOOKUP(D102,'plan de cuentas'!C:J,7,0)</f>
        <v>Activos Corrientes</v>
      </c>
      <c r="P102" t="str">
        <f t="shared" si="5"/>
        <v>18302</v>
      </c>
    </row>
    <row r="103" spans="1:16" x14ac:dyDescent="0.25">
      <c r="A103" s="310" t="s">
        <v>4878</v>
      </c>
      <c r="B103" s="383">
        <v>7</v>
      </c>
      <c r="C103" s="383">
        <v>141018302002991</v>
      </c>
      <c r="D103" s="499" t="s">
        <v>853</v>
      </c>
      <c r="E103" t="str">
        <f t="shared" si="4"/>
        <v>141101830200299</v>
      </c>
      <c r="F103" t="str">
        <f t="shared" si="6"/>
        <v>1</v>
      </c>
      <c r="G103">
        <v>5</v>
      </c>
      <c r="H103" s="499" t="s">
        <v>854</v>
      </c>
      <c r="I103" s="549">
        <v>8777638558</v>
      </c>
      <c r="J103" s="598">
        <f t="shared" si="3"/>
        <v>8777638.5580000002</v>
      </c>
      <c r="K103" t="str">
        <f>+VLOOKUP(D103,'plan de cuentas'!C:G,4,0)</f>
        <v>ACTIVOS</v>
      </c>
      <c r="L103" t="str">
        <f>VLOOKUP(D103,'plan de cuentas'!C:H,5,0)</f>
        <v>Cuentas por Cobrar CP</v>
      </c>
      <c r="M103" t="str">
        <f>VLOOKUP(D103,'plan de cuentas'!C:I,6,0)</f>
        <v>Deudores por prestamos locales</v>
      </c>
      <c r="N103" t="str">
        <f>VLOOKUP(D103,'plan de cuentas'!C:J,7,0)</f>
        <v>Activos Corrientes</v>
      </c>
      <c r="P103" t="str">
        <f t="shared" si="5"/>
        <v>18302</v>
      </c>
    </row>
    <row r="104" spans="1:16" x14ac:dyDescent="0.25">
      <c r="A104" s="311" t="s">
        <v>4878</v>
      </c>
      <c r="B104" s="384">
        <v>7</v>
      </c>
      <c r="C104" s="384">
        <v>141020904000997</v>
      </c>
      <c r="D104" s="385" t="s">
        <v>2199</v>
      </c>
      <c r="E104" t="str">
        <f t="shared" si="4"/>
        <v>147102090400099</v>
      </c>
      <c r="F104" t="str">
        <f t="shared" si="6"/>
        <v>7</v>
      </c>
      <c r="G104">
        <v>5</v>
      </c>
      <c r="H104" s="385" t="s">
        <v>2589</v>
      </c>
      <c r="I104" s="548">
        <v>473464645</v>
      </c>
      <c r="J104" s="454">
        <f t="shared" si="3"/>
        <v>473464.64500000002</v>
      </c>
      <c r="K104" t="str">
        <f>+VLOOKUP(D104,'plan de cuentas'!C:G,4,0)</f>
        <v>ACTIVOS</v>
      </c>
      <c r="L104" t="str">
        <f>VLOOKUP(D104,'plan de cuentas'!C:H,5,0)</f>
        <v>Cuentas por Cobrar LP</v>
      </c>
      <c r="M104" t="str">
        <f>VLOOKUP(D104,'plan de cuentas'!C:I,6,0)</f>
        <v>Deudores por prestamos locales</v>
      </c>
      <c r="N104" t="str">
        <f>VLOOKUP(D104,'plan de cuentas'!C:J,7,0)</f>
        <v>Activos no Corrientes</v>
      </c>
      <c r="P104" t="str">
        <f t="shared" si="5"/>
        <v>20904</v>
      </c>
    </row>
    <row r="105" spans="1:16" x14ac:dyDescent="0.25">
      <c r="A105" s="310" t="s">
        <v>4878</v>
      </c>
      <c r="B105" s="383">
        <v>7</v>
      </c>
      <c r="C105" s="383">
        <v>141020904000998</v>
      </c>
      <c r="D105" s="499" t="s">
        <v>2200</v>
      </c>
      <c r="E105" t="str">
        <f t="shared" si="4"/>
        <v>148102090400099</v>
      </c>
      <c r="F105" t="str">
        <f t="shared" si="6"/>
        <v>8</v>
      </c>
      <c r="G105">
        <v>5</v>
      </c>
      <c r="H105" s="499" t="s">
        <v>2589</v>
      </c>
      <c r="I105" s="549">
        <v>14868930653</v>
      </c>
      <c r="J105" s="454">
        <f t="shared" si="3"/>
        <v>14868930.653000001</v>
      </c>
      <c r="K105" t="str">
        <f>+VLOOKUP(D105,'plan de cuentas'!C:G,4,0)</f>
        <v>ACTIVOS</v>
      </c>
      <c r="L105" t="str">
        <f>VLOOKUP(D105,'plan de cuentas'!C:H,5,0)</f>
        <v>Cuentas por Cobrar LP</v>
      </c>
      <c r="M105" t="str">
        <f>VLOOKUP(D105,'plan de cuentas'!C:I,6,0)</f>
        <v>Deudores por prestamos locales</v>
      </c>
      <c r="N105" t="str">
        <f>VLOOKUP(D105,'plan de cuentas'!C:J,7,0)</f>
        <v>Activos no Corrientes</v>
      </c>
      <c r="P105" t="str">
        <f t="shared" si="5"/>
        <v>20904</v>
      </c>
    </row>
    <row r="106" spans="1:16" x14ac:dyDescent="0.25">
      <c r="A106" s="311" t="s">
        <v>4878</v>
      </c>
      <c r="B106" s="384">
        <v>7</v>
      </c>
      <c r="C106" s="384">
        <v>141035102000015</v>
      </c>
      <c r="D106" s="385" t="s">
        <v>4717</v>
      </c>
      <c r="E106" t="str">
        <f t="shared" si="4"/>
        <v>145103510200001</v>
      </c>
      <c r="F106" t="str">
        <f t="shared" si="6"/>
        <v>5</v>
      </c>
      <c r="G106">
        <v>5</v>
      </c>
      <c r="H106" s="385" t="s">
        <v>863</v>
      </c>
      <c r="I106" s="548">
        <v>292808473</v>
      </c>
      <c r="J106" s="454">
        <f t="shared" si="3"/>
        <v>292808.473</v>
      </c>
      <c r="K106" t="str">
        <f>+VLOOKUP(D106,'plan de cuentas'!C:G,4,0)</f>
        <v>ACTIVOS</v>
      </c>
      <c r="L106" t="str">
        <f>VLOOKUP(D106,'plan de cuentas'!C:H,5,0)</f>
        <v>Cuentas por Cobrar CP</v>
      </c>
      <c r="M106" t="str">
        <f>VLOOKUP(D106,'plan de cuentas'!C:I,6,0)</f>
        <v>Deudores por prestamos locales</v>
      </c>
      <c r="N106" t="str">
        <f>VLOOKUP(D106,'plan de cuentas'!C:J,7,0)</f>
        <v>Activos Corrientes</v>
      </c>
      <c r="P106" t="str">
        <f t="shared" si="5"/>
        <v>35102</v>
      </c>
    </row>
    <row r="107" spans="1:16" x14ac:dyDescent="0.25">
      <c r="A107" s="310" t="s">
        <v>4878</v>
      </c>
      <c r="B107" s="383">
        <v>7</v>
      </c>
      <c r="C107" s="383">
        <v>141035102000017</v>
      </c>
      <c r="D107" s="499" t="s">
        <v>859</v>
      </c>
      <c r="E107" t="str">
        <f t="shared" si="4"/>
        <v>147103510200001</v>
      </c>
      <c r="F107" t="str">
        <f t="shared" si="6"/>
        <v>7</v>
      </c>
      <c r="G107">
        <v>5</v>
      </c>
      <c r="H107" s="499" t="s">
        <v>860</v>
      </c>
      <c r="I107" s="549">
        <v>354676148</v>
      </c>
      <c r="J107" s="454">
        <f t="shared" si="3"/>
        <v>354676.14799999999</v>
      </c>
      <c r="K107" t="str">
        <f>+VLOOKUP(D107,'plan de cuentas'!C:G,4,0)</f>
        <v>ACTIVOS</v>
      </c>
      <c r="L107" t="str">
        <f>VLOOKUP(D107,'plan de cuentas'!C:H,5,0)</f>
        <v>Cuentas por Cobrar LP</v>
      </c>
      <c r="M107" t="str">
        <f>VLOOKUP(D107,'plan de cuentas'!C:I,6,0)</f>
        <v>Deudores por prestamos locales</v>
      </c>
      <c r="N107" t="str">
        <f>VLOOKUP(D107,'plan de cuentas'!C:J,7,0)</f>
        <v>Activos no Corrientes</v>
      </c>
      <c r="P107" t="str">
        <f t="shared" si="5"/>
        <v>35102</v>
      </c>
    </row>
    <row r="108" spans="1:16" x14ac:dyDescent="0.25">
      <c r="A108" s="311" t="s">
        <v>4878</v>
      </c>
      <c r="B108" s="384">
        <v>7</v>
      </c>
      <c r="C108" s="384">
        <v>141035102000018</v>
      </c>
      <c r="D108" s="385" t="s">
        <v>861</v>
      </c>
      <c r="E108" t="str">
        <f t="shared" si="4"/>
        <v>148103510200001</v>
      </c>
      <c r="F108" t="str">
        <f t="shared" si="6"/>
        <v>8</v>
      </c>
      <c r="G108">
        <v>5</v>
      </c>
      <c r="H108" s="385" t="s">
        <v>862</v>
      </c>
      <c r="I108" s="548">
        <v>1198516734</v>
      </c>
      <c r="J108" s="454">
        <f t="shared" si="3"/>
        <v>1198516.7339999999</v>
      </c>
      <c r="K108" t="str">
        <f>+VLOOKUP(D108,'plan de cuentas'!C:G,4,0)</f>
        <v>ACTIVOS</v>
      </c>
      <c r="L108" t="str">
        <f>VLOOKUP(D108,'plan de cuentas'!C:H,5,0)</f>
        <v>Cuentas por Cobrar LP</v>
      </c>
      <c r="M108" t="str">
        <f>VLOOKUP(D108,'plan de cuentas'!C:I,6,0)</f>
        <v>Deudores por prestamos locales</v>
      </c>
      <c r="N108" t="str">
        <f>VLOOKUP(D108,'plan de cuentas'!C:J,7,0)</f>
        <v>Activos no Corrientes</v>
      </c>
      <c r="P108" t="str">
        <f t="shared" si="5"/>
        <v>35102</v>
      </c>
    </row>
    <row r="109" spans="1:16" x14ac:dyDescent="0.25">
      <c r="A109" s="310" t="s">
        <v>4878</v>
      </c>
      <c r="B109" s="383">
        <v>7</v>
      </c>
      <c r="C109" s="383">
        <v>141035102000998</v>
      </c>
      <c r="D109" s="499" t="s">
        <v>865</v>
      </c>
      <c r="E109" t="str">
        <f t="shared" si="4"/>
        <v>148103510200099</v>
      </c>
      <c r="F109" t="str">
        <f t="shared" si="6"/>
        <v>8</v>
      </c>
      <c r="G109">
        <v>5</v>
      </c>
      <c r="H109" s="499" t="s">
        <v>862</v>
      </c>
      <c r="I109" s="549">
        <v>974327441</v>
      </c>
      <c r="J109" s="454">
        <f t="shared" si="3"/>
        <v>974327.44099999999</v>
      </c>
      <c r="K109" t="str">
        <f>+VLOOKUP(D109,'plan de cuentas'!C:G,4,0)</f>
        <v>ACTIVOS</v>
      </c>
      <c r="L109" t="str">
        <f>VLOOKUP(D109,'plan de cuentas'!C:H,5,0)</f>
        <v>Cuentas por Cobrar LP</v>
      </c>
      <c r="M109" t="str">
        <f>VLOOKUP(D109,'plan de cuentas'!C:I,6,0)</f>
        <v>Deudores por prestamos locales</v>
      </c>
      <c r="N109" t="str">
        <f>VLOOKUP(D109,'plan de cuentas'!C:J,7,0)</f>
        <v>Activos no Corrientes</v>
      </c>
      <c r="P109" t="str">
        <f t="shared" si="5"/>
        <v>35102</v>
      </c>
    </row>
    <row r="110" spans="1:16" x14ac:dyDescent="0.25">
      <c r="A110" s="311" t="s">
        <v>4878</v>
      </c>
      <c r="B110" s="384">
        <v>7</v>
      </c>
      <c r="C110" s="384">
        <v>141040501000017</v>
      </c>
      <c r="D110" s="385" t="s">
        <v>1386</v>
      </c>
      <c r="E110" t="str">
        <f t="shared" si="4"/>
        <v>147104050100001</v>
      </c>
      <c r="F110" t="str">
        <f t="shared" si="6"/>
        <v>7</v>
      </c>
      <c r="G110">
        <v>5</v>
      </c>
      <c r="H110" s="385" t="s">
        <v>1387</v>
      </c>
      <c r="I110" s="548">
        <v>115574107</v>
      </c>
      <c r="J110" s="454">
        <f t="shared" si="3"/>
        <v>115574.107</v>
      </c>
      <c r="K110" t="str">
        <f>+VLOOKUP(D110,'plan de cuentas'!C:G,4,0)</f>
        <v>ACTIVOS</v>
      </c>
      <c r="L110" t="str">
        <f>VLOOKUP(D110,'plan de cuentas'!C:H,5,0)</f>
        <v>Cuentas por Cobrar LP</v>
      </c>
      <c r="M110" t="str">
        <f>VLOOKUP(D110,'plan de cuentas'!C:I,6,0)</f>
        <v>Deudores por prestamos locales</v>
      </c>
      <c r="N110" t="str">
        <f>VLOOKUP(D110,'plan de cuentas'!C:J,7,0)</f>
        <v>Activos no Corrientes</v>
      </c>
      <c r="P110" t="str">
        <f t="shared" si="5"/>
        <v>40501</v>
      </c>
    </row>
    <row r="111" spans="1:16" x14ac:dyDescent="0.25">
      <c r="A111" s="310" t="s">
        <v>4878</v>
      </c>
      <c r="B111" s="383">
        <v>7</v>
      </c>
      <c r="C111" s="383">
        <v>141040501000994</v>
      </c>
      <c r="D111" s="499" t="s">
        <v>875</v>
      </c>
      <c r="E111" t="str">
        <f t="shared" si="4"/>
        <v>144104050100099</v>
      </c>
      <c r="F111" t="str">
        <f t="shared" si="6"/>
        <v>4</v>
      </c>
      <c r="G111">
        <v>5</v>
      </c>
      <c r="H111" s="499" t="s">
        <v>870</v>
      </c>
      <c r="I111" s="549">
        <v>184265333</v>
      </c>
      <c r="J111" s="454">
        <f t="shared" si="3"/>
        <v>184265.33300000001</v>
      </c>
      <c r="K111" t="str">
        <f>+VLOOKUP(D111,'plan de cuentas'!C:G,4,0)</f>
        <v>ACTIVOS</v>
      </c>
      <c r="L111" t="str">
        <f>VLOOKUP(D111,'plan de cuentas'!C:H,5,0)</f>
        <v>Cuentas por Cobrar CP</v>
      </c>
      <c r="M111" t="str">
        <f>VLOOKUP(D111,'plan de cuentas'!C:I,6,0)</f>
        <v>Deudores por prestamos locales</v>
      </c>
      <c r="N111" t="str">
        <f>VLOOKUP(D111,'plan de cuentas'!C:J,7,0)</f>
        <v>Activos Corrientes</v>
      </c>
      <c r="P111" t="str">
        <f t="shared" si="5"/>
        <v>40501</v>
      </c>
    </row>
    <row r="112" spans="1:16" x14ac:dyDescent="0.25">
      <c r="A112" s="311" t="s">
        <v>4878</v>
      </c>
      <c r="B112" s="384">
        <v>7</v>
      </c>
      <c r="C112" s="384">
        <v>141040501000995</v>
      </c>
      <c r="D112" s="385" t="s">
        <v>876</v>
      </c>
      <c r="E112" t="str">
        <f t="shared" si="4"/>
        <v>145104050100099</v>
      </c>
      <c r="F112" t="str">
        <f t="shared" si="6"/>
        <v>5</v>
      </c>
      <c r="G112">
        <v>5</v>
      </c>
      <c r="H112" s="385" t="s">
        <v>872</v>
      </c>
      <c r="I112" s="548">
        <v>78930349</v>
      </c>
      <c r="J112" s="454">
        <f t="shared" si="3"/>
        <v>78930.349000000002</v>
      </c>
      <c r="K112" t="str">
        <f>+VLOOKUP(D112,'plan de cuentas'!C:G,4,0)</f>
        <v>ACTIVOS</v>
      </c>
      <c r="L112" t="str">
        <f>VLOOKUP(D112,'plan de cuentas'!C:H,5,0)</f>
        <v>Cuentas por Cobrar CP</v>
      </c>
      <c r="M112" t="str">
        <f>VLOOKUP(D112,'plan de cuentas'!C:I,6,0)</f>
        <v>Deudores por prestamos locales</v>
      </c>
      <c r="N112" t="str">
        <f>VLOOKUP(D112,'plan de cuentas'!C:J,7,0)</f>
        <v>Activos Corrientes</v>
      </c>
      <c r="P112" t="str">
        <f t="shared" si="5"/>
        <v>40501</v>
      </c>
    </row>
    <row r="113" spans="1:16" x14ac:dyDescent="0.25">
      <c r="A113" s="310" t="s">
        <v>4878</v>
      </c>
      <c r="B113" s="383">
        <v>7</v>
      </c>
      <c r="C113" s="383">
        <v>141040501000997</v>
      </c>
      <c r="D113" s="499" t="s">
        <v>1388</v>
      </c>
      <c r="E113" t="str">
        <f t="shared" si="4"/>
        <v>147104050100099</v>
      </c>
      <c r="F113" t="str">
        <f t="shared" si="6"/>
        <v>7</v>
      </c>
      <c r="G113">
        <v>5</v>
      </c>
      <c r="H113" s="499" t="s">
        <v>1387</v>
      </c>
      <c r="I113" s="549">
        <v>283307569</v>
      </c>
      <c r="J113" s="454">
        <f t="shared" si="3"/>
        <v>283307.56900000002</v>
      </c>
      <c r="K113" t="str">
        <f>+VLOOKUP(D113,'plan de cuentas'!C:G,4,0)</f>
        <v>ACTIVOS</v>
      </c>
      <c r="L113" t="str">
        <f>VLOOKUP(D113,'plan de cuentas'!C:H,5,0)</f>
        <v>Cuentas por Cobrar LP</v>
      </c>
      <c r="M113" t="str">
        <f>VLOOKUP(D113,'plan de cuentas'!C:I,6,0)</f>
        <v>Deudores por prestamos locales</v>
      </c>
      <c r="N113" t="str">
        <f>VLOOKUP(D113,'plan de cuentas'!C:J,7,0)</f>
        <v>Activos no Corrientes</v>
      </c>
      <c r="P113" t="str">
        <f t="shared" si="5"/>
        <v>40501</v>
      </c>
    </row>
    <row r="114" spans="1:16" x14ac:dyDescent="0.25">
      <c r="A114" s="311" t="s">
        <v>4878</v>
      </c>
      <c r="B114" s="384">
        <v>7</v>
      </c>
      <c r="C114" s="384">
        <v>141040501000998</v>
      </c>
      <c r="D114" s="385" t="s">
        <v>879</v>
      </c>
      <c r="E114" t="str">
        <f t="shared" si="4"/>
        <v>148104050100099</v>
      </c>
      <c r="F114" t="str">
        <f t="shared" si="6"/>
        <v>8</v>
      </c>
      <c r="G114">
        <v>5</v>
      </c>
      <c r="H114" s="385" t="s">
        <v>880</v>
      </c>
      <c r="I114" s="548">
        <v>6314981151</v>
      </c>
      <c r="J114" s="454">
        <f t="shared" si="3"/>
        <v>6314981.1509999996</v>
      </c>
      <c r="K114" t="str">
        <f>+VLOOKUP(D114,'plan de cuentas'!C:G,4,0)</f>
        <v>ACTIVOS</v>
      </c>
      <c r="L114" t="str">
        <f>VLOOKUP(D114,'plan de cuentas'!C:H,5,0)</f>
        <v>Cuentas por Cobrar LP</v>
      </c>
      <c r="M114" t="str">
        <f>VLOOKUP(D114,'plan de cuentas'!C:I,6,0)</f>
        <v>Deudores por prestamos locales</v>
      </c>
      <c r="N114" t="str">
        <f>VLOOKUP(D114,'plan de cuentas'!C:J,7,0)</f>
        <v>Activos no Corrientes</v>
      </c>
      <c r="P114" t="str">
        <f t="shared" si="5"/>
        <v>40501</v>
      </c>
    </row>
    <row r="115" spans="1:16" x14ac:dyDescent="0.25">
      <c r="A115" s="310" t="s">
        <v>4878</v>
      </c>
      <c r="B115" s="383">
        <v>7</v>
      </c>
      <c r="C115" s="383">
        <v>141044302000997</v>
      </c>
      <c r="D115" s="499" t="s">
        <v>2205</v>
      </c>
      <c r="E115" t="str">
        <f t="shared" si="4"/>
        <v>147104430200099</v>
      </c>
      <c r="F115" t="str">
        <f t="shared" si="6"/>
        <v>7</v>
      </c>
      <c r="G115">
        <v>5</v>
      </c>
      <c r="H115" s="499" t="s">
        <v>2593</v>
      </c>
      <c r="I115" s="549">
        <v>18090378</v>
      </c>
      <c r="J115" s="454">
        <f t="shared" si="3"/>
        <v>18090.378000000001</v>
      </c>
      <c r="K115" t="str">
        <f>+VLOOKUP(D115,'plan de cuentas'!C:G,4,0)</f>
        <v>ACTIVOS</v>
      </c>
      <c r="L115" t="str">
        <f>VLOOKUP(D115,'plan de cuentas'!C:H,5,0)</f>
        <v>Cuentas por Cobrar LP</v>
      </c>
      <c r="M115" t="str">
        <f>VLOOKUP(D115,'plan de cuentas'!C:I,6,0)</f>
        <v>Deudores por prestamos locales</v>
      </c>
      <c r="N115" t="str">
        <f>VLOOKUP(D115,'plan de cuentas'!C:J,7,0)</f>
        <v>Activos no Corrientes</v>
      </c>
      <c r="P115" t="str">
        <f t="shared" si="5"/>
        <v>44302</v>
      </c>
    </row>
    <row r="116" spans="1:16" x14ac:dyDescent="0.25">
      <c r="A116" s="311" t="s">
        <v>4878</v>
      </c>
      <c r="B116" s="384">
        <v>7</v>
      </c>
      <c r="C116" s="384">
        <v>148022582000012</v>
      </c>
      <c r="D116" s="385" t="s">
        <v>2206</v>
      </c>
      <c r="E116" t="str">
        <f t="shared" si="4"/>
        <v>142802258200001</v>
      </c>
      <c r="F116" t="str">
        <f t="shared" si="6"/>
        <v>2</v>
      </c>
      <c r="G116">
        <v>5</v>
      </c>
      <c r="H116" s="385" t="s">
        <v>881</v>
      </c>
      <c r="I116" s="548">
        <v>538742</v>
      </c>
      <c r="J116" s="454">
        <f t="shared" si="3"/>
        <v>538.74199999999996</v>
      </c>
      <c r="K116" t="str">
        <f>+VLOOKUP(D116,'plan de cuentas'!C:G,4,0)</f>
        <v>ACTIVOS</v>
      </c>
      <c r="L116" t="str">
        <f>VLOOKUP(D116,'plan de cuentas'!C:H,5,0)</f>
        <v>Cuentas por Cobrar CP</v>
      </c>
      <c r="M116" t="str">
        <f>VLOOKUP(D116,'plan de cuentas'!C:I,6,0)</f>
        <v>Deudores por prestamos locales</v>
      </c>
      <c r="N116" t="str">
        <f>VLOOKUP(D116,'plan de cuentas'!C:J,7,0)</f>
        <v>Activos Corrientes</v>
      </c>
      <c r="P116" t="str">
        <f t="shared" si="5"/>
        <v>22582</v>
      </c>
    </row>
    <row r="117" spans="1:16" x14ac:dyDescent="0.25">
      <c r="A117" s="310" t="s">
        <v>4878</v>
      </c>
      <c r="B117" s="383">
        <v>7</v>
      </c>
      <c r="C117" s="383">
        <v>148022582000015</v>
      </c>
      <c r="D117" s="499" t="s">
        <v>885</v>
      </c>
      <c r="E117" t="str">
        <f t="shared" si="4"/>
        <v>145802258200001</v>
      </c>
      <c r="F117" t="str">
        <f t="shared" si="6"/>
        <v>5</v>
      </c>
      <c r="G117">
        <v>5</v>
      </c>
      <c r="H117" s="499" t="s">
        <v>886</v>
      </c>
      <c r="I117" s="549">
        <v>117535935</v>
      </c>
      <c r="J117" s="454">
        <f t="shared" si="3"/>
        <v>117535.935</v>
      </c>
      <c r="K117" t="str">
        <f>+VLOOKUP(D117,'plan de cuentas'!C:G,4,0)</f>
        <v>ACTIVOS</v>
      </c>
      <c r="L117" t="str">
        <f>VLOOKUP(D117,'plan de cuentas'!C:H,5,0)</f>
        <v>Cuentas por Cobrar CP</v>
      </c>
      <c r="M117" t="str">
        <f>VLOOKUP(D117,'plan de cuentas'!C:I,6,0)</f>
        <v>Deudores por prestamos locales</v>
      </c>
      <c r="N117" t="str">
        <f>VLOOKUP(D117,'plan de cuentas'!C:J,7,0)</f>
        <v>Activos Corrientes</v>
      </c>
      <c r="P117" t="str">
        <f t="shared" si="5"/>
        <v>22582</v>
      </c>
    </row>
    <row r="118" spans="1:16" x14ac:dyDescent="0.25">
      <c r="A118" s="311" t="s">
        <v>4878</v>
      </c>
      <c r="B118" s="384">
        <v>7</v>
      </c>
      <c r="C118" s="384">
        <v>148022582000017</v>
      </c>
      <c r="D118" s="385" t="s">
        <v>889</v>
      </c>
      <c r="E118" t="str">
        <f t="shared" si="4"/>
        <v>147802258200001</v>
      </c>
      <c r="F118" t="str">
        <f t="shared" si="6"/>
        <v>7</v>
      </c>
      <c r="G118">
        <v>5</v>
      </c>
      <c r="H118" s="385" t="s">
        <v>890</v>
      </c>
      <c r="I118" s="548">
        <v>5379896291</v>
      </c>
      <c r="J118" s="454">
        <f t="shared" si="3"/>
        <v>5379896.2910000002</v>
      </c>
      <c r="K118" t="str">
        <f>+VLOOKUP(D118,'plan de cuentas'!C:G,4,0)</f>
        <v>ACTIVOS</v>
      </c>
      <c r="L118" t="str">
        <f>VLOOKUP(D118,'plan de cuentas'!C:H,5,0)</f>
        <v>Cuentas por Cobrar LP</v>
      </c>
      <c r="M118" t="str">
        <f>VLOOKUP(D118,'plan de cuentas'!C:I,6,0)</f>
        <v>Deudores por prestamos locales</v>
      </c>
      <c r="N118" t="str">
        <f>VLOOKUP(D118,'plan de cuentas'!C:J,7,0)</f>
        <v>Activos no Corrientes</v>
      </c>
      <c r="P118" t="str">
        <f t="shared" si="5"/>
        <v>22582</v>
      </c>
    </row>
    <row r="119" spans="1:16" x14ac:dyDescent="0.25">
      <c r="A119" s="310" t="s">
        <v>4878</v>
      </c>
      <c r="B119" s="383">
        <v>7</v>
      </c>
      <c r="C119" s="383">
        <v>148022582000018</v>
      </c>
      <c r="D119" s="499" t="s">
        <v>891</v>
      </c>
      <c r="E119" t="str">
        <f t="shared" si="4"/>
        <v>148802258200001</v>
      </c>
      <c r="F119" t="str">
        <f t="shared" si="6"/>
        <v>8</v>
      </c>
      <c r="G119">
        <v>5</v>
      </c>
      <c r="H119" s="499" t="s">
        <v>892</v>
      </c>
      <c r="I119" s="549">
        <v>27478874661</v>
      </c>
      <c r="J119" s="454">
        <f t="shared" si="3"/>
        <v>27478874.660999998</v>
      </c>
      <c r="K119" t="str">
        <f>+VLOOKUP(D119,'plan de cuentas'!C:G,4,0)</f>
        <v>ACTIVOS</v>
      </c>
      <c r="L119" t="str">
        <f>VLOOKUP(D119,'plan de cuentas'!C:H,5,0)</f>
        <v>Cuentas por Cobrar LP</v>
      </c>
      <c r="M119" t="str">
        <f>VLOOKUP(D119,'plan de cuentas'!C:I,6,0)</f>
        <v>Deudores por prestamos locales</v>
      </c>
      <c r="N119" t="str">
        <f>VLOOKUP(D119,'plan de cuentas'!C:J,7,0)</f>
        <v>Activos no Corrientes</v>
      </c>
      <c r="P119" t="str">
        <f t="shared" si="5"/>
        <v>22582</v>
      </c>
    </row>
    <row r="120" spans="1:16" x14ac:dyDescent="0.25">
      <c r="A120" s="311" t="s">
        <v>4878</v>
      </c>
      <c r="B120" s="384">
        <v>7</v>
      </c>
      <c r="C120" s="384">
        <v>148022582000992</v>
      </c>
      <c r="D120" s="385" t="s">
        <v>893</v>
      </c>
      <c r="E120" t="str">
        <f t="shared" si="4"/>
        <v>142802258200099</v>
      </c>
      <c r="F120" t="str">
        <f t="shared" si="6"/>
        <v>2</v>
      </c>
      <c r="G120">
        <v>5</v>
      </c>
      <c r="H120" s="385" t="s">
        <v>881</v>
      </c>
      <c r="I120" s="548">
        <v>35349848</v>
      </c>
      <c r="J120" s="454">
        <f t="shared" si="3"/>
        <v>35349.847999999998</v>
      </c>
      <c r="K120" t="str">
        <f>+VLOOKUP(D120,'plan de cuentas'!C:G,4,0)</f>
        <v>ACTIVOS</v>
      </c>
      <c r="L120" t="str">
        <f>VLOOKUP(D120,'plan de cuentas'!C:H,5,0)</f>
        <v>Cuentas por Cobrar CP</v>
      </c>
      <c r="M120" t="str">
        <f>VLOOKUP(D120,'plan de cuentas'!C:I,6,0)</f>
        <v>Deudores por prestamos locales</v>
      </c>
      <c r="N120" t="str">
        <f>VLOOKUP(D120,'plan de cuentas'!C:J,7,0)</f>
        <v>Activos Corrientes</v>
      </c>
      <c r="P120" t="str">
        <f t="shared" si="5"/>
        <v>22582</v>
      </c>
    </row>
    <row r="121" spans="1:16" x14ac:dyDescent="0.25">
      <c r="A121" s="310" t="s">
        <v>4878</v>
      </c>
      <c r="B121" s="383">
        <v>7</v>
      </c>
      <c r="C121" s="383">
        <v>148022582000993</v>
      </c>
      <c r="D121" s="499" t="s">
        <v>894</v>
      </c>
      <c r="E121" t="str">
        <f t="shared" si="4"/>
        <v>143802258200099</v>
      </c>
      <c r="F121" t="str">
        <f t="shared" si="6"/>
        <v>3</v>
      </c>
      <c r="G121">
        <v>5</v>
      </c>
      <c r="H121" s="499" t="s">
        <v>882</v>
      </c>
      <c r="I121" s="549">
        <v>8933</v>
      </c>
      <c r="J121" s="454">
        <f t="shared" si="3"/>
        <v>8.9329999999999998</v>
      </c>
      <c r="K121" t="str">
        <f>+VLOOKUP(D121,'plan de cuentas'!C:G,4,0)</f>
        <v>ACTIVOS</v>
      </c>
      <c r="L121" t="str">
        <f>VLOOKUP(D121,'plan de cuentas'!C:H,5,0)</f>
        <v>Cuentas por Cobrar CP</v>
      </c>
      <c r="M121" t="str">
        <f>VLOOKUP(D121,'plan de cuentas'!C:I,6,0)</f>
        <v>Deudores por prestamos locales</v>
      </c>
      <c r="N121" t="str">
        <f>VLOOKUP(D121,'plan de cuentas'!C:J,7,0)</f>
        <v>Activos Corrientes</v>
      </c>
      <c r="P121" t="str">
        <f t="shared" si="5"/>
        <v>22582</v>
      </c>
    </row>
    <row r="122" spans="1:16" x14ac:dyDescent="0.25">
      <c r="A122" s="311" t="s">
        <v>4878</v>
      </c>
      <c r="B122" s="384">
        <v>7</v>
      </c>
      <c r="C122" s="384">
        <v>148022582000994</v>
      </c>
      <c r="D122" s="385" t="s">
        <v>895</v>
      </c>
      <c r="E122" t="str">
        <f t="shared" si="4"/>
        <v>144802258200099</v>
      </c>
      <c r="F122" t="str">
        <f t="shared" si="6"/>
        <v>4</v>
      </c>
      <c r="G122">
        <v>5</v>
      </c>
      <c r="H122" s="385" t="s">
        <v>884</v>
      </c>
      <c r="I122" s="548">
        <v>15871233</v>
      </c>
      <c r="J122" s="454">
        <f t="shared" si="3"/>
        <v>15871.233</v>
      </c>
      <c r="K122" t="str">
        <f>+VLOOKUP(D122,'plan de cuentas'!C:G,4,0)</f>
        <v>ACTIVOS</v>
      </c>
      <c r="L122" t="str">
        <f>VLOOKUP(D122,'plan de cuentas'!C:H,5,0)</f>
        <v>Cuentas por Cobrar CP</v>
      </c>
      <c r="M122" t="str">
        <f>VLOOKUP(D122,'plan de cuentas'!C:I,6,0)</f>
        <v>Deudores por prestamos locales</v>
      </c>
      <c r="N122" t="str">
        <f>VLOOKUP(D122,'plan de cuentas'!C:J,7,0)</f>
        <v>Activos Corrientes</v>
      </c>
      <c r="P122" t="str">
        <f t="shared" si="5"/>
        <v>22582</v>
      </c>
    </row>
    <row r="123" spans="1:16" x14ac:dyDescent="0.25">
      <c r="A123" s="310" t="s">
        <v>4878</v>
      </c>
      <c r="B123" s="383">
        <v>7</v>
      </c>
      <c r="C123" s="383">
        <v>148022582000995</v>
      </c>
      <c r="D123" s="499" t="s">
        <v>896</v>
      </c>
      <c r="E123" t="str">
        <f t="shared" si="4"/>
        <v>145802258200099</v>
      </c>
      <c r="F123" t="str">
        <f t="shared" si="6"/>
        <v>5</v>
      </c>
      <c r="G123">
        <v>5</v>
      </c>
      <c r="H123" s="499" t="s">
        <v>886</v>
      </c>
      <c r="I123" s="549">
        <v>246541296</v>
      </c>
      <c r="J123" s="454">
        <f t="shared" si="3"/>
        <v>246541.296</v>
      </c>
      <c r="K123" t="str">
        <f>+VLOOKUP(D123,'plan de cuentas'!C:G,4,0)</f>
        <v>ACTIVOS</v>
      </c>
      <c r="L123" t="str">
        <f>VLOOKUP(D123,'plan de cuentas'!C:H,5,0)</f>
        <v>Cuentas por Cobrar CP</v>
      </c>
      <c r="M123" t="str">
        <f>VLOOKUP(D123,'plan de cuentas'!C:I,6,0)</f>
        <v>Deudores por prestamos locales</v>
      </c>
      <c r="N123" t="str">
        <f>VLOOKUP(D123,'plan de cuentas'!C:J,7,0)</f>
        <v>Activos Corrientes</v>
      </c>
      <c r="P123" t="str">
        <f t="shared" si="5"/>
        <v>22582</v>
      </c>
    </row>
    <row r="124" spans="1:16" x14ac:dyDescent="0.25">
      <c r="A124" s="311" t="s">
        <v>4878</v>
      </c>
      <c r="B124" s="384">
        <v>7</v>
      </c>
      <c r="C124" s="384">
        <v>148022582000996</v>
      </c>
      <c r="D124" s="385" t="s">
        <v>897</v>
      </c>
      <c r="E124" t="str">
        <f t="shared" si="4"/>
        <v>146802258200099</v>
      </c>
      <c r="F124" t="str">
        <f t="shared" si="6"/>
        <v>6</v>
      </c>
      <c r="G124">
        <v>5</v>
      </c>
      <c r="H124" s="385" t="s">
        <v>888</v>
      </c>
      <c r="I124" s="548">
        <v>252975918</v>
      </c>
      <c r="J124" s="454">
        <f t="shared" si="3"/>
        <v>252975.91800000001</v>
      </c>
      <c r="K124" t="str">
        <f>+VLOOKUP(D124,'plan de cuentas'!C:G,4,0)</f>
        <v>ACTIVOS</v>
      </c>
      <c r="L124" t="str">
        <f>VLOOKUP(D124,'plan de cuentas'!C:H,5,0)</f>
        <v>Cuentas por Cobrar CP</v>
      </c>
      <c r="M124" t="str">
        <f>VLOOKUP(D124,'plan de cuentas'!C:I,6,0)</f>
        <v>Deudores por prestamos locales</v>
      </c>
      <c r="N124" t="str">
        <f>VLOOKUP(D124,'plan de cuentas'!C:J,7,0)</f>
        <v>Activos Corrientes</v>
      </c>
      <c r="P124" t="str">
        <f t="shared" si="5"/>
        <v>22582</v>
      </c>
    </row>
    <row r="125" spans="1:16" x14ac:dyDescent="0.25">
      <c r="A125" s="310" t="s">
        <v>4878</v>
      </c>
      <c r="B125" s="383">
        <v>7</v>
      </c>
      <c r="C125" s="383">
        <v>148022582000997</v>
      </c>
      <c r="D125" s="499" t="s">
        <v>898</v>
      </c>
      <c r="E125" t="str">
        <f t="shared" si="4"/>
        <v>147802258200099</v>
      </c>
      <c r="F125" t="str">
        <f t="shared" si="6"/>
        <v>7</v>
      </c>
      <c r="G125">
        <v>5</v>
      </c>
      <c r="H125" s="499" t="s">
        <v>890</v>
      </c>
      <c r="I125" s="549">
        <v>7942048615</v>
      </c>
      <c r="J125" s="454">
        <f t="shared" si="3"/>
        <v>7942048.6150000002</v>
      </c>
      <c r="K125" t="str">
        <f>+VLOOKUP(D125,'plan de cuentas'!C:G,4,0)</f>
        <v>ACTIVOS</v>
      </c>
      <c r="L125" t="str">
        <f>VLOOKUP(D125,'plan de cuentas'!C:H,5,0)</f>
        <v>Cuentas por Cobrar LP</v>
      </c>
      <c r="M125" t="str">
        <f>VLOOKUP(D125,'plan de cuentas'!C:I,6,0)</f>
        <v>Deudores por prestamos locales</v>
      </c>
      <c r="N125" t="str">
        <f>VLOOKUP(D125,'plan de cuentas'!C:J,7,0)</f>
        <v>Activos no Corrientes</v>
      </c>
      <c r="P125" t="str">
        <f t="shared" si="5"/>
        <v>22582</v>
      </c>
    </row>
    <row r="126" spans="1:16" x14ac:dyDescent="0.25">
      <c r="A126" s="311" t="s">
        <v>4878</v>
      </c>
      <c r="B126" s="384">
        <v>7</v>
      </c>
      <c r="C126" s="384">
        <v>148022582000998</v>
      </c>
      <c r="D126" s="385" t="s">
        <v>899</v>
      </c>
      <c r="E126" t="str">
        <f t="shared" si="4"/>
        <v>148802258200099</v>
      </c>
      <c r="F126" t="str">
        <f t="shared" si="6"/>
        <v>8</v>
      </c>
      <c r="G126">
        <v>5</v>
      </c>
      <c r="H126" s="385" t="s">
        <v>892</v>
      </c>
      <c r="I126" s="548">
        <v>142151604493</v>
      </c>
      <c r="J126" s="454">
        <f t="shared" si="3"/>
        <v>142151604.493</v>
      </c>
      <c r="K126" t="str">
        <f>+VLOOKUP(D126,'plan de cuentas'!C:G,4,0)</f>
        <v>ACTIVOS</v>
      </c>
      <c r="L126" t="str">
        <f>VLOOKUP(D126,'plan de cuentas'!C:H,5,0)</f>
        <v>Cuentas por Cobrar LP</v>
      </c>
      <c r="M126" t="str">
        <f>VLOOKUP(D126,'plan de cuentas'!C:I,6,0)</f>
        <v>Deudores por prestamos locales</v>
      </c>
      <c r="N126" t="str">
        <f>VLOOKUP(D126,'plan de cuentas'!C:J,7,0)</f>
        <v>Activos no Corrientes</v>
      </c>
      <c r="P126" t="str">
        <f t="shared" si="5"/>
        <v>22582</v>
      </c>
    </row>
    <row r="127" spans="1:16" x14ac:dyDescent="0.25">
      <c r="A127" s="310" t="s">
        <v>4878</v>
      </c>
      <c r="B127" s="383">
        <v>7</v>
      </c>
      <c r="C127" s="383">
        <v>148022582001997</v>
      </c>
      <c r="D127" s="499" t="s">
        <v>2208</v>
      </c>
      <c r="E127" t="str">
        <f t="shared" si="4"/>
        <v>147802258200199</v>
      </c>
      <c r="F127" t="str">
        <f t="shared" si="6"/>
        <v>7</v>
      </c>
      <c r="G127">
        <v>5</v>
      </c>
      <c r="H127" s="499" t="s">
        <v>2594</v>
      </c>
      <c r="I127" s="549">
        <v>14144390</v>
      </c>
      <c r="J127" s="454">
        <f t="shared" si="3"/>
        <v>14144.39</v>
      </c>
      <c r="K127" t="str">
        <f>+VLOOKUP(D127,'plan de cuentas'!C:G,4,0)</f>
        <v>ACTIVOS</v>
      </c>
      <c r="L127" t="str">
        <f>VLOOKUP(D127,'plan de cuentas'!C:H,5,0)</f>
        <v>Cuentas por Cobrar LP</v>
      </c>
      <c r="M127" t="str">
        <f>VLOOKUP(D127,'plan de cuentas'!C:I,6,0)</f>
        <v>Deudores por prestamos locales</v>
      </c>
      <c r="N127" t="str">
        <f>VLOOKUP(D127,'plan de cuentas'!C:J,7,0)</f>
        <v>Activos no Corrientes</v>
      </c>
      <c r="P127" t="str">
        <f t="shared" si="5"/>
        <v>22582</v>
      </c>
    </row>
    <row r="128" spans="1:16" x14ac:dyDescent="0.25">
      <c r="A128" s="311" t="s">
        <v>4878</v>
      </c>
      <c r="B128" s="384">
        <v>7</v>
      </c>
      <c r="C128" s="384">
        <v>148022582001998</v>
      </c>
      <c r="D128" s="385" t="s">
        <v>2209</v>
      </c>
      <c r="E128" t="str">
        <f t="shared" si="4"/>
        <v>148802258200199</v>
      </c>
      <c r="F128" t="str">
        <f t="shared" si="6"/>
        <v>8</v>
      </c>
      <c r="G128">
        <v>5</v>
      </c>
      <c r="H128" s="385" t="s">
        <v>2595</v>
      </c>
      <c r="I128" s="548">
        <v>1422700752</v>
      </c>
      <c r="J128" s="454">
        <f t="shared" si="3"/>
        <v>1422700.7520000001</v>
      </c>
      <c r="K128" t="str">
        <f>+VLOOKUP(D128,'plan de cuentas'!C:G,4,0)</f>
        <v>ACTIVOS</v>
      </c>
      <c r="L128" t="str">
        <f>VLOOKUP(D128,'plan de cuentas'!C:H,5,0)</f>
        <v>Cuentas por Cobrar LP</v>
      </c>
      <c r="M128" t="str">
        <f>VLOOKUP(D128,'plan de cuentas'!C:I,6,0)</f>
        <v>Deudores por prestamos locales</v>
      </c>
      <c r="N128" t="str">
        <f>VLOOKUP(D128,'plan de cuentas'!C:J,7,0)</f>
        <v>Activos no Corrientes</v>
      </c>
      <c r="P128" t="str">
        <f t="shared" si="5"/>
        <v>22582</v>
      </c>
    </row>
    <row r="129" spans="1:16" x14ac:dyDescent="0.25">
      <c r="A129" s="310" t="s">
        <v>4878</v>
      </c>
      <c r="B129" s="383">
        <v>7</v>
      </c>
      <c r="C129" s="383">
        <v>148022582003016</v>
      </c>
      <c r="D129" s="499" t="s">
        <v>2214</v>
      </c>
      <c r="E129" t="str">
        <f t="shared" si="4"/>
        <v>146802258200301</v>
      </c>
      <c r="F129" t="str">
        <f t="shared" si="6"/>
        <v>6</v>
      </c>
      <c r="G129">
        <v>5</v>
      </c>
      <c r="H129" s="499" t="s">
        <v>2600</v>
      </c>
      <c r="I129" s="549">
        <v>90642975</v>
      </c>
      <c r="J129" s="454">
        <f t="shared" si="3"/>
        <v>90642.975000000006</v>
      </c>
      <c r="K129" t="str">
        <f>+VLOOKUP(D129,'plan de cuentas'!C:G,4,0)</f>
        <v>ACTIVOS</v>
      </c>
      <c r="L129" t="str">
        <f>VLOOKUP(D129,'plan de cuentas'!C:H,5,0)</f>
        <v>Cuentas por Cobrar CP</v>
      </c>
      <c r="M129" t="str">
        <f>VLOOKUP(D129,'plan de cuentas'!C:I,6,0)</f>
        <v>Deudores por prestamos locales</v>
      </c>
      <c r="N129" t="str">
        <f>VLOOKUP(D129,'plan de cuentas'!C:J,7,0)</f>
        <v>Activos Corrientes</v>
      </c>
      <c r="P129" t="str">
        <f t="shared" si="5"/>
        <v>22582</v>
      </c>
    </row>
    <row r="130" spans="1:16" x14ac:dyDescent="0.25">
      <c r="A130" s="311" t="s">
        <v>4878</v>
      </c>
      <c r="B130" s="384">
        <v>7</v>
      </c>
      <c r="C130" s="384">
        <v>148022582003017</v>
      </c>
      <c r="D130" s="385" t="s">
        <v>2215</v>
      </c>
      <c r="E130" t="str">
        <f t="shared" si="4"/>
        <v>147802258200301</v>
      </c>
      <c r="F130" t="str">
        <f t="shared" si="6"/>
        <v>7</v>
      </c>
      <c r="G130">
        <v>5</v>
      </c>
      <c r="H130" s="385" t="s">
        <v>2601</v>
      </c>
      <c r="I130" s="548">
        <v>846807966</v>
      </c>
      <c r="J130" s="454">
        <f t="shared" si="3"/>
        <v>846807.96600000001</v>
      </c>
      <c r="K130" t="str">
        <f>+VLOOKUP(D130,'plan de cuentas'!C:G,4,0)</f>
        <v>ACTIVOS</v>
      </c>
      <c r="L130" t="str">
        <f>VLOOKUP(D130,'plan de cuentas'!C:H,5,0)</f>
        <v>Cuentas por Cobrar LP</v>
      </c>
      <c r="M130" t="str">
        <f>VLOOKUP(D130,'plan de cuentas'!C:I,6,0)</f>
        <v>Deudores por prestamos locales</v>
      </c>
      <c r="N130" t="str">
        <f>VLOOKUP(D130,'plan de cuentas'!C:J,7,0)</f>
        <v>Activos no Corrientes</v>
      </c>
      <c r="P130" t="str">
        <f t="shared" si="5"/>
        <v>22582</v>
      </c>
    </row>
    <row r="131" spans="1:16" x14ac:dyDescent="0.25">
      <c r="A131" s="310" t="s">
        <v>4878</v>
      </c>
      <c r="B131" s="383">
        <v>7</v>
      </c>
      <c r="C131" s="383">
        <v>148022582003018</v>
      </c>
      <c r="D131" s="499" t="s">
        <v>2216</v>
      </c>
      <c r="E131" t="str">
        <f t="shared" si="4"/>
        <v>148802258200301</v>
      </c>
      <c r="F131" t="str">
        <f t="shared" si="6"/>
        <v>8</v>
      </c>
      <c r="G131">
        <v>5</v>
      </c>
      <c r="H131" s="499" t="s">
        <v>2602</v>
      </c>
      <c r="I131" s="549">
        <v>1382301730</v>
      </c>
      <c r="J131" s="454">
        <f t="shared" ref="J131:J164" si="7">I131/1000</f>
        <v>1382301.73</v>
      </c>
      <c r="K131" t="str">
        <f>+VLOOKUP(D131,'plan de cuentas'!C:G,4,0)</f>
        <v>ACTIVOS</v>
      </c>
      <c r="L131" t="str">
        <f>VLOOKUP(D131,'plan de cuentas'!C:H,5,0)</f>
        <v>Cuentas por Cobrar LP</v>
      </c>
      <c r="M131" t="str">
        <f>VLOOKUP(D131,'plan de cuentas'!C:I,6,0)</f>
        <v>Deudores por prestamos locales</v>
      </c>
      <c r="N131" t="str">
        <f>VLOOKUP(D131,'plan de cuentas'!C:J,7,0)</f>
        <v>Activos no Corrientes</v>
      </c>
      <c r="P131" t="str">
        <f t="shared" si="5"/>
        <v>22582</v>
      </c>
    </row>
    <row r="132" spans="1:16" x14ac:dyDescent="0.25">
      <c r="A132" s="311" t="s">
        <v>4878</v>
      </c>
      <c r="B132" s="384">
        <v>7</v>
      </c>
      <c r="C132" s="384">
        <v>148022582003995</v>
      </c>
      <c r="D132" s="385" t="s">
        <v>2219</v>
      </c>
      <c r="E132" t="str">
        <f t="shared" si="4"/>
        <v>145802258200399</v>
      </c>
      <c r="F132" t="str">
        <f t="shared" si="6"/>
        <v>5</v>
      </c>
      <c r="G132">
        <v>5</v>
      </c>
      <c r="H132" s="385" t="s">
        <v>2599</v>
      </c>
      <c r="I132" s="548">
        <v>165839049</v>
      </c>
      <c r="J132" s="454">
        <f t="shared" si="7"/>
        <v>165839.049</v>
      </c>
      <c r="K132" t="str">
        <f>+VLOOKUP(D132,'plan de cuentas'!C:G,4,0)</f>
        <v>ACTIVOS</v>
      </c>
      <c r="L132" t="str">
        <f>VLOOKUP(D132,'plan de cuentas'!C:H,5,0)</f>
        <v>Cuentas por Cobrar CP</v>
      </c>
      <c r="M132" t="str">
        <f>VLOOKUP(D132,'plan de cuentas'!C:I,6,0)</f>
        <v>Deudores por prestamos locales</v>
      </c>
      <c r="N132" t="str">
        <f>VLOOKUP(D132,'plan de cuentas'!C:J,7,0)</f>
        <v>Activos Corrientes</v>
      </c>
      <c r="P132" t="str">
        <f t="shared" si="5"/>
        <v>22582</v>
      </c>
    </row>
    <row r="133" spans="1:16" x14ac:dyDescent="0.25">
      <c r="A133" s="310" t="s">
        <v>4878</v>
      </c>
      <c r="B133" s="383">
        <v>7</v>
      </c>
      <c r="C133" s="383">
        <v>148022582003996</v>
      </c>
      <c r="D133" s="499" t="s">
        <v>2220</v>
      </c>
      <c r="E133" t="str">
        <f t="shared" ref="E133:E164" si="8">+MID(D133,3,2)&amp;+MID(D133,6,1)&amp;+MID(D133,8,2)&amp;+MID(D133,11,3)&amp;+MID(D133,17,2)&amp;+MID(D133,20,3)&amp;+MID(D133,24,2)</f>
        <v>146802258200399</v>
      </c>
      <c r="F133" t="str">
        <f t="shared" si="6"/>
        <v>6</v>
      </c>
      <c r="G133">
        <v>5</v>
      </c>
      <c r="H133" s="499" t="s">
        <v>2600</v>
      </c>
      <c r="I133" s="549">
        <v>2524609</v>
      </c>
      <c r="J133" s="454">
        <f t="shared" si="7"/>
        <v>2524.6089999999999</v>
      </c>
      <c r="K133" t="str">
        <f>+VLOOKUP(D133,'plan de cuentas'!C:G,4,0)</f>
        <v>ACTIVOS</v>
      </c>
      <c r="L133" t="str">
        <f>VLOOKUP(D133,'plan de cuentas'!C:H,5,0)</f>
        <v>Cuentas por Cobrar CP</v>
      </c>
      <c r="M133" t="str">
        <f>VLOOKUP(D133,'plan de cuentas'!C:I,6,0)</f>
        <v>Deudores por prestamos locales</v>
      </c>
      <c r="N133" t="str">
        <f>VLOOKUP(D133,'plan de cuentas'!C:J,7,0)</f>
        <v>Activos Corrientes</v>
      </c>
      <c r="P133" t="str">
        <f t="shared" si="5"/>
        <v>22582</v>
      </c>
    </row>
    <row r="134" spans="1:16" x14ac:dyDescent="0.25">
      <c r="A134" s="311" t="s">
        <v>4878</v>
      </c>
      <c r="B134" s="384">
        <v>7</v>
      </c>
      <c r="C134" s="384">
        <v>148022582003997</v>
      </c>
      <c r="D134" s="385" t="s">
        <v>2221</v>
      </c>
      <c r="E134" t="str">
        <f t="shared" si="8"/>
        <v>147802258200399</v>
      </c>
      <c r="F134" t="str">
        <f t="shared" si="6"/>
        <v>7</v>
      </c>
      <c r="G134">
        <v>5</v>
      </c>
      <c r="H134" s="385" t="s">
        <v>2601</v>
      </c>
      <c r="I134" s="548">
        <v>5894259828</v>
      </c>
      <c r="J134" s="454">
        <f t="shared" si="7"/>
        <v>5894259.8279999997</v>
      </c>
      <c r="K134" t="str">
        <f>+VLOOKUP(D134,'plan de cuentas'!C:G,4,0)</f>
        <v>ACTIVOS</v>
      </c>
      <c r="L134" t="str">
        <f>VLOOKUP(D134,'plan de cuentas'!C:H,5,0)</f>
        <v>Cuentas por Cobrar LP</v>
      </c>
      <c r="M134" t="str">
        <f>VLOOKUP(D134,'plan de cuentas'!C:I,6,0)</f>
        <v>Deudores por prestamos locales</v>
      </c>
      <c r="N134" t="str">
        <f>VLOOKUP(D134,'plan de cuentas'!C:J,7,0)</f>
        <v>Activos no Corrientes</v>
      </c>
      <c r="P134" t="str">
        <f t="shared" ref="P134:P164" si="9">MID(E134,6,5)</f>
        <v>22582</v>
      </c>
    </row>
    <row r="135" spans="1:16" x14ac:dyDescent="0.25">
      <c r="A135" s="310" t="s">
        <v>4878</v>
      </c>
      <c r="B135" s="383">
        <v>7</v>
      </c>
      <c r="C135" s="383">
        <v>148022582003998</v>
      </c>
      <c r="D135" s="499" t="s">
        <v>2222</v>
      </c>
      <c r="E135" t="str">
        <f t="shared" si="8"/>
        <v>148802258200399</v>
      </c>
      <c r="F135" t="str">
        <f t="shared" si="6"/>
        <v>8</v>
      </c>
      <c r="G135">
        <v>5</v>
      </c>
      <c r="H135" s="499" t="s">
        <v>2602</v>
      </c>
      <c r="I135" s="549">
        <v>28046312419</v>
      </c>
      <c r="J135" s="454">
        <f t="shared" si="7"/>
        <v>28046312.419</v>
      </c>
      <c r="K135" t="str">
        <f>+VLOOKUP(D135,'plan de cuentas'!C:G,4,0)</f>
        <v>ACTIVOS</v>
      </c>
      <c r="L135" t="str">
        <f>VLOOKUP(D135,'plan de cuentas'!C:H,5,0)</f>
        <v>Cuentas por Cobrar LP</v>
      </c>
      <c r="M135" t="str">
        <f>VLOOKUP(D135,'plan de cuentas'!C:I,6,0)</f>
        <v>Deudores por prestamos locales</v>
      </c>
      <c r="N135" t="str">
        <f>VLOOKUP(D135,'plan de cuentas'!C:J,7,0)</f>
        <v>Activos no Corrientes</v>
      </c>
      <c r="P135" t="str">
        <f t="shared" si="9"/>
        <v>22582</v>
      </c>
    </row>
    <row r="136" spans="1:16" x14ac:dyDescent="0.25">
      <c r="A136" s="311" t="s">
        <v>4878</v>
      </c>
      <c r="B136" s="384">
        <v>7</v>
      </c>
      <c r="C136" s="384">
        <v>148022594000012</v>
      </c>
      <c r="D136" s="385" t="s">
        <v>2223</v>
      </c>
      <c r="E136" t="str">
        <f t="shared" si="8"/>
        <v>142802259400001</v>
      </c>
      <c r="F136" t="str">
        <f t="shared" si="6"/>
        <v>2</v>
      </c>
      <c r="G136">
        <v>5</v>
      </c>
      <c r="H136" s="385" t="s">
        <v>906</v>
      </c>
      <c r="I136" s="548">
        <v>-404022</v>
      </c>
      <c r="J136" s="454">
        <f t="shared" si="7"/>
        <v>-404.02199999999999</v>
      </c>
      <c r="K136" t="str">
        <f>+VLOOKUP(D136,'plan de cuentas'!C:G,4,0)</f>
        <v>ACTIVOS</v>
      </c>
      <c r="L136" t="str">
        <f>VLOOKUP(D136,'plan de cuentas'!C:H,5,0)</f>
        <v>Cuentas por Cobrar CP</v>
      </c>
      <c r="M136" t="str">
        <f>VLOOKUP(D136,'plan de cuentas'!C:I,6,0)</f>
        <v>Deudores por prestamos locales</v>
      </c>
      <c r="N136" t="str">
        <f>VLOOKUP(D136,'plan de cuentas'!C:J,7,0)</f>
        <v>Activos Corrientes</v>
      </c>
      <c r="P136" t="str">
        <f t="shared" si="9"/>
        <v>22594</v>
      </c>
    </row>
    <row r="137" spans="1:16" x14ac:dyDescent="0.25">
      <c r="A137" s="310" t="s">
        <v>4878</v>
      </c>
      <c r="B137" s="383">
        <v>7</v>
      </c>
      <c r="C137" s="383">
        <v>148022594000015</v>
      </c>
      <c r="D137" s="499" t="s">
        <v>910</v>
      </c>
      <c r="E137" t="str">
        <f t="shared" si="8"/>
        <v>145802259400001</v>
      </c>
      <c r="F137" t="str">
        <f t="shared" si="6"/>
        <v>5</v>
      </c>
      <c r="G137">
        <v>5</v>
      </c>
      <c r="H137" s="499" t="s">
        <v>911</v>
      </c>
      <c r="I137" s="549">
        <v>-100158904</v>
      </c>
      <c r="J137" s="454">
        <f t="shared" si="7"/>
        <v>-100158.90399999999</v>
      </c>
      <c r="K137" t="str">
        <f>+VLOOKUP(D137,'plan de cuentas'!C:G,4,0)</f>
        <v>ACTIVOS</v>
      </c>
      <c r="L137" t="str">
        <f>VLOOKUP(D137,'plan de cuentas'!C:H,5,0)</f>
        <v>Cuentas por Cobrar CP</v>
      </c>
      <c r="M137" t="str">
        <f>VLOOKUP(D137,'plan de cuentas'!C:I,6,0)</f>
        <v>Deudores por prestamos locales</v>
      </c>
      <c r="N137" t="str">
        <f>VLOOKUP(D137,'plan de cuentas'!C:J,7,0)</f>
        <v>Activos Corrientes</v>
      </c>
      <c r="P137" t="str">
        <f t="shared" si="9"/>
        <v>22594</v>
      </c>
    </row>
    <row r="138" spans="1:16" x14ac:dyDescent="0.25">
      <c r="A138" s="311" t="s">
        <v>4878</v>
      </c>
      <c r="B138" s="384">
        <v>7</v>
      </c>
      <c r="C138" s="384">
        <v>148022594000017</v>
      </c>
      <c r="D138" s="385" t="s">
        <v>914</v>
      </c>
      <c r="E138" t="str">
        <f t="shared" si="8"/>
        <v>147802259400001</v>
      </c>
      <c r="F138" t="str">
        <f t="shared" si="6"/>
        <v>7</v>
      </c>
      <c r="G138">
        <v>5</v>
      </c>
      <c r="H138" s="385" t="s">
        <v>915</v>
      </c>
      <c r="I138" s="548">
        <v>-947957451</v>
      </c>
      <c r="J138" s="454">
        <f t="shared" si="7"/>
        <v>-947957.451</v>
      </c>
      <c r="K138" t="str">
        <f>+VLOOKUP(D138,'plan de cuentas'!C:G,4,0)</f>
        <v>ACTIVOS</v>
      </c>
      <c r="L138" t="str">
        <f>VLOOKUP(D138,'plan de cuentas'!C:H,5,0)</f>
        <v>Cuentas por Cobrar LP</v>
      </c>
      <c r="M138" t="str">
        <f>VLOOKUP(D138,'plan de cuentas'!C:I,6,0)</f>
        <v>Deudores por prestamos locales</v>
      </c>
      <c r="N138" t="str">
        <f>VLOOKUP(D138,'plan de cuentas'!C:J,7,0)</f>
        <v>Activos no Corrientes</v>
      </c>
      <c r="P138" t="str">
        <f t="shared" si="9"/>
        <v>22594</v>
      </c>
    </row>
    <row r="139" spans="1:16" x14ac:dyDescent="0.25">
      <c r="A139" s="310" t="s">
        <v>4878</v>
      </c>
      <c r="B139" s="383">
        <v>7</v>
      </c>
      <c r="C139" s="383">
        <v>148022594000018</v>
      </c>
      <c r="D139" s="499" t="s">
        <v>916</v>
      </c>
      <c r="E139" t="str">
        <f t="shared" si="8"/>
        <v>148802259400001</v>
      </c>
      <c r="F139" t="str">
        <f t="shared" si="6"/>
        <v>8</v>
      </c>
      <c r="G139">
        <v>5</v>
      </c>
      <c r="H139" s="499" t="s">
        <v>917</v>
      </c>
      <c r="I139" s="549">
        <v>-18322247690</v>
      </c>
      <c r="J139" s="454">
        <f t="shared" si="7"/>
        <v>-18322247.690000001</v>
      </c>
      <c r="K139" t="str">
        <f>+VLOOKUP(D139,'plan de cuentas'!C:G,4,0)</f>
        <v>ACTIVOS</v>
      </c>
      <c r="L139" t="str">
        <f>VLOOKUP(D139,'plan de cuentas'!C:H,5,0)</f>
        <v>Cuentas por Cobrar LP</v>
      </c>
      <c r="M139" t="str">
        <f>VLOOKUP(D139,'plan de cuentas'!C:I,6,0)</f>
        <v>Deudores por prestamos locales</v>
      </c>
      <c r="N139" t="str">
        <f>VLOOKUP(D139,'plan de cuentas'!C:J,7,0)</f>
        <v>Activos no Corrientes</v>
      </c>
      <c r="P139" t="str">
        <f t="shared" si="9"/>
        <v>22594</v>
      </c>
    </row>
    <row r="140" spans="1:16" x14ac:dyDescent="0.25">
      <c r="A140" s="311" t="s">
        <v>4878</v>
      </c>
      <c r="B140" s="384">
        <v>7</v>
      </c>
      <c r="C140" s="384">
        <v>148022594000992</v>
      </c>
      <c r="D140" s="385" t="s">
        <v>918</v>
      </c>
      <c r="E140" t="str">
        <f t="shared" si="8"/>
        <v>142802259400099</v>
      </c>
      <c r="F140" t="str">
        <f t="shared" si="6"/>
        <v>2</v>
      </c>
      <c r="G140">
        <v>5</v>
      </c>
      <c r="H140" s="385" t="s">
        <v>906</v>
      </c>
      <c r="I140" s="548">
        <v>-35349848</v>
      </c>
      <c r="J140" s="454">
        <f t="shared" si="7"/>
        <v>-35349.847999999998</v>
      </c>
      <c r="K140" t="str">
        <f>+VLOOKUP(D140,'plan de cuentas'!C:G,4,0)</f>
        <v>ACTIVOS</v>
      </c>
      <c r="L140" t="str">
        <f>VLOOKUP(D140,'plan de cuentas'!C:H,5,0)</f>
        <v>Cuentas por Cobrar CP</v>
      </c>
      <c r="M140" t="str">
        <f>VLOOKUP(D140,'plan de cuentas'!C:I,6,0)</f>
        <v>Deudores por prestamos locales</v>
      </c>
      <c r="N140" t="str">
        <f>VLOOKUP(D140,'plan de cuentas'!C:J,7,0)</f>
        <v>Activos Corrientes</v>
      </c>
      <c r="P140" t="str">
        <f t="shared" si="9"/>
        <v>22594</v>
      </c>
    </row>
    <row r="141" spans="1:16" x14ac:dyDescent="0.25">
      <c r="A141" s="310" t="s">
        <v>4878</v>
      </c>
      <c r="B141" s="383">
        <v>7</v>
      </c>
      <c r="C141" s="383">
        <v>148022594000994</v>
      </c>
      <c r="D141" s="499" t="s">
        <v>920</v>
      </c>
      <c r="E141" t="str">
        <f t="shared" si="8"/>
        <v>144802259400099</v>
      </c>
      <c r="F141" t="str">
        <f t="shared" si="6"/>
        <v>4</v>
      </c>
      <c r="G141">
        <v>5</v>
      </c>
      <c r="H141" s="499" t="s">
        <v>909</v>
      </c>
      <c r="I141" s="549">
        <v>-12066792</v>
      </c>
      <c r="J141" s="454">
        <f t="shared" si="7"/>
        <v>-12066.791999999999</v>
      </c>
      <c r="K141" t="str">
        <f>+VLOOKUP(D141,'plan de cuentas'!C:G,4,0)</f>
        <v>ACTIVOS</v>
      </c>
      <c r="L141" t="str">
        <f>VLOOKUP(D141,'plan de cuentas'!C:H,5,0)</f>
        <v>Cuentas por Cobrar CP</v>
      </c>
      <c r="M141" t="str">
        <f>VLOOKUP(D141,'plan de cuentas'!C:I,6,0)</f>
        <v>Deudores por prestamos locales</v>
      </c>
      <c r="N141" t="str">
        <f>VLOOKUP(D141,'plan de cuentas'!C:J,7,0)</f>
        <v>Activos Corrientes</v>
      </c>
      <c r="P141" t="str">
        <f t="shared" si="9"/>
        <v>22594</v>
      </c>
    </row>
    <row r="142" spans="1:16" x14ac:dyDescent="0.25">
      <c r="A142" s="311" t="s">
        <v>4878</v>
      </c>
      <c r="B142" s="384">
        <v>7</v>
      </c>
      <c r="C142" s="384">
        <v>148022594000995</v>
      </c>
      <c r="D142" s="385" t="s">
        <v>921</v>
      </c>
      <c r="E142" t="str">
        <f t="shared" si="8"/>
        <v>145802259400099</v>
      </c>
      <c r="F142" t="str">
        <f t="shared" si="6"/>
        <v>5</v>
      </c>
      <c r="G142">
        <v>5</v>
      </c>
      <c r="H142" s="385" t="s">
        <v>911</v>
      </c>
      <c r="I142" s="548">
        <v>-12330879</v>
      </c>
      <c r="J142" s="454">
        <f t="shared" si="7"/>
        <v>-12330.879000000001</v>
      </c>
      <c r="K142" t="str">
        <f>+VLOOKUP(D142,'plan de cuentas'!C:G,4,0)</f>
        <v>ACTIVOS</v>
      </c>
      <c r="L142" t="str">
        <f>VLOOKUP(D142,'plan de cuentas'!C:H,5,0)</f>
        <v>Cuentas por Cobrar CP</v>
      </c>
      <c r="M142" t="str">
        <f>VLOOKUP(D142,'plan de cuentas'!C:I,6,0)</f>
        <v>Deudores por prestamos locales</v>
      </c>
      <c r="N142" t="str">
        <f>VLOOKUP(D142,'plan de cuentas'!C:J,7,0)</f>
        <v>Activos Corrientes</v>
      </c>
      <c r="P142" t="str">
        <f t="shared" si="9"/>
        <v>22594</v>
      </c>
    </row>
    <row r="143" spans="1:16" x14ac:dyDescent="0.25">
      <c r="A143" s="310" t="s">
        <v>4878</v>
      </c>
      <c r="B143" s="383">
        <v>7</v>
      </c>
      <c r="C143" s="383">
        <v>148022594000996</v>
      </c>
      <c r="D143" s="499" t="s">
        <v>922</v>
      </c>
      <c r="E143" t="str">
        <f t="shared" si="8"/>
        <v>146802259400099</v>
      </c>
      <c r="F143" t="str">
        <f t="shared" si="6"/>
        <v>6</v>
      </c>
      <c r="G143">
        <v>5</v>
      </c>
      <c r="H143" s="499" t="s">
        <v>913</v>
      </c>
      <c r="I143" s="549">
        <v>-248754024</v>
      </c>
      <c r="J143" s="454">
        <f t="shared" si="7"/>
        <v>-248754.024</v>
      </c>
      <c r="K143" t="str">
        <f>+VLOOKUP(D143,'plan de cuentas'!C:G,4,0)</f>
        <v>ACTIVOS</v>
      </c>
      <c r="L143" t="str">
        <f>VLOOKUP(D143,'plan de cuentas'!C:H,5,0)</f>
        <v>Cuentas por Cobrar CP</v>
      </c>
      <c r="M143" t="str">
        <f>VLOOKUP(D143,'plan de cuentas'!C:I,6,0)</f>
        <v>Deudores por prestamos locales</v>
      </c>
      <c r="N143" t="str">
        <f>VLOOKUP(D143,'plan de cuentas'!C:J,7,0)</f>
        <v>Activos Corrientes</v>
      </c>
      <c r="P143" t="str">
        <f t="shared" si="9"/>
        <v>22594</v>
      </c>
    </row>
    <row r="144" spans="1:16" x14ac:dyDescent="0.25">
      <c r="A144" s="311" t="s">
        <v>4878</v>
      </c>
      <c r="B144" s="384">
        <v>7</v>
      </c>
      <c r="C144" s="384">
        <v>148022594000997</v>
      </c>
      <c r="D144" s="385" t="s">
        <v>923</v>
      </c>
      <c r="E144" t="str">
        <f t="shared" si="8"/>
        <v>147802259400099</v>
      </c>
      <c r="F144" t="str">
        <f t="shared" si="6"/>
        <v>7</v>
      </c>
      <c r="G144">
        <v>5</v>
      </c>
      <c r="H144" s="385" t="s">
        <v>915</v>
      </c>
      <c r="I144" s="548">
        <v>-3936587274</v>
      </c>
      <c r="J144" s="454">
        <f t="shared" si="7"/>
        <v>-3936587.2740000002</v>
      </c>
      <c r="K144" t="str">
        <f>+VLOOKUP(D144,'plan de cuentas'!C:G,4,0)</f>
        <v>ACTIVOS</v>
      </c>
      <c r="L144" t="str">
        <f>VLOOKUP(D144,'plan de cuentas'!C:H,5,0)</f>
        <v>Cuentas por Cobrar LP</v>
      </c>
      <c r="M144" t="str">
        <f>VLOOKUP(D144,'plan de cuentas'!C:I,6,0)</f>
        <v>Deudores por prestamos locales</v>
      </c>
      <c r="N144" t="str">
        <f>VLOOKUP(D144,'plan de cuentas'!C:J,7,0)</f>
        <v>Activos no Corrientes</v>
      </c>
      <c r="P144" t="str">
        <f t="shared" si="9"/>
        <v>22594</v>
      </c>
    </row>
    <row r="145" spans="1:16" x14ac:dyDescent="0.25">
      <c r="A145" s="310" t="s">
        <v>4878</v>
      </c>
      <c r="B145" s="383">
        <v>7</v>
      </c>
      <c r="C145" s="383">
        <v>148022594000998</v>
      </c>
      <c r="D145" s="499" t="s">
        <v>924</v>
      </c>
      <c r="E145" t="str">
        <f t="shared" si="8"/>
        <v>148802259400099</v>
      </c>
      <c r="F145" t="str">
        <f t="shared" si="6"/>
        <v>8</v>
      </c>
      <c r="G145">
        <v>5</v>
      </c>
      <c r="H145" s="499" t="s">
        <v>917</v>
      </c>
      <c r="I145" s="549">
        <v>-72405327229</v>
      </c>
      <c r="J145" s="454">
        <f t="shared" si="7"/>
        <v>-72405327.229000002</v>
      </c>
      <c r="K145" t="str">
        <f>+VLOOKUP(D145,'plan de cuentas'!C:G,4,0)</f>
        <v>ACTIVOS</v>
      </c>
      <c r="L145" t="str">
        <f>VLOOKUP(D145,'plan de cuentas'!C:H,5,0)</f>
        <v>Cuentas por Cobrar LP</v>
      </c>
      <c r="M145" t="str">
        <f>VLOOKUP(D145,'plan de cuentas'!C:I,6,0)</f>
        <v>Deudores por prestamos locales</v>
      </c>
      <c r="N145" t="str">
        <f>VLOOKUP(D145,'plan de cuentas'!C:J,7,0)</f>
        <v>Activos no Corrientes</v>
      </c>
      <c r="P145" t="str">
        <f t="shared" si="9"/>
        <v>22594</v>
      </c>
    </row>
    <row r="146" spans="1:16" x14ac:dyDescent="0.25">
      <c r="A146" s="311" t="s">
        <v>4878</v>
      </c>
      <c r="B146" s="384">
        <v>7</v>
      </c>
      <c r="C146" s="384">
        <v>148022594003016</v>
      </c>
      <c r="D146" s="385" t="s">
        <v>2228</v>
      </c>
      <c r="E146" t="str">
        <f t="shared" si="8"/>
        <v>146802259400301</v>
      </c>
      <c r="F146" t="str">
        <f t="shared" si="6"/>
        <v>6</v>
      </c>
      <c r="G146">
        <v>5</v>
      </c>
      <c r="H146" s="385" t="s">
        <v>2605</v>
      </c>
      <c r="I146" s="548">
        <v>-53121744</v>
      </c>
      <c r="J146" s="454">
        <f t="shared" si="7"/>
        <v>-53121.743999999999</v>
      </c>
      <c r="K146" t="str">
        <f>+VLOOKUP(D146,'plan de cuentas'!C:G,4,0)</f>
        <v>ACTIVOS</v>
      </c>
      <c r="L146" t="str">
        <f>VLOOKUP(D146,'plan de cuentas'!C:H,5,0)</f>
        <v>Cuentas por Cobrar CP</v>
      </c>
      <c r="M146" t="str">
        <f>VLOOKUP(D146,'plan de cuentas'!C:I,6,0)</f>
        <v>Deudores por prestamos locales</v>
      </c>
      <c r="N146" t="str">
        <f>VLOOKUP(D146,'plan de cuentas'!C:J,7,0)</f>
        <v>Activos Corrientes</v>
      </c>
      <c r="P146" t="str">
        <f t="shared" si="9"/>
        <v>22594</v>
      </c>
    </row>
    <row r="147" spans="1:16" x14ac:dyDescent="0.25">
      <c r="A147" s="310" t="s">
        <v>4878</v>
      </c>
      <c r="B147" s="383">
        <v>7</v>
      </c>
      <c r="C147" s="383">
        <v>148022594003017</v>
      </c>
      <c r="D147" s="499" t="s">
        <v>2229</v>
      </c>
      <c r="E147" t="str">
        <f t="shared" si="8"/>
        <v>147802259400301</v>
      </c>
      <c r="F147" t="str">
        <f t="shared" si="6"/>
        <v>7</v>
      </c>
      <c r="G147">
        <v>5</v>
      </c>
      <c r="H147" s="499" t="s">
        <v>2606</v>
      </c>
      <c r="I147" s="549">
        <v>-312789262</v>
      </c>
      <c r="J147" s="454">
        <f t="shared" si="7"/>
        <v>-312789.26199999999</v>
      </c>
      <c r="K147" t="str">
        <f>+VLOOKUP(D147,'plan de cuentas'!C:G,4,0)</f>
        <v>ACTIVOS</v>
      </c>
      <c r="L147" t="str">
        <f>VLOOKUP(D147,'plan de cuentas'!C:H,5,0)</f>
        <v>Cuentas por Cobrar LP</v>
      </c>
      <c r="M147" t="str">
        <f>VLOOKUP(D147,'plan de cuentas'!C:I,6,0)</f>
        <v>Deudores por prestamos locales</v>
      </c>
      <c r="N147" t="str">
        <f>VLOOKUP(D147,'plan de cuentas'!C:J,7,0)</f>
        <v>Activos no Corrientes</v>
      </c>
      <c r="P147" t="str">
        <f t="shared" si="9"/>
        <v>22594</v>
      </c>
    </row>
    <row r="148" spans="1:16" x14ac:dyDescent="0.25">
      <c r="A148" s="311" t="s">
        <v>4878</v>
      </c>
      <c r="B148" s="384">
        <v>7</v>
      </c>
      <c r="C148" s="384">
        <v>148022594003995</v>
      </c>
      <c r="D148" s="385" t="s">
        <v>2233</v>
      </c>
      <c r="E148" t="str">
        <f t="shared" si="8"/>
        <v>145802259400399</v>
      </c>
      <c r="F148" t="str">
        <f t="shared" si="6"/>
        <v>5</v>
      </c>
      <c r="G148">
        <v>5</v>
      </c>
      <c r="H148" s="385" t="s">
        <v>2603</v>
      </c>
      <c r="I148" s="548">
        <v>-144057414</v>
      </c>
      <c r="J148" s="454">
        <f t="shared" si="7"/>
        <v>-144057.41399999999</v>
      </c>
      <c r="K148" t="str">
        <f>+VLOOKUP(D148,'plan de cuentas'!C:G,4,0)</f>
        <v>ACTIVOS</v>
      </c>
      <c r="L148" t="str">
        <f>VLOOKUP(D148,'plan de cuentas'!C:H,5,0)</f>
        <v>Cuentas por Cobrar CP</v>
      </c>
      <c r="M148" t="str">
        <f>VLOOKUP(D148,'plan de cuentas'!C:I,6,0)</f>
        <v>Deudores por prestamos locales</v>
      </c>
      <c r="N148" t="str">
        <f>VLOOKUP(D148,'plan de cuentas'!C:J,7,0)</f>
        <v>Activos Corrientes</v>
      </c>
      <c r="P148" t="str">
        <f t="shared" si="9"/>
        <v>22594</v>
      </c>
    </row>
    <row r="149" spans="1:16" x14ac:dyDescent="0.25">
      <c r="A149" s="310" t="s">
        <v>4878</v>
      </c>
      <c r="B149" s="383">
        <v>7</v>
      </c>
      <c r="C149" s="383">
        <v>148022594003997</v>
      </c>
      <c r="D149" s="499" t="s">
        <v>2235</v>
      </c>
      <c r="E149" t="str">
        <f t="shared" si="8"/>
        <v>147802259400399</v>
      </c>
      <c r="F149" t="str">
        <f t="shared" si="6"/>
        <v>7</v>
      </c>
      <c r="G149">
        <v>5</v>
      </c>
      <c r="H149" s="499" t="s">
        <v>2606</v>
      </c>
      <c r="I149" s="549">
        <v>-3447767784</v>
      </c>
      <c r="J149" s="454">
        <f t="shared" si="7"/>
        <v>-3447767.784</v>
      </c>
      <c r="K149" t="str">
        <f>+VLOOKUP(D149,'plan de cuentas'!C:G,4,0)</f>
        <v>ACTIVOS</v>
      </c>
      <c r="L149" t="str">
        <f>VLOOKUP(D149,'plan de cuentas'!C:H,5,0)</f>
        <v>Cuentas por Cobrar LP</v>
      </c>
      <c r="M149" t="str">
        <f>VLOOKUP(D149,'plan de cuentas'!C:I,6,0)</f>
        <v>Deudores por prestamos locales</v>
      </c>
      <c r="N149" t="str">
        <f>VLOOKUP(D149,'plan de cuentas'!C:J,7,0)</f>
        <v>Activos no Corrientes</v>
      </c>
      <c r="P149" t="str">
        <f t="shared" si="9"/>
        <v>22594</v>
      </c>
    </row>
    <row r="150" spans="1:16" x14ac:dyDescent="0.25">
      <c r="A150" s="311" t="s">
        <v>4878</v>
      </c>
      <c r="B150" s="384">
        <v>7</v>
      </c>
      <c r="C150" s="384">
        <v>148022594003998</v>
      </c>
      <c r="D150" s="385" t="s">
        <v>2236</v>
      </c>
      <c r="E150" t="str">
        <f t="shared" si="8"/>
        <v>148802259400399</v>
      </c>
      <c r="F150" t="str">
        <f t="shared" si="6"/>
        <v>8</v>
      </c>
      <c r="G150">
        <v>5</v>
      </c>
      <c r="H150" s="385" t="s">
        <v>2607</v>
      </c>
      <c r="I150" s="548">
        <v>-6893275964</v>
      </c>
      <c r="J150" s="454">
        <f t="shared" si="7"/>
        <v>-6893275.9639999997</v>
      </c>
      <c r="K150" t="str">
        <f>+VLOOKUP(D150,'plan de cuentas'!C:G,4,0)</f>
        <v>ACTIVOS</v>
      </c>
      <c r="L150" t="str">
        <f>VLOOKUP(D150,'plan de cuentas'!C:H,5,0)</f>
        <v>Cuentas por Cobrar LP</v>
      </c>
      <c r="M150" t="str">
        <f>VLOOKUP(D150,'plan de cuentas'!C:I,6,0)</f>
        <v>Deudores por prestamos locales</v>
      </c>
      <c r="N150" t="str">
        <f>VLOOKUP(D150,'plan de cuentas'!C:J,7,0)</f>
        <v>Activos no Corrientes</v>
      </c>
      <c r="P150" t="str">
        <f t="shared" si="9"/>
        <v>22594</v>
      </c>
    </row>
    <row r="151" spans="1:16" x14ac:dyDescent="0.25">
      <c r="A151" s="310" t="s">
        <v>4878</v>
      </c>
      <c r="B151" s="383">
        <v>7</v>
      </c>
      <c r="C151" s="383">
        <v>149023192001993</v>
      </c>
      <c r="D151" s="499" t="s">
        <v>2239</v>
      </c>
      <c r="E151" t="str">
        <f t="shared" si="8"/>
        <v>143902319200199</v>
      </c>
      <c r="F151" t="str">
        <f t="shared" si="6"/>
        <v>3</v>
      </c>
      <c r="G151">
        <v>5</v>
      </c>
      <c r="H151" s="499" t="s">
        <v>2609</v>
      </c>
      <c r="I151" s="549">
        <v>-1442</v>
      </c>
      <c r="J151" s="454">
        <f t="shared" si="7"/>
        <v>-1.4419999999999999</v>
      </c>
      <c r="K151" t="str">
        <f>+VLOOKUP(D151,'plan de cuentas'!C:G,4,0)</f>
        <v>ACTIVOS</v>
      </c>
      <c r="L151" t="str">
        <f>VLOOKUP(D151,'plan de cuentas'!C:H,5,0)</f>
        <v>(-) Prevision para incobrables LP</v>
      </c>
      <c r="M151" t="str">
        <f>VLOOKUP(D151,'plan de cuentas'!C:I,6,0)</f>
        <v>Previsiones</v>
      </c>
      <c r="N151" t="str">
        <f>VLOOKUP(D151,'plan de cuentas'!C:J,7,0)</f>
        <v>Activos no Corrientes</v>
      </c>
      <c r="P151" t="str">
        <f t="shared" si="9"/>
        <v>23192</v>
      </c>
    </row>
    <row r="152" spans="1:16" x14ac:dyDescent="0.25">
      <c r="A152" s="311" t="s">
        <v>4878</v>
      </c>
      <c r="B152" s="384">
        <v>7</v>
      </c>
      <c r="C152" s="384">
        <v>149023192001995</v>
      </c>
      <c r="D152" s="385" t="s">
        <v>2241</v>
      </c>
      <c r="E152" t="str">
        <f t="shared" si="8"/>
        <v>145902319200199</v>
      </c>
      <c r="F152" t="str">
        <f t="shared" si="6"/>
        <v>5</v>
      </c>
      <c r="G152">
        <v>5</v>
      </c>
      <c r="H152" s="385" t="s">
        <v>2611</v>
      </c>
      <c r="I152" s="548">
        <v>-1523029</v>
      </c>
      <c r="J152" s="454">
        <f t="shared" si="7"/>
        <v>-1523.029</v>
      </c>
      <c r="K152" t="str">
        <f>+VLOOKUP(D152,'plan de cuentas'!C:G,4,0)</f>
        <v>ACTIVOS</v>
      </c>
      <c r="L152" t="str">
        <f>VLOOKUP(D152,'plan de cuentas'!C:H,5,0)</f>
        <v>(-) Prevision para incobrables LP</v>
      </c>
      <c r="M152" t="str">
        <f>VLOOKUP(D152,'plan de cuentas'!C:I,6,0)</f>
        <v>Previsiones</v>
      </c>
      <c r="N152" t="str">
        <f>VLOOKUP(D152,'plan de cuentas'!C:J,7,0)</f>
        <v>Activos no Corrientes</v>
      </c>
      <c r="P152" t="str">
        <f t="shared" si="9"/>
        <v>23192</v>
      </c>
    </row>
    <row r="153" spans="1:16" x14ac:dyDescent="0.25">
      <c r="A153" s="310" t="s">
        <v>4878</v>
      </c>
      <c r="B153" s="383">
        <v>7</v>
      </c>
      <c r="C153" s="383">
        <v>149023192001996</v>
      </c>
      <c r="D153" s="499" t="s">
        <v>2242</v>
      </c>
      <c r="E153" t="str">
        <f t="shared" si="8"/>
        <v>146902319200199</v>
      </c>
      <c r="F153" t="str">
        <f t="shared" si="6"/>
        <v>6</v>
      </c>
      <c r="G153">
        <v>5</v>
      </c>
      <c r="H153" s="499" t="s">
        <v>2612</v>
      </c>
      <c r="I153" s="549">
        <v>-85705</v>
      </c>
      <c r="J153" s="454">
        <f t="shared" si="7"/>
        <v>-85.704999999999998</v>
      </c>
      <c r="K153" t="str">
        <f>+VLOOKUP(D153,'plan de cuentas'!C:G,4,0)</f>
        <v>ACTIVOS</v>
      </c>
      <c r="L153" t="str">
        <f>VLOOKUP(D153,'plan de cuentas'!C:H,5,0)</f>
        <v>(-) Prevision para incobrables LP</v>
      </c>
      <c r="M153" t="str">
        <f>VLOOKUP(D153,'plan de cuentas'!C:I,6,0)</f>
        <v>Previsiones</v>
      </c>
      <c r="N153" t="str">
        <f>VLOOKUP(D153,'plan de cuentas'!C:J,7,0)</f>
        <v>Activos no Corrientes</v>
      </c>
      <c r="P153" t="str">
        <f t="shared" si="9"/>
        <v>23192</v>
      </c>
    </row>
    <row r="154" spans="1:16" x14ac:dyDescent="0.25">
      <c r="A154" s="311" t="s">
        <v>4878</v>
      </c>
      <c r="B154" s="384">
        <v>7</v>
      </c>
      <c r="C154" s="384">
        <v>149023192001997</v>
      </c>
      <c r="D154" s="385" t="s">
        <v>2243</v>
      </c>
      <c r="E154" t="str">
        <f t="shared" si="8"/>
        <v>147902319200199</v>
      </c>
      <c r="F154" t="str">
        <f t="shared" si="6"/>
        <v>7</v>
      </c>
      <c r="G154">
        <v>5</v>
      </c>
      <c r="H154" s="385" t="s">
        <v>2613</v>
      </c>
      <c r="I154" s="596">
        <v>-16343886</v>
      </c>
      <c r="J154" s="576">
        <f t="shared" si="7"/>
        <v>-16343.886</v>
      </c>
      <c r="K154" t="str">
        <f>+VLOOKUP(D154,'plan de cuentas'!C:G,4,0)</f>
        <v>ACTIVOS</v>
      </c>
      <c r="L154" t="str">
        <f>VLOOKUP(D154,'plan de cuentas'!C:H,5,0)</f>
        <v>(-) Prevision para incobrables LP</v>
      </c>
      <c r="M154" t="str">
        <f>VLOOKUP(D154,'plan de cuentas'!C:I,6,0)</f>
        <v>Previsiones</v>
      </c>
      <c r="N154" t="str">
        <f>VLOOKUP(D154,'plan de cuentas'!C:J,7,0)</f>
        <v>Activos no Corrientes</v>
      </c>
      <c r="P154" t="str">
        <f t="shared" si="9"/>
        <v>23192</v>
      </c>
    </row>
    <row r="155" spans="1:16" x14ac:dyDescent="0.25">
      <c r="A155" s="310" t="s">
        <v>4878</v>
      </c>
      <c r="B155" s="383">
        <v>7</v>
      </c>
      <c r="C155" s="383">
        <v>149023192001998</v>
      </c>
      <c r="D155" s="499" t="s">
        <v>2244</v>
      </c>
      <c r="E155" t="str">
        <f t="shared" si="8"/>
        <v>148902319200199</v>
      </c>
      <c r="F155" t="str">
        <f t="shared" si="6"/>
        <v>8</v>
      </c>
      <c r="G155">
        <v>5</v>
      </c>
      <c r="H155" s="499" t="s">
        <v>2614</v>
      </c>
      <c r="I155" s="597">
        <v>-296181655</v>
      </c>
      <c r="J155" s="576">
        <f t="shared" si="7"/>
        <v>-296181.65500000003</v>
      </c>
      <c r="K155" t="str">
        <f>+VLOOKUP(D155,'plan de cuentas'!C:G,4,0)</f>
        <v>ACTIVOS</v>
      </c>
      <c r="L155" t="str">
        <f>VLOOKUP(D155,'plan de cuentas'!C:H,5,0)</f>
        <v>(-) Prevision para incobrables LP</v>
      </c>
      <c r="M155" t="str">
        <f>VLOOKUP(D155,'plan de cuentas'!C:I,6,0)</f>
        <v>Previsiones</v>
      </c>
      <c r="N155" t="str">
        <f>VLOOKUP(D155,'plan de cuentas'!C:J,7,0)</f>
        <v>Activos no Corrientes</v>
      </c>
      <c r="P155" t="str">
        <f t="shared" si="9"/>
        <v>23192</v>
      </c>
    </row>
    <row r="156" spans="1:16" x14ac:dyDescent="0.25">
      <c r="A156" s="311" t="s">
        <v>4878</v>
      </c>
      <c r="B156" s="384">
        <v>7</v>
      </c>
      <c r="C156" s="384">
        <v>149023194001998</v>
      </c>
      <c r="D156" s="385" t="s">
        <v>2245</v>
      </c>
      <c r="E156" t="str">
        <f t="shared" si="8"/>
        <v>148902319400199</v>
      </c>
      <c r="F156" t="str">
        <f t="shared" si="6"/>
        <v>8</v>
      </c>
      <c r="G156">
        <v>5</v>
      </c>
      <c r="H156" s="385" t="s">
        <v>2615</v>
      </c>
      <c r="I156" s="596">
        <v>-12002213255</v>
      </c>
      <c r="J156" s="576">
        <f t="shared" si="7"/>
        <v>-12002213.255000001</v>
      </c>
      <c r="K156" t="str">
        <f>+VLOOKUP(D156,'plan de cuentas'!C:G,4,0)</f>
        <v>ACTIVOS</v>
      </c>
      <c r="L156" t="str">
        <f>VLOOKUP(D156,'plan de cuentas'!C:H,5,0)</f>
        <v>(-) Prevision para incobrables LP</v>
      </c>
      <c r="M156" t="str">
        <f>VLOOKUP(D156,'plan de cuentas'!C:I,6,0)</f>
        <v>Previsiones</v>
      </c>
      <c r="N156" t="str">
        <f>VLOOKUP(D156,'plan de cuentas'!C:J,7,0)</f>
        <v>Activos no Corrientes</v>
      </c>
      <c r="P156" t="str">
        <f t="shared" si="9"/>
        <v>23194</v>
      </c>
    </row>
    <row r="157" spans="1:16" x14ac:dyDescent="0.25">
      <c r="A157" s="310" t="s">
        <v>4878</v>
      </c>
      <c r="B157" s="383">
        <v>6</v>
      </c>
      <c r="C157" s="383">
        <v>151024102000010</v>
      </c>
      <c r="D157" s="499" t="s">
        <v>2246</v>
      </c>
      <c r="E157" t="str">
        <f t="shared" si="8"/>
        <v>150102410200001</v>
      </c>
      <c r="F157" t="str">
        <f t="shared" ref="F157:F164" si="10">MID(E157,3,1)</f>
        <v>0</v>
      </c>
      <c r="G157">
        <v>6</v>
      </c>
      <c r="H157" s="499" t="s">
        <v>2616</v>
      </c>
      <c r="I157" s="549">
        <v>3485399139</v>
      </c>
      <c r="J157" s="314">
        <f t="shared" si="7"/>
        <v>3485399.139</v>
      </c>
      <c r="K157" t="str">
        <f>+VLOOKUP(D157,'plan de cuentas'!C:G,4,0)</f>
        <v>ACTIVOS</v>
      </c>
      <c r="L157" t="str">
        <f>VLOOKUP(D157,'plan de cuentas'!C:H,5,0)</f>
        <v>Otros créditos CP</v>
      </c>
      <c r="M157" t="str">
        <f>VLOOKUP(D157,'plan de cuentas'!C:I,6,0)</f>
        <v>Otros Deudores</v>
      </c>
      <c r="N157" t="str">
        <f>VLOOKUP(D157,'plan de cuentas'!C:J,7,0)</f>
        <v>Activos Corrientes</v>
      </c>
      <c r="P157" t="str">
        <f t="shared" si="9"/>
        <v>24102</v>
      </c>
    </row>
    <row r="158" spans="1:16" x14ac:dyDescent="0.25">
      <c r="A158" s="311" t="s">
        <v>4878</v>
      </c>
      <c r="B158" s="384">
        <v>6</v>
      </c>
      <c r="C158" s="384">
        <v>151024102000990</v>
      </c>
      <c r="D158" s="385" t="s">
        <v>2247</v>
      </c>
      <c r="E158" t="str">
        <f t="shared" si="8"/>
        <v>150102410200099</v>
      </c>
      <c r="F158" t="str">
        <f t="shared" si="10"/>
        <v>0</v>
      </c>
      <c r="G158">
        <v>6</v>
      </c>
      <c r="H158" s="385" t="s">
        <v>2616</v>
      </c>
      <c r="I158" s="548">
        <v>31017314</v>
      </c>
      <c r="J158" s="314">
        <f t="shared" si="7"/>
        <v>31017.313999999998</v>
      </c>
      <c r="K158" t="str">
        <f>+VLOOKUP(D158,'plan de cuentas'!C:G,4,0)</f>
        <v>ACTIVOS</v>
      </c>
      <c r="L158" t="str">
        <f>VLOOKUP(D158,'plan de cuentas'!C:H,5,0)</f>
        <v>Otros créditos CP</v>
      </c>
      <c r="M158" t="str">
        <f>VLOOKUP(D158,'plan de cuentas'!C:I,6,0)</f>
        <v>Otros Deudores</v>
      </c>
      <c r="N158" t="str">
        <f>VLOOKUP(D158,'plan de cuentas'!C:J,7,0)</f>
        <v>Activos Corrientes</v>
      </c>
      <c r="P158" t="str">
        <f t="shared" si="9"/>
        <v>24102</v>
      </c>
    </row>
    <row r="159" spans="1:16" x14ac:dyDescent="0.25">
      <c r="A159" s="310" t="s">
        <v>4878</v>
      </c>
      <c r="B159" s="383">
        <v>6</v>
      </c>
      <c r="C159" s="383">
        <v>151024102008010</v>
      </c>
      <c r="D159" s="499" t="s">
        <v>2248</v>
      </c>
      <c r="E159" t="str">
        <f t="shared" si="8"/>
        <v>150102410200801</v>
      </c>
      <c r="F159" t="str">
        <f t="shared" si="10"/>
        <v>0</v>
      </c>
      <c r="G159">
        <v>6</v>
      </c>
      <c r="H159" s="499" t="s">
        <v>2617</v>
      </c>
      <c r="I159" s="549">
        <v>1328352</v>
      </c>
      <c r="J159" s="314">
        <f t="shared" si="7"/>
        <v>1328.3520000000001</v>
      </c>
      <c r="K159" t="str">
        <f>+VLOOKUP(D159,'plan de cuentas'!C:G,4,0)</f>
        <v>ACTIVOS</v>
      </c>
      <c r="L159" t="str">
        <f>VLOOKUP(D159,'plan de cuentas'!C:H,5,0)</f>
        <v>Otros créditos CP</v>
      </c>
      <c r="M159" t="str">
        <f>VLOOKUP(D159,'plan de cuentas'!C:I,6,0)</f>
        <v>Otros Deudores</v>
      </c>
      <c r="N159" t="str">
        <f>VLOOKUP(D159,'plan de cuentas'!C:J,7,0)</f>
        <v>Activos Corrientes</v>
      </c>
      <c r="P159" t="str">
        <f t="shared" si="9"/>
        <v>24102</v>
      </c>
    </row>
    <row r="160" spans="1:16" x14ac:dyDescent="0.25">
      <c r="A160" s="311" t="s">
        <v>4878</v>
      </c>
      <c r="B160" s="384">
        <v>6</v>
      </c>
      <c r="C160" s="384">
        <v>151024102008990</v>
      </c>
      <c r="D160" s="385" t="s">
        <v>928</v>
      </c>
      <c r="E160" t="str">
        <f t="shared" si="8"/>
        <v>150102410200899</v>
      </c>
      <c r="F160" t="str">
        <f t="shared" si="10"/>
        <v>0</v>
      </c>
      <c r="G160">
        <v>6</v>
      </c>
      <c r="H160" s="385" t="s">
        <v>929</v>
      </c>
      <c r="I160" s="548">
        <v>45275379</v>
      </c>
      <c r="J160" s="314">
        <f t="shared" si="7"/>
        <v>45275.379000000001</v>
      </c>
      <c r="K160" t="str">
        <f>+VLOOKUP(D160,'plan de cuentas'!C:G,4,0)</f>
        <v>ACTIVOS</v>
      </c>
      <c r="L160" t="str">
        <f>VLOOKUP(D160,'plan de cuentas'!C:H,5,0)</f>
        <v>Otros créditos CP</v>
      </c>
      <c r="M160" t="str">
        <f>VLOOKUP(D160,'plan de cuentas'!C:I,6,0)</f>
        <v>Otros Deudores</v>
      </c>
      <c r="N160" t="str">
        <f>VLOOKUP(D160,'plan de cuentas'!C:J,7,0)</f>
        <v>Activos Corrientes</v>
      </c>
      <c r="P160" t="str">
        <f t="shared" si="9"/>
        <v>24102</v>
      </c>
    </row>
    <row r="161" spans="1:16" x14ac:dyDescent="0.25">
      <c r="A161" s="310" t="s">
        <v>4878</v>
      </c>
      <c r="B161" s="383">
        <v>6</v>
      </c>
      <c r="C161" s="383">
        <v>151024102015990</v>
      </c>
      <c r="D161" s="499" t="s">
        <v>3399</v>
      </c>
      <c r="E161" t="str">
        <f t="shared" si="8"/>
        <v>150102410201599</v>
      </c>
      <c r="F161" t="str">
        <f t="shared" si="10"/>
        <v>0</v>
      </c>
      <c r="G161">
        <v>6</v>
      </c>
      <c r="H161" s="499" t="s">
        <v>3400</v>
      </c>
      <c r="I161" s="549">
        <v>146411</v>
      </c>
      <c r="J161" s="314">
        <f t="shared" si="7"/>
        <v>146.411</v>
      </c>
      <c r="K161" t="str">
        <f>+VLOOKUP(D161,'plan de cuentas'!C:G,4,0)</f>
        <v>ACTIVOS</v>
      </c>
      <c r="L161" t="str">
        <f>VLOOKUP(D161,'plan de cuentas'!C:H,5,0)</f>
        <v>Otros créditos CP</v>
      </c>
      <c r="M161" t="str">
        <f>VLOOKUP(D161,'plan de cuentas'!C:I,6,0)</f>
        <v>Otros Deudores</v>
      </c>
      <c r="N161" t="str">
        <f>VLOOKUP(D161,'plan de cuentas'!C:J,7,0)</f>
        <v>Activos Corrientes</v>
      </c>
      <c r="P161" t="str">
        <f t="shared" si="9"/>
        <v>24102</v>
      </c>
    </row>
    <row r="162" spans="1:16" x14ac:dyDescent="0.25">
      <c r="A162" s="311" t="s">
        <v>4878</v>
      </c>
      <c r="B162" s="384">
        <v>6</v>
      </c>
      <c r="C162" s="384">
        <v>151024301008990</v>
      </c>
      <c r="D162" s="385" t="s">
        <v>4880</v>
      </c>
      <c r="E162" t="str">
        <f t="shared" si="8"/>
        <v>150102430100899</v>
      </c>
      <c r="F162" t="str">
        <f t="shared" si="10"/>
        <v>0</v>
      </c>
      <c r="G162">
        <v>6</v>
      </c>
      <c r="H162" s="385" t="s">
        <v>4895</v>
      </c>
      <c r="I162" s="548">
        <v>151939854</v>
      </c>
      <c r="J162" s="314">
        <f t="shared" si="7"/>
        <v>151939.85399999999</v>
      </c>
      <c r="K162" t="str">
        <f>+VLOOKUP(D162,'plan de cuentas'!C:G,4,0)</f>
        <v>ACTIVOS</v>
      </c>
      <c r="L162" t="str">
        <f>VLOOKUP(D162,'plan de cuentas'!C:H,5,0)</f>
        <v>Gastos Pagados por Adelantado</v>
      </c>
      <c r="M162" t="str">
        <f>VLOOKUP(D162,'plan de cuentas'!C:I,6,0)</f>
        <v>Gastos Pagados por Adelantado</v>
      </c>
      <c r="N162" t="str">
        <f>VLOOKUP(D162,'plan de cuentas'!C:J,7,0)</f>
        <v>Activos Corrientes</v>
      </c>
      <c r="P162" t="str">
        <f t="shared" si="9"/>
        <v>24301</v>
      </c>
    </row>
    <row r="163" spans="1:16" x14ac:dyDescent="0.25">
      <c r="A163" s="310" t="s">
        <v>4878</v>
      </c>
      <c r="B163" s="383">
        <v>6</v>
      </c>
      <c r="C163" s="383">
        <v>151024301013990</v>
      </c>
      <c r="D163" s="499" t="s">
        <v>930</v>
      </c>
      <c r="E163" t="str">
        <f t="shared" si="8"/>
        <v>150102430101399</v>
      </c>
      <c r="F163" t="str">
        <f t="shared" si="10"/>
        <v>0</v>
      </c>
      <c r="G163">
        <v>6</v>
      </c>
      <c r="H163" s="499" t="s">
        <v>931</v>
      </c>
      <c r="I163" s="549">
        <v>1052337186</v>
      </c>
      <c r="J163" s="314">
        <f t="shared" si="7"/>
        <v>1052337.186</v>
      </c>
      <c r="K163" t="str">
        <f>+VLOOKUP(D163,'plan de cuentas'!C:G,4,0)</f>
        <v>ACTIVOS</v>
      </c>
      <c r="L163" t="str">
        <f>VLOOKUP(D163,'plan de cuentas'!C:H,5,0)</f>
        <v>Gastos Pagados por Adelantado</v>
      </c>
      <c r="M163" t="str">
        <f>VLOOKUP(D163,'plan de cuentas'!C:I,6,0)</f>
        <v>Gastos Pagados por Adelantado</v>
      </c>
      <c r="N163" t="str">
        <f>VLOOKUP(D163,'plan de cuentas'!C:J,7,0)</f>
        <v>Activos Corrientes</v>
      </c>
      <c r="P163" t="str">
        <f t="shared" si="9"/>
        <v>24301</v>
      </c>
    </row>
    <row r="164" spans="1:16" x14ac:dyDescent="0.25">
      <c r="A164" s="311" t="s">
        <v>4878</v>
      </c>
      <c r="B164" s="384">
        <v>6</v>
      </c>
      <c r="C164" s="384">
        <v>151024301023990</v>
      </c>
      <c r="D164" s="385" t="s">
        <v>932</v>
      </c>
      <c r="E164" t="str">
        <f t="shared" si="8"/>
        <v>150102430102399</v>
      </c>
      <c r="F164" t="str">
        <f t="shared" si="10"/>
        <v>0</v>
      </c>
      <c r="G164">
        <v>6</v>
      </c>
      <c r="H164" s="385" t="s">
        <v>933</v>
      </c>
      <c r="I164" s="548">
        <v>5256972814</v>
      </c>
      <c r="J164" s="314">
        <f t="shared" si="7"/>
        <v>5256972.8140000002</v>
      </c>
      <c r="K164" t="str">
        <f>+VLOOKUP(D164,'plan de cuentas'!C:G,4,0)</f>
        <v>ACTIVOS</v>
      </c>
      <c r="L164" t="str">
        <f>VLOOKUP(D164,'plan de cuentas'!C:H,5,0)</f>
        <v>Gastos Pagados por Adelantado</v>
      </c>
      <c r="M164" t="str">
        <f>VLOOKUP(D164,'plan de cuentas'!C:I,6,0)</f>
        <v>Gastos Pagados por Adelantado</v>
      </c>
      <c r="N164" t="str">
        <f>VLOOKUP(D164,'plan de cuentas'!C:J,7,0)</f>
        <v>Activos Corrientes</v>
      </c>
      <c r="P164" t="str">
        <f t="shared" si="9"/>
        <v>24301</v>
      </c>
    </row>
    <row r="165" spans="1:16" x14ac:dyDescent="0.25">
      <c r="A165" s="310" t="s">
        <v>4878</v>
      </c>
      <c r="B165" s="383">
        <v>6</v>
      </c>
      <c r="C165" s="383">
        <v>151024504001990</v>
      </c>
      <c r="D165" s="499" t="s">
        <v>935</v>
      </c>
      <c r="E165" t="str">
        <f t="shared" ref="E165:E196" si="11">+MID(D165,3,2)&amp;+MID(D165,6,1)&amp;+MID(D165,8,2)&amp;+MID(D165,11,3)&amp;+MID(D165,17,2)&amp;+MID(D165,20,3)&amp;+MID(D165,24,2)</f>
        <v>150102450400199</v>
      </c>
      <c r="G165">
        <v>6</v>
      </c>
      <c r="H165" s="499" t="s">
        <v>936</v>
      </c>
      <c r="I165" s="549">
        <v>1079961228</v>
      </c>
      <c r="J165" s="314">
        <f t="shared" ref="J165:J196" si="12">I165/1000</f>
        <v>1079961.2279999999</v>
      </c>
      <c r="K165" t="str">
        <f>+VLOOKUP(D165,'plan de cuentas'!C:G,4,0)</f>
        <v>ACTIVOS</v>
      </c>
      <c r="L165" t="str">
        <f>VLOOKUP(D165,'plan de cuentas'!C:H,5,0)</f>
        <v>Creditos Fiscales</v>
      </c>
      <c r="M165" t="str">
        <f>VLOOKUP(D165,'plan de cuentas'!C:I,6,0)</f>
        <v>Anticipo de Impuestos Nacionales</v>
      </c>
      <c r="N165" t="str">
        <f>VLOOKUP(D165,'plan de cuentas'!C:J,7,0)</f>
        <v>Activos Corrientes</v>
      </c>
      <c r="P165" t="str">
        <f t="shared" ref="P165:P196" si="13">MID(E165,6,5)</f>
        <v>24504</v>
      </c>
    </row>
    <row r="166" spans="1:16" x14ac:dyDescent="0.25">
      <c r="A166" s="311" t="s">
        <v>4878</v>
      </c>
      <c r="B166" s="384">
        <v>6</v>
      </c>
      <c r="C166" s="384">
        <v>151024504010990</v>
      </c>
      <c r="D166" s="385" t="s">
        <v>4634</v>
      </c>
      <c r="E166" t="str">
        <f t="shared" si="11"/>
        <v>150102450401099</v>
      </c>
      <c r="G166">
        <v>6</v>
      </c>
      <c r="H166" s="385" t="s">
        <v>4668</v>
      </c>
      <c r="I166" s="548">
        <v>719557704</v>
      </c>
      <c r="J166" s="314">
        <f t="shared" si="12"/>
        <v>719557.70400000003</v>
      </c>
      <c r="K166" t="str">
        <f>+VLOOKUP(D166,'plan de cuentas'!C:G,4,0)</f>
        <v>ACTIVOS</v>
      </c>
      <c r="L166" t="str">
        <f>VLOOKUP(D166,'plan de cuentas'!C:H,5,0)</f>
        <v>Creditos Fiscales</v>
      </c>
      <c r="M166" t="str">
        <f>VLOOKUP(D166,'plan de cuentas'!C:I,6,0)</f>
        <v>Anticipo de Impuestos Nacionales</v>
      </c>
      <c r="N166" t="str">
        <f>VLOOKUP(D166,'plan de cuentas'!C:J,7,0)</f>
        <v>Activos Corrientes</v>
      </c>
      <c r="P166" t="str">
        <f t="shared" si="13"/>
        <v>24504</v>
      </c>
    </row>
    <row r="167" spans="1:16" x14ac:dyDescent="0.25">
      <c r="A167" s="310" t="s">
        <v>4878</v>
      </c>
      <c r="B167" s="383">
        <v>6</v>
      </c>
      <c r="C167" s="383">
        <v>151024504012990</v>
      </c>
      <c r="D167" s="499" t="s">
        <v>2259</v>
      </c>
      <c r="E167" t="str">
        <f t="shared" si="11"/>
        <v>150102450401299</v>
      </c>
      <c r="G167">
        <v>6</v>
      </c>
      <c r="H167" s="499" t="s">
        <v>2628</v>
      </c>
      <c r="I167" s="549">
        <v>2593514</v>
      </c>
      <c r="J167" s="314">
        <f t="shared" si="12"/>
        <v>2593.5140000000001</v>
      </c>
      <c r="K167" t="str">
        <f>+VLOOKUP(D167,'plan de cuentas'!C:G,4,0)</f>
        <v>ACTIVOS</v>
      </c>
      <c r="L167" t="str">
        <f>VLOOKUP(D167,'plan de cuentas'!C:H,5,0)</f>
        <v>Creditos Fiscales</v>
      </c>
      <c r="M167" t="str">
        <f>VLOOKUP(D167,'plan de cuentas'!C:I,6,0)</f>
        <v>Anticipo de Impuestos Nacionales</v>
      </c>
      <c r="N167" t="str">
        <f>VLOOKUP(D167,'plan de cuentas'!C:J,7,0)</f>
        <v>Activos Corrientes</v>
      </c>
      <c r="P167" t="str">
        <f t="shared" si="13"/>
        <v>24504</v>
      </c>
    </row>
    <row r="168" spans="1:16" x14ac:dyDescent="0.25">
      <c r="A168" s="311" t="s">
        <v>4878</v>
      </c>
      <c r="B168" s="384">
        <v>6</v>
      </c>
      <c r="C168" s="384">
        <v>151024702001990</v>
      </c>
      <c r="D168" s="385" t="s">
        <v>2261</v>
      </c>
      <c r="E168" t="str">
        <f t="shared" si="11"/>
        <v>150102470200199</v>
      </c>
      <c r="G168">
        <v>6</v>
      </c>
      <c r="H168" s="385" t="s">
        <v>2630</v>
      </c>
      <c r="I168" s="548">
        <v>253734393</v>
      </c>
      <c r="J168" s="314">
        <f t="shared" si="12"/>
        <v>253734.39300000001</v>
      </c>
      <c r="K168" t="str">
        <f>+VLOOKUP(D168,'plan de cuentas'!C:G,4,0)</f>
        <v>ACTIVOS</v>
      </c>
      <c r="L168" t="str">
        <f>VLOOKUP(D168,'plan de cuentas'!C:H,5,0)</f>
        <v>Creditos Fiscales</v>
      </c>
      <c r="M168" t="str">
        <f>VLOOKUP(D168,'plan de cuentas'!C:I,6,0)</f>
        <v>Anticipo de Impuestos Nacionales</v>
      </c>
      <c r="N168" t="str">
        <f>VLOOKUP(D168,'plan de cuentas'!C:J,7,0)</f>
        <v>Activos Corrientes</v>
      </c>
      <c r="P168" t="str">
        <f t="shared" si="13"/>
        <v>24702</v>
      </c>
    </row>
    <row r="169" spans="1:16" x14ac:dyDescent="0.25">
      <c r="A169" s="310" t="s">
        <v>4878</v>
      </c>
      <c r="B169" s="383">
        <v>6</v>
      </c>
      <c r="C169" s="383">
        <v>151024702002990</v>
      </c>
      <c r="D169" s="499" t="s">
        <v>3418</v>
      </c>
      <c r="E169" t="str">
        <f t="shared" si="11"/>
        <v>150102470200299</v>
      </c>
      <c r="F169" t="str">
        <f t="shared" ref="F169:F192" si="14">MID(E169,3,1)</f>
        <v>0</v>
      </c>
      <c r="G169">
        <v>6</v>
      </c>
      <c r="H169" s="499" t="s">
        <v>3419</v>
      </c>
      <c r="I169" s="549">
        <v>531050672</v>
      </c>
      <c r="J169" s="314">
        <f t="shared" si="12"/>
        <v>531050.67200000002</v>
      </c>
      <c r="K169" t="str">
        <f>+VLOOKUP(D169,'plan de cuentas'!C:G,4,0)</f>
        <v>ACTIVOS</v>
      </c>
      <c r="L169" t="str">
        <f>VLOOKUP(D169,'plan de cuentas'!C:H,5,0)</f>
        <v>Creditos Fiscales</v>
      </c>
      <c r="M169" t="str">
        <f>VLOOKUP(D169,'plan de cuentas'!C:I,6,0)</f>
        <v>Anticipo de Impuestos Nacionales</v>
      </c>
      <c r="N169" t="str">
        <f>VLOOKUP(D169,'plan de cuentas'!C:J,7,0)</f>
        <v>Activos Corrientes</v>
      </c>
      <c r="P169" t="str">
        <f t="shared" si="13"/>
        <v>24702</v>
      </c>
    </row>
    <row r="170" spans="1:16" x14ac:dyDescent="0.25">
      <c r="A170" s="311" t="s">
        <v>4878</v>
      </c>
      <c r="B170" s="384">
        <v>6</v>
      </c>
      <c r="C170" s="384">
        <v>151024702003990</v>
      </c>
      <c r="D170" s="385" t="s">
        <v>3421</v>
      </c>
      <c r="E170" t="str">
        <f t="shared" si="11"/>
        <v>150102470200399</v>
      </c>
      <c r="F170" t="str">
        <f t="shared" si="14"/>
        <v>0</v>
      </c>
      <c r="G170">
        <v>6</v>
      </c>
      <c r="H170" s="385" t="s">
        <v>4896</v>
      </c>
      <c r="I170" s="548">
        <v>14384932</v>
      </c>
      <c r="J170" s="314">
        <f t="shared" si="12"/>
        <v>14384.932000000001</v>
      </c>
      <c r="K170" t="str">
        <f>+VLOOKUP(D170,'plan de cuentas'!C:G,4,0)</f>
        <v>ACTIVOS</v>
      </c>
      <c r="L170" t="str">
        <f>VLOOKUP(D170,'plan de cuentas'!C:H,5,0)</f>
        <v>Creditos Fiscales</v>
      </c>
      <c r="M170" t="str">
        <f>VLOOKUP(D170,'plan de cuentas'!C:I,6,0)</f>
        <v>Anticipo de Impuestos Nacionales</v>
      </c>
      <c r="N170" t="str">
        <f>VLOOKUP(D170,'plan de cuentas'!C:J,7,0)</f>
        <v>Activos Corrientes</v>
      </c>
      <c r="P170" t="str">
        <f t="shared" si="13"/>
        <v>24702</v>
      </c>
    </row>
    <row r="171" spans="1:16" x14ac:dyDescent="0.25">
      <c r="A171" s="310" t="s">
        <v>4878</v>
      </c>
      <c r="B171" s="383">
        <v>6</v>
      </c>
      <c r="C171" s="383">
        <v>151024702005990</v>
      </c>
      <c r="D171" s="499" t="s">
        <v>3425</v>
      </c>
      <c r="E171" t="str">
        <f t="shared" si="11"/>
        <v>150102470200599</v>
      </c>
      <c r="F171" t="str">
        <f t="shared" si="14"/>
        <v>0</v>
      </c>
      <c r="G171">
        <v>6</v>
      </c>
      <c r="H171" s="499" t="s">
        <v>3426</v>
      </c>
      <c r="I171" s="549">
        <v>280120054</v>
      </c>
      <c r="J171" s="314">
        <f t="shared" si="12"/>
        <v>280120.054</v>
      </c>
      <c r="K171" t="str">
        <f>+VLOOKUP(D171,'plan de cuentas'!C:G,4,0)</f>
        <v>ACTIVOS</v>
      </c>
      <c r="L171" t="str">
        <f>VLOOKUP(D171,'plan de cuentas'!C:H,5,0)</f>
        <v>Creditos Fiscales</v>
      </c>
      <c r="M171" t="str">
        <f>VLOOKUP(D171,'plan de cuentas'!C:I,6,0)</f>
        <v>Anticipo de Impuestos Nacionales</v>
      </c>
      <c r="N171" t="str">
        <f>VLOOKUP(D171,'plan de cuentas'!C:J,7,0)</f>
        <v>Activos Corrientes</v>
      </c>
      <c r="P171" t="str">
        <f t="shared" si="13"/>
        <v>24702</v>
      </c>
    </row>
    <row r="172" spans="1:16" x14ac:dyDescent="0.25">
      <c r="A172" s="311" t="s">
        <v>4878</v>
      </c>
      <c r="B172" s="384">
        <v>6</v>
      </c>
      <c r="C172" s="384">
        <v>151024702008990</v>
      </c>
      <c r="D172" s="385" t="s">
        <v>3429</v>
      </c>
      <c r="E172" t="str">
        <f t="shared" si="11"/>
        <v>150102470200899</v>
      </c>
      <c r="F172" t="str">
        <f t="shared" si="14"/>
        <v>0</v>
      </c>
      <c r="G172">
        <v>6</v>
      </c>
      <c r="H172" s="385" t="s">
        <v>3430</v>
      </c>
      <c r="I172" s="548">
        <v>229778970</v>
      </c>
      <c r="J172" s="314">
        <f t="shared" si="12"/>
        <v>229778.97</v>
      </c>
      <c r="K172" t="str">
        <f>+VLOOKUP(D172,'plan de cuentas'!C:G,4,0)</f>
        <v>ACTIVOS</v>
      </c>
      <c r="L172" t="str">
        <f>VLOOKUP(D172,'plan de cuentas'!C:H,5,0)</f>
        <v>Creditos Fiscales</v>
      </c>
      <c r="M172" t="str">
        <f>VLOOKUP(D172,'plan de cuentas'!C:I,6,0)</f>
        <v>Anticipo de Impuestos Nacionales</v>
      </c>
      <c r="N172" t="str">
        <f>VLOOKUP(D172,'plan de cuentas'!C:J,7,0)</f>
        <v>Activos Corrientes</v>
      </c>
      <c r="P172" t="str">
        <f t="shared" si="13"/>
        <v>24702</v>
      </c>
    </row>
    <row r="173" spans="1:16" x14ac:dyDescent="0.25">
      <c r="A173" s="310" t="s">
        <v>4878</v>
      </c>
      <c r="B173" s="383">
        <v>6</v>
      </c>
      <c r="C173" s="383">
        <v>151024703058990</v>
      </c>
      <c r="D173" s="499" t="s">
        <v>3439</v>
      </c>
      <c r="E173" t="str">
        <f t="shared" si="11"/>
        <v>150102470305899</v>
      </c>
      <c r="F173" t="str">
        <f t="shared" si="14"/>
        <v>0</v>
      </c>
      <c r="G173">
        <v>6</v>
      </c>
      <c r="H173" s="499" t="s">
        <v>4897</v>
      </c>
      <c r="I173" s="549">
        <v>82342995</v>
      </c>
      <c r="J173" s="314">
        <f t="shared" si="12"/>
        <v>82342.994999999995</v>
      </c>
      <c r="K173" t="str">
        <f>+VLOOKUP(D173,'plan de cuentas'!C:G,4,0)</f>
        <v>ACTIVOS</v>
      </c>
      <c r="L173" t="str">
        <f>VLOOKUP(D173,'plan de cuentas'!C:H,5,0)</f>
        <v>Creditos Fiscales</v>
      </c>
      <c r="M173" t="str">
        <f>VLOOKUP(D173,'plan de cuentas'!C:I,6,0)</f>
        <v>Anticipo de Impuestos Nacionales</v>
      </c>
      <c r="N173" t="str">
        <f>VLOOKUP(D173,'plan de cuentas'!C:J,7,0)</f>
        <v>Activos Corrientes</v>
      </c>
      <c r="P173" t="str">
        <f t="shared" si="13"/>
        <v>24703</v>
      </c>
    </row>
    <row r="174" spans="1:16" x14ac:dyDescent="0.25">
      <c r="A174" s="311" t="s">
        <v>4878</v>
      </c>
      <c r="B174" s="384">
        <v>6</v>
      </c>
      <c r="C174" s="384">
        <v>151025102000990</v>
      </c>
      <c r="D174" s="385" t="s">
        <v>4635</v>
      </c>
      <c r="E174" t="str">
        <f t="shared" si="11"/>
        <v>150102510200099</v>
      </c>
      <c r="F174" t="str">
        <f t="shared" si="14"/>
        <v>0</v>
      </c>
      <c r="G174">
        <v>6</v>
      </c>
      <c r="H174" s="385" t="s">
        <v>4669</v>
      </c>
      <c r="I174" s="548">
        <v>14806714745</v>
      </c>
      <c r="J174" s="314">
        <f t="shared" si="12"/>
        <v>14806714.744999999</v>
      </c>
      <c r="K174" t="str">
        <f>+VLOOKUP(D174,'plan de cuentas'!C:G,4,0)</f>
        <v>ACTIVOS</v>
      </c>
      <c r="L174" t="str">
        <f>VLOOKUP(D174,'plan de cuentas'!C:H,5,0)</f>
        <v>Venta de Bienes a Plazo</v>
      </c>
      <c r="M174" t="str">
        <f>VLOOKUP(D174,'plan de cuentas'!C:I,6,0)</f>
        <v>Venta de Bienes a Plazo</v>
      </c>
      <c r="N174" t="str">
        <f>VLOOKUP(D174,'plan de cuentas'!C:J,7,0)</f>
        <v>Activos no Corrientes</v>
      </c>
      <c r="P174" t="str">
        <f t="shared" si="13"/>
        <v>25102</v>
      </c>
    </row>
    <row r="175" spans="1:16" x14ac:dyDescent="0.25">
      <c r="A175" s="310" t="s">
        <v>4878</v>
      </c>
      <c r="B175" s="383">
        <v>6</v>
      </c>
      <c r="C175" s="383">
        <v>151025104000990</v>
      </c>
      <c r="D175" s="499" t="s">
        <v>2267</v>
      </c>
      <c r="E175" t="str">
        <f t="shared" si="11"/>
        <v>150102510400099</v>
      </c>
      <c r="F175" t="str">
        <f t="shared" si="14"/>
        <v>0</v>
      </c>
      <c r="G175">
        <v>6</v>
      </c>
      <c r="H175" s="499" t="s">
        <v>2636</v>
      </c>
      <c r="I175" s="549">
        <v>40244290423</v>
      </c>
      <c r="J175" s="314">
        <f t="shared" si="12"/>
        <v>40244290.423</v>
      </c>
      <c r="K175" t="str">
        <f>+VLOOKUP(D175,'plan de cuentas'!C:G,4,0)</f>
        <v>ACTIVOS</v>
      </c>
      <c r="L175" t="str">
        <f>VLOOKUP(D175,'plan de cuentas'!C:H,5,0)</f>
        <v>Venta de Bienes a Plazo</v>
      </c>
      <c r="M175" t="str">
        <f>VLOOKUP(D175,'plan de cuentas'!C:I,6,0)</f>
        <v>Venta de Bienes a Plazo</v>
      </c>
      <c r="N175" t="str">
        <f>VLOOKUP(D175,'plan de cuentas'!C:J,7,0)</f>
        <v>Activos no Corrientes</v>
      </c>
      <c r="P175" t="str">
        <f t="shared" si="13"/>
        <v>25104</v>
      </c>
    </row>
    <row r="176" spans="1:16" x14ac:dyDescent="0.25">
      <c r="A176" s="311" t="s">
        <v>4878</v>
      </c>
      <c r="B176" s="384">
        <v>6</v>
      </c>
      <c r="C176" s="384">
        <v>151025302002990</v>
      </c>
      <c r="D176" s="385" t="s">
        <v>2269</v>
      </c>
      <c r="E176" t="str">
        <f t="shared" si="11"/>
        <v>150102530200299</v>
      </c>
      <c r="F176" t="str">
        <f t="shared" si="14"/>
        <v>0</v>
      </c>
      <c r="G176">
        <v>6</v>
      </c>
      <c r="H176" s="385" t="s">
        <v>2638</v>
      </c>
      <c r="I176" s="548">
        <v>10000000</v>
      </c>
      <c r="J176" s="314">
        <f t="shared" si="12"/>
        <v>10000</v>
      </c>
      <c r="K176" t="str">
        <f>+VLOOKUP(D176,'plan de cuentas'!C:G,4,0)</f>
        <v>ACTIVOS</v>
      </c>
      <c r="L176" t="str">
        <f>VLOOKUP(D176,'plan de cuentas'!C:H,5,0)</f>
        <v>Otros créditos CP</v>
      </c>
      <c r="M176" t="str">
        <f>VLOOKUP(D176,'plan de cuentas'!C:I,6,0)</f>
        <v>Otros Deudores</v>
      </c>
      <c r="N176" t="str">
        <f>VLOOKUP(D176,'plan de cuentas'!C:J,7,0)</f>
        <v>Activos Corrientes</v>
      </c>
      <c r="P176" t="str">
        <f t="shared" si="13"/>
        <v>25302</v>
      </c>
    </row>
    <row r="177" spans="1:16" x14ac:dyDescent="0.25">
      <c r="A177" s="310" t="s">
        <v>4878</v>
      </c>
      <c r="B177" s="383">
        <v>6</v>
      </c>
      <c r="C177" s="383">
        <v>151025302003010</v>
      </c>
      <c r="D177" s="499" t="s">
        <v>2270</v>
      </c>
      <c r="E177" t="str">
        <f t="shared" si="11"/>
        <v>150102530200301</v>
      </c>
      <c r="F177" t="str">
        <f t="shared" si="14"/>
        <v>0</v>
      </c>
      <c r="G177">
        <v>6</v>
      </c>
      <c r="H177" s="499" t="s">
        <v>2638</v>
      </c>
      <c r="I177" s="549">
        <v>90438539</v>
      </c>
      <c r="J177" s="314">
        <f t="shared" si="12"/>
        <v>90438.539000000004</v>
      </c>
      <c r="K177" t="str">
        <f>+VLOOKUP(D177,'plan de cuentas'!C:G,4,0)</f>
        <v>ACTIVOS</v>
      </c>
      <c r="L177" t="str">
        <f>VLOOKUP(D177,'plan de cuentas'!C:H,5,0)</f>
        <v>Otros créditos CP</v>
      </c>
      <c r="M177" t="str">
        <f>VLOOKUP(D177,'plan de cuentas'!C:I,6,0)</f>
        <v>Otros Deudores</v>
      </c>
      <c r="N177" t="str">
        <f>VLOOKUP(D177,'plan de cuentas'!C:J,7,0)</f>
        <v>Activos Corrientes</v>
      </c>
      <c r="P177" t="str">
        <f t="shared" si="13"/>
        <v>25302</v>
      </c>
    </row>
    <row r="178" spans="1:16" x14ac:dyDescent="0.25">
      <c r="A178" s="311" t="s">
        <v>4878</v>
      </c>
      <c r="B178" s="384">
        <v>6</v>
      </c>
      <c r="C178" s="384">
        <v>151025302005010</v>
      </c>
      <c r="D178" s="385" t="s">
        <v>4467</v>
      </c>
      <c r="E178" t="str">
        <f t="shared" si="11"/>
        <v>150102530200501</v>
      </c>
      <c r="F178" t="str">
        <f t="shared" si="14"/>
        <v>0</v>
      </c>
      <c r="G178">
        <v>6</v>
      </c>
      <c r="H178" s="385" t="s">
        <v>4477</v>
      </c>
      <c r="I178" s="548">
        <v>4158</v>
      </c>
      <c r="J178" s="314">
        <f t="shared" si="12"/>
        <v>4.1580000000000004</v>
      </c>
      <c r="K178" t="str">
        <f>+VLOOKUP(D178,'plan de cuentas'!C:G,4,0)</f>
        <v>ACTIVOS</v>
      </c>
      <c r="L178" t="str">
        <f>VLOOKUP(D178,'plan de cuentas'!C:H,5,0)</f>
        <v>Otros créditos CP</v>
      </c>
      <c r="M178" t="str">
        <f>VLOOKUP(D178,'plan de cuentas'!C:I,6,0)</f>
        <v>Otros Deudores</v>
      </c>
      <c r="N178" t="str">
        <f>VLOOKUP(D178,'plan de cuentas'!C:J,7,0)</f>
        <v>Activos Corrientes</v>
      </c>
      <c r="P178" t="str">
        <f t="shared" si="13"/>
        <v>25302</v>
      </c>
    </row>
    <row r="179" spans="1:16" x14ac:dyDescent="0.25">
      <c r="A179" s="310" t="s">
        <v>4878</v>
      </c>
      <c r="B179" s="383">
        <v>6</v>
      </c>
      <c r="C179" s="383">
        <v>151025302012990</v>
      </c>
      <c r="D179" s="499" t="s">
        <v>2271</v>
      </c>
      <c r="E179" t="str">
        <f t="shared" si="11"/>
        <v>150102530201299</v>
      </c>
      <c r="F179" t="str">
        <f t="shared" si="14"/>
        <v>0</v>
      </c>
      <c r="G179">
        <v>6</v>
      </c>
      <c r="H179" s="499" t="s">
        <v>2639</v>
      </c>
      <c r="I179" s="549">
        <v>43247636</v>
      </c>
      <c r="J179" s="314">
        <f t="shared" si="12"/>
        <v>43247.635999999999</v>
      </c>
      <c r="K179" t="str">
        <f>+VLOOKUP(D179,'plan de cuentas'!C:G,4,0)</f>
        <v>ACTIVOS</v>
      </c>
      <c r="L179" t="str">
        <f>VLOOKUP(D179,'plan de cuentas'!C:H,5,0)</f>
        <v>Otros créditos CP</v>
      </c>
      <c r="M179" t="str">
        <f>VLOOKUP(D179,'plan de cuentas'!C:I,6,0)</f>
        <v>Otros Deudores</v>
      </c>
      <c r="N179" t="str">
        <f>VLOOKUP(D179,'plan de cuentas'!C:J,7,0)</f>
        <v>Activos Corrientes</v>
      </c>
      <c r="P179" t="str">
        <f t="shared" si="13"/>
        <v>25302</v>
      </c>
    </row>
    <row r="180" spans="1:16" x14ac:dyDescent="0.25">
      <c r="A180" s="311" t="s">
        <v>4878</v>
      </c>
      <c r="B180" s="384">
        <v>7</v>
      </c>
      <c r="C180" s="384">
        <v>151025702007990</v>
      </c>
      <c r="D180" s="385" t="s">
        <v>2275</v>
      </c>
      <c r="E180" t="str">
        <f t="shared" si="11"/>
        <v>150102570200799</v>
      </c>
      <c r="F180" t="str">
        <f t="shared" si="14"/>
        <v>0</v>
      </c>
      <c r="G180">
        <v>6</v>
      </c>
      <c r="H180" s="385" t="s">
        <v>2642</v>
      </c>
      <c r="I180" s="548">
        <v>2861685815</v>
      </c>
      <c r="J180" s="314">
        <f t="shared" si="12"/>
        <v>2861685.8149999999</v>
      </c>
      <c r="K180" t="str">
        <f>+VLOOKUP(D180,'plan de cuentas'!C:G,4,0)</f>
        <v>ACTIVOS</v>
      </c>
      <c r="L180" t="str">
        <f>VLOOKUP(D180,'plan de cuentas'!C:H,5,0)</f>
        <v>Otros créditos CP</v>
      </c>
      <c r="M180" t="str">
        <f>VLOOKUP(D180,'plan de cuentas'!C:I,6,0)</f>
        <v>Otros Deudores</v>
      </c>
      <c r="N180" t="str">
        <f>VLOOKUP(D180,'plan de cuentas'!C:J,7,0)</f>
        <v>Activos Corrientes</v>
      </c>
      <c r="P180" t="str">
        <f t="shared" si="13"/>
        <v>25702</v>
      </c>
    </row>
    <row r="181" spans="1:16" x14ac:dyDescent="0.25">
      <c r="A181" s="310" t="s">
        <v>4878</v>
      </c>
      <c r="B181" s="383">
        <v>6</v>
      </c>
      <c r="C181" s="383">
        <v>151025702011990</v>
      </c>
      <c r="D181" s="499" t="s">
        <v>4881</v>
      </c>
      <c r="E181" t="str">
        <f t="shared" si="11"/>
        <v>150102570201199</v>
      </c>
      <c r="F181" t="str">
        <f t="shared" si="14"/>
        <v>0</v>
      </c>
      <c r="G181">
        <v>6</v>
      </c>
      <c r="H181" s="499" t="s">
        <v>4898</v>
      </c>
      <c r="I181" s="549">
        <v>5000000</v>
      </c>
      <c r="J181" s="314">
        <f t="shared" si="12"/>
        <v>5000</v>
      </c>
      <c r="K181" t="str">
        <f>+VLOOKUP(D181,'plan de cuentas'!C:G,4,0)</f>
        <v>ACTIVOS</v>
      </c>
      <c r="L181" t="str">
        <f>VLOOKUP(D181,'plan de cuentas'!C:H,5,0)</f>
        <v>Otros créditos CP</v>
      </c>
      <c r="M181" t="str">
        <f>VLOOKUP(D181,'plan de cuentas'!C:I,6,0)</f>
        <v>Otros Deudores</v>
      </c>
      <c r="N181" t="str">
        <f>VLOOKUP(D181,'plan de cuentas'!C:J,7,0)</f>
        <v>Activos Corrientes</v>
      </c>
      <c r="P181" t="str">
        <f t="shared" si="13"/>
        <v>25702</v>
      </c>
    </row>
    <row r="182" spans="1:16" x14ac:dyDescent="0.25">
      <c r="A182" s="311" t="s">
        <v>4878</v>
      </c>
      <c r="B182" s="384">
        <v>6</v>
      </c>
      <c r="C182" s="384">
        <v>151025702025990</v>
      </c>
      <c r="D182" s="385" t="s">
        <v>944</v>
      </c>
      <c r="E182" t="str">
        <f t="shared" si="11"/>
        <v>150102570202599</v>
      </c>
      <c r="F182" t="str">
        <f t="shared" si="14"/>
        <v>0</v>
      </c>
      <c r="G182">
        <v>6</v>
      </c>
      <c r="H182" s="385" t="s">
        <v>945</v>
      </c>
      <c r="I182" s="548">
        <v>2497590</v>
      </c>
      <c r="J182" s="314">
        <f t="shared" si="12"/>
        <v>2497.59</v>
      </c>
      <c r="K182" t="str">
        <f>+VLOOKUP(D182,'plan de cuentas'!C:G,4,0)</f>
        <v>ACTIVOS</v>
      </c>
      <c r="L182" t="str">
        <f>VLOOKUP(D182,'plan de cuentas'!C:H,5,0)</f>
        <v>Otros créditos CP</v>
      </c>
      <c r="M182" t="str">
        <f>VLOOKUP(D182,'plan de cuentas'!C:I,6,0)</f>
        <v>Otros Deudores</v>
      </c>
      <c r="N182" t="str">
        <f>VLOOKUP(D182,'plan de cuentas'!C:J,7,0)</f>
        <v>Activos Corrientes</v>
      </c>
      <c r="P182" t="str">
        <f t="shared" si="13"/>
        <v>25702</v>
      </c>
    </row>
    <row r="183" spans="1:16" x14ac:dyDescent="0.25">
      <c r="A183" s="310" t="s">
        <v>4878</v>
      </c>
      <c r="B183" s="383">
        <v>6</v>
      </c>
      <c r="C183" s="383">
        <v>151025702043990</v>
      </c>
      <c r="D183" s="499" t="s">
        <v>950</v>
      </c>
      <c r="E183" t="str">
        <f t="shared" si="11"/>
        <v>150102570204399</v>
      </c>
      <c r="F183" t="str">
        <f t="shared" si="14"/>
        <v>0</v>
      </c>
      <c r="G183">
        <v>6</v>
      </c>
      <c r="H183" s="499" t="s">
        <v>951</v>
      </c>
      <c r="I183" s="549">
        <v>6391542</v>
      </c>
      <c r="J183" s="314">
        <f t="shared" si="12"/>
        <v>6391.5420000000004</v>
      </c>
      <c r="K183" t="str">
        <f>+VLOOKUP(D183,'plan de cuentas'!C:G,4,0)</f>
        <v>ACTIVOS</v>
      </c>
      <c r="L183" t="str">
        <f>VLOOKUP(D183,'plan de cuentas'!C:H,5,0)</f>
        <v>Otros créditos CP</v>
      </c>
      <c r="M183" t="str">
        <f>VLOOKUP(D183,'plan de cuentas'!C:I,6,0)</f>
        <v>Otros Deudores</v>
      </c>
      <c r="N183" t="str">
        <f>VLOOKUP(D183,'plan de cuentas'!C:J,7,0)</f>
        <v>Activos Corrientes</v>
      </c>
      <c r="P183" t="str">
        <f t="shared" si="13"/>
        <v>25702</v>
      </c>
    </row>
    <row r="184" spans="1:16" x14ac:dyDescent="0.25">
      <c r="A184" s="311" t="s">
        <v>4878</v>
      </c>
      <c r="B184" s="384">
        <v>6</v>
      </c>
      <c r="C184" s="384">
        <v>151025702044990</v>
      </c>
      <c r="D184" s="385" t="s">
        <v>952</v>
      </c>
      <c r="E184" t="str">
        <f t="shared" si="11"/>
        <v>150102570204499</v>
      </c>
      <c r="F184" t="str">
        <f t="shared" si="14"/>
        <v>0</v>
      </c>
      <c r="G184">
        <v>6</v>
      </c>
      <c r="H184" s="385" t="s">
        <v>953</v>
      </c>
      <c r="I184" s="548">
        <v>-3929730</v>
      </c>
      <c r="J184" s="314">
        <f t="shared" si="12"/>
        <v>-3929.73</v>
      </c>
      <c r="K184" t="str">
        <f>+VLOOKUP(D184,'plan de cuentas'!C:G,4,0)</f>
        <v>ACTIVOS</v>
      </c>
      <c r="L184" t="str">
        <f>VLOOKUP(D184,'plan de cuentas'!C:H,5,0)</f>
        <v>Otros créditos CP</v>
      </c>
      <c r="M184" t="str">
        <f>VLOOKUP(D184,'plan de cuentas'!C:I,6,0)</f>
        <v>Otros Deudores</v>
      </c>
      <c r="N184" t="str">
        <f>VLOOKUP(D184,'plan de cuentas'!C:J,7,0)</f>
        <v>Activos Corrientes</v>
      </c>
      <c r="P184" t="str">
        <f t="shared" si="13"/>
        <v>25702</v>
      </c>
    </row>
    <row r="185" spans="1:16" x14ac:dyDescent="0.25">
      <c r="A185" s="310" t="s">
        <v>4878</v>
      </c>
      <c r="B185" s="383">
        <v>6</v>
      </c>
      <c r="C185" s="383">
        <v>151025702045990</v>
      </c>
      <c r="D185" s="499" t="s">
        <v>4468</v>
      </c>
      <c r="E185" t="str">
        <f t="shared" si="11"/>
        <v>150102570204599</v>
      </c>
      <c r="F185" t="str">
        <f t="shared" si="14"/>
        <v>0</v>
      </c>
      <c r="G185">
        <v>6</v>
      </c>
      <c r="H185" s="499" t="s">
        <v>4478</v>
      </c>
      <c r="I185" s="549">
        <v>11145670087</v>
      </c>
      <c r="J185" s="314">
        <f t="shared" si="12"/>
        <v>11145670.086999999</v>
      </c>
      <c r="K185" t="str">
        <f>+VLOOKUP(D185,'plan de cuentas'!C:G,4,0)</f>
        <v>ACTIVOS</v>
      </c>
      <c r="L185" t="str">
        <f>VLOOKUP(D185,'plan de cuentas'!C:H,5,0)</f>
        <v>Cuentas por Cobrar LP</v>
      </c>
      <c r="M185" t="str">
        <f>VLOOKUP(D185,'plan de cuentas'!C:I,6,0)</f>
        <v>Deudores por prestamos locales</v>
      </c>
      <c r="N185" t="str">
        <f>VLOOKUP(D185,'plan de cuentas'!C:J,7,0)</f>
        <v>Activos no Corrientes</v>
      </c>
      <c r="P185" t="str">
        <f t="shared" si="13"/>
        <v>25702</v>
      </c>
    </row>
    <row r="186" spans="1:16" x14ac:dyDescent="0.25">
      <c r="A186" s="311" t="s">
        <v>4878</v>
      </c>
      <c r="B186" s="384">
        <v>6</v>
      </c>
      <c r="C186" s="384">
        <v>151025702046990</v>
      </c>
      <c r="D186" s="385" t="s">
        <v>4636</v>
      </c>
      <c r="E186" t="str">
        <f t="shared" si="11"/>
        <v>150102570204699</v>
      </c>
      <c r="F186" t="str">
        <f t="shared" si="14"/>
        <v>0</v>
      </c>
      <c r="G186">
        <v>6</v>
      </c>
      <c r="H186" s="385" t="s">
        <v>4670</v>
      </c>
      <c r="I186" s="548">
        <v>1784310482</v>
      </c>
      <c r="J186" s="314">
        <f t="shared" si="12"/>
        <v>1784310.4820000001</v>
      </c>
      <c r="K186" t="str">
        <f>+VLOOKUP(D186,'plan de cuentas'!C:G,4,0)</f>
        <v>ACTIVOS</v>
      </c>
      <c r="L186" t="str">
        <f>VLOOKUP(D186,'plan de cuentas'!C:H,5,0)</f>
        <v>Otros créditos CP</v>
      </c>
      <c r="M186" t="str">
        <f>VLOOKUP(D186,'plan de cuentas'!C:I,6,0)</f>
        <v>Otros Deudores</v>
      </c>
      <c r="N186" t="str">
        <f>VLOOKUP(D186,'plan de cuentas'!C:J,7,0)</f>
        <v>Activos Corrientes</v>
      </c>
      <c r="P186" t="str">
        <f t="shared" si="13"/>
        <v>25702</v>
      </c>
    </row>
    <row r="187" spans="1:16" x14ac:dyDescent="0.25">
      <c r="A187" s="310" t="s">
        <v>4878</v>
      </c>
      <c r="B187" s="383">
        <v>6</v>
      </c>
      <c r="C187" s="383">
        <v>151025702048990</v>
      </c>
      <c r="D187" s="499" t="s">
        <v>4638</v>
      </c>
      <c r="E187" t="str">
        <f t="shared" si="11"/>
        <v>150102570204899</v>
      </c>
      <c r="F187" t="str">
        <f t="shared" si="14"/>
        <v>0</v>
      </c>
      <c r="G187">
        <v>6</v>
      </c>
      <c r="H187" s="499" t="s">
        <v>4672</v>
      </c>
      <c r="I187" s="549">
        <v>101220455</v>
      </c>
      <c r="J187" s="314">
        <f t="shared" si="12"/>
        <v>101220.455</v>
      </c>
      <c r="K187" t="str">
        <f>+VLOOKUP(D187,'plan de cuentas'!C:G,4,0)</f>
        <v>ACTIVOS</v>
      </c>
      <c r="L187" t="str">
        <f>VLOOKUP(D187,'plan de cuentas'!C:H,5,0)</f>
        <v>Otros créditos CP</v>
      </c>
      <c r="M187" t="str">
        <f>VLOOKUP(D187,'plan de cuentas'!C:I,6,0)</f>
        <v>Otros Deudores</v>
      </c>
      <c r="N187" t="str">
        <f>VLOOKUP(D187,'plan de cuentas'!C:J,7,0)</f>
        <v>Activos Corrientes</v>
      </c>
      <c r="P187" t="str">
        <f t="shared" si="13"/>
        <v>25702</v>
      </c>
    </row>
    <row r="188" spans="1:16" x14ac:dyDescent="0.25">
      <c r="A188" s="311" t="s">
        <v>4878</v>
      </c>
      <c r="B188" s="384">
        <v>6</v>
      </c>
      <c r="C188" s="384">
        <v>151025702049990</v>
      </c>
      <c r="D188" s="385" t="s">
        <v>4639</v>
      </c>
      <c r="E188" t="str">
        <f t="shared" si="11"/>
        <v>150102570204999</v>
      </c>
      <c r="F188" t="str">
        <f t="shared" si="14"/>
        <v>0</v>
      </c>
      <c r="G188">
        <v>6</v>
      </c>
      <c r="H188" s="385" t="s">
        <v>4673</v>
      </c>
      <c r="I188" s="548">
        <v>39495544</v>
      </c>
      <c r="J188" s="314">
        <f t="shared" si="12"/>
        <v>39495.544000000002</v>
      </c>
      <c r="K188" t="str">
        <f>+VLOOKUP(D188,'plan de cuentas'!C:G,4,0)</f>
        <v>ACTIVOS</v>
      </c>
      <c r="L188" t="str">
        <f>VLOOKUP(D188,'plan de cuentas'!C:H,5,0)</f>
        <v>Otros créditos CP</v>
      </c>
      <c r="M188" t="str">
        <f>VLOOKUP(D188,'plan de cuentas'!C:I,6,0)</f>
        <v>Otros Deudores</v>
      </c>
      <c r="N188" t="str">
        <f>VLOOKUP(D188,'plan de cuentas'!C:J,7,0)</f>
        <v>Activos Corrientes</v>
      </c>
      <c r="P188" t="str">
        <f t="shared" si="13"/>
        <v>25702</v>
      </c>
    </row>
    <row r="189" spans="1:16" x14ac:dyDescent="0.25">
      <c r="A189" s="310" t="s">
        <v>4878</v>
      </c>
      <c r="B189" s="383">
        <v>6</v>
      </c>
      <c r="C189" s="383">
        <v>151025702050990</v>
      </c>
      <c r="D189" s="499" t="s">
        <v>4882</v>
      </c>
      <c r="E189" t="str">
        <f t="shared" si="11"/>
        <v>150102570205099</v>
      </c>
      <c r="F189" t="str">
        <f t="shared" si="14"/>
        <v>0</v>
      </c>
      <c r="G189">
        <v>6</v>
      </c>
      <c r="H189" s="499" t="s">
        <v>3498</v>
      </c>
      <c r="I189" s="549">
        <v>22313081</v>
      </c>
      <c r="J189" s="314">
        <f t="shared" si="12"/>
        <v>22313.080999999998</v>
      </c>
      <c r="K189" t="str">
        <f>+VLOOKUP(D189,'plan de cuentas'!C:G,4,0)</f>
        <v>ACTIVOS</v>
      </c>
      <c r="L189" t="str">
        <f>VLOOKUP(D189,'plan de cuentas'!C:H,5,0)</f>
        <v>Otros créditos CP</v>
      </c>
      <c r="M189" t="str">
        <f>VLOOKUP(D189,'plan de cuentas'!C:I,6,0)</f>
        <v>Otros Deudores</v>
      </c>
      <c r="N189" t="str">
        <f>VLOOKUP(D189,'plan de cuentas'!C:J,7,0)</f>
        <v>Activos Corrientes</v>
      </c>
      <c r="P189" t="str">
        <f t="shared" si="13"/>
        <v>25702</v>
      </c>
    </row>
    <row r="190" spans="1:16" x14ac:dyDescent="0.25">
      <c r="A190" s="311" t="s">
        <v>4878</v>
      </c>
      <c r="B190" s="384">
        <v>6</v>
      </c>
      <c r="C190" s="384">
        <v>151025702052990</v>
      </c>
      <c r="D190" s="385" t="s">
        <v>4883</v>
      </c>
      <c r="E190" t="str">
        <f t="shared" si="11"/>
        <v>150102570205299</v>
      </c>
      <c r="F190" t="str">
        <f t="shared" si="14"/>
        <v>0</v>
      </c>
      <c r="G190">
        <v>6</v>
      </c>
      <c r="H190" s="385" t="s">
        <v>4899</v>
      </c>
      <c r="I190" s="548">
        <v>126555761</v>
      </c>
      <c r="J190" s="314">
        <f t="shared" si="12"/>
        <v>126555.761</v>
      </c>
      <c r="K190" t="str">
        <f>+VLOOKUP(D190,'plan de cuentas'!C:G,4,0)</f>
        <v>ACTIVOS</v>
      </c>
      <c r="L190" t="str">
        <f>VLOOKUP(D190,'plan de cuentas'!C:H,5,0)</f>
        <v>Otros créditos CP</v>
      </c>
      <c r="M190" t="str">
        <f>VLOOKUP(D190,'plan de cuentas'!C:I,6,0)</f>
        <v>Otros Deudores</v>
      </c>
      <c r="N190" t="str">
        <f>VLOOKUP(D190,'plan de cuentas'!C:J,7,0)</f>
        <v>Activos Corrientes</v>
      </c>
      <c r="P190" t="str">
        <f t="shared" si="13"/>
        <v>25702</v>
      </c>
    </row>
    <row r="191" spans="1:16" x14ac:dyDescent="0.25">
      <c r="A191" s="310" t="s">
        <v>4878</v>
      </c>
      <c r="B191" s="383">
        <v>6</v>
      </c>
      <c r="C191" s="383">
        <v>151025702053990</v>
      </c>
      <c r="D191" s="499" t="s">
        <v>4884</v>
      </c>
      <c r="E191" t="str">
        <f t="shared" si="11"/>
        <v>150102570205399</v>
      </c>
      <c r="F191" t="str">
        <f t="shared" si="14"/>
        <v>0</v>
      </c>
      <c r="G191">
        <v>6</v>
      </c>
      <c r="H191" s="499" t="s">
        <v>4900</v>
      </c>
      <c r="I191" s="549">
        <v>-51384445</v>
      </c>
      <c r="J191" s="314">
        <f t="shared" si="12"/>
        <v>-51384.445</v>
      </c>
      <c r="K191" t="str">
        <f>+VLOOKUP(D191,'plan de cuentas'!C:G,4,0)</f>
        <v>ACTIVOS</v>
      </c>
      <c r="L191" t="str">
        <f>VLOOKUP(D191,'plan de cuentas'!C:H,5,0)</f>
        <v>Otros créditos CP</v>
      </c>
      <c r="M191" t="str">
        <f>VLOOKUP(D191,'plan de cuentas'!C:I,6,0)</f>
        <v>Otros Deudores</v>
      </c>
      <c r="N191" t="str">
        <f>VLOOKUP(D191,'plan de cuentas'!C:J,7,0)</f>
        <v>Activos Corrientes</v>
      </c>
      <c r="P191" t="str">
        <f t="shared" si="13"/>
        <v>25702</v>
      </c>
    </row>
    <row r="192" spans="1:16" x14ac:dyDescent="0.25">
      <c r="A192" s="311" t="s">
        <v>4878</v>
      </c>
      <c r="B192" s="384">
        <v>7</v>
      </c>
      <c r="C192" s="384">
        <v>151025702058990</v>
      </c>
      <c r="D192" s="385" t="s">
        <v>1512</v>
      </c>
      <c r="E192" t="str">
        <f t="shared" si="11"/>
        <v>150102570205899</v>
      </c>
      <c r="F192" t="str">
        <f t="shared" si="14"/>
        <v>0</v>
      </c>
      <c r="G192">
        <v>6</v>
      </c>
      <c r="H192" s="385" t="s">
        <v>1513</v>
      </c>
      <c r="I192" s="548">
        <v>1680000</v>
      </c>
      <c r="J192" s="314">
        <f t="shared" si="12"/>
        <v>1680</v>
      </c>
      <c r="K192" t="str">
        <f>+VLOOKUP(D192,'plan de cuentas'!C:G,4,0)</f>
        <v>ACTIVOS</v>
      </c>
      <c r="L192" t="str">
        <f>VLOOKUP(D192,'plan de cuentas'!C:H,5,0)</f>
        <v>Otros créditos CP</v>
      </c>
      <c r="M192" t="str">
        <f>VLOOKUP(D192,'plan de cuentas'!C:I,6,0)</f>
        <v>Otros Deudores</v>
      </c>
      <c r="N192" t="str">
        <f>VLOOKUP(D192,'plan de cuentas'!C:J,7,0)</f>
        <v>Activos Corrientes</v>
      </c>
      <c r="P192" t="str">
        <f t="shared" si="13"/>
        <v>25702</v>
      </c>
    </row>
    <row r="193" spans="1:16" x14ac:dyDescent="0.25">
      <c r="A193" s="310" t="s">
        <v>4878</v>
      </c>
      <c r="B193" s="383">
        <v>6</v>
      </c>
      <c r="C193" s="383">
        <v>151025702059990</v>
      </c>
      <c r="D193" s="499" t="s">
        <v>954</v>
      </c>
      <c r="E193" t="str">
        <f t="shared" si="11"/>
        <v>150102570205999</v>
      </c>
      <c r="G193">
        <v>6</v>
      </c>
      <c r="H193" s="499" t="s">
        <v>955</v>
      </c>
      <c r="I193" s="549">
        <v>3007742265</v>
      </c>
      <c r="J193" s="314">
        <f t="shared" si="12"/>
        <v>3007742.2650000001</v>
      </c>
      <c r="K193" t="str">
        <f>+VLOOKUP(D193,'plan de cuentas'!C:G,4,0)</f>
        <v>ACTIVOS</v>
      </c>
      <c r="L193" t="str">
        <f>VLOOKUP(D193,'plan de cuentas'!C:H,5,0)</f>
        <v>Otros créditos CP</v>
      </c>
      <c r="M193" t="str">
        <f>VLOOKUP(D193,'plan de cuentas'!C:I,6,0)</f>
        <v>Otros Deudores</v>
      </c>
      <c r="N193" t="str">
        <f>VLOOKUP(D193,'plan de cuentas'!C:J,7,0)</f>
        <v>Activos Corrientes</v>
      </c>
      <c r="P193" t="str">
        <f t="shared" si="13"/>
        <v>25702</v>
      </c>
    </row>
    <row r="194" spans="1:16" x14ac:dyDescent="0.25">
      <c r="A194" s="311" t="s">
        <v>4878</v>
      </c>
      <c r="B194" s="384">
        <v>7</v>
      </c>
      <c r="C194" s="384">
        <v>151025702060990</v>
      </c>
      <c r="D194" s="385" t="s">
        <v>956</v>
      </c>
      <c r="E194" t="str">
        <f t="shared" si="11"/>
        <v>150102570206099</v>
      </c>
      <c r="G194">
        <v>6</v>
      </c>
      <c r="H194" s="499" t="s">
        <v>957</v>
      </c>
      <c r="I194" s="549">
        <v>28050258</v>
      </c>
      <c r="J194" s="314">
        <f t="shared" si="12"/>
        <v>28050.258000000002</v>
      </c>
      <c r="K194" t="str">
        <f>+VLOOKUP(D194,'plan de cuentas'!C:G,4,0)</f>
        <v>ACTIVOS</v>
      </c>
      <c r="L194" t="str">
        <f>VLOOKUP(D194,'plan de cuentas'!C:H,5,0)</f>
        <v>Otros créditos CP</v>
      </c>
      <c r="M194" t="str">
        <f>VLOOKUP(D194,'plan de cuentas'!C:I,6,0)</f>
        <v>Otros Deudores</v>
      </c>
      <c r="N194" t="str">
        <f>VLOOKUP(D194,'plan de cuentas'!C:J,7,0)</f>
        <v>Activos Corrientes</v>
      </c>
      <c r="P194" t="str">
        <f t="shared" si="13"/>
        <v>25702</v>
      </c>
    </row>
    <row r="195" spans="1:16" s="315" customFormat="1" x14ac:dyDescent="0.25">
      <c r="A195" s="310" t="s">
        <v>4878</v>
      </c>
      <c r="B195" s="383">
        <v>6</v>
      </c>
      <c r="C195" s="383">
        <v>151025702061990</v>
      </c>
      <c r="D195" s="499" t="s">
        <v>958</v>
      </c>
      <c r="E195" t="str">
        <f t="shared" si="11"/>
        <v>150102570206199</v>
      </c>
      <c r="F195"/>
      <c r="G195">
        <v>6</v>
      </c>
      <c r="H195" s="499" t="s">
        <v>959</v>
      </c>
      <c r="I195" s="549">
        <v>9660922</v>
      </c>
      <c r="J195" s="314">
        <f t="shared" si="12"/>
        <v>9660.9220000000005</v>
      </c>
      <c r="K195" t="str">
        <f>+VLOOKUP(D195,'plan de cuentas'!C:G,4,0)</f>
        <v>ACTIVOS</v>
      </c>
      <c r="L195" t="str">
        <f>VLOOKUP(D195,'plan de cuentas'!C:H,5,0)</f>
        <v>Otros créditos CP</v>
      </c>
      <c r="M195" t="str">
        <f>VLOOKUP(D195,'plan de cuentas'!C:I,6,0)</f>
        <v>Otros Deudores</v>
      </c>
      <c r="N195" t="str">
        <f>VLOOKUP(D195,'plan de cuentas'!C:J,7,0)</f>
        <v>Activos Corrientes</v>
      </c>
      <c r="O195"/>
      <c r="P195" t="str">
        <f t="shared" si="13"/>
        <v>25702</v>
      </c>
    </row>
    <row r="196" spans="1:16" s="315" customFormat="1" x14ac:dyDescent="0.25">
      <c r="A196" s="311" t="s">
        <v>4878</v>
      </c>
      <c r="B196" s="384">
        <v>6</v>
      </c>
      <c r="C196" s="384">
        <v>151025702062990</v>
      </c>
      <c r="D196" s="385" t="s">
        <v>960</v>
      </c>
      <c r="E196" t="str">
        <f t="shared" si="11"/>
        <v>150102570206299</v>
      </c>
      <c r="F196"/>
      <c r="G196">
        <v>6</v>
      </c>
      <c r="H196" s="385" t="s">
        <v>961</v>
      </c>
      <c r="I196" s="548">
        <v>15913199</v>
      </c>
      <c r="J196" s="314">
        <f t="shared" si="12"/>
        <v>15913.199000000001</v>
      </c>
      <c r="K196" t="str">
        <f>+VLOOKUP(D196,'plan de cuentas'!C:G,4,0)</f>
        <v>ACTIVOS</v>
      </c>
      <c r="L196" t="str">
        <f>VLOOKUP(D196,'plan de cuentas'!C:H,5,0)</f>
        <v>Otros créditos CP</v>
      </c>
      <c r="M196" t="str">
        <f>VLOOKUP(D196,'plan de cuentas'!C:I,6,0)</f>
        <v>Otros Deudores</v>
      </c>
      <c r="N196" t="str">
        <f>VLOOKUP(D196,'plan de cuentas'!C:J,7,0)</f>
        <v>Activos Corrientes</v>
      </c>
      <c r="O196"/>
      <c r="P196" t="str">
        <f t="shared" si="13"/>
        <v>25702</v>
      </c>
    </row>
    <row r="197" spans="1:16" s="315" customFormat="1" x14ac:dyDescent="0.25">
      <c r="A197" s="310" t="s">
        <v>4878</v>
      </c>
      <c r="B197" s="383">
        <v>6</v>
      </c>
      <c r="C197" s="383">
        <v>151025702063990</v>
      </c>
      <c r="D197" s="499" t="s">
        <v>962</v>
      </c>
      <c r="E197" t="str">
        <f t="shared" ref="E197:E217" si="15">+MID(D197,3,2)&amp;+MID(D197,6,1)&amp;+MID(D197,8,2)&amp;+MID(D197,11,3)&amp;+MID(D197,17,2)&amp;+MID(D197,20,3)&amp;+MID(D197,24,2)</f>
        <v>150102570206399</v>
      </c>
      <c r="F197"/>
      <c r="G197">
        <v>6</v>
      </c>
      <c r="H197" s="499" t="s">
        <v>963</v>
      </c>
      <c r="I197" s="549">
        <v>21506641</v>
      </c>
      <c r="J197" s="314">
        <f t="shared" ref="J197:J217" si="16">I197/1000</f>
        <v>21506.641</v>
      </c>
      <c r="K197" t="str">
        <f>+VLOOKUP(D197,'plan de cuentas'!C:G,4,0)</f>
        <v>ACTIVOS</v>
      </c>
      <c r="L197" t="str">
        <f>VLOOKUP(D197,'plan de cuentas'!C:H,5,0)</f>
        <v>Otros créditos CP</v>
      </c>
      <c r="M197" t="str">
        <f>VLOOKUP(D197,'plan de cuentas'!C:I,6,0)</f>
        <v>Otros Deudores</v>
      </c>
      <c r="N197" t="str">
        <f>VLOOKUP(D197,'plan de cuentas'!C:J,7,0)</f>
        <v>Activos Corrientes</v>
      </c>
      <c r="O197"/>
      <c r="P197" t="str">
        <f t="shared" ref="P197:P217" si="17">MID(E197,6,5)</f>
        <v>25702</v>
      </c>
    </row>
    <row r="198" spans="1:16" s="315" customFormat="1" x14ac:dyDescent="0.25">
      <c r="A198" s="311" t="s">
        <v>4878</v>
      </c>
      <c r="B198" s="384">
        <v>6</v>
      </c>
      <c r="C198" s="384">
        <v>151025702066990</v>
      </c>
      <c r="D198" s="385" t="s">
        <v>3477</v>
      </c>
      <c r="E198" t="str">
        <f t="shared" si="15"/>
        <v>150102570206699</v>
      </c>
      <c r="G198">
        <v>6</v>
      </c>
      <c r="H198" s="499" t="s">
        <v>4719</v>
      </c>
      <c r="I198" s="549">
        <v>2211458960</v>
      </c>
      <c r="J198" s="314">
        <f t="shared" si="16"/>
        <v>2211458.96</v>
      </c>
      <c r="K198" s="315" t="str">
        <f>+VLOOKUP(D198,'plan de cuentas'!C:G,4,0)</f>
        <v>ACTIVOS</v>
      </c>
      <c r="L198" t="str">
        <f>VLOOKUP(D198,'plan de cuentas'!C:H,5,0)</f>
        <v>Otros créditos CP</v>
      </c>
      <c r="M198" s="315" t="str">
        <f>VLOOKUP(D198,'plan de cuentas'!C:I,6,0)</f>
        <v>Otros Deudores</v>
      </c>
      <c r="N198" t="str">
        <f>VLOOKUP(D198,'plan de cuentas'!C:J,7,0)</f>
        <v>Activos Corrientes</v>
      </c>
      <c r="P198" s="315" t="str">
        <f t="shared" si="17"/>
        <v>25702</v>
      </c>
    </row>
    <row r="199" spans="1:16" s="315" customFormat="1" x14ac:dyDescent="0.25">
      <c r="A199" s="310" t="s">
        <v>4878</v>
      </c>
      <c r="B199" s="383">
        <v>6</v>
      </c>
      <c r="C199" s="383">
        <v>151025702087990</v>
      </c>
      <c r="D199" s="499" t="s">
        <v>966</v>
      </c>
      <c r="E199" t="str">
        <f t="shared" si="15"/>
        <v>150102570208799</v>
      </c>
      <c r="F199"/>
      <c r="G199">
        <v>5</v>
      </c>
      <c r="H199" s="385" t="s">
        <v>967</v>
      </c>
      <c r="I199" s="548">
        <v>12944701395</v>
      </c>
      <c r="J199" s="314">
        <f t="shared" si="16"/>
        <v>12944701.395</v>
      </c>
      <c r="K199" t="str">
        <f>+VLOOKUP(D199,'plan de cuentas'!C:G,4,0)</f>
        <v>ACTIVOS</v>
      </c>
      <c r="L199" t="str">
        <f>VLOOKUP(D199,'plan de cuentas'!C:H,5,0)</f>
        <v>Cuentas por Cobrar LP</v>
      </c>
      <c r="M199" t="str">
        <f>VLOOKUP(D199,'plan de cuentas'!C:I,6,0)</f>
        <v>Deudores por prestamos locales</v>
      </c>
      <c r="N199" t="str">
        <f>VLOOKUP(D199,'plan de cuentas'!C:J,7,0)</f>
        <v>Activos no Corrientes</v>
      </c>
      <c r="O199"/>
      <c r="P199" t="str">
        <f t="shared" si="17"/>
        <v>25702</v>
      </c>
    </row>
    <row r="200" spans="1:16" x14ac:dyDescent="0.25">
      <c r="A200" s="311" t="s">
        <v>4878</v>
      </c>
      <c r="B200" s="384">
        <v>6</v>
      </c>
      <c r="C200" s="384">
        <v>151025702088990</v>
      </c>
      <c r="D200" s="385" t="s">
        <v>4506</v>
      </c>
      <c r="E200" t="str">
        <f t="shared" si="15"/>
        <v>150102570208899</v>
      </c>
      <c r="G200">
        <v>6</v>
      </c>
      <c r="H200" s="499" t="s">
        <v>4512</v>
      </c>
      <c r="I200" s="549">
        <v>139924990</v>
      </c>
      <c r="J200" s="314">
        <f t="shared" si="16"/>
        <v>139924.99</v>
      </c>
      <c r="K200" t="str">
        <f>+VLOOKUP(D200,'plan de cuentas'!C:G,4,0)</f>
        <v>ACTIVOS</v>
      </c>
      <c r="L200" t="str">
        <f>VLOOKUP(D200,'plan de cuentas'!C:H,5,0)</f>
        <v>Otros créditos CP</v>
      </c>
      <c r="M200" t="str">
        <f>VLOOKUP(D200,'plan de cuentas'!C:I,6,0)</f>
        <v>Otros Deudores</v>
      </c>
      <c r="N200" t="str">
        <f>VLOOKUP(D200,'plan de cuentas'!C:J,7,0)</f>
        <v>Activos Corrientes</v>
      </c>
      <c r="P200" t="str">
        <f t="shared" si="17"/>
        <v>25702</v>
      </c>
    </row>
    <row r="201" spans="1:16" x14ac:dyDescent="0.25">
      <c r="A201" s="310" t="s">
        <v>4878</v>
      </c>
      <c r="B201" s="383">
        <v>6</v>
      </c>
      <c r="C201" s="383">
        <v>151025702090990</v>
      </c>
      <c r="D201" s="499" t="s">
        <v>968</v>
      </c>
      <c r="E201" t="str">
        <f t="shared" si="15"/>
        <v>150102570209099</v>
      </c>
      <c r="G201">
        <v>6</v>
      </c>
      <c r="H201" s="499" t="s">
        <v>969</v>
      </c>
      <c r="I201" s="549">
        <v>-1846523</v>
      </c>
      <c r="J201" s="314">
        <f t="shared" si="16"/>
        <v>-1846.5229999999999</v>
      </c>
      <c r="K201" t="str">
        <f>+VLOOKUP(D201,'plan de cuentas'!C:G,4,0)</f>
        <v>ACTIVOS</v>
      </c>
      <c r="L201" t="str">
        <f>VLOOKUP(D201,'plan de cuentas'!C:H,5,0)</f>
        <v>Otros créditos CP</v>
      </c>
      <c r="M201" t="str">
        <f>VLOOKUP(D201,'plan de cuentas'!C:I,6,0)</f>
        <v>Otros Deudores</v>
      </c>
      <c r="N201" t="str">
        <f>VLOOKUP(D201,'plan de cuentas'!C:J,7,0)</f>
        <v>Activos Corrientes</v>
      </c>
      <c r="P201" t="str">
        <f t="shared" si="17"/>
        <v>25702</v>
      </c>
    </row>
    <row r="202" spans="1:16" s="315" customFormat="1" x14ac:dyDescent="0.25">
      <c r="A202" s="311" t="s">
        <v>4878</v>
      </c>
      <c r="B202" s="384">
        <v>6</v>
      </c>
      <c r="C202" s="384">
        <v>151025702101990</v>
      </c>
      <c r="D202" s="385" t="s">
        <v>4641</v>
      </c>
      <c r="E202" s="315" t="str">
        <f t="shared" si="15"/>
        <v>150102570210199</v>
      </c>
      <c r="F202" s="315" t="str">
        <f>MID(E202,3,1)</f>
        <v>0</v>
      </c>
      <c r="G202">
        <v>6</v>
      </c>
      <c r="H202" s="567" t="s">
        <v>4675</v>
      </c>
      <c r="I202" s="568">
        <v>1976197729</v>
      </c>
      <c r="J202" s="554">
        <f t="shared" si="16"/>
        <v>1976197.7290000001</v>
      </c>
      <c r="K202" s="315" t="str">
        <f>+VLOOKUP(D202,'plan de cuentas'!C:G,4,0)</f>
        <v>ACTIVOS</v>
      </c>
      <c r="L202" s="315" t="str">
        <f>VLOOKUP(D202,'plan de cuentas'!C:H,5,0)</f>
        <v>Otros créditos CP</v>
      </c>
      <c r="M202" s="315" t="str">
        <f>VLOOKUP(D202,'plan de cuentas'!C:I,6,0)</f>
        <v>Otros Deudores</v>
      </c>
      <c r="N202" s="315" t="str">
        <f>VLOOKUP(D202,'plan de cuentas'!C:J,7,0)</f>
        <v>Activos Corrientes</v>
      </c>
      <c r="P202" s="315" t="str">
        <f t="shared" si="17"/>
        <v>25702</v>
      </c>
    </row>
    <row r="203" spans="1:16" s="315" customFormat="1" x14ac:dyDescent="0.25">
      <c r="A203" s="310" t="s">
        <v>4878</v>
      </c>
      <c r="B203" s="383">
        <v>6</v>
      </c>
      <c r="C203" s="383">
        <v>151025702107010</v>
      </c>
      <c r="D203" s="499" t="s">
        <v>3500</v>
      </c>
      <c r="E203" s="315" t="str">
        <f t="shared" si="15"/>
        <v>150102570210701</v>
      </c>
      <c r="G203">
        <v>6</v>
      </c>
      <c r="H203" s="567" t="s">
        <v>3501</v>
      </c>
      <c r="I203" s="568">
        <v>24454968</v>
      </c>
      <c r="J203" s="554">
        <f t="shared" si="16"/>
        <v>24454.968000000001</v>
      </c>
      <c r="K203" s="315" t="str">
        <f>+VLOOKUP(D203,'plan de cuentas'!C:G,4,0)</f>
        <v>ACTIVOS</v>
      </c>
      <c r="L203" s="315" t="str">
        <f>VLOOKUP(D203,'plan de cuentas'!C:H,5,0)</f>
        <v>Otros créditos CP</v>
      </c>
      <c r="M203" s="315" t="str">
        <f>VLOOKUP(D203,'plan de cuentas'!C:I,6,0)</f>
        <v>Otros Deudores</v>
      </c>
      <c r="N203" s="315" t="str">
        <f>VLOOKUP(D203,'plan de cuentas'!C:J,7,0)</f>
        <v>Activos Corrientes</v>
      </c>
      <c r="P203" s="315" t="str">
        <f t="shared" si="17"/>
        <v>25702</v>
      </c>
    </row>
    <row r="204" spans="1:16" s="315" customFormat="1" x14ac:dyDescent="0.25">
      <c r="A204" s="311" t="s">
        <v>4878</v>
      </c>
      <c r="B204" s="384">
        <v>6</v>
      </c>
      <c r="C204" s="384">
        <v>151025702107990</v>
      </c>
      <c r="D204" s="385" t="s">
        <v>4644</v>
      </c>
      <c r="E204" t="str">
        <f t="shared" si="15"/>
        <v>150102570210799</v>
      </c>
      <c r="F204" t="str">
        <f>MID(E204,3,1)</f>
        <v>0</v>
      </c>
      <c r="G204">
        <v>6</v>
      </c>
      <c r="H204" s="385" t="s">
        <v>4678</v>
      </c>
      <c r="I204" s="548">
        <v>769127624</v>
      </c>
      <c r="J204" s="314">
        <f t="shared" si="16"/>
        <v>769127.62399999995</v>
      </c>
      <c r="K204" s="315" t="str">
        <f>+VLOOKUP(D204,'plan de cuentas'!C:G,4,0)</f>
        <v>ACTIVOS</v>
      </c>
      <c r="L204" t="str">
        <f>VLOOKUP(D204,'plan de cuentas'!C:H,5,0)</f>
        <v>Otros créditos CP</v>
      </c>
      <c r="M204" s="315" t="str">
        <f>VLOOKUP(D204,'plan de cuentas'!C:I,6,0)</f>
        <v>Otros Deudores</v>
      </c>
      <c r="N204" t="str">
        <f>VLOOKUP(D204,'plan de cuentas'!C:J,7,0)</f>
        <v>Activos Corrientes</v>
      </c>
      <c r="P204" s="315" t="str">
        <f t="shared" si="17"/>
        <v>25702</v>
      </c>
    </row>
    <row r="205" spans="1:16" s="315" customFormat="1" x14ac:dyDescent="0.25">
      <c r="A205" s="310" t="s">
        <v>4878</v>
      </c>
      <c r="B205" s="383">
        <v>6</v>
      </c>
      <c r="C205" s="383">
        <v>151025702113990</v>
      </c>
      <c r="D205" s="499" t="s">
        <v>4722</v>
      </c>
      <c r="E205" t="str">
        <f t="shared" si="15"/>
        <v>150102570211399</v>
      </c>
      <c r="F205"/>
      <c r="G205">
        <v>6</v>
      </c>
      <c r="H205" s="385" t="s">
        <v>4723</v>
      </c>
      <c r="I205" s="548">
        <v>659090909</v>
      </c>
      <c r="J205" s="314">
        <f t="shared" si="16"/>
        <v>659090.90899999999</v>
      </c>
      <c r="K205" t="str">
        <f>+VLOOKUP(D205,'plan de cuentas'!C:G,4,0)</f>
        <v>ACTIVOS</v>
      </c>
      <c r="L205" t="str">
        <f>VLOOKUP(D205,'plan de cuentas'!C:H,5,0)</f>
        <v>Otros créditos CP</v>
      </c>
      <c r="M205" t="str">
        <f>VLOOKUP(D205,'plan de cuentas'!C:I,6,0)</f>
        <v>Otros Deudores</v>
      </c>
      <c r="N205" t="str">
        <f>VLOOKUP(D205,'plan de cuentas'!C:J,7,0)</f>
        <v>Activos Corrientes</v>
      </c>
      <c r="O205"/>
      <c r="P205" t="str">
        <f t="shared" si="17"/>
        <v>25702</v>
      </c>
    </row>
    <row r="206" spans="1:16" s="315" customFormat="1" x14ac:dyDescent="0.25">
      <c r="A206" s="311" t="s">
        <v>4878</v>
      </c>
      <c r="B206" s="384">
        <v>6</v>
      </c>
      <c r="C206" s="384">
        <v>151025702149010</v>
      </c>
      <c r="D206" s="385" t="s">
        <v>2280</v>
      </c>
      <c r="E206" t="str">
        <f t="shared" si="15"/>
        <v>150102570214901</v>
      </c>
      <c r="F206"/>
      <c r="G206">
        <v>6</v>
      </c>
      <c r="H206" s="385" t="s">
        <v>2647</v>
      </c>
      <c r="I206" s="548">
        <v>1128281</v>
      </c>
      <c r="J206" s="314">
        <f t="shared" si="16"/>
        <v>1128.2809999999999</v>
      </c>
      <c r="K206" t="str">
        <f>+VLOOKUP(D206,'plan de cuentas'!C:G,4,0)</f>
        <v>ACTIVOS</v>
      </c>
      <c r="L206" t="str">
        <f>VLOOKUP(D206,'plan de cuentas'!C:H,5,0)</f>
        <v>Otros créditos CP</v>
      </c>
      <c r="M206" t="str">
        <f>VLOOKUP(D206,'plan de cuentas'!C:I,6,0)</f>
        <v>Otros Deudores</v>
      </c>
      <c r="N206" t="str">
        <f>VLOOKUP(D206,'plan de cuentas'!C:J,7,0)</f>
        <v>Activos Corrientes</v>
      </c>
      <c r="O206"/>
      <c r="P206" t="str">
        <f t="shared" si="17"/>
        <v>25702</v>
      </c>
    </row>
    <row r="207" spans="1:16" s="315" customFormat="1" x14ac:dyDescent="0.25">
      <c r="A207" s="310" t="s">
        <v>4878</v>
      </c>
      <c r="B207" s="383">
        <v>6</v>
      </c>
      <c r="C207" s="383">
        <v>151025702149990</v>
      </c>
      <c r="D207" s="499" t="s">
        <v>970</v>
      </c>
      <c r="E207" t="str">
        <f t="shared" si="15"/>
        <v>150102570214999</v>
      </c>
      <c r="F207"/>
      <c r="G207">
        <v>6</v>
      </c>
      <c r="H207" s="499" t="s">
        <v>971</v>
      </c>
      <c r="I207" s="549">
        <v>40</v>
      </c>
      <c r="J207" s="314">
        <f t="shared" si="16"/>
        <v>0.04</v>
      </c>
      <c r="K207" t="str">
        <f>+VLOOKUP(D207,'plan de cuentas'!C:G,4,0)</f>
        <v>ACTIVOS</v>
      </c>
      <c r="L207" t="str">
        <f>VLOOKUP(D207,'plan de cuentas'!C:H,5,0)</f>
        <v>Otros créditos CP</v>
      </c>
      <c r="M207" t="str">
        <f>VLOOKUP(D207,'plan de cuentas'!C:I,6,0)</f>
        <v>Otros Deudores</v>
      </c>
      <c r="N207" t="str">
        <f>VLOOKUP(D207,'plan de cuentas'!C:J,7,0)</f>
        <v>Activos Corrientes</v>
      </c>
      <c r="O207"/>
      <c r="P207" t="str">
        <f t="shared" si="17"/>
        <v>25702</v>
      </c>
    </row>
    <row r="208" spans="1:16" s="315" customFormat="1" x14ac:dyDescent="0.25">
      <c r="A208" s="311" t="s">
        <v>4878</v>
      </c>
      <c r="B208" s="384">
        <v>6</v>
      </c>
      <c r="C208" s="384">
        <v>151025702153990</v>
      </c>
      <c r="D208" s="385" t="s">
        <v>4536</v>
      </c>
      <c r="E208" t="str">
        <f t="shared" si="15"/>
        <v>150102570215399</v>
      </c>
      <c r="F208"/>
      <c r="G208">
        <v>6</v>
      </c>
      <c r="H208" s="499" t="s">
        <v>4577</v>
      </c>
      <c r="I208" s="549">
        <v>11941664</v>
      </c>
      <c r="J208" s="314">
        <f t="shared" si="16"/>
        <v>11941.664000000001</v>
      </c>
      <c r="K208" t="str">
        <f>+VLOOKUP(D208,'plan de cuentas'!C:G,4,0)</f>
        <v>ACTIVOS</v>
      </c>
      <c r="L208" t="str">
        <f>VLOOKUP(D208,'plan de cuentas'!C:H,5,0)</f>
        <v>Otros créditos CP</v>
      </c>
      <c r="M208" t="str">
        <f>VLOOKUP(D208,'plan de cuentas'!C:I,6,0)</f>
        <v>Otros Deudores</v>
      </c>
      <c r="N208" t="str">
        <f>VLOOKUP(D208,'plan de cuentas'!C:J,7,0)</f>
        <v>Activos Corrientes</v>
      </c>
      <c r="O208"/>
      <c r="P208" t="str">
        <f t="shared" si="17"/>
        <v>25702</v>
      </c>
    </row>
    <row r="209" spans="1:16" x14ac:dyDescent="0.25">
      <c r="A209" s="310" t="s">
        <v>4878</v>
      </c>
      <c r="B209" s="383">
        <v>6</v>
      </c>
      <c r="C209" s="383">
        <v>151025702154990</v>
      </c>
      <c r="D209" s="499" t="s">
        <v>4537</v>
      </c>
      <c r="E209" t="str">
        <f t="shared" si="15"/>
        <v>150102570215499</v>
      </c>
      <c r="F209" t="str">
        <f>MID(E209,3,1)</f>
        <v>0</v>
      </c>
      <c r="G209">
        <v>6</v>
      </c>
      <c r="H209" s="499" t="s">
        <v>4578</v>
      </c>
      <c r="I209" s="549">
        <v>1646385</v>
      </c>
      <c r="J209" s="314">
        <f t="shared" si="16"/>
        <v>1646.385</v>
      </c>
      <c r="K209" s="315" t="str">
        <f>+VLOOKUP(D209,'plan de cuentas'!C:G,4,0)</f>
        <v>ACTIVOS</v>
      </c>
      <c r="L209" t="str">
        <f>VLOOKUP(D209,'plan de cuentas'!C:H,5,0)</f>
        <v>Otros créditos CP</v>
      </c>
      <c r="M209" s="315" t="str">
        <f>VLOOKUP(D209,'plan de cuentas'!C:I,6,0)</f>
        <v>Otros Deudores</v>
      </c>
      <c r="N209" t="str">
        <f>VLOOKUP(D209,'plan de cuentas'!C:J,7,0)</f>
        <v>Activos Corrientes</v>
      </c>
      <c r="O209" s="315"/>
      <c r="P209" s="315" t="str">
        <f t="shared" si="17"/>
        <v>25702</v>
      </c>
    </row>
    <row r="210" spans="1:16" x14ac:dyDescent="0.25">
      <c r="A210" s="311" t="s">
        <v>4878</v>
      </c>
      <c r="B210" s="384">
        <v>6</v>
      </c>
      <c r="C210" s="384">
        <v>151025702268990</v>
      </c>
      <c r="D210" s="385" t="s">
        <v>2282</v>
      </c>
      <c r="E210" t="str">
        <f t="shared" si="15"/>
        <v>150102570226899</v>
      </c>
      <c r="G210">
        <v>6</v>
      </c>
      <c r="H210" s="499" t="s">
        <v>2649</v>
      </c>
      <c r="I210" s="549">
        <v>116573261</v>
      </c>
      <c r="J210" s="314">
        <f t="shared" si="16"/>
        <v>116573.261</v>
      </c>
      <c r="K210" t="str">
        <f>+VLOOKUP(D210,'plan de cuentas'!C:G,4,0)</f>
        <v>ACTIVOS</v>
      </c>
      <c r="L210" t="str">
        <f>VLOOKUP(D210,'plan de cuentas'!C:H,5,0)</f>
        <v>Otros créditos CP</v>
      </c>
      <c r="M210" t="str">
        <f>VLOOKUP(D210,'plan de cuentas'!C:I,6,0)</f>
        <v>Otros Deudores</v>
      </c>
      <c r="N210" t="str">
        <f>VLOOKUP(D210,'plan de cuentas'!C:J,7,0)</f>
        <v>Activos Corrientes</v>
      </c>
      <c r="P210" t="str">
        <f t="shared" si="17"/>
        <v>25702</v>
      </c>
    </row>
    <row r="211" spans="1:16" s="315" customFormat="1" x14ac:dyDescent="0.25">
      <c r="A211" s="310" t="s">
        <v>4878</v>
      </c>
      <c r="B211" s="383">
        <v>6</v>
      </c>
      <c r="C211" s="383">
        <v>151025702269990</v>
      </c>
      <c r="D211" s="499" t="s">
        <v>2283</v>
      </c>
      <c r="E211" t="str">
        <f t="shared" si="15"/>
        <v>150102570226999</v>
      </c>
      <c r="F211" t="str">
        <f>MID(E211,3,1)</f>
        <v>0</v>
      </c>
      <c r="G211">
        <v>6</v>
      </c>
      <c r="H211" s="499" t="s">
        <v>2650</v>
      </c>
      <c r="I211" s="549">
        <v>776010235</v>
      </c>
      <c r="J211" s="314">
        <f t="shared" si="16"/>
        <v>776010.23499999999</v>
      </c>
      <c r="K211" s="315" t="str">
        <f>+VLOOKUP(D211,'plan de cuentas'!C:G,4,0)</f>
        <v>ACTIVOS</v>
      </c>
      <c r="L211" t="str">
        <f>VLOOKUP(D211,'plan de cuentas'!C:H,5,0)</f>
        <v>Otros créditos CP</v>
      </c>
      <c r="M211" s="315" t="str">
        <f>VLOOKUP(D211,'plan de cuentas'!C:I,6,0)</f>
        <v>Otros Deudores</v>
      </c>
      <c r="N211" t="str">
        <f>VLOOKUP(D211,'plan de cuentas'!C:J,7,0)</f>
        <v>Activos Corrientes</v>
      </c>
      <c r="P211" s="315" t="str">
        <f t="shared" si="17"/>
        <v>25702</v>
      </c>
    </row>
    <row r="212" spans="1:16" s="315" customFormat="1" x14ac:dyDescent="0.25">
      <c r="A212" s="311" t="s">
        <v>4878</v>
      </c>
      <c r="B212" s="384">
        <v>6</v>
      </c>
      <c r="C212" s="384">
        <v>151025702270990</v>
      </c>
      <c r="D212" s="385" t="s">
        <v>2284</v>
      </c>
      <c r="E212" t="str">
        <f t="shared" si="15"/>
        <v>150102570227099</v>
      </c>
      <c r="F212"/>
      <c r="G212">
        <v>6</v>
      </c>
      <c r="H212" s="499" t="s">
        <v>2651</v>
      </c>
      <c r="I212" s="549">
        <v>-151413146</v>
      </c>
      <c r="J212" s="314">
        <f t="shared" si="16"/>
        <v>-151413.14600000001</v>
      </c>
      <c r="K212" t="str">
        <f>+VLOOKUP(D212,'plan de cuentas'!C:G,4,0)</f>
        <v>ACTIVOS</v>
      </c>
      <c r="L212" t="str">
        <f>VLOOKUP(D212,'plan de cuentas'!C:H,5,0)</f>
        <v>Otros créditos CP</v>
      </c>
      <c r="M212" t="str">
        <f>VLOOKUP(D212,'plan de cuentas'!C:I,6,0)</f>
        <v>Otros Deudores</v>
      </c>
      <c r="N212" t="str">
        <f>VLOOKUP(D212,'plan de cuentas'!C:J,7,0)</f>
        <v>Activos Corrientes</v>
      </c>
      <c r="O212"/>
      <c r="P212" t="str">
        <f t="shared" si="17"/>
        <v>25702</v>
      </c>
    </row>
    <row r="213" spans="1:16" s="315" customFormat="1" x14ac:dyDescent="0.25">
      <c r="A213" s="310" t="s">
        <v>4878</v>
      </c>
      <c r="B213" s="383">
        <v>6</v>
      </c>
      <c r="C213" s="383">
        <v>151025702296010</v>
      </c>
      <c r="D213" s="499" t="s">
        <v>4885</v>
      </c>
      <c r="E213" t="str">
        <f t="shared" si="15"/>
        <v>150102570229601</v>
      </c>
      <c r="F213" t="str">
        <f>MID(E213,3,1)</f>
        <v>0</v>
      </c>
      <c r="G213">
        <v>6</v>
      </c>
      <c r="H213" s="499" t="s">
        <v>4901</v>
      </c>
      <c r="I213" s="549">
        <v>207326306</v>
      </c>
      <c r="J213" s="314">
        <f t="shared" si="16"/>
        <v>207326.30600000001</v>
      </c>
      <c r="K213" t="str">
        <f>+VLOOKUP(D213,'plan de cuentas'!C:G,4,0)</f>
        <v>ACTIVOS</v>
      </c>
      <c r="L213" t="str">
        <f>VLOOKUP(D213,'plan de cuentas'!C:H,5,0)</f>
        <v>Otros créditos CP</v>
      </c>
      <c r="M213" t="str">
        <f>VLOOKUP(D213,'plan de cuentas'!C:I,6,0)</f>
        <v>Otros Deudores</v>
      </c>
      <c r="N213" t="str">
        <f>VLOOKUP(D213,'plan de cuentas'!C:J,7,0)</f>
        <v>Activos Corrientes</v>
      </c>
      <c r="O213"/>
      <c r="P213" t="str">
        <f t="shared" si="17"/>
        <v>25702</v>
      </c>
    </row>
    <row r="214" spans="1:16" s="315" customFormat="1" x14ac:dyDescent="0.25">
      <c r="A214" s="311" t="s">
        <v>4878</v>
      </c>
      <c r="B214" s="384">
        <v>6</v>
      </c>
      <c r="C214" s="384">
        <v>151025702296990</v>
      </c>
      <c r="D214" s="385" t="s">
        <v>3541</v>
      </c>
      <c r="E214" t="str">
        <f t="shared" si="15"/>
        <v>150102570229699</v>
      </c>
      <c r="F214"/>
      <c r="G214">
        <v>6</v>
      </c>
      <c r="H214" s="385" t="s">
        <v>4902</v>
      </c>
      <c r="I214" s="548">
        <v>154542949</v>
      </c>
      <c r="J214" s="314">
        <f t="shared" si="16"/>
        <v>154542.94899999999</v>
      </c>
      <c r="K214" t="str">
        <f>+VLOOKUP(D214,'plan de cuentas'!C:G,4,0)</f>
        <v>ACTIVOS</v>
      </c>
      <c r="L214" t="str">
        <f>VLOOKUP(D214,'plan de cuentas'!C:H,5,0)</f>
        <v>Otros créditos CP</v>
      </c>
      <c r="M214" t="str">
        <f>VLOOKUP(D214,'plan de cuentas'!C:I,6,0)</f>
        <v>Otros Deudores</v>
      </c>
      <c r="N214" t="str">
        <f>VLOOKUP(D214,'plan de cuentas'!C:J,7,0)</f>
        <v>Activos Corrientes</v>
      </c>
      <c r="O214"/>
      <c r="P214" t="str">
        <f t="shared" si="17"/>
        <v>25702</v>
      </c>
    </row>
    <row r="215" spans="1:16" x14ac:dyDescent="0.25">
      <c r="A215" s="310" t="s">
        <v>4878</v>
      </c>
      <c r="B215" s="383">
        <v>6</v>
      </c>
      <c r="C215" s="383">
        <v>151025702297010</v>
      </c>
      <c r="D215" s="499" t="s">
        <v>4469</v>
      </c>
      <c r="E215" t="str">
        <f t="shared" si="15"/>
        <v>150102570229701</v>
      </c>
      <c r="G215">
        <v>6</v>
      </c>
      <c r="H215" s="499" t="s">
        <v>4724</v>
      </c>
      <c r="I215" s="549">
        <v>158522260</v>
      </c>
      <c r="J215" s="314">
        <f t="shared" si="16"/>
        <v>158522.26</v>
      </c>
      <c r="K215" t="str">
        <f>+VLOOKUP(D215,'plan de cuentas'!C:G,4,0)</f>
        <v>ACTIVOS</v>
      </c>
      <c r="L215" t="str">
        <f>VLOOKUP(D215,'plan de cuentas'!C:H,5,0)</f>
        <v>Otros créditos CP</v>
      </c>
      <c r="M215" t="str">
        <f>VLOOKUP(D215,'plan de cuentas'!C:I,6,0)</f>
        <v>Otros Deudores</v>
      </c>
      <c r="N215" t="str">
        <f>VLOOKUP(D215,'plan de cuentas'!C:J,7,0)</f>
        <v>Activos Corrientes</v>
      </c>
      <c r="P215" t="str">
        <f t="shared" si="17"/>
        <v>25702</v>
      </c>
    </row>
    <row r="216" spans="1:16" x14ac:dyDescent="0.25">
      <c r="A216" s="311" t="s">
        <v>4878</v>
      </c>
      <c r="B216" s="384">
        <v>6</v>
      </c>
      <c r="C216" s="384">
        <v>151025702300010</v>
      </c>
      <c r="D216" s="385" t="s">
        <v>4646</v>
      </c>
      <c r="E216" t="str">
        <f t="shared" si="15"/>
        <v>150102570230001</v>
      </c>
      <c r="F216" s="315"/>
      <c r="G216">
        <v>6</v>
      </c>
      <c r="H216" s="499" t="s">
        <v>4680</v>
      </c>
      <c r="I216" s="549">
        <v>346502</v>
      </c>
      <c r="J216" s="314">
        <f t="shared" si="16"/>
        <v>346.50200000000001</v>
      </c>
      <c r="K216" s="315" t="str">
        <f>+VLOOKUP(D216,'plan de cuentas'!C:G,4,0)</f>
        <v>ACTIVOS</v>
      </c>
      <c r="L216" t="str">
        <f>VLOOKUP(D216,'plan de cuentas'!C:H,5,0)</f>
        <v>Otros créditos CP</v>
      </c>
      <c r="M216" s="315" t="str">
        <f>VLOOKUP(D216,'plan de cuentas'!C:I,6,0)</f>
        <v>Otros Deudores</v>
      </c>
      <c r="N216" t="str">
        <f>VLOOKUP(D216,'plan de cuentas'!C:J,7,0)</f>
        <v>Activos Corrientes</v>
      </c>
      <c r="O216" s="315"/>
      <c r="P216" s="315" t="str">
        <f t="shared" si="17"/>
        <v>25702</v>
      </c>
    </row>
    <row r="217" spans="1:16" s="315" customFormat="1" x14ac:dyDescent="0.25">
      <c r="A217" s="310" t="s">
        <v>4878</v>
      </c>
      <c r="B217" s="383">
        <v>6</v>
      </c>
      <c r="C217" s="383">
        <v>151025702300990</v>
      </c>
      <c r="D217" s="499" t="s">
        <v>4647</v>
      </c>
      <c r="E217" t="str">
        <f t="shared" si="15"/>
        <v>150102570230099</v>
      </c>
      <c r="F217" t="str">
        <f>MID(E217,3,1)</f>
        <v>0</v>
      </c>
      <c r="G217">
        <v>6</v>
      </c>
      <c r="H217" s="385" t="s">
        <v>4680</v>
      </c>
      <c r="I217" s="548">
        <v>-272900720</v>
      </c>
      <c r="J217" s="314">
        <f t="shared" si="16"/>
        <v>-272900.71999999997</v>
      </c>
      <c r="K217" s="315" t="str">
        <f>+VLOOKUP(D217,'plan de cuentas'!C:G,4,0)</f>
        <v>ACTIVOS</v>
      </c>
      <c r="L217" t="str">
        <f>VLOOKUP(D217,'plan de cuentas'!C:H,5,0)</f>
        <v>Otros créditos CP</v>
      </c>
      <c r="M217" s="315" t="str">
        <f>VLOOKUP(D217,'plan de cuentas'!C:I,6,0)</f>
        <v>Otros Deudores</v>
      </c>
      <c r="N217" t="str">
        <f>VLOOKUP(D217,'plan de cuentas'!C:J,7,0)</f>
        <v>Activos Corrientes</v>
      </c>
      <c r="P217" s="315" t="str">
        <f t="shared" si="17"/>
        <v>25702</v>
      </c>
    </row>
    <row r="218" spans="1:16" x14ac:dyDescent="0.25">
      <c r="A218" s="311" t="s">
        <v>4878</v>
      </c>
      <c r="B218" s="384">
        <v>6</v>
      </c>
      <c r="C218" s="384">
        <v>161026502001990</v>
      </c>
      <c r="D218" s="385" t="s">
        <v>972</v>
      </c>
      <c r="E218" t="str">
        <f t="shared" ref="E218:E236" si="18">+MID(D218,3,2)&amp;+MID(D218,6,1)&amp;+MID(D218,8,2)&amp;+MID(D218,11,3)&amp;+MID(D218,17,2)&amp;+MID(D218,20,3)&amp;+MID(D218,24,2)</f>
        <v>160102650200199</v>
      </c>
      <c r="G218">
        <v>5</v>
      </c>
      <c r="H218" s="499" t="s">
        <v>973</v>
      </c>
      <c r="I218" s="549">
        <v>7019817288</v>
      </c>
      <c r="J218" s="314">
        <f t="shared" ref="J218:J236" si="19">I218/1000</f>
        <v>7019817.2879999997</v>
      </c>
      <c r="K218" t="str">
        <f>+VLOOKUP(D218,'plan de cuentas'!C:G,4,0)</f>
        <v>ACTIVOS</v>
      </c>
      <c r="L218" t="str">
        <f>VLOOKUP(D218,'plan de cuentas'!C:H,5,0)</f>
        <v>Cuentas por Cobrar CP</v>
      </c>
      <c r="M218" t="str">
        <f>VLOOKUP(D218,'plan de cuentas'!C:I,6,0)</f>
        <v>Deudores por prestamos locales</v>
      </c>
      <c r="N218" t="str">
        <f>VLOOKUP(D218,'plan de cuentas'!C:J,7,0)</f>
        <v>Activos Corrientes</v>
      </c>
      <c r="P218" t="str">
        <f t="shared" ref="P218:P241" si="20">MID(E218,6,5)</f>
        <v>26502</v>
      </c>
    </row>
    <row r="219" spans="1:16" x14ac:dyDescent="0.25">
      <c r="A219" s="310" t="s">
        <v>4878</v>
      </c>
      <c r="B219" s="383">
        <v>6</v>
      </c>
      <c r="C219" s="383">
        <v>161026504000990</v>
      </c>
      <c r="D219" s="499" t="s">
        <v>4648</v>
      </c>
      <c r="E219" t="str">
        <f t="shared" si="18"/>
        <v>160102650400099</v>
      </c>
      <c r="F219" t="str">
        <f>MID(E219,3,1)</f>
        <v>0</v>
      </c>
      <c r="G219">
        <v>5</v>
      </c>
      <c r="H219" s="499" t="s">
        <v>4681</v>
      </c>
      <c r="I219" s="549">
        <v>2752722545</v>
      </c>
      <c r="J219" s="314">
        <f t="shared" si="19"/>
        <v>2752722.5449999999</v>
      </c>
      <c r="K219" t="str">
        <f>+VLOOKUP(D219,'plan de cuentas'!C:G,4,0)</f>
        <v>ACTIVOS</v>
      </c>
      <c r="L219" t="str">
        <f>VLOOKUP(D219,'plan de cuentas'!C:H,5,0)</f>
        <v>Cuentas por Cobrar CP</v>
      </c>
      <c r="M219" t="str">
        <f>VLOOKUP(D219,'plan de cuentas'!C:I,6,0)</f>
        <v>Deudores por prestamos locales</v>
      </c>
      <c r="N219" t="str">
        <f>VLOOKUP(D219,'plan de cuentas'!C:J,7,0)</f>
        <v>Activos Corrientes</v>
      </c>
      <c r="P219" t="str">
        <f t="shared" si="20"/>
        <v>26504</v>
      </c>
    </row>
    <row r="220" spans="1:16" x14ac:dyDescent="0.25">
      <c r="A220" s="311" t="s">
        <v>4878</v>
      </c>
      <c r="B220" s="384">
        <v>6</v>
      </c>
      <c r="C220" s="384">
        <v>161026902000990</v>
      </c>
      <c r="D220" s="385" t="s">
        <v>4725</v>
      </c>
      <c r="E220" t="str">
        <f t="shared" si="18"/>
        <v>160102690200099</v>
      </c>
      <c r="G220">
        <v>5</v>
      </c>
      <c r="H220" s="385" t="s">
        <v>4726</v>
      </c>
      <c r="I220" s="548">
        <v>4757534024</v>
      </c>
      <c r="J220" s="314">
        <f t="shared" si="19"/>
        <v>4757534.0240000002</v>
      </c>
      <c r="K220" t="str">
        <f>+VLOOKUP(D220,'plan de cuentas'!C:G,4,0)</f>
        <v>ACTIVOS</v>
      </c>
      <c r="L220" t="str">
        <f>VLOOKUP(D220,'plan de cuentas'!C:H,5,0)</f>
        <v>Cuentas por Cobrar CP</v>
      </c>
      <c r="M220" t="str">
        <f>VLOOKUP(D220,'plan de cuentas'!C:I,6,0)</f>
        <v>Deudores por prestamos locales</v>
      </c>
      <c r="N220" t="str">
        <f>VLOOKUP(D220,'plan de cuentas'!C:J,7,0)</f>
        <v>Activos Corrientes</v>
      </c>
      <c r="P220" t="str">
        <f t="shared" si="20"/>
        <v>26902</v>
      </c>
    </row>
    <row r="221" spans="1:16" x14ac:dyDescent="0.25">
      <c r="A221" s="310" t="s">
        <v>4878</v>
      </c>
      <c r="B221" s="383">
        <v>6</v>
      </c>
      <c r="C221" s="383">
        <v>161026902001010</v>
      </c>
      <c r="D221" s="499" t="s">
        <v>3686</v>
      </c>
      <c r="E221" t="str">
        <f t="shared" si="18"/>
        <v>160102690200101</v>
      </c>
      <c r="G221">
        <v>5</v>
      </c>
      <c r="H221" s="499" t="s">
        <v>3687</v>
      </c>
      <c r="I221" s="549">
        <v>6217086</v>
      </c>
      <c r="J221" s="314">
        <f t="shared" si="19"/>
        <v>6217.0860000000002</v>
      </c>
      <c r="K221" t="str">
        <f>+VLOOKUP(D221,'plan de cuentas'!C:G,4,0)</f>
        <v>ACTIVOS</v>
      </c>
      <c r="L221" t="str">
        <f>VLOOKUP(D221,'plan de cuentas'!C:H,5,0)</f>
        <v>Cuentas por Cobrar CP</v>
      </c>
      <c r="M221" t="str">
        <f>VLOOKUP(D221,'plan de cuentas'!C:I,6,0)</f>
        <v>Deudores por prestamos locales</v>
      </c>
      <c r="N221" t="str">
        <f>VLOOKUP(D221,'plan de cuentas'!C:J,7,0)</f>
        <v>Activos Corrientes</v>
      </c>
      <c r="P221" t="str">
        <f t="shared" si="20"/>
        <v>26902</v>
      </c>
    </row>
    <row r="222" spans="1:16" x14ac:dyDescent="0.25">
      <c r="A222" s="311" t="s">
        <v>4878</v>
      </c>
      <c r="B222" s="384">
        <v>6</v>
      </c>
      <c r="C222" s="384">
        <v>161026902001990</v>
      </c>
      <c r="D222" s="385" t="s">
        <v>978</v>
      </c>
      <c r="E222" t="str">
        <f t="shared" si="18"/>
        <v>160102690200199</v>
      </c>
      <c r="F222" t="str">
        <f>MID(E222,3,1)</f>
        <v>0</v>
      </c>
      <c r="G222">
        <v>5</v>
      </c>
      <c r="H222" s="385" t="s">
        <v>979</v>
      </c>
      <c r="I222" s="548">
        <v>13993005404</v>
      </c>
      <c r="J222" s="314">
        <f t="shared" si="19"/>
        <v>13993005.403999999</v>
      </c>
      <c r="K222" t="str">
        <f>+VLOOKUP(D222,'plan de cuentas'!C:G,4,0)</f>
        <v>ACTIVOS</v>
      </c>
      <c r="L222" t="str">
        <f>VLOOKUP(D222,'plan de cuentas'!C:H,5,0)</f>
        <v>Cuentas por Cobrar CP</v>
      </c>
      <c r="M222" t="str">
        <f>VLOOKUP(D222,'plan de cuentas'!C:I,6,0)</f>
        <v>Deudores por prestamos locales</v>
      </c>
      <c r="N222" t="str">
        <f>VLOOKUP(D222,'plan de cuentas'!C:J,7,0)</f>
        <v>Activos Corrientes</v>
      </c>
      <c r="P222" t="str">
        <f t="shared" si="20"/>
        <v>26902</v>
      </c>
    </row>
    <row r="223" spans="1:16" x14ac:dyDescent="0.25">
      <c r="A223" s="310" t="s">
        <v>4878</v>
      </c>
      <c r="B223" s="383">
        <v>6</v>
      </c>
      <c r="C223" s="383">
        <v>161026902003990</v>
      </c>
      <c r="D223" s="499" t="s">
        <v>982</v>
      </c>
      <c r="E223" t="str">
        <f t="shared" si="18"/>
        <v>160102690200399</v>
      </c>
      <c r="G223">
        <v>5</v>
      </c>
      <c r="H223" s="385" t="s">
        <v>983</v>
      </c>
      <c r="I223" s="548">
        <v>846679124</v>
      </c>
      <c r="J223" s="314">
        <f t="shared" si="19"/>
        <v>846679.12399999995</v>
      </c>
      <c r="K223" t="str">
        <f>+VLOOKUP(D223,'plan de cuentas'!C:G,4,0)</f>
        <v>ACTIVOS</v>
      </c>
      <c r="L223" t="str">
        <f>VLOOKUP(D223,'plan de cuentas'!C:H,5,0)</f>
        <v>Cuentas por Cobrar CP</v>
      </c>
      <c r="M223" t="str">
        <f>VLOOKUP(D223,'plan de cuentas'!C:I,6,0)</f>
        <v>Deudores por prestamos locales</v>
      </c>
      <c r="N223" t="str">
        <f>VLOOKUP(D223,'plan de cuentas'!C:J,7,0)</f>
        <v>Activos Corrientes</v>
      </c>
      <c r="P223" t="str">
        <f t="shared" si="20"/>
        <v>26902</v>
      </c>
    </row>
    <row r="224" spans="1:16" x14ac:dyDescent="0.25">
      <c r="A224" s="311" t="s">
        <v>4878</v>
      </c>
      <c r="B224" s="384">
        <v>6</v>
      </c>
      <c r="C224" s="384">
        <v>163027502000990</v>
      </c>
      <c r="D224" s="385" t="s">
        <v>4693</v>
      </c>
      <c r="E224" t="str">
        <f t="shared" si="18"/>
        <v>160302750200099</v>
      </c>
      <c r="G224">
        <v>5</v>
      </c>
      <c r="H224" s="385" t="s">
        <v>4698</v>
      </c>
      <c r="I224" s="548">
        <v>3422640406</v>
      </c>
      <c r="J224" s="314">
        <f t="shared" si="19"/>
        <v>3422640.406</v>
      </c>
      <c r="K224" t="str">
        <f>+VLOOKUP(D224,'plan de cuentas'!C:G,4,0)</f>
        <v>ACTIVOS</v>
      </c>
      <c r="L224" t="str">
        <f>VLOOKUP(D224,'plan de cuentas'!C:H,5,0)</f>
        <v>Cuentas por Cobrar CP</v>
      </c>
      <c r="M224" t="str">
        <f>VLOOKUP(D224,'plan de cuentas'!C:I,6,0)</f>
        <v>Deudores por prestamos locales</v>
      </c>
      <c r="N224" t="str">
        <f>VLOOKUP(D224,'plan de cuentas'!C:J,7,0)</f>
        <v>Activos Corrientes</v>
      </c>
      <c r="P224" t="str">
        <f t="shared" si="20"/>
        <v>27502</v>
      </c>
    </row>
    <row r="225" spans="1:16" x14ac:dyDescent="0.25">
      <c r="A225" s="310" t="s">
        <v>4878</v>
      </c>
      <c r="B225" s="383">
        <v>6</v>
      </c>
      <c r="C225" s="383">
        <v>163027502001010</v>
      </c>
      <c r="D225" s="499" t="s">
        <v>1536</v>
      </c>
      <c r="E225" t="str">
        <f t="shared" si="18"/>
        <v>160302750200101</v>
      </c>
      <c r="G225">
        <v>5</v>
      </c>
      <c r="H225" s="385" t="s">
        <v>986</v>
      </c>
      <c r="I225" s="548">
        <v>17305721</v>
      </c>
      <c r="J225" s="314">
        <f t="shared" si="19"/>
        <v>17305.721000000001</v>
      </c>
      <c r="K225" t="str">
        <f>+VLOOKUP(D225,'plan de cuentas'!C:G,4,0)</f>
        <v>ACTIVOS</v>
      </c>
      <c r="L225" t="str">
        <f>VLOOKUP(D225,'plan de cuentas'!C:H,5,0)</f>
        <v>Cuentas por Cobrar CP</v>
      </c>
      <c r="M225" t="str">
        <f>VLOOKUP(D225,'plan de cuentas'!C:I,6,0)</f>
        <v>Deudores por prestamos locales</v>
      </c>
      <c r="N225" t="str">
        <f>VLOOKUP(D225,'plan de cuentas'!C:J,7,0)</f>
        <v>Activos Corrientes</v>
      </c>
      <c r="P225" t="str">
        <f t="shared" si="20"/>
        <v>27502</v>
      </c>
    </row>
    <row r="226" spans="1:16" x14ac:dyDescent="0.25">
      <c r="A226" s="311" t="s">
        <v>4878</v>
      </c>
      <c r="B226" s="384">
        <v>6</v>
      </c>
      <c r="C226" s="384">
        <v>163027502001990</v>
      </c>
      <c r="D226" s="385" t="s">
        <v>985</v>
      </c>
      <c r="E226" t="str">
        <f t="shared" si="18"/>
        <v>160302750200199</v>
      </c>
      <c r="G226">
        <v>5</v>
      </c>
      <c r="H226" s="499" t="s">
        <v>986</v>
      </c>
      <c r="I226" s="549">
        <v>40358559480</v>
      </c>
      <c r="J226" s="314">
        <f t="shared" si="19"/>
        <v>40358559.479999997</v>
      </c>
      <c r="K226" t="str">
        <f>+VLOOKUP(D226,'plan de cuentas'!C:G,4,0)</f>
        <v>ACTIVOS</v>
      </c>
      <c r="L226" t="str">
        <f>VLOOKUP(D226,'plan de cuentas'!C:H,5,0)</f>
        <v>Cuentas por Cobrar CP</v>
      </c>
      <c r="M226" t="str">
        <f>VLOOKUP(D226,'plan de cuentas'!C:I,6,0)</f>
        <v>Deudores por prestamos locales</v>
      </c>
      <c r="N226" t="str">
        <f>VLOOKUP(D226,'plan de cuentas'!C:J,7,0)</f>
        <v>Activos Corrientes</v>
      </c>
      <c r="P226" t="str">
        <f t="shared" si="20"/>
        <v>27502</v>
      </c>
    </row>
    <row r="227" spans="1:16" x14ac:dyDescent="0.25">
      <c r="A227" s="310" t="s">
        <v>4878</v>
      </c>
      <c r="B227" s="383">
        <v>6</v>
      </c>
      <c r="C227" s="383">
        <v>163027502003990</v>
      </c>
      <c r="D227" s="499" t="s">
        <v>989</v>
      </c>
      <c r="E227" t="str">
        <f t="shared" si="18"/>
        <v>160302750200399</v>
      </c>
      <c r="G227">
        <v>5</v>
      </c>
      <c r="H227" s="385" t="s">
        <v>990</v>
      </c>
      <c r="I227" s="548">
        <v>11409819923</v>
      </c>
      <c r="J227" s="314">
        <f t="shared" si="19"/>
        <v>11409819.923</v>
      </c>
      <c r="K227" t="str">
        <f>+VLOOKUP(D227,'plan de cuentas'!C:G,4,0)</f>
        <v>ACTIVOS</v>
      </c>
      <c r="L227" t="str">
        <f>VLOOKUP(D227,'plan de cuentas'!C:H,5,0)</f>
        <v>Cuentas por Cobrar CP</v>
      </c>
      <c r="M227" t="str">
        <f>VLOOKUP(D227,'plan de cuentas'!C:I,6,0)</f>
        <v>Deudores por prestamos locales</v>
      </c>
      <c r="N227" t="str">
        <f>VLOOKUP(D227,'plan de cuentas'!C:J,7,0)</f>
        <v>Activos Corrientes</v>
      </c>
      <c r="P227" t="str">
        <f t="shared" si="20"/>
        <v>27502</v>
      </c>
    </row>
    <row r="228" spans="1:16" x14ac:dyDescent="0.25">
      <c r="A228" s="311" t="s">
        <v>4878</v>
      </c>
      <c r="B228" s="384">
        <v>6</v>
      </c>
      <c r="C228" s="384">
        <v>168027782001990</v>
      </c>
      <c r="D228" s="385" t="s">
        <v>992</v>
      </c>
      <c r="E228" t="str">
        <f t="shared" si="18"/>
        <v>160802778200199</v>
      </c>
      <c r="G228">
        <v>5</v>
      </c>
      <c r="H228" s="499" t="s">
        <v>991</v>
      </c>
      <c r="I228" s="549">
        <v>2068242975</v>
      </c>
      <c r="J228" s="314">
        <f t="shared" si="19"/>
        <v>2068242.9750000001</v>
      </c>
      <c r="K228" t="str">
        <f>+VLOOKUP(D228,'plan de cuentas'!C:G,4,0)</f>
        <v>ACTIVOS</v>
      </c>
      <c r="L228" t="str">
        <f>VLOOKUP(D228,'plan de cuentas'!C:H,5,0)</f>
        <v>Cuentas por Cobrar CP</v>
      </c>
      <c r="M228" t="str">
        <f>VLOOKUP(D228,'plan de cuentas'!C:I,6,0)</f>
        <v>Deudores por prestamos locales</v>
      </c>
      <c r="N228" t="str">
        <f>VLOOKUP(D228,'plan de cuentas'!C:J,7,0)</f>
        <v>Activos Corrientes</v>
      </c>
      <c r="P228" t="str">
        <f t="shared" si="20"/>
        <v>27782</v>
      </c>
    </row>
    <row r="229" spans="1:16" x14ac:dyDescent="0.25">
      <c r="A229" s="310" t="s">
        <v>4878</v>
      </c>
      <c r="B229" s="383">
        <v>6</v>
      </c>
      <c r="C229" s="383">
        <v>168027794001990</v>
      </c>
      <c r="D229" s="499" t="s">
        <v>995</v>
      </c>
      <c r="E229" t="str">
        <f t="shared" si="18"/>
        <v>160802779400199</v>
      </c>
      <c r="G229">
        <v>5</v>
      </c>
      <c r="H229" s="385" t="s">
        <v>996</v>
      </c>
      <c r="I229" s="548">
        <v>-382579110</v>
      </c>
      <c r="J229" s="314">
        <f t="shared" si="19"/>
        <v>-382579.11</v>
      </c>
      <c r="K229" t="str">
        <f>+VLOOKUP(D229,'plan de cuentas'!C:G,4,0)</f>
        <v>ACTIVOS</v>
      </c>
      <c r="L229" t="str">
        <f>VLOOKUP(D229,'plan de cuentas'!C:H,5,0)</f>
        <v>Cuentas por Cobrar CP</v>
      </c>
      <c r="M229" t="str">
        <f>VLOOKUP(D229,'plan de cuentas'!C:I,6,0)</f>
        <v>Deudores por prestamos locales</v>
      </c>
      <c r="N229" t="str">
        <f>VLOOKUP(D229,'plan de cuentas'!C:J,7,0)</f>
        <v>Activos Corrientes</v>
      </c>
      <c r="P229" t="str">
        <f t="shared" si="20"/>
        <v>27794</v>
      </c>
    </row>
    <row r="230" spans="1:16" x14ac:dyDescent="0.25">
      <c r="A230" s="311" t="s">
        <v>4878</v>
      </c>
      <c r="B230" s="384">
        <v>6</v>
      </c>
      <c r="C230" s="384">
        <v>168027982001990</v>
      </c>
      <c r="D230" s="385" t="s">
        <v>998</v>
      </c>
      <c r="E230" t="str">
        <f t="shared" si="18"/>
        <v>160802798200199</v>
      </c>
      <c r="G230">
        <v>5</v>
      </c>
      <c r="H230" s="385" t="s">
        <v>997</v>
      </c>
      <c r="I230" s="548">
        <v>4660451042</v>
      </c>
      <c r="J230" s="314">
        <f t="shared" si="19"/>
        <v>4660451.0420000004</v>
      </c>
      <c r="K230" t="str">
        <f>+VLOOKUP(D230,'plan de cuentas'!C:G,4,0)</f>
        <v>ACTIVOS</v>
      </c>
      <c r="L230" t="str">
        <f>VLOOKUP(D230,'plan de cuentas'!C:H,5,0)</f>
        <v>Cuentas por Cobrar CP</v>
      </c>
      <c r="M230" t="str">
        <f>VLOOKUP(D230,'plan de cuentas'!C:I,6,0)</f>
        <v>Deudores por prestamos locales</v>
      </c>
      <c r="N230" t="str">
        <f>VLOOKUP(D230,'plan de cuentas'!C:J,7,0)</f>
        <v>Activos Corrientes</v>
      </c>
      <c r="P230" t="str">
        <f t="shared" si="20"/>
        <v>27982</v>
      </c>
    </row>
    <row r="231" spans="1:16" x14ac:dyDescent="0.25">
      <c r="A231" s="310" t="s">
        <v>4878</v>
      </c>
      <c r="B231" s="383">
        <v>6</v>
      </c>
      <c r="C231" s="383">
        <v>168027994001990</v>
      </c>
      <c r="D231" s="499" t="s">
        <v>1000</v>
      </c>
      <c r="E231" t="str">
        <f t="shared" si="18"/>
        <v>160802799400199</v>
      </c>
      <c r="G231">
        <v>5</v>
      </c>
      <c r="H231" s="385" t="s">
        <v>996</v>
      </c>
      <c r="I231" s="548">
        <v>-2336365935</v>
      </c>
      <c r="J231" s="314">
        <f t="shared" si="19"/>
        <v>-2336365.9350000001</v>
      </c>
      <c r="K231" t="str">
        <f>+VLOOKUP(D231,'plan de cuentas'!C:G,4,0)</f>
        <v>ACTIVOS</v>
      </c>
      <c r="L231" t="str">
        <f>VLOOKUP(D231,'plan de cuentas'!C:H,5,0)</f>
        <v>Cuentas por Cobrar CP</v>
      </c>
      <c r="M231" t="str">
        <f>VLOOKUP(D231,'plan de cuentas'!C:I,6,0)</f>
        <v>Deudores por prestamos locales</v>
      </c>
      <c r="N231" t="str">
        <f>VLOOKUP(D231,'plan de cuentas'!C:J,7,0)</f>
        <v>Activos Corrientes</v>
      </c>
      <c r="P231" t="str">
        <f t="shared" si="20"/>
        <v>27994</v>
      </c>
    </row>
    <row r="232" spans="1:16" x14ac:dyDescent="0.25">
      <c r="A232" s="311" t="s">
        <v>4878</v>
      </c>
      <c r="B232" s="384">
        <v>6</v>
      </c>
      <c r="C232" s="384">
        <v>168034782001010</v>
      </c>
      <c r="D232" s="385" t="s">
        <v>2295</v>
      </c>
      <c r="E232" t="str">
        <f t="shared" si="18"/>
        <v>160803478200101</v>
      </c>
      <c r="G232">
        <v>5</v>
      </c>
      <c r="H232" s="499" t="s">
        <v>1001</v>
      </c>
      <c r="I232" s="549">
        <v>4628580</v>
      </c>
      <c r="J232" s="314">
        <f t="shared" si="19"/>
        <v>4628.58</v>
      </c>
      <c r="K232" t="str">
        <f>+VLOOKUP(D232,'plan de cuentas'!C:G,4,0)</f>
        <v>ACTIVOS</v>
      </c>
      <c r="L232" t="str">
        <f>VLOOKUP(D232,'plan de cuentas'!C:H,5,0)</f>
        <v>Cuentas por Cobrar CP</v>
      </c>
      <c r="M232" t="str">
        <f>VLOOKUP(D232,'plan de cuentas'!C:I,6,0)</f>
        <v>Deudores por prestamos locales</v>
      </c>
      <c r="N232" t="str">
        <f>VLOOKUP(D232,'plan de cuentas'!C:J,7,0)</f>
        <v>Activos Corrientes</v>
      </c>
      <c r="P232" t="str">
        <f t="shared" si="20"/>
        <v>34782</v>
      </c>
    </row>
    <row r="233" spans="1:16" x14ac:dyDescent="0.25">
      <c r="A233" s="310" t="s">
        <v>4878</v>
      </c>
      <c r="B233" s="383">
        <v>6</v>
      </c>
      <c r="C233" s="383">
        <v>168034782001990</v>
      </c>
      <c r="D233" s="499" t="s">
        <v>1004</v>
      </c>
      <c r="E233" t="str">
        <f t="shared" si="18"/>
        <v>160803478200199</v>
      </c>
      <c r="G233">
        <v>5</v>
      </c>
      <c r="H233" s="385" t="s">
        <v>1001</v>
      </c>
      <c r="I233" s="548">
        <v>12428424425</v>
      </c>
      <c r="J233" s="314">
        <f t="shared" si="19"/>
        <v>12428424.425000001</v>
      </c>
      <c r="K233" t="str">
        <f>+VLOOKUP(D233,'plan de cuentas'!C:G,4,0)</f>
        <v>ACTIVOS</v>
      </c>
      <c r="L233" t="str">
        <f>VLOOKUP(D233,'plan de cuentas'!C:H,5,0)</f>
        <v>Cuentas por Cobrar CP</v>
      </c>
      <c r="M233" t="str">
        <f>VLOOKUP(D233,'plan de cuentas'!C:I,6,0)</f>
        <v>Deudores por prestamos locales</v>
      </c>
      <c r="N233" t="str">
        <f>VLOOKUP(D233,'plan de cuentas'!C:J,7,0)</f>
        <v>Activos Corrientes</v>
      </c>
      <c r="P233" t="str">
        <f t="shared" si="20"/>
        <v>34782</v>
      </c>
    </row>
    <row r="234" spans="1:16" x14ac:dyDescent="0.25">
      <c r="A234" s="311" t="s">
        <v>4878</v>
      </c>
      <c r="B234" s="384">
        <v>6</v>
      </c>
      <c r="C234" s="384">
        <v>168034794001990</v>
      </c>
      <c r="D234" s="385" t="s">
        <v>1007</v>
      </c>
      <c r="E234" t="str">
        <f t="shared" si="18"/>
        <v>160803479400199</v>
      </c>
      <c r="G234">
        <v>5</v>
      </c>
      <c r="H234" s="385" t="s">
        <v>996</v>
      </c>
      <c r="I234" s="548">
        <v>-3164692397</v>
      </c>
      <c r="J234" s="314">
        <f t="shared" si="19"/>
        <v>-3164692.3969999999</v>
      </c>
      <c r="K234" t="str">
        <f>+VLOOKUP(D234,'plan de cuentas'!C:G,4,0)</f>
        <v>ACTIVOS</v>
      </c>
      <c r="L234" t="str">
        <f>VLOOKUP(D234,'plan de cuentas'!C:H,5,0)</f>
        <v>Cuentas por Cobrar CP</v>
      </c>
      <c r="M234" t="str">
        <f>VLOOKUP(D234,'plan de cuentas'!C:I,6,0)</f>
        <v>Deudores por prestamos locales</v>
      </c>
      <c r="N234" t="str">
        <f>VLOOKUP(D234,'plan de cuentas'!C:J,7,0)</f>
        <v>Activos Corrientes</v>
      </c>
      <c r="P234" t="str">
        <f t="shared" si="20"/>
        <v>34794</v>
      </c>
    </row>
    <row r="235" spans="1:16" x14ac:dyDescent="0.25">
      <c r="A235" s="310" t="s">
        <v>4878</v>
      </c>
      <c r="B235" s="383">
        <v>6</v>
      </c>
      <c r="C235" s="383">
        <v>169028592000990</v>
      </c>
      <c r="D235" s="499" t="s">
        <v>2296</v>
      </c>
      <c r="E235" t="str">
        <f t="shared" si="18"/>
        <v>160902859200099</v>
      </c>
      <c r="G235">
        <v>5</v>
      </c>
      <c r="H235" s="499" t="s">
        <v>2660</v>
      </c>
      <c r="I235" s="549">
        <v>-68468108789</v>
      </c>
      <c r="J235" s="314">
        <f t="shared" si="19"/>
        <v>-68468108.789000005</v>
      </c>
      <c r="K235" t="str">
        <f>+VLOOKUP(D235,'plan de cuentas'!C:G,4,0)</f>
        <v>ACTIVOS</v>
      </c>
      <c r="L235" t="str">
        <f>VLOOKUP(D235,'plan de cuentas'!C:H,5,0)</f>
        <v xml:space="preserve">          (-) Prevision para incobrables CP</v>
      </c>
      <c r="M235" t="str">
        <f>VLOOKUP(D235,'plan de cuentas'!C:I,6,0)</f>
        <v>Previsiones</v>
      </c>
      <c r="N235" t="str">
        <f>VLOOKUP(D235,'plan de cuentas'!C:J,7,0)</f>
        <v>Activos Corrientes</v>
      </c>
      <c r="P235" t="str">
        <f t="shared" si="20"/>
        <v>28592</v>
      </c>
    </row>
    <row r="236" spans="1:16" x14ac:dyDescent="0.25">
      <c r="A236" s="311" t="s">
        <v>4878</v>
      </c>
      <c r="B236" s="384">
        <v>6</v>
      </c>
      <c r="C236" s="384">
        <v>171029302101990</v>
      </c>
      <c r="D236" s="385" t="s">
        <v>2298</v>
      </c>
      <c r="E236" t="str">
        <f t="shared" si="18"/>
        <v>170102930210199</v>
      </c>
      <c r="G236">
        <v>10</v>
      </c>
      <c r="H236" s="499" t="s">
        <v>2662</v>
      </c>
      <c r="I236" s="549">
        <v>67956873</v>
      </c>
      <c r="J236" s="314">
        <f t="shared" si="19"/>
        <v>67956.873000000007</v>
      </c>
      <c r="K236" t="str">
        <f>+VLOOKUP(D236,'plan de cuentas'!C:G,4,0)</f>
        <v>ACTIVOS</v>
      </c>
      <c r="L236" t="str">
        <f>VLOOKUP(D236,'plan de cuentas'!C:H,5,0)</f>
        <v>Activos disponibles para la venta</v>
      </c>
      <c r="M236" t="str">
        <f>VLOOKUP(D236,'plan de cuentas'!C:I,6,0)</f>
        <v>Activos disponibles para la venta</v>
      </c>
      <c r="N236" t="str">
        <f>VLOOKUP(D236,'plan de cuentas'!C:J,7,0)</f>
        <v>Activos Corrientes</v>
      </c>
      <c r="P236" t="str">
        <f t="shared" si="20"/>
        <v>29302</v>
      </c>
    </row>
    <row r="237" spans="1:16" x14ac:dyDescent="0.25">
      <c r="A237" s="310" t="s">
        <v>4878</v>
      </c>
      <c r="B237" s="383">
        <v>6</v>
      </c>
      <c r="C237" s="383">
        <v>171029304001990</v>
      </c>
      <c r="D237" s="499" t="s">
        <v>1009</v>
      </c>
      <c r="E237" t="str">
        <f>+MID(D237,3,2)&amp;+MID(D237,6,1)&amp;+MID(D237,8,2)&amp;+MID(D237,11,3)&amp;+MID(D237,17,2)&amp;+MID(D237,20,3)&amp;+MID(D237,24,2)</f>
        <v>170102930400199</v>
      </c>
      <c r="G237">
        <v>10</v>
      </c>
      <c r="H237" s="385" t="s">
        <v>1010</v>
      </c>
      <c r="I237" s="548">
        <v>89817650692</v>
      </c>
      <c r="J237" s="314">
        <f>I237/1000</f>
        <v>89817650.692000002</v>
      </c>
      <c r="K237" t="str">
        <f>+VLOOKUP(D237,'plan de cuentas'!C:G,4,0)</f>
        <v>ACTIVOS</v>
      </c>
      <c r="L237" t="str">
        <f>VLOOKUP(D237,'plan de cuentas'!C:H,5,0)</f>
        <v>Activos disponibles para la venta</v>
      </c>
      <c r="M237" t="str">
        <f>VLOOKUP(D237,'plan de cuentas'!C:I,6,0)</f>
        <v>Activos disponibles para la venta</v>
      </c>
      <c r="N237" t="str">
        <f>VLOOKUP(D237,'plan de cuentas'!C:J,7,0)</f>
        <v>Activos Corrientes</v>
      </c>
      <c r="P237" t="str">
        <f t="shared" si="20"/>
        <v>29304</v>
      </c>
    </row>
    <row r="238" spans="1:16" x14ac:dyDescent="0.25">
      <c r="A238" s="311" t="s">
        <v>4878</v>
      </c>
      <c r="B238" s="384">
        <v>6</v>
      </c>
      <c r="C238" s="384">
        <v>172029504020990</v>
      </c>
      <c r="D238" s="385" t="s">
        <v>1011</v>
      </c>
      <c r="E238" t="str">
        <f>+MID(D238,3,2)&amp;+MID(D238,6,1)&amp;+MID(D238,8,2)&amp;+MID(D238,11,3)&amp;+MID(D238,17,2)&amp;+MID(D238,20,3)&amp;+MID(D238,24,2)</f>
        <v>170202950402099</v>
      </c>
      <c r="G238">
        <v>8</v>
      </c>
      <c r="H238" s="499" t="s">
        <v>1012</v>
      </c>
      <c r="I238" s="549">
        <v>158018629815</v>
      </c>
      <c r="J238" s="314">
        <f>I238/1000</f>
        <v>158018629.815</v>
      </c>
      <c r="K238" t="str">
        <f>+VLOOKUP(D238,'plan de cuentas'!C:G,4,0)</f>
        <v>ACTIVOS</v>
      </c>
      <c r="L238" t="str">
        <f>VLOOKUP(D238,'plan de cuentas'!C:H,5,0)</f>
        <v>Inversión en otras empresas</v>
      </c>
      <c r="M238" t="str">
        <f>VLOOKUP(D238,'plan de cuentas'!C:I,6,0)</f>
        <v>Inversión en otras empresas</v>
      </c>
      <c r="N238" t="str">
        <f>VLOOKUP(D238,'plan de cuentas'!C:J,7,0)</f>
        <v>Activos no Corrientes</v>
      </c>
      <c r="P238" t="str">
        <f t="shared" si="20"/>
        <v>29504</v>
      </c>
    </row>
    <row r="239" spans="1:16" x14ac:dyDescent="0.25">
      <c r="A239" s="310" t="s">
        <v>4878</v>
      </c>
      <c r="B239" s="383">
        <v>6</v>
      </c>
      <c r="C239" s="383">
        <v>181031902014990</v>
      </c>
      <c r="D239" s="499" t="s">
        <v>1015</v>
      </c>
      <c r="E239" t="str">
        <f>+MID(D239,3,2)&amp;+MID(D239,6,1)&amp;+MID(D239,8,2)&amp;+MID(D239,11,3)&amp;+MID(D239,17,2)&amp;+MID(D239,20,3)&amp;+MID(D239,24,2)</f>
        <v>180103190201499</v>
      </c>
      <c r="G239">
        <v>9</v>
      </c>
      <c r="H239" s="385" t="s">
        <v>1016</v>
      </c>
      <c r="I239" s="548">
        <v>3055328106</v>
      </c>
      <c r="J239" s="314">
        <f>I239/1000</f>
        <v>3055328.1060000001</v>
      </c>
      <c r="K239" t="str">
        <f>+VLOOKUP(D239,'plan de cuentas'!C:G,4,0)</f>
        <v>ACTIVOS</v>
      </c>
      <c r="L239" t="str">
        <f>VLOOKUP(D239,'plan de cuentas'!C:H,5,0)</f>
        <v>Propiedades, planta y equipo/Bienes de uso, neto</v>
      </c>
      <c r="M239" t="str">
        <f>VLOOKUP(D239,'plan de cuentas'!C:I,6,0)</f>
        <v>Propiedades, planta y equipo/Bienes de uso, neto</v>
      </c>
      <c r="N239" t="str">
        <f>VLOOKUP(D239,'plan de cuentas'!C:J,7,0)</f>
        <v>Activos no Corrientes</v>
      </c>
      <c r="P239" t="str">
        <f t="shared" si="20"/>
        <v>31902</v>
      </c>
    </row>
    <row r="240" spans="1:16" x14ac:dyDescent="0.25">
      <c r="A240" s="311" t="s">
        <v>4878</v>
      </c>
      <c r="B240" s="384">
        <v>6</v>
      </c>
      <c r="C240" s="384">
        <v>181031902015990</v>
      </c>
      <c r="D240" s="385" t="s">
        <v>1017</v>
      </c>
      <c r="E240" t="str">
        <f>+MID(D240,3,2)&amp;+MID(D240,6,1)&amp;+MID(D240,8,2)&amp;+MID(D240,11,3)&amp;+MID(D240,17,2)&amp;+MID(D240,20,3)&amp;+MID(D240,24,2)</f>
        <v>180103190201599</v>
      </c>
      <c r="G240">
        <v>9</v>
      </c>
      <c r="H240" s="385" t="s">
        <v>1018</v>
      </c>
      <c r="I240" s="548">
        <v>3057340003</v>
      </c>
      <c r="J240" s="314">
        <f>I240/1000</f>
        <v>3057340.003</v>
      </c>
      <c r="K240" t="str">
        <f>+VLOOKUP(D240,'plan de cuentas'!C:G,4,0)</f>
        <v>ACTIVOS</v>
      </c>
      <c r="L240" t="str">
        <f>VLOOKUP(D240,'plan de cuentas'!C:H,5,0)</f>
        <v>Propiedades, planta y equipo/Bienes de uso, neto</v>
      </c>
      <c r="M240" t="str">
        <f>VLOOKUP(D240,'plan de cuentas'!C:I,6,0)</f>
        <v>Propiedades, planta y equipo/Bienes de uso, neto</v>
      </c>
      <c r="N240" t="str">
        <f>VLOOKUP(D240,'plan de cuentas'!C:J,7,0)</f>
        <v>Activos no Corrientes</v>
      </c>
      <c r="P240" t="str">
        <f t="shared" si="20"/>
        <v>31902</v>
      </c>
    </row>
    <row r="241" spans="1:16" x14ac:dyDescent="0.25">
      <c r="A241" s="310" t="s">
        <v>4878</v>
      </c>
      <c r="B241" s="383">
        <v>6</v>
      </c>
      <c r="C241" s="383">
        <v>181031904011990</v>
      </c>
      <c r="D241" s="499" t="s">
        <v>1019</v>
      </c>
      <c r="E241" t="str">
        <f>+MID(D241,3,2)&amp;+MID(D241,6,1)&amp;+MID(D241,8,2)&amp;+MID(D241,11,3)&amp;+MID(D241,17,2)&amp;+MID(D241,20,3)&amp;+MID(D241,24,2)</f>
        <v>180103190401199</v>
      </c>
      <c r="F241" s="315"/>
      <c r="G241">
        <v>9</v>
      </c>
      <c r="H241" s="499" t="s">
        <v>1020</v>
      </c>
      <c r="I241" s="549">
        <v>4214000000</v>
      </c>
      <c r="J241" s="314">
        <f>I241/1000</f>
        <v>4214000</v>
      </c>
      <c r="K241" s="315" t="str">
        <f>+VLOOKUP(D241,'plan de cuentas'!C:G,4,0)</f>
        <v>ACTIVOS</v>
      </c>
      <c r="L241" t="str">
        <f>VLOOKUP(D241,'plan de cuentas'!C:H,5,0)</f>
        <v>Propiedades, planta y equipo/Bienes de uso, neto</v>
      </c>
      <c r="M241" s="315" t="str">
        <f>VLOOKUP(D241,'plan de cuentas'!C:I,6,0)</f>
        <v>Propiedades, planta y equipo/Bienes de uso, neto</v>
      </c>
      <c r="N241" t="str">
        <f>VLOOKUP(D241,'plan de cuentas'!C:J,7,0)</f>
        <v>Activos no Corrientes</v>
      </c>
      <c r="O241" s="315"/>
      <c r="P241" s="315" t="str">
        <f t="shared" si="20"/>
        <v>31904</v>
      </c>
    </row>
    <row r="242" spans="1:16" x14ac:dyDescent="0.25">
      <c r="A242" s="311" t="s">
        <v>4878</v>
      </c>
      <c r="B242" s="384">
        <v>6</v>
      </c>
      <c r="C242" s="384">
        <v>181031992001990</v>
      </c>
      <c r="D242" s="385" t="s">
        <v>1021</v>
      </c>
      <c r="E242" t="str">
        <f t="shared" ref="E242:E268" si="21">+MID(D242,3,2)&amp;+MID(D242,6,1)&amp;+MID(D242,8,2)&amp;+MID(D242,11,3)&amp;+MID(D242,17,2)&amp;+MID(D242,20,3)&amp;+MID(D242,24,2)</f>
        <v>180103199200199</v>
      </c>
      <c r="F242" t="str">
        <f t="shared" ref="F242:F269" si="22">MID(E242,3,1)</f>
        <v>0</v>
      </c>
      <c r="G242">
        <v>9</v>
      </c>
      <c r="H242" s="385" t="s">
        <v>1022</v>
      </c>
      <c r="I242" s="548">
        <v>-20382267</v>
      </c>
      <c r="J242" s="314">
        <f t="shared" ref="J242:J266" si="23">I242/1000</f>
        <v>-20382.267</v>
      </c>
      <c r="K242" t="str">
        <f>+VLOOKUP(D242,'plan de cuentas'!C:G,4,0)</f>
        <v>ACTIVOS</v>
      </c>
      <c r="L242" t="str">
        <f>VLOOKUP(D242,'plan de cuentas'!C:H,5,0)</f>
        <v>Propiedades, planta y equipo/Bienes de uso, neto</v>
      </c>
      <c r="M242" t="str">
        <f>VLOOKUP(D242,'plan de cuentas'!C:I,6,0)</f>
        <v>Propiedades, planta y equipo/Bienes de uso, neto</v>
      </c>
      <c r="N242" t="str">
        <f>VLOOKUP(D242,'plan de cuentas'!C:J,7,0)</f>
        <v>Activos no Corrientes</v>
      </c>
      <c r="P242" t="str">
        <f t="shared" ref="P242:P269" si="24">MID(E242,6,5)</f>
        <v>31992</v>
      </c>
    </row>
    <row r="243" spans="1:16" x14ac:dyDescent="0.25">
      <c r="A243" s="310" t="s">
        <v>4878</v>
      </c>
      <c r="B243" s="383">
        <v>6</v>
      </c>
      <c r="C243" s="383">
        <v>181031992002990</v>
      </c>
      <c r="D243" s="499" t="s">
        <v>1023</v>
      </c>
      <c r="E243" t="str">
        <f t="shared" si="21"/>
        <v>180103199200299</v>
      </c>
      <c r="F243" t="str">
        <f t="shared" si="22"/>
        <v>0</v>
      </c>
      <c r="G243">
        <v>9</v>
      </c>
      <c r="H243" s="499" t="s">
        <v>1024</v>
      </c>
      <c r="I243" s="549">
        <v>-2734806926</v>
      </c>
      <c r="J243" s="314">
        <f t="shared" si="23"/>
        <v>-2734806.926</v>
      </c>
      <c r="K243" t="str">
        <f>+VLOOKUP(D243,'plan de cuentas'!C:G,4,0)</f>
        <v>ACTIVOS</v>
      </c>
      <c r="L243" t="str">
        <f>VLOOKUP(D243,'plan de cuentas'!C:H,5,0)</f>
        <v>Propiedades, planta y equipo/Bienes de uso, neto</v>
      </c>
      <c r="M243" t="str">
        <f>VLOOKUP(D243,'plan de cuentas'!C:I,6,0)</f>
        <v>Propiedades, planta y equipo/Bienes de uso, neto</v>
      </c>
      <c r="N243" t="str">
        <f>VLOOKUP(D243,'plan de cuentas'!C:J,7,0)</f>
        <v>Activos no Corrientes</v>
      </c>
      <c r="P243" t="str">
        <f t="shared" si="24"/>
        <v>31992</v>
      </c>
    </row>
    <row r="244" spans="1:16" x14ac:dyDescent="0.25">
      <c r="A244" s="311" t="s">
        <v>4878</v>
      </c>
      <c r="B244" s="384">
        <v>6</v>
      </c>
      <c r="C244" s="384">
        <v>181032102001990</v>
      </c>
      <c r="D244" s="385" t="s">
        <v>1026</v>
      </c>
      <c r="E244" t="str">
        <f t="shared" si="21"/>
        <v>180103210200199</v>
      </c>
      <c r="F244" t="str">
        <f t="shared" si="22"/>
        <v>0</v>
      </c>
      <c r="G244">
        <v>9</v>
      </c>
      <c r="H244" s="385" t="s">
        <v>1027</v>
      </c>
      <c r="I244" s="548">
        <v>2999747043</v>
      </c>
      <c r="J244" s="314">
        <f t="shared" si="23"/>
        <v>2999747.0430000001</v>
      </c>
      <c r="K244" t="str">
        <f>+VLOOKUP(D244,'plan de cuentas'!C:G,4,0)</f>
        <v>ACTIVOS</v>
      </c>
      <c r="L244" t="str">
        <f>VLOOKUP(D244,'plan de cuentas'!C:H,5,0)</f>
        <v>Propiedades, planta y equipo/Bienes de uso, neto</v>
      </c>
      <c r="M244" t="str">
        <f>VLOOKUP(D244,'plan de cuentas'!C:I,6,0)</f>
        <v>Propiedades, planta y equipo/Bienes de uso, neto</v>
      </c>
      <c r="N244" t="str">
        <f>VLOOKUP(D244,'plan de cuentas'!C:J,7,0)</f>
        <v>Activos no Corrientes</v>
      </c>
      <c r="P244" t="str">
        <f t="shared" si="24"/>
        <v>32102</v>
      </c>
    </row>
    <row r="245" spans="1:16" x14ac:dyDescent="0.25">
      <c r="A245" s="310" t="s">
        <v>4878</v>
      </c>
      <c r="B245" s="383">
        <v>6</v>
      </c>
      <c r="C245" s="383">
        <v>181032102002990</v>
      </c>
      <c r="D245" s="499" t="s">
        <v>1028</v>
      </c>
      <c r="E245" t="str">
        <f t="shared" si="21"/>
        <v>180103210200299</v>
      </c>
      <c r="F245" t="str">
        <f t="shared" si="22"/>
        <v>0</v>
      </c>
      <c r="G245">
        <v>9</v>
      </c>
      <c r="H245" s="499" t="s">
        <v>1029</v>
      </c>
      <c r="I245" s="549">
        <v>343141588</v>
      </c>
      <c r="J245" s="314">
        <f t="shared" si="23"/>
        <v>343141.58799999999</v>
      </c>
      <c r="K245" t="str">
        <f>+VLOOKUP(D245,'plan de cuentas'!C:G,4,0)</f>
        <v>ACTIVOS</v>
      </c>
      <c r="L245" t="str">
        <f>VLOOKUP(D245,'plan de cuentas'!C:H,5,0)</f>
        <v>Propiedades, planta y equipo/Bienes de uso, neto</v>
      </c>
      <c r="M245" t="str">
        <f>VLOOKUP(D245,'plan de cuentas'!C:I,6,0)</f>
        <v>Propiedades, planta y equipo/Bienes de uso, neto</v>
      </c>
      <c r="N245" t="str">
        <f>VLOOKUP(D245,'plan de cuentas'!C:J,7,0)</f>
        <v>Activos no Corrientes</v>
      </c>
      <c r="P245" t="str">
        <f t="shared" si="24"/>
        <v>32102</v>
      </c>
    </row>
    <row r="246" spans="1:16" s="315" customFormat="1" x14ac:dyDescent="0.25">
      <c r="A246" s="311" t="s">
        <v>4878</v>
      </c>
      <c r="B246" s="384">
        <v>6</v>
      </c>
      <c r="C246" s="384">
        <v>181032102004990</v>
      </c>
      <c r="D246" s="385" t="s">
        <v>1030</v>
      </c>
      <c r="E246" t="str">
        <f t="shared" si="21"/>
        <v>180103210200499</v>
      </c>
      <c r="F246" t="str">
        <f t="shared" si="22"/>
        <v>0</v>
      </c>
      <c r="G246">
        <v>9</v>
      </c>
      <c r="H246" s="385" t="s">
        <v>144</v>
      </c>
      <c r="I246" s="548">
        <v>718132756</v>
      </c>
      <c r="J246" s="314">
        <f t="shared" si="23"/>
        <v>718132.75600000005</v>
      </c>
      <c r="K246" s="315" t="str">
        <f>+VLOOKUP(D246,'plan de cuentas'!C:G,4,0)</f>
        <v>ACTIVOS</v>
      </c>
      <c r="L246" t="str">
        <f>VLOOKUP(D246,'plan de cuentas'!C:H,5,0)</f>
        <v>Propiedades, planta y equipo/Bienes de uso, neto</v>
      </c>
      <c r="M246" s="315" t="str">
        <f>VLOOKUP(D246,'plan de cuentas'!C:I,6,0)</f>
        <v>Propiedades, planta y equipo/Bienes de uso, neto</v>
      </c>
      <c r="N246" t="str">
        <f>VLOOKUP(D246,'plan de cuentas'!C:J,7,0)</f>
        <v>Activos no Corrientes</v>
      </c>
      <c r="P246" s="315" t="str">
        <f t="shared" si="24"/>
        <v>32102</v>
      </c>
    </row>
    <row r="247" spans="1:16" x14ac:dyDescent="0.25">
      <c r="A247" s="310" t="s">
        <v>4878</v>
      </c>
      <c r="B247" s="383">
        <v>6</v>
      </c>
      <c r="C247" s="383">
        <v>181032104001990</v>
      </c>
      <c r="D247" s="499" t="s">
        <v>1031</v>
      </c>
      <c r="E247" t="str">
        <f t="shared" si="21"/>
        <v>180103210400199</v>
      </c>
      <c r="F247" t="str">
        <f t="shared" si="22"/>
        <v>0</v>
      </c>
      <c r="G247">
        <v>9</v>
      </c>
      <c r="H247" s="499" t="s">
        <v>1032</v>
      </c>
      <c r="I247" s="549">
        <v>652341886</v>
      </c>
      <c r="J247" s="314">
        <f t="shared" si="23"/>
        <v>652341.88600000006</v>
      </c>
      <c r="K247" t="str">
        <f>+VLOOKUP(D247,'plan de cuentas'!C:G,4,0)</f>
        <v>ACTIVOS</v>
      </c>
      <c r="L247" t="str">
        <f>VLOOKUP(D247,'plan de cuentas'!C:H,5,0)</f>
        <v>Propiedades, planta y equipo/Bienes de uso, neto</v>
      </c>
      <c r="M247" t="str">
        <f>VLOOKUP(D247,'plan de cuentas'!C:I,6,0)</f>
        <v>Propiedades, planta y equipo/Bienes de uso, neto</v>
      </c>
      <c r="N247" t="str">
        <f>VLOOKUP(D247,'plan de cuentas'!C:J,7,0)</f>
        <v>Activos no Corrientes</v>
      </c>
      <c r="P247" t="str">
        <f t="shared" si="24"/>
        <v>32104</v>
      </c>
    </row>
    <row r="248" spans="1:16" x14ac:dyDescent="0.25">
      <c r="A248" s="311" t="s">
        <v>4878</v>
      </c>
      <c r="B248" s="384">
        <v>6</v>
      </c>
      <c r="C248" s="384">
        <v>181032192001990</v>
      </c>
      <c r="D248" s="385" t="s">
        <v>1033</v>
      </c>
      <c r="E248" t="str">
        <f t="shared" si="21"/>
        <v>180103219200199</v>
      </c>
      <c r="F248" t="str">
        <f t="shared" si="22"/>
        <v>0</v>
      </c>
      <c r="G248">
        <v>9</v>
      </c>
      <c r="H248" s="385" t="s">
        <v>1034</v>
      </c>
      <c r="I248" s="548">
        <v>-1948365071</v>
      </c>
      <c r="J248" s="314">
        <f t="shared" si="23"/>
        <v>-1948365.071</v>
      </c>
      <c r="K248" t="str">
        <f>+VLOOKUP(D248,'plan de cuentas'!C:G,4,0)</f>
        <v>ACTIVOS</v>
      </c>
      <c r="L248" t="str">
        <f>VLOOKUP(D248,'plan de cuentas'!C:H,5,0)</f>
        <v>Propiedades, planta y equipo/Bienes de uso, neto</v>
      </c>
      <c r="M248" t="str">
        <f>VLOOKUP(D248,'plan de cuentas'!C:I,6,0)</f>
        <v>Propiedades, planta y equipo/Bienes de uso, neto</v>
      </c>
      <c r="N248" t="str">
        <f>VLOOKUP(D248,'plan de cuentas'!C:J,7,0)</f>
        <v>Activos no Corrientes</v>
      </c>
      <c r="P248" t="str">
        <f t="shared" si="24"/>
        <v>32192</v>
      </c>
    </row>
    <row r="249" spans="1:16" x14ac:dyDescent="0.25">
      <c r="A249" s="310" t="s">
        <v>4878</v>
      </c>
      <c r="B249" s="383">
        <v>6</v>
      </c>
      <c r="C249" s="383">
        <v>181032192002990</v>
      </c>
      <c r="D249" s="499" t="s">
        <v>1035</v>
      </c>
      <c r="E249" t="str">
        <f t="shared" si="21"/>
        <v>180103219200299</v>
      </c>
      <c r="F249" t="str">
        <f t="shared" si="22"/>
        <v>0</v>
      </c>
      <c r="G249">
        <v>9</v>
      </c>
      <c r="H249" s="499" t="s">
        <v>1036</v>
      </c>
      <c r="I249" s="549">
        <v>-206925329</v>
      </c>
      <c r="J249" s="314">
        <f t="shared" si="23"/>
        <v>-206925.329</v>
      </c>
      <c r="K249" t="str">
        <f>+VLOOKUP(D249,'plan de cuentas'!C:G,4,0)</f>
        <v>ACTIVOS</v>
      </c>
      <c r="L249" t="str">
        <f>VLOOKUP(D249,'plan de cuentas'!C:H,5,0)</f>
        <v>Propiedades, planta y equipo/Bienes de uso, neto</v>
      </c>
      <c r="M249" t="str">
        <f>VLOOKUP(D249,'plan de cuentas'!C:I,6,0)</f>
        <v>Propiedades, planta y equipo/Bienes de uso, neto</v>
      </c>
      <c r="N249" t="str">
        <f>VLOOKUP(D249,'plan de cuentas'!C:J,7,0)</f>
        <v>Activos no Corrientes</v>
      </c>
      <c r="P249" t="str">
        <f t="shared" si="24"/>
        <v>32192</v>
      </c>
    </row>
    <row r="250" spans="1:16" x14ac:dyDescent="0.25">
      <c r="A250" s="311" t="s">
        <v>4878</v>
      </c>
      <c r="B250" s="384">
        <v>6</v>
      </c>
      <c r="C250" s="384">
        <v>181032192004990</v>
      </c>
      <c r="D250" s="385" t="s">
        <v>1037</v>
      </c>
      <c r="E250" t="str">
        <f t="shared" si="21"/>
        <v>180103219200499</v>
      </c>
      <c r="F250" t="str">
        <f t="shared" si="22"/>
        <v>0</v>
      </c>
      <c r="G250">
        <v>9</v>
      </c>
      <c r="H250" s="385" t="s">
        <v>1038</v>
      </c>
      <c r="I250" s="548">
        <v>-463245404</v>
      </c>
      <c r="J250" s="314">
        <f t="shared" si="23"/>
        <v>-463245.40399999998</v>
      </c>
      <c r="K250" t="str">
        <f>+VLOOKUP(D250,'plan de cuentas'!C:G,4,0)</f>
        <v>ACTIVOS</v>
      </c>
      <c r="L250" t="str">
        <f>VLOOKUP(D250,'plan de cuentas'!C:H,5,0)</f>
        <v>Propiedades, planta y equipo/Bienes de uso, neto</v>
      </c>
      <c r="M250" t="str">
        <f>VLOOKUP(D250,'plan de cuentas'!C:I,6,0)</f>
        <v>Propiedades, planta y equipo/Bienes de uso, neto</v>
      </c>
      <c r="N250" t="str">
        <f>VLOOKUP(D250,'plan de cuentas'!C:J,7,0)</f>
        <v>Activos no Corrientes</v>
      </c>
      <c r="P250" t="str">
        <f t="shared" si="24"/>
        <v>32192</v>
      </c>
    </row>
    <row r="251" spans="1:16" x14ac:dyDescent="0.25">
      <c r="A251" s="310" t="s">
        <v>4878</v>
      </c>
      <c r="B251" s="383">
        <v>6</v>
      </c>
      <c r="C251" s="383">
        <v>181032194001990</v>
      </c>
      <c r="D251" s="499" t="s">
        <v>1040</v>
      </c>
      <c r="E251" t="str">
        <f t="shared" si="21"/>
        <v>180103219400199</v>
      </c>
      <c r="F251" t="str">
        <f t="shared" si="22"/>
        <v>0</v>
      </c>
      <c r="G251">
        <v>9</v>
      </c>
      <c r="H251" s="499" t="s">
        <v>1039</v>
      </c>
      <c r="I251" s="549">
        <v>-523455179</v>
      </c>
      <c r="J251" s="314">
        <f t="shared" si="23"/>
        <v>-523455.179</v>
      </c>
      <c r="K251" t="str">
        <f>+VLOOKUP(D251,'plan de cuentas'!C:G,4,0)</f>
        <v>ACTIVOS</v>
      </c>
      <c r="L251" t="str">
        <f>VLOOKUP(D251,'plan de cuentas'!C:H,5,0)</f>
        <v>Propiedades, planta y equipo/Bienes de uso, neto</v>
      </c>
      <c r="M251" t="str">
        <f>VLOOKUP(D251,'plan de cuentas'!C:I,6,0)</f>
        <v>Propiedades, planta y equipo/Bienes de uso, neto</v>
      </c>
      <c r="N251" t="str">
        <f>VLOOKUP(D251,'plan de cuentas'!C:J,7,0)</f>
        <v>Activos no Corrientes</v>
      </c>
      <c r="P251" t="str">
        <f t="shared" si="24"/>
        <v>32194</v>
      </c>
    </row>
    <row r="252" spans="1:16" x14ac:dyDescent="0.25">
      <c r="A252" s="311" t="s">
        <v>4878</v>
      </c>
      <c r="B252" s="384">
        <v>6</v>
      </c>
      <c r="C252" s="384">
        <v>181032302001990</v>
      </c>
      <c r="D252" s="385" t="s">
        <v>1042</v>
      </c>
      <c r="E252" t="str">
        <f t="shared" si="21"/>
        <v>180103230200199</v>
      </c>
      <c r="F252" t="str">
        <f t="shared" si="22"/>
        <v>0</v>
      </c>
      <c r="G252">
        <v>9</v>
      </c>
      <c r="H252" s="385" t="s">
        <v>1043</v>
      </c>
      <c r="I252" s="548">
        <v>5330182703</v>
      </c>
      <c r="J252" s="314">
        <f t="shared" si="23"/>
        <v>5330182.7029999997</v>
      </c>
      <c r="K252" t="str">
        <f>+VLOOKUP(D252,'plan de cuentas'!C:G,4,0)</f>
        <v>ACTIVOS</v>
      </c>
      <c r="L252" t="str">
        <f>VLOOKUP(D252,'plan de cuentas'!C:H,5,0)</f>
        <v>Propiedades, planta y equipo/Bienes de uso, neto</v>
      </c>
      <c r="M252" t="str">
        <f>VLOOKUP(D252,'plan de cuentas'!C:I,6,0)</f>
        <v>Propiedades, planta y equipo/Bienes de uso, neto</v>
      </c>
      <c r="N252" t="str">
        <f>VLOOKUP(D252,'plan de cuentas'!C:J,7,0)</f>
        <v>Activos no Corrientes</v>
      </c>
      <c r="P252" t="str">
        <f t="shared" si="24"/>
        <v>32302</v>
      </c>
    </row>
    <row r="253" spans="1:16" x14ac:dyDescent="0.25">
      <c r="A253" s="310" t="s">
        <v>4878</v>
      </c>
      <c r="B253" s="383">
        <v>6</v>
      </c>
      <c r="C253" s="383">
        <v>181032392001990</v>
      </c>
      <c r="D253" s="499" t="s">
        <v>1044</v>
      </c>
      <c r="E253" t="str">
        <f t="shared" si="21"/>
        <v>180103239200199</v>
      </c>
      <c r="F253" t="str">
        <f t="shared" si="22"/>
        <v>0</v>
      </c>
      <c r="G253">
        <v>9</v>
      </c>
      <c r="H253" s="499" t="s">
        <v>1045</v>
      </c>
      <c r="I253" s="549">
        <v>-3755565559</v>
      </c>
      <c r="J253" s="314">
        <f t="shared" si="23"/>
        <v>-3755565.5589999999</v>
      </c>
      <c r="K253" t="str">
        <f>+VLOOKUP(D253,'plan de cuentas'!C:G,4,0)</f>
        <v>ACTIVOS</v>
      </c>
      <c r="L253" t="str">
        <f>VLOOKUP(D253,'plan de cuentas'!C:H,5,0)</f>
        <v>Propiedades, planta y equipo/Bienes de uso, neto</v>
      </c>
      <c r="M253" t="str">
        <f>VLOOKUP(D253,'plan de cuentas'!C:I,6,0)</f>
        <v>Propiedades, planta y equipo/Bienes de uso, neto</v>
      </c>
      <c r="N253" t="str">
        <f>VLOOKUP(D253,'plan de cuentas'!C:J,7,0)</f>
        <v>Activos no Corrientes</v>
      </c>
      <c r="P253" t="str">
        <f t="shared" si="24"/>
        <v>32392</v>
      </c>
    </row>
    <row r="254" spans="1:16" x14ac:dyDescent="0.25">
      <c r="A254" s="311" t="s">
        <v>4878</v>
      </c>
      <c r="B254" s="384">
        <v>7</v>
      </c>
      <c r="C254" s="384">
        <v>181032502001990</v>
      </c>
      <c r="D254" s="385" t="s">
        <v>1047</v>
      </c>
      <c r="E254" t="str">
        <f t="shared" si="21"/>
        <v>180103250200199</v>
      </c>
      <c r="F254" t="str">
        <f t="shared" si="22"/>
        <v>0</v>
      </c>
      <c r="G254">
        <v>9</v>
      </c>
      <c r="H254" s="385" t="s">
        <v>1048</v>
      </c>
      <c r="I254" s="548">
        <v>919482343</v>
      </c>
      <c r="J254" s="314">
        <f t="shared" si="23"/>
        <v>919482.34299999999</v>
      </c>
      <c r="K254" t="str">
        <f>+VLOOKUP(D254,'plan de cuentas'!C:G,4,0)</f>
        <v>ACTIVOS</v>
      </c>
      <c r="L254" t="str">
        <f>VLOOKUP(D254,'plan de cuentas'!C:H,5,0)</f>
        <v>Propiedades, planta y equipo/Bienes de uso, neto</v>
      </c>
      <c r="M254" t="str">
        <f>VLOOKUP(D254,'plan de cuentas'!C:I,6,0)</f>
        <v>Propiedades, planta y equipo/Bienes de uso, neto</v>
      </c>
      <c r="N254" t="str">
        <f>VLOOKUP(D254,'plan de cuentas'!C:J,7,0)</f>
        <v>Activos no Corrientes</v>
      </c>
      <c r="P254" t="str">
        <f t="shared" si="24"/>
        <v>32502</v>
      </c>
    </row>
    <row r="255" spans="1:16" x14ac:dyDescent="0.25">
      <c r="A255" s="310" t="s">
        <v>4878</v>
      </c>
      <c r="B255" s="383">
        <v>7</v>
      </c>
      <c r="C255" s="383">
        <v>181032592001990</v>
      </c>
      <c r="D255" s="499" t="s">
        <v>1049</v>
      </c>
      <c r="E255" t="str">
        <f t="shared" si="21"/>
        <v>180103259200199</v>
      </c>
      <c r="F255" t="str">
        <f t="shared" si="22"/>
        <v>0</v>
      </c>
      <c r="G255">
        <v>9</v>
      </c>
      <c r="H255" s="499" t="s">
        <v>1050</v>
      </c>
      <c r="I255" s="549">
        <v>-572844423</v>
      </c>
      <c r="J255" s="314">
        <f t="shared" si="23"/>
        <v>-572844.42299999995</v>
      </c>
      <c r="K255" t="str">
        <f>+VLOOKUP(D255,'plan de cuentas'!C:G,4,0)</f>
        <v>ACTIVOS</v>
      </c>
      <c r="L255" t="str">
        <f>VLOOKUP(D255,'plan de cuentas'!C:H,5,0)</f>
        <v>Propiedades, planta y equipo/Bienes de uso, neto</v>
      </c>
      <c r="M255" t="str">
        <f>VLOOKUP(D255,'plan de cuentas'!C:I,6,0)</f>
        <v>Propiedades, planta y equipo/Bienes de uso, neto</v>
      </c>
      <c r="N255" t="str">
        <f>VLOOKUP(D255,'plan de cuentas'!C:J,7,0)</f>
        <v>Activos no Corrientes</v>
      </c>
      <c r="P255" t="str">
        <f t="shared" si="24"/>
        <v>32592</v>
      </c>
    </row>
    <row r="256" spans="1:16" x14ac:dyDescent="0.25">
      <c r="A256" s="311" t="s">
        <v>4878</v>
      </c>
      <c r="B256" s="384">
        <v>6</v>
      </c>
      <c r="C256" s="384">
        <v>181032702000990</v>
      </c>
      <c r="D256" s="385" t="s">
        <v>1052</v>
      </c>
      <c r="E256" t="str">
        <f t="shared" si="21"/>
        <v>180103270200099</v>
      </c>
      <c r="F256" t="str">
        <f t="shared" si="22"/>
        <v>0</v>
      </c>
      <c r="G256">
        <v>9</v>
      </c>
      <c r="H256" s="385" t="s">
        <v>1053</v>
      </c>
      <c r="I256" s="548">
        <v>184170799</v>
      </c>
      <c r="J256" s="314">
        <f t="shared" si="23"/>
        <v>184170.799</v>
      </c>
      <c r="K256" t="str">
        <f>+VLOOKUP(D256,'plan de cuentas'!C:G,4,0)</f>
        <v>ACTIVOS</v>
      </c>
      <c r="L256" t="str">
        <f>VLOOKUP(D256,'plan de cuentas'!C:H,5,0)</f>
        <v>Propiedades, planta y equipo/Bienes de uso, neto</v>
      </c>
      <c r="M256" t="str">
        <f>VLOOKUP(D256,'plan de cuentas'!C:I,6,0)</f>
        <v>Propiedades, planta y equipo/Bienes de uso, neto</v>
      </c>
      <c r="N256" t="str">
        <f>VLOOKUP(D256,'plan de cuentas'!C:J,7,0)</f>
        <v>Activos no Corrientes</v>
      </c>
      <c r="P256" t="str">
        <f t="shared" si="24"/>
        <v>32702</v>
      </c>
    </row>
    <row r="257" spans="1:16" x14ac:dyDescent="0.25">
      <c r="A257" s="310" t="s">
        <v>4878</v>
      </c>
      <c r="B257" s="383">
        <v>7</v>
      </c>
      <c r="C257" s="383">
        <v>181032792001990</v>
      </c>
      <c r="D257" s="499" t="s">
        <v>1054</v>
      </c>
      <c r="E257" t="str">
        <f t="shared" si="21"/>
        <v>180103279200199</v>
      </c>
      <c r="F257" t="str">
        <f t="shared" si="22"/>
        <v>0</v>
      </c>
      <c r="G257">
        <v>9</v>
      </c>
      <c r="H257" s="499" t="s">
        <v>1055</v>
      </c>
      <c r="I257" s="549">
        <v>-118422499</v>
      </c>
      <c r="J257" s="314">
        <f t="shared" si="23"/>
        <v>-118422.499</v>
      </c>
      <c r="K257" t="str">
        <f>+VLOOKUP(D257,'plan de cuentas'!C:G,4,0)</f>
        <v>ACTIVOS</v>
      </c>
      <c r="L257" t="str">
        <f>VLOOKUP(D257,'plan de cuentas'!C:H,5,0)</f>
        <v>Propiedades, planta y equipo/Bienes de uso, neto</v>
      </c>
      <c r="M257" t="str">
        <f>VLOOKUP(D257,'plan de cuentas'!C:I,6,0)</f>
        <v>Propiedades, planta y equipo/Bienes de uso, neto</v>
      </c>
      <c r="N257" t="str">
        <f>VLOOKUP(D257,'plan de cuentas'!C:J,7,0)</f>
        <v>Activos no Corrientes</v>
      </c>
      <c r="P257" t="str">
        <f t="shared" si="24"/>
        <v>32792</v>
      </c>
    </row>
    <row r="258" spans="1:16" x14ac:dyDescent="0.25">
      <c r="A258" s="311" t="s">
        <v>4878</v>
      </c>
      <c r="B258" s="384">
        <v>6</v>
      </c>
      <c r="C258" s="384">
        <v>191033702001990</v>
      </c>
      <c r="D258" s="385" t="s">
        <v>1056</v>
      </c>
      <c r="E258" t="str">
        <f t="shared" si="21"/>
        <v>190103370200199</v>
      </c>
      <c r="F258" t="str">
        <f t="shared" si="22"/>
        <v>0</v>
      </c>
      <c r="G258">
        <v>12</v>
      </c>
      <c r="H258" s="385" t="s">
        <v>1057</v>
      </c>
      <c r="I258" s="548">
        <v>16518002000</v>
      </c>
      <c r="J258" s="314">
        <f t="shared" si="23"/>
        <v>16518002</v>
      </c>
      <c r="K258" t="str">
        <f>+VLOOKUP(D258,'plan de cuentas'!C:G,4,0)</f>
        <v>ACTIVOS</v>
      </c>
      <c r="L258" t="str">
        <f>VLOOKUP(D258,'plan de cuentas'!C:H,5,0)</f>
        <v>Goodwill</v>
      </c>
      <c r="M258" t="str">
        <f>VLOOKUP(D258,'plan de cuentas'!C:I,6,0)</f>
        <v>Goodwill</v>
      </c>
      <c r="N258" t="str">
        <f>VLOOKUP(D258,'plan de cuentas'!C:J,7,0)</f>
        <v>Activos no Corrientes</v>
      </c>
      <c r="P258" t="str">
        <f t="shared" si="24"/>
        <v>33702</v>
      </c>
    </row>
    <row r="259" spans="1:16" x14ac:dyDescent="0.25">
      <c r="A259" s="310" t="s">
        <v>4878</v>
      </c>
      <c r="B259" s="383">
        <v>6</v>
      </c>
      <c r="C259" s="383">
        <v>191033702022990</v>
      </c>
      <c r="D259" s="499" t="s">
        <v>1058</v>
      </c>
      <c r="E259" t="str">
        <f t="shared" si="21"/>
        <v>190103370202299</v>
      </c>
      <c r="F259" t="str">
        <f t="shared" si="22"/>
        <v>0</v>
      </c>
      <c r="G259">
        <v>11</v>
      </c>
      <c r="H259" s="499" t="s">
        <v>1059</v>
      </c>
      <c r="I259" s="549">
        <v>9447237814</v>
      </c>
      <c r="J259" s="314">
        <f t="shared" si="23"/>
        <v>9447237.8139999993</v>
      </c>
      <c r="K259" t="str">
        <f>+VLOOKUP(D259,'plan de cuentas'!C:G,4,0)</f>
        <v>ACTIVOS</v>
      </c>
      <c r="L259" t="str">
        <f>VLOOKUP(D259,'plan de cuentas'!C:H,5,0)</f>
        <v>Activos intangibles</v>
      </c>
      <c r="M259" t="str">
        <f>VLOOKUP(D259,'plan de cuentas'!C:I,6,0)</f>
        <v>Activos intangibles</v>
      </c>
      <c r="N259" t="str">
        <f>VLOOKUP(D259,'plan de cuentas'!C:J,7,0)</f>
        <v>Activos no Corrientes</v>
      </c>
      <c r="P259" t="str">
        <f t="shared" si="24"/>
        <v>33702</v>
      </c>
    </row>
    <row r="260" spans="1:16" x14ac:dyDescent="0.25">
      <c r="A260" s="311" t="s">
        <v>4878</v>
      </c>
      <c r="B260" s="384">
        <v>6</v>
      </c>
      <c r="C260" s="384">
        <v>191033702023990</v>
      </c>
      <c r="D260" s="385" t="s">
        <v>2299</v>
      </c>
      <c r="E260" t="str">
        <f t="shared" si="21"/>
        <v>190103370202399</v>
      </c>
      <c r="F260" t="str">
        <f t="shared" si="22"/>
        <v>0</v>
      </c>
      <c r="G260">
        <v>11</v>
      </c>
      <c r="H260" s="385" t="s">
        <v>2663</v>
      </c>
      <c r="I260" s="548">
        <v>2617391073</v>
      </c>
      <c r="J260" s="314">
        <f t="shared" si="23"/>
        <v>2617391.0729999999</v>
      </c>
      <c r="K260" t="str">
        <f>+VLOOKUP(D260,'plan de cuentas'!C:G,4,0)</f>
        <v>ACTIVOS</v>
      </c>
      <c r="L260" t="str">
        <f>VLOOKUP(D260,'plan de cuentas'!C:H,5,0)</f>
        <v>Activos intangibles</v>
      </c>
      <c r="M260" t="str">
        <f>VLOOKUP(D260,'plan de cuentas'!C:I,6,0)</f>
        <v>Activos intangibles</v>
      </c>
      <c r="N260" t="str">
        <f>VLOOKUP(D260,'plan de cuentas'!C:J,7,0)</f>
        <v>Activos no Corrientes</v>
      </c>
      <c r="P260" t="str">
        <f t="shared" si="24"/>
        <v>33702</v>
      </c>
    </row>
    <row r="261" spans="1:16" s="605" customFormat="1" x14ac:dyDescent="0.25">
      <c r="A261" s="602" t="s">
        <v>4878</v>
      </c>
      <c r="B261" s="603">
        <v>6</v>
      </c>
      <c r="C261" s="603">
        <v>191033704000990</v>
      </c>
      <c r="D261" s="604" t="s">
        <v>1060</v>
      </c>
      <c r="E261" s="605" t="str">
        <f t="shared" si="21"/>
        <v>190103370400099</v>
      </c>
      <c r="F261" s="605" t="str">
        <f t="shared" si="22"/>
        <v>0</v>
      </c>
      <c r="G261" s="605">
        <v>11</v>
      </c>
      <c r="H261" s="604" t="s">
        <v>1061</v>
      </c>
      <c r="I261" s="606">
        <v>17787026145</v>
      </c>
      <c r="J261" s="607">
        <f t="shared" si="23"/>
        <v>17787026.145</v>
      </c>
      <c r="K261" s="605" t="str">
        <f>+VLOOKUP(D261,'plan de cuentas'!C:G,4,0)</f>
        <v>ACTIVOS</v>
      </c>
      <c r="L261" s="605" t="str">
        <f>VLOOKUP(D261,'plan de cuentas'!C:H,5,0)</f>
        <v>Activos intangibles</v>
      </c>
      <c r="M261" s="605" t="str">
        <f>VLOOKUP(D261,'plan de cuentas'!C:I,6,0)</f>
        <v>Activos intangibles</v>
      </c>
      <c r="N261" s="605" t="str">
        <f>VLOOKUP(D261,'plan de cuentas'!C:J,7,0)</f>
        <v>Activos no Corrientes</v>
      </c>
      <c r="P261" s="605" t="str">
        <f t="shared" si="24"/>
        <v>33704</v>
      </c>
    </row>
    <row r="262" spans="1:16" s="500" customFormat="1" x14ac:dyDescent="0.25">
      <c r="A262" s="582" t="s">
        <v>4878</v>
      </c>
      <c r="B262" s="583">
        <v>6</v>
      </c>
      <c r="C262" s="583">
        <v>191033704001990</v>
      </c>
      <c r="D262" s="584" t="s">
        <v>2300</v>
      </c>
      <c r="E262" s="500" t="str">
        <f t="shared" si="21"/>
        <v>190103370400199</v>
      </c>
      <c r="F262" s="500" t="str">
        <f t="shared" si="22"/>
        <v>0</v>
      </c>
      <c r="G262" s="500">
        <v>11</v>
      </c>
      <c r="H262" s="584" t="s">
        <v>2664</v>
      </c>
      <c r="I262" s="595">
        <v>5486745274</v>
      </c>
      <c r="J262" s="601">
        <f t="shared" si="23"/>
        <v>5486745.2740000002</v>
      </c>
      <c r="K262" s="500" t="str">
        <f>+VLOOKUP(D262,'plan de cuentas'!C:G,4,0)</f>
        <v>ACTIVOS</v>
      </c>
      <c r="L262" s="500" t="str">
        <f>VLOOKUP(D262,'plan de cuentas'!C:H,5,0)</f>
        <v>Activos intangibles</v>
      </c>
      <c r="M262" s="500" t="str">
        <f>VLOOKUP(D262,'plan de cuentas'!C:I,6,0)</f>
        <v>Activos intangibles</v>
      </c>
      <c r="N262" s="500" t="str">
        <f>VLOOKUP(D262,'plan de cuentas'!C:J,7,0)</f>
        <v>Activos no Corrientes</v>
      </c>
      <c r="P262" s="500" t="str">
        <f t="shared" si="24"/>
        <v>33704</v>
      </c>
    </row>
    <row r="263" spans="1:16" s="315" customFormat="1" x14ac:dyDescent="0.25">
      <c r="A263" s="310" t="s">
        <v>4878</v>
      </c>
      <c r="B263" s="383">
        <v>6</v>
      </c>
      <c r="C263" s="383">
        <v>191033704002990</v>
      </c>
      <c r="D263" s="499" t="s">
        <v>2301</v>
      </c>
      <c r="E263" t="str">
        <f t="shared" si="21"/>
        <v>190103370400299</v>
      </c>
      <c r="F263" t="str">
        <f t="shared" si="22"/>
        <v>0</v>
      </c>
      <c r="G263">
        <v>11</v>
      </c>
      <c r="H263" s="499" t="s">
        <v>2665</v>
      </c>
      <c r="I263" s="549">
        <v>12455454545</v>
      </c>
      <c r="J263" s="314">
        <f t="shared" si="23"/>
        <v>12455454.545</v>
      </c>
      <c r="K263" s="315" t="str">
        <f>+VLOOKUP(D263,'plan de cuentas'!C:G,4,0)</f>
        <v>ACTIVOS</v>
      </c>
      <c r="L263" t="str">
        <f>VLOOKUP(D263,'plan de cuentas'!C:H,5,0)</f>
        <v>Activos intangibles</v>
      </c>
      <c r="M263" s="315" t="str">
        <f>VLOOKUP(D263,'plan de cuentas'!C:I,6,0)</f>
        <v>Activos intangibles</v>
      </c>
      <c r="N263" t="str">
        <f>VLOOKUP(D263,'plan de cuentas'!C:J,7,0)</f>
        <v>Activos no Corrientes</v>
      </c>
      <c r="O263" s="315" t="s">
        <v>3020</v>
      </c>
      <c r="P263" s="315" t="str">
        <f t="shared" si="24"/>
        <v>33704</v>
      </c>
    </row>
    <row r="264" spans="1:16" s="315" customFormat="1" x14ac:dyDescent="0.25">
      <c r="A264" s="311" t="s">
        <v>4878</v>
      </c>
      <c r="B264" s="384">
        <v>6</v>
      </c>
      <c r="C264" s="384">
        <v>191033792000990</v>
      </c>
      <c r="D264" s="385" t="s">
        <v>1062</v>
      </c>
      <c r="E264" t="str">
        <f t="shared" si="21"/>
        <v>190103379200099</v>
      </c>
      <c r="F264" t="str">
        <f t="shared" si="22"/>
        <v>0</v>
      </c>
      <c r="G264">
        <v>11</v>
      </c>
      <c r="H264" s="385" t="s">
        <v>1063</v>
      </c>
      <c r="I264" s="548">
        <v>-3316596308</v>
      </c>
      <c r="J264" s="314">
        <f t="shared" si="23"/>
        <v>-3316596.3080000002</v>
      </c>
      <c r="K264" s="315" t="str">
        <f>+VLOOKUP(D264,'plan de cuentas'!C:G,4,0)</f>
        <v>ACTIVOS</v>
      </c>
      <c r="L264" t="str">
        <f>VLOOKUP(D264,'plan de cuentas'!C:H,5,0)</f>
        <v>Activos intangibles</v>
      </c>
      <c r="M264" s="315" t="str">
        <f>VLOOKUP(D264,'plan de cuentas'!C:I,6,0)</f>
        <v>Activos intangibles</v>
      </c>
      <c r="N264" t="str">
        <f>VLOOKUP(D264,'plan de cuentas'!C:J,7,0)</f>
        <v>Activos no Corrientes</v>
      </c>
      <c r="O264" s="315" t="s">
        <v>3020</v>
      </c>
      <c r="P264" s="315" t="str">
        <f t="shared" si="24"/>
        <v>33792</v>
      </c>
    </row>
    <row r="265" spans="1:16" s="315" customFormat="1" x14ac:dyDescent="0.25">
      <c r="A265" s="310" t="s">
        <v>4878</v>
      </c>
      <c r="B265" s="383">
        <v>6</v>
      </c>
      <c r="C265" s="383">
        <v>191033792001990</v>
      </c>
      <c r="D265" s="499" t="s">
        <v>3753</v>
      </c>
      <c r="E265" t="str">
        <f t="shared" si="21"/>
        <v>190103379200199</v>
      </c>
      <c r="F265" t="str">
        <f t="shared" si="22"/>
        <v>0</v>
      </c>
      <c r="G265">
        <v>11</v>
      </c>
      <c r="H265" s="499" t="s">
        <v>3754</v>
      </c>
      <c r="I265" s="549">
        <v>-798526134</v>
      </c>
      <c r="J265" s="314">
        <f t="shared" si="23"/>
        <v>-798526.13399999996</v>
      </c>
      <c r="K265" s="315" t="str">
        <f>+VLOOKUP(D265,'plan de cuentas'!C:G,4,0)</f>
        <v>ACTIVOS</v>
      </c>
      <c r="L265" t="str">
        <f>VLOOKUP(D265,'plan de cuentas'!C:H,5,0)</f>
        <v>Activos intangibles</v>
      </c>
      <c r="M265" s="315" t="str">
        <f>VLOOKUP(D265,'plan de cuentas'!C:I,6,0)</f>
        <v>Activos intangibles</v>
      </c>
      <c r="N265" t="str">
        <f>VLOOKUP(D265,'plan de cuentas'!C:J,7,0)</f>
        <v>Activos no Corrientes</v>
      </c>
      <c r="O265" s="315" t="s">
        <v>3020</v>
      </c>
      <c r="P265" s="315" t="str">
        <f t="shared" si="24"/>
        <v>33792</v>
      </c>
    </row>
    <row r="266" spans="1:16" s="605" customFormat="1" x14ac:dyDescent="0.25">
      <c r="A266" s="608" t="s">
        <v>4878</v>
      </c>
      <c r="B266" s="609">
        <v>6</v>
      </c>
      <c r="C266" s="609">
        <v>191033794000990</v>
      </c>
      <c r="D266" s="610" t="s">
        <v>1065</v>
      </c>
      <c r="E266" s="605" t="str">
        <f t="shared" si="21"/>
        <v>190103379400099</v>
      </c>
      <c r="F266" s="605" t="str">
        <f t="shared" si="22"/>
        <v>0</v>
      </c>
      <c r="G266" s="605">
        <v>11</v>
      </c>
      <c r="H266" s="610" t="s">
        <v>1064</v>
      </c>
      <c r="I266" s="611">
        <v>-9522310499</v>
      </c>
      <c r="J266" s="607">
        <f t="shared" si="23"/>
        <v>-9522310.4989999998</v>
      </c>
      <c r="K266" s="605" t="str">
        <f>+VLOOKUP(D266,'plan de cuentas'!C:G,4,0)</f>
        <v>ACTIVOS</v>
      </c>
      <c r="L266" s="605" t="str">
        <f>VLOOKUP(D266,'plan de cuentas'!C:H,5,0)</f>
        <v>Activos intangibles</v>
      </c>
      <c r="M266" s="605" t="str">
        <f>VLOOKUP(D266,'plan de cuentas'!C:I,6,0)</f>
        <v>Activos intangibles</v>
      </c>
      <c r="N266" s="605" t="str">
        <f>VLOOKUP(D266,'plan de cuentas'!C:J,7,0)</f>
        <v>Activos no Corrientes</v>
      </c>
      <c r="O266" s="605" t="s">
        <v>3020</v>
      </c>
      <c r="P266" s="605" t="str">
        <f t="shared" si="24"/>
        <v>33794</v>
      </c>
    </row>
    <row r="267" spans="1:16" s="315" customFormat="1" x14ac:dyDescent="0.25">
      <c r="A267" s="310" t="s">
        <v>4878</v>
      </c>
      <c r="B267" s="383">
        <v>6</v>
      </c>
      <c r="C267" s="383">
        <v>191033794001990</v>
      </c>
      <c r="D267" s="499" t="s">
        <v>2302</v>
      </c>
      <c r="E267" t="str">
        <f t="shared" si="21"/>
        <v>190103379400199</v>
      </c>
      <c r="F267" t="str">
        <f t="shared" si="22"/>
        <v>0</v>
      </c>
      <c r="G267">
        <v>11</v>
      </c>
      <c r="H267" s="499" t="s">
        <v>2666</v>
      </c>
      <c r="I267" s="549">
        <v>-3518882074</v>
      </c>
      <c r="J267" s="314">
        <f t="shared" ref="J267:J330" si="25">I267/1000</f>
        <v>-3518882.074</v>
      </c>
      <c r="K267" s="315" t="str">
        <f>+VLOOKUP(D267,'plan de cuentas'!C:G,4,0)</f>
        <v>ACTIVOS</v>
      </c>
      <c r="L267" t="str">
        <f>VLOOKUP(D267,'plan de cuentas'!C:H,5,0)</f>
        <v>Activos intangibles</v>
      </c>
      <c r="M267" s="315" t="str">
        <f>VLOOKUP(D267,'plan de cuentas'!C:I,6,0)</f>
        <v>Activos intangibles</v>
      </c>
      <c r="N267" t="str">
        <f>VLOOKUP(D267,'plan de cuentas'!C:J,7,0)</f>
        <v>Activos no Corrientes</v>
      </c>
      <c r="O267" s="315" t="s">
        <v>3020</v>
      </c>
      <c r="P267" s="315" t="str">
        <f t="shared" si="24"/>
        <v>33794</v>
      </c>
    </row>
    <row r="268" spans="1:16" s="315" customFormat="1" x14ac:dyDescent="0.25">
      <c r="A268" s="311" t="s">
        <v>4878</v>
      </c>
      <c r="B268" s="384">
        <v>6</v>
      </c>
      <c r="C268" s="384">
        <v>191033902000990</v>
      </c>
      <c r="D268" s="385" t="s">
        <v>1067</v>
      </c>
      <c r="E268" t="str">
        <f t="shared" si="21"/>
        <v>190103390200099</v>
      </c>
      <c r="F268" t="str">
        <f t="shared" si="22"/>
        <v>0</v>
      </c>
      <c r="G268">
        <v>11</v>
      </c>
      <c r="H268" s="385" t="s">
        <v>1068</v>
      </c>
      <c r="I268" s="548">
        <v>4476185441</v>
      </c>
      <c r="J268" s="314">
        <f t="shared" si="25"/>
        <v>4476185.4409999996</v>
      </c>
      <c r="K268" s="315" t="str">
        <f>+VLOOKUP(D268,'plan de cuentas'!C:G,4,0)</f>
        <v>ACTIVOS</v>
      </c>
      <c r="L268" t="str">
        <f>VLOOKUP(D268,'plan de cuentas'!C:H,5,0)</f>
        <v>Activos intangibles</v>
      </c>
      <c r="M268" s="315" t="str">
        <f>VLOOKUP(D268,'plan de cuentas'!C:I,6,0)</f>
        <v>Activos intangibles</v>
      </c>
      <c r="N268" t="str">
        <f>VLOOKUP(D268,'plan de cuentas'!C:J,7,0)</f>
        <v>Activos no Corrientes</v>
      </c>
      <c r="O268" s="315" t="s">
        <v>3020</v>
      </c>
      <c r="P268" s="315" t="str">
        <f t="shared" si="24"/>
        <v>33902</v>
      </c>
    </row>
    <row r="269" spans="1:16" s="315" customFormat="1" x14ac:dyDescent="0.25">
      <c r="A269" s="310" t="s">
        <v>4878</v>
      </c>
      <c r="B269" s="383">
        <v>6</v>
      </c>
      <c r="C269" s="383">
        <v>191033992000990</v>
      </c>
      <c r="D269" s="499" t="s">
        <v>1069</v>
      </c>
      <c r="E269" t="str">
        <f t="shared" ref="E269:E332" si="26">+MID(D269,3,2)&amp;+MID(D269,6,1)&amp;+MID(D269,8,2)&amp;+MID(D269,11,3)&amp;+MID(D269,17,2)&amp;+MID(D269,20,3)&amp;+MID(D269,24,2)</f>
        <v>190103399200099</v>
      </c>
      <c r="F269" t="str">
        <f t="shared" si="22"/>
        <v>0</v>
      </c>
      <c r="G269">
        <v>11</v>
      </c>
      <c r="H269" s="499" t="s">
        <v>1070</v>
      </c>
      <c r="I269" s="549">
        <v>-2548078598</v>
      </c>
      <c r="J269" s="314">
        <f t="shared" si="25"/>
        <v>-2548078.5980000002</v>
      </c>
      <c r="K269" s="315" t="str">
        <f>+VLOOKUP(D269,'plan de cuentas'!C:G,4,0)</f>
        <v>ACTIVOS</v>
      </c>
      <c r="L269" t="str">
        <f>VLOOKUP(D269,'plan de cuentas'!C:H,5,0)</f>
        <v>Activos intangibles</v>
      </c>
      <c r="M269" s="315" t="str">
        <f>VLOOKUP(D269,'plan de cuentas'!C:I,6,0)</f>
        <v>Activos intangibles</v>
      </c>
      <c r="N269" t="str">
        <f>VLOOKUP(D269,'plan de cuentas'!C:J,7,0)</f>
        <v>Activos no Corrientes</v>
      </c>
      <c r="O269" s="315" t="s">
        <v>3020</v>
      </c>
      <c r="P269" s="315" t="str">
        <f t="shared" si="24"/>
        <v>33992</v>
      </c>
    </row>
    <row r="270" spans="1:16" s="315" customFormat="1" x14ac:dyDescent="0.25">
      <c r="A270" s="311" t="s">
        <v>4878</v>
      </c>
      <c r="B270" s="384">
        <v>6</v>
      </c>
      <c r="C270" s="384">
        <v>191034102000990</v>
      </c>
      <c r="D270" s="385" t="s">
        <v>1071</v>
      </c>
      <c r="E270" t="str">
        <f t="shared" si="26"/>
        <v>190103410200099</v>
      </c>
      <c r="G270">
        <v>11</v>
      </c>
      <c r="H270" s="385" t="s">
        <v>1072</v>
      </c>
      <c r="I270" s="548">
        <v>6564359436</v>
      </c>
      <c r="J270" s="314">
        <f t="shared" si="25"/>
        <v>6564359.4359999998</v>
      </c>
      <c r="K270" s="315" t="str">
        <f>+VLOOKUP(D270,'plan de cuentas'!C:G,4,0)</f>
        <v>ACTIVOS</v>
      </c>
      <c r="L270" t="str">
        <f>VLOOKUP(D270,'plan de cuentas'!C:H,5,0)</f>
        <v>Activos intangibles</v>
      </c>
      <c r="M270" s="315" t="str">
        <f>VLOOKUP(D270,'plan de cuentas'!C:I,6,0)</f>
        <v>Activos intangibles</v>
      </c>
      <c r="N270" t="str">
        <f>VLOOKUP(D270,'plan de cuentas'!C:J,7,0)</f>
        <v>Activos no Corrientes</v>
      </c>
      <c r="O270" s="315" t="s">
        <v>3020</v>
      </c>
      <c r="P270" s="315" t="str">
        <f t="shared" ref="P270:P333" si="27">MID(E270,6,5)</f>
        <v>34102</v>
      </c>
    </row>
    <row r="271" spans="1:16" s="315" customFormat="1" x14ac:dyDescent="0.25">
      <c r="A271" s="310" t="s">
        <v>4878</v>
      </c>
      <c r="B271" s="383">
        <v>6</v>
      </c>
      <c r="C271" s="383">
        <v>191034102011990</v>
      </c>
      <c r="D271" s="499" t="s">
        <v>1073</v>
      </c>
      <c r="E271" t="str">
        <f t="shared" si="26"/>
        <v>190103410201199</v>
      </c>
      <c r="G271">
        <v>11</v>
      </c>
      <c r="H271" s="499" t="s">
        <v>1074</v>
      </c>
      <c r="I271" s="549">
        <v>4163056529</v>
      </c>
      <c r="J271" s="314">
        <f t="shared" si="25"/>
        <v>4163056.5290000001</v>
      </c>
      <c r="K271" s="315" t="str">
        <f>+VLOOKUP(D271,'plan de cuentas'!C:G,4,0)</f>
        <v>ACTIVOS</v>
      </c>
      <c r="L271" t="str">
        <f>VLOOKUP(D271,'plan de cuentas'!C:H,5,0)</f>
        <v>Activos intangibles</v>
      </c>
      <c r="M271" s="315" t="str">
        <f>VLOOKUP(D271,'plan de cuentas'!C:I,6,0)</f>
        <v>Activos intangibles</v>
      </c>
      <c r="N271" t="str">
        <f>VLOOKUP(D271,'plan de cuentas'!C:J,7,0)</f>
        <v>Activos no Corrientes</v>
      </c>
      <c r="O271" s="315" t="s">
        <v>3020</v>
      </c>
      <c r="P271" s="315" t="str">
        <f t="shared" si="27"/>
        <v>34102</v>
      </c>
    </row>
    <row r="272" spans="1:16" s="315" customFormat="1" x14ac:dyDescent="0.25">
      <c r="A272" s="311" t="s">
        <v>4878</v>
      </c>
      <c r="B272" s="384">
        <v>6</v>
      </c>
      <c r="C272" s="384">
        <v>191034192000990</v>
      </c>
      <c r="D272" s="385" t="s">
        <v>1079</v>
      </c>
      <c r="E272" t="str">
        <f t="shared" si="26"/>
        <v>190103419200099</v>
      </c>
      <c r="G272">
        <v>11</v>
      </c>
      <c r="H272" s="385" t="s">
        <v>1080</v>
      </c>
      <c r="I272" s="548">
        <v>-6168697744</v>
      </c>
      <c r="J272" s="314">
        <f t="shared" si="25"/>
        <v>-6168697.7439999999</v>
      </c>
      <c r="K272" s="315" t="str">
        <f>+VLOOKUP(D272,'plan de cuentas'!C:G,4,0)</f>
        <v>ACTIVOS</v>
      </c>
      <c r="L272" t="str">
        <f>VLOOKUP(D272,'plan de cuentas'!C:H,5,0)</f>
        <v>Activos intangibles</v>
      </c>
      <c r="M272" s="315" t="str">
        <f>VLOOKUP(D272,'plan de cuentas'!C:I,6,0)</f>
        <v>Activos intangibles</v>
      </c>
      <c r="N272" t="str">
        <f>VLOOKUP(D272,'plan de cuentas'!C:J,7,0)</f>
        <v>Activos no Corrientes</v>
      </c>
      <c r="O272" s="315" t="s">
        <v>3020</v>
      </c>
      <c r="P272" s="315" t="str">
        <f t="shared" si="27"/>
        <v>34192</v>
      </c>
    </row>
    <row r="273" spans="1:16" s="315" customFormat="1" x14ac:dyDescent="0.25">
      <c r="A273" s="310" t="s">
        <v>4878</v>
      </c>
      <c r="B273" s="383">
        <v>6</v>
      </c>
      <c r="C273" s="383">
        <v>191034192011990</v>
      </c>
      <c r="D273" s="499" t="s">
        <v>1081</v>
      </c>
      <c r="E273" t="str">
        <f t="shared" si="26"/>
        <v>190103419201199</v>
      </c>
      <c r="G273">
        <v>11</v>
      </c>
      <c r="H273" s="499" t="s">
        <v>1082</v>
      </c>
      <c r="I273" s="549">
        <v>-3184193230</v>
      </c>
      <c r="J273" s="314">
        <f t="shared" si="25"/>
        <v>-3184193.23</v>
      </c>
      <c r="K273" s="315" t="str">
        <f>+VLOOKUP(D273,'plan de cuentas'!C:G,4,0)</f>
        <v>ACTIVOS</v>
      </c>
      <c r="L273" t="str">
        <f>VLOOKUP(D273,'plan de cuentas'!C:H,5,0)</f>
        <v>Activos intangibles</v>
      </c>
      <c r="M273" s="315" t="str">
        <f>VLOOKUP(D273,'plan de cuentas'!C:I,6,0)</f>
        <v>Activos intangibles</v>
      </c>
      <c r="N273" t="str">
        <f>VLOOKUP(D273,'plan de cuentas'!C:J,7,0)</f>
        <v>Activos no Corrientes</v>
      </c>
      <c r="O273" s="315" t="s">
        <v>3020</v>
      </c>
      <c r="P273" s="315" t="str">
        <f t="shared" si="27"/>
        <v>34192</v>
      </c>
    </row>
    <row r="274" spans="1:16" s="315" customFormat="1" x14ac:dyDescent="0.25">
      <c r="A274" s="311" t="s">
        <v>4878</v>
      </c>
      <c r="B274" s="384">
        <v>7</v>
      </c>
      <c r="C274" s="384">
        <v>214039002000017</v>
      </c>
      <c r="D274" s="385" t="s">
        <v>1093</v>
      </c>
      <c r="E274" t="str">
        <f t="shared" si="26"/>
        <v>217403900200001</v>
      </c>
      <c r="G274" s="585">
        <v>14</v>
      </c>
      <c r="H274" s="385" t="s">
        <v>1094</v>
      </c>
      <c r="I274" s="548">
        <v>-2255266407</v>
      </c>
      <c r="J274" s="314">
        <f t="shared" si="25"/>
        <v>-2255266.4070000001</v>
      </c>
      <c r="K274" s="315" t="str">
        <f>+VLOOKUP(D274,'plan de cuentas'!C:G,4,0)</f>
        <v>PASIVOS Y PATRIMONIO NETO</v>
      </c>
      <c r="L274" t="str">
        <f>VLOOKUP(D274,'plan de cuentas'!C:H,5,0)</f>
        <v xml:space="preserve">Préstamos Financieros Locales a largo plazo </v>
      </c>
      <c r="M274" s="315" t="str">
        <f>VLOOKUP(D274,'plan de cuentas'!C:I,6,0)</f>
        <v>Entidades Financieras LP</v>
      </c>
      <c r="N274" s="589" t="str">
        <f>VLOOKUP(D274,'plan de cuentas'!C:J,7,0)</f>
        <v>Pasivos no corrientes</v>
      </c>
      <c r="O274" s="315" t="s">
        <v>3020</v>
      </c>
      <c r="P274" s="315" t="str">
        <f t="shared" si="27"/>
        <v>39002</v>
      </c>
    </row>
    <row r="275" spans="1:16" s="315" customFormat="1" x14ac:dyDescent="0.25">
      <c r="A275" s="310" t="s">
        <v>4878</v>
      </c>
      <c r="B275" s="383">
        <v>7</v>
      </c>
      <c r="C275" s="383">
        <v>214039002000018</v>
      </c>
      <c r="D275" s="499" t="s">
        <v>1623</v>
      </c>
      <c r="E275" t="str">
        <f t="shared" si="26"/>
        <v>218403900200001</v>
      </c>
      <c r="G275" s="585">
        <v>14</v>
      </c>
      <c r="H275" s="499" t="s">
        <v>1098</v>
      </c>
      <c r="I275" s="549">
        <v>-5868814298</v>
      </c>
      <c r="J275" s="314">
        <f t="shared" si="25"/>
        <v>-5868814.2980000004</v>
      </c>
      <c r="K275" s="315" t="str">
        <f>+VLOOKUP(D275,'plan de cuentas'!C:G,4,0)</f>
        <v>PASIVOS Y PATRIMONIO NETO</v>
      </c>
      <c r="L275" t="str">
        <f>VLOOKUP(D275,'plan de cuentas'!C:H,5,0)</f>
        <v xml:space="preserve">Préstamos Financieros Locales a largo plazo </v>
      </c>
      <c r="M275" s="315" t="str">
        <f>VLOOKUP(D275,'plan de cuentas'!C:I,6,0)</f>
        <v>Entidades Financieras LP</v>
      </c>
      <c r="N275" s="589" t="str">
        <f>VLOOKUP(D275,'plan de cuentas'!C:J,7,0)</f>
        <v>Pasivos no corrientes</v>
      </c>
      <c r="O275" s="315" t="s">
        <v>3020</v>
      </c>
      <c r="P275" s="315" t="str">
        <f t="shared" si="27"/>
        <v>39002</v>
      </c>
    </row>
    <row r="276" spans="1:16" s="315" customFormat="1" x14ac:dyDescent="0.25">
      <c r="A276" s="311" t="s">
        <v>4878</v>
      </c>
      <c r="B276" s="384">
        <v>7</v>
      </c>
      <c r="C276" s="384">
        <v>214039002000995</v>
      </c>
      <c r="D276" s="385" t="s">
        <v>2306</v>
      </c>
      <c r="E276" t="str">
        <f t="shared" si="26"/>
        <v>215403900200099</v>
      </c>
      <c r="G276" s="585">
        <v>14</v>
      </c>
      <c r="H276" s="385" t="s">
        <v>2668</v>
      </c>
      <c r="I276" s="548">
        <v>-1210498230</v>
      </c>
      <c r="J276" s="314">
        <f t="shared" si="25"/>
        <v>-1210498.23</v>
      </c>
      <c r="K276" s="315" t="str">
        <f>+VLOOKUP(D276,'plan de cuentas'!C:G,4,0)</f>
        <v>PASIVOS Y PATRIMONIO NETO</v>
      </c>
      <c r="L276" t="str">
        <f>VLOOKUP(D276,'plan de cuentas'!C:H,5,0)</f>
        <v xml:space="preserve">Préstamos Financieros a corto plazo </v>
      </c>
      <c r="M276" s="315" t="str">
        <f>VLOOKUP(D276,'plan de cuentas'!C:I,6,0)</f>
        <v>Entidades Financieras CP</v>
      </c>
      <c r="N276" s="589" t="str">
        <f>VLOOKUP(D276,'plan de cuentas'!C:J,7,0)</f>
        <v>Pasivos corrientes</v>
      </c>
      <c r="O276" s="315" t="s">
        <v>3020</v>
      </c>
      <c r="P276" s="315" t="str">
        <f t="shared" si="27"/>
        <v>39002</v>
      </c>
    </row>
    <row r="277" spans="1:16" s="315" customFormat="1" x14ac:dyDescent="0.25">
      <c r="A277" s="310" t="s">
        <v>4878</v>
      </c>
      <c r="B277" s="383">
        <v>7</v>
      </c>
      <c r="C277" s="383">
        <v>214039002000996</v>
      </c>
      <c r="D277" s="499" t="s">
        <v>1095</v>
      </c>
      <c r="E277" t="str">
        <f t="shared" si="26"/>
        <v>216403900200099</v>
      </c>
      <c r="G277" s="585">
        <v>14</v>
      </c>
      <c r="H277" s="499" t="s">
        <v>1092</v>
      </c>
      <c r="I277" s="549">
        <v>-5546126919</v>
      </c>
      <c r="J277" s="314">
        <f t="shared" si="25"/>
        <v>-5546126.9189999998</v>
      </c>
      <c r="K277" s="315" t="str">
        <f>+VLOOKUP(D277,'plan de cuentas'!C:G,4,0)</f>
        <v>PASIVOS Y PATRIMONIO NETO</v>
      </c>
      <c r="L277" t="str">
        <f>VLOOKUP(D277,'plan de cuentas'!C:H,5,0)</f>
        <v xml:space="preserve">Préstamos Financieros a corto plazo </v>
      </c>
      <c r="M277" s="315" t="str">
        <f>VLOOKUP(D277,'plan de cuentas'!C:I,6,0)</f>
        <v>Entidades Financieras CP</v>
      </c>
      <c r="N277" s="589" t="str">
        <f>VLOOKUP(D277,'plan de cuentas'!C:J,7,0)</f>
        <v>Pasivos corrientes</v>
      </c>
      <c r="O277" s="315" t="s">
        <v>3020</v>
      </c>
      <c r="P277" s="315" t="str">
        <f t="shared" si="27"/>
        <v>39002</v>
      </c>
    </row>
    <row r="278" spans="1:16" s="315" customFormat="1" x14ac:dyDescent="0.25">
      <c r="A278" s="311" t="s">
        <v>4878</v>
      </c>
      <c r="B278" s="384">
        <v>7</v>
      </c>
      <c r="C278" s="384">
        <v>214039002000997</v>
      </c>
      <c r="D278" s="385" t="s">
        <v>1096</v>
      </c>
      <c r="E278" t="str">
        <f t="shared" si="26"/>
        <v>217403900200099</v>
      </c>
      <c r="G278" s="585">
        <v>14</v>
      </c>
      <c r="H278" s="385" t="s">
        <v>1094</v>
      </c>
      <c r="I278" s="548">
        <v>-12461737372</v>
      </c>
      <c r="J278" s="314">
        <f t="shared" si="25"/>
        <v>-12461737.372</v>
      </c>
      <c r="K278" s="315" t="str">
        <f>+VLOOKUP(D278,'plan de cuentas'!C:G,4,0)</f>
        <v>PASIVOS Y PATRIMONIO NETO</v>
      </c>
      <c r="L278" t="str">
        <f>VLOOKUP(D278,'plan de cuentas'!C:H,5,0)</f>
        <v xml:space="preserve">Préstamos Financieros Locales a largo plazo </v>
      </c>
      <c r="M278" s="315" t="str">
        <f>VLOOKUP(D278,'plan de cuentas'!C:I,6,0)</f>
        <v>Entidades Financieras LP</v>
      </c>
      <c r="N278" s="589" t="str">
        <f>VLOOKUP(D278,'plan de cuentas'!C:J,7,0)</f>
        <v>Pasivos no corrientes</v>
      </c>
      <c r="O278" s="315" t="s">
        <v>3020</v>
      </c>
      <c r="P278" s="315" t="str">
        <f t="shared" si="27"/>
        <v>39002</v>
      </c>
    </row>
    <row r="279" spans="1:16" s="315" customFormat="1" x14ac:dyDescent="0.25">
      <c r="A279" s="310" t="s">
        <v>4878</v>
      </c>
      <c r="B279" s="383">
        <v>7</v>
      </c>
      <c r="C279" s="383">
        <v>214039002000998</v>
      </c>
      <c r="D279" s="499" t="s">
        <v>1097</v>
      </c>
      <c r="E279" t="str">
        <f t="shared" si="26"/>
        <v>218403900200099</v>
      </c>
      <c r="G279" s="585">
        <v>14</v>
      </c>
      <c r="H279" s="499" t="s">
        <v>1098</v>
      </c>
      <c r="I279" s="549">
        <v>-179762383973</v>
      </c>
      <c r="J279" s="314">
        <f t="shared" si="25"/>
        <v>-179762383.97299999</v>
      </c>
      <c r="K279" s="315" t="str">
        <f>+VLOOKUP(D279,'plan de cuentas'!C:G,4,0)</f>
        <v>PASIVOS Y PATRIMONIO NETO</v>
      </c>
      <c r="L279" t="str">
        <f>VLOOKUP(D279,'plan de cuentas'!C:H,5,0)</f>
        <v xml:space="preserve">Préstamos Financieros Locales a largo plazo </v>
      </c>
      <c r="M279" s="315" t="str">
        <f>VLOOKUP(D279,'plan de cuentas'!C:I,6,0)</f>
        <v>Entidades Financieras LP</v>
      </c>
      <c r="N279" s="589" t="str">
        <f>VLOOKUP(D279,'plan de cuentas'!C:J,7,0)</f>
        <v>Pasivos no corrientes</v>
      </c>
      <c r="O279" s="315" t="s">
        <v>3020</v>
      </c>
      <c r="P279" s="315" t="str">
        <f t="shared" si="27"/>
        <v>39002</v>
      </c>
    </row>
    <row r="280" spans="1:16" s="315" customFormat="1" x14ac:dyDescent="0.25">
      <c r="A280" s="311" t="s">
        <v>4878</v>
      </c>
      <c r="B280" s="384">
        <v>7</v>
      </c>
      <c r="C280" s="384">
        <v>214039003000017</v>
      </c>
      <c r="D280" s="385" t="s">
        <v>1792</v>
      </c>
      <c r="E280" t="str">
        <f t="shared" si="26"/>
        <v>217403900300001</v>
      </c>
      <c r="G280" s="585">
        <v>14</v>
      </c>
      <c r="H280" s="385" t="s">
        <v>2669</v>
      </c>
      <c r="I280" s="548">
        <v>-36382762500</v>
      </c>
      <c r="J280" s="314">
        <f t="shared" si="25"/>
        <v>-36382762.5</v>
      </c>
      <c r="K280" s="315" t="str">
        <f>+VLOOKUP(D280,'plan de cuentas'!C:G,4,0)</f>
        <v>PASIVOS Y PATRIMONIO NETO</v>
      </c>
      <c r="L280" t="str">
        <f>VLOOKUP(D280,'plan de cuentas'!C:H,5,0)</f>
        <v xml:space="preserve">Préstamos Financieros del Exterior a largo plazo </v>
      </c>
      <c r="M280" s="315" t="str">
        <f>VLOOKUP(D280,'plan de cuentas'!C:I,6,0)</f>
        <v xml:space="preserve">Préstamos Financieros del Exterior a largo plazo </v>
      </c>
      <c r="N280" s="589" t="str">
        <f>VLOOKUP(D280,'plan de cuentas'!C:J,7,0)</f>
        <v>Pasivos no corrientes</v>
      </c>
      <c r="O280" s="315" t="s">
        <v>3020</v>
      </c>
      <c r="P280" s="315" t="str">
        <f t="shared" si="27"/>
        <v>39003</v>
      </c>
    </row>
    <row r="281" spans="1:16" s="315" customFormat="1" x14ac:dyDescent="0.25">
      <c r="A281" s="310" t="s">
        <v>4878</v>
      </c>
      <c r="B281" s="383">
        <v>7</v>
      </c>
      <c r="C281" s="383">
        <v>214039003000018</v>
      </c>
      <c r="D281" s="499" t="s">
        <v>1793</v>
      </c>
      <c r="E281" t="str">
        <f t="shared" si="26"/>
        <v>218403900300001</v>
      </c>
      <c r="G281" s="585">
        <v>14</v>
      </c>
      <c r="H281" s="499" t="s">
        <v>2669</v>
      </c>
      <c r="I281" s="549">
        <v>-90090650000</v>
      </c>
      <c r="J281" s="314">
        <f t="shared" si="25"/>
        <v>-90090650</v>
      </c>
      <c r="K281" s="315" t="str">
        <f>+VLOOKUP(D281,'plan de cuentas'!C:G,4,0)</f>
        <v>PASIVOS Y PATRIMONIO NETO</v>
      </c>
      <c r="L281" t="str">
        <f>VLOOKUP(D281,'plan de cuentas'!C:H,5,0)</f>
        <v xml:space="preserve">Préstamos Financieros del Exterior a largo plazo </v>
      </c>
      <c r="M281" s="315" t="str">
        <f>VLOOKUP(D281,'plan de cuentas'!C:I,6,0)</f>
        <v xml:space="preserve">Préstamos Financieros del Exterior a largo plazo </v>
      </c>
      <c r="N281" s="589" t="str">
        <f>VLOOKUP(D281,'plan de cuentas'!C:J,7,0)</f>
        <v>Pasivos no corrientes</v>
      </c>
      <c r="O281" s="315" t="s">
        <v>3020</v>
      </c>
      <c r="P281" s="315" t="str">
        <f t="shared" si="27"/>
        <v>39003</v>
      </c>
    </row>
    <row r="282" spans="1:16" s="315" customFormat="1" x14ac:dyDescent="0.25">
      <c r="A282" s="311" t="s">
        <v>4878</v>
      </c>
      <c r="B282" s="384">
        <v>7</v>
      </c>
      <c r="C282" s="384">
        <v>214039003000997</v>
      </c>
      <c r="D282" s="385" t="s">
        <v>1543</v>
      </c>
      <c r="E282" t="str">
        <f t="shared" si="26"/>
        <v>217403900300099</v>
      </c>
      <c r="G282" s="585">
        <v>14</v>
      </c>
      <c r="H282" s="385" t="s">
        <v>1100</v>
      </c>
      <c r="I282" s="548">
        <v>-9825480000</v>
      </c>
      <c r="J282" s="314">
        <f t="shared" si="25"/>
        <v>-9825480</v>
      </c>
      <c r="K282" s="315" t="str">
        <f>+VLOOKUP(D282,'plan de cuentas'!C:G,4,0)</f>
        <v>PASIVOS Y PATRIMONIO NETO</v>
      </c>
      <c r="L282" t="str">
        <f>VLOOKUP(D282,'plan de cuentas'!C:H,5,0)</f>
        <v xml:space="preserve">Préstamos Financieros del Exterior a largo plazo </v>
      </c>
      <c r="M282" s="315" t="str">
        <f>VLOOKUP(D282,'plan de cuentas'!C:I,6,0)</f>
        <v xml:space="preserve">Préstamos Financieros del Exterior a largo plazo </v>
      </c>
      <c r="N282" s="589" t="str">
        <f>VLOOKUP(D282,'plan de cuentas'!C:J,7,0)</f>
        <v>Pasivos no corrientes</v>
      </c>
      <c r="O282" s="315" t="s">
        <v>3020</v>
      </c>
      <c r="P282" s="315" t="str">
        <f t="shared" si="27"/>
        <v>39003</v>
      </c>
    </row>
    <row r="283" spans="1:16" s="315" customFormat="1" x14ac:dyDescent="0.25">
      <c r="A283" s="310" t="s">
        <v>4878</v>
      </c>
      <c r="B283" s="383">
        <v>7</v>
      </c>
      <c r="C283" s="383">
        <v>214039003000998</v>
      </c>
      <c r="D283" s="499" t="s">
        <v>1099</v>
      </c>
      <c r="E283" t="str">
        <f t="shared" si="26"/>
        <v>218403900300099</v>
      </c>
      <c r="G283" s="585">
        <v>14</v>
      </c>
      <c r="H283" s="499" t="s">
        <v>1100</v>
      </c>
      <c r="I283" s="549">
        <v>-65474908447</v>
      </c>
      <c r="J283" s="314">
        <f t="shared" si="25"/>
        <v>-65474908.446999997</v>
      </c>
      <c r="K283" s="315" t="str">
        <f>+VLOOKUP(D283,'plan de cuentas'!C:G,4,0)</f>
        <v>PASIVOS Y PATRIMONIO NETO</v>
      </c>
      <c r="L283" t="str">
        <f>VLOOKUP(D283,'plan de cuentas'!C:H,5,0)</f>
        <v xml:space="preserve">Préstamos Financieros del Exterior a largo plazo </v>
      </c>
      <c r="M283" s="315" t="str">
        <f>VLOOKUP(D283,'plan de cuentas'!C:I,6,0)</f>
        <v xml:space="preserve">Préstamos Financieros del Exterior a largo plazo </v>
      </c>
      <c r="N283" s="589" t="str">
        <f>VLOOKUP(D283,'plan de cuentas'!C:J,7,0)</f>
        <v>Pasivos no corrientes</v>
      </c>
      <c r="O283" s="315" t="s">
        <v>3020</v>
      </c>
      <c r="P283" s="315" t="str">
        <f t="shared" si="27"/>
        <v>39003</v>
      </c>
    </row>
    <row r="284" spans="1:16" x14ac:dyDescent="0.25">
      <c r="A284" s="311" t="s">
        <v>4878</v>
      </c>
      <c r="B284" s="384">
        <v>7</v>
      </c>
      <c r="C284" s="384">
        <v>214039006000011</v>
      </c>
      <c r="D284" s="385" t="s">
        <v>2307</v>
      </c>
      <c r="E284" t="str">
        <f t="shared" si="26"/>
        <v>211403900600001</v>
      </c>
      <c r="G284" s="585">
        <v>14</v>
      </c>
      <c r="H284" s="385" t="s">
        <v>2670</v>
      </c>
      <c r="I284" s="548">
        <v>-242482588</v>
      </c>
      <c r="J284" s="314">
        <f t="shared" si="25"/>
        <v>-242482.58799999999</v>
      </c>
      <c r="K284" t="str">
        <f>+VLOOKUP(D284,'plan de cuentas'!C:G,4,0)</f>
        <v>PASIVOS Y PATRIMONIO NETO</v>
      </c>
      <c r="L284" t="str">
        <f>VLOOKUP(D284,'plan de cuentas'!C:H,5,0)</f>
        <v xml:space="preserve">Préstamos Financieros a corto plazo </v>
      </c>
      <c r="M284" t="str">
        <f>VLOOKUP(D284,'plan de cuentas'!C:I,6,0)</f>
        <v>Entidades Financieras CP</v>
      </c>
      <c r="N284" s="589" t="str">
        <f>VLOOKUP(D284,'plan de cuentas'!C:J,7,0)</f>
        <v>Pasivos corrientes</v>
      </c>
      <c r="P284" t="str">
        <f t="shared" si="27"/>
        <v>39006</v>
      </c>
    </row>
    <row r="285" spans="1:16" x14ac:dyDescent="0.25">
      <c r="A285" s="310" t="s">
        <v>4878</v>
      </c>
      <c r="B285" s="383">
        <v>7</v>
      </c>
      <c r="C285" s="383">
        <v>214039006000991</v>
      </c>
      <c r="D285" s="499" t="s">
        <v>2308</v>
      </c>
      <c r="E285" t="str">
        <f t="shared" si="26"/>
        <v>211403900600099</v>
      </c>
      <c r="G285" s="585">
        <v>14</v>
      </c>
      <c r="H285" s="499" t="s">
        <v>2670</v>
      </c>
      <c r="I285" s="549">
        <v>-2</v>
      </c>
      <c r="J285" s="314">
        <f t="shared" si="25"/>
        <v>-2E-3</v>
      </c>
      <c r="K285" t="str">
        <f>+VLOOKUP(D285,'plan de cuentas'!C:G,4,0)</f>
        <v>PASIVOS Y PATRIMONIO NETO</v>
      </c>
      <c r="L285" t="str">
        <f>VLOOKUP(D285,'plan de cuentas'!C:H,5,0)</f>
        <v xml:space="preserve">Préstamos Financieros a corto plazo </v>
      </c>
      <c r="M285" t="str">
        <f>VLOOKUP(D285,'plan de cuentas'!C:I,6,0)</f>
        <v>Entidades Financieras CP</v>
      </c>
      <c r="N285" s="589" t="str">
        <f>VLOOKUP(D285,'plan de cuentas'!C:J,7,0)</f>
        <v>Pasivos corrientes</v>
      </c>
      <c r="P285" t="str">
        <f t="shared" si="27"/>
        <v>39006</v>
      </c>
    </row>
    <row r="286" spans="1:16" x14ac:dyDescent="0.25">
      <c r="A286" s="311" t="s">
        <v>4878</v>
      </c>
      <c r="B286" s="384">
        <v>7</v>
      </c>
      <c r="C286" s="384">
        <v>214039008000998</v>
      </c>
      <c r="D286" s="385" t="s">
        <v>1709</v>
      </c>
      <c r="E286" t="str">
        <f t="shared" si="26"/>
        <v>218403900800099</v>
      </c>
      <c r="G286" s="585">
        <v>14</v>
      </c>
      <c r="H286" s="385" t="s">
        <v>2671</v>
      </c>
      <c r="I286" s="548">
        <v>-42095515837</v>
      </c>
      <c r="J286" s="314">
        <f t="shared" si="25"/>
        <v>-42095515.836999997</v>
      </c>
      <c r="K286" t="str">
        <f>+VLOOKUP(D286,'plan de cuentas'!C:G,4,0)</f>
        <v>PASIVOS Y PATRIMONIO NETO</v>
      </c>
      <c r="L286" t="str">
        <f>VLOOKUP(D286,'plan de cuentas'!C:H,5,0)</f>
        <v>Fondos Proveidos por la AFD</v>
      </c>
      <c r="M286" t="str">
        <f>VLOOKUP(D286,'plan de cuentas'!C:I,6,0)</f>
        <v>Fondos Proveidos por la AFD</v>
      </c>
      <c r="N286" s="589" t="str">
        <f>VLOOKUP(D286,'plan de cuentas'!C:J,7,0)</f>
        <v>Pasivos no corrientes</v>
      </c>
      <c r="P286" t="str">
        <f t="shared" si="27"/>
        <v>39008</v>
      </c>
    </row>
    <row r="287" spans="1:16" x14ac:dyDescent="0.25">
      <c r="A287" s="310" t="s">
        <v>4878</v>
      </c>
      <c r="B287" s="383">
        <v>7</v>
      </c>
      <c r="C287" s="383">
        <v>218013482001017</v>
      </c>
      <c r="D287" s="499" t="s">
        <v>1112</v>
      </c>
      <c r="E287" t="str">
        <f t="shared" si="26"/>
        <v>217801348200101</v>
      </c>
      <c r="G287" s="585">
        <v>14</v>
      </c>
      <c r="H287" s="499" t="s">
        <v>1113</v>
      </c>
      <c r="I287" s="549">
        <v>-196790343</v>
      </c>
      <c r="J287" s="314">
        <f t="shared" si="25"/>
        <v>-196790.34299999999</v>
      </c>
      <c r="K287" t="str">
        <f>+VLOOKUP(D287,'plan de cuentas'!C:G,4,0)</f>
        <v>PASIVOS Y PATRIMONIO NETO</v>
      </c>
      <c r="L287" t="str">
        <f>VLOOKUP(D287,'plan de cuentas'!C:H,5,0)</f>
        <v xml:space="preserve">Préstamos Financieros Locales a largo plazo </v>
      </c>
      <c r="M287" t="str">
        <f>VLOOKUP(D287,'plan de cuentas'!C:I,6,0)</f>
        <v>Entidades Financieras LP</v>
      </c>
      <c r="N287" t="str">
        <f>VLOOKUP(D287,'plan de cuentas'!C:J,7,0)</f>
        <v>Pasivos no corrientes</v>
      </c>
      <c r="P287" t="str">
        <f t="shared" si="27"/>
        <v>13482</v>
      </c>
    </row>
    <row r="288" spans="1:16" x14ac:dyDescent="0.25">
      <c r="A288" s="311" t="s">
        <v>4878</v>
      </c>
      <c r="B288" s="384">
        <v>7</v>
      </c>
      <c r="C288" s="384">
        <v>218013482001018</v>
      </c>
      <c r="D288" s="385" t="s">
        <v>1798</v>
      </c>
      <c r="E288" t="str">
        <f t="shared" si="26"/>
        <v>218801348200101</v>
      </c>
      <c r="G288" s="585">
        <v>14</v>
      </c>
      <c r="H288" s="385" t="s">
        <v>1119</v>
      </c>
      <c r="I288" s="548">
        <v>-1249235345</v>
      </c>
      <c r="J288" s="314">
        <f t="shared" si="25"/>
        <v>-1249235.345</v>
      </c>
      <c r="K288" t="str">
        <f>+VLOOKUP(D288,'plan de cuentas'!C:G,4,0)</f>
        <v>PASIVOS Y PATRIMONIO NETO</v>
      </c>
      <c r="L288" t="str">
        <f>VLOOKUP(D288,'plan de cuentas'!C:H,5,0)</f>
        <v xml:space="preserve">Préstamos Financieros Locales a largo plazo </v>
      </c>
      <c r="M288" t="str">
        <f>VLOOKUP(D288,'plan de cuentas'!C:I,6,0)</f>
        <v>Entidades Financieras LP</v>
      </c>
      <c r="N288" t="str">
        <f>VLOOKUP(D288,'plan de cuentas'!C:J,7,0)</f>
        <v>Pasivos no corrientes</v>
      </c>
      <c r="P288" t="str">
        <f t="shared" si="27"/>
        <v>13482</v>
      </c>
    </row>
    <row r="289" spans="1:16" x14ac:dyDescent="0.25">
      <c r="A289" s="310" t="s">
        <v>4878</v>
      </c>
      <c r="B289" s="383">
        <v>7</v>
      </c>
      <c r="C289" s="383">
        <v>218013482001995</v>
      </c>
      <c r="D289" s="499" t="s">
        <v>1115</v>
      </c>
      <c r="E289" t="str">
        <f t="shared" si="26"/>
        <v>215801348200199</v>
      </c>
      <c r="G289" s="585">
        <v>14</v>
      </c>
      <c r="H289" s="499" t="s">
        <v>1109</v>
      </c>
      <c r="I289" s="549">
        <v>-76485250</v>
      </c>
      <c r="J289" s="314">
        <f t="shared" si="25"/>
        <v>-76485.25</v>
      </c>
      <c r="K289" t="str">
        <f>+VLOOKUP(D289,'plan de cuentas'!C:G,4,0)</f>
        <v>PASIVOS Y PATRIMONIO NETO</v>
      </c>
      <c r="L289" t="str">
        <f>VLOOKUP(D289,'plan de cuentas'!C:H,5,0)</f>
        <v xml:space="preserve">Préstamos Financieros a corto plazo </v>
      </c>
      <c r="M289" t="str">
        <f>VLOOKUP(D289,'plan de cuentas'!C:I,6,0)</f>
        <v>Entidades Financieras CP</v>
      </c>
      <c r="N289" t="str">
        <f>VLOOKUP(D289,'plan de cuentas'!C:J,7,0)</f>
        <v>Pasivos corrientes</v>
      </c>
      <c r="P289" t="str">
        <f t="shared" si="27"/>
        <v>13482</v>
      </c>
    </row>
    <row r="290" spans="1:16" x14ac:dyDescent="0.25">
      <c r="A290" s="311" t="s">
        <v>4878</v>
      </c>
      <c r="B290" s="384">
        <v>7</v>
      </c>
      <c r="C290" s="384">
        <v>218013482001996</v>
      </c>
      <c r="D290" s="385" t="s">
        <v>1116</v>
      </c>
      <c r="E290" t="str">
        <f t="shared" si="26"/>
        <v>216801348200199</v>
      </c>
      <c r="G290" s="585">
        <v>14</v>
      </c>
      <c r="H290" s="385" t="s">
        <v>1111</v>
      </c>
      <c r="I290" s="548">
        <v>-214932173</v>
      </c>
      <c r="J290" s="314">
        <f t="shared" si="25"/>
        <v>-214932.17300000001</v>
      </c>
      <c r="K290" t="str">
        <f>+VLOOKUP(D290,'plan de cuentas'!C:G,4,0)</f>
        <v>PASIVOS Y PATRIMONIO NETO</v>
      </c>
      <c r="L290" t="str">
        <f>VLOOKUP(D290,'plan de cuentas'!C:H,5,0)</f>
        <v xml:space="preserve">Préstamos Financieros a corto plazo </v>
      </c>
      <c r="M290" t="str">
        <f>VLOOKUP(D290,'plan de cuentas'!C:I,6,0)</f>
        <v>Entidades Financieras CP</v>
      </c>
      <c r="N290" t="str">
        <f>VLOOKUP(D290,'plan de cuentas'!C:J,7,0)</f>
        <v>Pasivos corrientes</v>
      </c>
      <c r="P290" t="str">
        <f t="shared" si="27"/>
        <v>13482</v>
      </c>
    </row>
    <row r="291" spans="1:16" x14ac:dyDescent="0.25">
      <c r="A291" s="310" t="s">
        <v>4878</v>
      </c>
      <c r="B291" s="383">
        <v>7</v>
      </c>
      <c r="C291" s="383">
        <v>218013482001997</v>
      </c>
      <c r="D291" s="499" t="s">
        <v>1117</v>
      </c>
      <c r="E291" t="str">
        <f t="shared" si="26"/>
        <v>217801348200199</v>
      </c>
      <c r="G291" s="585">
        <v>14</v>
      </c>
      <c r="H291" s="499" t="s">
        <v>1113</v>
      </c>
      <c r="I291" s="549">
        <v>-1239495322</v>
      </c>
      <c r="J291" s="314">
        <f t="shared" si="25"/>
        <v>-1239495.3219999999</v>
      </c>
      <c r="K291" t="str">
        <f>+VLOOKUP(D291,'plan de cuentas'!C:G,4,0)</f>
        <v>PASIVOS Y PATRIMONIO NETO</v>
      </c>
      <c r="L291" t="str">
        <f>VLOOKUP(D291,'plan de cuentas'!C:H,5,0)</f>
        <v xml:space="preserve">Préstamos Financieros Locales a largo plazo </v>
      </c>
      <c r="M291" t="str">
        <f>VLOOKUP(D291,'plan de cuentas'!C:I,6,0)</f>
        <v>Entidades Financieras LP</v>
      </c>
      <c r="N291" t="str">
        <f>VLOOKUP(D291,'plan de cuentas'!C:J,7,0)</f>
        <v>Pasivos no corrientes</v>
      </c>
      <c r="P291" t="str">
        <f t="shared" si="27"/>
        <v>13482</v>
      </c>
    </row>
    <row r="292" spans="1:16" x14ac:dyDescent="0.25">
      <c r="A292" s="311" t="s">
        <v>4878</v>
      </c>
      <c r="B292" s="384">
        <v>7</v>
      </c>
      <c r="C292" s="384">
        <v>218013482001998</v>
      </c>
      <c r="D292" s="385" t="s">
        <v>1118</v>
      </c>
      <c r="E292" t="str">
        <f t="shared" si="26"/>
        <v>218801348200199</v>
      </c>
      <c r="G292" s="585">
        <v>14</v>
      </c>
      <c r="H292" s="385" t="s">
        <v>1119</v>
      </c>
      <c r="I292" s="548">
        <v>-71947775619</v>
      </c>
      <c r="J292" s="314">
        <f t="shared" si="25"/>
        <v>-71947775.619000003</v>
      </c>
      <c r="K292" t="str">
        <f>+VLOOKUP(D292,'plan de cuentas'!C:G,4,0)</f>
        <v>PASIVOS Y PATRIMONIO NETO</v>
      </c>
      <c r="L292" t="str">
        <f>VLOOKUP(D292,'plan de cuentas'!C:H,5,0)</f>
        <v xml:space="preserve">Préstamos Financieros Locales a largo plazo </v>
      </c>
      <c r="M292" t="str">
        <f>VLOOKUP(D292,'plan de cuentas'!C:I,6,0)</f>
        <v>Entidades Financieras LP</v>
      </c>
      <c r="N292" t="str">
        <f>VLOOKUP(D292,'plan de cuentas'!C:J,7,0)</f>
        <v>Pasivos no corrientes</v>
      </c>
      <c r="P292" t="str">
        <f t="shared" si="27"/>
        <v>13482</v>
      </c>
    </row>
    <row r="293" spans="1:16" x14ac:dyDescent="0.25">
      <c r="A293" s="586" t="s">
        <v>4878</v>
      </c>
      <c r="B293" s="587">
        <v>7</v>
      </c>
      <c r="C293" s="587">
        <v>218013484000998</v>
      </c>
      <c r="D293" s="588" t="s">
        <v>3836</v>
      </c>
      <c r="E293" s="589" t="str">
        <f t="shared" si="26"/>
        <v>218801348400099</v>
      </c>
      <c r="F293" s="589"/>
      <c r="G293" s="585">
        <v>14</v>
      </c>
      <c r="H293" s="499" t="s">
        <v>3837</v>
      </c>
      <c r="I293" s="549">
        <v>-11246594</v>
      </c>
      <c r="J293" s="314">
        <f t="shared" si="25"/>
        <v>-11246.593999999999</v>
      </c>
      <c r="K293" t="str">
        <f>+VLOOKUP(D293,'plan de cuentas'!C:G,4,0)</f>
        <v>PASIVOS Y PATRIMONIO NETO</v>
      </c>
      <c r="L293" t="str">
        <f>VLOOKUP(D293,'plan de cuentas'!C:H,5,0)</f>
        <v>Fondos Proveidos por la AFD</v>
      </c>
      <c r="M293" t="str">
        <f>VLOOKUP(D293,'plan de cuentas'!C:I,6,0)</f>
        <v>Fondos Proveidos por la AFD</v>
      </c>
      <c r="N293" t="str">
        <f>VLOOKUP(D293,'plan de cuentas'!C:J,7,0)</f>
        <v>Pasivos no corrientes</v>
      </c>
      <c r="P293" t="str">
        <f t="shared" si="27"/>
        <v>13484</v>
      </c>
    </row>
    <row r="294" spans="1:16" x14ac:dyDescent="0.25">
      <c r="A294" s="590" t="s">
        <v>4878</v>
      </c>
      <c r="B294" s="591">
        <v>7</v>
      </c>
      <c r="C294" s="591">
        <v>218013484001017</v>
      </c>
      <c r="D294" s="592" t="s">
        <v>3818</v>
      </c>
      <c r="E294" s="589" t="str">
        <f t="shared" si="26"/>
        <v>217801348400101</v>
      </c>
      <c r="F294" s="589"/>
      <c r="G294" s="585">
        <v>14</v>
      </c>
      <c r="H294" s="385" t="s">
        <v>3819</v>
      </c>
      <c r="I294" s="548">
        <v>-433126739</v>
      </c>
      <c r="J294" s="314">
        <f t="shared" si="25"/>
        <v>-433126.739</v>
      </c>
      <c r="K294" t="str">
        <f>+VLOOKUP(D294,'plan de cuentas'!C:G,4,0)</f>
        <v>PASIVOS Y PATRIMONIO NETO</v>
      </c>
      <c r="L294" t="str">
        <f>VLOOKUP(D294,'plan de cuentas'!C:H,5,0)</f>
        <v xml:space="preserve">Préstamos Financieros del Exterior a largo plazo </v>
      </c>
      <c r="M294" t="str">
        <f>VLOOKUP(D294,'plan de cuentas'!C:I,6,0)</f>
        <v xml:space="preserve">Préstamos Financieros del Exterior a largo plazo </v>
      </c>
      <c r="N294" t="str">
        <f>VLOOKUP(D294,'plan de cuentas'!C:J,7,0)</f>
        <v>Pasivos no corrientes</v>
      </c>
      <c r="P294" t="str">
        <f t="shared" si="27"/>
        <v>13484</v>
      </c>
    </row>
    <row r="295" spans="1:16" x14ac:dyDescent="0.25">
      <c r="A295" s="586" t="s">
        <v>4878</v>
      </c>
      <c r="B295" s="587">
        <v>7</v>
      </c>
      <c r="C295" s="587">
        <v>218013484001018</v>
      </c>
      <c r="D295" s="588" t="s">
        <v>3839</v>
      </c>
      <c r="E295" s="589" t="str">
        <f t="shared" si="26"/>
        <v>218801348400101</v>
      </c>
      <c r="F295" s="589"/>
      <c r="G295" s="585">
        <v>14</v>
      </c>
      <c r="H295" s="499" t="s">
        <v>3840</v>
      </c>
      <c r="I295" s="549">
        <v>-2144643544</v>
      </c>
      <c r="J295" s="314">
        <f t="shared" si="25"/>
        <v>-2144643.5440000002</v>
      </c>
      <c r="K295" t="str">
        <f>+VLOOKUP(D295,'plan de cuentas'!C:G,4,0)</f>
        <v>PASIVOS Y PATRIMONIO NETO</v>
      </c>
      <c r="L295" t="str">
        <f>VLOOKUP(D295,'plan de cuentas'!C:H,5,0)</f>
        <v xml:space="preserve">Préstamos Financieros del Exterior a largo plazo </v>
      </c>
      <c r="M295" t="str">
        <f>VLOOKUP(D295,'plan de cuentas'!C:I,6,0)</f>
        <v xml:space="preserve">Préstamos Financieros del Exterior a largo plazo </v>
      </c>
      <c r="N295" t="str">
        <f>VLOOKUP(D295,'plan de cuentas'!C:J,7,0)</f>
        <v>Pasivos no corrientes</v>
      </c>
      <c r="P295" t="str">
        <f t="shared" si="27"/>
        <v>13484</v>
      </c>
    </row>
    <row r="296" spans="1:16" x14ac:dyDescent="0.25">
      <c r="A296" s="590" t="s">
        <v>4878</v>
      </c>
      <c r="B296" s="591">
        <v>7</v>
      </c>
      <c r="C296" s="591">
        <v>218013484001997</v>
      </c>
      <c r="D296" s="592" t="s">
        <v>3821</v>
      </c>
      <c r="E296" s="589" t="str">
        <f t="shared" si="26"/>
        <v>217801348400199</v>
      </c>
      <c r="F296" s="589"/>
      <c r="G296" s="585">
        <v>14</v>
      </c>
      <c r="H296" s="385" t="s">
        <v>3819</v>
      </c>
      <c r="I296" s="548">
        <v>-1211257678</v>
      </c>
      <c r="J296" s="314">
        <f t="shared" si="25"/>
        <v>-1211257.6780000001</v>
      </c>
      <c r="K296" t="str">
        <f>+VLOOKUP(D296,'plan de cuentas'!C:G,4,0)</f>
        <v>PASIVOS Y PATRIMONIO NETO</v>
      </c>
      <c r="L296" t="str">
        <f>VLOOKUP(D296,'plan de cuentas'!C:H,5,0)</f>
        <v xml:space="preserve">Préstamos Financieros del Exterior a largo plazo </v>
      </c>
      <c r="M296" t="str">
        <f>VLOOKUP(D296,'plan de cuentas'!C:I,6,0)</f>
        <v xml:space="preserve">Préstamos Financieros del Exterior a largo plazo </v>
      </c>
      <c r="N296" t="str">
        <f>VLOOKUP(D296,'plan de cuentas'!C:J,7,0)</f>
        <v>Pasivos no corrientes</v>
      </c>
      <c r="P296" t="str">
        <f t="shared" si="27"/>
        <v>13484</v>
      </c>
    </row>
    <row r="297" spans="1:16" x14ac:dyDescent="0.25">
      <c r="A297" s="586" t="s">
        <v>4878</v>
      </c>
      <c r="B297" s="587">
        <v>7</v>
      </c>
      <c r="C297" s="587">
        <v>218013484001998</v>
      </c>
      <c r="D297" s="588" t="s">
        <v>3842</v>
      </c>
      <c r="E297" s="589" t="str">
        <f t="shared" si="26"/>
        <v>218801348400199</v>
      </c>
      <c r="F297" s="589"/>
      <c r="G297" s="585">
        <v>14</v>
      </c>
      <c r="H297" s="499" t="s">
        <v>3840</v>
      </c>
      <c r="I297" s="549">
        <v>-264149344</v>
      </c>
      <c r="J297" s="314">
        <f t="shared" si="25"/>
        <v>-264149.34399999998</v>
      </c>
      <c r="K297" t="str">
        <f>+VLOOKUP(D297,'plan de cuentas'!C:G,4,0)</f>
        <v>PASIVOS Y PATRIMONIO NETO</v>
      </c>
      <c r="L297" t="str">
        <f>VLOOKUP(D297,'plan de cuentas'!C:H,5,0)</f>
        <v xml:space="preserve">Préstamos Financieros del Exterior a largo plazo </v>
      </c>
      <c r="M297" t="str">
        <f>VLOOKUP(D297,'plan de cuentas'!C:I,6,0)</f>
        <v xml:space="preserve">Préstamos Financieros del Exterior a largo plazo </v>
      </c>
      <c r="N297" t="str">
        <f>VLOOKUP(D297,'plan de cuentas'!C:J,7,0)</f>
        <v>Pasivos no corrientes</v>
      </c>
      <c r="P297" t="str">
        <f t="shared" si="27"/>
        <v>13484</v>
      </c>
    </row>
    <row r="298" spans="1:16" x14ac:dyDescent="0.25">
      <c r="A298" s="311" t="s">
        <v>4878</v>
      </c>
      <c r="B298" s="384">
        <v>7</v>
      </c>
      <c r="C298" s="384">
        <v>218013492001017</v>
      </c>
      <c r="D298" s="385" t="s">
        <v>1130</v>
      </c>
      <c r="E298" t="str">
        <f t="shared" si="26"/>
        <v>217801349200101</v>
      </c>
      <c r="G298" s="585">
        <v>14</v>
      </c>
      <c r="H298" s="385" t="s">
        <v>1131</v>
      </c>
      <c r="I298" s="548">
        <v>156124186</v>
      </c>
      <c r="J298" s="314">
        <f t="shared" si="25"/>
        <v>156124.18599999999</v>
      </c>
      <c r="K298" t="str">
        <f>+VLOOKUP(D298,'plan de cuentas'!C:G,4,0)</f>
        <v>PASIVOS Y PATRIMONIO NETO</v>
      </c>
      <c r="L298" t="str">
        <f>VLOOKUP(D298,'plan de cuentas'!C:H,5,0)</f>
        <v xml:space="preserve">Préstamos Financieros Locales a largo plazo </v>
      </c>
      <c r="M298" t="str">
        <f>VLOOKUP(D298,'plan de cuentas'!C:I,6,0)</f>
        <v>Entidades Financieras LP</v>
      </c>
      <c r="N298" t="str">
        <f>VLOOKUP(D298,'plan de cuentas'!C:J,7,0)</f>
        <v>Pasivos no corrientes</v>
      </c>
      <c r="P298" t="str">
        <f t="shared" si="27"/>
        <v>13492</v>
      </c>
    </row>
    <row r="299" spans="1:16" x14ac:dyDescent="0.25">
      <c r="A299" s="310" t="s">
        <v>4878</v>
      </c>
      <c r="B299" s="383">
        <v>7</v>
      </c>
      <c r="C299" s="383">
        <v>218013492001018</v>
      </c>
      <c r="D299" s="499" t="s">
        <v>2316</v>
      </c>
      <c r="E299" t="str">
        <f t="shared" si="26"/>
        <v>218801349200101</v>
      </c>
      <c r="G299" s="585">
        <v>14</v>
      </c>
      <c r="H299" s="499" t="s">
        <v>2674</v>
      </c>
      <c r="I299" s="549">
        <v>1249235345</v>
      </c>
      <c r="J299" s="314">
        <f t="shared" si="25"/>
        <v>1249235.345</v>
      </c>
      <c r="K299" t="str">
        <f>+VLOOKUP(D299,'plan de cuentas'!C:G,4,0)</f>
        <v>PASIVOS Y PATRIMONIO NETO</v>
      </c>
      <c r="L299" t="str">
        <f>VLOOKUP(D299,'plan de cuentas'!C:H,5,0)</f>
        <v xml:space="preserve">Préstamos Financieros Locales a largo plazo </v>
      </c>
      <c r="M299" t="str">
        <f>VLOOKUP(D299,'plan de cuentas'!C:I,6,0)</f>
        <v>Entidades Financieras LP</v>
      </c>
      <c r="N299" t="str">
        <f>VLOOKUP(D299,'plan de cuentas'!C:J,7,0)</f>
        <v>Pasivos no corrientes</v>
      </c>
      <c r="P299" t="str">
        <f t="shared" si="27"/>
        <v>13492</v>
      </c>
    </row>
    <row r="300" spans="1:16" x14ac:dyDescent="0.25">
      <c r="A300" s="311" t="s">
        <v>4878</v>
      </c>
      <c r="B300" s="384">
        <v>7</v>
      </c>
      <c r="C300" s="384">
        <v>218013492001995</v>
      </c>
      <c r="D300" s="385" t="s">
        <v>1133</v>
      </c>
      <c r="E300" t="str">
        <f t="shared" si="26"/>
        <v>215801349200199</v>
      </c>
      <c r="G300" s="585">
        <v>14</v>
      </c>
      <c r="H300" s="385" t="s">
        <v>1127</v>
      </c>
      <c r="I300" s="548">
        <v>69346627</v>
      </c>
      <c r="J300" s="314">
        <f t="shared" si="25"/>
        <v>69346.626999999993</v>
      </c>
      <c r="K300" t="str">
        <f>+VLOOKUP(D300,'plan de cuentas'!C:G,4,0)</f>
        <v>PASIVOS Y PATRIMONIO NETO</v>
      </c>
      <c r="L300" t="str">
        <f>VLOOKUP(D300,'plan de cuentas'!C:H,5,0)</f>
        <v xml:space="preserve">Préstamos Financieros a corto plazo </v>
      </c>
      <c r="M300" t="str">
        <f>VLOOKUP(D300,'plan de cuentas'!C:I,6,0)</f>
        <v>Entidades Financieras CP</v>
      </c>
      <c r="N300" t="str">
        <f>VLOOKUP(D300,'plan de cuentas'!C:J,7,0)</f>
        <v>Pasivos corrientes</v>
      </c>
      <c r="P300" t="str">
        <f t="shared" si="27"/>
        <v>13492</v>
      </c>
    </row>
    <row r="301" spans="1:16" x14ac:dyDescent="0.25">
      <c r="A301" s="310" t="s">
        <v>4878</v>
      </c>
      <c r="B301" s="383">
        <v>7</v>
      </c>
      <c r="C301" s="383">
        <v>218013492001996</v>
      </c>
      <c r="D301" s="499" t="s">
        <v>1134</v>
      </c>
      <c r="E301" t="str">
        <f t="shared" si="26"/>
        <v>216801349200199</v>
      </c>
      <c r="G301" s="585">
        <v>14</v>
      </c>
      <c r="H301" s="499" t="s">
        <v>1129</v>
      </c>
      <c r="I301" s="549">
        <v>163986213</v>
      </c>
      <c r="J301" s="314">
        <f t="shared" si="25"/>
        <v>163986.21299999999</v>
      </c>
      <c r="K301" t="str">
        <f>+VLOOKUP(D301,'plan de cuentas'!C:G,4,0)</f>
        <v>PASIVOS Y PATRIMONIO NETO</v>
      </c>
      <c r="L301" t="str">
        <f>VLOOKUP(D301,'plan de cuentas'!C:H,5,0)</f>
        <v xml:space="preserve">Préstamos Financieros a corto plazo </v>
      </c>
      <c r="M301" t="str">
        <f>VLOOKUP(D301,'plan de cuentas'!C:I,6,0)</f>
        <v>Entidades Financieras CP</v>
      </c>
      <c r="N301" t="str">
        <f>VLOOKUP(D301,'plan de cuentas'!C:J,7,0)</f>
        <v>Pasivos corrientes</v>
      </c>
      <c r="P301" t="str">
        <f t="shared" si="27"/>
        <v>13492</v>
      </c>
    </row>
    <row r="302" spans="1:16" x14ac:dyDescent="0.25">
      <c r="A302" s="311" t="s">
        <v>4878</v>
      </c>
      <c r="B302" s="384">
        <v>7</v>
      </c>
      <c r="C302" s="384">
        <v>218013492001997</v>
      </c>
      <c r="D302" s="385" t="s">
        <v>1135</v>
      </c>
      <c r="E302" t="str">
        <f t="shared" si="26"/>
        <v>217801349200199</v>
      </c>
      <c r="G302" s="585">
        <v>14</v>
      </c>
      <c r="H302" s="385" t="s">
        <v>1131</v>
      </c>
      <c r="I302" s="548">
        <v>1088738815</v>
      </c>
      <c r="J302" s="314">
        <f t="shared" si="25"/>
        <v>1088738.8149999999</v>
      </c>
      <c r="K302" t="str">
        <f>+VLOOKUP(D302,'plan de cuentas'!C:G,4,0)</f>
        <v>PASIVOS Y PATRIMONIO NETO</v>
      </c>
      <c r="L302" t="str">
        <f>VLOOKUP(D302,'plan de cuentas'!C:H,5,0)</f>
        <v xml:space="preserve">Préstamos Financieros Locales a largo plazo </v>
      </c>
      <c r="M302" t="str">
        <f>VLOOKUP(D302,'plan de cuentas'!C:I,6,0)</f>
        <v>Entidades Financieras LP</v>
      </c>
      <c r="N302" t="str">
        <f>VLOOKUP(D302,'plan de cuentas'!C:J,7,0)</f>
        <v>Pasivos no corrientes</v>
      </c>
      <c r="P302" t="str">
        <f t="shared" si="27"/>
        <v>13492</v>
      </c>
    </row>
    <row r="303" spans="1:16" x14ac:dyDescent="0.25">
      <c r="A303" s="310" t="s">
        <v>4878</v>
      </c>
      <c r="B303" s="383">
        <v>7</v>
      </c>
      <c r="C303" s="383">
        <v>218013492001998</v>
      </c>
      <c r="D303" s="499" t="s">
        <v>1136</v>
      </c>
      <c r="E303" t="str">
        <f t="shared" si="26"/>
        <v>218801349200199</v>
      </c>
      <c r="G303" s="585">
        <v>14</v>
      </c>
      <c r="H303" s="499" t="s">
        <v>1137</v>
      </c>
      <c r="I303" s="549">
        <v>69674691630</v>
      </c>
      <c r="J303" s="314">
        <f t="shared" si="25"/>
        <v>69674691.629999995</v>
      </c>
      <c r="K303" t="str">
        <f>+VLOOKUP(D303,'plan de cuentas'!C:G,4,0)</f>
        <v>PASIVOS Y PATRIMONIO NETO</v>
      </c>
      <c r="L303" t="str">
        <f>VLOOKUP(D303,'plan de cuentas'!C:H,5,0)</f>
        <v xml:space="preserve">Préstamos Financieros Locales a largo plazo </v>
      </c>
      <c r="M303" t="str">
        <f>VLOOKUP(D303,'plan de cuentas'!C:I,6,0)</f>
        <v>Entidades Financieras LP</v>
      </c>
      <c r="N303" t="str">
        <f>VLOOKUP(D303,'plan de cuentas'!C:J,7,0)</f>
        <v>Pasivos no corrientes</v>
      </c>
      <c r="P303" t="str">
        <f t="shared" si="27"/>
        <v>13492</v>
      </c>
    </row>
    <row r="304" spans="1:16" x14ac:dyDescent="0.25">
      <c r="A304" s="311" t="s">
        <v>4878</v>
      </c>
      <c r="B304" s="384">
        <v>7</v>
      </c>
      <c r="C304" s="384">
        <v>226021801000018</v>
      </c>
      <c r="D304" s="385" t="s">
        <v>2318</v>
      </c>
      <c r="E304" t="str">
        <f t="shared" si="26"/>
        <v>228602180100001</v>
      </c>
      <c r="G304" s="585">
        <v>14</v>
      </c>
      <c r="H304" s="385" t="s">
        <v>2676</v>
      </c>
      <c r="I304" s="548">
        <v>-27720200000</v>
      </c>
      <c r="J304" s="314">
        <f t="shared" si="25"/>
        <v>-27720200</v>
      </c>
      <c r="K304" t="str">
        <f>+VLOOKUP(D304,'plan de cuentas'!C:G,4,0)</f>
        <v>PASIVOS Y PATRIMONIO NETO</v>
      </c>
      <c r="L304" t="str">
        <f>VLOOKUP(D304,'plan de cuentas'!C:H,5,0)</f>
        <v>Deuda bursátil</v>
      </c>
      <c r="M304" t="str">
        <f>VLOOKUP(D304,'plan de cuentas'!C:I,6,0)</f>
        <v>Deuda bursátil</v>
      </c>
      <c r="N304" s="589" t="str">
        <f>VLOOKUP(D304,'plan de cuentas'!C:J,7,0)</f>
        <v>Pasivos no corrientes</v>
      </c>
      <c r="P304" t="str">
        <f t="shared" si="27"/>
        <v>21801</v>
      </c>
    </row>
    <row r="305" spans="1:16" x14ac:dyDescent="0.25">
      <c r="A305" s="310" t="s">
        <v>4878</v>
      </c>
      <c r="B305" s="383">
        <v>7</v>
      </c>
      <c r="C305" s="383">
        <v>226021801000997</v>
      </c>
      <c r="D305" s="499" t="s">
        <v>2319</v>
      </c>
      <c r="E305" t="str">
        <f t="shared" si="26"/>
        <v>227602180100099</v>
      </c>
      <c r="G305" s="585">
        <v>14</v>
      </c>
      <c r="H305" s="499" t="s">
        <v>2676</v>
      </c>
      <c r="I305" s="549">
        <v>-5000000000</v>
      </c>
      <c r="J305" s="314">
        <f t="shared" si="25"/>
        <v>-5000000</v>
      </c>
      <c r="K305" t="str">
        <f>+VLOOKUP(D305,'plan de cuentas'!C:G,4,0)</f>
        <v>PASIVOS Y PATRIMONIO NETO</v>
      </c>
      <c r="L305" t="str">
        <f>VLOOKUP(D305,'plan de cuentas'!C:H,5,0)</f>
        <v>Deuda bursátil</v>
      </c>
      <c r="M305" t="str">
        <f>VLOOKUP(D305,'plan de cuentas'!C:I,6,0)</f>
        <v>Deuda bursátil</v>
      </c>
      <c r="N305" s="589" t="str">
        <f>VLOOKUP(D305,'plan de cuentas'!C:J,7,0)</f>
        <v>Pasivos no corrientes</v>
      </c>
      <c r="P305" t="str">
        <f t="shared" si="27"/>
        <v>21801</v>
      </c>
    </row>
    <row r="306" spans="1:16" x14ac:dyDescent="0.25">
      <c r="A306" s="311" t="s">
        <v>4878</v>
      </c>
      <c r="B306" s="384">
        <v>7</v>
      </c>
      <c r="C306" s="384">
        <v>226021801000998</v>
      </c>
      <c r="D306" s="385" t="s">
        <v>2320</v>
      </c>
      <c r="E306" t="str">
        <f t="shared" si="26"/>
        <v>228602180100099</v>
      </c>
      <c r="G306" s="585">
        <v>14</v>
      </c>
      <c r="H306" s="385" t="s">
        <v>2676</v>
      </c>
      <c r="I306" s="548">
        <v>-121500000000</v>
      </c>
      <c r="J306" s="314">
        <f t="shared" si="25"/>
        <v>-121500000</v>
      </c>
      <c r="K306" t="str">
        <f>+VLOOKUP(D306,'plan de cuentas'!C:G,4,0)</f>
        <v>PASIVOS Y PATRIMONIO NETO</v>
      </c>
      <c r="L306" t="str">
        <f>VLOOKUP(D306,'plan de cuentas'!C:H,5,0)</f>
        <v>Deuda bursátil</v>
      </c>
      <c r="M306" t="str">
        <f>VLOOKUP(D306,'plan de cuentas'!C:I,6,0)</f>
        <v>Deuda bursátil</v>
      </c>
      <c r="N306" s="589" t="str">
        <f>VLOOKUP(D306,'plan de cuentas'!C:J,7,0)</f>
        <v>Pasivos no corrientes</v>
      </c>
      <c r="P306" t="str">
        <f t="shared" si="27"/>
        <v>21801</v>
      </c>
    </row>
    <row r="307" spans="1:16" x14ac:dyDescent="0.25">
      <c r="A307" s="310" t="s">
        <v>4878</v>
      </c>
      <c r="B307" s="383">
        <v>7</v>
      </c>
      <c r="C307" s="383">
        <v>226026804001015</v>
      </c>
      <c r="D307" s="499" t="s">
        <v>3848</v>
      </c>
      <c r="E307" t="str">
        <f t="shared" si="26"/>
        <v>225602680400101</v>
      </c>
      <c r="G307" s="585">
        <v>14</v>
      </c>
      <c r="H307" s="499" t="s">
        <v>1140</v>
      </c>
      <c r="I307" s="549">
        <v>-952862679</v>
      </c>
      <c r="J307" s="314">
        <f t="shared" si="25"/>
        <v>-952862.679</v>
      </c>
      <c r="K307" t="str">
        <f>+VLOOKUP(D307,'plan de cuentas'!C:G,4,0)</f>
        <v>PASIVOS Y PATRIMONIO NETO</v>
      </c>
      <c r="L307" t="str">
        <f>VLOOKUP(D307,'plan de cuentas'!C:H,5,0)</f>
        <v>Préstamos Otros a Corto plazo</v>
      </c>
      <c r="M307" t="str">
        <f>VLOOKUP(D307,'plan de cuentas'!C:I,6,0)</f>
        <v>Préstamos Otros a Corto plazo</v>
      </c>
      <c r="N307" s="589" t="str">
        <f>VLOOKUP(D307,'plan de cuentas'!C:J,7,0)</f>
        <v>Pasivos corrientes</v>
      </c>
      <c r="P307" t="str">
        <f t="shared" si="27"/>
        <v>26804</v>
      </c>
    </row>
    <row r="308" spans="1:16" x14ac:dyDescent="0.25">
      <c r="A308" s="311" t="s">
        <v>4878</v>
      </c>
      <c r="B308" s="384">
        <v>7</v>
      </c>
      <c r="C308" s="384">
        <v>226026804001017</v>
      </c>
      <c r="D308" s="385" t="s">
        <v>1141</v>
      </c>
      <c r="E308" t="str">
        <f t="shared" si="26"/>
        <v>227602680400101</v>
      </c>
      <c r="G308" s="585">
        <v>14</v>
      </c>
      <c r="H308" s="385" t="s">
        <v>1140</v>
      </c>
      <c r="I308" s="548">
        <v>-3921521669</v>
      </c>
      <c r="J308" s="314">
        <f t="shared" si="25"/>
        <v>-3921521.6690000002</v>
      </c>
      <c r="K308" t="str">
        <f>+VLOOKUP(D308,'plan de cuentas'!C:G,4,0)</f>
        <v>PASIVOS Y PATRIMONIO NETO</v>
      </c>
      <c r="L308" t="str">
        <f>VLOOKUP(D308,'plan de cuentas'!C:H,5,0)</f>
        <v>Préstamos Otros a largo plazo</v>
      </c>
      <c r="M308" t="str">
        <f>VLOOKUP(D308,'plan de cuentas'!C:I,6,0)</f>
        <v>Otros Prestamos a Largo Plazo</v>
      </c>
      <c r="N308" s="589" t="str">
        <f>VLOOKUP(D308,'plan de cuentas'!C:J,7,0)</f>
        <v>Pasivos no corrientes</v>
      </c>
      <c r="P308" t="str">
        <f t="shared" si="27"/>
        <v>26804</v>
      </c>
    </row>
    <row r="309" spans="1:16" x14ac:dyDescent="0.25">
      <c r="A309" s="310" t="s">
        <v>4878</v>
      </c>
      <c r="B309" s="383">
        <v>7</v>
      </c>
      <c r="C309" s="383">
        <v>226026804001996</v>
      </c>
      <c r="D309" s="499" t="s">
        <v>1143</v>
      </c>
      <c r="E309" t="str">
        <f t="shared" si="26"/>
        <v>226602680400199</v>
      </c>
      <c r="G309" s="585">
        <v>14</v>
      </c>
      <c r="H309" s="499" t="s">
        <v>1142</v>
      </c>
      <c r="I309" s="549">
        <v>-500000000</v>
      </c>
      <c r="J309" s="314">
        <f t="shared" si="25"/>
        <v>-500000</v>
      </c>
      <c r="K309" t="str">
        <f>+VLOOKUP(D309,'plan de cuentas'!C:G,4,0)</f>
        <v>PASIVOS Y PATRIMONIO NETO</v>
      </c>
      <c r="L309" t="str">
        <f>VLOOKUP(D309,'plan de cuentas'!C:H,5,0)</f>
        <v>Préstamos Otros a Corto plazo</v>
      </c>
      <c r="M309" t="str">
        <f>VLOOKUP(D309,'plan de cuentas'!C:I,6,0)</f>
        <v>Préstamos Otros a Corto plazo</v>
      </c>
      <c r="N309" s="589" t="str">
        <f>VLOOKUP(D309,'plan de cuentas'!C:J,7,0)</f>
        <v>Pasivos corrientes</v>
      </c>
      <c r="P309" t="str">
        <f t="shared" si="27"/>
        <v>26804</v>
      </c>
    </row>
    <row r="310" spans="1:16" x14ac:dyDescent="0.25">
      <c r="A310" s="311" t="s">
        <v>4878</v>
      </c>
      <c r="B310" s="384">
        <v>7</v>
      </c>
      <c r="C310" s="384">
        <v>226026804002012</v>
      </c>
      <c r="D310" s="385" t="s">
        <v>4650</v>
      </c>
      <c r="E310" t="str">
        <f t="shared" si="26"/>
        <v>222602680400201</v>
      </c>
      <c r="G310" s="585">
        <v>14</v>
      </c>
      <c r="H310" s="385" t="s">
        <v>2677</v>
      </c>
      <c r="I310" s="548">
        <v>-2107162022</v>
      </c>
      <c r="J310" s="314">
        <f t="shared" si="25"/>
        <v>-2107162.0219999999</v>
      </c>
      <c r="K310" t="str">
        <f>+VLOOKUP(D310,'plan de cuentas'!C:G,4,0)</f>
        <v>PASIVOS Y PATRIMONIO NETO</v>
      </c>
      <c r="L310" t="str">
        <f>VLOOKUP(D310,'plan de cuentas'!C:H,5,0)</f>
        <v>Préstamos Otros a Corto plazo</v>
      </c>
      <c r="M310" t="str">
        <f>VLOOKUP(D310,'plan de cuentas'!C:I,6,0)</f>
        <v>Préstamos Otros a Corto plazo</v>
      </c>
      <c r="N310" s="589" t="str">
        <f>VLOOKUP(D310,'plan de cuentas'!C:J,7,0)</f>
        <v>Pasivos corrientes</v>
      </c>
      <c r="P310" t="str">
        <f t="shared" si="27"/>
        <v>26804</v>
      </c>
    </row>
    <row r="311" spans="1:16" x14ac:dyDescent="0.25">
      <c r="A311" s="310" t="s">
        <v>4878</v>
      </c>
      <c r="B311" s="383">
        <v>7</v>
      </c>
      <c r="C311" s="383">
        <v>226026804002013</v>
      </c>
      <c r="D311" s="499" t="s">
        <v>4651</v>
      </c>
      <c r="E311" t="str">
        <f t="shared" si="26"/>
        <v>223602680400201</v>
      </c>
      <c r="G311" s="585">
        <v>14</v>
      </c>
      <c r="H311" s="499" t="s">
        <v>2677</v>
      </c>
      <c r="I311" s="549">
        <v>-1386010000</v>
      </c>
      <c r="J311" s="314">
        <f t="shared" si="25"/>
        <v>-1386010</v>
      </c>
      <c r="K311" t="str">
        <f>+VLOOKUP(D311,'plan de cuentas'!C:G,4,0)</f>
        <v>PASIVOS Y PATRIMONIO NETO</v>
      </c>
      <c r="L311" t="str">
        <f>VLOOKUP(D311,'plan de cuentas'!C:H,5,0)</f>
        <v>Préstamos Otros a Corto plazo</v>
      </c>
      <c r="M311" t="str">
        <f>VLOOKUP(D311,'plan de cuentas'!C:I,6,0)</f>
        <v>Préstamos Otros a Corto plazo</v>
      </c>
      <c r="N311" s="589" t="str">
        <f>VLOOKUP(D311,'plan de cuentas'!C:J,7,0)</f>
        <v>Pasivos corrientes</v>
      </c>
      <c r="P311" t="str">
        <f t="shared" si="27"/>
        <v>26804</v>
      </c>
    </row>
    <row r="312" spans="1:16" x14ac:dyDescent="0.25">
      <c r="A312" s="311" t="s">
        <v>4878</v>
      </c>
      <c r="B312" s="384">
        <v>7</v>
      </c>
      <c r="C312" s="384">
        <v>226026804002015</v>
      </c>
      <c r="D312" s="385" t="s">
        <v>2321</v>
      </c>
      <c r="E312" t="str">
        <f t="shared" si="26"/>
        <v>225602680400201</v>
      </c>
      <c r="G312" s="585">
        <v>14</v>
      </c>
      <c r="H312" s="385" t="s">
        <v>2677</v>
      </c>
      <c r="I312" s="548">
        <v>-44598696029</v>
      </c>
      <c r="J312" s="314">
        <f t="shared" si="25"/>
        <v>-44598696.028999999</v>
      </c>
      <c r="K312" t="str">
        <f>+VLOOKUP(D312,'plan de cuentas'!C:G,4,0)</f>
        <v>PASIVOS Y PATRIMONIO NETO</v>
      </c>
      <c r="L312" t="str">
        <f>VLOOKUP(D312,'plan de cuentas'!C:H,5,0)</f>
        <v>Préstamos Otros a Corto plazo</v>
      </c>
      <c r="M312" t="str">
        <f>VLOOKUP(D312,'plan de cuentas'!C:I,6,0)</f>
        <v>Préstamos Otros a Corto plazo</v>
      </c>
      <c r="N312" s="589" t="str">
        <f>VLOOKUP(D312,'plan de cuentas'!C:J,7,0)</f>
        <v>Pasivos corrientes</v>
      </c>
      <c r="P312" t="str">
        <f t="shared" si="27"/>
        <v>26804</v>
      </c>
    </row>
    <row r="313" spans="1:16" x14ac:dyDescent="0.25">
      <c r="A313" s="310" t="s">
        <v>4878</v>
      </c>
      <c r="B313" s="383">
        <v>7</v>
      </c>
      <c r="C313" s="383">
        <v>226026804002016</v>
      </c>
      <c r="D313" s="499" t="s">
        <v>2322</v>
      </c>
      <c r="E313" t="str">
        <f t="shared" si="26"/>
        <v>226602680400201</v>
      </c>
      <c r="G313" s="585">
        <v>14</v>
      </c>
      <c r="H313" s="499" t="s">
        <v>2678</v>
      </c>
      <c r="I313" s="549">
        <v>-3742227000</v>
      </c>
      <c r="J313" s="314">
        <f t="shared" si="25"/>
        <v>-3742227</v>
      </c>
      <c r="K313" t="str">
        <f>+VLOOKUP(D313,'plan de cuentas'!C:G,4,0)</f>
        <v>PASIVOS Y PATRIMONIO NETO</v>
      </c>
      <c r="L313" t="str">
        <f>VLOOKUP(D313,'plan de cuentas'!C:H,5,0)</f>
        <v>Préstamos Otros a Corto plazo</v>
      </c>
      <c r="M313" t="str">
        <f>VLOOKUP(D313,'plan de cuentas'!C:I,6,0)</f>
        <v>Préstamos Otros a Corto plazo</v>
      </c>
      <c r="N313" s="589" t="str">
        <f>VLOOKUP(D313,'plan de cuentas'!C:J,7,0)</f>
        <v>Pasivos corrientes</v>
      </c>
      <c r="P313" t="str">
        <f t="shared" si="27"/>
        <v>26804</v>
      </c>
    </row>
    <row r="314" spans="1:16" x14ac:dyDescent="0.25">
      <c r="A314" s="311" t="s">
        <v>4878</v>
      </c>
      <c r="B314" s="384">
        <v>7</v>
      </c>
      <c r="C314" s="384">
        <v>226026804002017</v>
      </c>
      <c r="D314" s="385" t="s">
        <v>2323</v>
      </c>
      <c r="E314" t="str">
        <f t="shared" si="26"/>
        <v>227602680400201</v>
      </c>
      <c r="G314" s="585">
        <v>14</v>
      </c>
      <c r="H314" s="385" t="s">
        <v>2678</v>
      </c>
      <c r="I314" s="548">
        <v>-7775516100</v>
      </c>
      <c r="J314" s="314">
        <f t="shared" si="25"/>
        <v>-7775516.0999999996</v>
      </c>
      <c r="K314" t="str">
        <f>+VLOOKUP(D314,'plan de cuentas'!C:G,4,0)</f>
        <v>PASIVOS Y PATRIMONIO NETO</v>
      </c>
      <c r="L314" t="str">
        <f>VLOOKUP(D314,'plan de cuentas'!C:H,5,0)</f>
        <v>Préstamos Otros a largo plazo</v>
      </c>
      <c r="M314" t="str">
        <f>VLOOKUP(D314,'plan de cuentas'!C:I,6,0)</f>
        <v>Otros Prestamos a Largo Plazo</v>
      </c>
      <c r="N314" s="589" t="str">
        <f>VLOOKUP(D314,'plan de cuentas'!C:J,7,0)</f>
        <v>Pasivos no corrientes</v>
      </c>
      <c r="P314" t="str">
        <f t="shared" si="27"/>
        <v>26804</v>
      </c>
    </row>
    <row r="315" spans="1:16" x14ac:dyDescent="0.25">
      <c r="A315" s="310" t="s">
        <v>4878</v>
      </c>
      <c r="B315" s="383">
        <v>7</v>
      </c>
      <c r="C315" s="383">
        <v>226026804002018</v>
      </c>
      <c r="D315" s="499" t="s">
        <v>2324</v>
      </c>
      <c r="E315" t="str">
        <f t="shared" si="26"/>
        <v>228602680400201</v>
      </c>
      <c r="F315" t="str">
        <f>MID(E315,3,1)</f>
        <v>8</v>
      </c>
      <c r="G315" s="585">
        <v>14</v>
      </c>
      <c r="H315" s="499" t="s">
        <v>2679</v>
      </c>
      <c r="I315" s="549">
        <v>-42930530152</v>
      </c>
      <c r="J315" s="314">
        <f t="shared" si="25"/>
        <v>-42930530.152000003</v>
      </c>
      <c r="K315" t="str">
        <f>+VLOOKUP(D315,'plan de cuentas'!C:G,4,0)</f>
        <v>PASIVOS Y PATRIMONIO NETO</v>
      </c>
      <c r="L315" t="str">
        <f>VLOOKUP(D315,'plan de cuentas'!C:H,5,0)</f>
        <v>Préstamos Otros a largo plazo</v>
      </c>
      <c r="M315" t="str">
        <f>VLOOKUP(D315,'plan de cuentas'!C:I,6,0)</f>
        <v>Otros Prestamos a Largo Plazo</v>
      </c>
      <c r="N315" s="589" t="str">
        <f>VLOOKUP(D315,'plan de cuentas'!C:J,7,0)</f>
        <v>Pasivos no corrientes</v>
      </c>
      <c r="P315" t="str">
        <f t="shared" si="27"/>
        <v>26804</v>
      </c>
    </row>
    <row r="316" spans="1:16" x14ac:dyDescent="0.25">
      <c r="A316" s="311" t="s">
        <v>4878</v>
      </c>
      <c r="B316" s="384">
        <v>7</v>
      </c>
      <c r="C316" s="384">
        <v>226026804002995</v>
      </c>
      <c r="D316" s="385" t="s">
        <v>2325</v>
      </c>
      <c r="E316" t="str">
        <f t="shared" si="26"/>
        <v>225602680400299</v>
      </c>
      <c r="F316" t="str">
        <f t="shared" ref="F316:F379" si="28">MID(E316,3,1)</f>
        <v>5</v>
      </c>
      <c r="G316" s="585">
        <v>14</v>
      </c>
      <c r="H316" s="385" t="s">
        <v>2678</v>
      </c>
      <c r="I316" s="548">
        <v>-12581606129</v>
      </c>
      <c r="J316" s="314">
        <f t="shared" si="25"/>
        <v>-12581606.129000001</v>
      </c>
      <c r="K316" t="str">
        <f>+VLOOKUP(D316,'plan de cuentas'!C:G,4,0)</f>
        <v>PASIVOS Y PATRIMONIO NETO</v>
      </c>
      <c r="L316" t="str">
        <f>VLOOKUP(D316,'plan de cuentas'!C:H,5,0)</f>
        <v>Préstamos Otros a Corto plazo</v>
      </c>
      <c r="M316" t="str">
        <f>VLOOKUP(D316,'plan de cuentas'!C:I,6,0)</f>
        <v>Préstamos Otros a Corto plazo</v>
      </c>
      <c r="N316" s="589" t="str">
        <f>VLOOKUP(D316,'plan de cuentas'!C:J,7,0)</f>
        <v>Pasivos corrientes</v>
      </c>
      <c r="P316" t="str">
        <f t="shared" si="27"/>
        <v>26804</v>
      </c>
    </row>
    <row r="317" spans="1:16" x14ac:dyDescent="0.25">
      <c r="A317" s="310" t="s">
        <v>4878</v>
      </c>
      <c r="B317" s="383">
        <v>7</v>
      </c>
      <c r="C317" s="383">
        <v>226026804002996</v>
      </c>
      <c r="D317" s="499" t="s">
        <v>2326</v>
      </c>
      <c r="E317" t="str">
        <f t="shared" si="26"/>
        <v>226602680400299</v>
      </c>
      <c r="F317" t="str">
        <f t="shared" si="28"/>
        <v>6</v>
      </c>
      <c r="G317" s="585">
        <v>14</v>
      </c>
      <c r="H317" s="499" t="s">
        <v>2678</v>
      </c>
      <c r="I317" s="549">
        <v>-10189425994</v>
      </c>
      <c r="J317" s="314">
        <f t="shared" si="25"/>
        <v>-10189425.994000001</v>
      </c>
      <c r="K317" t="str">
        <f>+VLOOKUP(D317,'plan de cuentas'!C:G,4,0)</f>
        <v>PASIVOS Y PATRIMONIO NETO</v>
      </c>
      <c r="L317" t="str">
        <f>VLOOKUP(D317,'plan de cuentas'!C:H,5,0)</f>
        <v>Préstamos Otros a Corto plazo</v>
      </c>
      <c r="M317" t="str">
        <f>VLOOKUP(D317,'plan de cuentas'!C:I,6,0)</f>
        <v>Préstamos Otros a Corto plazo</v>
      </c>
      <c r="N317" s="589" t="str">
        <f>VLOOKUP(D317,'plan de cuentas'!C:J,7,0)</f>
        <v>Pasivos corrientes</v>
      </c>
      <c r="P317" t="str">
        <f t="shared" si="27"/>
        <v>26804</v>
      </c>
    </row>
    <row r="318" spans="1:16" x14ac:dyDescent="0.25">
      <c r="A318" s="311" t="s">
        <v>4878</v>
      </c>
      <c r="B318" s="384">
        <v>7</v>
      </c>
      <c r="C318" s="384">
        <v>226026804002997</v>
      </c>
      <c r="D318" s="385" t="s">
        <v>2327</v>
      </c>
      <c r="E318" t="str">
        <f t="shared" si="26"/>
        <v>227602680400299</v>
      </c>
      <c r="F318" t="str">
        <f t="shared" si="28"/>
        <v>7</v>
      </c>
      <c r="G318" s="585">
        <v>14</v>
      </c>
      <c r="H318" s="385" t="s">
        <v>2678</v>
      </c>
      <c r="I318" s="548">
        <v>-8840527555</v>
      </c>
      <c r="J318" s="314">
        <f t="shared" si="25"/>
        <v>-8840527.5549999997</v>
      </c>
      <c r="K318" t="str">
        <f>+VLOOKUP(D318,'plan de cuentas'!C:G,4,0)</f>
        <v>PASIVOS Y PATRIMONIO NETO</v>
      </c>
      <c r="L318" t="str">
        <f>VLOOKUP(D318,'plan de cuentas'!C:H,5,0)</f>
        <v>Préstamos Otros a largo plazo</v>
      </c>
      <c r="M318" t="str">
        <f>VLOOKUP(D318,'plan de cuentas'!C:I,6,0)</f>
        <v>Otros Prestamos a Largo Plazo</v>
      </c>
      <c r="N318" s="589" t="str">
        <f>VLOOKUP(D318,'plan de cuentas'!C:J,7,0)</f>
        <v>Pasivos no corrientes</v>
      </c>
      <c r="P318" t="str">
        <f t="shared" si="27"/>
        <v>26804</v>
      </c>
    </row>
    <row r="319" spans="1:16" x14ac:dyDescent="0.25">
      <c r="A319" s="310" t="s">
        <v>4878</v>
      </c>
      <c r="B319" s="383">
        <v>7</v>
      </c>
      <c r="C319" s="383">
        <v>226026804002998</v>
      </c>
      <c r="D319" s="499" t="s">
        <v>2328</v>
      </c>
      <c r="E319" t="str">
        <f t="shared" si="26"/>
        <v>228602680400299</v>
      </c>
      <c r="F319" t="str">
        <f t="shared" si="28"/>
        <v>8</v>
      </c>
      <c r="G319" s="585">
        <v>14</v>
      </c>
      <c r="H319" s="499" t="s">
        <v>2678</v>
      </c>
      <c r="I319" s="549">
        <v>-47115248115</v>
      </c>
      <c r="J319" s="314">
        <f t="shared" si="25"/>
        <v>-47115248.115000002</v>
      </c>
      <c r="K319" t="str">
        <f>+VLOOKUP(D319,'plan de cuentas'!C:G,4,0)</f>
        <v>PASIVOS Y PATRIMONIO NETO</v>
      </c>
      <c r="L319" t="str">
        <f>VLOOKUP(D319,'plan de cuentas'!C:H,5,0)</f>
        <v>Préstamos Otros a largo plazo</v>
      </c>
      <c r="M319" t="str">
        <f>VLOOKUP(D319,'plan de cuentas'!C:I,6,0)</f>
        <v>Otros Prestamos a Largo Plazo</v>
      </c>
      <c r="N319" s="589" t="str">
        <f>VLOOKUP(D319,'plan de cuentas'!C:J,7,0)</f>
        <v>Pasivos no corrientes</v>
      </c>
      <c r="P319" t="str">
        <f t="shared" si="27"/>
        <v>26804</v>
      </c>
    </row>
    <row r="320" spans="1:16" x14ac:dyDescent="0.25">
      <c r="A320" s="311" t="s">
        <v>4878</v>
      </c>
      <c r="B320" s="384">
        <v>7</v>
      </c>
      <c r="C320" s="384">
        <v>228022482001015</v>
      </c>
      <c r="D320" s="385" t="s">
        <v>3852</v>
      </c>
      <c r="E320" t="str">
        <f t="shared" si="26"/>
        <v>225802248200101</v>
      </c>
      <c r="F320" t="str">
        <f t="shared" si="28"/>
        <v>5</v>
      </c>
      <c r="G320" s="585">
        <v>14</v>
      </c>
      <c r="H320" s="385" t="s">
        <v>1146</v>
      </c>
      <c r="I320" s="548">
        <v>-12947690</v>
      </c>
      <c r="J320" s="314">
        <f t="shared" si="25"/>
        <v>-12947.69</v>
      </c>
      <c r="K320" t="str">
        <f>+VLOOKUP(D320,'plan de cuentas'!C:G,4,0)</f>
        <v>PASIVOS Y PATRIMONIO NETO</v>
      </c>
      <c r="L320" t="str">
        <f>VLOOKUP(D320,'plan de cuentas'!C:H,5,0)</f>
        <v>Préstamos Otros a Corto plazo</v>
      </c>
      <c r="M320" t="str">
        <f>VLOOKUP(D320,'plan de cuentas'!C:I,6,0)</f>
        <v>Préstamos Otros a Corto plazo</v>
      </c>
      <c r="N320" t="str">
        <f>VLOOKUP(D320,'plan de cuentas'!C:J,7,0)</f>
        <v>Pasivos corrientes</v>
      </c>
      <c r="P320" t="str">
        <f t="shared" si="27"/>
        <v>22482</v>
      </c>
    </row>
    <row r="321" spans="1:16" x14ac:dyDescent="0.25">
      <c r="A321" s="310" t="s">
        <v>4878</v>
      </c>
      <c r="B321" s="383">
        <v>7</v>
      </c>
      <c r="C321" s="383">
        <v>228022482002012</v>
      </c>
      <c r="D321" s="499" t="s">
        <v>4653</v>
      </c>
      <c r="E321" t="str">
        <f t="shared" si="26"/>
        <v>222802248200201</v>
      </c>
      <c r="F321" t="str">
        <f t="shared" si="28"/>
        <v>2</v>
      </c>
      <c r="G321" s="585">
        <v>14</v>
      </c>
      <c r="H321" s="499" t="s">
        <v>2680</v>
      </c>
      <c r="I321" s="549">
        <v>-21226258</v>
      </c>
      <c r="J321" s="314">
        <f t="shared" si="25"/>
        <v>-21226.258000000002</v>
      </c>
      <c r="K321" t="str">
        <f>+VLOOKUP(D321,'plan de cuentas'!C:G,4,0)</f>
        <v>PASIVOS Y PATRIMONIO NETO</v>
      </c>
      <c r="L321" t="str">
        <f>VLOOKUP(D321,'plan de cuentas'!C:H,5,0)</f>
        <v>Préstamos Otros a Corto plazo</v>
      </c>
      <c r="M321" t="str">
        <f>VLOOKUP(D321,'plan de cuentas'!C:I,6,0)</f>
        <v>Préstamos Otros a Corto plazo</v>
      </c>
      <c r="N321" t="str">
        <f>VLOOKUP(D321,'plan de cuentas'!C:J,7,0)</f>
        <v>Pasivos corrientes</v>
      </c>
      <c r="P321" t="str">
        <f t="shared" si="27"/>
        <v>22482</v>
      </c>
    </row>
    <row r="322" spans="1:16" x14ac:dyDescent="0.25">
      <c r="A322" s="311" t="s">
        <v>4878</v>
      </c>
      <c r="B322" s="384">
        <v>7</v>
      </c>
      <c r="C322" s="384">
        <v>228022482002013</v>
      </c>
      <c r="D322" s="385" t="s">
        <v>4654</v>
      </c>
      <c r="E322" t="str">
        <f t="shared" si="26"/>
        <v>223802248200201</v>
      </c>
      <c r="F322" t="str">
        <f t="shared" si="28"/>
        <v>3</v>
      </c>
      <c r="G322" s="585">
        <v>14</v>
      </c>
      <c r="H322" s="385" t="s">
        <v>2680</v>
      </c>
      <c r="I322" s="548">
        <v>-63547172</v>
      </c>
      <c r="J322" s="314">
        <f t="shared" si="25"/>
        <v>-63547.171999999999</v>
      </c>
      <c r="K322" t="str">
        <f>+VLOOKUP(D322,'plan de cuentas'!C:G,4,0)</f>
        <v>PASIVOS Y PATRIMONIO NETO</v>
      </c>
      <c r="L322" t="str">
        <f>VLOOKUP(D322,'plan de cuentas'!C:H,5,0)</f>
        <v>Préstamos Otros a Corto plazo</v>
      </c>
      <c r="M322" t="str">
        <f>VLOOKUP(D322,'plan de cuentas'!C:I,6,0)</f>
        <v>Préstamos Otros a Corto plazo</v>
      </c>
      <c r="N322" t="str">
        <f>VLOOKUP(D322,'plan de cuentas'!C:J,7,0)</f>
        <v>Pasivos corrientes</v>
      </c>
      <c r="P322" t="str">
        <f t="shared" si="27"/>
        <v>22482</v>
      </c>
    </row>
    <row r="323" spans="1:16" x14ac:dyDescent="0.25">
      <c r="A323" s="310" t="s">
        <v>4878</v>
      </c>
      <c r="B323" s="383">
        <v>7</v>
      </c>
      <c r="C323" s="383">
        <v>228022482002015</v>
      </c>
      <c r="D323" s="499" t="s">
        <v>2329</v>
      </c>
      <c r="E323" t="str">
        <f t="shared" si="26"/>
        <v>225802248200201</v>
      </c>
      <c r="F323" t="str">
        <f t="shared" si="28"/>
        <v>5</v>
      </c>
      <c r="G323" s="585">
        <v>14</v>
      </c>
      <c r="H323" s="499" t="s">
        <v>2680</v>
      </c>
      <c r="I323" s="549">
        <v>-2461783353</v>
      </c>
      <c r="J323" s="314">
        <f t="shared" si="25"/>
        <v>-2461783.3530000001</v>
      </c>
      <c r="K323" t="str">
        <f>+VLOOKUP(D323,'plan de cuentas'!C:G,4,0)</f>
        <v>PASIVOS Y PATRIMONIO NETO</v>
      </c>
      <c r="L323" t="str">
        <f>VLOOKUP(D323,'plan de cuentas'!C:H,5,0)</f>
        <v>Préstamos Otros a Corto plazo</v>
      </c>
      <c r="M323" t="str">
        <f>VLOOKUP(D323,'plan de cuentas'!C:I,6,0)</f>
        <v>Préstamos Otros a Corto plazo</v>
      </c>
      <c r="N323" t="str">
        <f>VLOOKUP(D323,'plan de cuentas'!C:J,7,0)</f>
        <v>Pasivos corrientes</v>
      </c>
      <c r="P323" t="str">
        <f t="shared" si="27"/>
        <v>22482</v>
      </c>
    </row>
    <row r="324" spans="1:16" x14ac:dyDescent="0.25">
      <c r="A324" s="311" t="s">
        <v>4878</v>
      </c>
      <c r="B324" s="384">
        <v>7</v>
      </c>
      <c r="C324" s="384">
        <v>228022482002016</v>
      </c>
      <c r="D324" s="385" t="s">
        <v>2330</v>
      </c>
      <c r="E324" t="str">
        <f t="shared" si="26"/>
        <v>226802248200201</v>
      </c>
      <c r="F324" t="str">
        <f t="shared" si="28"/>
        <v>6</v>
      </c>
      <c r="G324" s="585">
        <v>14</v>
      </c>
      <c r="H324" s="385" t="s">
        <v>2680</v>
      </c>
      <c r="I324" s="548">
        <v>-262400869</v>
      </c>
      <c r="J324" s="314">
        <f t="shared" si="25"/>
        <v>-262400.86900000001</v>
      </c>
      <c r="K324" t="str">
        <f>+VLOOKUP(D324,'plan de cuentas'!C:G,4,0)</f>
        <v>PASIVOS Y PATRIMONIO NETO</v>
      </c>
      <c r="L324" t="str">
        <f>VLOOKUP(D324,'plan de cuentas'!C:H,5,0)</f>
        <v>Préstamos Otros a Corto plazo</v>
      </c>
      <c r="M324" t="str">
        <f>VLOOKUP(D324,'plan de cuentas'!C:I,6,0)</f>
        <v>Préstamos Otros a Corto plazo</v>
      </c>
      <c r="N324" t="str">
        <f>VLOOKUP(D324,'plan de cuentas'!C:J,7,0)</f>
        <v>Pasivos corrientes</v>
      </c>
      <c r="P324" t="str">
        <f t="shared" si="27"/>
        <v>22482</v>
      </c>
    </row>
    <row r="325" spans="1:16" x14ac:dyDescent="0.25">
      <c r="A325" s="310" t="s">
        <v>4878</v>
      </c>
      <c r="B325" s="383">
        <v>7</v>
      </c>
      <c r="C325" s="383">
        <v>228022482002017</v>
      </c>
      <c r="D325" s="499" t="s">
        <v>2331</v>
      </c>
      <c r="E325" t="str">
        <f t="shared" si="26"/>
        <v>227802248200201</v>
      </c>
      <c r="F325" t="str">
        <f t="shared" si="28"/>
        <v>7</v>
      </c>
      <c r="G325" s="585">
        <v>14</v>
      </c>
      <c r="H325" s="499" t="s">
        <v>2680</v>
      </c>
      <c r="I325" s="549">
        <v>-706572028</v>
      </c>
      <c r="J325" s="314">
        <f t="shared" si="25"/>
        <v>-706572.02800000005</v>
      </c>
      <c r="K325" t="str">
        <f>+VLOOKUP(D325,'plan de cuentas'!C:G,4,0)</f>
        <v>PASIVOS Y PATRIMONIO NETO</v>
      </c>
      <c r="L325" t="str">
        <f>VLOOKUP(D325,'plan de cuentas'!C:H,5,0)</f>
        <v>Préstamos Otros a largo plazo</v>
      </c>
      <c r="M325" t="str">
        <f>VLOOKUP(D325,'plan de cuentas'!C:I,6,0)</f>
        <v>Otros Prestamos a Largo Plazo</v>
      </c>
      <c r="N325" t="str">
        <f>VLOOKUP(D325,'plan de cuentas'!C:J,7,0)</f>
        <v>Pasivos no corrientes</v>
      </c>
      <c r="P325" t="str">
        <f t="shared" si="27"/>
        <v>22482</v>
      </c>
    </row>
    <row r="326" spans="1:16" x14ac:dyDescent="0.25">
      <c r="A326" s="311" t="s">
        <v>4878</v>
      </c>
      <c r="B326" s="384">
        <v>7</v>
      </c>
      <c r="C326" s="384">
        <v>228022482002018</v>
      </c>
      <c r="D326" s="385" t="s">
        <v>2332</v>
      </c>
      <c r="E326" t="str">
        <f t="shared" si="26"/>
        <v>228802248200201</v>
      </c>
      <c r="F326" t="str">
        <f t="shared" si="28"/>
        <v>8</v>
      </c>
      <c r="G326" s="585">
        <v>14</v>
      </c>
      <c r="H326" s="385" t="s">
        <v>2680</v>
      </c>
      <c r="I326" s="548">
        <v>-9888535678</v>
      </c>
      <c r="J326" s="314">
        <f t="shared" si="25"/>
        <v>-9888535.6779999994</v>
      </c>
      <c r="K326" t="str">
        <f>+VLOOKUP(D326,'plan de cuentas'!C:G,4,0)</f>
        <v>PASIVOS Y PATRIMONIO NETO</v>
      </c>
      <c r="L326" t="str">
        <f>VLOOKUP(D326,'plan de cuentas'!C:H,5,0)</f>
        <v>Préstamos Otros a largo plazo</v>
      </c>
      <c r="M326" t="str">
        <f>VLOOKUP(D326,'plan de cuentas'!C:I,6,0)</f>
        <v>Otros Prestamos a Largo Plazo</v>
      </c>
      <c r="N326" t="str">
        <f>VLOOKUP(D326,'plan de cuentas'!C:J,7,0)</f>
        <v>Pasivos no corrientes</v>
      </c>
      <c r="P326" t="str">
        <f t="shared" si="27"/>
        <v>22482</v>
      </c>
    </row>
    <row r="327" spans="1:16" x14ac:dyDescent="0.25">
      <c r="A327" s="310" t="s">
        <v>4878</v>
      </c>
      <c r="B327" s="383">
        <v>7</v>
      </c>
      <c r="C327" s="383">
        <v>228022482002993</v>
      </c>
      <c r="D327" s="499" t="s">
        <v>4655</v>
      </c>
      <c r="E327" t="str">
        <f t="shared" si="26"/>
        <v>223802248200299</v>
      </c>
      <c r="F327" t="str">
        <f t="shared" si="28"/>
        <v>3</v>
      </c>
      <c r="G327" s="585">
        <v>14</v>
      </c>
      <c r="H327" s="499" t="s">
        <v>2681</v>
      </c>
      <c r="I327" s="549">
        <v>-38860273</v>
      </c>
      <c r="J327" s="314">
        <f t="shared" si="25"/>
        <v>-38860.273000000001</v>
      </c>
      <c r="K327" t="str">
        <f>+VLOOKUP(D327,'plan de cuentas'!C:G,4,0)</f>
        <v>PASIVOS Y PATRIMONIO NETO</v>
      </c>
      <c r="L327" t="str">
        <f>VLOOKUP(D327,'plan de cuentas'!C:H,5,0)</f>
        <v>Préstamos Otros a Corto plazo</v>
      </c>
      <c r="M327" t="str">
        <f>VLOOKUP(D327,'plan de cuentas'!C:I,6,0)</f>
        <v>Préstamos Otros a Corto plazo</v>
      </c>
      <c r="N327" t="str">
        <f>VLOOKUP(D327,'plan de cuentas'!C:J,7,0)</f>
        <v>Pasivos corrientes</v>
      </c>
      <c r="P327" t="str">
        <f t="shared" si="27"/>
        <v>22482</v>
      </c>
    </row>
    <row r="328" spans="1:16" x14ac:dyDescent="0.25">
      <c r="A328" s="311" t="s">
        <v>4878</v>
      </c>
      <c r="B328" s="384">
        <v>7</v>
      </c>
      <c r="C328" s="384">
        <v>228022482002995</v>
      </c>
      <c r="D328" s="385" t="s">
        <v>2333</v>
      </c>
      <c r="E328" t="str">
        <f t="shared" si="26"/>
        <v>225802248200299</v>
      </c>
      <c r="F328" t="str">
        <f t="shared" si="28"/>
        <v>5</v>
      </c>
      <c r="G328" s="585">
        <v>14</v>
      </c>
      <c r="H328" s="385" t="s">
        <v>2681</v>
      </c>
      <c r="I328" s="548">
        <v>-513712454</v>
      </c>
      <c r="J328" s="314">
        <f t="shared" si="25"/>
        <v>-513712.45400000003</v>
      </c>
      <c r="K328" t="str">
        <f>+VLOOKUP(D328,'plan de cuentas'!C:G,4,0)</f>
        <v>PASIVOS Y PATRIMONIO NETO</v>
      </c>
      <c r="L328" t="str">
        <f>VLOOKUP(D328,'plan de cuentas'!C:H,5,0)</f>
        <v>Préstamos Otros a Corto plazo</v>
      </c>
      <c r="M328" t="str">
        <f>VLOOKUP(D328,'plan de cuentas'!C:I,6,0)</f>
        <v>Préstamos Otros a Corto plazo</v>
      </c>
      <c r="N328" t="str">
        <f>VLOOKUP(D328,'plan de cuentas'!C:J,7,0)</f>
        <v>Pasivos corrientes</v>
      </c>
      <c r="P328" t="str">
        <f t="shared" si="27"/>
        <v>22482</v>
      </c>
    </row>
    <row r="329" spans="1:16" s="414" customFormat="1" x14ac:dyDescent="0.25">
      <c r="A329" s="310" t="s">
        <v>4878</v>
      </c>
      <c r="B329" s="383">
        <v>7</v>
      </c>
      <c r="C329" s="383">
        <v>228022482002996</v>
      </c>
      <c r="D329" s="499" t="s">
        <v>2334</v>
      </c>
      <c r="E329" t="str">
        <f t="shared" si="26"/>
        <v>226802248200299</v>
      </c>
      <c r="F329" t="str">
        <f t="shared" si="28"/>
        <v>6</v>
      </c>
      <c r="G329" s="585">
        <v>14</v>
      </c>
      <c r="H329" s="499" t="s">
        <v>2681</v>
      </c>
      <c r="I329" s="549">
        <v>-1130011091</v>
      </c>
      <c r="J329" s="314">
        <f t="shared" si="25"/>
        <v>-1130011.091</v>
      </c>
      <c r="K329" t="str">
        <f>+VLOOKUP(D329,'plan de cuentas'!C:G,4,0)</f>
        <v>PASIVOS Y PATRIMONIO NETO</v>
      </c>
      <c r="L329" t="str">
        <f>VLOOKUP(D329,'plan de cuentas'!C:H,5,0)</f>
        <v>Préstamos Otros a Corto plazo</v>
      </c>
      <c r="M329" t="str">
        <f>VLOOKUP(D329,'plan de cuentas'!C:I,6,0)</f>
        <v>Préstamos Otros a Corto plazo</v>
      </c>
      <c r="N329" t="str">
        <f>VLOOKUP(D329,'plan de cuentas'!C:J,7,0)</f>
        <v>Pasivos corrientes</v>
      </c>
      <c r="P329" t="str">
        <f t="shared" si="27"/>
        <v>22482</v>
      </c>
    </row>
    <row r="330" spans="1:16" s="414" customFormat="1" x14ac:dyDescent="0.25">
      <c r="A330" s="311" t="s">
        <v>4878</v>
      </c>
      <c r="B330" s="384">
        <v>7</v>
      </c>
      <c r="C330" s="384">
        <v>228022482002997</v>
      </c>
      <c r="D330" s="385" t="s">
        <v>2335</v>
      </c>
      <c r="E330" t="str">
        <f t="shared" si="26"/>
        <v>227802248200299</v>
      </c>
      <c r="F330" t="str">
        <f t="shared" si="28"/>
        <v>7</v>
      </c>
      <c r="G330" s="585">
        <v>14</v>
      </c>
      <c r="H330" s="385" t="s">
        <v>2681</v>
      </c>
      <c r="I330" s="548">
        <v>-1004562550</v>
      </c>
      <c r="J330" s="314">
        <f t="shared" si="25"/>
        <v>-1004562.55</v>
      </c>
      <c r="K330" t="str">
        <f>+VLOOKUP(D330,'plan de cuentas'!C:G,4,0)</f>
        <v>PASIVOS Y PATRIMONIO NETO</v>
      </c>
      <c r="L330" t="str">
        <f>VLOOKUP(D330,'plan de cuentas'!C:H,5,0)</f>
        <v>Préstamos Otros a largo plazo</v>
      </c>
      <c r="M330" t="str">
        <f>VLOOKUP(D330,'plan de cuentas'!C:I,6,0)</f>
        <v>Otros Prestamos a Largo Plazo</v>
      </c>
      <c r="N330" t="str">
        <f>VLOOKUP(D330,'plan de cuentas'!C:J,7,0)</f>
        <v>Pasivos no corrientes</v>
      </c>
      <c r="P330" t="str">
        <f t="shared" si="27"/>
        <v>22482</v>
      </c>
    </row>
    <row r="331" spans="1:16" s="414" customFormat="1" x14ac:dyDescent="0.25">
      <c r="A331" s="310" t="s">
        <v>4878</v>
      </c>
      <c r="B331" s="383">
        <v>7</v>
      </c>
      <c r="C331" s="383">
        <v>228022482002998</v>
      </c>
      <c r="D331" s="499" t="s">
        <v>2336</v>
      </c>
      <c r="E331" t="str">
        <f t="shared" si="26"/>
        <v>228802248200299</v>
      </c>
      <c r="F331" t="str">
        <f t="shared" si="28"/>
        <v>8</v>
      </c>
      <c r="G331" s="585">
        <v>14</v>
      </c>
      <c r="H331" s="499" t="s">
        <v>2681</v>
      </c>
      <c r="I331" s="549">
        <v>-15453224074</v>
      </c>
      <c r="J331" s="314">
        <f t="shared" ref="J331:J394" si="29">I331/1000</f>
        <v>-15453224.073999999</v>
      </c>
      <c r="K331" t="str">
        <f>+VLOOKUP(D331,'plan de cuentas'!C:G,4,0)</f>
        <v>PASIVOS Y PATRIMONIO NETO</v>
      </c>
      <c r="L331" t="str">
        <f>VLOOKUP(D331,'plan de cuentas'!C:H,5,0)</f>
        <v>Préstamos Otros a largo plazo</v>
      </c>
      <c r="M331" t="str">
        <f>VLOOKUP(D331,'plan de cuentas'!C:I,6,0)</f>
        <v>Otros Prestamos a Largo Plazo</v>
      </c>
      <c r="N331" t="str">
        <f>VLOOKUP(D331,'plan de cuentas'!C:J,7,0)</f>
        <v>Pasivos no corrientes</v>
      </c>
      <c r="P331" t="str">
        <f t="shared" si="27"/>
        <v>22482</v>
      </c>
    </row>
    <row r="332" spans="1:16" s="414" customFormat="1" x14ac:dyDescent="0.25">
      <c r="A332" s="311" t="s">
        <v>4878</v>
      </c>
      <c r="B332" s="384">
        <v>7</v>
      </c>
      <c r="C332" s="384">
        <v>228022492002013</v>
      </c>
      <c r="D332" s="385" t="s">
        <v>4657</v>
      </c>
      <c r="E332" t="str">
        <f t="shared" si="26"/>
        <v>223802249200201</v>
      </c>
      <c r="F332" t="str">
        <f t="shared" si="28"/>
        <v>3</v>
      </c>
      <c r="G332" s="585">
        <v>14</v>
      </c>
      <c r="H332" s="385" t="s">
        <v>2682</v>
      </c>
      <c r="I332" s="548">
        <v>58542568</v>
      </c>
      <c r="J332" s="314">
        <f t="shared" si="29"/>
        <v>58542.567999999999</v>
      </c>
      <c r="K332" t="str">
        <f>+VLOOKUP(D332,'plan de cuentas'!C:G,4,0)</f>
        <v>PASIVOS Y PATRIMONIO NETO</v>
      </c>
      <c r="L332" t="str">
        <f>VLOOKUP(D332,'plan de cuentas'!C:H,5,0)</f>
        <v>Préstamos Otros a Corto plazo</v>
      </c>
      <c r="M332" t="str">
        <f>VLOOKUP(D332,'plan de cuentas'!C:I,6,0)</f>
        <v>Préstamos Otros a Corto plazo</v>
      </c>
      <c r="N332" t="str">
        <f>VLOOKUP(D332,'plan de cuentas'!C:J,7,0)</f>
        <v>Pasivos corrientes</v>
      </c>
      <c r="P332" t="str">
        <f t="shared" si="27"/>
        <v>22492</v>
      </c>
    </row>
    <row r="333" spans="1:16" s="414" customFormat="1" x14ac:dyDescent="0.25">
      <c r="A333" s="310" t="s">
        <v>4878</v>
      </c>
      <c r="B333" s="383">
        <v>7</v>
      </c>
      <c r="C333" s="383">
        <v>228022492002015</v>
      </c>
      <c r="D333" s="499" t="s">
        <v>2338</v>
      </c>
      <c r="E333" t="str">
        <f t="shared" ref="E333:E396" si="30">+MID(D333,3,2)&amp;+MID(D333,6,1)&amp;+MID(D333,8,2)&amp;+MID(D333,11,3)&amp;+MID(D333,17,2)&amp;+MID(D333,20,3)&amp;+MID(D333,24,2)</f>
        <v>225802249200201</v>
      </c>
      <c r="F333" t="str">
        <f t="shared" si="28"/>
        <v>5</v>
      </c>
      <c r="G333" s="585">
        <v>14</v>
      </c>
      <c r="H333" s="499" t="s">
        <v>2682</v>
      </c>
      <c r="I333" s="549">
        <v>953019783</v>
      </c>
      <c r="J333" s="314">
        <f t="shared" si="29"/>
        <v>953019.78300000005</v>
      </c>
      <c r="K333" t="str">
        <f>+VLOOKUP(D333,'plan de cuentas'!C:G,4,0)</f>
        <v>PASIVOS Y PATRIMONIO NETO</v>
      </c>
      <c r="L333" t="str">
        <f>VLOOKUP(D333,'plan de cuentas'!C:H,5,0)</f>
        <v>Préstamos Otros a Corto plazo</v>
      </c>
      <c r="M333" t="str">
        <f>VLOOKUP(D333,'plan de cuentas'!C:I,6,0)</f>
        <v>Préstamos Otros a Corto plazo</v>
      </c>
      <c r="N333" t="str">
        <f>VLOOKUP(D333,'plan de cuentas'!C:J,7,0)</f>
        <v>Pasivos corrientes</v>
      </c>
      <c r="P333" t="str">
        <f t="shared" si="27"/>
        <v>22492</v>
      </c>
    </row>
    <row r="334" spans="1:16" s="414" customFormat="1" x14ac:dyDescent="0.25">
      <c r="A334" s="311" t="s">
        <v>4878</v>
      </c>
      <c r="B334" s="384">
        <v>7</v>
      </c>
      <c r="C334" s="384">
        <v>228022492002016</v>
      </c>
      <c r="D334" s="385" t="s">
        <v>2339</v>
      </c>
      <c r="E334" t="str">
        <f t="shared" si="30"/>
        <v>226802249200201</v>
      </c>
      <c r="F334" t="str">
        <f t="shared" si="28"/>
        <v>6</v>
      </c>
      <c r="G334" s="585">
        <v>14</v>
      </c>
      <c r="H334" s="385" t="s">
        <v>2682</v>
      </c>
      <c r="I334" s="548">
        <v>204411735</v>
      </c>
      <c r="J334" s="314">
        <f t="shared" si="29"/>
        <v>204411.73499999999</v>
      </c>
      <c r="K334" t="str">
        <f>+VLOOKUP(D334,'plan de cuentas'!C:G,4,0)</f>
        <v>PASIVOS Y PATRIMONIO NETO</v>
      </c>
      <c r="L334" t="str">
        <f>VLOOKUP(D334,'plan de cuentas'!C:H,5,0)</f>
        <v>Préstamos Otros a Corto plazo</v>
      </c>
      <c r="M334" t="str">
        <f>VLOOKUP(D334,'plan de cuentas'!C:I,6,0)</f>
        <v>Préstamos Otros a Corto plazo</v>
      </c>
      <c r="N334" t="str">
        <f>VLOOKUP(D334,'plan de cuentas'!C:J,7,0)</f>
        <v>Pasivos corrientes</v>
      </c>
      <c r="P334" t="str">
        <f t="shared" ref="P334:P397" si="31">MID(E334,6,5)</f>
        <v>22492</v>
      </c>
    </row>
    <row r="335" spans="1:16" s="414" customFormat="1" x14ac:dyDescent="0.25">
      <c r="A335" s="310" t="s">
        <v>4878</v>
      </c>
      <c r="B335" s="383">
        <v>7</v>
      </c>
      <c r="C335" s="383">
        <v>228022492002017</v>
      </c>
      <c r="D335" s="499" t="s">
        <v>2340</v>
      </c>
      <c r="E335" t="str">
        <f t="shared" si="30"/>
        <v>227802249200201</v>
      </c>
      <c r="F335" t="str">
        <f t="shared" si="28"/>
        <v>7</v>
      </c>
      <c r="G335" s="585">
        <v>14</v>
      </c>
      <c r="H335" s="499" t="s">
        <v>2682</v>
      </c>
      <c r="I335" s="549">
        <v>591375886</v>
      </c>
      <c r="J335" s="314">
        <f t="shared" si="29"/>
        <v>591375.88600000006</v>
      </c>
      <c r="K335" t="str">
        <f>+VLOOKUP(D335,'plan de cuentas'!C:G,4,0)</f>
        <v>PASIVOS Y PATRIMONIO NETO</v>
      </c>
      <c r="L335" t="str">
        <f>VLOOKUP(D335,'plan de cuentas'!C:H,5,0)</f>
        <v>Préstamos Otros a Corto plazo</v>
      </c>
      <c r="M335" t="str">
        <f>VLOOKUP(D335,'plan de cuentas'!C:I,6,0)</f>
        <v>Préstamos Otros a Corto plazo</v>
      </c>
      <c r="N335" t="str">
        <f>VLOOKUP(D335,'plan de cuentas'!C:J,7,0)</f>
        <v>Pasivos corrientes</v>
      </c>
      <c r="P335" t="str">
        <f t="shared" si="31"/>
        <v>22492</v>
      </c>
    </row>
    <row r="336" spans="1:16" s="414" customFormat="1" x14ac:dyDescent="0.25">
      <c r="A336" s="311" t="s">
        <v>4878</v>
      </c>
      <c r="B336" s="384">
        <v>7</v>
      </c>
      <c r="C336" s="384">
        <v>228022492002018</v>
      </c>
      <c r="D336" s="385" t="s">
        <v>2341</v>
      </c>
      <c r="E336" t="str">
        <f t="shared" si="30"/>
        <v>228802249200201</v>
      </c>
      <c r="F336" t="str">
        <f t="shared" si="28"/>
        <v>8</v>
      </c>
      <c r="G336" s="585">
        <v>14</v>
      </c>
      <c r="H336" s="385" t="s">
        <v>2682</v>
      </c>
      <c r="I336" s="548">
        <v>9087155853</v>
      </c>
      <c r="J336" s="314">
        <f t="shared" si="29"/>
        <v>9087155.8530000001</v>
      </c>
      <c r="K336" t="str">
        <f>+VLOOKUP(D336,'plan de cuentas'!C:G,4,0)</f>
        <v>PASIVOS Y PATRIMONIO NETO</v>
      </c>
      <c r="L336" t="str">
        <f>VLOOKUP(D336,'plan de cuentas'!C:H,5,0)</f>
        <v>Préstamos Otros a Corto plazo</v>
      </c>
      <c r="M336" t="str">
        <f>VLOOKUP(D336,'plan de cuentas'!C:I,6,0)</f>
        <v>Préstamos Otros a Corto plazo</v>
      </c>
      <c r="N336" t="str">
        <f>VLOOKUP(D336,'plan de cuentas'!C:J,7,0)</f>
        <v>Pasivos corrientes</v>
      </c>
      <c r="P336" t="str">
        <f t="shared" si="31"/>
        <v>22492</v>
      </c>
    </row>
    <row r="337" spans="1:16" s="414" customFormat="1" x14ac:dyDescent="0.25">
      <c r="A337" s="310" t="s">
        <v>4878</v>
      </c>
      <c r="B337" s="383">
        <v>7</v>
      </c>
      <c r="C337" s="383">
        <v>228022492002993</v>
      </c>
      <c r="D337" s="499" t="s">
        <v>4886</v>
      </c>
      <c r="E337" t="str">
        <f t="shared" si="30"/>
        <v>223802249200299</v>
      </c>
      <c r="F337" t="str">
        <f t="shared" si="28"/>
        <v>3</v>
      </c>
      <c r="G337" s="585">
        <v>14</v>
      </c>
      <c r="H337" s="499" t="s">
        <v>2683</v>
      </c>
      <c r="I337" s="549">
        <v>33678903</v>
      </c>
      <c r="J337" s="314">
        <f t="shared" si="29"/>
        <v>33678.902999999998</v>
      </c>
      <c r="K337" t="str">
        <f>+VLOOKUP(D337,'plan de cuentas'!C:G,4,0)</f>
        <v>PASIVOS Y PATRIMONIO NETO</v>
      </c>
      <c r="L337" t="str">
        <f>VLOOKUP(D337,'plan de cuentas'!C:H,5,0)</f>
        <v>Préstamos Otros a Corto plazo</v>
      </c>
      <c r="M337" t="str">
        <f>VLOOKUP(D337,'plan de cuentas'!C:I,6,0)</f>
        <v>Préstamos Otros a Corto plazo</v>
      </c>
      <c r="N337" t="str">
        <f>VLOOKUP(D337,'plan de cuentas'!C:J,7,0)</f>
        <v>Pasivos corrientes</v>
      </c>
      <c r="P337" t="str">
        <f t="shared" si="31"/>
        <v>22492</v>
      </c>
    </row>
    <row r="338" spans="1:16" s="414" customFormat="1" x14ac:dyDescent="0.25">
      <c r="A338" s="311" t="s">
        <v>4878</v>
      </c>
      <c r="B338" s="384">
        <v>7</v>
      </c>
      <c r="C338" s="384">
        <v>228022492002995</v>
      </c>
      <c r="D338" s="385" t="s">
        <v>2342</v>
      </c>
      <c r="E338" t="str">
        <f t="shared" si="30"/>
        <v>225802249200299</v>
      </c>
      <c r="F338" t="str">
        <f t="shared" si="28"/>
        <v>5</v>
      </c>
      <c r="G338" s="585">
        <v>14</v>
      </c>
      <c r="H338" s="385" t="s">
        <v>2683</v>
      </c>
      <c r="I338" s="548">
        <v>117529597</v>
      </c>
      <c r="J338" s="314">
        <f t="shared" si="29"/>
        <v>117529.59699999999</v>
      </c>
      <c r="K338" t="str">
        <f>+VLOOKUP(D338,'plan de cuentas'!C:G,4,0)</f>
        <v>PASIVOS Y PATRIMONIO NETO</v>
      </c>
      <c r="L338" t="str">
        <f>VLOOKUP(D338,'plan de cuentas'!C:H,5,0)</f>
        <v>Préstamos Otros a Corto plazo</v>
      </c>
      <c r="M338" t="str">
        <f>VLOOKUP(D338,'plan de cuentas'!C:I,6,0)</f>
        <v>Préstamos Otros a Corto plazo</v>
      </c>
      <c r="N338" t="str">
        <f>VLOOKUP(D338,'plan de cuentas'!C:J,7,0)</f>
        <v>Pasivos corrientes</v>
      </c>
      <c r="P338" t="str">
        <f t="shared" si="31"/>
        <v>22492</v>
      </c>
    </row>
    <row r="339" spans="1:16" s="414" customFormat="1" x14ac:dyDescent="0.25">
      <c r="A339" s="310" t="s">
        <v>4878</v>
      </c>
      <c r="B339" s="383">
        <v>7</v>
      </c>
      <c r="C339" s="383">
        <v>228022492002996</v>
      </c>
      <c r="D339" s="499" t="s">
        <v>2343</v>
      </c>
      <c r="E339" t="str">
        <f t="shared" si="30"/>
        <v>226802249200299</v>
      </c>
      <c r="F339" t="str">
        <f t="shared" si="28"/>
        <v>6</v>
      </c>
      <c r="G339" s="585">
        <v>14</v>
      </c>
      <c r="H339" s="499" t="s">
        <v>2683</v>
      </c>
      <c r="I339" s="549">
        <v>1048580367</v>
      </c>
      <c r="J339" s="314">
        <f t="shared" si="29"/>
        <v>1048580.3670000001</v>
      </c>
      <c r="K339" t="str">
        <f>+VLOOKUP(D339,'plan de cuentas'!C:G,4,0)</f>
        <v>PASIVOS Y PATRIMONIO NETO</v>
      </c>
      <c r="L339" t="str">
        <f>VLOOKUP(D339,'plan de cuentas'!C:H,5,0)</f>
        <v>Préstamos Otros a Corto plazo</v>
      </c>
      <c r="M339" t="str">
        <f>VLOOKUP(D339,'plan de cuentas'!C:I,6,0)</f>
        <v>Préstamos Otros a Corto plazo</v>
      </c>
      <c r="N339" t="str">
        <f>VLOOKUP(D339,'plan de cuentas'!C:J,7,0)</f>
        <v>Pasivos corrientes</v>
      </c>
      <c r="P339" t="str">
        <f t="shared" si="31"/>
        <v>22492</v>
      </c>
    </row>
    <row r="340" spans="1:16" s="414" customFormat="1" x14ac:dyDescent="0.25">
      <c r="A340" s="311" t="s">
        <v>4878</v>
      </c>
      <c r="B340" s="384">
        <v>7</v>
      </c>
      <c r="C340" s="384">
        <v>228022492002997</v>
      </c>
      <c r="D340" s="385" t="s">
        <v>2344</v>
      </c>
      <c r="E340" t="str">
        <f t="shared" si="30"/>
        <v>227802249200299</v>
      </c>
      <c r="F340" t="str">
        <f t="shared" si="28"/>
        <v>7</v>
      </c>
      <c r="G340" s="585">
        <v>14</v>
      </c>
      <c r="H340" s="385" t="s">
        <v>2683</v>
      </c>
      <c r="I340" s="548">
        <v>491642412</v>
      </c>
      <c r="J340" s="314">
        <f t="shared" si="29"/>
        <v>491642.41200000001</v>
      </c>
      <c r="K340" t="str">
        <f>+VLOOKUP(D340,'plan de cuentas'!C:G,4,0)</f>
        <v>PASIVOS Y PATRIMONIO NETO</v>
      </c>
      <c r="L340" t="str">
        <f>VLOOKUP(D340,'plan de cuentas'!C:H,5,0)</f>
        <v>Préstamos Otros a largo plazo</v>
      </c>
      <c r="M340" t="str">
        <f>VLOOKUP(D340,'plan de cuentas'!C:I,6,0)</f>
        <v>Otros Prestamos a Largo Plazo</v>
      </c>
      <c r="N340" t="str">
        <f>VLOOKUP(D340,'plan de cuentas'!C:J,7,0)</f>
        <v>Pasivos no corrientes</v>
      </c>
      <c r="P340" t="str">
        <f t="shared" si="31"/>
        <v>22492</v>
      </c>
    </row>
    <row r="341" spans="1:16" s="414" customFormat="1" x14ac:dyDescent="0.25">
      <c r="A341" s="310" t="s">
        <v>4878</v>
      </c>
      <c r="B341" s="383">
        <v>7</v>
      </c>
      <c r="C341" s="383">
        <v>228022492002998</v>
      </c>
      <c r="D341" s="499" t="s">
        <v>2345</v>
      </c>
      <c r="E341" t="str">
        <f t="shared" si="30"/>
        <v>228802249200299</v>
      </c>
      <c r="F341" t="str">
        <f t="shared" si="28"/>
        <v>8</v>
      </c>
      <c r="G341" s="585">
        <v>14</v>
      </c>
      <c r="H341" s="499" t="s">
        <v>2683</v>
      </c>
      <c r="I341" s="549">
        <v>14246004493</v>
      </c>
      <c r="J341" s="314">
        <f t="shared" si="29"/>
        <v>14246004.493000001</v>
      </c>
      <c r="K341" t="str">
        <f>+VLOOKUP(D341,'plan de cuentas'!C:G,4,0)</f>
        <v>PASIVOS Y PATRIMONIO NETO</v>
      </c>
      <c r="L341" t="str">
        <f>VLOOKUP(D341,'plan de cuentas'!C:H,5,0)</f>
        <v>Préstamos Otros a largo plazo</v>
      </c>
      <c r="M341" t="str">
        <f>VLOOKUP(D341,'plan de cuentas'!C:I,6,0)</f>
        <v>Otros Prestamos a Largo Plazo</v>
      </c>
      <c r="N341" t="str">
        <f>VLOOKUP(D341,'plan de cuentas'!C:J,7,0)</f>
        <v>Pasivos no corrientes</v>
      </c>
      <c r="P341" t="str">
        <f t="shared" si="31"/>
        <v>22492</v>
      </c>
    </row>
    <row r="342" spans="1:16" s="414" customFormat="1" x14ac:dyDescent="0.25">
      <c r="A342" s="311" t="s">
        <v>4878</v>
      </c>
      <c r="B342" s="384">
        <v>7</v>
      </c>
      <c r="C342" s="384">
        <v>228023482000018</v>
      </c>
      <c r="D342" s="385" t="s">
        <v>2346</v>
      </c>
      <c r="E342" t="str">
        <f t="shared" si="30"/>
        <v>228802348200001</v>
      </c>
      <c r="F342" t="str">
        <f t="shared" si="28"/>
        <v>8</v>
      </c>
      <c r="G342" s="585">
        <v>14</v>
      </c>
      <c r="H342" s="385" t="s">
        <v>2684</v>
      </c>
      <c r="I342" s="548">
        <v>-4315327305</v>
      </c>
      <c r="J342" s="314">
        <f t="shared" si="29"/>
        <v>-4315327.3049999997</v>
      </c>
      <c r="K342" t="str">
        <f>+VLOOKUP(D342,'plan de cuentas'!C:G,4,0)</f>
        <v>PASIVOS Y PATRIMONIO NETO</v>
      </c>
      <c r="L342" t="str">
        <f>VLOOKUP(D342,'plan de cuentas'!C:H,5,0)</f>
        <v>Deuda bursátil</v>
      </c>
      <c r="M342" t="str">
        <f>VLOOKUP(D342,'plan de cuentas'!C:I,6,0)</f>
        <v>Deuda bursátil</v>
      </c>
      <c r="N342" t="str">
        <f>VLOOKUP(D342,'plan de cuentas'!C:J,7,0)</f>
        <v>Pasivos no corrientes</v>
      </c>
      <c r="P342" t="str">
        <f t="shared" si="31"/>
        <v>23482</v>
      </c>
    </row>
    <row r="343" spans="1:16" s="414" customFormat="1" x14ac:dyDescent="0.25">
      <c r="A343" s="310" t="s">
        <v>4878</v>
      </c>
      <c r="B343" s="383">
        <v>7</v>
      </c>
      <c r="C343" s="383">
        <v>228023482000997</v>
      </c>
      <c r="D343" s="499" t="s">
        <v>2347</v>
      </c>
      <c r="E343" t="str">
        <f t="shared" si="30"/>
        <v>227802348200099</v>
      </c>
      <c r="F343" t="str">
        <f t="shared" si="28"/>
        <v>7</v>
      </c>
      <c r="G343" s="585">
        <v>14</v>
      </c>
      <c r="H343" s="499" t="s">
        <v>2684</v>
      </c>
      <c r="I343" s="549">
        <v>-155821918</v>
      </c>
      <c r="J343" s="314">
        <f t="shared" si="29"/>
        <v>-155821.91800000001</v>
      </c>
      <c r="K343" t="str">
        <f>+VLOOKUP(D343,'plan de cuentas'!C:G,4,0)</f>
        <v>PASIVOS Y PATRIMONIO NETO</v>
      </c>
      <c r="L343" t="str">
        <f>VLOOKUP(D343,'plan de cuentas'!C:H,5,0)</f>
        <v xml:space="preserve">Préstamos Financieros Locales a largo plazo </v>
      </c>
      <c r="M343" t="str">
        <f>VLOOKUP(D343,'plan de cuentas'!C:I,6,0)</f>
        <v>Entidades Financieras LP</v>
      </c>
      <c r="N343" t="str">
        <f>VLOOKUP(D343,'plan de cuentas'!C:J,7,0)</f>
        <v>Pasivos no corrientes</v>
      </c>
      <c r="P343" t="str">
        <f t="shared" si="31"/>
        <v>23482</v>
      </c>
    </row>
    <row r="344" spans="1:16" s="414" customFormat="1" x14ac:dyDescent="0.25">
      <c r="A344" s="311" t="s">
        <v>4878</v>
      </c>
      <c r="B344" s="384">
        <v>7</v>
      </c>
      <c r="C344" s="384">
        <v>228023482000998</v>
      </c>
      <c r="D344" s="385" t="s">
        <v>2348</v>
      </c>
      <c r="E344" t="str">
        <f t="shared" si="30"/>
        <v>228802348200099</v>
      </c>
      <c r="F344" t="str">
        <f t="shared" si="28"/>
        <v>8</v>
      </c>
      <c r="G344" s="585">
        <v>14</v>
      </c>
      <c r="H344" s="385" t="s">
        <v>2684</v>
      </c>
      <c r="I344" s="548">
        <v>-50491657562</v>
      </c>
      <c r="J344" s="314">
        <f t="shared" si="29"/>
        <v>-50491657.561999999</v>
      </c>
      <c r="K344" t="str">
        <f>+VLOOKUP(D344,'plan de cuentas'!C:G,4,0)</f>
        <v>PASIVOS Y PATRIMONIO NETO</v>
      </c>
      <c r="L344" t="str">
        <f>VLOOKUP(D344,'plan de cuentas'!C:H,5,0)</f>
        <v>Deuda bursátil</v>
      </c>
      <c r="M344" t="str">
        <f>VLOOKUP(D344,'plan de cuentas'!C:I,6,0)</f>
        <v>Deuda bursátil</v>
      </c>
      <c r="N344" t="str">
        <f>VLOOKUP(D344,'plan de cuentas'!C:J,7,0)</f>
        <v>Pasivos no corrientes</v>
      </c>
      <c r="P344" t="str">
        <f t="shared" si="31"/>
        <v>23482</v>
      </c>
    </row>
    <row r="345" spans="1:16" s="414" customFormat="1" x14ac:dyDescent="0.25">
      <c r="A345" s="310" t="s">
        <v>4878</v>
      </c>
      <c r="B345" s="383">
        <v>7</v>
      </c>
      <c r="C345" s="383">
        <v>228023492000018</v>
      </c>
      <c r="D345" s="499" t="s">
        <v>2349</v>
      </c>
      <c r="E345" t="str">
        <f t="shared" si="30"/>
        <v>228802349200001</v>
      </c>
      <c r="F345" t="str">
        <f t="shared" si="28"/>
        <v>8</v>
      </c>
      <c r="G345" s="585">
        <v>14</v>
      </c>
      <c r="H345" s="499" t="s">
        <v>2685</v>
      </c>
      <c r="I345" s="549">
        <v>4062465997</v>
      </c>
      <c r="J345" s="314">
        <f t="shared" si="29"/>
        <v>4062465.997</v>
      </c>
      <c r="K345" t="str">
        <f>+VLOOKUP(D345,'plan de cuentas'!C:G,4,0)</f>
        <v>PASIVOS Y PATRIMONIO NETO</v>
      </c>
      <c r="L345" t="str">
        <f>VLOOKUP(D345,'plan de cuentas'!C:H,5,0)</f>
        <v>Deuda bursátil</v>
      </c>
      <c r="M345" t="str">
        <f>VLOOKUP(D345,'plan de cuentas'!C:I,6,0)</f>
        <v>Deuda bursátil</v>
      </c>
      <c r="N345" t="str">
        <f>VLOOKUP(D345,'plan de cuentas'!C:J,7,0)</f>
        <v>Pasivos no corrientes</v>
      </c>
      <c r="P345" t="str">
        <f t="shared" si="31"/>
        <v>23492</v>
      </c>
    </row>
    <row r="346" spans="1:16" s="414" customFormat="1" x14ac:dyDescent="0.25">
      <c r="A346" s="311" t="s">
        <v>4878</v>
      </c>
      <c r="B346" s="384">
        <v>7</v>
      </c>
      <c r="C346" s="384">
        <v>228023492000997</v>
      </c>
      <c r="D346" s="385" t="s">
        <v>2350</v>
      </c>
      <c r="E346" t="str">
        <f t="shared" si="30"/>
        <v>227802349200099</v>
      </c>
      <c r="F346" t="str">
        <f t="shared" si="28"/>
        <v>7</v>
      </c>
      <c r="G346" s="585">
        <v>14</v>
      </c>
      <c r="H346" s="385" t="s">
        <v>2685</v>
      </c>
      <c r="I346" s="548">
        <v>128424658</v>
      </c>
      <c r="J346" s="314">
        <f t="shared" si="29"/>
        <v>128424.658</v>
      </c>
      <c r="K346" t="str">
        <f>+VLOOKUP(D346,'plan de cuentas'!C:G,4,0)</f>
        <v>PASIVOS Y PATRIMONIO NETO</v>
      </c>
      <c r="L346" t="str">
        <f>VLOOKUP(D346,'plan de cuentas'!C:H,5,0)</f>
        <v xml:space="preserve">Préstamos Financieros Locales a largo plazo </v>
      </c>
      <c r="M346" t="str">
        <f>VLOOKUP(D346,'plan de cuentas'!C:I,6,0)</f>
        <v>Entidades Financieras LP</v>
      </c>
      <c r="N346" t="str">
        <f>VLOOKUP(D346,'plan de cuentas'!C:J,7,0)</f>
        <v>Pasivos no corrientes</v>
      </c>
      <c r="P346" t="str">
        <f t="shared" si="31"/>
        <v>23492</v>
      </c>
    </row>
    <row r="347" spans="1:16" s="414" customFormat="1" x14ac:dyDescent="0.25">
      <c r="A347" s="310" t="s">
        <v>4878</v>
      </c>
      <c r="B347" s="383">
        <v>7</v>
      </c>
      <c r="C347" s="383">
        <v>228023492000998</v>
      </c>
      <c r="D347" s="499" t="s">
        <v>2351</v>
      </c>
      <c r="E347" t="str">
        <f t="shared" si="30"/>
        <v>228802349200099</v>
      </c>
      <c r="F347" t="str">
        <f t="shared" si="28"/>
        <v>8</v>
      </c>
      <c r="G347" s="585">
        <v>14</v>
      </c>
      <c r="H347" s="499" t="s">
        <v>2685</v>
      </c>
      <c r="I347" s="549">
        <v>48079106192</v>
      </c>
      <c r="J347" s="314">
        <f t="shared" si="29"/>
        <v>48079106.192000002</v>
      </c>
      <c r="K347" t="str">
        <f>+VLOOKUP(D347,'plan de cuentas'!C:G,4,0)</f>
        <v>PASIVOS Y PATRIMONIO NETO</v>
      </c>
      <c r="L347" t="str">
        <f>VLOOKUP(D347,'plan de cuentas'!C:H,5,0)</f>
        <v>Deuda bursátil</v>
      </c>
      <c r="M347" t="str">
        <f>VLOOKUP(D347,'plan de cuentas'!C:I,6,0)</f>
        <v>Deuda bursátil</v>
      </c>
      <c r="N347" t="str">
        <f>VLOOKUP(D347,'plan de cuentas'!C:J,7,0)</f>
        <v>Pasivos no corrientes</v>
      </c>
      <c r="P347" t="str">
        <f t="shared" si="31"/>
        <v>23492</v>
      </c>
    </row>
    <row r="348" spans="1:16" s="414" customFormat="1" x14ac:dyDescent="0.25">
      <c r="A348" s="311" t="s">
        <v>4878</v>
      </c>
      <c r="B348" s="384">
        <v>6</v>
      </c>
      <c r="C348" s="384">
        <v>241024201000990</v>
      </c>
      <c r="D348" s="385" t="s">
        <v>3888</v>
      </c>
      <c r="E348" t="str">
        <f t="shared" si="30"/>
        <v>240102420100099</v>
      </c>
      <c r="F348" t="str">
        <f t="shared" si="28"/>
        <v>0</v>
      </c>
      <c r="G348">
        <v>17</v>
      </c>
      <c r="H348" s="385" t="s">
        <v>3889</v>
      </c>
      <c r="I348" s="548">
        <v>-85399547</v>
      </c>
      <c r="J348" s="314">
        <f t="shared" si="29"/>
        <v>-85399.547000000006</v>
      </c>
      <c r="K348" t="str">
        <f>+VLOOKUP(D348,'plan de cuentas'!C:G,4,0)</f>
        <v>PASIVOS Y PATRIMONIO NETO</v>
      </c>
      <c r="L348" t="str">
        <f>VLOOKUP(D348,'plan de cuentas'!C:H,5,0)</f>
        <v>Impuestos a pagar</v>
      </c>
      <c r="M348" t="str">
        <f>VLOOKUP(D348,'plan de cuentas'!C:I,6,0)</f>
        <v xml:space="preserve">Acreedores Fiscales </v>
      </c>
      <c r="N348" t="str">
        <f>VLOOKUP(D348,'plan de cuentas'!C:J,7,0)</f>
        <v>Pasivos corrientes</v>
      </c>
      <c r="P348" t="str">
        <f t="shared" si="31"/>
        <v>24201</v>
      </c>
    </row>
    <row r="349" spans="1:16" s="414" customFormat="1" x14ac:dyDescent="0.25">
      <c r="A349" s="310" t="s">
        <v>4878</v>
      </c>
      <c r="B349" s="383">
        <v>6</v>
      </c>
      <c r="C349" s="383">
        <v>241024201001990</v>
      </c>
      <c r="D349" s="499" t="s">
        <v>3891</v>
      </c>
      <c r="E349" t="str">
        <f t="shared" si="30"/>
        <v>240102420100199</v>
      </c>
      <c r="F349" t="str">
        <f t="shared" si="28"/>
        <v>0</v>
      </c>
      <c r="G349">
        <v>17</v>
      </c>
      <c r="H349" s="499" t="s">
        <v>3892</v>
      </c>
      <c r="I349" s="549">
        <v>-67853326</v>
      </c>
      <c r="J349" s="314">
        <f t="shared" si="29"/>
        <v>-67853.326000000001</v>
      </c>
      <c r="K349" t="str">
        <f>+VLOOKUP(D349,'plan de cuentas'!C:G,4,0)</f>
        <v>PASIVOS Y PATRIMONIO NETO</v>
      </c>
      <c r="L349" t="str">
        <f>VLOOKUP(D349,'plan de cuentas'!C:H,5,0)</f>
        <v>Impuestos a pagar</v>
      </c>
      <c r="M349" t="str">
        <f>VLOOKUP(D349,'plan de cuentas'!C:I,6,0)</f>
        <v xml:space="preserve">Acreedores Fiscales </v>
      </c>
      <c r="N349" t="str">
        <f>VLOOKUP(D349,'plan de cuentas'!C:J,7,0)</f>
        <v>Pasivos corrientes</v>
      </c>
      <c r="P349" t="str">
        <f t="shared" si="31"/>
        <v>24201</v>
      </c>
    </row>
    <row r="350" spans="1:16" s="414" customFormat="1" x14ac:dyDescent="0.25">
      <c r="A350" s="311" t="s">
        <v>4878</v>
      </c>
      <c r="B350" s="384">
        <v>6</v>
      </c>
      <c r="C350" s="384">
        <v>241024201004990</v>
      </c>
      <c r="D350" s="385" t="s">
        <v>3897</v>
      </c>
      <c r="E350" t="str">
        <f t="shared" si="30"/>
        <v>240102420100499</v>
      </c>
      <c r="F350" t="str">
        <f t="shared" si="28"/>
        <v>0</v>
      </c>
      <c r="G350">
        <v>17</v>
      </c>
      <c r="H350" s="385" t="s">
        <v>3898</v>
      </c>
      <c r="I350" s="548">
        <v>-66288877</v>
      </c>
      <c r="J350" s="314">
        <f t="shared" si="29"/>
        <v>-66288.876999999993</v>
      </c>
      <c r="K350" t="str">
        <f>+VLOOKUP(D350,'plan de cuentas'!C:G,4,0)</f>
        <v>PASIVOS Y PATRIMONIO NETO</v>
      </c>
      <c r="L350" t="str">
        <f>VLOOKUP(D350,'plan de cuentas'!C:H,5,0)</f>
        <v>Impuestos a pagar</v>
      </c>
      <c r="M350" t="str">
        <f>VLOOKUP(D350,'plan de cuentas'!C:I,6,0)</f>
        <v xml:space="preserve">Acreedores Fiscales </v>
      </c>
      <c r="N350" t="str">
        <f>VLOOKUP(D350,'plan de cuentas'!C:J,7,0)</f>
        <v>Pasivos corrientes</v>
      </c>
      <c r="P350" t="str">
        <f t="shared" si="31"/>
        <v>24201</v>
      </c>
    </row>
    <row r="351" spans="1:16" s="414" customFormat="1" x14ac:dyDescent="0.25">
      <c r="A351" s="310" t="s">
        <v>4878</v>
      </c>
      <c r="B351" s="383">
        <v>6</v>
      </c>
      <c r="C351" s="383">
        <v>241024201007990</v>
      </c>
      <c r="D351" s="499" t="s">
        <v>3900</v>
      </c>
      <c r="E351" t="str">
        <f t="shared" si="30"/>
        <v>240102420100799</v>
      </c>
      <c r="F351" t="str">
        <f t="shared" si="28"/>
        <v>0</v>
      </c>
      <c r="G351">
        <v>17</v>
      </c>
      <c r="H351" s="499" t="s">
        <v>3901</v>
      </c>
      <c r="I351" s="549">
        <v>-45674115</v>
      </c>
      <c r="J351" s="314">
        <f t="shared" si="29"/>
        <v>-45674.114999999998</v>
      </c>
      <c r="K351" t="str">
        <f>+VLOOKUP(D351,'plan de cuentas'!C:G,4,0)</f>
        <v>PASIVOS Y PATRIMONIO NETO</v>
      </c>
      <c r="L351" t="str">
        <f>VLOOKUP(D351,'plan de cuentas'!C:H,5,0)</f>
        <v>Impuestos a pagar</v>
      </c>
      <c r="M351" t="str">
        <f>VLOOKUP(D351,'plan de cuentas'!C:I,6,0)</f>
        <v xml:space="preserve">Acreedores Fiscales </v>
      </c>
      <c r="N351" t="str">
        <f>VLOOKUP(D351,'plan de cuentas'!C:J,7,0)</f>
        <v>Pasivos corrientes</v>
      </c>
      <c r="P351" t="str">
        <f t="shared" si="31"/>
        <v>24201</v>
      </c>
    </row>
    <row r="352" spans="1:16" s="414" customFormat="1" x14ac:dyDescent="0.25">
      <c r="A352" s="311" t="s">
        <v>4878</v>
      </c>
      <c r="B352" s="384">
        <v>6</v>
      </c>
      <c r="C352" s="384">
        <v>241024401000990</v>
      </c>
      <c r="D352" s="385" t="s">
        <v>3904</v>
      </c>
      <c r="E352" t="str">
        <f t="shared" si="30"/>
        <v>240102440100099</v>
      </c>
      <c r="F352" t="str">
        <f t="shared" si="28"/>
        <v>0</v>
      </c>
      <c r="G352">
        <v>17</v>
      </c>
      <c r="H352" s="385" t="s">
        <v>3905</v>
      </c>
      <c r="I352" s="548">
        <v>-825505093</v>
      </c>
      <c r="J352" s="314">
        <f t="shared" si="29"/>
        <v>-825505.09299999999</v>
      </c>
      <c r="K352" t="str">
        <f>+VLOOKUP(D352,'plan de cuentas'!C:G,4,0)</f>
        <v>PASIVOS Y PATRIMONIO NETO</v>
      </c>
      <c r="L352" t="str">
        <f>VLOOKUP(D352,'plan de cuentas'!C:H,5,0)</f>
        <v>Impuestos a pagar</v>
      </c>
      <c r="M352" t="str">
        <f>VLOOKUP(D352,'plan de cuentas'!C:I,6,0)</f>
        <v xml:space="preserve">Acreedores Fiscales </v>
      </c>
      <c r="N352" t="str">
        <f>VLOOKUP(D352,'plan de cuentas'!C:J,7,0)</f>
        <v>Pasivos corrientes</v>
      </c>
      <c r="P352" t="str">
        <f t="shared" si="31"/>
        <v>24401</v>
      </c>
    </row>
    <row r="353" spans="1:16" s="414" customFormat="1" x14ac:dyDescent="0.25">
      <c r="A353" s="310" t="s">
        <v>4878</v>
      </c>
      <c r="B353" s="383">
        <v>6</v>
      </c>
      <c r="C353" s="383">
        <v>241024401001990</v>
      </c>
      <c r="D353" s="499" t="s">
        <v>3907</v>
      </c>
      <c r="E353" t="str">
        <f t="shared" si="30"/>
        <v>240102440100199</v>
      </c>
      <c r="F353" t="str">
        <f t="shared" si="28"/>
        <v>0</v>
      </c>
      <c r="G353">
        <v>17</v>
      </c>
      <c r="H353" s="499" t="s">
        <v>3908</v>
      </c>
      <c r="I353" s="549">
        <v>-358918637</v>
      </c>
      <c r="J353" s="314">
        <f t="shared" si="29"/>
        <v>-358918.63699999999</v>
      </c>
      <c r="K353" t="str">
        <f>+VLOOKUP(D353,'plan de cuentas'!C:G,4,0)</f>
        <v>PASIVOS Y PATRIMONIO NETO</v>
      </c>
      <c r="L353" t="str">
        <f>VLOOKUP(D353,'plan de cuentas'!C:H,5,0)</f>
        <v>Impuestos a pagar</v>
      </c>
      <c r="M353" t="str">
        <f>VLOOKUP(D353,'plan de cuentas'!C:I,6,0)</f>
        <v xml:space="preserve">Acreedores Fiscales </v>
      </c>
      <c r="N353" t="str">
        <f>VLOOKUP(D353,'plan de cuentas'!C:J,7,0)</f>
        <v>Pasivos corrientes</v>
      </c>
      <c r="P353" t="str">
        <f t="shared" si="31"/>
        <v>24401</v>
      </c>
    </row>
    <row r="354" spans="1:16" s="414" customFormat="1" x14ac:dyDescent="0.25">
      <c r="A354" s="311" t="s">
        <v>4878</v>
      </c>
      <c r="B354" s="384">
        <v>6</v>
      </c>
      <c r="C354" s="384">
        <v>241024401003990</v>
      </c>
      <c r="D354" s="385" t="s">
        <v>3910</v>
      </c>
      <c r="E354" t="str">
        <f t="shared" si="30"/>
        <v>240102440100399</v>
      </c>
      <c r="F354" t="str">
        <f t="shared" si="28"/>
        <v>0</v>
      </c>
      <c r="G354">
        <v>17</v>
      </c>
      <c r="H354" s="385" t="s">
        <v>3911</v>
      </c>
      <c r="I354" s="548">
        <v>-1361596</v>
      </c>
      <c r="J354" s="314">
        <f t="shared" si="29"/>
        <v>-1361.596</v>
      </c>
      <c r="K354" t="str">
        <f>+VLOOKUP(D354,'plan de cuentas'!C:G,4,0)</f>
        <v>PASIVOS Y PATRIMONIO NETO</v>
      </c>
      <c r="L354" t="str">
        <f>VLOOKUP(D354,'plan de cuentas'!C:H,5,0)</f>
        <v>Impuestos a pagar</v>
      </c>
      <c r="M354" t="str">
        <f>VLOOKUP(D354,'plan de cuentas'!C:I,6,0)</f>
        <v xml:space="preserve">Acreedores Fiscales </v>
      </c>
      <c r="N354" t="str">
        <f>VLOOKUP(D354,'plan de cuentas'!C:J,7,0)</f>
        <v>Pasivos corrientes</v>
      </c>
      <c r="P354" t="str">
        <f t="shared" si="31"/>
        <v>24401</v>
      </c>
    </row>
    <row r="355" spans="1:16" s="414" customFormat="1" x14ac:dyDescent="0.25">
      <c r="A355" s="310" t="s">
        <v>4878</v>
      </c>
      <c r="B355" s="383">
        <v>6</v>
      </c>
      <c r="C355" s="383">
        <v>241024401005990</v>
      </c>
      <c r="D355" s="499" t="s">
        <v>1546</v>
      </c>
      <c r="E355" t="str">
        <f t="shared" si="30"/>
        <v>240102440100599</v>
      </c>
      <c r="F355" t="str">
        <f t="shared" si="28"/>
        <v>0</v>
      </c>
      <c r="G355">
        <v>17</v>
      </c>
      <c r="H355" s="499" t="s">
        <v>1779</v>
      </c>
      <c r="I355" s="549">
        <v>-49758873</v>
      </c>
      <c r="J355" s="314">
        <f t="shared" si="29"/>
        <v>-49758.873</v>
      </c>
      <c r="K355" t="str">
        <f>+VLOOKUP(D355,'plan de cuentas'!C:G,4,0)</f>
        <v>PASIVOS Y PATRIMONIO NETO</v>
      </c>
      <c r="L355" t="str">
        <f>VLOOKUP(D355,'plan de cuentas'!C:H,5,0)</f>
        <v>Impuestos a pagar</v>
      </c>
      <c r="M355" t="str">
        <f>VLOOKUP(D355,'plan de cuentas'!C:I,6,0)</f>
        <v xml:space="preserve">Acreedores Fiscales </v>
      </c>
      <c r="N355" t="str">
        <f>VLOOKUP(D355,'plan de cuentas'!C:J,7,0)</f>
        <v>Pasivos corrientes</v>
      </c>
      <c r="P355" t="str">
        <f t="shared" si="31"/>
        <v>24401</v>
      </c>
    </row>
    <row r="356" spans="1:16" s="414" customFormat="1" x14ac:dyDescent="0.25">
      <c r="A356" s="311" t="s">
        <v>4878</v>
      </c>
      <c r="B356" s="384">
        <v>6</v>
      </c>
      <c r="C356" s="384">
        <v>241024401008990</v>
      </c>
      <c r="D356" s="385" t="s">
        <v>4507</v>
      </c>
      <c r="E356" t="str">
        <f t="shared" si="30"/>
        <v>240102440100899</v>
      </c>
      <c r="F356" t="str">
        <f t="shared" si="28"/>
        <v>0</v>
      </c>
      <c r="G356">
        <v>17</v>
      </c>
      <c r="H356" s="385" t="s">
        <v>4513</v>
      </c>
      <c r="I356" s="548">
        <v>-51561988</v>
      </c>
      <c r="J356" s="554">
        <f t="shared" si="29"/>
        <v>-51561.987999999998</v>
      </c>
      <c r="K356" t="str">
        <f>+VLOOKUP(D356,'plan de cuentas'!C:G,4,0)</f>
        <v>PASIVOS Y PATRIMONIO NETO</v>
      </c>
      <c r="L356" t="str">
        <f>VLOOKUP(D356,'plan de cuentas'!C:H,5,0)</f>
        <v>Impuestos a pagar</v>
      </c>
      <c r="M356" t="str">
        <f>VLOOKUP(D356,'plan de cuentas'!C:I,6,0)</f>
        <v xml:space="preserve">Acreedores Fiscales </v>
      </c>
      <c r="N356" t="str">
        <f>VLOOKUP(D356,'plan de cuentas'!C:J,7,0)</f>
        <v>Pasivos corrientes</v>
      </c>
      <c r="P356" t="str">
        <f t="shared" si="31"/>
        <v>24401</v>
      </c>
    </row>
    <row r="357" spans="1:16" s="414" customFormat="1" x14ac:dyDescent="0.25">
      <c r="A357" s="310" t="s">
        <v>4878</v>
      </c>
      <c r="B357" s="383">
        <v>6</v>
      </c>
      <c r="C357" s="383">
        <v>241024601001990</v>
      </c>
      <c r="D357" s="499" t="s">
        <v>1547</v>
      </c>
      <c r="E357" t="str">
        <f t="shared" si="30"/>
        <v>240102460100199</v>
      </c>
      <c r="F357" t="str">
        <f t="shared" si="28"/>
        <v>0</v>
      </c>
      <c r="G357">
        <v>17</v>
      </c>
      <c r="H357" s="499" t="s">
        <v>1408</v>
      </c>
      <c r="I357" s="549">
        <v>-3380607029</v>
      </c>
      <c r="J357" s="554">
        <f t="shared" si="29"/>
        <v>-3380607.0290000001</v>
      </c>
      <c r="K357" t="str">
        <f>+VLOOKUP(D357,'plan de cuentas'!C:G,4,0)</f>
        <v>PASIVOS Y PATRIMONIO NETO</v>
      </c>
      <c r="L357" t="str">
        <f>VLOOKUP(D357,'plan de cuentas'!C:H,5,0)</f>
        <v>Impuestos a pagar</v>
      </c>
      <c r="M357" t="str">
        <f>VLOOKUP(D357,'plan de cuentas'!C:I,6,0)</f>
        <v xml:space="preserve">Acreedores Fiscales </v>
      </c>
      <c r="N357" t="str">
        <f>VLOOKUP(D357,'plan de cuentas'!C:J,7,0)</f>
        <v>Pasivos corrientes</v>
      </c>
      <c r="P357" t="str">
        <f t="shared" si="31"/>
        <v>24601</v>
      </c>
    </row>
    <row r="358" spans="1:16" s="414" customFormat="1" x14ac:dyDescent="0.25">
      <c r="A358" s="311" t="s">
        <v>4878</v>
      </c>
      <c r="B358" s="384">
        <v>6</v>
      </c>
      <c r="C358" s="384">
        <v>242025001001990</v>
      </c>
      <c r="D358" s="385" t="s">
        <v>1151</v>
      </c>
      <c r="E358" t="str">
        <f t="shared" si="30"/>
        <v>240202500100199</v>
      </c>
      <c r="F358" t="str">
        <f t="shared" si="28"/>
        <v>0</v>
      </c>
      <c r="G358">
        <v>16</v>
      </c>
      <c r="H358" s="385" t="s">
        <v>1152</v>
      </c>
      <c r="I358" s="548">
        <v>-59100253</v>
      </c>
      <c r="J358" s="554">
        <f t="shared" si="29"/>
        <v>-59100.252999999997</v>
      </c>
      <c r="K358" t="str">
        <f>+VLOOKUP(D358,'plan de cuentas'!C:G,4,0)</f>
        <v>PASIVOS Y PATRIMONIO NETO</v>
      </c>
      <c r="L358" t="str">
        <f>VLOOKUP(D358,'plan de cuentas'!C:H,5,0)</f>
        <v>Remuneraciones y cargas sociales a pagar</v>
      </c>
      <c r="M358" t="str">
        <f>VLOOKUP(D358,'plan de cuentas'!C:I,6,0)</f>
        <v>Aportes y retenciones a pagar</v>
      </c>
      <c r="N358" t="str">
        <f>VLOOKUP(D358,'plan de cuentas'!C:J,7,0)</f>
        <v>Pasivos corrientes</v>
      </c>
      <c r="P358" t="str">
        <f t="shared" si="31"/>
        <v>25001</v>
      </c>
    </row>
    <row r="359" spans="1:16" s="414" customFormat="1" x14ac:dyDescent="0.25">
      <c r="A359" s="310" t="s">
        <v>4878</v>
      </c>
      <c r="B359" s="383">
        <v>6</v>
      </c>
      <c r="C359" s="383">
        <v>242025201002990</v>
      </c>
      <c r="D359" s="499" t="s">
        <v>3924</v>
      </c>
      <c r="E359" t="str">
        <f t="shared" si="30"/>
        <v>240202520100299</v>
      </c>
      <c r="F359" t="str">
        <f t="shared" si="28"/>
        <v>0</v>
      </c>
      <c r="G359">
        <v>16</v>
      </c>
      <c r="H359" s="499" t="s">
        <v>3925</v>
      </c>
      <c r="I359" s="549">
        <v>-572331</v>
      </c>
      <c r="J359" s="554">
        <f t="shared" si="29"/>
        <v>-572.33100000000002</v>
      </c>
      <c r="K359" t="str">
        <f>+VLOOKUP(D359,'plan de cuentas'!C:G,4,0)</f>
        <v>PASIVOS Y PATRIMONIO NETO</v>
      </c>
      <c r="L359" t="str">
        <f>VLOOKUP(D359,'plan de cuentas'!C:H,5,0)</f>
        <v>Remuneraciones y cargas sociales a pagar</v>
      </c>
      <c r="M359" t="str">
        <f>VLOOKUP(D359,'plan de cuentas'!C:I,6,0)</f>
        <v>Sueldo y otras remuneraciones a pagar</v>
      </c>
      <c r="N359" t="str">
        <f>VLOOKUP(D359,'plan de cuentas'!C:J,7,0)</f>
        <v>Pasivos corrientes</v>
      </c>
      <c r="P359" t="str">
        <f t="shared" si="31"/>
        <v>25201</v>
      </c>
    </row>
    <row r="360" spans="1:16" s="414" customFormat="1" x14ac:dyDescent="0.25">
      <c r="A360" s="311" t="s">
        <v>4878</v>
      </c>
      <c r="B360" s="384">
        <v>7</v>
      </c>
      <c r="C360" s="384">
        <v>243025401007990</v>
      </c>
      <c r="D360" s="385" t="s">
        <v>2357</v>
      </c>
      <c r="E360" t="str">
        <f t="shared" si="30"/>
        <v>240302540100799</v>
      </c>
      <c r="F360" t="str">
        <f t="shared" si="28"/>
        <v>0</v>
      </c>
      <c r="G360">
        <v>19</v>
      </c>
      <c r="H360" s="385" t="s">
        <v>1596</v>
      </c>
      <c r="I360" s="548">
        <v>-57900189</v>
      </c>
      <c r="J360" s="554">
        <f t="shared" si="29"/>
        <v>-57900.188999999998</v>
      </c>
      <c r="K360" t="str">
        <f>+VLOOKUP(D360,'plan de cuentas'!C:G,4,0)</f>
        <v>PASIVOS Y PATRIMONIO NETO</v>
      </c>
      <c r="L360" t="str">
        <f>VLOOKUP(D360,'plan de cuentas'!C:H,5,0)</f>
        <v>Provisiones</v>
      </c>
      <c r="M360" t="str">
        <f>VLOOKUP(D360,'plan de cuentas'!C:I,6,0)</f>
        <v>Dividendos a Pagar</v>
      </c>
      <c r="N360" t="str">
        <f>VLOOKUP(D360,'plan de cuentas'!C:J,7,0)</f>
        <v>Pasivos corrientes</v>
      </c>
      <c r="P360" t="str">
        <f t="shared" si="31"/>
        <v>25401</v>
      </c>
    </row>
    <row r="361" spans="1:16" s="414" customFormat="1" x14ac:dyDescent="0.25">
      <c r="A361" s="310" t="s">
        <v>4878</v>
      </c>
      <c r="B361" s="383">
        <v>6</v>
      </c>
      <c r="C361" s="383">
        <v>243025401008990</v>
      </c>
      <c r="D361" s="499" t="s">
        <v>2358</v>
      </c>
      <c r="E361" t="str">
        <f t="shared" si="30"/>
        <v>240302540100899</v>
      </c>
      <c r="F361" t="str">
        <f t="shared" si="28"/>
        <v>0</v>
      </c>
      <c r="G361">
        <v>19</v>
      </c>
      <c r="H361" s="499" t="s">
        <v>2691</v>
      </c>
      <c r="I361" s="549">
        <v>-434333985</v>
      </c>
      <c r="J361" s="314">
        <f t="shared" si="29"/>
        <v>-434333.98499999999</v>
      </c>
      <c r="K361" t="str">
        <f>+VLOOKUP(D361,'plan de cuentas'!C:G,4,0)</f>
        <v>PASIVOS Y PATRIMONIO NETO</v>
      </c>
      <c r="L361" t="str">
        <f>VLOOKUP(D361,'plan de cuentas'!C:H,5,0)</f>
        <v>Provisiones</v>
      </c>
      <c r="M361" t="str">
        <f>VLOOKUP(D361,'plan de cuentas'!C:I,6,0)</f>
        <v>Dividendos a Pagar</v>
      </c>
      <c r="N361" t="str">
        <f>VLOOKUP(D361,'plan de cuentas'!C:J,7,0)</f>
        <v>Pasivos corrientes</v>
      </c>
      <c r="P361" t="str">
        <f t="shared" si="31"/>
        <v>25401</v>
      </c>
    </row>
    <row r="362" spans="1:16" x14ac:dyDescent="0.25">
      <c r="A362" s="311" t="s">
        <v>4878</v>
      </c>
      <c r="B362" s="384">
        <v>6</v>
      </c>
      <c r="C362" s="384">
        <v>244025802008010</v>
      </c>
      <c r="D362" s="385" t="s">
        <v>1153</v>
      </c>
      <c r="E362" t="str">
        <f t="shared" si="30"/>
        <v>240402580200801</v>
      </c>
      <c r="F362" t="str">
        <f t="shared" si="28"/>
        <v>0</v>
      </c>
      <c r="G362">
        <v>13</v>
      </c>
      <c r="H362" s="385" t="s">
        <v>1154</v>
      </c>
      <c r="I362" s="548">
        <v>-1111023814</v>
      </c>
      <c r="J362" s="314">
        <f t="shared" si="29"/>
        <v>-1111023.814</v>
      </c>
      <c r="K362" t="str">
        <f>+VLOOKUP(D362,'plan de cuentas'!C:G,4,0)</f>
        <v>PASIVOS Y PATRIMONIO NETO</v>
      </c>
      <c r="L362" t="str">
        <f>VLOOKUP(D362,'plan de cuentas'!C:H,5,0)</f>
        <v>Cuentas por pagar comerciales</v>
      </c>
      <c r="M362" t="str">
        <f>VLOOKUP(D362,'plan de cuentas'!C:I,6,0)</f>
        <v>Proveedores locales Moneda Extranjera</v>
      </c>
      <c r="N362" t="str">
        <f>VLOOKUP(D362,'plan de cuentas'!C:J,7,0)</f>
        <v>Pasivos corrientes</v>
      </c>
      <c r="P362" t="str">
        <f t="shared" si="31"/>
        <v>25802</v>
      </c>
    </row>
    <row r="363" spans="1:16" x14ac:dyDescent="0.25">
      <c r="A363" s="310" t="s">
        <v>4878</v>
      </c>
      <c r="B363" s="383">
        <v>6</v>
      </c>
      <c r="C363" s="383">
        <v>244025802008990</v>
      </c>
      <c r="D363" s="499" t="s">
        <v>1155</v>
      </c>
      <c r="E363" t="str">
        <f t="shared" si="30"/>
        <v>240402580200899</v>
      </c>
      <c r="F363" t="str">
        <f t="shared" si="28"/>
        <v>0</v>
      </c>
      <c r="G363">
        <v>13</v>
      </c>
      <c r="H363" s="499" t="s">
        <v>1154</v>
      </c>
      <c r="I363" s="549">
        <v>-2968808012</v>
      </c>
      <c r="J363" s="314">
        <f t="shared" si="29"/>
        <v>-2968808.0120000001</v>
      </c>
      <c r="K363" t="str">
        <f>+VLOOKUP(D363,'plan de cuentas'!C:G,4,0)</f>
        <v>PASIVOS Y PATRIMONIO NETO</v>
      </c>
      <c r="L363" t="str">
        <f>VLOOKUP(D363,'plan de cuentas'!C:H,5,0)</f>
        <v>Cuentas por pagar comerciales</v>
      </c>
      <c r="M363" t="str">
        <f>VLOOKUP(D363,'plan de cuentas'!C:I,6,0)</f>
        <v>Proveedores locales Moneda Local</v>
      </c>
      <c r="N363" t="str">
        <f>VLOOKUP(D363,'plan de cuentas'!C:J,7,0)</f>
        <v>Pasivos corrientes</v>
      </c>
      <c r="P363" t="str">
        <f t="shared" si="31"/>
        <v>25802</v>
      </c>
    </row>
    <row r="364" spans="1:16" x14ac:dyDescent="0.25">
      <c r="A364" s="311" t="s">
        <v>4878</v>
      </c>
      <c r="B364" s="384">
        <v>6</v>
      </c>
      <c r="C364" s="384">
        <v>244025802010990</v>
      </c>
      <c r="D364" s="385" t="s">
        <v>4887</v>
      </c>
      <c r="E364" t="str">
        <f t="shared" si="30"/>
        <v>240402580201099</v>
      </c>
      <c r="F364" t="str">
        <f t="shared" si="28"/>
        <v>0</v>
      </c>
      <c r="G364">
        <v>19</v>
      </c>
      <c r="H364" s="385" t="s">
        <v>4903</v>
      </c>
      <c r="I364" s="548">
        <v>-87085939</v>
      </c>
      <c r="J364" s="314">
        <f t="shared" si="29"/>
        <v>-87085.938999999998</v>
      </c>
      <c r="K364" t="str">
        <f>+VLOOKUP(D364,'plan de cuentas'!C:G,4,0)</f>
        <v>PASIVOS Y PATRIMONIO NETO</v>
      </c>
      <c r="L364" t="str">
        <f>VLOOKUP(D364,'plan de cuentas'!C:H,5,0)</f>
        <v>Otros pasivos corrientes</v>
      </c>
      <c r="M364" t="str">
        <f>VLOOKUP(D364,'plan de cuentas'!C:I,6,0)</f>
        <v>Otros pasivos corrientes</v>
      </c>
      <c r="N364" t="str">
        <f>VLOOKUP(D364,'plan de cuentas'!C:J,7,0)</f>
        <v>Pasivos corrientes</v>
      </c>
      <c r="P364" t="str">
        <f t="shared" si="31"/>
        <v>25802</v>
      </c>
    </row>
    <row r="365" spans="1:16" x14ac:dyDescent="0.25">
      <c r="A365" s="310" t="s">
        <v>4878</v>
      </c>
      <c r="B365" s="383">
        <v>6</v>
      </c>
      <c r="C365" s="383">
        <v>244025802014990</v>
      </c>
      <c r="D365" s="499" t="s">
        <v>1160</v>
      </c>
      <c r="E365" t="str">
        <f t="shared" si="30"/>
        <v>240402580201499</v>
      </c>
      <c r="F365" t="str">
        <f t="shared" si="28"/>
        <v>0</v>
      </c>
      <c r="G365">
        <v>18</v>
      </c>
      <c r="H365" s="499" t="s">
        <v>1161</v>
      </c>
      <c r="I365" s="549">
        <v>-71643</v>
      </c>
      <c r="J365" s="314">
        <f t="shared" si="29"/>
        <v>-71.643000000000001</v>
      </c>
      <c r="K365" t="str">
        <f>+VLOOKUP(D365,'plan de cuentas'!C:G,4,0)</f>
        <v>PASIVOS Y PATRIMONIO NETO</v>
      </c>
      <c r="L365" t="str">
        <f>VLOOKUP(D365,'plan de cuentas'!C:H,5,0)</f>
        <v>Provisiones</v>
      </c>
      <c r="M365" t="str">
        <f>VLOOKUP(D365,'plan de cuentas'!C:I,6,0)</f>
        <v>Provisiones</v>
      </c>
      <c r="N365" t="str">
        <f>VLOOKUP(D365,'plan de cuentas'!C:J,7,0)</f>
        <v>Pasivos corrientes</v>
      </c>
      <c r="P365" t="str">
        <f t="shared" si="31"/>
        <v>25802</v>
      </c>
    </row>
    <row r="366" spans="1:16" s="414" customFormat="1" x14ac:dyDescent="0.25">
      <c r="A366" s="311" t="s">
        <v>4878</v>
      </c>
      <c r="B366" s="384">
        <v>6</v>
      </c>
      <c r="C366" s="384">
        <v>244025802022010</v>
      </c>
      <c r="D366" s="385" t="s">
        <v>4888</v>
      </c>
      <c r="E366" t="str">
        <f t="shared" si="30"/>
        <v>240402580202201</v>
      </c>
      <c r="F366" t="str">
        <f t="shared" si="28"/>
        <v>0</v>
      </c>
      <c r="G366">
        <v>18</v>
      </c>
      <c r="H366" s="385" t="s">
        <v>4904</v>
      </c>
      <c r="I366" s="548">
        <v>-51235246</v>
      </c>
      <c r="J366" s="314">
        <f t="shared" si="29"/>
        <v>-51235.245999999999</v>
      </c>
      <c r="K366" t="str">
        <f>+VLOOKUP(D366,'plan de cuentas'!C:G,4,0)</f>
        <v>PASIVOS Y PATRIMONIO NETO</v>
      </c>
      <c r="L366" t="str">
        <f>VLOOKUP(D366,'plan de cuentas'!C:H,5,0)</f>
        <v>Provisiones</v>
      </c>
      <c r="M366" t="str">
        <f>VLOOKUP(D366,'plan de cuentas'!C:I,6,0)</f>
        <v>Cajero Gs Fielcorresponsal a Pagar</v>
      </c>
      <c r="N366" t="str">
        <f>VLOOKUP(D366,'plan de cuentas'!C:J,7,0)</f>
        <v>Pasivos corrientes</v>
      </c>
      <c r="P366" t="str">
        <f t="shared" si="31"/>
        <v>25802</v>
      </c>
    </row>
    <row r="367" spans="1:16" s="414" customFormat="1" x14ac:dyDescent="0.25">
      <c r="A367" s="310" t="s">
        <v>4878</v>
      </c>
      <c r="B367" s="383">
        <v>6</v>
      </c>
      <c r="C367" s="383">
        <v>244025802022990</v>
      </c>
      <c r="D367" s="499" t="s">
        <v>4658</v>
      </c>
      <c r="E367" t="str">
        <f t="shared" si="30"/>
        <v>240402580202299</v>
      </c>
      <c r="F367" t="str">
        <f t="shared" si="28"/>
        <v>0</v>
      </c>
      <c r="G367">
        <v>18</v>
      </c>
      <c r="H367" s="499" t="s">
        <v>4683</v>
      </c>
      <c r="I367" s="549">
        <v>-29932401</v>
      </c>
      <c r="J367" s="314">
        <f t="shared" si="29"/>
        <v>-29932.401000000002</v>
      </c>
      <c r="K367" t="str">
        <f>+VLOOKUP(D367,'plan de cuentas'!C:G,4,0)</f>
        <v>PASIVOS Y PATRIMONIO NETO</v>
      </c>
      <c r="L367" t="str">
        <f>VLOOKUP(D367,'plan de cuentas'!C:H,5,0)</f>
        <v>Provisiones</v>
      </c>
      <c r="M367" t="str">
        <f>VLOOKUP(D367,'plan de cuentas'!C:I,6,0)</f>
        <v>Provisiones</v>
      </c>
      <c r="N367" t="str">
        <f>VLOOKUP(D367,'plan de cuentas'!C:J,7,0)</f>
        <v>Pasivos corrientes</v>
      </c>
      <c r="P367" t="str">
        <f t="shared" si="31"/>
        <v>25802</v>
      </c>
    </row>
    <row r="368" spans="1:16" s="414" customFormat="1" x14ac:dyDescent="0.25">
      <c r="A368" s="311" t="s">
        <v>4878</v>
      </c>
      <c r="B368" s="384">
        <v>7</v>
      </c>
      <c r="C368" s="384">
        <v>244026002015990</v>
      </c>
      <c r="D368" s="385" t="s">
        <v>3945</v>
      </c>
      <c r="E368" t="str">
        <f t="shared" si="30"/>
        <v>240402600201599</v>
      </c>
      <c r="F368" t="str">
        <f t="shared" si="28"/>
        <v>0</v>
      </c>
      <c r="G368">
        <v>19</v>
      </c>
      <c r="H368" s="385" t="s">
        <v>3946</v>
      </c>
      <c r="I368" s="548">
        <v>-1453260</v>
      </c>
      <c r="J368" s="314">
        <f t="shared" si="29"/>
        <v>-1453.26</v>
      </c>
      <c r="K368" t="str">
        <f>+VLOOKUP(D368,'plan de cuentas'!C:G,4,0)</f>
        <v>PASIVOS Y PATRIMONIO NETO</v>
      </c>
      <c r="L368" t="str">
        <f>VLOOKUP(D368,'plan de cuentas'!C:H,5,0)</f>
        <v>Otros pasivos corrientes</v>
      </c>
      <c r="M368" t="str">
        <f>VLOOKUP(D368,'plan de cuentas'!C:I,6,0)</f>
        <v>Otros pasivos corrientes</v>
      </c>
      <c r="N368" t="str">
        <f>VLOOKUP(D368,'plan de cuentas'!C:J,7,0)</f>
        <v>Pasivos corrientes</v>
      </c>
      <c r="P368" t="str">
        <f t="shared" si="31"/>
        <v>26002</v>
      </c>
    </row>
    <row r="369" spans="1:16" s="414" customFormat="1" x14ac:dyDescent="0.25">
      <c r="A369" s="310" t="s">
        <v>4878</v>
      </c>
      <c r="B369" s="383">
        <v>6</v>
      </c>
      <c r="C369" s="383">
        <v>244026002020990</v>
      </c>
      <c r="D369" s="499" t="s">
        <v>1162</v>
      </c>
      <c r="E369" t="str">
        <f t="shared" si="30"/>
        <v>240402600202099</v>
      </c>
      <c r="F369" t="str">
        <f t="shared" si="28"/>
        <v>0</v>
      </c>
      <c r="G369">
        <v>19</v>
      </c>
      <c r="H369" s="499" t="s">
        <v>1163</v>
      </c>
      <c r="I369" s="549">
        <v>2876621</v>
      </c>
      <c r="J369" s="314">
        <f t="shared" si="29"/>
        <v>2876.6210000000001</v>
      </c>
      <c r="K369" t="str">
        <f>+VLOOKUP(D369,'plan de cuentas'!C:G,4,0)</f>
        <v>PASIVOS Y PATRIMONIO NETO</v>
      </c>
      <c r="L369" t="str">
        <f>VLOOKUP(D369,'plan de cuentas'!C:H,5,0)</f>
        <v>Otros pasivos corrientes</v>
      </c>
      <c r="M369" t="str">
        <f>VLOOKUP(D369,'plan de cuentas'!C:I,6,0)</f>
        <v>Otros pasivos corrientes</v>
      </c>
      <c r="N369" t="str">
        <f>VLOOKUP(D369,'plan de cuentas'!C:J,7,0)</f>
        <v>Pasivos corrientes</v>
      </c>
      <c r="P369" t="str">
        <f t="shared" si="31"/>
        <v>26002</v>
      </c>
    </row>
    <row r="370" spans="1:16" s="414" customFormat="1" x14ac:dyDescent="0.25">
      <c r="A370" s="311" t="s">
        <v>4878</v>
      </c>
      <c r="B370" s="384">
        <v>6</v>
      </c>
      <c r="C370" s="384">
        <v>244026002024990</v>
      </c>
      <c r="D370" s="385" t="s">
        <v>4471</v>
      </c>
      <c r="E370" t="str">
        <f t="shared" si="30"/>
        <v>240402600202499</v>
      </c>
      <c r="F370" t="str">
        <f t="shared" si="28"/>
        <v>0</v>
      </c>
      <c r="G370">
        <v>19</v>
      </c>
      <c r="H370" s="385" t="s">
        <v>4481</v>
      </c>
      <c r="I370" s="548">
        <v>-35642523</v>
      </c>
      <c r="J370" s="314">
        <f t="shared" si="29"/>
        <v>-35642.523000000001</v>
      </c>
      <c r="K370" t="str">
        <f>+VLOOKUP(D370,'plan de cuentas'!C:G,4,0)</f>
        <v>PASIVOS Y PATRIMONIO NETO</v>
      </c>
      <c r="L370" t="str">
        <f>VLOOKUP(D370,'plan de cuentas'!C:H,5,0)</f>
        <v>Otros pasivos corrientes</v>
      </c>
      <c r="M370" t="str">
        <f>VLOOKUP(D370,'plan de cuentas'!C:I,6,0)</f>
        <v>Otros pasivos corrientes</v>
      </c>
      <c r="N370" t="str">
        <f>VLOOKUP(D370,'plan de cuentas'!C:J,7,0)</f>
        <v>Pasivos corrientes</v>
      </c>
      <c r="P370" t="str">
        <f t="shared" si="31"/>
        <v>26002</v>
      </c>
    </row>
    <row r="371" spans="1:16" s="414" customFormat="1" x14ac:dyDescent="0.25">
      <c r="A371" s="310" t="s">
        <v>4878</v>
      </c>
      <c r="B371" s="383">
        <v>6</v>
      </c>
      <c r="C371" s="383">
        <v>244026002043990</v>
      </c>
      <c r="D371" s="499" t="s">
        <v>1164</v>
      </c>
      <c r="E371" t="str">
        <f t="shared" si="30"/>
        <v>240402600204399</v>
      </c>
      <c r="F371" t="str">
        <f t="shared" si="28"/>
        <v>0</v>
      </c>
      <c r="G371">
        <v>19</v>
      </c>
      <c r="H371" s="499" t="s">
        <v>1789</v>
      </c>
      <c r="I371" s="549">
        <v>-242000</v>
      </c>
      <c r="J371" s="314">
        <f t="shared" si="29"/>
        <v>-242</v>
      </c>
      <c r="K371" t="str">
        <f>+VLOOKUP(D371,'plan de cuentas'!C:G,4,0)</f>
        <v>PASIVOS Y PATRIMONIO NETO</v>
      </c>
      <c r="L371" t="str">
        <f>VLOOKUP(D371,'plan de cuentas'!C:H,5,0)</f>
        <v>Otros pasivos corrientes</v>
      </c>
      <c r="M371" t="str">
        <f>VLOOKUP(D371,'plan de cuentas'!C:I,6,0)</f>
        <v>Otros pasivos corrientes</v>
      </c>
      <c r="N371" t="str">
        <f>VLOOKUP(D371,'plan de cuentas'!C:J,7,0)</f>
        <v>Pasivos corrientes</v>
      </c>
      <c r="P371" t="str">
        <f t="shared" si="31"/>
        <v>26002</v>
      </c>
    </row>
    <row r="372" spans="1:16" s="414" customFormat="1" x14ac:dyDescent="0.25">
      <c r="A372" s="311" t="s">
        <v>4878</v>
      </c>
      <c r="B372" s="384">
        <v>6</v>
      </c>
      <c r="C372" s="384">
        <v>244026002049990</v>
      </c>
      <c r="D372" s="385" t="s">
        <v>1165</v>
      </c>
      <c r="E372" t="str">
        <f t="shared" si="30"/>
        <v>240402600204999</v>
      </c>
      <c r="F372" t="str">
        <f t="shared" si="28"/>
        <v>0</v>
      </c>
      <c r="G372">
        <v>19</v>
      </c>
      <c r="H372" s="385" t="s">
        <v>1166</v>
      </c>
      <c r="I372" s="548">
        <v>-3000000</v>
      </c>
      <c r="J372" s="314">
        <f t="shared" si="29"/>
        <v>-3000</v>
      </c>
      <c r="K372" t="str">
        <f>+VLOOKUP(D372,'plan de cuentas'!C:G,4,0)</f>
        <v>PASIVOS Y PATRIMONIO NETO</v>
      </c>
      <c r="L372" t="str">
        <f>VLOOKUP(D372,'plan de cuentas'!C:H,5,0)</f>
        <v>Otros pasivos corrientes</v>
      </c>
      <c r="M372" t="str">
        <f>VLOOKUP(D372,'plan de cuentas'!C:I,6,0)</f>
        <v>Otros pasivos corrientes</v>
      </c>
      <c r="N372" t="str">
        <f>VLOOKUP(D372,'plan de cuentas'!C:J,7,0)</f>
        <v>Pasivos corrientes</v>
      </c>
      <c r="P372" t="str">
        <f t="shared" si="31"/>
        <v>26002</v>
      </c>
    </row>
    <row r="373" spans="1:16" s="414" customFormat="1" x14ac:dyDescent="0.25">
      <c r="A373" s="310" t="s">
        <v>4878</v>
      </c>
      <c r="B373" s="383">
        <v>6</v>
      </c>
      <c r="C373" s="383">
        <v>244026002052010</v>
      </c>
      <c r="D373" s="499" t="s">
        <v>4552</v>
      </c>
      <c r="E373" t="str">
        <f t="shared" si="30"/>
        <v>240402600205201</v>
      </c>
      <c r="F373" t="str">
        <f t="shared" si="28"/>
        <v>0</v>
      </c>
      <c r="G373">
        <v>19</v>
      </c>
      <c r="H373" s="499" t="s">
        <v>4583</v>
      </c>
      <c r="I373" s="549">
        <v>-3465</v>
      </c>
      <c r="J373" s="314">
        <f t="shared" si="29"/>
        <v>-3.4649999999999999</v>
      </c>
      <c r="K373" t="str">
        <f>+VLOOKUP(D373,'plan de cuentas'!C:G,4,0)</f>
        <v>PASIVOS Y PATRIMONIO NETO</v>
      </c>
      <c r="L373" t="str">
        <f>VLOOKUP(D373,'plan de cuentas'!C:H,5,0)</f>
        <v>Otros pasivos corrientes</v>
      </c>
      <c r="M373" t="str">
        <f>VLOOKUP(D373,'plan de cuentas'!C:I,6,0)</f>
        <v>Otros pasivos corrientes</v>
      </c>
      <c r="N373" t="str">
        <f>VLOOKUP(D373,'plan de cuentas'!C:J,7,0)</f>
        <v>Pasivos corrientes</v>
      </c>
      <c r="P373" t="str">
        <f t="shared" si="31"/>
        <v>26002</v>
      </c>
    </row>
    <row r="374" spans="1:16" s="414" customFormat="1" x14ac:dyDescent="0.25">
      <c r="A374" s="311" t="s">
        <v>4878</v>
      </c>
      <c r="B374" s="384">
        <v>6</v>
      </c>
      <c r="C374" s="384">
        <v>244026002067990</v>
      </c>
      <c r="D374" s="385" t="s">
        <v>3961</v>
      </c>
      <c r="E374" t="str">
        <f t="shared" si="30"/>
        <v>240402600206799</v>
      </c>
      <c r="F374" t="str">
        <f t="shared" si="28"/>
        <v>0</v>
      </c>
      <c r="G374">
        <v>19</v>
      </c>
      <c r="H374" s="385" t="s">
        <v>3959</v>
      </c>
      <c r="I374" s="548">
        <v>-185300000</v>
      </c>
      <c r="J374" s="314">
        <f t="shared" si="29"/>
        <v>-185300</v>
      </c>
      <c r="K374" t="str">
        <f>+VLOOKUP(D374,'plan de cuentas'!C:G,4,0)</f>
        <v>PASIVOS Y PATRIMONIO NETO</v>
      </c>
      <c r="L374" t="str">
        <f>VLOOKUP(D374,'plan de cuentas'!C:H,5,0)</f>
        <v>Otros pasivos corrientes</v>
      </c>
      <c r="M374" t="str">
        <f>VLOOKUP(D374,'plan de cuentas'!C:I,6,0)</f>
        <v>Otros pasivos corrientes</v>
      </c>
      <c r="N374" t="str">
        <f>VLOOKUP(D374,'plan de cuentas'!C:J,7,0)</f>
        <v>Pasivos corrientes</v>
      </c>
      <c r="P374" t="str">
        <f t="shared" si="31"/>
        <v>26002</v>
      </c>
    </row>
    <row r="375" spans="1:16" s="414" customFormat="1" x14ac:dyDescent="0.25">
      <c r="A375" s="310" t="s">
        <v>4878</v>
      </c>
      <c r="B375" s="383">
        <v>6</v>
      </c>
      <c r="C375" s="383">
        <v>244026002074990</v>
      </c>
      <c r="D375" s="499" t="s">
        <v>2364</v>
      </c>
      <c r="E375" t="str">
        <f t="shared" si="30"/>
        <v>240402600207499</v>
      </c>
      <c r="F375" t="str">
        <f t="shared" si="28"/>
        <v>0</v>
      </c>
      <c r="G375">
        <v>19</v>
      </c>
      <c r="H375" s="499" t="s">
        <v>2697</v>
      </c>
      <c r="I375" s="549">
        <v>-5799000</v>
      </c>
      <c r="J375" s="314">
        <f t="shared" si="29"/>
        <v>-5799</v>
      </c>
      <c r="K375" t="str">
        <f>+VLOOKUP(D375,'plan de cuentas'!C:G,4,0)</f>
        <v>PASIVOS Y PATRIMONIO NETO</v>
      </c>
      <c r="L375" t="str">
        <f>VLOOKUP(D375,'plan de cuentas'!C:H,5,0)</f>
        <v>Otros pasivos corrientes</v>
      </c>
      <c r="M375" t="str">
        <f>VLOOKUP(D375,'plan de cuentas'!C:I,6,0)</f>
        <v>Otros pasivos corrientes</v>
      </c>
      <c r="N375" t="str">
        <f>VLOOKUP(D375,'plan de cuentas'!C:J,7,0)</f>
        <v>Pasivos corrientes</v>
      </c>
      <c r="P375" t="str">
        <f t="shared" si="31"/>
        <v>26002</v>
      </c>
    </row>
    <row r="376" spans="1:16" s="414" customFormat="1" x14ac:dyDescent="0.25">
      <c r="A376" s="311" t="s">
        <v>4878</v>
      </c>
      <c r="B376" s="384">
        <v>6</v>
      </c>
      <c r="C376" s="384">
        <v>244026002076010</v>
      </c>
      <c r="D376" s="385" t="s">
        <v>2365</v>
      </c>
      <c r="E376" t="str">
        <f t="shared" si="30"/>
        <v>240402600207601</v>
      </c>
      <c r="F376" t="str">
        <f t="shared" si="28"/>
        <v>0</v>
      </c>
      <c r="G376">
        <v>19</v>
      </c>
      <c r="H376" s="385" t="s">
        <v>2698</v>
      </c>
      <c r="I376" s="548">
        <v>-174542180</v>
      </c>
      <c r="J376" s="314">
        <f t="shared" si="29"/>
        <v>-174542.18</v>
      </c>
      <c r="K376" t="str">
        <f>+VLOOKUP(D376,'plan de cuentas'!C:G,4,0)</f>
        <v>PASIVOS Y PATRIMONIO NETO</v>
      </c>
      <c r="L376" t="str">
        <f>VLOOKUP(D376,'plan de cuentas'!C:H,5,0)</f>
        <v>Otros pasivos corrientes</v>
      </c>
      <c r="M376" t="str">
        <f>VLOOKUP(D376,'plan de cuentas'!C:I,6,0)</f>
        <v>Otros pasivos corrientes</v>
      </c>
      <c r="N376" t="str">
        <f>VLOOKUP(D376,'plan de cuentas'!C:J,7,0)</f>
        <v>Pasivos corrientes</v>
      </c>
      <c r="P376" t="str">
        <f t="shared" si="31"/>
        <v>26002</v>
      </c>
    </row>
    <row r="377" spans="1:16" s="414" customFormat="1" x14ac:dyDescent="0.25">
      <c r="A377" s="310" t="s">
        <v>4878</v>
      </c>
      <c r="B377" s="383">
        <v>6</v>
      </c>
      <c r="C377" s="383">
        <v>244026002092990</v>
      </c>
      <c r="D377" s="499" t="s">
        <v>2368</v>
      </c>
      <c r="E377" t="str">
        <f t="shared" si="30"/>
        <v>240402600209299</v>
      </c>
      <c r="F377" t="str">
        <f t="shared" si="28"/>
        <v>0</v>
      </c>
      <c r="G377">
        <v>13</v>
      </c>
      <c r="H377" s="499" t="s">
        <v>2701</v>
      </c>
      <c r="I377" s="549">
        <v>-1359298502</v>
      </c>
      <c r="J377" s="314">
        <f t="shared" si="29"/>
        <v>-1359298.5020000001</v>
      </c>
      <c r="K377" t="str">
        <f>+VLOOKUP(D377,'plan de cuentas'!C:G,4,0)</f>
        <v>PASIVOS Y PATRIMONIO NETO</v>
      </c>
      <c r="L377" t="str">
        <f>VLOOKUP(D377,'plan de cuentas'!C:H,5,0)</f>
        <v>Cuentas por pagar comerciales</v>
      </c>
      <c r="M377" t="str">
        <f>VLOOKUP(D377,'plan de cuentas'!C:I,6,0)</f>
        <v>Proveedores locales Moneda Local</v>
      </c>
      <c r="N377" t="str">
        <f>VLOOKUP(D377,'plan de cuentas'!C:J,7,0)</f>
        <v>Pasivos corrientes</v>
      </c>
      <c r="P377" t="str">
        <f t="shared" si="31"/>
        <v>26002</v>
      </c>
    </row>
    <row r="378" spans="1:16" s="414" customFormat="1" x14ac:dyDescent="0.25">
      <c r="A378" s="311" t="s">
        <v>4878</v>
      </c>
      <c r="B378" s="384">
        <v>6</v>
      </c>
      <c r="C378" s="384">
        <v>244026002093010</v>
      </c>
      <c r="D378" s="385" t="s">
        <v>2369</v>
      </c>
      <c r="E378" t="str">
        <f t="shared" si="30"/>
        <v>240402600209301</v>
      </c>
      <c r="F378" t="str">
        <f t="shared" si="28"/>
        <v>0</v>
      </c>
      <c r="G378">
        <v>13</v>
      </c>
      <c r="H378" s="385" t="s">
        <v>2702</v>
      </c>
      <c r="I378" s="548">
        <v>-2046734065</v>
      </c>
      <c r="J378" s="314">
        <f t="shared" si="29"/>
        <v>-2046734.0649999999</v>
      </c>
      <c r="K378" t="str">
        <f>+VLOOKUP(D378,'plan de cuentas'!C:G,4,0)</f>
        <v>PASIVOS Y PATRIMONIO NETO</v>
      </c>
      <c r="L378" t="str">
        <f>VLOOKUP(D378,'plan de cuentas'!C:H,5,0)</f>
        <v>Cuentas por pagar comerciales</v>
      </c>
      <c r="M378" t="str">
        <f>VLOOKUP(D378,'plan de cuentas'!C:I,6,0)</f>
        <v>Proveedores locales Moneda Extranjera</v>
      </c>
      <c r="N378" t="str">
        <f>VLOOKUP(D378,'plan de cuentas'!C:J,7,0)</f>
        <v>Pasivos corrientes</v>
      </c>
      <c r="P378" t="str">
        <f t="shared" si="31"/>
        <v>26002</v>
      </c>
    </row>
    <row r="379" spans="1:16" s="414" customFormat="1" x14ac:dyDescent="0.25">
      <c r="A379" s="310" t="s">
        <v>4878</v>
      </c>
      <c r="B379" s="383">
        <v>6</v>
      </c>
      <c r="C379" s="383">
        <v>244026002098990</v>
      </c>
      <c r="D379" s="499" t="s">
        <v>3978</v>
      </c>
      <c r="E379" t="str">
        <f t="shared" si="30"/>
        <v>240402600209899</v>
      </c>
      <c r="F379" t="str">
        <f t="shared" si="28"/>
        <v>0</v>
      </c>
      <c r="G379">
        <v>19</v>
      </c>
      <c r="H379" s="499" t="s">
        <v>3979</v>
      </c>
      <c r="I379" s="549">
        <v>-472016827</v>
      </c>
      <c r="J379" s="314">
        <f t="shared" si="29"/>
        <v>-472016.82699999999</v>
      </c>
      <c r="K379" t="str">
        <f>+VLOOKUP(D379,'plan de cuentas'!C:G,4,0)</f>
        <v>PASIVOS Y PATRIMONIO NETO</v>
      </c>
      <c r="L379" t="str">
        <f>VLOOKUP(D379,'plan de cuentas'!C:H,5,0)</f>
        <v>Otros pasivos corrientes</v>
      </c>
      <c r="M379" t="str">
        <f>VLOOKUP(D379,'plan de cuentas'!C:I,6,0)</f>
        <v>Otros pasivos corrientes</v>
      </c>
      <c r="N379" t="str">
        <f>VLOOKUP(D379,'plan de cuentas'!C:J,7,0)</f>
        <v>Pasivos corrientes</v>
      </c>
      <c r="P379" t="str">
        <f t="shared" si="31"/>
        <v>26002</v>
      </c>
    </row>
    <row r="380" spans="1:16" x14ac:dyDescent="0.25">
      <c r="A380" s="311" t="s">
        <v>4878</v>
      </c>
      <c r="B380" s="384">
        <v>6</v>
      </c>
      <c r="C380" s="384">
        <v>244026002100010</v>
      </c>
      <c r="D380" s="385" t="s">
        <v>4889</v>
      </c>
      <c r="E380" t="str">
        <f t="shared" si="30"/>
        <v>240402600210001</v>
      </c>
      <c r="F380" t="str">
        <f t="shared" ref="F380:F388" si="32">MID(E380,3,1)</f>
        <v>0</v>
      </c>
      <c r="G380">
        <v>19</v>
      </c>
      <c r="H380" s="385" t="s">
        <v>3979</v>
      </c>
      <c r="I380" s="548">
        <v>-22258766</v>
      </c>
      <c r="J380" s="314">
        <f t="shared" si="29"/>
        <v>-22258.766</v>
      </c>
      <c r="K380" t="str">
        <f>+VLOOKUP(D380,'plan de cuentas'!C:G,4,0)</f>
        <v>PASIVOS Y PATRIMONIO NETO</v>
      </c>
      <c r="L380" t="str">
        <f>VLOOKUP(D380,'plan de cuentas'!C:H,5,0)</f>
        <v>Otros pasivos corrientes</v>
      </c>
      <c r="M380" t="str">
        <f>VLOOKUP(D380,'plan de cuentas'!C:I,6,0)</f>
        <v>Otros pasivos corrientes</v>
      </c>
      <c r="N380" t="str">
        <f>VLOOKUP(D380,'plan de cuentas'!C:J,7,0)</f>
        <v>Pasivos corrientes</v>
      </c>
      <c r="P380" t="str">
        <f t="shared" si="31"/>
        <v>26002</v>
      </c>
    </row>
    <row r="381" spans="1:16" x14ac:dyDescent="0.25">
      <c r="A381" s="310" t="s">
        <v>4878</v>
      </c>
      <c r="B381" s="383">
        <v>6</v>
      </c>
      <c r="C381" s="383">
        <v>244026002117010</v>
      </c>
      <c r="D381" s="499" t="s">
        <v>1169</v>
      </c>
      <c r="E381" t="str">
        <f t="shared" si="30"/>
        <v>240402600211701</v>
      </c>
      <c r="F381" t="str">
        <f t="shared" si="32"/>
        <v>0</v>
      </c>
      <c r="G381">
        <v>19</v>
      </c>
      <c r="H381" s="499" t="s">
        <v>1170</v>
      </c>
      <c r="I381" s="549">
        <v>10609213</v>
      </c>
      <c r="J381" s="314">
        <f t="shared" si="29"/>
        <v>10609.213</v>
      </c>
      <c r="K381" t="str">
        <f>+VLOOKUP(D381,'plan de cuentas'!C:G,4,0)</f>
        <v>PASIVOS Y PATRIMONIO NETO</v>
      </c>
      <c r="L381" t="str">
        <f>VLOOKUP(D381,'plan de cuentas'!C:H,5,0)</f>
        <v>Otros pasivos corrientes</v>
      </c>
      <c r="M381" t="str">
        <f>VLOOKUP(D381,'plan de cuentas'!C:I,6,0)</f>
        <v>Otros pasivos corrientes</v>
      </c>
      <c r="N381" t="str">
        <f>VLOOKUP(D381,'plan de cuentas'!C:J,7,0)</f>
        <v>Pasivos corrientes</v>
      </c>
      <c r="P381" t="str">
        <f t="shared" si="31"/>
        <v>26002</v>
      </c>
    </row>
    <row r="382" spans="1:16" x14ac:dyDescent="0.25">
      <c r="A382" s="311" t="s">
        <v>4878</v>
      </c>
      <c r="B382" s="384">
        <v>6</v>
      </c>
      <c r="C382" s="384">
        <v>244026002117990</v>
      </c>
      <c r="D382" s="385" t="s">
        <v>1171</v>
      </c>
      <c r="E382" t="str">
        <f t="shared" si="30"/>
        <v>240402600211799</v>
      </c>
      <c r="F382" t="str">
        <f t="shared" si="32"/>
        <v>0</v>
      </c>
      <c r="G382">
        <v>19</v>
      </c>
      <c r="H382" s="385" t="s">
        <v>1172</v>
      </c>
      <c r="I382" s="548">
        <v>-933026149</v>
      </c>
      <c r="J382" s="314">
        <f t="shared" si="29"/>
        <v>-933026.14899999998</v>
      </c>
      <c r="K382" t="str">
        <f>+VLOOKUP(D382,'plan de cuentas'!C:G,4,0)</f>
        <v>PASIVOS Y PATRIMONIO NETO</v>
      </c>
      <c r="L382" t="str">
        <f>VLOOKUP(D382,'plan de cuentas'!C:H,5,0)</f>
        <v>Otros pasivos corrientes</v>
      </c>
      <c r="M382" t="str">
        <f>VLOOKUP(D382,'plan de cuentas'!C:I,6,0)</f>
        <v>Otros pasivos corrientes</v>
      </c>
      <c r="N382" t="str">
        <f>VLOOKUP(D382,'plan de cuentas'!C:J,7,0)</f>
        <v>Pasivos corrientes</v>
      </c>
      <c r="P382" t="str">
        <f t="shared" si="31"/>
        <v>26002</v>
      </c>
    </row>
    <row r="383" spans="1:16" x14ac:dyDescent="0.25">
      <c r="A383" s="310" t="s">
        <v>4878</v>
      </c>
      <c r="B383" s="383">
        <v>7</v>
      </c>
      <c r="C383" s="383">
        <v>244026002142990</v>
      </c>
      <c r="D383" s="499" t="s">
        <v>1173</v>
      </c>
      <c r="E383" t="str">
        <f t="shared" si="30"/>
        <v>240402600214299</v>
      </c>
      <c r="F383" t="str">
        <f t="shared" si="32"/>
        <v>0</v>
      </c>
      <c r="G383">
        <v>18</v>
      </c>
      <c r="H383" s="499" t="s">
        <v>1174</v>
      </c>
      <c r="I383" s="549">
        <v>-38380</v>
      </c>
      <c r="J383" s="314">
        <f t="shared" si="29"/>
        <v>-38.380000000000003</v>
      </c>
      <c r="K383" t="str">
        <f>+VLOOKUP(D383,'plan de cuentas'!C:G,4,0)</f>
        <v>PASIVOS Y PATRIMONIO NETO</v>
      </c>
      <c r="L383" t="str">
        <f>VLOOKUP(D383,'plan de cuentas'!C:H,5,0)</f>
        <v>Otros pasivos corrientes</v>
      </c>
      <c r="M383" t="str">
        <f>VLOOKUP(D383,'plan de cuentas'!C:I,6,0)</f>
        <v>Otros pasivos corrientes</v>
      </c>
      <c r="N383" t="str">
        <f>VLOOKUP(D383,'plan de cuentas'!C:J,7,0)</f>
        <v>Pasivos corrientes</v>
      </c>
      <c r="P383" t="str">
        <f t="shared" si="31"/>
        <v>26002</v>
      </c>
    </row>
    <row r="384" spans="1:16" s="414" customFormat="1" x14ac:dyDescent="0.25">
      <c r="A384" s="311" t="s">
        <v>4878</v>
      </c>
      <c r="B384" s="384">
        <v>7</v>
      </c>
      <c r="C384" s="384">
        <v>244026002143990</v>
      </c>
      <c r="D384" s="385" t="s">
        <v>3984</v>
      </c>
      <c r="E384" t="str">
        <f t="shared" si="30"/>
        <v>240402600214399</v>
      </c>
      <c r="F384" t="str">
        <f t="shared" si="32"/>
        <v>0</v>
      </c>
      <c r="G384">
        <v>18</v>
      </c>
      <c r="H384" s="385" t="s">
        <v>1175</v>
      </c>
      <c r="I384" s="548">
        <v>3655</v>
      </c>
      <c r="J384" s="314">
        <f t="shared" si="29"/>
        <v>3.6549999999999998</v>
      </c>
      <c r="K384" t="str">
        <f>+VLOOKUP(D384,'plan de cuentas'!C:G,4,0)</f>
        <v>PASIVOS Y PATRIMONIO NETO</v>
      </c>
      <c r="L384" t="str">
        <f>VLOOKUP(D384,'plan de cuentas'!C:H,5,0)</f>
        <v>Otros pasivos corrientes</v>
      </c>
      <c r="M384" t="str">
        <f>VLOOKUP(D384,'plan de cuentas'!C:I,6,0)</f>
        <v>Otros pasivos corrientes</v>
      </c>
      <c r="N384" t="str">
        <f>VLOOKUP(D384,'plan de cuentas'!C:J,7,0)</f>
        <v>Pasivos corrientes</v>
      </c>
      <c r="P384" t="str">
        <f t="shared" si="31"/>
        <v>26002</v>
      </c>
    </row>
    <row r="385" spans="1:16" s="414" customFormat="1" x14ac:dyDescent="0.25">
      <c r="A385" s="310" t="s">
        <v>4878</v>
      </c>
      <c r="B385" s="383">
        <v>6</v>
      </c>
      <c r="C385" s="383">
        <v>244026002146990</v>
      </c>
      <c r="D385" s="499" t="s">
        <v>1176</v>
      </c>
      <c r="E385" t="str">
        <f t="shared" si="30"/>
        <v>240402600214699</v>
      </c>
      <c r="F385" t="str">
        <f t="shared" si="32"/>
        <v>0</v>
      </c>
      <c r="G385">
        <v>18</v>
      </c>
      <c r="H385" s="499" t="s">
        <v>1177</v>
      </c>
      <c r="I385" s="549">
        <v>-8286</v>
      </c>
      <c r="J385" s="314">
        <f t="shared" si="29"/>
        <v>-8.2859999999999996</v>
      </c>
      <c r="K385" t="str">
        <f>+VLOOKUP(D385,'plan de cuentas'!C:G,4,0)</f>
        <v>PASIVOS Y PATRIMONIO NETO</v>
      </c>
      <c r="L385" t="str">
        <f>VLOOKUP(D385,'plan de cuentas'!C:H,5,0)</f>
        <v>Otros pasivos corrientes</v>
      </c>
      <c r="M385" t="str">
        <f>VLOOKUP(D385,'plan de cuentas'!C:I,6,0)</f>
        <v>Otros pasivos corrientes</v>
      </c>
      <c r="N385" t="str">
        <f>VLOOKUP(D385,'plan de cuentas'!C:J,7,0)</f>
        <v>Pasivos corrientes</v>
      </c>
      <c r="P385" t="str">
        <f t="shared" si="31"/>
        <v>26002</v>
      </c>
    </row>
    <row r="386" spans="1:16" s="414" customFormat="1" x14ac:dyDescent="0.25">
      <c r="A386" s="311" t="s">
        <v>4878</v>
      </c>
      <c r="B386" s="384">
        <v>6</v>
      </c>
      <c r="C386" s="384">
        <v>244026002154010</v>
      </c>
      <c r="D386" s="385" t="s">
        <v>4730</v>
      </c>
      <c r="E386" t="str">
        <f t="shared" si="30"/>
        <v>240402600215401</v>
      </c>
      <c r="F386" t="str">
        <f t="shared" si="32"/>
        <v>0</v>
      </c>
      <c r="G386">
        <v>19</v>
      </c>
      <c r="H386" s="385" t="s">
        <v>4731</v>
      </c>
      <c r="I386" s="548">
        <v>-412509910</v>
      </c>
      <c r="J386" s="314">
        <f t="shared" si="29"/>
        <v>-412509.91</v>
      </c>
      <c r="K386" t="str">
        <f>+VLOOKUP(D386,'plan de cuentas'!C:G,4,0)</f>
        <v>PASIVOS Y PATRIMONIO NETO</v>
      </c>
      <c r="L386" t="str">
        <f>VLOOKUP(D386,'plan de cuentas'!C:H,5,0)</f>
        <v>Otros pasivos corrientes</v>
      </c>
      <c r="M386" t="str">
        <f>VLOOKUP(D386,'plan de cuentas'!C:I,6,0)</f>
        <v>Otros pasivos corrientes</v>
      </c>
      <c r="N386" t="str">
        <f>VLOOKUP(D386,'plan de cuentas'!C:J,7,0)</f>
        <v>Pasivos corrientes</v>
      </c>
      <c r="P386" t="str">
        <f t="shared" si="31"/>
        <v>26002</v>
      </c>
    </row>
    <row r="387" spans="1:16" s="414" customFormat="1" x14ac:dyDescent="0.25">
      <c r="A387" s="310" t="s">
        <v>4878</v>
      </c>
      <c r="B387" s="383">
        <v>6</v>
      </c>
      <c r="C387" s="383">
        <v>244026002191990</v>
      </c>
      <c r="D387" s="499" t="s">
        <v>1179</v>
      </c>
      <c r="E387" t="str">
        <f t="shared" si="30"/>
        <v>240402600219199</v>
      </c>
      <c r="F387" t="str">
        <f t="shared" si="32"/>
        <v>0</v>
      </c>
      <c r="G387">
        <v>19</v>
      </c>
      <c r="H387" s="499" t="s">
        <v>1180</v>
      </c>
      <c r="I387" s="549">
        <v>73926170</v>
      </c>
      <c r="J387" s="314">
        <f t="shared" si="29"/>
        <v>73926.17</v>
      </c>
      <c r="K387" t="str">
        <f>+VLOOKUP(D387,'plan de cuentas'!C:G,4,0)</f>
        <v>PASIVOS Y PATRIMONIO NETO</v>
      </c>
      <c r="L387" t="str">
        <f>VLOOKUP(D387,'plan de cuentas'!C:H,5,0)</f>
        <v>Otros pasivos corrientes</v>
      </c>
      <c r="M387" t="str">
        <f>VLOOKUP(D387,'plan de cuentas'!C:I,6,0)</f>
        <v>Otros pasivos corrientes</v>
      </c>
      <c r="N387" t="str">
        <f>VLOOKUP(D387,'plan de cuentas'!C:J,7,0)</f>
        <v>Pasivos corrientes</v>
      </c>
      <c r="P387" t="str">
        <f t="shared" si="31"/>
        <v>26002</v>
      </c>
    </row>
    <row r="388" spans="1:16" s="414" customFormat="1" x14ac:dyDescent="0.25">
      <c r="A388" s="311" t="s">
        <v>4878</v>
      </c>
      <c r="B388" s="384">
        <v>6</v>
      </c>
      <c r="C388" s="384">
        <v>244026002192010</v>
      </c>
      <c r="D388" s="385" t="s">
        <v>3988</v>
      </c>
      <c r="E388" t="str">
        <f t="shared" si="30"/>
        <v>240402600219201</v>
      </c>
      <c r="F388" t="str">
        <f t="shared" si="32"/>
        <v>0</v>
      </c>
      <c r="G388">
        <v>19</v>
      </c>
      <c r="H388" s="385" t="s">
        <v>3989</v>
      </c>
      <c r="I388" s="548">
        <v>345437629</v>
      </c>
      <c r="J388" s="314">
        <f t="shared" si="29"/>
        <v>345437.62900000002</v>
      </c>
      <c r="K388" t="str">
        <f>+VLOOKUP(D388,'plan de cuentas'!C:G,4,0)</f>
        <v>PASIVOS Y PATRIMONIO NETO</v>
      </c>
      <c r="L388" t="str">
        <f>VLOOKUP(D388,'plan de cuentas'!C:H,5,0)</f>
        <v>Otros pasivos corrientes</v>
      </c>
      <c r="M388" t="str">
        <f>VLOOKUP(D388,'plan de cuentas'!C:I,6,0)</f>
        <v>Otros pasivos corrientes</v>
      </c>
      <c r="N388" t="str">
        <f>VLOOKUP(D388,'plan de cuentas'!C:J,7,0)</f>
        <v>Pasivos corrientes</v>
      </c>
      <c r="P388" t="str">
        <f t="shared" si="31"/>
        <v>26002</v>
      </c>
    </row>
    <row r="389" spans="1:16" s="414" customFormat="1" x14ac:dyDescent="0.25">
      <c r="A389" s="310" t="s">
        <v>4878</v>
      </c>
      <c r="B389" s="383">
        <v>6</v>
      </c>
      <c r="C389" s="383">
        <v>244026002240010</v>
      </c>
      <c r="D389" s="499" t="s">
        <v>1183</v>
      </c>
      <c r="E389" t="str">
        <f t="shared" si="30"/>
        <v>240402600224001</v>
      </c>
      <c r="F389"/>
      <c r="G389">
        <v>19</v>
      </c>
      <c r="H389" s="499" t="s">
        <v>1184</v>
      </c>
      <c r="I389" s="549">
        <v>8088686</v>
      </c>
      <c r="J389" s="314">
        <f t="shared" si="29"/>
        <v>8088.6859999999997</v>
      </c>
      <c r="K389" t="str">
        <f>+VLOOKUP(D389,'plan de cuentas'!C:G,4,0)</f>
        <v>PASIVOS Y PATRIMONIO NETO</v>
      </c>
      <c r="L389" t="str">
        <f>VLOOKUP(D389,'plan de cuentas'!C:H,5,0)</f>
        <v>Otros pasivos corrientes</v>
      </c>
      <c r="M389" t="str">
        <f>VLOOKUP(D389,'plan de cuentas'!C:I,6,0)</f>
        <v>Otros pasivos corrientes</v>
      </c>
      <c r="N389" t="str">
        <f>VLOOKUP(D389,'plan de cuentas'!C:J,7,0)</f>
        <v>Pasivos corrientes</v>
      </c>
      <c r="P389" t="str">
        <f t="shared" si="31"/>
        <v>26002</v>
      </c>
    </row>
    <row r="390" spans="1:16" s="414" customFormat="1" x14ac:dyDescent="0.25">
      <c r="A390" s="311" t="s">
        <v>4878</v>
      </c>
      <c r="B390" s="384">
        <v>6</v>
      </c>
      <c r="C390" s="384">
        <v>244026002240990</v>
      </c>
      <c r="D390" s="385" t="s">
        <v>1185</v>
      </c>
      <c r="E390" t="str">
        <f t="shared" si="30"/>
        <v>240402600224099</v>
      </c>
      <c r="F390"/>
      <c r="G390">
        <v>19</v>
      </c>
      <c r="H390" s="385" t="s">
        <v>1186</v>
      </c>
      <c r="I390" s="548">
        <v>4427535</v>
      </c>
      <c r="J390" s="314">
        <f t="shared" si="29"/>
        <v>4427.5349999999999</v>
      </c>
      <c r="K390" t="str">
        <f>+VLOOKUP(D390,'plan de cuentas'!C:G,4,0)</f>
        <v>PASIVOS Y PATRIMONIO NETO</v>
      </c>
      <c r="L390" t="str">
        <f>VLOOKUP(D390,'plan de cuentas'!C:H,5,0)</f>
        <v>Otros pasivos corrientes</v>
      </c>
      <c r="M390" t="str">
        <f>VLOOKUP(D390,'plan de cuentas'!C:I,6,0)</f>
        <v>Otros pasivos corrientes</v>
      </c>
      <c r="N390" t="str">
        <f>VLOOKUP(D390,'plan de cuentas'!C:J,7,0)</f>
        <v>Pasivos corrientes</v>
      </c>
      <c r="P390" t="str">
        <f t="shared" si="31"/>
        <v>26002</v>
      </c>
    </row>
    <row r="391" spans="1:16" s="414" customFormat="1" x14ac:dyDescent="0.25">
      <c r="A391" s="310" t="s">
        <v>4878</v>
      </c>
      <c r="B391" s="383">
        <v>6</v>
      </c>
      <c r="C391" s="383">
        <v>244026002241990</v>
      </c>
      <c r="D391" s="499" t="s">
        <v>2372</v>
      </c>
      <c r="E391" t="str">
        <f t="shared" si="30"/>
        <v>240402600224199</v>
      </c>
      <c r="F391"/>
      <c r="G391">
        <v>19</v>
      </c>
      <c r="H391" s="499" t="s">
        <v>2705</v>
      </c>
      <c r="I391" s="549">
        <v>-4952305</v>
      </c>
      <c r="J391" s="314">
        <f t="shared" si="29"/>
        <v>-4952.3050000000003</v>
      </c>
      <c r="K391" t="str">
        <f>+VLOOKUP(D391,'plan de cuentas'!C:G,4,0)</f>
        <v>PASIVOS Y PATRIMONIO NETO</v>
      </c>
      <c r="L391" t="str">
        <f>VLOOKUP(D391,'plan de cuentas'!C:H,5,0)</f>
        <v>Otros pasivos corrientes</v>
      </c>
      <c r="M391" t="str">
        <f>VLOOKUP(D391,'plan de cuentas'!C:I,6,0)</f>
        <v>Otros pasivos corrientes</v>
      </c>
      <c r="N391" t="str">
        <f>VLOOKUP(D391,'plan de cuentas'!C:J,7,0)</f>
        <v>Pasivos corrientes</v>
      </c>
      <c r="P391" t="str">
        <f t="shared" si="31"/>
        <v>26002</v>
      </c>
    </row>
    <row r="392" spans="1:16" s="414" customFormat="1" x14ac:dyDescent="0.25">
      <c r="A392" s="311" t="s">
        <v>4878</v>
      </c>
      <c r="B392" s="384">
        <v>6</v>
      </c>
      <c r="C392" s="384">
        <v>244026002243990</v>
      </c>
      <c r="D392" s="385" t="s">
        <v>4002</v>
      </c>
      <c r="E392" t="str">
        <f t="shared" si="30"/>
        <v>240402600224399</v>
      </c>
      <c r="F392"/>
      <c r="G392">
        <v>19</v>
      </c>
      <c r="H392" s="385" t="s">
        <v>4003</v>
      </c>
      <c r="I392" s="548">
        <v>-14939802839</v>
      </c>
      <c r="J392" s="314">
        <f t="shared" si="29"/>
        <v>-14939802.839</v>
      </c>
      <c r="K392" t="str">
        <f>+VLOOKUP(D392,'plan de cuentas'!C:G,4,0)</f>
        <v>PASIVOS Y PATRIMONIO NETO</v>
      </c>
      <c r="L392" t="str">
        <f>VLOOKUP(D392,'plan de cuentas'!C:H,5,0)</f>
        <v>Otros pasivos corrientes</v>
      </c>
      <c r="M392" t="str">
        <f>VLOOKUP(D392,'plan de cuentas'!C:I,6,0)</f>
        <v>Otros pasivos corrientes</v>
      </c>
      <c r="N392" t="str">
        <f>VLOOKUP(D392,'plan de cuentas'!C:J,7,0)</f>
        <v>Pasivos corrientes</v>
      </c>
      <c r="P392" t="str">
        <f t="shared" si="31"/>
        <v>26002</v>
      </c>
    </row>
    <row r="393" spans="1:16" s="414" customFormat="1" x14ac:dyDescent="0.25">
      <c r="A393" s="310" t="s">
        <v>4878</v>
      </c>
      <c r="B393" s="383">
        <v>6</v>
      </c>
      <c r="C393" s="383">
        <v>244026002294990</v>
      </c>
      <c r="D393" s="499" t="s">
        <v>2373</v>
      </c>
      <c r="E393" t="str">
        <f t="shared" si="30"/>
        <v>240402600229499</v>
      </c>
      <c r="F393"/>
      <c r="G393">
        <v>19</v>
      </c>
      <c r="H393" s="499" t="s">
        <v>2706</v>
      </c>
      <c r="I393" s="549">
        <v>-3335331</v>
      </c>
      <c r="J393" s="314">
        <f t="shared" si="29"/>
        <v>-3335.3310000000001</v>
      </c>
      <c r="K393" t="str">
        <f>+VLOOKUP(D393,'plan de cuentas'!C:G,4,0)</f>
        <v>PASIVOS Y PATRIMONIO NETO</v>
      </c>
      <c r="L393" t="str">
        <f>VLOOKUP(D393,'plan de cuentas'!C:H,5,0)</f>
        <v>Otras Obligaciones diversas</v>
      </c>
      <c r="M393" t="str">
        <f>VLOOKUP(D393,'plan de cuentas'!C:I,6,0)</f>
        <v>Otras Obligaciones diversas</v>
      </c>
      <c r="N393" t="str">
        <f>VLOOKUP(D393,'plan de cuentas'!C:J,7,0)</f>
        <v>Pasivos corrientes</v>
      </c>
      <c r="P393" t="str">
        <f t="shared" si="31"/>
        <v>26002</v>
      </c>
    </row>
    <row r="394" spans="1:16" s="414" customFormat="1" x14ac:dyDescent="0.25">
      <c r="A394" s="311" t="s">
        <v>4878</v>
      </c>
      <c r="B394" s="384">
        <v>6</v>
      </c>
      <c r="C394" s="384">
        <v>244026002297990</v>
      </c>
      <c r="D394" s="385" t="s">
        <v>2376</v>
      </c>
      <c r="E394" t="str">
        <f t="shared" si="30"/>
        <v>240402600229799</v>
      </c>
      <c r="F394"/>
      <c r="G394">
        <v>19</v>
      </c>
      <c r="H394" s="385" t="s">
        <v>2709</v>
      </c>
      <c r="I394" s="548">
        <v>-132455650</v>
      </c>
      <c r="J394" s="314">
        <f t="shared" si="29"/>
        <v>-132455.65</v>
      </c>
      <c r="K394" t="str">
        <f>+VLOOKUP(D394,'plan de cuentas'!C:G,4,0)</f>
        <v>PASIVOS Y PATRIMONIO NETO</v>
      </c>
      <c r="L394" t="str">
        <f>VLOOKUP(D394,'plan de cuentas'!C:H,5,0)</f>
        <v>Otras Obligaciones diversas</v>
      </c>
      <c r="M394" t="str">
        <f>VLOOKUP(D394,'plan de cuentas'!C:I,6,0)</f>
        <v>Otras Obligaciones diversas</v>
      </c>
      <c r="N394" t="str">
        <f>VLOOKUP(D394,'plan de cuentas'!C:J,7,0)</f>
        <v>Pasivos corrientes</v>
      </c>
      <c r="P394" t="str">
        <f t="shared" si="31"/>
        <v>26002</v>
      </c>
    </row>
    <row r="395" spans="1:16" s="414" customFormat="1" x14ac:dyDescent="0.25">
      <c r="A395" s="310" t="s">
        <v>4878</v>
      </c>
      <c r="B395" s="383">
        <v>6</v>
      </c>
      <c r="C395" s="383">
        <v>244026002889990</v>
      </c>
      <c r="D395" s="499" t="s">
        <v>4734</v>
      </c>
      <c r="E395" t="str">
        <f t="shared" si="30"/>
        <v>240402600288999</v>
      </c>
      <c r="F395"/>
      <c r="G395">
        <v>19</v>
      </c>
      <c r="H395" s="499" t="s">
        <v>4735</v>
      </c>
      <c r="I395" s="549">
        <v>-967013519</v>
      </c>
      <c r="J395" s="314">
        <f t="shared" ref="J395:J458" si="33">I395/1000</f>
        <v>-967013.51899999997</v>
      </c>
      <c r="K395" t="str">
        <f>+VLOOKUP(D395,'plan de cuentas'!C:G,4,0)</f>
        <v>PASIVOS Y PATRIMONIO NETO</v>
      </c>
      <c r="L395" t="str">
        <f>VLOOKUP(D395,'plan de cuentas'!C:H,5,0)</f>
        <v>Otros pasivos corrientes</v>
      </c>
      <c r="M395" t="str">
        <f>VLOOKUP(D395,'plan de cuentas'!C:I,6,0)</f>
        <v>Otros pasivos corrientes</v>
      </c>
      <c r="N395" t="str">
        <f>VLOOKUP(D395,'plan de cuentas'!C:J,7,0)</f>
        <v>Pasivos corrientes</v>
      </c>
      <c r="P395" t="str">
        <f t="shared" si="31"/>
        <v>26002</v>
      </c>
    </row>
    <row r="396" spans="1:16" s="414" customFormat="1" x14ac:dyDescent="0.25">
      <c r="A396" s="311" t="s">
        <v>4878</v>
      </c>
      <c r="B396" s="384">
        <v>6</v>
      </c>
      <c r="C396" s="384">
        <v>244026002937990</v>
      </c>
      <c r="D396" s="385" t="s">
        <v>2385</v>
      </c>
      <c r="E396" t="str">
        <f t="shared" si="30"/>
        <v>240402600293799</v>
      </c>
      <c r="F396"/>
      <c r="G396">
        <v>19</v>
      </c>
      <c r="H396" s="385" t="s">
        <v>2718</v>
      </c>
      <c r="I396" s="548">
        <v>-34389584</v>
      </c>
      <c r="J396" s="314">
        <f t="shared" si="33"/>
        <v>-34389.584000000003</v>
      </c>
      <c r="K396" t="str">
        <f>+VLOOKUP(D396,'plan de cuentas'!C:G,4,0)</f>
        <v>PASIVOS Y PATRIMONIO NETO</v>
      </c>
      <c r="L396" t="str">
        <f>VLOOKUP(D396,'plan de cuentas'!C:H,5,0)</f>
        <v>Otros pasivos corrientes</v>
      </c>
      <c r="M396" t="str">
        <f>VLOOKUP(D396,'plan de cuentas'!C:I,6,0)</f>
        <v>Otros pasivos corrientes</v>
      </c>
      <c r="N396" t="str">
        <f>VLOOKUP(D396,'plan de cuentas'!C:J,7,0)</f>
        <v>Pasivos corrientes</v>
      </c>
      <c r="P396" t="str">
        <f t="shared" si="31"/>
        <v>26002</v>
      </c>
    </row>
    <row r="397" spans="1:16" s="414" customFormat="1" x14ac:dyDescent="0.25">
      <c r="A397" s="310" t="s">
        <v>4878</v>
      </c>
      <c r="B397" s="383">
        <v>6</v>
      </c>
      <c r="C397" s="383">
        <v>244026002939010</v>
      </c>
      <c r="D397" s="499" t="s">
        <v>4554</v>
      </c>
      <c r="E397" t="str">
        <f t="shared" ref="E397:E460" si="34">+MID(D397,3,2)&amp;+MID(D397,6,1)&amp;+MID(D397,8,2)&amp;+MID(D397,11,3)&amp;+MID(D397,17,2)&amp;+MID(D397,20,3)&amp;+MID(D397,24,2)</f>
        <v>240402600293901</v>
      </c>
      <c r="F397"/>
      <c r="G397">
        <v>13</v>
      </c>
      <c r="H397" s="499" t="s">
        <v>4585</v>
      </c>
      <c r="I397" s="549">
        <v>-1597759063</v>
      </c>
      <c r="J397" s="314">
        <f t="shared" si="33"/>
        <v>-1597759.0630000001</v>
      </c>
      <c r="K397" t="str">
        <f>+VLOOKUP(D397,'plan de cuentas'!C:G,4,0)</f>
        <v>PASIVOS Y PATRIMONIO NETO</v>
      </c>
      <c r="L397" t="str">
        <f>VLOOKUP(D397,'plan de cuentas'!C:H,5,0)</f>
        <v>Cuentas por pagar comerciales</v>
      </c>
      <c r="M397" t="str">
        <f>VLOOKUP(D397,'plan de cuentas'!C:I,6,0)</f>
        <v>Proveedores locales Moneda Extranjera</v>
      </c>
      <c r="N397" t="str">
        <f>VLOOKUP(D397,'plan de cuentas'!C:J,7,0)</f>
        <v>Pasivos corrientes</v>
      </c>
      <c r="P397" t="str">
        <f t="shared" si="31"/>
        <v>26002</v>
      </c>
    </row>
    <row r="398" spans="1:16" s="414" customFormat="1" x14ac:dyDescent="0.25">
      <c r="A398" s="311" t="s">
        <v>4878</v>
      </c>
      <c r="B398" s="384">
        <v>6</v>
      </c>
      <c r="C398" s="384">
        <v>244026002940990</v>
      </c>
      <c r="D398" s="385" t="s">
        <v>4890</v>
      </c>
      <c r="E398" t="str">
        <f t="shared" si="34"/>
        <v>240402600294099</v>
      </c>
      <c r="F398"/>
      <c r="G398">
        <v>19</v>
      </c>
      <c r="H398" s="385" t="s">
        <v>4905</v>
      </c>
      <c r="I398" s="548">
        <v>-12384765</v>
      </c>
      <c r="J398" s="314">
        <f t="shared" si="33"/>
        <v>-12384.764999999999</v>
      </c>
      <c r="K398" t="str">
        <f>+VLOOKUP(D398,'plan de cuentas'!C:G,4,0)</f>
        <v>PASIVOS Y PATRIMONIO NETO</v>
      </c>
      <c r="L398" t="str">
        <f>VLOOKUP(D398,'plan de cuentas'!C:H,5,0)</f>
        <v>Otros pasivos corrientes</v>
      </c>
      <c r="M398" t="str">
        <f>VLOOKUP(D398,'plan de cuentas'!C:I,6,0)</f>
        <v>Otros pasivos corrientes</v>
      </c>
      <c r="N398" t="str">
        <f>VLOOKUP(D398,'plan de cuentas'!C:J,7,0)</f>
        <v>Pasivos corrientes</v>
      </c>
      <c r="P398" t="str">
        <f t="shared" ref="P398:P461" si="35">MID(E398,6,5)</f>
        <v>26002</v>
      </c>
    </row>
    <row r="399" spans="1:16" s="414" customFormat="1" x14ac:dyDescent="0.25">
      <c r="A399" s="310" t="s">
        <v>4878</v>
      </c>
      <c r="B399" s="383">
        <v>6</v>
      </c>
      <c r="C399" s="383">
        <v>251027001001990</v>
      </c>
      <c r="D399" s="499" t="s">
        <v>1187</v>
      </c>
      <c r="E399" t="str">
        <f t="shared" si="34"/>
        <v>250102700100199</v>
      </c>
      <c r="F399"/>
      <c r="G399">
        <v>17</v>
      </c>
      <c r="H399" s="499" t="s">
        <v>1188</v>
      </c>
      <c r="I399" s="549">
        <v>-3510522859</v>
      </c>
      <c r="J399" s="314">
        <f t="shared" si="33"/>
        <v>-3510522.8590000002</v>
      </c>
      <c r="K399" t="str">
        <f>+VLOOKUP(D399,'plan de cuentas'!C:G,4,0)</f>
        <v>PASIVOS Y PATRIMONIO NETO</v>
      </c>
      <c r="L399" t="str">
        <f>VLOOKUP(D399,'plan de cuentas'!C:H,5,0)</f>
        <v>Impuestos a pagar</v>
      </c>
      <c r="M399" t="str">
        <f>VLOOKUP(D399,'plan de cuentas'!C:I,6,0)</f>
        <v xml:space="preserve">Acreedores Fiscales </v>
      </c>
      <c r="N399" t="str">
        <f>VLOOKUP(D399,'plan de cuentas'!C:J,7,0)</f>
        <v>Pasivos corrientes</v>
      </c>
      <c r="P399" t="str">
        <f t="shared" si="35"/>
        <v>27001</v>
      </c>
    </row>
    <row r="400" spans="1:16" s="414" customFormat="1" x14ac:dyDescent="0.25">
      <c r="A400" s="311" t="s">
        <v>4878</v>
      </c>
      <c r="B400" s="384">
        <v>6</v>
      </c>
      <c r="C400" s="384">
        <v>251027201002990</v>
      </c>
      <c r="D400" s="385" t="s">
        <v>1191</v>
      </c>
      <c r="E400" t="str">
        <f t="shared" si="34"/>
        <v>250102720100299</v>
      </c>
      <c r="F400"/>
      <c r="G400">
        <v>16</v>
      </c>
      <c r="H400" s="385" t="s">
        <v>1192</v>
      </c>
      <c r="I400" s="548">
        <v>-123349112</v>
      </c>
      <c r="J400" s="314">
        <f t="shared" si="33"/>
        <v>-123349.11199999999</v>
      </c>
      <c r="K400" t="str">
        <f>+VLOOKUP(D400,'plan de cuentas'!C:G,4,0)</f>
        <v>PASIVOS Y PATRIMONIO NETO</v>
      </c>
      <c r="L400" t="str">
        <f>VLOOKUP(D400,'plan de cuentas'!C:H,5,0)</f>
        <v>Remuneraciones y cargas sociales a pagar</v>
      </c>
      <c r="M400" t="str">
        <f>VLOOKUP(D400,'plan de cuentas'!C:I,6,0)</f>
        <v>Sueldo y otras remuneraciones a pagar</v>
      </c>
      <c r="N400" t="str">
        <f>VLOOKUP(D400,'plan de cuentas'!C:J,7,0)</f>
        <v>Pasivos corrientes</v>
      </c>
      <c r="P400" t="str">
        <f t="shared" si="35"/>
        <v>27201</v>
      </c>
    </row>
    <row r="401" spans="1:16" s="414" customFormat="1" x14ac:dyDescent="0.25">
      <c r="A401" s="310" t="s">
        <v>4878</v>
      </c>
      <c r="B401" s="383">
        <v>6</v>
      </c>
      <c r="C401" s="383">
        <v>251027201006990</v>
      </c>
      <c r="D401" s="499" t="s">
        <v>1193</v>
      </c>
      <c r="E401" t="str">
        <f t="shared" si="34"/>
        <v>250102720100699</v>
      </c>
      <c r="F401"/>
      <c r="G401">
        <v>16</v>
      </c>
      <c r="H401" s="499" t="s">
        <v>1194</v>
      </c>
      <c r="I401" s="549">
        <v>-33948350</v>
      </c>
      <c r="J401" s="314">
        <f t="shared" si="33"/>
        <v>-33948.35</v>
      </c>
      <c r="K401" t="str">
        <f>+VLOOKUP(D401,'plan de cuentas'!C:G,4,0)</f>
        <v>PASIVOS Y PATRIMONIO NETO</v>
      </c>
      <c r="L401" t="str">
        <f>VLOOKUP(D401,'plan de cuentas'!C:H,5,0)</f>
        <v>Remuneraciones y cargas sociales a pagar</v>
      </c>
      <c r="M401" t="str">
        <f>VLOOKUP(D401,'plan de cuentas'!C:I,6,0)</f>
        <v>Sueldo y otras remuneraciones a pagar</v>
      </c>
      <c r="N401" t="str">
        <f>VLOOKUP(D401,'plan de cuentas'!C:J,7,0)</f>
        <v>Pasivos corrientes</v>
      </c>
      <c r="P401" t="str">
        <f t="shared" si="35"/>
        <v>27201</v>
      </c>
    </row>
    <row r="402" spans="1:16" s="414" customFormat="1" x14ac:dyDescent="0.25">
      <c r="A402" s="311" t="s">
        <v>4878</v>
      </c>
      <c r="B402" s="384">
        <v>6</v>
      </c>
      <c r="C402" s="384">
        <v>251027201010990</v>
      </c>
      <c r="D402" s="385" t="s">
        <v>4027</v>
      </c>
      <c r="E402" t="str">
        <f t="shared" si="34"/>
        <v>250102720101099</v>
      </c>
      <c r="F402"/>
      <c r="G402">
        <v>16</v>
      </c>
      <c r="H402" s="385" t="s">
        <v>4028</v>
      </c>
      <c r="I402" s="548">
        <v>-50000</v>
      </c>
      <c r="J402" s="314">
        <f t="shared" si="33"/>
        <v>-50</v>
      </c>
      <c r="K402" t="str">
        <f>+VLOOKUP(D402,'plan de cuentas'!C:G,4,0)</f>
        <v>PASIVOS Y PATRIMONIO NETO</v>
      </c>
      <c r="L402" t="str">
        <f>VLOOKUP(D402,'plan de cuentas'!C:H,5,0)</f>
        <v>Provisiones</v>
      </c>
      <c r="M402" t="str">
        <f>VLOOKUP(D402,'plan de cuentas'!C:I,6,0)</f>
        <v>Provisiones</v>
      </c>
      <c r="N402" t="str">
        <f>VLOOKUP(D402,'plan de cuentas'!C:J,7,0)</f>
        <v>Pasivos corrientes</v>
      </c>
      <c r="P402" t="str">
        <f t="shared" si="35"/>
        <v>27201</v>
      </c>
    </row>
    <row r="403" spans="1:16" s="414" customFormat="1" ht="17.25" customHeight="1" x14ac:dyDescent="0.25">
      <c r="A403" s="310" t="s">
        <v>4878</v>
      </c>
      <c r="B403" s="383">
        <v>6</v>
      </c>
      <c r="C403" s="383">
        <v>311040001001990</v>
      </c>
      <c r="D403" s="499" t="s">
        <v>1196</v>
      </c>
      <c r="E403" t="str">
        <f t="shared" si="34"/>
        <v>310104000100199</v>
      </c>
      <c r="F403"/>
      <c r="G403">
        <v>20</v>
      </c>
      <c r="H403" s="499" t="s">
        <v>1195</v>
      </c>
      <c r="I403" s="549">
        <v>-409951000000</v>
      </c>
      <c r="J403" s="314">
        <f t="shared" si="33"/>
        <v>-409951000</v>
      </c>
      <c r="K403" t="str">
        <f>+VLOOKUP(D403,'plan de cuentas'!C:G,4,0)</f>
        <v>PASIVOS Y PATRIMONIO NETO</v>
      </c>
      <c r="L403" t="str">
        <f>VLOOKUP(D403,'plan de cuentas'!C:H,5,0)</f>
        <v>Capital integrado</v>
      </c>
      <c r="M403" t="str">
        <f>VLOOKUP(D403,'plan de cuentas'!C:I,6,0)</f>
        <v>Monto Capital Social</v>
      </c>
      <c r="N403" t="str">
        <f>VLOOKUP(D403,'plan de cuentas'!C:J,7,0)</f>
        <v>Patrimonio Neto</v>
      </c>
      <c r="P403" t="str">
        <f t="shared" si="35"/>
        <v>40001</v>
      </c>
    </row>
    <row r="404" spans="1:16" s="414" customFormat="1" ht="17.25" customHeight="1" x14ac:dyDescent="0.25">
      <c r="A404" s="311" t="s">
        <v>4878</v>
      </c>
      <c r="B404" s="384">
        <v>7</v>
      </c>
      <c r="C404" s="384">
        <v>312040400000990</v>
      </c>
      <c r="D404" s="385" t="s">
        <v>1198</v>
      </c>
      <c r="E404" t="str">
        <f t="shared" si="34"/>
        <v>310204040000099</v>
      </c>
      <c r="F404"/>
      <c r="G404">
        <v>20</v>
      </c>
      <c r="H404" s="385" t="s">
        <v>1197</v>
      </c>
      <c r="I404" s="548">
        <v>-59921439</v>
      </c>
      <c r="J404" s="314">
        <f t="shared" si="33"/>
        <v>-59921.438999999998</v>
      </c>
      <c r="K404" t="str">
        <f>+VLOOKUP(D404,'plan de cuentas'!C:G,4,0)</f>
        <v>PASIVOS Y PATRIMONIO NETO</v>
      </c>
      <c r="L404" t="str">
        <f>VLOOKUP(D404,'plan de cuentas'!C:H,5,0)</f>
        <v>Aportes no Capitalizados</v>
      </c>
      <c r="M404" t="str">
        <f>VLOOKUP(D404,'plan de cuentas'!C:I,6,0)</f>
        <v>Monto Aportes No Capitalizados</v>
      </c>
      <c r="N404" t="str">
        <f>VLOOKUP(D404,'plan de cuentas'!C:J,7,0)</f>
        <v>Patrimonio Neto</v>
      </c>
      <c r="P404" t="str">
        <f t="shared" si="35"/>
        <v>40400</v>
      </c>
    </row>
    <row r="405" spans="1:16" s="414" customFormat="1" ht="17.25" customHeight="1" x14ac:dyDescent="0.25">
      <c r="A405" s="310" t="s">
        <v>4878</v>
      </c>
      <c r="B405" s="383">
        <v>6</v>
      </c>
      <c r="C405" s="383">
        <v>313040801001990</v>
      </c>
      <c r="D405" s="499" t="s">
        <v>1201</v>
      </c>
      <c r="E405" t="str">
        <f t="shared" si="34"/>
        <v>310304080100199</v>
      </c>
      <c r="F405"/>
      <c r="G405">
        <v>21</v>
      </c>
      <c r="H405" s="499" t="s">
        <v>1202</v>
      </c>
      <c r="I405" s="549">
        <v>-2686623331</v>
      </c>
      <c r="J405" s="314">
        <f t="shared" si="33"/>
        <v>-2686623.3309999998</v>
      </c>
      <c r="K405" t="str">
        <f>+VLOOKUP(D405,'plan de cuentas'!C:G,4,0)</f>
        <v>PASIVOS Y PATRIMONIO NETO</v>
      </c>
      <c r="L405" t="str">
        <f>VLOOKUP(D405,'plan de cuentas'!C:H,5,0)</f>
        <v>Reserva de revalúo</v>
      </c>
      <c r="M405" t="str">
        <f>VLOOKUP(D405,'plan de cuentas'!C:I,6,0)</f>
        <v>a)  Reserva de revalúo</v>
      </c>
      <c r="N405" t="str">
        <f>VLOOKUP(D405,'plan de cuentas'!C:J,7,0)</f>
        <v>Patrimonio Neto</v>
      </c>
      <c r="P405" t="str">
        <f t="shared" si="35"/>
        <v>40801</v>
      </c>
    </row>
    <row r="406" spans="1:16" s="414" customFormat="1" x14ac:dyDescent="0.25">
      <c r="A406" s="311" t="s">
        <v>4878</v>
      </c>
      <c r="B406" s="384">
        <v>6</v>
      </c>
      <c r="C406" s="384">
        <v>313040801002990</v>
      </c>
      <c r="D406" s="385" t="s">
        <v>2388</v>
      </c>
      <c r="E406" t="str">
        <f t="shared" si="34"/>
        <v>310304080100299</v>
      </c>
      <c r="F406"/>
      <c r="G406">
        <v>21</v>
      </c>
      <c r="H406" s="385" t="s">
        <v>2721</v>
      </c>
      <c r="I406" s="548">
        <v>-1429066369</v>
      </c>
      <c r="J406" s="314">
        <f t="shared" si="33"/>
        <v>-1429066.3689999999</v>
      </c>
      <c r="K406" t="str">
        <f>+VLOOKUP(D406,'plan de cuentas'!C:G,4,0)</f>
        <v>PASIVOS Y PATRIMONIO NETO</v>
      </c>
      <c r="L406" t="str">
        <f>VLOOKUP(D406,'plan de cuentas'!C:H,5,0)</f>
        <v>Reservas por Revalorizacion</v>
      </c>
      <c r="M406" t="str">
        <f>VLOOKUP(D406,'plan de cuentas'!C:I,6,0)</f>
        <v>e) Reservas de Revaluo Tecnico</v>
      </c>
      <c r="N406" t="str">
        <f>VLOOKUP(D406,'plan de cuentas'!C:J,7,0)</f>
        <v>Patrimonio Neto</v>
      </c>
      <c r="P406" t="str">
        <f t="shared" si="35"/>
        <v>40801</v>
      </c>
    </row>
    <row r="407" spans="1:16" s="414" customFormat="1" x14ac:dyDescent="0.25">
      <c r="A407" s="310" t="s">
        <v>4878</v>
      </c>
      <c r="B407" s="383">
        <v>6</v>
      </c>
      <c r="C407" s="383">
        <v>314042401001990</v>
      </c>
      <c r="D407" s="499" t="s">
        <v>1205</v>
      </c>
      <c r="E407" t="str">
        <f t="shared" si="34"/>
        <v>310404240100199</v>
      </c>
      <c r="F407"/>
      <c r="G407">
        <v>21</v>
      </c>
      <c r="H407" s="499" t="s">
        <v>1204</v>
      </c>
      <c r="I407" s="549">
        <v>-13132124268</v>
      </c>
      <c r="J407" s="314">
        <f t="shared" si="33"/>
        <v>-13132124.267999999</v>
      </c>
      <c r="K407" t="str">
        <f>+VLOOKUP(D407,'plan de cuentas'!C:G,4,0)</f>
        <v>PASIVOS Y PATRIMONIO NETO</v>
      </c>
      <c r="L407" t="str">
        <f>VLOOKUP(D407,'plan de cuentas'!C:H,5,0)</f>
        <v>Reserva legal</v>
      </c>
      <c r="M407" t="str">
        <f>VLOOKUP(D407,'plan de cuentas'!C:I,6,0)</f>
        <v>b) Reserva legal</v>
      </c>
      <c r="N407" t="str">
        <f>VLOOKUP(D407,'plan de cuentas'!C:J,7,0)</f>
        <v>Patrimonio Neto</v>
      </c>
      <c r="P407" t="str">
        <f t="shared" si="35"/>
        <v>42401</v>
      </c>
    </row>
    <row r="408" spans="1:16" s="414" customFormat="1" x14ac:dyDescent="0.25">
      <c r="A408" s="311" t="s">
        <v>4878</v>
      </c>
      <c r="B408" s="384">
        <v>6</v>
      </c>
      <c r="C408" s="384">
        <v>315041601000990</v>
      </c>
      <c r="D408" s="385" t="s">
        <v>4038</v>
      </c>
      <c r="E408" t="str">
        <f t="shared" si="34"/>
        <v>310504160100099</v>
      </c>
      <c r="F408"/>
      <c r="G408">
        <v>23</v>
      </c>
      <c r="H408" s="385" t="s">
        <v>4039</v>
      </c>
      <c r="I408" s="548">
        <v>-448962305849</v>
      </c>
      <c r="J408" s="314">
        <f t="shared" si="33"/>
        <v>-448962305.84899998</v>
      </c>
      <c r="K408" t="str">
        <f>+VLOOKUP(D408,'plan de cuentas'!C:G,4,0)</f>
        <v>PASIVOS Y PATRIMONIO NETO</v>
      </c>
      <c r="L408" t="str">
        <f>VLOOKUP(D408,'plan de cuentas'!C:H,5,0)</f>
        <v>Resultados acumulados</v>
      </c>
      <c r="M408" t="str">
        <f>VLOOKUP(D408,'plan de cuentas'!C:I,6,0)</f>
        <v>Resultado de Ejercicio Anterior</v>
      </c>
      <c r="N408" t="str">
        <f>VLOOKUP(D408,'plan de cuentas'!C:J,7,0)</f>
        <v>Patrimonio Neto</v>
      </c>
      <c r="P408" t="str">
        <f t="shared" si="35"/>
        <v>41601</v>
      </c>
    </row>
    <row r="409" spans="1:16" s="414" customFormat="1" x14ac:dyDescent="0.25">
      <c r="A409" s="310" t="s">
        <v>4878</v>
      </c>
      <c r="B409" s="383">
        <v>6</v>
      </c>
      <c r="C409" s="383">
        <v>315042001000990</v>
      </c>
      <c r="D409" s="499" t="s">
        <v>4041</v>
      </c>
      <c r="E409" t="str">
        <f t="shared" si="34"/>
        <v>310504200100099</v>
      </c>
      <c r="F409"/>
      <c r="G409">
        <v>23</v>
      </c>
      <c r="H409" s="499" t="s">
        <v>4042</v>
      </c>
      <c r="I409" s="549">
        <v>426310456977</v>
      </c>
      <c r="J409" s="314">
        <f t="shared" si="33"/>
        <v>426310456.977</v>
      </c>
      <c r="K409" t="str">
        <f>+VLOOKUP(D409,'plan de cuentas'!C:G,4,0)</f>
        <v>PASIVOS Y PATRIMONIO NETO</v>
      </c>
      <c r="L409" t="str">
        <f>VLOOKUP(D409,'plan de cuentas'!C:H,5,0)</f>
        <v>Resultados acumulados</v>
      </c>
      <c r="M409" t="str">
        <f>VLOOKUP(D409,'plan de cuentas'!C:I,6,0)</f>
        <v>Resultado de Ejercicio Anterior</v>
      </c>
      <c r="N409" t="str">
        <f>VLOOKUP(D409,'plan de cuentas'!C:J,7,0)</f>
        <v>Patrimonio Neto</v>
      </c>
      <c r="P409" t="str">
        <f t="shared" si="35"/>
        <v>42001</v>
      </c>
    </row>
    <row r="410" spans="1:16" s="414" customFormat="1" x14ac:dyDescent="0.25">
      <c r="A410" s="311" t="s">
        <v>4878</v>
      </c>
      <c r="B410" s="384">
        <v>6</v>
      </c>
      <c r="C410" s="384">
        <v>316041801000990</v>
      </c>
      <c r="D410" s="385" t="s">
        <v>1389</v>
      </c>
      <c r="E410" t="str">
        <f t="shared" si="34"/>
        <v>310604180100099</v>
      </c>
      <c r="F410"/>
      <c r="G410">
        <v>23</v>
      </c>
      <c r="H410" s="385" t="s">
        <v>1390</v>
      </c>
      <c r="I410" s="548">
        <v>-4692068246</v>
      </c>
      <c r="J410" s="314">
        <f t="shared" si="33"/>
        <v>-4692068.2460000003</v>
      </c>
      <c r="K410" t="str">
        <f>+VLOOKUP(D410,'plan de cuentas'!C:G,4,0)</f>
        <v>PASIVOS Y PATRIMONIO NETO</v>
      </c>
      <c r="L410" t="str">
        <f>VLOOKUP(D410,'plan de cuentas'!C:H,5,0)</f>
        <v>Resultados del Ejercicio</v>
      </c>
      <c r="M410" t="str">
        <f>VLOOKUP(D410,'plan de cuentas'!C:I,6,0)</f>
        <v>Resultado del Ejercicio actual</v>
      </c>
      <c r="N410" t="str">
        <f>VLOOKUP(D410,'plan de cuentas'!C:J,7,0)</f>
        <v>Patrimonio Neto</v>
      </c>
      <c r="P410" t="str">
        <f t="shared" si="35"/>
        <v>41801</v>
      </c>
    </row>
    <row r="411" spans="1:16" s="414" customFormat="1" x14ac:dyDescent="0.25">
      <c r="A411" s="310" t="s">
        <v>4878</v>
      </c>
      <c r="B411" s="383">
        <v>6</v>
      </c>
      <c r="C411" s="383">
        <v>411061304000990</v>
      </c>
      <c r="D411" s="499" t="s">
        <v>2389</v>
      </c>
      <c r="E411" t="str">
        <f t="shared" si="34"/>
        <v>410106130400099</v>
      </c>
      <c r="F411"/>
      <c r="G411">
        <v>0</v>
      </c>
      <c r="H411" s="560" t="s">
        <v>707</v>
      </c>
      <c r="I411" s="549">
        <v>26800494227</v>
      </c>
      <c r="J411" s="314">
        <f t="shared" si="33"/>
        <v>26800494.227000002</v>
      </c>
      <c r="K411" t="str">
        <f>+VLOOKUP(D411,'plan de cuentas'!C:G,4,0)</f>
        <v>CONTINGENCIAS</v>
      </c>
      <c r="L411" t="str">
        <f>VLOOKUP(D411,'plan de cuentas'!C:H,5,0)</f>
        <v>CONTINGENCIAS DEUDOR</v>
      </c>
      <c r="M411" t="str">
        <f>VLOOKUP(D411,'plan de cuentas'!C:I,6,0)</f>
        <v>CONTINGENCIAS DEUDOR</v>
      </c>
      <c r="N411">
        <f>VLOOKUP(D411,'plan de cuentas'!C:J,7,0)</f>
        <v>0</v>
      </c>
      <c r="P411" t="str">
        <f t="shared" si="35"/>
        <v>61304</v>
      </c>
    </row>
    <row r="412" spans="1:16" s="414" customFormat="1" x14ac:dyDescent="0.25">
      <c r="A412" s="311" t="s">
        <v>4878</v>
      </c>
      <c r="B412" s="384">
        <v>6</v>
      </c>
      <c r="C412" s="384">
        <v>421060204000990</v>
      </c>
      <c r="D412" s="385" t="s">
        <v>2391</v>
      </c>
      <c r="E412" t="str">
        <f t="shared" si="34"/>
        <v>420106020400099</v>
      </c>
      <c r="F412"/>
      <c r="G412">
        <v>0</v>
      </c>
      <c r="H412" s="561" t="s">
        <v>707</v>
      </c>
      <c r="I412" s="548">
        <v>-26800494227</v>
      </c>
      <c r="J412" s="314">
        <f t="shared" si="33"/>
        <v>-26800494.227000002</v>
      </c>
      <c r="K412" t="str">
        <f>+VLOOKUP(D412,'plan de cuentas'!C:G,4,0)</f>
        <v>CONTINGENCIAS</v>
      </c>
      <c r="L412" t="str">
        <f>VLOOKUP(D412,'plan de cuentas'!C:H,5,0)</f>
        <v>CONTINGENCIAS ACREEDORAS</v>
      </c>
      <c r="M412" t="str">
        <f>VLOOKUP(D412,'plan de cuentas'!C:I,6,0)</f>
        <v>CONTINGENCIAS ACREEDORAS</v>
      </c>
      <c r="N412">
        <f>VLOOKUP(D412,'plan de cuentas'!C:J,7,0)</f>
        <v>0</v>
      </c>
      <c r="P412" t="str">
        <f t="shared" si="35"/>
        <v>60204</v>
      </c>
    </row>
    <row r="413" spans="1:16" s="414" customFormat="1" x14ac:dyDescent="0.25">
      <c r="A413" s="310" t="s">
        <v>4878</v>
      </c>
      <c r="B413" s="383">
        <v>6</v>
      </c>
      <c r="C413" s="383">
        <v>511065104101990</v>
      </c>
      <c r="D413" s="499" t="s">
        <v>2393</v>
      </c>
      <c r="E413" t="str">
        <f t="shared" si="34"/>
        <v>510106510410199</v>
      </c>
      <c r="F413"/>
      <c r="G413">
        <v>0</v>
      </c>
      <c r="H413" s="499" t="s">
        <v>2724</v>
      </c>
      <c r="I413" s="549">
        <v>15014920000</v>
      </c>
      <c r="J413" s="314">
        <f t="shared" si="33"/>
        <v>15014920</v>
      </c>
      <c r="K413" t="str">
        <f>+VLOOKUP(D413,'plan de cuentas'!C:G,4,0)</f>
        <v>ORDEN</v>
      </c>
      <c r="L413" t="str">
        <f>VLOOKUP(D413,'plan de cuentas'!C:H,5,0)</f>
        <v>ORDEN DEUDORAS</v>
      </c>
      <c r="M413" t="str">
        <f>VLOOKUP(D413,'plan de cuentas'!C:I,6,0)</f>
        <v>ORDEN DEUDORAS</v>
      </c>
      <c r="N413">
        <f>VLOOKUP(D413,'plan de cuentas'!C:J,7,0)</f>
        <v>0</v>
      </c>
      <c r="P413" t="str">
        <f t="shared" si="35"/>
        <v>65104</v>
      </c>
    </row>
    <row r="414" spans="1:16" s="414" customFormat="1" x14ac:dyDescent="0.25">
      <c r="A414" s="311" t="s">
        <v>4878</v>
      </c>
      <c r="B414" s="384">
        <v>6</v>
      </c>
      <c r="C414" s="384">
        <v>511065301004010</v>
      </c>
      <c r="D414" s="385" t="s">
        <v>4064</v>
      </c>
      <c r="E414" t="str">
        <f t="shared" si="34"/>
        <v>510106530100401</v>
      </c>
      <c r="F414"/>
      <c r="G414">
        <v>0</v>
      </c>
      <c r="H414" s="385" t="s">
        <v>4065</v>
      </c>
      <c r="I414" s="548">
        <v>39102437823</v>
      </c>
      <c r="J414" s="314">
        <f t="shared" si="33"/>
        <v>39102437.822999999</v>
      </c>
      <c r="K414" t="str">
        <f>+VLOOKUP(D414,'plan de cuentas'!C:G,4,0)</f>
        <v>ORDEN</v>
      </c>
      <c r="L414" t="str">
        <f>VLOOKUP(D414,'plan de cuentas'!C:H,5,0)</f>
        <v>ORDEN DEUDORAS</v>
      </c>
      <c r="M414" t="str">
        <f>VLOOKUP(D414,'plan de cuentas'!C:I,6,0)</f>
        <v>ORDEN DEUDORAS</v>
      </c>
      <c r="N414">
        <f>VLOOKUP(D414,'plan de cuentas'!C:J,7,0)</f>
        <v>0</v>
      </c>
      <c r="P414" t="str">
        <f t="shared" si="35"/>
        <v>65301</v>
      </c>
    </row>
    <row r="415" spans="1:16" s="414" customFormat="1" x14ac:dyDescent="0.25">
      <c r="A415" s="310" t="s">
        <v>4878</v>
      </c>
      <c r="B415" s="383">
        <v>6</v>
      </c>
      <c r="C415" s="383">
        <v>511065301004990</v>
      </c>
      <c r="D415" s="499" t="s">
        <v>3031</v>
      </c>
      <c r="E415" t="str">
        <f t="shared" si="34"/>
        <v>510106530100499</v>
      </c>
      <c r="F415"/>
      <c r="G415">
        <v>0</v>
      </c>
      <c r="H415" s="499" t="s">
        <v>3032</v>
      </c>
      <c r="I415" s="549">
        <v>6134191944</v>
      </c>
      <c r="J415" s="314">
        <f t="shared" si="33"/>
        <v>6134191.9440000001</v>
      </c>
      <c r="K415" t="str">
        <f>+VLOOKUP(D415,'plan de cuentas'!C:G,4,0)</f>
        <v>ORDEN</v>
      </c>
      <c r="L415" t="str">
        <f>VLOOKUP(D415,'plan de cuentas'!C:H,5,0)</f>
        <v>ORDEN DEUDORAS</v>
      </c>
      <c r="M415" t="str">
        <f>VLOOKUP(D415,'plan de cuentas'!C:I,6,0)</f>
        <v>ORDEN DEUDORAS</v>
      </c>
      <c r="N415">
        <f>VLOOKUP(D415,'plan de cuentas'!C:J,7,0)</f>
        <v>0</v>
      </c>
      <c r="P415" t="str">
        <f t="shared" si="35"/>
        <v>65301</v>
      </c>
    </row>
    <row r="416" spans="1:16" s="414" customFormat="1" x14ac:dyDescent="0.25">
      <c r="A416" s="311" t="s">
        <v>4878</v>
      </c>
      <c r="B416" s="384">
        <v>6</v>
      </c>
      <c r="C416" s="384">
        <v>514067502000010</v>
      </c>
      <c r="D416" s="385" t="s">
        <v>4068</v>
      </c>
      <c r="E416" t="str">
        <f t="shared" si="34"/>
        <v>510406750200001</v>
      </c>
      <c r="F416"/>
      <c r="G416">
        <v>0</v>
      </c>
      <c r="H416" s="385" t="s">
        <v>4069</v>
      </c>
      <c r="I416" s="548">
        <v>5197537500</v>
      </c>
      <c r="J416" s="314">
        <f t="shared" si="33"/>
        <v>5197537.5</v>
      </c>
      <c r="K416" t="str">
        <f>+VLOOKUP(D416,'plan de cuentas'!C:G,4,0)</f>
        <v>ORDEN</v>
      </c>
      <c r="L416" t="str">
        <f>VLOOKUP(D416,'plan de cuentas'!C:H,5,0)</f>
        <v>ORDEN DEUDORAS</v>
      </c>
      <c r="M416" t="str">
        <f>VLOOKUP(D416,'plan de cuentas'!C:I,6,0)</f>
        <v>ORDEN DEUDORAS</v>
      </c>
      <c r="N416">
        <f>VLOOKUP(D416,'plan de cuentas'!C:J,7,0)</f>
        <v>0</v>
      </c>
      <c r="P416" t="str">
        <f t="shared" si="35"/>
        <v>67502</v>
      </c>
    </row>
    <row r="417" spans="1:16" s="414" customFormat="1" x14ac:dyDescent="0.25">
      <c r="A417" s="310" t="s">
        <v>4878</v>
      </c>
      <c r="B417" s="383">
        <v>6</v>
      </c>
      <c r="C417" s="383">
        <v>514067502000990</v>
      </c>
      <c r="D417" s="499" t="s">
        <v>4071</v>
      </c>
      <c r="E417" t="str">
        <f t="shared" si="34"/>
        <v>510406750200099</v>
      </c>
      <c r="F417"/>
      <c r="G417">
        <v>0</v>
      </c>
      <c r="H417" s="499" t="s">
        <v>4069</v>
      </c>
      <c r="I417" s="549">
        <v>6035952928</v>
      </c>
      <c r="J417" s="314">
        <f t="shared" si="33"/>
        <v>6035952.9280000003</v>
      </c>
      <c r="K417" t="str">
        <f>+VLOOKUP(D417,'plan de cuentas'!C:G,4,0)</f>
        <v>ORDEN</v>
      </c>
      <c r="L417" t="str">
        <f>VLOOKUP(D417,'plan de cuentas'!C:H,5,0)</f>
        <v>ORDEN DEUDORAS</v>
      </c>
      <c r="M417" t="str">
        <f>VLOOKUP(D417,'plan de cuentas'!C:I,6,0)</f>
        <v>ORDEN DEUDORAS</v>
      </c>
      <c r="N417">
        <f>VLOOKUP(D417,'plan de cuentas'!C:J,7,0)</f>
        <v>0</v>
      </c>
      <c r="P417" t="str">
        <f t="shared" si="35"/>
        <v>67502</v>
      </c>
    </row>
    <row r="418" spans="1:16" x14ac:dyDescent="0.25">
      <c r="A418" s="311" t="s">
        <v>4878</v>
      </c>
      <c r="B418" s="384">
        <v>6</v>
      </c>
      <c r="C418" s="384">
        <v>514067512000010</v>
      </c>
      <c r="D418" s="385" t="s">
        <v>4073</v>
      </c>
      <c r="E418" t="str">
        <f t="shared" si="34"/>
        <v>510406751200001</v>
      </c>
      <c r="G418">
        <v>0</v>
      </c>
      <c r="H418" s="385" t="s">
        <v>2727</v>
      </c>
      <c r="I418" s="548">
        <v>12076418811</v>
      </c>
      <c r="J418" s="314">
        <f t="shared" si="33"/>
        <v>12076418.811000001</v>
      </c>
      <c r="K418" t="str">
        <f>+VLOOKUP(D418,'plan de cuentas'!C:G,4,0)</f>
        <v>ORDEN</v>
      </c>
      <c r="L418" t="str">
        <f>VLOOKUP(D418,'plan de cuentas'!C:H,5,0)</f>
        <v>ORDEN DEUDORAS</v>
      </c>
      <c r="M418" t="str">
        <f>VLOOKUP(D418,'plan de cuentas'!C:I,6,0)</f>
        <v>ORDEN DEUDORAS</v>
      </c>
      <c r="N418">
        <f>VLOOKUP(D418,'plan de cuentas'!C:J,7,0)</f>
        <v>0</v>
      </c>
      <c r="P418" t="str">
        <f t="shared" si="35"/>
        <v>67512</v>
      </c>
    </row>
    <row r="419" spans="1:16" x14ac:dyDescent="0.25">
      <c r="A419" s="310" t="s">
        <v>4878</v>
      </c>
      <c r="B419" s="383">
        <v>6</v>
      </c>
      <c r="C419" s="383">
        <v>514067512000990</v>
      </c>
      <c r="D419" s="499" t="s">
        <v>2396</v>
      </c>
      <c r="E419" t="str">
        <f t="shared" si="34"/>
        <v>510406751200099</v>
      </c>
      <c r="G419">
        <v>0</v>
      </c>
      <c r="H419" s="499" t="s">
        <v>2727</v>
      </c>
      <c r="I419" s="549">
        <v>11782794068</v>
      </c>
      <c r="J419" s="314">
        <f t="shared" si="33"/>
        <v>11782794.068</v>
      </c>
      <c r="K419" t="str">
        <f>+VLOOKUP(D419,'plan de cuentas'!C:G,4,0)</f>
        <v>ORDEN</v>
      </c>
      <c r="L419" t="str">
        <f>VLOOKUP(D419,'plan de cuentas'!C:H,5,0)</f>
        <v>ORDEN DEUDORAS</v>
      </c>
      <c r="M419" t="str">
        <f>VLOOKUP(D419,'plan de cuentas'!C:I,6,0)</f>
        <v>ORDEN DEUDORAS</v>
      </c>
      <c r="N419">
        <f>VLOOKUP(D419,'plan de cuentas'!C:J,7,0)</f>
        <v>0</v>
      </c>
      <c r="P419" t="str">
        <f t="shared" si="35"/>
        <v>67512</v>
      </c>
    </row>
    <row r="420" spans="1:16" x14ac:dyDescent="0.25">
      <c r="A420" s="311" t="s">
        <v>4878</v>
      </c>
      <c r="B420" s="384">
        <v>6</v>
      </c>
      <c r="C420" s="384">
        <v>521065202101990</v>
      </c>
      <c r="D420" s="385" t="s">
        <v>2399</v>
      </c>
      <c r="E420" t="str">
        <f t="shared" si="34"/>
        <v>520106520210199</v>
      </c>
      <c r="G420">
        <v>0</v>
      </c>
      <c r="H420" s="385" t="s">
        <v>2724</v>
      </c>
      <c r="I420" s="548">
        <v>-15014920000</v>
      </c>
      <c r="J420" s="314">
        <f t="shared" si="33"/>
        <v>-15014920</v>
      </c>
      <c r="K420" t="str">
        <f>+VLOOKUP(D420,'plan de cuentas'!C:G,4,0)</f>
        <v>ORDEN</v>
      </c>
      <c r="L420" t="str">
        <f>VLOOKUP(D420,'plan de cuentas'!C:H,5,0)</f>
        <v>ORDEN ACREEDORAS</v>
      </c>
      <c r="M420" t="str">
        <f>VLOOKUP(D420,'plan de cuentas'!C:I,6,0)</f>
        <v>ORDEN ACREEDORAS</v>
      </c>
      <c r="N420">
        <f>VLOOKUP(D420,'plan de cuentas'!C:J,7,0)</f>
        <v>0</v>
      </c>
      <c r="P420" t="str">
        <f t="shared" si="35"/>
        <v>65202</v>
      </c>
    </row>
    <row r="421" spans="1:16" x14ac:dyDescent="0.25">
      <c r="A421" s="310" t="s">
        <v>4878</v>
      </c>
      <c r="B421" s="383">
        <v>6</v>
      </c>
      <c r="C421" s="383">
        <v>521065202105990</v>
      </c>
      <c r="D421" s="499" t="s">
        <v>4083</v>
      </c>
      <c r="E421" t="str">
        <f t="shared" si="34"/>
        <v>520106520210599</v>
      </c>
      <c r="G421">
        <v>0</v>
      </c>
      <c r="H421" s="499" t="s">
        <v>4084</v>
      </c>
      <c r="I421" s="549">
        <v>-6134191944</v>
      </c>
      <c r="J421" s="314">
        <f t="shared" si="33"/>
        <v>-6134191.9440000001</v>
      </c>
      <c r="K421" t="str">
        <f>+VLOOKUP(D421,'plan de cuentas'!C:G,4,0)</f>
        <v>ORDEN</v>
      </c>
      <c r="L421" t="str">
        <f>VLOOKUP(D421,'plan de cuentas'!C:H,5,0)</f>
        <v>ORDEN ACREEDORAS</v>
      </c>
      <c r="M421" t="str">
        <f>VLOOKUP(D421,'plan de cuentas'!C:I,6,0)</f>
        <v>ORDEN ACREEDORAS</v>
      </c>
      <c r="N421">
        <f>VLOOKUP(D421,'plan de cuentas'!C:J,7,0)</f>
        <v>0</v>
      </c>
      <c r="P421" t="str">
        <f t="shared" si="35"/>
        <v>65202</v>
      </c>
    </row>
    <row r="422" spans="1:16" x14ac:dyDescent="0.25">
      <c r="A422" s="311" t="s">
        <v>4878</v>
      </c>
      <c r="B422" s="384">
        <v>6</v>
      </c>
      <c r="C422" s="384">
        <v>521065402004010</v>
      </c>
      <c r="D422" s="385" t="s">
        <v>4095</v>
      </c>
      <c r="E422" t="str">
        <f t="shared" si="34"/>
        <v>520106540200401</v>
      </c>
      <c r="G422">
        <v>0</v>
      </c>
      <c r="H422" s="385" t="s">
        <v>4065</v>
      </c>
      <c r="I422" s="548">
        <v>-39102437823</v>
      </c>
      <c r="J422" s="314">
        <f t="shared" si="33"/>
        <v>-39102437.822999999</v>
      </c>
      <c r="K422" t="str">
        <f>+VLOOKUP(D422,'plan de cuentas'!C:G,4,0)</f>
        <v>ORDEN</v>
      </c>
      <c r="L422" t="str">
        <f>VLOOKUP(D422,'plan de cuentas'!C:H,5,0)</f>
        <v>ORDEN ACREEDORAS</v>
      </c>
      <c r="M422" t="str">
        <f>VLOOKUP(D422,'plan de cuentas'!C:I,6,0)</f>
        <v>ORDEN ACREEDORAS</v>
      </c>
      <c r="N422">
        <f>VLOOKUP(D422,'plan de cuentas'!C:J,7,0)</f>
        <v>0</v>
      </c>
      <c r="P422" t="str">
        <f t="shared" si="35"/>
        <v>65402</v>
      </c>
    </row>
    <row r="423" spans="1:16" x14ac:dyDescent="0.25">
      <c r="A423" s="310" t="s">
        <v>4878</v>
      </c>
      <c r="B423" s="383">
        <v>6</v>
      </c>
      <c r="C423" s="383">
        <v>524068002000010</v>
      </c>
      <c r="D423" s="499" t="s">
        <v>4097</v>
      </c>
      <c r="E423" t="str">
        <f t="shared" si="34"/>
        <v>520406800200001</v>
      </c>
      <c r="G423">
        <v>0</v>
      </c>
      <c r="H423" s="499" t="s">
        <v>4069</v>
      </c>
      <c r="I423" s="549">
        <v>-5197537500</v>
      </c>
      <c r="J423" s="314">
        <f t="shared" si="33"/>
        <v>-5197537.5</v>
      </c>
      <c r="K423" t="str">
        <f>+VLOOKUP(D423,'plan de cuentas'!C:G,4,0)</f>
        <v>ORDEN</v>
      </c>
      <c r="L423" t="str">
        <f>VLOOKUP(D423,'plan de cuentas'!C:H,5,0)</f>
        <v>ORDEN ACREEDORAS</v>
      </c>
      <c r="M423" t="str">
        <f>VLOOKUP(D423,'plan de cuentas'!C:I,6,0)</f>
        <v>ORDEN ACREEDORAS</v>
      </c>
      <c r="N423">
        <f>VLOOKUP(D423,'plan de cuentas'!C:J,7,0)</f>
        <v>0</v>
      </c>
      <c r="P423" t="str">
        <f t="shared" si="35"/>
        <v>68002</v>
      </c>
    </row>
    <row r="424" spans="1:16" x14ac:dyDescent="0.25">
      <c r="A424" s="311" t="s">
        <v>4878</v>
      </c>
      <c r="B424" s="384">
        <v>6</v>
      </c>
      <c r="C424" s="384">
        <v>524068002000990</v>
      </c>
      <c r="D424" s="385" t="s">
        <v>4099</v>
      </c>
      <c r="E424" t="str">
        <f t="shared" si="34"/>
        <v>520406800200099</v>
      </c>
      <c r="G424">
        <v>0</v>
      </c>
      <c r="H424" s="385" t="s">
        <v>4069</v>
      </c>
      <c r="I424" s="548">
        <v>-6035952928</v>
      </c>
      <c r="J424" s="314">
        <f t="shared" si="33"/>
        <v>-6035952.9280000003</v>
      </c>
      <c r="K424" t="str">
        <f>+VLOOKUP(D424,'plan de cuentas'!C:G,4,0)</f>
        <v>ORDEN</v>
      </c>
      <c r="L424" t="str">
        <f>VLOOKUP(D424,'plan de cuentas'!C:H,5,0)</f>
        <v>ORDEN ACREEDORAS</v>
      </c>
      <c r="M424" t="str">
        <f>VLOOKUP(D424,'plan de cuentas'!C:I,6,0)</f>
        <v>ORDEN ACREEDORAS</v>
      </c>
      <c r="N424">
        <f>VLOOKUP(D424,'plan de cuentas'!C:J,7,0)</f>
        <v>0</v>
      </c>
      <c r="P424" t="str">
        <f t="shared" si="35"/>
        <v>68002</v>
      </c>
    </row>
    <row r="425" spans="1:16" x14ac:dyDescent="0.25">
      <c r="A425" s="310" t="s">
        <v>4878</v>
      </c>
      <c r="B425" s="383">
        <v>6</v>
      </c>
      <c r="C425" s="383">
        <v>524068012000010</v>
      </c>
      <c r="D425" s="499" t="s">
        <v>4101</v>
      </c>
      <c r="E425" t="str">
        <f t="shared" si="34"/>
        <v>520406801200001</v>
      </c>
      <c r="G425">
        <v>0</v>
      </c>
      <c r="H425" s="499" t="s">
        <v>2727</v>
      </c>
      <c r="I425" s="549">
        <v>-12076418811</v>
      </c>
      <c r="J425" s="314">
        <f t="shared" si="33"/>
        <v>-12076418.811000001</v>
      </c>
      <c r="K425" t="str">
        <f>+VLOOKUP(D425,'plan de cuentas'!C:G,4,0)</f>
        <v>ORDEN</v>
      </c>
      <c r="L425" t="str">
        <f>VLOOKUP(D425,'plan de cuentas'!C:H,5,0)</f>
        <v>ORDEN ACREEDORAS</v>
      </c>
      <c r="M425" t="str">
        <f>VLOOKUP(D425,'plan de cuentas'!C:I,6,0)</f>
        <v>ORDEN ACREEDORAS</v>
      </c>
      <c r="N425">
        <f>VLOOKUP(D425,'plan de cuentas'!C:J,7,0)</f>
        <v>0</v>
      </c>
      <c r="P425" t="str">
        <f t="shared" si="35"/>
        <v>68012</v>
      </c>
    </row>
    <row r="426" spans="1:16" x14ac:dyDescent="0.25">
      <c r="A426" s="311" t="s">
        <v>4878</v>
      </c>
      <c r="B426" s="384">
        <v>6</v>
      </c>
      <c r="C426" s="384">
        <v>524068012000990</v>
      </c>
      <c r="D426" s="385" t="s">
        <v>2402</v>
      </c>
      <c r="E426" t="str">
        <f t="shared" si="34"/>
        <v>520406801200099</v>
      </c>
      <c r="G426">
        <v>0</v>
      </c>
      <c r="H426" s="385" t="s">
        <v>2727</v>
      </c>
      <c r="I426" s="548">
        <v>-11782794068</v>
      </c>
      <c r="J426" s="314">
        <f t="shared" si="33"/>
        <v>-11782794.068</v>
      </c>
      <c r="K426" t="str">
        <f>+VLOOKUP(D426,'plan de cuentas'!C:G,4,0)</f>
        <v>ORDEN</v>
      </c>
      <c r="L426" t="str">
        <f>VLOOKUP(D426,'plan de cuentas'!C:H,5,0)</f>
        <v>ORDEN ACREEDORAS</v>
      </c>
      <c r="M426" t="str">
        <f>VLOOKUP(D426,'plan de cuentas'!C:I,6,0)</f>
        <v>ORDEN ACREEDORAS</v>
      </c>
      <c r="N426">
        <f>VLOOKUP(D426,'plan de cuentas'!C:J,7,0)</f>
        <v>0</v>
      </c>
      <c r="P426" t="str">
        <f t="shared" si="35"/>
        <v>68012</v>
      </c>
    </row>
    <row r="427" spans="1:16" x14ac:dyDescent="0.25">
      <c r="A427" s="310" t="s">
        <v>4878</v>
      </c>
      <c r="B427" s="383">
        <v>6</v>
      </c>
      <c r="C427" s="383">
        <v>611070202000010</v>
      </c>
      <c r="D427" s="499" t="s">
        <v>1209</v>
      </c>
      <c r="E427" t="str">
        <f t="shared" si="34"/>
        <v>610107020200001</v>
      </c>
      <c r="G427">
        <v>25</v>
      </c>
      <c r="H427" s="499" t="s">
        <v>1210</v>
      </c>
      <c r="I427" s="549">
        <v>-15719473</v>
      </c>
      <c r="J427" s="314">
        <f t="shared" si="33"/>
        <v>-15719.473</v>
      </c>
      <c r="K427" t="str">
        <f>+VLOOKUP(D427,'plan de cuentas'!C:G,4,0)</f>
        <v>GANANCIAS</v>
      </c>
      <c r="L427" t="str">
        <f>VLOOKUP(D427,'plan de cuentas'!C:H,5,0)</f>
        <v>Ingresos</v>
      </c>
      <c r="M427" t="str">
        <f>VLOOKUP(D427,'plan de cuentas'!C:I,6,0)</f>
        <v>Productos por Colocaciones</v>
      </c>
      <c r="N427">
        <f>VLOOKUP(D427,'plan de cuentas'!C:J,7,0)</f>
        <v>0</v>
      </c>
      <c r="P427" t="str">
        <f t="shared" si="35"/>
        <v>70202</v>
      </c>
    </row>
    <row r="428" spans="1:16" x14ac:dyDescent="0.25">
      <c r="A428" s="311" t="s">
        <v>4878</v>
      </c>
      <c r="B428" s="384">
        <v>6</v>
      </c>
      <c r="C428" s="384">
        <v>611070202001990</v>
      </c>
      <c r="D428" s="385" t="s">
        <v>1548</v>
      </c>
      <c r="E428" t="str">
        <f t="shared" si="34"/>
        <v>610107020200199</v>
      </c>
      <c r="G428">
        <v>25</v>
      </c>
      <c r="H428" s="385" t="s">
        <v>1791</v>
      </c>
      <c r="I428" s="548">
        <v>-4644</v>
      </c>
      <c r="J428" s="314">
        <f t="shared" si="33"/>
        <v>-4.6440000000000001</v>
      </c>
      <c r="K428" t="str">
        <f>+VLOOKUP(D428,'plan de cuentas'!C:G,4,0)</f>
        <v>GANANCIAS</v>
      </c>
      <c r="L428" t="str">
        <f>VLOOKUP(D428,'plan de cuentas'!C:H,5,0)</f>
        <v>Ingresos</v>
      </c>
      <c r="M428" t="str">
        <f>VLOOKUP(D428,'plan de cuentas'!C:I,6,0)</f>
        <v>Productos por Colocaciones</v>
      </c>
      <c r="N428">
        <f>VLOOKUP(D428,'plan de cuentas'!C:J,7,0)</f>
        <v>0</v>
      </c>
      <c r="P428" t="str">
        <f t="shared" si="35"/>
        <v>70202</v>
      </c>
    </row>
    <row r="429" spans="1:16" x14ac:dyDescent="0.25">
      <c r="A429" s="310" t="s">
        <v>4878</v>
      </c>
      <c r="B429" s="383">
        <v>6</v>
      </c>
      <c r="C429" s="383">
        <v>611070202005990</v>
      </c>
      <c r="D429" s="499" t="s">
        <v>1211</v>
      </c>
      <c r="E429" t="str">
        <f t="shared" si="34"/>
        <v>610107020200599</v>
      </c>
      <c r="G429">
        <v>25</v>
      </c>
      <c r="H429" s="499" t="s">
        <v>1212</v>
      </c>
      <c r="I429" s="549">
        <v>-1451250</v>
      </c>
      <c r="J429" s="314">
        <f t="shared" si="33"/>
        <v>-1451.25</v>
      </c>
      <c r="K429" t="str">
        <f>+VLOOKUP(D429,'plan de cuentas'!C:G,4,0)</f>
        <v>GANANCIAS</v>
      </c>
      <c r="L429" t="str">
        <f>VLOOKUP(D429,'plan de cuentas'!C:H,5,0)</f>
        <v>Ingresos</v>
      </c>
      <c r="M429" t="str">
        <f>VLOOKUP(D429,'plan de cuentas'!C:I,6,0)</f>
        <v>Productos por Colocaciones</v>
      </c>
      <c r="N429">
        <f>VLOOKUP(D429,'plan de cuentas'!C:J,7,0)</f>
        <v>0</v>
      </c>
      <c r="P429" t="str">
        <f t="shared" si="35"/>
        <v>70202</v>
      </c>
    </row>
    <row r="430" spans="1:16" x14ac:dyDescent="0.25">
      <c r="A430" s="311" t="s">
        <v>4878</v>
      </c>
      <c r="B430" s="384">
        <v>6</v>
      </c>
      <c r="C430" s="384">
        <v>611070202008990</v>
      </c>
      <c r="D430" s="385" t="s">
        <v>1213</v>
      </c>
      <c r="E430" t="str">
        <f t="shared" si="34"/>
        <v>610107020200899</v>
      </c>
      <c r="G430">
        <v>25</v>
      </c>
      <c r="H430" s="385" t="s">
        <v>1214</v>
      </c>
      <c r="I430" s="548">
        <v>-3590384911</v>
      </c>
      <c r="J430" s="314">
        <f t="shared" si="33"/>
        <v>-3590384.9109999998</v>
      </c>
      <c r="K430" t="str">
        <f>+VLOOKUP(D430,'plan de cuentas'!C:G,4,0)</f>
        <v>GANANCIAS</v>
      </c>
      <c r="L430" t="str">
        <f>VLOOKUP(D430,'plan de cuentas'!C:H,5,0)</f>
        <v>Ingresos</v>
      </c>
      <c r="M430" t="str">
        <f>VLOOKUP(D430,'plan de cuentas'!C:I,6,0)</f>
        <v>Productos por Colocaciones</v>
      </c>
      <c r="N430">
        <f>VLOOKUP(D430,'plan de cuentas'!C:J,7,0)</f>
        <v>0</v>
      </c>
      <c r="P430" t="str">
        <f t="shared" si="35"/>
        <v>70202</v>
      </c>
    </row>
    <row r="431" spans="1:16" x14ac:dyDescent="0.25">
      <c r="A431" s="310" t="s">
        <v>4878</v>
      </c>
      <c r="B431" s="383">
        <v>6</v>
      </c>
      <c r="C431" s="383">
        <v>612071202001980</v>
      </c>
      <c r="D431" s="499" t="s">
        <v>1216</v>
      </c>
      <c r="E431" t="str">
        <f t="shared" si="34"/>
        <v>610207120200198</v>
      </c>
      <c r="G431">
        <v>25</v>
      </c>
      <c r="H431" s="560" t="s">
        <v>1217</v>
      </c>
      <c r="I431" s="549">
        <v>-154468653</v>
      </c>
      <c r="J431" s="314">
        <f t="shared" si="33"/>
        <v>-154468.65299999999</v>
      </c>
      <c r="K431" t="str">
        <f>+VLOOKUP(D431,'plan de cuentas'!C:G,4,0)</f>
        <v>GANANCIAS</v>
      </c>
      <c r="L431" t="str">
        <f>VLOOKUP(D431,'plan de cuentas'!C:H,5,0)</f>
        <v>Ingresos</v>
      </c>
      <c r="M431" t="str">
        <f>VLOOKUP(D431,'plan de cuentas'!C:I,6,0)</f>
        <v>Productos por Prestamos a Plazo Fijo</v>
      </c>
      <c r="N431">
        <f>VLOOKUP(D431,'plan de cuentas'!C:J,7,0)</f>
        <v>0</v>
      </c>
      <c r="P431" t="str">
        <f t="shared" si="35"/>
        <v>71202</v>
      </c>
    </row>
    <row r="432" spans="1:16" x14ac:dyDescent="0.25">
      <c r="A432" s="311" t="s">
        <v>4878</v>
      </c>
      <c r="B432" s="384">
        <v>6</v>
      </c>
      <c r="C432" s="384">
        <v>612071202001990</v>
      </c>
      <c r="D432" s="385" t="s">
        <v>1218</v>
      </c>
      <c r="E432" t="str">
        <f t="shared" si="34"/>
        <v>610207120200199</v>
      </c>
      <c r="G432">
        <v>25</v>
      </c>
      <c r="H432" s="561" t="s">
        <v>1217</v>
      </c>
      <c r="I432" s="548">
        <v>-4534689269</v>
      </c>
      <c r="J432" s="314">
        <f t="shared" si="33"/>
        <v>-4534689.2690000003</v>
      </c>
      <c r="K432" t="str">
        <f>+VLOOKUP(D432,'plan de cuentas'!C:G,4,0)</f>
        <v>GANANCIAS</v>
      </c>
      <c r="L432" t="str">
        <f>VLOOKUP(D432,'plan de cuentas'!C:H,5,0)</f>
        <v>Ingresos</v>
      </c>
      <c r="M432" t="str">
        <f>VLOOKUP(D432,'plan de cuentas'!C:I,6,0)</f>
        <v>Productos por Prestamos a Plazo Fijo</v>
      </c>
      <c r="N432">
        <f>VLOOKUP(D432,'plan de cuentas'!C:J,7,0)</f>
        <v>0</v>
      </c>
      <c r="P432" t="str">
        <f t="shared" si="35"/>
        <v>71202</v>
      </c>
    </row>
    <row r="433" spans="1:16" x14ac:dyDescent="0.25">
      <c r="A433" s="310" t="s">
        <v>4878</v>
      </c>
      <c r="B433" s="383">
        <v>6</v>
      </c>
      <c r="C433" s="383">
        <v>612071202002990</v>
      </c>
      <c r="D433" s="499" t="s">
        <v>1219</v>
      </c>
      <c r="E433" t="str">
        <f t="shared" si="34"/>
        <v>610207120200299</v>
      </c>
      <c r="G433">
        <v>25</v>
      </c>
      <c r="H433" s="499" t="s">
        <v>1220</v>
      </c>
      <c r="I433" s="549">
        <v>-2439787</v>
      </c>
      <c r="J433" s="314">
        <f t="shared" si="33"/>
        <v>-2439.7869999999998</v>
      </c>
      <c r="K433" t="str">
        <f>+VLOOKUP(D433,'plan de cuentas'!C:G,4,0)</f>
        <v>GANANCIAS</v>
      </c>
      <c r="L433" t="str">
        <f>VLOOKUP(D433,'plan de cuentas'!C:H,5,0)</f>
        <v>Ingresos</v>
      </c>
      <c r="M433" t="str">
        <f>VLOOKUP(D433,'plan de cuentas'!C:I,6,0)</f>
        <v>Productos por Prestamos a Plazo Fijo</v>
      </c>
      <c r="N433">
        <f>VLOOKUP(D433,'plan de cuentas'!C:J,7,0)</f>
        <v>0</v>
      </c>
      <c r="P433" t="str">
        <f t="shared" si="35"/>
        <v>71202</v>
      </c>
    </row>
    <row r="434" spans="1:16" x14ac:dyDescent="0.25">
      <c r="A434" s="311" t="s">
        <v>4878</v>
      </c>
      <c r="B434" s="384">
        <v>6</v>
      </c>
      <c r="C434" s="384">
        <v>612071203000990</v>
      </c>
      <c r="D434" s="385" t="s">
        <v>1549</v>
      </c>
      <c r="E434" t="str">
        <f t="shared" si="34"/>
        <v>610207120300099</v>
      </c>
      <c r="G434">
        <v>25</v>
      </c>
      <c r="H434" s="385" t="s">
        <v>1781</v>
      </c>
      <c r="I434" s="548">
        <v>-871782</v>
      </c>
      <c r="J434" s="314">
        <f t="shared" si="33"/>
        <v>-871.78200000000004</v>
      </c>
      <c r="K434" t="str">
        <f>+VLOOKUP(D434,'plan de cuentas'!C:G,4,0)</f>
        <v>GANANCIAS</v>
      </c>
      <c r="L434" t="str">
        <f>VLOOKUP(D434,'plan de cuentas'!C:H,5,0)</f>
        <v>Ingresos</v>
      </c>
      <c r="M434" t="str">
        <f>VLOOKUP(D434,'plan de cuentas'!C:I,6,0)</f>
        <v>Productos por Prestamos a Plazo Fijo</v>
      </c>
      <c r="N434">
        <f>VLOOKUP(D434,'plan de cuentas'!C:J,7,0)</f>
        <v>0</v>
      </c>
      <c r="P434" t="str">
        <f t="shared" si="35"/>
        <v>71203</v>
      </c>
    </row>
    <row r="435" spans="1:16" x14ac:dyDescent="0.25">
      <c r="A435" s="310" t="s">
        <v>4878</v>
      </c>
      <c r="B435" s="383">
        <v>6</v>
      </c>
      <c r="C435" s="383">
        <v>612071402001010</v>
      </c>
      <c r="D435" s="499" t="s">
        <v>2407</v>
      </c>
      <c r="E435" t="str">
        <f t="shared" si="34"/>
        <v>610207140200101</v>
      </c>
      <c r="G435">
        <v>25</v>
      </c>
      <c r="H435" s="499" t="s">
        <v>1223</v>
      </c>
      <c r="I435" s="549">
        <v>-1061615</v>
      </c>
      <c r="J435" s="314">
        <f t="shared" si="33"/>
        <v>-1061.615</v>
      </c>
      <c r="K435" t="str">
        <f>+VLOOKUP(D435,'plan de cuentas'!C:G,4,0)</f>
        <v>GANANCIAS</v>
      </c>
      <c r="L435" t="str">
        <f>VLOOKUP(D435,'plan de cuentas'!C:H,5,0)</f>
        <v>Ingresos</v>
      </c>
      <c r="M435" t="str">
        <f>VLOOKUP(D435,'plan de cuentas'!C:I,6,0)</f>
        <v>Productos por Prestamos Amortizables</v>
      </c>
      <c r="N435">
        <f>VLOOKUP(D435,'plan de cuentas'!C:J,7,0)</f>
        <v>0</v>
      </c>
      <c r="P435" t="str">
        <f t="shared" si="35"/>
        <v>71402</v>
      </c>
    </row>
    <row r="436" spans="1:16" x14ac:dyDescent="0.25">
      <c r="A436" s="311" t="s">
        <v>4878</v>
      </c>
      <c r="B436" s="384">
        <v>6</v>
      </c>
      <c r="C436" s="384">
        <v>612071402001980</v>
      </c>
      <c r="D436" s="385" t="s">
        <v>1222</v>
      </c>
      <c r="E436" t="str">
        <f t="shared" si="34"/>
        <v>610207140200198</v>
      </c>
      <c r="G436">
        <v>25</v>
      </c>
      <c r="H436" s="385" t="s">
        <v>1223</v>
      </c>
      <c r="I436" s="548">
        <v>-8313804595</v>
      </c>
      <c r="J436" s="314">
        <f t="shared" si="33"/>
        <v>-8313804.5949999997</v>
      </c>
      <c r="K436" t="str">
        <f>+VLOOKUP(D436,'plan de cuentas'!C:G,4,0)</f>
        <v>GANANCIAS</v>
      </c>
      <c r="L436" t="str">
        <f>VLOOKUP(D436,'plan de cuentas'!C:H,5,0)</f>
        <v>Ingresos</v>
      </c>
      <c r="M436" t="str">
        <f>VLOOKUP(D436,'plan de cuentas'!C:I,6,0)</f>
        <v>Productos por Prestamos Amortizables</v>
      </c>
      <c r="N436">
        <f>VLOOKUP(D436,'plan de cuentas'!C:J,7,0)</f>
        <v>0</v>
      </c>
      <c r="P436" t="str">
        <f t="shared" si="35"/>
        <v>71402</v>
      </c>
    </row>
    <row r="437" spans="1:16" x14ac:dyDescent="0.25">
      <c r="A437" s="310" t="s">
        <v>4878</v>
      </c>
      <c r="B437" s="383">
        <v>6</v>
      </c>
      <c r="C437" s="383">
        <v>612071402001990</v>
      </c>
      <c r="D437" s="499" t="s">
        <v>1224</v>
      </c>
      <c r="E437" t="str">
        <f t="shared" si="34"/>
        <v>610207140200199</v>
      </c>
      <c r="G437">
        <v>25</v>
      </c>
      <c r="H437" s="499" t="s">
        <v>818</v>
      </c>
      <c r="I437" s="549">
        <v>-8672062847</v>
      </c>
      <c r="J437" s="314">
        <f t="shared" si="33"/>
        <v>-8672062.8469999991</v>
      </c>
      <c r="K437" t="str">
        <f>+VLOOKUP(D437,'plan de cuentas'!C:G,4,0)</f>
        <v>GANANCIAS</v>
      </c>
      <c r="L437" t="str">
        <f>VLOOKUP(D437,'plan de cuentas'!C:H,5,0)</f>
        <v>Ingresos</v>
      </c>
      <c r="M437" t="str">
        <f>VLOOKUP(D437,'plan de cuentas'!C:I,6,0)</f>
        <v>Productos por Prestamos Amortizables</v>
      </c>
      <c r="N437">
        <f>VLOOKUP(D437,'plan de cuentas'!C:J,7,0)</f>
        <v>0</v>
      </c>
      <c r="P437" t="str">
        <f t="shared" si="35"/>
        <v>71402</v>
      </c>
    </row>
    <row r="438" spans="1:16" x14ac:dyDescent="0.25">
      <c r="A438" s="311" t="s">
        <v>4878</v>
      </c>
      <c r="B438" s="384">
        <v>6</v>
      </c>
      <c r="C438" s="384">
        <v>612071402002990</v>
      </c>
      <c r="D438" s="385" t="s">
        <v>1225</v>
      </c>
      <c r="E438" t="str">
        <f t="shared" si="34"/>
        <v>610207140200299</v>
      </c>
      <c r="G438">
        <v>25</v>
      </c>
      <c r="H438" s="385" t="s">
        <v>1226</v>
      </c>
      <c r="I438" s="548">
        <v>-20054027</v>
      </c>
      <c r="J438" s="314">
        <f t="shared" si="33"/>
        <v>-20054.026999999998</v>
      </c>
      <c r="K438" t="str">
        <f>+VLOOKUP(D438,'plan de cuentas'!C:G,4,0)</f>
        <v>GANANCIAS</v>
      </c>
      <c r="L438" t="str">
        <f>VLOOKUP(D438,'plan de cuentas'!C:H,5,0)</f>
        <v>Ingresos</v>
      </c>
      <c r="M438" t="str">
        <f>VLOOKUP(D438,'plan de cuentas'!C:I,6,0)</f>
        <v>Productos por Prestamos Amortizables</v>
      </c>
      <c r="N438">
        <f>VLOOKUP(D438,'plan de cuentas'!C:J,7,0)</f>
        <v>0</v>
      </c>
      <c r="P438" t="str">
        <f t="shared" si="35"/>
        <v>71402</v>
      </c>
    </row>
    <row r="439" spans="1:16" x14ac:dyDescent="0.25">
      <c r="A439" s="310" t="s">
        <v>4878</v>
      </c>
      <c r="B439" s="383">
        <v>6</v>
      </c>
      <c r="C439" s="383">
        <v>612071402004990</v>
      </c>
      <c r="D439" s="499" t="s">
        <v>2408</v>
      </c>
      <c r="E439" t="str">
        <f t="shared" si="34"/>
        <v>610207140200499</v>
      </c>
      <c r="G439">
        <v>25</v>
      </c>
      <c r="H439" s="499" t="s">
        <v>2731</v>
      </c>
      <c r="I439" s="549">
        <v>-223005009</v>
      </c>
      <c r="J439" s="314">
        <f t="shared" si="33"/>
        <v>-223005.00899999999</v>
      </c>
      <c r="K439" t="str">
        <f>+VLOOKUP(D439,'plan de cuentas'!C:G,4,0)</f>
        <v>GANANCIAS</v>
      </c>
      <c r="L439" t="str">
        <f>VLOOKUP(D439,'plan de cuentas'!C:H,5,0)</f>
        <v>Ingresos</v>
      </c>
      <c r="M439" t="str">
        <f>VLOOKUP(D439,'plan de cuentas'!C:I,6,0)</f>
        <v>Productos por Prestamos Amortizables</v>
      </c>
      <c r="N439">
        <f>VLOOKUP(D439,'plan de cuentas'!C:J,7,0)</f>
        <v>0</v>
      </c>
      <c r="P439" t="str">
        <f t="shared" si="35"/>
        <v>71402</v>
      </c>
    </row>
    <row r="440" spans="1:16" x14ac:dyDescent="0.25">
      <c r="A440" s="311" t="s">
        <v>4878</v>
      </c>
      <c r="B440" s="384">
        <v>6</v>
      </c>
      <c r="C440" s="384">
        <v>612071402005980</v>
      </c>
      <c r="D440" s="385" t="s">
        <v>2409</v>
      </c>
      <c r="E440" t="str">
        <f t="shared" si="34"/>
        <v>610207140200598</v>
      </c>
      <c r="G440">
        <v>25</v>
      </c>
      <c r="H440" s="385" t="s">
        <v>2732</v>
      </c>
      <c r="I440" s="548">
        <v>-233906973</v>
      </c>
      <c r="J440" s="314">
        <f t="shared" si="33"/>
        <v>-233906.973</v>
      </c>
      <c r="K440" t="str">
        <f>+VLOOKUP(D440,'plan de cuentas'!C:G,4,0)</f>
        <v>GANANCIAS</v>
      </c>
      <c r="L440" t="str">
        <f>VLOOKUP(D440,'plan de cuentas'!C:H,5,0)</f>
        <v>Ingresos</v>
      </c>
      <c r="M440" t="str">
        <f>VLOOKUP(D440,'plan de cuentas'!C:I,6,0)</f>
        <v>Productos por Prestamos Amortizables</v>
      </c>
      <c r="N440">
        <f>VLOOKUP(D440,'plan de cuentas'!C:J,7,0)</f>
        <v>0</v>
      </c>
      <c r="P440" t="str">
        <f t="shared" si="35"/>
        <v>71402</v>
      </c>
    </row>
    <row r="441" spans="1:16" x14ac:dyDescent="0.25">
      <c r="A441" s="310" t="s">
        <v>4878</v>
      </c>
      <c r="B441" s="383">
        <v>6</v>
      </c>
      <c r="C441" s="383">
        <v>612071402005990</v>
      </c>
      <c r="D441" s="499" t="s">
        <v>2410</v>
      </c>
      <c r="E441" t="str">
        <f t="shared" si="34"/>
        <v>610207140200599</v>
      </c>
      <c r="G441">
        <v>25</v>
      </c>
      <c r="H441" s="499" t="s">
        <v>2732</v>
      </c>
      <c r="I441" s="549">
        <v>-1431351011</v>
      </c>
      <c r="J441" s="314">
        <f t="shared" si="33"/>
        <v>-1431351.0109999999</v>
      </c>
      <c r="K441" t="str">
        <f>+VLOOKUP(D441,'plan de cuentas'!C:G,4,0)</f>
        <v>GANANCIAS</v>
      </c>
      <c r="L441" t="str">
        <f>VLOOKUP(D441,'plan de cuentas'!C:H,5,0)</f>
        <v>Ingresos</v>
      </c>
      <c r="M441" t="str">
        <f>VLOOKUP(D441,'plan de cuentas'!C:I,6,0)</f>
        <v>Productos por Prestamos Amortizables</v>
      </c>
      <c r="N441">
        <f>VLOOKUP(D441,'plan de cuentas'!C:J,7,0)</f>
        <v>0</v>
      </c>
      <c r="P441" t="str">
        <f t="shared" si="35"/>
        <v>71402</v>
      </c>
    </row>
    <row r="442" spans="1:16" x14ac:dyDescent="0.25">
      <c r="A442" s="311" t="s">
        <v>4878</v>
      </c>
      <c r="B442" s="384">
        <v>6</v>
      </c>
      <c r="C442" s="384">
        <v>612071403000010</v>
      </c>
      <c r="D442" s="385" t="s">
        <v>2413</v>
      </c>
      <c r="E442" t="str">
        <f t="shared" si="34"/>
        <v>610207140300001</v>
      </c>
      <c r="G442">
        <v>25</v>
      </c>
      <c r="H442" s="385" t="s">
        <v>2735</v>
      </c>
      <c r="I442" s="548">
        <v>-2011353</v>
      </c>
      <c r="J442" s="314">
        <f t="shared" si="33"/>
        <v>-2011.3530000000001</v>
      </c>
      <c r="K442" t="str">
        <f>+VLOOKUP(D442,'plan de cuentas'!C:G,4,0)</f>
        <v>GANANCIAS</v>
      </c>
      <c r="L442" t="str">
        <f>VLOOKUP(D442,'plan de cuentas'!C:H,5,0)</f>
        <v>Ingresos</v>
      </c>
      <c r="M442" t="str">
        <f>VLOOKUP(D442,'plan de cuentas'!C:I,6,0)</f>
        <v>Productos por Prestamos Amortizables</v>
      </c>
      <c r="N442">
        <f>VLOOKUP(D442,'plan de cuentas'!C:J,7,0)</f>
        <v>0</v>
      </c>
      <c r="P442" t="str">
        <f t="shared" si="35"/>
        <v>71403</v>
      </c>
    </row>
    <row r="443" spans="1:16" x14ac:dyDescent="0.25">
      <c r="A443" s="310" t="s">
        <v>4878</v>
      </c>
      <c r="B443" s="383">
        <v>6</v>
      </c>
      <c r="C443" s="383">
        <v>612071802000990</v>
      </c>
      <c r="D443" s="499" t="s">
        <v>1228</v>
      </c>
      <c r="E443" t="str">
        <f t="shared" si="34"/>
        <v>610207180200099</v>
      </c>
      <c r="G443">
        <v>25</v>
      </c>
      <c r="H443" s="499" t="s">
        <v>1229</v>
      </c>
      <c r="I443" s="549">
        <v>-42699632</v>
      </c>
      <c r="J443" s="314">
        <f t="shared" si="33"/>
        <v>-42699.631999999998</v>
      </c>
      <c r="K443" t="str">
        <f>+VLOOKUP(D443,'plan de cuentas'!C:G,4,0)</f>
        <v>GANANCIAS</v>
      </c>
      <c r="L443" t="str">
        <f>VLOOKUP(D443,'plan de cuentas'!C:H,5,0)</f>
        <v>Ingresos</v>
      </c>
      <c r="M443" t="str">
        <f>VLOOKUP(D443,'plan de cuentas'!C:I,6,0)</f>
        <v>Productos Sobre Documentos Descontados</v>
      </c>
      <c r="N443">
        <f>VLOOKUP(D443,'plan de cuentas'!C:J,7,0)</f>
        <v>0</v>
      </c>
      <c r="P443" t="str">
        <f t="shared" si="35"/>
        <v>71802</v>
      </c>
    </row>
    <row r="444" spans="1:16" x14ac:dyDescent="0.25">
      <c r="A444" s="311" t="s">
        <v>4878</v>
      </c>
      <c r="B444" s="384">
        <v>6</v>
      </c>
      <c r="C444" s="384">
        <v>612071802001980</v>
      </c>
      <c r="D444" s="385" t="s">
        <v>1230</v>
      </c>
      <c r="E444" t="str">
        <f t="shared" si="34"/>
        <v>610207180200198</v>
      </c>
      <c r="G444">
        <v>25</v>
      </c>
      <c r="H444" s="385" t="s">
        <v>1229</v>
      </c>
      <c r="I444" s="548">
        <v>-519113802</v>
      </c>
      <c r="J444" s="314">
        <f t="shared" si="33"/>
        <v>-519113.80200000003</v>
      </c>
      <c r="K444" t="str">
        <f>+VLOOKUP(D444,'plan de cuentas'!C:G,4,0)</f>
        <v>GANANCIAS</v>
      </c>
      <c r="L444" t="str">
        <f>VLOOKUP(D444,'plan de cuentas'!C:H,5,0)</f>
        <v>Ingresos</v>
      </c>
      <c r="M444" t="str">
        <f>VLOOKUP(D444,'plan de cuentas'!C:I,6,0)</f>
        <v>Productos Sobre Documentos Descontados</v>
      </c>
      <c r="N444">
        <f>VLOOKUP(D444,'plan de cuentas'!C:J,7,0)</f>
        <v>0</v>
      </c>
      <c r="P444" t="str">
        <f t="shared" si="35"/>
        <v>71802</v>
      </c>
    </row>
    <row r="445" spans="1:16" x14ac:dyDescent="0.25">
      <c r="A445" s="310" t="s">
        <v>4878</v>
      </c>
      <c r="B445" s="383">
        <v>6</v>
      </c>
      <c r="C445" s="383">
        <v>612071802002990</v>
      </c>
      <c r="D445" s="499" t="s">
        <v>1231</v>
      </c>
      <c r="E445" t="str">
        <f t="shared" si="34"/>
        <v>610207180200299</v>
      </c>
      <c r="G445">
        <v>25</v>
      </c>
      <c r="H445" s="499" t="s">
        <v>1232</v>
      </c>
      <c r="I445" s="549">
        <v>-28827055</v>
      </c>
      <c r="J445" s="314">
        <f t="shared" si="33"/>
        <v>-28827.055</v>
      </c>
      <c r="K445" t="str">
        <f>+VLOOKUP(D445,'plan de cuentas'!C:G,4,0)</f>
        <v>GANANCIAS</v>
      </c>
      <c r="L445" t="str">
        <f>VLOOKUP(D445,'plan de cuentas'!C:H,5,0)</f>
        <v>Ingresos</v>
      </c>
      <c r="M445" t="str">
        <f>VLOOKUP(D445,'plan de cuentas'!C:I,6,0)</f>
        <v>Productos Sobre Documentos Descontados</v>
      </c>
      <c r="N445">
        <f>VLOOKUP(D445,'plan de cuentas'!C:J,7,0)</f>
        <v>0</v>
      </c>
      <c r="P445" t="str">
        <f t="shared" si="35"/>
        <v>71802</v>
      </c>
    </row>
    <row r="446" spans="1:16" x14ac:dyDescent="0.25">
      <c r="A446" s="311" t="s">
        <v>4878</v>
      </c>
      <c r="B446" s="384">
        <v>6</v>
      </c>
      <c r="C446" s="384">
        <v>612085002000990</v>
      </c>
      <c r="D446" s="385" t="s">
        <v>2416</v>
      </c>
      <c r="E446" t="str">
        <f t="shared" si="34"/>
        <v>610208500200099</v>
      </c>
      <c r="G446">
        <v>25</v>
      </c>
      <c r="H446" s="385" t="s">
        <v>2737</v>
      </c>
      <c r="I446" s="548">
        <v>-30216</v>
      </c>
      <c r="J446" s="314">
        <f t="shared" si="33"/>
        <v>-30.216000000000001</v>
      </c>
      <c r="K446" t="str">
        <f>+VLOOKUP(D446,'plan de cuentas'!C:G,4,0)</f>
        <v>GANANCIAS</v>
      </c>
      <c r="L446" t="str">
        <f>VLOOKUP(D446,'plan de cuentas'!C:H,5,0)</f>
        <v>Ingresos</v>
      </c>
      <c r="M446" t="str">
        <f>VLOOKUP(D446,'plan de cuentas'!C:I,6,0)</f>
        <v>Productos por Medida Excepcional de Apoyo</v>
      </c>
      <c r="N446">
        <f>VLOOKUP(D446,'plan de cuentas'!C:J,7,0)</f>
        <v>0</v>
      </c>
      <c r="P446" t="str">
        <f t="shared" si="35"/>
        <v>85002</v>
      </c>
    </row>
    <row r="447" spans="1:16" x14ac:dyDescent="0.25">
      <c r="A447" s="310" t="s">
        <v>4878</v>
      </c>
      <c r="B447" s="383">
        <v>6</v>
      </c>
      <c r="C447" s="383">
        <v>613075202001990</v>
      </c>
      <c r="D447" s="499" t="s">
        <v>1237</v>
      </c>
      <c r="E447" t="str">
        <f t="shared" si="34"/>
        <v>610307520200199</v>
      </c>
      <c r="G447">
        <v>25</v>
      </c>
      <c r="H447" s="499" t="s">
        <v>1238</v>
      </c>
      <c r="I447" s="549">
        <v>-190689886</v>
      </c>
      <c r="J447" s="314">
        <f t="shared" si="33"/>
        <v>-190689.886</v>
      </c>
      <c r="K447" t="str">
        <f>+VLOOKUP(D447,'plan de cuentas'!C:G,4,0)</f>
        <v>GANANCIAS</v>
      </c>
      <c r="L447" t="str">
        <f>VLOOKUP(D447,'plan de cuentas'!C:H,5,0)</f>
        <v>Ingresos</v>
      </c>
      <c r="M447" t="str">
        <f>VLOOKUP(D447,'plan de cuentas'!C:I,6,0)</f>
        <v>Productos por Creditos en Gestion</v>
      </c>
      <c r="N447">
        <f>VLOOKUP(D447,'plan de cuentas'!C:J,7,0)</f>
        <v>0</v>
      </c>
      <c r="P447" t="str">
        <f t="shared" si="35"/>
        <v>75202</v>
      </c>
    </row>
    <row r="448" spans="1:16" x14ac:dyDescent="0.25">
      <c r="A448" s="311" t="s">
        <v>4878</v>
      </c>
      <c r="B448" s="384">
        <v>6</v>
      </c>
      <c r="C448" s="384">
        <v>613076002000990</v>
      </c>
      <c r="D448" s="385" t="s">
        <v>1555</v>
      </c>
      <c r="E448" t="str">
        <f t="shared" si="34"/>
        <v>610307600200099</v>
      </c>
      <c r="G448">
        <v>25</v>
      </c>
      <c r="H448" s="385" t="s">
        <v>1597</v>
      </c>
      <c r="I448" s="548">
        <v>-1363658</v>
      </c>
      <c r="J448" s="314">
        <f t="shared" si="33"/>
        <v>-1363.6579999999999</v>
      </c>
      <c r="K448" t="str">
        <f>+VLOOKUP(D448,'plan de cuentas'!C:G,4,0)</f>
        <v>GANANCIAS</v>
      </c>
      <c r="L448" t="str">
        <f>VLOOKUP(D448,'plan de cuentas'!C:H,5,0)</f>
        <v>Ingresos</v>
      </c>
      <c r="M448" t="str">
        <f>VLOOKUP(D448,'plan de cuentas'!C:I,6,0)</f>
        <v>Productos por Colocaciones Vencidas-SF</v>
      </c>
      <c r="N448">
        <f>VLOOKUP(D448,'plan de cuentas'!C:J,7,0)</f>
        <v>0</v>
      </c>
      <c r="P448" t="str">
        <f t="shared" si="35"/>
        <v>76002</v>
      </c>
    </row>
    <row r="449" spans="1:16" x14ac:dyDescent="0.25">
      <c r="A449" s="310" t="s">
        <v>4878</v>
      </c>
      <c r="B449" s="383">
        <v>6</v>
      </c>
      <c r="C449" s="383">
        <v>616076602000990</v>
      </c>
      <c r="D449" s="499" t="s">
        <v>1240</v>
      </c>
      <c r="E449" t="str">
        <f t="shared" si="34"/>
        <v>610607660200099</v>
      </c>
      <c r="G449">
        <v>29</v>
      </c>
      <c r="H449" s="499" t="s">
        <v>1239</v>
      </c>
      <c r="I449" s="549">
        <v>-1509468104</v>
      </c>
      <c r="J449" s="314">
        <f t="shared" si="33"/>
        <v>-1509468.1040000001</v>
      </c>
      <c r="K449" t="str">
        <f>+VLOOKUP(D449,'plan de cuentas'!C:G,4,0)</f>
        <v>GANANCIAS</v>
      </c>
      <c r="L449" t="str">
        <f>VLOOKUP(D449,'plan de cuentas'!C:H,5,0)</f>
        <v>Ganancia/Perdida por Valuación</v>
      </c>
      <c r="M449" t="str">
        <f>VLOOKUP(D449,'plan de cuentas'!C:I,6,0)</f>
        <v>Ganancia/Perdida por Valuación</v>
      </c>
      <c r="N449">
        <f>VLOOKUP(D449,'plan de cuentas'!C:J,7,0)</f>
        <v>0</v>
      </c>
      <c r="P449" t="str">
        <f t="shared" si="35"/>
        <v>76602</v>
      </c>
    </row>
    <row r="450" spans="1:16" x14ac:dyDescent="0.25">
      <c r="A450" s="311" t="s">
        <v>4878</v>
      </c>
      <c r="B450" s="384">
        <v>7</v>
      </c>
      <c r="C450" s="384">
        <v>616076602001990</v>
      </c>
      <c r="D450" s="385" t="s">
        <v>1241</v>
      </c>
      <c r="E450" t="str">
        <f t="shared" si="34"/>
        <v>610607660200199</v>
      </c>
      <c r="G450">
        <v>29</v>
      </c>
      <c r="H450" s="385" t="s">
        <v>1239</v>
      </c>
      <c r="I450" s="548">
        <v>-117020</v>
      </c>
      <c r="J450" s="314">
        <f t="shared" si="33"/>
        <v>-117.02</v>
      </c>
      <c r="K450" t="str">
        <f>+VLOOKUP(D450,'plan de cuentas'!C:G,4,0)</f>
        <v>GANANCIAS</v>
      </c>
      <c r="L450" t="str">
        <f>VLOOKUP(D450,'plan de cuentas'!C:H,5,0)</f>
        <v>Ganancia/Perdida por Valuación</v>
      </c>
      <c r="M450" t="str">
        <f>VLOOKUP(D450,'plan de cuentas'!C:I,6,0)</f>
        <v>Ganancia/Perdida por Valuación</v>
      </c>
      <c r="N450">
        <f>VLOOKUP(D450,'plan de cuentas'!C:J,7,0)</f>
        <v>0</v>
      </c>
      <c r="P450" t="str">
        <f t="shared" si="35"/>
        <v>76602</v>
      </c>
    </row>
    <row r="451" spans="1:16" x14ac:dyDescent="0.25">
      <c r="A451" s="310" t="s">
        <v>4878</v>
      </c>
      <c r="B451" s="383">
        <v>6</v>
      </c>
      <c r="C451" s="383">
        <v>616076603000990</v>
      </c>
      <c r="D451" s="499" t="s">
        <v>2421</v>
      </c>
      <c r="E451" t="str">
        <f t="shared" si="34"/>
        <v>610607660300099</v>
      </c>
      <c r="G451">
        <v>29</v>
      </c>
      <c r="H451" s="499" t="s">
        <v>2740</v>
      </c>
      <c r="I451" s="549">
        <v>-16861845</v>
      </c>
      <c r="J451" s="314">
        <f t="shared" si="33"/>
        <v>-16861.845000000001</v>
      </c>
      <c r="K451" t="str">
        <f>+VLOOKUP(D451,'plan de cuentas'!C:G,4,0)</f>
        <v>GANANCIAS</v>
      </c>
      <c r="L451" t="str">
        <f>VLOOKUP(D451,'plan de cuentas'!C:H,5,0)</f>
        <v>Ganancia/Perdida por Valuación</v>
      </c>
      <c r="M451" t="str">
        <f>VLOOKUP(D451,'plan de cuentas'!C:I,6,0)</f>
        <v>Ganancia/Perdida por Valuación</v>
      </c>
      <c r="N451">
        <f>VLOOKUP(D451,'plan de cuentas'!C:J,7,0)</f>
        <v>0</v>
      </c>
      <c r="P451" t="str">
        <f t="shared" si="35"/>
        <v>76603</v>
      </c>
    </row>
    <row r="452" spans="1:16" x14ac:dyDescent="0.25">
      <c r="A452" s="311" t="s">
        <v>4878</v>
      </c>
      <c r="B452" s="384">
        <v>6</v>
      </c>
      <c r="C452" s="384">
        <v>616076604000990</v>
      </c>
      <c r="D452" s="385" t="s">
        <v>1242</v>
      </c>
      <c r="E452" t="str">
        <f t="shared" si="34"/>
        <v>610607660400099</v>
      </c>
      <c r="G452">
        <v>29</v>
      </c>
      <c r="H452" s="385" t="s">
        <v>1243</v>
      </c>
      <c r="I452" s="548">
        <v>-266556645</v>
      </c>
      <c r="J452" s="314">
        <f t="shared" si="33"/>
        <v>-266556.64500000002</v>
      </c>
      <c r="K452" t="str">
        <f>+VLOOKUP(D452,'plan de cuentas'!C:G,4,0)</f>
        <v>GANANCIAS</v>
      </c>
      <c r="L452" t="str">
        <f>VLOOKUP(D452,'plan de cuentas'!C:H,5,0)</f>
        <v>Ganancia/Perdida por Valuación</v>
      </c>
      <c r="M452" t="str">
        <f>VLOOKUP(D452,'plan de cuentas'!C:I,6,0)</f>
        <v>Ganancia/Perdida por Valuación</v>
      </c>
      <c r="N452">
        <f>VLOOKUP(D452,'plan de cuentas'!C:J,7,0)</f>
        <v>0</v>
      </c>
      <c r="P452" t="str">
        <f t="shared" si="35"/>
        <v>76604</v>
      </c>
    </row>
    <row r="453" spans="1:16" x14ac:dyDescent="0.25">
      <c r="A453" s="310" t="s">
        <v>4878</v>
      </c>
      <c r="B453" s="383">
        <v>6</v>
      </c>
      <c r="C453" s="383">
        <v>616076606000990</v>
      </c>
      <c r="D453" s="499" t="s">
        <v>1244</v>
      </c>
      <c r="E453" t="str">
        <f t="shared" si="34"/>
        <v>610607660600099</v>
      </c>
      <c r="G453">
        <v>29</v>
      </c>
      <c r="H453" s="499" t="s">
        <v>1245</v>
      </c>
      <c r="I453" s="549">
        <v>-22404154045</v>
      </c>
      <c r="J453" s="314">
        <f t="shared" si="33"/>
        <v>-22404154.045000002</v>
      </c>
      <c r="K453" t="str">
        <f>+VLOOKUP(D453,'plan de cuentas'!C:G,4,0)</f>
        <v>GANANCIAS</v>
      </c>
      <c r="L453" t="str">
        <f>VLOOKUP(D453,'plan de cuentas'!C:H,5,0)</f>
        <v>Ganancia/Perdida por Valuación</v>
      </c>
      <c r="M453" t="str">
        <f>VLOOKUP(D453,'plan de cuentas'!C:I,6,0)</f>
        <v>Ganancia/Perdida por Valuación</v>
      </c>
      <c r="N453">
        <f>VLOOKUP(D453,'plan de cuentas'!C:J,7,0)</f>
        <v>0</v>
      </c>
      <c r="P453" t="str">
        <f t="shared" si="35"/>
        <v>76606</v>
      </c>
    </row>
    <row r="454" spans="1:16" x14ac:dyDescent="0.25">
      <c r="A454" s="311" t="s">
        <v>4878</v>
      </c>
      <c r="B454" s="384">
        <v>6</v>
      </c>
      <c r="C454" s="384">
        <v>616076608000990</v>
      </c>
      <c r="D454" s="385" t="s">
        <v>1246</v>
      </c>
      <c r="E454" t="str">
        <f t="shared" si="34"/>
        <v>610607660800099</v>
      </c>
      <c r="G454">
        <v>29</v>
      </c>
      <c r="H454" s="385" t="s">
        <v>1247</v>
      </c>
      <c r="I454" s="548">
        <v>-65127240</v>
      </c>
      <c r="J454" s="314">
        <f t="shared" si="33"/>
        <v>-65127.24</v>
      </c>
      <c r="K454" t="str">
        <f>+VLOOKUP(D454,'plan de cuentas'!C:G,4,0)</f>
        <v>GANANCIAS</v>
      </c>
      <c r="L454" t="str">
        <f>VLOOKUP(D454,'plan de cuentas'!C:H,5,0)</f>
        <v>Ganancia/Perdida por Valuación</v>
      </c>
      <c r="M454" t="str">
        <f>VLOOKUP(D454,'plan de cuentas'!C:I,6,0)</f>
        <v>Ganancia/Perdida por Valuación</v>
      </c>
      <c r="N454">
        <f>VLOOKUP(D454,'plan de cuentas'!C:J,7,0)</f>
        <v>0</v>
      </c>
      <c r="P454" t="str">
        <f t="shared" si="35"/>
        <v>76608</v>
      </c>
    </row>
    <row r="455" spans="1:16" x14ac:dyDescent="0.25">
      <c r="A455" s="310" t="s">
        <v>4878</v>
      </c>
      <c r="B455" s="383">
        <v>6</v>
      </c>
      <c r="C455" s="383">
        <v>618077202000990</v>
      </c>
      <c r="D455" s="499" t="s">
        <v>2422</v>
      </c>
      <c r="E455" t="str">
        <f t="shared" si="34"/>
        <v>610807720200099</v>
      </c>
      <c r="G455">
        <v>29</v>
      </c>
      <c r="H455" s="499" t="s">
        <v>2741</v>
      </c>
      <c r="I455" s="549">
        <v>-10476031587</v>
      </c>
      <c r="J455" s="314">
        <f t="shared" si="33"/>
        <v>-10476031.586999999</v>
      </c>
      <c r="K455" t="str">
        <f>+VLOOKUP(D455,'plan de cuentas'!C:G,4,0)</f>
        <v>GANANCIAS</v>
      </c>
      <c r="L455" t="str">
        <f>VLOOKUP(D455,'plan de cuentas'!C:H,5,0)</f>
        <v>Previsiones</v>
      </c>
      <c r="M455" t="str">
        <f>VLOOKUP(D455,'plan de cuentas'!C:I,6,0)</f>
        <v xml:space="preserve">Previsiones </v>
      </c>
      <c r="N455">
        <f>VLOOKUP(D455,'plan de cuentas'!C:J,7,0)</f>
        <v>0</v>
      </c>
      <c r="P455" t="str">
        <f t="shared" si="35"/>
        <v>77202</v>
      </c>
    </row>
    <row r="456" spans="1:16" x14ac:dyDescent="0.25">
      <c r="A456" s="311" t="s">
        <v>4878</v>
      </c>
      <c r="B456" s="384">
        <v>6</v>
      </c>
      <c r="C456" s="384">
        <v>621077602004990</v>
      </c>
      <c r="D456" s="385" t="s">
        <v>1411</v>
      </c>
      <c r="E456" t="str">
        <f t="shared" si="34"/>
        <v>620107760200499</v>
      </c>
      <c r="G456">
        <v>25</v>
      </c>
      <c r="H456" s="385" t="s">
        <v>1412</v>
      </c>
      <c r="I456" s="548">
        <v>-495962</v>
      </c>
      <c r="J456" s="314">
        <f t="shared" si="33"/>
        <v>-495.96199999999999</v>
      </c>
      <c r="K456" t="str">
        <f>+VLOOKUP(D456,'plan de cuentas'!C:G,4,0)</f>
        <v>GANANCIAS</v>
      </c>
      <c r="L456" t="str">
        <f>VLOOKUP(D456,'plan de cuentas'!C:H,5,0)</f>
        <v>Ingresos</v>
      </c>
      <c r="M456" t="str">
        <f>VLOOKUP(D456,'plan de cuentas'!C:I,6,0)</f>
        <v>Tarjetas de Credito</v>
      </c>
      <c r="N456">
        <f>VLOOKUP(D456,'plan de cuentas'!C:J,7,0)</f>
        <v>0</v>
      </c>
      <c r="P456" t="str">
        <f t="shared" si="35"/>
        <v>77602</v>
      </c>
    </row>
    <row r="457" spans="1:16" x14ac:dyDescent="0.25">
      <c r="A457" s="310" t="s">
        <v>4878</v>
      </c>
      <c r="B457" s="383">
        <v>6</v>
      </c>
      <c r="C457" s="383">
        <v>621077602010990</v>
      </c>
      <c r="D457" s="499" t="s">
        <v>1413</v>
      </c>
      <c r="E457" t="str">
        <f t="shared" si="34"/>
        <v>620107760201099</v>
      </c>
      <c r="G457">
        <v>25</v>
      </c>
      <c r="H457" s="499" t="s">
        <v>1414</v>
      </c>
      <c r="I457" s="549">
        <v>-189332</v>
      </c>
      <c r="J457" s="314">
        <f t="shared" si="33"/>
        <v>-189.33199999999999</v>
      </c>
      <c r="K457" t="str">
        <f>+VLOOKUP(D457,'plan de cuentas'!C:G,4,0)</f>
        <v>GANANCIAS</v>
      </c>
      <c r="L457" t="str">
        <f>VLOOKUP(D457,'plan de cuentas'!C:H,5,0)</f>
        <v>Ingresos</v>
      </c>
      <c r="M457" t="str">
        <f>VLOOKUP(D457,'plan de cuentas'!C:I,6,0)</f>
        <v>Tarjetas de Credito</v>
      </c>
      <c r="N457">
        <f>VLOOKUP(D457,'plan de cuentas'!C:J,7,0)</f>
        <v>0</v>
      </c>
      <c r="P457" t="str">
        <f t="shared" si="35"/>
        <v>77602</v>
      </c>
    </row>
    <row r="458" spans="1:16" x14ac:dyDescent="0.25">
      <c r="A458" s="311" t="s">
        <v>4878</v>
      </c>
      <c r="B458" s="384">
        <v>6</v>
      </c>
      <c r="C458" s="384">
        <v>621077602012990</v>
      </c>
      <c r="D458" s="385" t="s">
        <v>1415</v>
      </c>
      <c r="E458" t="str">
        <f t="shared" si="34"/>
        <v>620107760201299</v>
      </c>
      <c r="G458">
        <v>25</v>
      </c>
      <c r="H458" s="385" t="s">
        <v>1416</v>
      </c>
      <c r="I458" s="548">
        <v>-31484</v>
      </c>
      <c r="J458" s="314">
        <f t="shared" si="33"/>
        <v>-31.484000000000002</v>
      </c>
      <c r="K458" t="str">
        <f>+VLOOKUP(D458,'plan de cuentas'!C:G,4,0)</f>
        <v>GANANCIAS</v>
      </c>
      <c r="L458" t="str">
        <f>VLOOKUP(D458,'plan de cuentas'!C:H,5,0)</f>
        <v>Ingresos</v>
      </c>
      <c r="M458" t="str">
        <f>VLOOKUP(D458,'plan de cuentas'!C:I,6,0)</f>
        <v>Tarjetas de Credito</v>
      </c>
      <c r="N458">
        <f>VLOOKUP(D458,'plan de cuentas'!C:J,7,0)</f>
        <v>0</v>
      </c>
      <c r="P458" t="str">
        <f t="shared" si="35"/>
        <v>77602</v>
      </c>
    </row>
    <row r="459" spans="1:16" x14ac:dyDescent="0.25">
      <c r="A459" s="310" t="s">
        <v>4878</v>
      </c>
      <c r="B459" s="383">
        <v>6</v>
      </c>
      <c r="C459" s="383">
        <v>621077602021990</v>
      </c>
      <c r="D459" s="499" t="s">
        <v>1424</v>
      </c>
      <c r="E459" t="str">
        <f t="shared" si="34"/>
        <v>620107760202199</v>
      </c>
      <c r="G459">
        <v>25</v>
      </c>
      <c r="H459" s="499" t="s">
        <v>1425</v>
      </c>
      <c r="I459" s="549">
        <v>-6692891</v>
      </c>
      <c r="J459" s="314">
        <f t="shared" ref="J459:J522" si="36">I459/1000</f>
        <v>-6692.8909999999996</v>
      </c>
      <c r="K459" t="str">
        <f>+VLOOKUP(D459,'plan de cuentas'!C:G,4,0)</f>
        <v>GANANCIAS</v>
      </c>
      <c r="L459" t="str">
        <f>VLOOKUP(D459,'plan de cuentas'!C:H,5,0)</f>
        <v>Ingresos</v>
      </c>
      <c r="M459" t="str">
        <f>VLOOKUP(D459,'plan de cuentas'!C:I,6,0)</f>
        <v>Tarjetas de Credito</v>
      </c>
      <c r="N459">
        <f>VLOOKUP(D459,'plan de cuentas'!C:J,7,0)</f>
        <v>0</v>
      </c>
      <c r="P459" t="str">
        <f t="shared" si="35"/>
        <v>77602</v>
      </c>
    </row>
    <row r="460" spans="1:16" x14ac:dyDescent="0.25">
      <c r="A460" s="311" t="s">
        <v>4878</v>
      </c>
      <c r="B460" s="384">
        <v>6</v>
      </c>
      <c r="C460" s="384">
        <v>621077602023990</v>
      </c>
      <c r="D460" s="385" t="s">
        <v>1426</v>
      </c>
      <c r="E460" t="str">
        <f t="shared" si="34"/>
        <v>620107760202399</v>
      </c>
      <c r="G460">
        <v>25</v>
      </c>
      <c r="H460" s="385" t="s">
        <v>1427</v>
      </c>
      <c r="I460" s="548">
        <v>-64548</v>
      </c>
      <c r="J460" s="314">
        <f t="shared" si="36"/>
        <v>-64.548000000000002</v>
      </c>
      <c r="K460" t="str">
        <f>+VLOOKUP(D460,'plan de cuentas'!C:G,4,0)</f>
        <v>GANANCIAS</v>
      </c>
      <c r="L460" t="str">
        <f>VLOOKUP(D460,'plan de cuentas'!C:H,5,0)</f>
        <v>Ingresos</v>
      </c>
      <c r="M460" t="str">
        <f>VLOOKUP(D460,'plan de cuentas'!C:I,6,0)</f>
        <v>Tarjetas de Credito</v>
      </c>
      <c r="N460">
        <f>VLOOKUP(D460,'plan de cuentas'!C:J,7,0)</f>
        <v>0</v>
      </c>
      <c r="P460" t="str">
        <f t="shared" si="35"/>
        <v>77602</v>
      </c>
    </row>
    <row r="461" spans="1:16" x14ac:dyDescent="0.25">
      <c r="A461" s="310" t="s">
        <v>4878</v>
      </c>
      <c r="B461" s="383">
        <v>6</v>
      </c>
      <c r="C461" s="383">
        <v>621077602025990</v>
      </c>
      <c r="D461" s="499" t="s">
        <v>1430</v>
      </c>
      <c r="E461" t="str">
        <f t="shared" ref="E461:E524" si="37">+MID(D461,3,2)&amp;+MID(D461,6,1)&amp;+MID(D461,8,2)&amp;+MID(D461,11,3)&amp;+MID(D461,17,2)&amp;+MID(D461,20,3)&amp;+MID(D461,24,2)</f>
        <v>620107760202599</v>
      </c>
      <c r="G461">
        <v>25</v>
      </c>
      <c r="H461" s="499" t="s">
        <v>1431</v>
      </c>
      <c r="I461" s="549">
        <v>-4212894</v>
      </c>
      <c r="J461" s="314">
        <f t="shared" si="36"/>
        <v>-4212.8940000000002</v>
      </c>
      <c r="K461" t="str">
        <f>+VLOOKUP(D461,'plan de cuentas'!C:G,4,0)</f>
        <v>GANANCIAS</v>
      </c>
      <c r="L461" t="str">
        <f>VLOOKUP(D461,'plan de cuentas'!C:H,5,0)</f>
        <v>Ingresos</v>
      </c>
      <c r="M461" t="str">
        <f>VLOOKUP(D461,'plan de cuentas'!C:I,6,0)</f>
        <v>Tarjetas de Credito</v>
      </c>
      <c r="N461">
        <f>VLOOKUP(D461,'plan de cuentas'!C:J,7,0)</f>
        <v>0</v>
      </c>
      <c r="P461" t="str">
        <f t="shared" si="35"/>
        <v>77602</v>
      </c>
    </row>
    <row r="462" spans="1:16" x14ac:dyDescent="0.25">
      <c r="A462" s="311" t="s">
        <v>4878</v>
      </c>
      <c r="B462" s="384">
        <v>6</v>
      </c>
      <c r="C462" s="384">
        <v>621077602026990</v>
      </c>
      <c r="D462" s="385" t="s">
        <v>1557</v>
      </c>
      <c r="E462" t="str">
        <f t="shared" si="37"/>
        <v>620107760202699</v>
      </c>
      <c r="G462">
        <v>25</v>
      </c>
      <c r="H462" s="385" t="s">
        <v>1602</v>
      </c>
      <c r="I462" s="548">
        <v>-4948587</v>
      </c>
      <c r="J462" s="314">
        <f t="shared" si="36"/>
        <v>-4948.5870000000004</v>
      </c>
      <c r="K462" t="str">
        <f>+VLOOKUP(D462,'plan de cuentas'!C:G,4,0)</f>
        <v>GANANCIAS</v>
      </c>
      <c r="L462" t="str">
        <f>VLOOKUP(D462,'plan de cuentas'!C:H,5,0)</f>
        <v>Ingresos</v>
      </c>
      <c r="M462" t="str">
        <f>VLOOKUP(D462,'plan de cuentas'!C:I,6,0)</f>
        <v>Tarjetas de Credito</v>
      </c>
      <c r="N462">
        <f>VLOOKUP(D462,'plan de cuentas'!C:J,7,0)</f>
        <v>0</v>
      </c>
      <c r="P462" t="str">
        <f t="shared" ref="P462:P525" si="38">MID(E462,6,5)</f>
        <v>77602</v>
      </c>
    </row>
    <row r="463" spans="1:16" x14ac:dyDescent="0.25">
      <c r="A463" s="310" t="s">
        <v>4878</v>
      </c>
      <c r="B463" s="383">
        <v>6</v>
      </c>
      <c r="C463" s="383">
        <v>621077602046990</v>
      </c>
      <c r="D463" s="499" t="s">
        <v>1432</v>
      </c>
      <c r="E463" t="str">
        <f t="shared" si="37"/>
        <v>620107760204699</v>
      </c>
      <c r="G463">
        <v>25</v>
      </c>
      <c r="H463" s="499" t="s">
        <v>1433</v>
      </c>
      <c r="I463" s="549">
        <v>-200000</v>
      </c>
      <c r="J463" s="314">
        <f t="shared" si="36"/>
        <v>-200</v>
      </c>
      <c r="K463" t="str">
        <f>+VLOOKUP(D463,'plan de cuentas'!C:G,4,0)</f>
        <v>GANANCIAS</v>
      </c>
      <c r="L463" t="str">
        <f>VLOOKUP(D463,'plan de cuentas'!C:H,5,0)</f>
        <v>Ingresos</v>
      </c>
      <c r="M463" t="str">
        <f>VLOOKUP(D463,'plan de cuentas'!C:I,6,0)</f>
        <v>Tarjetas de Credito</v>
      </c>
      <c r="N463">
        <f>VLOOKUP(D463,'plan de cuentas'!C:J,7,0)</f>
        <v>0</v>
      </c>
      <c r="P463" t="str">
        <f t="shared" si="38"/>
        <v>77602</v>
      </c>
    </row>
    <row r="464" spans="1:16" x14ac:dyDescent="0.25">
      <c r="A464" s="311" t="s">
        <v>4878</v>
      </c>
      <c r="B464" s="384">
        <v>6</v>
      </c>
      <c r="C464" s="384">
        <v>621080602002990</v>
      </c>
      <c r="D464" s="385" t="s">
        <v>2424</v>
      </c>
      <c r="E464" t="str">
        <f t="shared" si="37"/>
        <v>620108060200299</v>
      </c>
      <c r="G464">
        <v>25</v>
      </c>
      <c r="H464" s="385" t="s">
        <v>2743</v>
      </c>
      <c r="I464" s="548">
        <v>-3628438</v>
      </c>
      <c r="J464" s="314">
        <f t="shared" si="36"/>
        <v>-3628.4380000000001</v>
      </c>
      <c r="K464" t="str">
        <f>+VLOOKUP(D464,'plan de cuentas'!C:G,4,0)</f>
        <v>GANANCIAS</v>
      </c>
      <c r="L464" t="str">
        <f>VLOOKUP(D464,'plan de cuentas'!C:H,5,0)</f>
        <v>Ingresos</v>
      </c>
      <c r="M464" t="str">
        <f>VLOOKUP(D464,'plan de cuentas'!C:I,6,0)</f>
        <v>Comisiones de cobranzas</v>
      </c>
      <c r="N464">
        <f>VLOOKUP(D464,'plan de cuentas'!C:J,7,0)</f>
        <v>0</v>
      </c>
      <c r="P464" t="str">
        <f t="shared" si="38"/>
        <v>80602</v>
      </c>
    </row>
    <row r="465" spans="1:16" x14ac:dyDescent="0.25">
      <c r="A465" s="310" t="s">
        <v>4878</v>
      </c>
      <c r="B465" s="383">
        <v>6</v>
      </c>
      <c r="C465" s="383">
        <v>621080602008980</v>
      </c>
      <c r="D465" s="499" t="s">
        <v>4562</v>
      </c>
      <c r="E465" t="str">
        <f t="shared" si="37"/>
        <v>620108060200898</v>
      </c>
      <c r="G465">
        <v>25</v>
      </c>
      <c r="H465" s="499" t="s">
        <v>1251</v>
      </c>
      <c r="I465" s="549">
        <v>-8076741</v>
      </c>
      <c r="J465" s="314">
        <f t="shared" si="36"/>
        <v>-8076.741</v>
      </c>
      <c r="K465" t="str">
        <f>+VLOOKUP(D465,'plan de cuentas'!C:G,4,0)</f>
        <v>GANANCIAS</v>
      </c>
      <c r="L465" t="str">
        <f>VLOOKUP(D465,'plan de cuentas'!C:H,5,0)</f>
        <v>Ingresos</v>
      </c>
      <c r="M465" t="str">
        <f>VLOOKUP(D465,'plan de cuentas'!C:I,6,0)</f>
        <v>Comisiones de cobranzas</v>
      </c>
      <c r="N465">
        <f>VLOOKUP(D465,'plan de cuentas'!C:J,7,0)</f>
        <v>0</v>
      </c>
      <c r="P465" t="str">
        <f t="shared" si="38"/>
        <v>80602</v>
      </c>
    </row>
    <row r="466" spans="1:16" x14ac:dyDescent="0.25">
      <c r="A466" s="311" t="s">
        <v>4878</v>
      </c>
      <c r="B466" s="384">
        <v>6</v>
      </c>
      <c r="C466" s="384">
        <v>621080602009990</v>
      </c>
      <c r="D466" s="385" t="s">
        <v>2425</v>
      </c>
      <c r="E466" t="str">
        <f t="shared" si="37"/>
        <v>620108060200999</v>
      </c>
      <c r="G466">
        <v>25</v>
      </c>
      <c r="H466" s="385" t="s">
        <v>2744</v>
      </c>
      <c r="I466" s="548">
        <v>-8821738</v>
      </c>
      <c r="J466" s="314">
        <f t="shared" si="36"/>
        <v>-8821.7379999999994</v>
      </c>
      <c r="K466" t="str">
        <f>+VLOOKUP(D466,'plan de cuentas'!C:G,4,0)</f>
        <v>GANANCIAS</v>
      </c>
      <c r="L466" t="str">
        <f>VLOOKUP(D466,'plan de cuentas'!C:H,5,0)</f>
        <v>Ingresos</v>
      </c>
      <c r="M466" t="str">
        <f>VLOOKUP(D466,'plan de cuentas'!C:I,6,0)</f>
        <v>Comisiones de cobranzas</v>
      </c>
      <c r="N466">
        <f>VLOOKUP(D466,'plan de cuentas'!C:J,7,0)</f>
        <v>0</v>
      </c>
      <c r="P466" t="str">
        <f t="shared" si="38"/>
        <v>80602</v>
      </c>
    </row>
    <row r="467" spans="1:16" x14ac:dyDescent="0.25">
      <c r="A467" s="310" t="s">
        <v>4878</v>
      </c>
      <c r="B467" s="383">
        <v>6</v>
      </c>
      <c r="C467" s="383">
        <v>621080602040980</v>
      </c>
      <c r="D467" s="499" t="s">
        <v>2426</v>
      </c>
      <c r="E467" t="str">
        <f t="shared" si="37"/>
        <v>620108060204098</v>
      </c>
      <c r="G467">
        <v>25</v>
      </c>
      <c r="H467" s="499" t="s">
        <v>2745</v>
      </c>
      <c r="I467" s="549">
        <v>-23419336</v>
      </c>
      <c r="J467" s="314">
        <f t="shared" si="36"/>
        <v>-23419.335999999999</v>
      </c>
      <c r="K467" t="str">
        <f>+VLOOKUP(D467,'plan de cuentas'!C:G,4,0)</f>
        <v>GANANCIAS</v>
      </c>
      <c r="L467" t="str">
        <f>VLOOKUP(D467,'plan de cuentas'!C:H,5,0)</f>
        <v>Ingresos</v>
      </c>
      <c r="M467" t="str">
        <f>VLOOKUP(D467,'plan de cuentas'!C:I,6,0)</f>
        <v>Comisiones de cobranzas</v>
      </c>
      <c r="N467">
        <f>VLOOKUP(D467,'plan de cuentas'!C:J,7,0)</f>
        <v>0</v>
      </c>
      <c r="P467" t="str">
        <f t="shared" si="38"/>
        <v>80602</v>
      </c>
    </row>
    <row r="468" spans="1:16" x14ac:dyDescent="0.25">
      <c r="A468" s="311" t="s">
        <v>4878</v>
      </c>
      <c r="B468" s="384">
        <v>6</v>
      </c>
      <c r="C468" s="384">
        <v>621080602040990</v>
      </c>
      <c r="D468" s="385" t="s">
        <v>2427</v>
      </c>
      <c r="E468" t="str">
        <f t="shared" si="37"/>
        <v>620108060204099</v>
      </c>
      <c r="G468">
        <v>25</v>
      </c>
      <c r="H468" s="385" t="s">
        <v>2746</v>
      </c>
      <c r="I468" s="548">
        <v>-3470109904</v>
      </c>
      <c r="J468" s="314">
        <f t="shared" si="36"/>
        <v>-3470109.9040000001</v>
      </c>
      <c r="K468" t="str">
        <f>+VLOOKUP(D468,'plan de cuentas'!C:G,4,0)</f>
        <v>GANANCIAS</v>
      </c>
      <c r="L468" t="str">
        <f>VLOOKUP(D468,'plan de cuentas'!C:H,5,0)</f>
        <v>Ingresos</v>
      </c>
      <c r="M468" t="str">
        <f>VLOOKUP(D468,'plan de cuentas'!C:I,6,0)</f>
        <v>Comisiones de cobranzas</v>
      </c>
      <c r="N468">
        <f>VLOOKUP(D468,'plan de cuentas'!C:J,7,0)</f>
        <v>0</v>
      </c>
      <c r="P468" t="str">
        <f t="shared" si="38"/>
        <v>80602</v>
      </c>
    </row>
    <row r="469" spans="1:16" x14ac:dyDescent="0.25">
      <c r="A469" s="310" t="s">
        <v>4878</v>
      </c>
      <c r="B469" s="383">
        <v>7</v>
      </c>
      <c r="C469" s="383">
        <v>621080602110990</v>
      </c>
      <c r="D469" s="499" t="s">
        <v>2429</v>
      </c>
      <c r="E469" t="str">
        <f t="shared" si="37"/>
        <v>620108060211099</v>
      </c>
      <c r="G469">
        <v>25</v>
      </c>
      <c r="H469" s="499" t="s">
        <v>2748</v>
      </c>
      <c r="I469" s="549">
        <v>-12683330</v>
      </c>
      <c r="J469" s="314">
        <f t="shared" si="36"/>
        <v>-12683.33</v>
      </c>
      <c r="K469" t="str">
        <f>+VLOOKUP(D469,'plan de cuentas'!C:G,4,0)</f>
        <v>GANANCIAS</v>
      </c>
      <c r="L469" t="str">
        <f>VLOOKUP(D469,'plan de cuentas'!C:H,5,0)</f>
        <v>Ingresos</v>
      </c>
      <c r="M469" t="str">
        <f>VLOOKUP(D469,'plan de cuentas'!C:I,6,0)</f>
        <v>Comisiones de cobranzas</v>
      </c>
      <c r="N469">
        <f>VLOOKUP(D469,'plan de cuentas'!C:J,7,0)</f>
        <v>0</v>
      </c>
      <c r="P469" t="str">
        <f t="shared" si="38"/>
        <v>80602</v>
      </c>
    </row>
    <row r="470" spans="1:16" x14ac:dyDescent="0.25">
      <c r="A470" s="311" t="s">
        <v>4878</v>
      </c>
      <c r="B470" s="384">
        <v>6</v>
      </c>
      <c r="C470" s="384">
        <v>621080602112980</v>
      </c>
      <c r="D470" s="385" t="s">
        <v>2430</v>
      </c>
      <c r="E470" t="str">
        <f t="shared" si="37"/>
        <v>620108060211298</v>
      </c>
      <c r="G470">
        <v>25</v>
      </c>
      <c r="H470" s="385" t="s">
        <v>2749</v>
      </c>
      <c r="I470" s="548">
        <v>-1265787</v>
      </c>
      <c r="J470" s="314">
        <f t="shared" si="36"/>
        <v>-1265.787</v>
      </c>
      <c r="K470" t="str">
        <f>+VLOOKUP(D470,'plan de cuentas'!C:G,4,0)</f>
        <v>GANANCIAS</v>
      </c>
      <c r="L470" t="str">
        <f>VLOOKUP(D470,'plan de cuentas'!C:H,5,0)</f>
        <v>Ingresos</v>
      </c>
      <c r="M470" t="str">
        <f>VLOOKUP(D470,'plan de cuentas'!C:I,6,0)</f>
        <v>Comisiones de cobranzas</v>
      </c>
      <c r="N470">
        <f>VLOOKUP(D470,'plan de cuentas'!C:J,7,0)</f>
        <v>0</v>
      </c>
      <c r="P470" t="str">
        <f t="shared" si="38"/>
        <v>80602</v>
      </c>
    </row>
    <row r="471" spans="1:16" x14ac:dyDescent="0.25">
      <c r="A471" s="310" t="s">
        <v>4878</v>
      </c>
      <c r="B471" s="383">
        <v>6</v>
      </c>
      <c r="C471" s="383">
        <v>631080804000980</v>
      </c>
      <c r="D471" s="499" t="s">
        <v>2431</v>
      </c>
      <c r="E471" t="str">
        <f t="shared" si="37"/>
        <v>630108080400098</v>
      </c>
      <c r="G471">
        <v>25</v>
      </c>
      <c r="H471" s="499" t="s">
        <v>1252</v>
      </c>
      <c r="I471" s="549">
        <v>-14907992</v>
      </c>
      <c r="J471" s="314">
        <f t="shared" si="36"/>
        <v>-14907.992</v>
      </c>
      <c r="K471" t="str">
        <f>+VLOOKUP(D471,'plan de cuentas'!C:G,4,0)</f>
        <v>GANANCIAS</v>
      </c>
      <c r="L471" t="str">
        <f>VLOOKUP(D471,'plan de cuentas'!C:H,5,0)</f>
        <v>Ingresos</v>
      </c>
      <c r="M471" t="str">
        <f>VLOOKUP(D471,'plan de cuentas'!C:I,6,0)</f>
        <v>comisiones cobradas</v>
      </c>
      <c r="N471">
        <f>VLOOKUP(D471,'plan de cuentas'!C:J,7,0)</f>
        <v>0</v>
      </c>
      <c r="P471" t="str">
        <f t="shared" si="38"/>
        <v>80804</v>
      </c>
    </row>
    <row r="472" spans="1:16" x14ac:dyDescent="0.25">
      <c r="A472" s="311" t="s">
        <v>4878</v>
      </c>
      <c r="B472" s="384">
        <v>6</v>
      </c>
      <c r="C472" s="384">
        <v>631080804001980</v>
      </c>
      <c r="D472" s="385" t="s">
        <v>1434</v>
      </c>
      <c r="E472" t="str">
        <f t="shared" si="37"/>
        <v>630108080400198</v>
      </c>
      <c r="G472">
        <v>25</v>
      </c>
      <c r="H472" s="385" t="s">
        <v>1254</v>
      </c>
      <c r="I472" s="548">
        <v>-1769198</v>
      </c>
      <c r="J472" s="314">
        <f t="shared" si="36"/>
        <v>-1769.1980000000001</v>
      </c>
      <c r="K472" t="str">
        <f>+VLOOKUP(D472,'plan de cuentas'!C:G,4,0)</f>
        <v>GANANCIAS</v>
      </c>
      <c r="L472" t="str">
        <f>VLOOKUP(D472,'plan de cuentas'!C:H,5,0)</f>
        <v>Ingresos</v>
      </c>
      <c r="M472" t="str">
        <f>VLOOKUP(D472,'plan de cuentas'!C:I,6,0)</f>
        <v>comisiones cobradas</v>
      </c>
      <c r="N472">
        <f>VLOOKUP(D472,'plan de cuentas'!C:J,7,0)</f>
        <v>0</v>
      </c>
      <c r="P472" t="str">
        <f t="shared" si="38"/>
        <v>80804</v>
      </c>
    </row>
    <row r="473" spans="1:16" x14ac:dyDescent="0.25">
      <c r="A473" s="310" t="s">
        <v>4878</v>
      </c>
      <c r="B473" s="383">
        <v>6</v>
      </c>
      <c r="C473" s="383">
        <v>631080804001990</v>
      </c>
      <c r="D473" s="499" t="s">
        <v>1253</v>
      </c>
      <c r="E473" t="str">
        <f t="shared" si="37"/>
        <v>630108080400199</v>
      </c>
      <c r="G473">
        <v>25</v>
      </c>
      <c r="H473" s="499" t="s">
        <v>1254</v>
      </c>
      <c r="I473" s="549">
        <v>-280452303</v>
      </c>
      <c r="J473" s="314">
        <f t="shared" si="36"/>
        <v>-280452.30300000001</v>
      </c>
      <c r="K473" t="str">
        <f>+VLOOKUP(D473,'plan de cuentas'!C:G,4,0)</f>
        <v>GANANCIAS</v>
      </c>
      <c r="L473" t="str">
        <f>VLOOKUP(D473,'plan de cuentas'!C:H,5,0)</f>
        <v>Ingresos</v>
      </c>
      <c r="M473" t="str">
        <f>VLOOKUP(D473,'plan de cuentas'!C:I,6,0)</f>
        <v>comisiones cobradas</v>
      </c>
      <c r="N473">
        <f>VLOOKUP(D473,'plan de cuentas'!C:J,7,0)</f>
        <v>0</v>
      </c>
      <c r="P473" t="str">
        <f t="shared" si="38"/>
        <v>80804</v>
      </c>
    </row>
    <row r="474" spans="1:16" x14ac:dyDescent="0.25">
      <c r="A474" s="311" t="s">
        <v>4878</v>
      </c>
      <c r="B474" s="384">
        <v>6</v>
      </c>
      <c r="C474" s="384">
        <v>631080804004980</v>
      </c>
      <c r="D474" s="385" t="s">
        <v>2432</v>
      </c>
      <c r="E474" t="str">
        <f t="shared" si="37"/>
        <v>630108080400498</v>
      </c>
      <c r="G474">
        <v>25</v>
      </c>
      <c r="H474" s="385" t="s">
        <v>2750</v>
      </c>
      <c r="I474" s="548">
        <v>-1361195</v>
      </c>
      <c r="J474" s="314">
        <f t="shared" si="36"/>
        <v>-1361.1949999999999</v>
      </c>
      <c r="K474" t="str">
        <f>+VLOOKUP(D474,'plan de cuentas'!C:G,4,0)</f>
        <v>GANANCIAS</v>
      </c>
      <c r="L474" t="str">
        <f>VLOOKUP(D474,'plan de cuentas'!C:H,5,0)</f>
        <v>Ingresos</v>
      </c>
      <c r="M474" t="str">
        <f>VLOOKUP(D474,'plan de cuentas'!C:I,6,0)</f>
        <v>comisiones cobradas</v>
      </c>
      <c r="N474">
        <f>VLOOKUP(D474,'plan de cuentas'!C:J,7,0)</f>
        <v>0</v>
      </c>
      <c r="P474" t="str">
        <f t="shared" si="38"/>
        <v>80804</v>
      </c>
    </row>
    <row r="475" spans="1:16" x14ac:dyDescent="0.25">
      <c r="A475" s="310" t="s">
        <v>4878</v>
      </c>
      <c r="B475" s="383">
        <v>6</v>
      </c>
      <c r="C475" s="383">
        <v>631080804004990</v>
      </c>
      <c r="D475" s="499" t="s">
        <v>2433</v>
      </c>
      <c r="E475" t="str">
        <f t="shared" si="37"/>
        <v>630108080400499</v>
      </c>
      <c r="G475">
        <v>25</v>
      </c>
      <c r="H475" s="499" t="s">
        <v>2750</v>
      </c>
      <c r="I475" s="549">
        <v>-170854087</v>
      </c>
      <c r="J475" s="314">
        <f t="shared" si="36"/>
        <v>-170854.087</v>
      </c>
      <c r="K475" t="str">
        <f>+VLOOKUP(D475,'plan de cuentas'!C:G,4,0)</f>
        <v>GANANCIAS</v>
      </c>
      <c r="L475" t="str">
        <f>VLOOKUP(D475,'plan de cuentas'!C:H,5,0)</f>
        <v>Ingresos</v>
      </c>
      <c r="M475" t="str">
        <f>VLOOKUP(D475,'plan de cuentas'!C:I,6,0)</f>
        <v>comisiones cobradas</v>
      </c>
      <c r="N475">
        <f>VLOOKUP(D475,'plan de cuentas'!C:J,7,0)</f>
        <v>0</v>
      </c>
      <c r="P475" t="str">
        <f t="shared" si="38"/>
        <v>80804</v>
      </c>
    </row>
    <row r="476" spans="1:16" x14ac:dyDescent="0.25">
      <c r="A476" s="311" t="s">
        <v>4878</v>
      </c>
      <c r="B476" s="384">
        <v>6</v>
      </c>
      <c r="C476" s="384">
        <v>631080804011990</v>
      </c>
      <c r="D476" s="385" t="s">
        <v>2435</v>
      </c>
      <c r="E476" t="str">
        <f t="shared" si="37"/>
        <v>630108080401199</v>
      </c>
      <c r="G476">
        <v>25</v>
      </c>
      <c r="H476" s="385" t="s">
        <v>2752</v>
      </c>
      <c r="I476" s="548">
        <v>-265436078</v>
      </c>
      <c r="J476" s="314">
        <f t="shared" si="36"/>
        <v>-265436.07799999998</v>
      </c>
      <c r="K476" t="str">
        <f>+VLOOKUP(D476,'plan de cuentas'!C:G,4,0)</f>
        <v>GANANCIAS</v>
      </c>
      <c r="L476" t="str">
        <f>VLOOKUP(D476,'plan de cuentas'!C:H,5,0)</f>
        <v>Ingresos</v>
      </c>
      <c r="M476" t="str">
        <f>VLOOKUP(D476,'plan de cuentas'!C:I,6,0)</f>
        <v>comisiones cobradas</v>
      </c>
      <c r="N476">
        <f>VLOOKUP(D476,'plan de cuentas'!C:J,7,0)</f>
        <v>0</v>
      </c>
      <c r="P476" t="str">
        <f t="shared" si="38"/>
        <v>80804</v>
      </c>
    </row>
    <row r="477" spans="1:16" x14ac:dyDescent="0.25">
      <c r="A477" s="310" t="s">
        <v>4878</v>
      </c>
      <c r="B477" s="383">
        <v>6</v>
      </c>
      <c r="C477" s="383">
        <v>631081002000990</v>
      </c>
      <c r="D477" s="499" t="s">
        <v>1256</v>
      </c>
      <c r="E477" t="str">
        <f t="shared" si="37"/>
        <v>630108100200099</v>
      </c>
      <c r="G477">
        <v>29</v>
      </c>
      <c r="H477" s="499" t="s">
        <v>1255</v>
      </c>
      <c r="I477" s="549">
        <v>-128</v>
      </c>
      <c r="J477" s="314">
        <f t="shared" si="36"/>
        <v>-0.128</v>
      </c>
      <c r="K477" t="str">
        <f>+VLOOKUP(D477,'plan de cuentas'!C:G,4,0)</f>
        <v>GANANCIAS</v>
      </c>
      <c r="L477" t="str">
        <f>VLOOKUP(D477,'plan de cuentas'!C:H,5,0)</f>
        <v>Ganancia/Perdida por Valuación</v>
      </c>
      <c r="M477" t="str">
        <f>VLOOKUP(D477,'plan de cuentas'!C:I,6,0)</f>
        <v>Ganancia/Perdida por Valuación</v>
      </c>
      <c r="N477">
        <f>VLOOKUP(D477,'plan de cuentas'!C:J,7,0)</f>
        <v>0</v>
      </c>
      <c r="P477" t="str">
        <f t="shared" si="38"/>
        <v>81002</v>
      </c>
    </row>
    <row r="478" spans="1:16" x14ac:dyDescent="0.25">
      <c r="A478" s="311" t="s">
        <v>4878</v>
      </c>
      <c r="B478" s="384">
        <v>6</v>
      </c>
      <c r="C478" s="384">
        <v>633081602000990</v>
      </c>
      <c r="D478" s="385" t="s">
        <v>2438</v>
      </c>
      <c r="E478" t="str">
        <f t="shared" si="37"/>
        <v>630308160200099</v>
      </c>
      <c r="G478">
        <v>25</v>
      </c>
      <c r="H478" s="385" t="s">
        <v>2755</v>
      </c>
      <c r="I478" s="548">
        <v>-19769714</v>
      </c>
      <c r="J478" s="314">
        <f t="shared" si="36"/>
        <v>-19769.714</v>
      </c>
      <c r="K478" t="str">
        <f>+VLOOKUP(D478,'plan de cuentas'!C:G,4,0)</f>
        <v>GANANCIAS</v>
      </c>
      <c r="L478" t="str">
        <f>VLOOKUP(D478,'plan de cuentas'!C:H,5,0)</f>
        <v>Ingresos</v>
      </c>
      <c r="M478" t="str">
        <f>VLOOKUP(D478,'plan de cuentas'!C:I,6,0)</f>
        <v>Intereses</v>
      </c>
      <c r="N478">
        <f>VLOOKUP(D478,'plan de cuentas'!C:J,7,0)</f>
        <v>0</v>
      </c>
      <c r="P478" t="str">
        <f t="shared" si="38"/>
        <v>81602</v>
      </c>
    </row>
    <row r="479" spans="1:16" x14ac:dyDescent="0.25">
      <c r="A479" s="310" t="s">
        <v>4878</v>
      </c>
      <c r="B479" s="383">
        <v>6</v>
      </c>
      <c r="C479" s="383">
        <v>633081802000990</v>
      </c>
      <c r="D479" s="499" t="s">
        <v>2439</v>
      </c>
      <c r="E479" t="str">
        <f t="shared" si="37"/>
        <v>630308180200099</v>
      </c>
      <c r="G479">
        <v>25</v>
      </c>
      <c r="H479" s="499" t="s">
        <v>1436</v>
      </c>
      <c r="I479" s="549">
        <v>-74539683</v>
      </c>
      <c r="J479" s="314">
        <f t="shared" si="36"/>
        <v>-74539.683000000005</v>
      </c>
      <c r="K479" t="str">
        <f>+VLOOKUP(D479,'plan de cuentas'!C:G,4,0)</f>
        <v>GANANCIAS</v>
      </c>
      <c r="L479" t="str">
        <f>VLOOKUP(D479,'plan de cuentas'!C:H,5,0)</f>
        <v>Ingresos</v>
      </c>
      <c r="M479" t="str">
        <f>VLOOKUP(D479,'plan de cuentas'!C:I,6,0)</f>
        <v>Intereses</v>
      </c>
      <c r="N479">
        <f>VLOOKUP(D479,'plan de cuentas'!C:J,7,0)</f>
        <v>0</v>
      </c>
      <c r="P479" t="str">
        <f t="shared" si="38"/>
        <v>81802</v>
      </c>
    </row>
    <row r="480" spans="1:16" x14ac:dyDescent="0.25">
      <c r="A480" s="311" t="s">
        <v>4878</v>
      </c>
      <c r="B480" s="384">
        <v>6</v>
      </c>
      <c r="C480" s="384">
        <v>633081802001980</v>
      </c>
      <c r="D480" s="385" t="s">
        <v>1435</v>
      </c>
      <c r="E480" t="str">
        <f t="shared" si="37"/>
        <v>630308180200198</v>
      </c>
      <c r="G480">
        <v>25</v>
      </c>
      <c r="H480" s="385" t="s">
        <v>1436</v>
      </c>
      <c r="I480" s="548">
        <v>-1778200</v>
      </c>
      <c r="J480" s="314">
        <f t="shared" si="36"/>
        <v>-1778.2</v>
      </c>
      <c r="K480" t="str">
        <f>+VLOOKUP(D480,'plan de cuentas'!C:G,4,0)</f>
        <v>GANANCIAS</v>
      </c>
      <c r="L480" t="str">
        <f>VLOOKUP(D480,'plan de cuentas'!C:H,5,0)</f>
        <v>Ingresos</v>
      </c>
      <c r="M480" t="str">
        <f>VLOOKUP(D480,'plan de cuentas'!C:I,6,0)</f>
        <v>Intereses</v>
      </c>
      <c r="N480">
        <f>VLOOKUP(D480,'plan de cuentas'!C:J,7,0)</f>
        <v>0</v>
      </c>
      <c r="P480" t="str">
        <f t="shared" si="38"/>
        <v>81802</v>
      </c>
    </row>
    <row r="481" spans="1:16" x14ac:dyDescent="0.25">
      <c r="A481" s="310" t="s">
        <v>4878</v>
      </c>
      <c r="B481" s="383">
        <v>6</v>
      </c>
      <c r="C481" s="383">
        <v>633081802008990</v>
      </c>
      <c r="D481" s="499" t="s">
        <v>1257</v>
      </c>
      <c r="E481" t="str">
        <f t="shared" si="37"/>
        <v>630308180200899</v>
      </c>
      <c r="G481">
        <v>25</v>
      </c>
      <c r="H481" s="499" t="s">
        <v>1258</v>
      </c>
      <c r="I481" s="549">
        <v>-13897465</v>
      </c>
      <c r="J481" s="314">
        <f t="shared" si="36"/>
        <v>-13897.465</v>
      </c>
      <c r="K481" t="str">
        <f>+VLOOKUP(D481,'plan de cuentas'!C:G,4,0)</f>
        <v>GANANCIAS</v>
      </c>
      <c r="L481" t="str">
        <f>VLOOKUP(D481,'plan de cuentas'!C:H,5,0)</f>
        <v>Ingresos</v>
      </c>
      <c r="M481" t="str">
        <f>VLOOKUP(D481,'plan de cuentas'!C:I,6,0)</f>
        <v>Intereses</v>
      </c>
      <c r="N481">
        <f>VLOOKUP(D481,'plan de cuentas'!C:J,7,0)</f>
        <v>0</v>
      </c>
      <c r="P481" t="str">
        <f t="shared" si="38"/>
        <v>81802</v>
      </c>
    </row>
    <row r="482" spans="1:16" x14ac:dyDescent="0.25">
      <c r="A482" s="311" t="s">
        <v>4878</v>
      </c>
      <c r="B482" s="384">
        <v>6</v>
      </c>
      <c r="C482" s="384">
        <v>634082004000990</v>
      </c>
      <c r="D482" s="385" t="s">
        <v>1259</v>
      </c>
      <c r="E482" t="str">
        <f t="shared" si="37"/>
        <v>630408200400099</v>
      </c>
      <c r="G482">
        <v>29</v>
      </c>
      <c r="H482" s="385" t="s">
        <v>1260</v>
      </c>
      <c r="I482" s="548">
        <v>-53990507881</v>
      </c>
      <c r="J482" s="314">
        <f t="shared" si="36"/>
        <v>-53990507.880999997</v>
      </c>
      <c r="K482" t="str">
        <f>+VLOOKUP(D482,'plan de cuentas'!C:G,4,0)</f>
        <v>GANANCIAS</v>
      </c>
      <c r="L482" t="str">
        <f>VLOOKUP(D482,'plan de cuentas'!C:H,5,0)</f>
        <v>Ganancia/Perdida por Valuación</v>
      </c>
      <c r="M482" t="str">
        <f>VLOOKUP(D482,'plan de cuentas'!C:I,6,0)</f>
        <v>Ganancia/Perdida por Valuación</v>
      </c>
      <c r="N482">
        <f>VLOOKUP(D482,'plan de cuentas'!C:J,7,0)</f>
        <v>0</v>
      </c>
      <c r="P482" t="str">
        <f t="shared" si="38"/>
        <v>82004</v>
      </c>
    </row>
    <row r="483" spans="1:16" x14ac:dyDescent="0.25">
      <c r="A483" s="310" t="s">
        <v>4878</v>
      </c>
      <c r="B483" s="383">
        <v>6</v>
      </c>
      <c r="C483" s="383">
        <v>634082202000990</v>
      </c>
      <c r="D483" s="499" t="s">
        <v>1263</v>
      </c>
      <c r="E483" t="str">
        <f t="shared" si="37"/>
        <v>630408220200099</v>
      </c>
      <c r="G483">
        <v>29</v>
      </c>
      <c r="H483" s="499" t="s">
        <v>1264</v>
      </c>
      <c r="I483" s="549">
        <v>-2613619997</v>
      </c>
      <c r="J483" s="314">
        <f t="shared" si="36"/>
        <v>-2613619.997</v>
      </c>
      <c r="K483" t="str">
        <f>+VLOOKUP(D483,'plan de cuentas'!C:G,4,0)</f>
        <v>GANANCIAS</v>
      </c>
      <c r="L483" t="str">
        <f>VLOOKUP(D483,'plan de cuentas'!C:H,5,0)</f>
        <v>Ganancia/Perdida por Valuación</v>
      </c>
      <c r="M483" t="str">
        <f>VLOOKUP(D483,'plan de cuentas'!C:I,6,0)</f>
        <v>Ganancia/Perdida por Valuación</v>
      </c>
      <c r="N483">
        <f>VLOOKUP(D483,'plan de cuentas'!C:J,7,0)</f>
        <v>0</v>
      </c>
      <c r="P483" t="str">
        <f t="shared" si="38"/>
        <v>82202</v>
      </c>
    </row>
    <row r="484" spans="1:16" x14ac:dyDescent="0.25">
      <c r="A484" s="311" t="s">
        <v>4878</v>
      </c>
      <c r="B484" s="384">
        <v>6</v>
      </c>
      <c r="C484" s="384">
        <v>634082204000990</v>
      </c>
      <c r="D484" s="385" t="s">
        <v>1265</v>
      </c>
      <c r="E484" t="str">
        <f t="shared" si="37"/>
        <v>630408220400099</v>
      </c>
      <c r="G484">
        <v>29</v>
      </c>
      <c r="H484" s="385" t="s">
        <v>51</v>
      </c>
      <c r="I484" s="548">
        <v>-17861961762</v>
      </c>
      <c r="J484" s="314">
        <f t="shared" si="36"/>
        <v>-17861961.761999998</v>
      </c>
      <c r="K484" t="str">
        <f>+VLOOKUP(D484,'plan de cuentas'!C:G,4,0)</f>
        <v>GANANCIAS</v>
      </c>
      <c r="L484" t="str">
        <f>VLOOKUP(D484,'plan de cuentas'!C:H,5,0)</f>
        <v>Ganancia/Perdida por Valuación</v>
      </c>
      <c r="M484" t="str">
        <f>VLOOKUP(D484,'plan de cuentas'!C:I,6,0)</f>
        <v>Ganancia/Perdida por Valuación</v>
      </c>
      <c r="N484">
        <f>VLOOKUP(D484,'plan de cuentas'!C:J,7,0)</f>
        <v>0</v>
      </c>
      <c r="P484" t="str">
        <f t="shared" si="38"/>
        <v>82204</v>
      </c>
    </row>
    <row r="485" spans="1:16" x14ac:dyDescent="0.25">
      <c r="A485" s="310" t="s">
        <v>4878</v>
      </c>
      <c r="B485" s="383">
        <v>6</v>
      </c>
      <c r="C485" s="383">
        <v>641082801000990</v>
      </c>
      <c r="D485" s="499" t="s">
        <v>2093</v>
      </c>
      <c r="E485" t="str">
        <f t="shared" si="37"/>
        <v>640108280100099</v>
      </c>
      <c r="G485">
        <v>29</v>
      </c>
      <c r="H485" s="499" t="s">
        <v>1707</v>
      </c>
      <c r="I485" s="549">
        <v>-24630542</v>
      </c>
      <c r="J485" s="314">
        <f t="shared" si="36"/>
        <v>-24630.542000000001</v>
      </c>
      <c r="K485" t="str">
        <f>+VLOOKUP(D485,'plan de cuentas'!C:G,4,0)</f>
        <v>GANANCIAS</v>
      </c>
      <c r="L485" t="str">
        <f>VLOOKUP(D485,'plan de cuentas'!C:H,5,0)</f>
        <v>Ingresos</v>
      </c>
      <c r="M485" t="str">
        <f>VLOOKUP(D485,'plan de cuentas'!C:I,6,0)</f>
        <v>Otras Ganancias</v>
      </c>
      <c r="N485">
        <f>VLOOKUP(D485,'plan de cuentas'!C:J,7,0)</f>
        <v>0</v>
      </c>
      <c r="P485" t="str">
        <f t="shared" si="38"/>
        <v>82801</v>
      </c>
    </row>
    <row r="486" spans="1:16" x14ac:dyDescent="0.25">
      <c r="A486" s="311" t="s">
        <v>4878</v>
      </c>
      <c r="B486" s="384">
        <v>6</v>
      </c>
      <c r="C486" s="384">
        <v>641083201001990</v>
      </c>
      <c r="D486" s="385" t="s">
        <v>1266</v>
      </c>
      <c r="E486" t="str">
        <f t="shared" si="37"/>
        <v>640108320100199</v>
      </c>
      <c r="G486">
        <v>29</v>
      </c>
      <c r="H486" s="385" t="s">
        <v>1267</v>
      </c>
      <c r="I486" s="548">
        <v>-975767787</v>
      </c>
      <c r="J486" s="314">
        <f t="shared" si="36"/>
        <v>-975767.78700000001</v>
      </c>
      <c r="K486" t="str">
        <f>+VLOOKUP(D486,'plan de cuentas'!C:G,4,0)</f>
        <v>GANANCIAS</v>
      </c>
      <c r="L486" t="str">
        <f>VLOOKUP(D486,'plan de cuentas'!C:H,5,0)</f>
        <v>Ingresos</v>
      </c>
      <c r="M486" t="str">
        <f>VLOOKUP(D486,'plan de cuentas'!C:I,6,0)</f>
        <v>Otras Ganancias</v>
      </c>
      <c r="N486">
        <f>VLOOKUP(D486,'plan de cuentas'!C:J,7,0)</f>
        <v>0</v>
      </c>
      <c r="P486" t="str">
        <f t="shared" si="38"/>
        <v>83201</v>
      </c>
    </row>
    <row r="487" spans="1:16" x14ac:dyDescent="0.25">
      <c r="A487" s="310" t="s">
        <v>4878</v>
      </c>
      <c r="B487" s="383">
        <v>6</v>
      </c>
      <c r="C487" s="383">
        <v>641083201007990</v>
      </c>
      <c r="D487" s="499" t="s">
        <v>1391</v>
      </c>
      <c r="E487" t="str">
        <f t="shared" si="37"/>
        <v>640108320100799</v>
      </c>
      <c r="G487">
        <v>29</v>
      </c>
      <c r="H487" s="499" t="s">
        <v>1392</v>
      </c>
      <c r="I487" s="549">
        <v>-90909</v>
      </c>
      <c r="J487" s="314">
        <f t="shared" si="36"/>
        <v>-90.909000000000006</v>
      </c>
      <c r="K487" t="str">
        <f>+VLOOKUP(D487,'plan de cuentas'!C:G,4,0)</f>
        <v>GANANCIAS</v>
      </c>
      <c r="L487" t="str">
        <f>VLOOKUP(D487,'plan de cuentas'!C:H,5,0)</f>
        <v>Otros Ingresos/Egresos</v>
      </c>
      <c r="M487" t="str">
        <f>VLOOKUP(D487,'plan de cuentas'!C:I,6,0)</f>
        <v>Otros Ingresos/Egresos</v>
      </c>
      <c r="N487">
        <f>VLOOKUP(D487,'plan de cuentas'!C:J,7,0)</f>
        <v>0</v>
      </c>
      <c r="P487" t="str">
        <f t="shared" si="38"/>
        <v>83201</v>
      </c>
    </row>
    <row r="488" spans="1:16" s="589" customFormat="1" x14ac:dyDescent="0.25">
      <c r="A488" s="590" t="s">
        <v>4878</v>
      </c>
      <c r="B488" s="591">
        <v>6</v>
      </c>
      <c r="C488" s="591">
        <v>641083201010990</v>
      </c>
      <c r="D488" s="592" t="s">
        <v>4565</v>
      </c>
      <c r="E488" s="589" t="str">
        <f t="shared" si="37"/>
        <v>640108320101099</v>
      </c>
      <c r="G488" s="589">
        <v>29</v>
      </c>
      <c r="H488" s="592" t="s">
        <v>4593</v>
      </c>
      <c r="I488" s="645">
        <v>-1045837410</v>
      </c>
      <c r="J488" s="646">
        <f t="shared" si="36"/>
        <v>-1045837.41</v>
      </c>
      <c r="K488" s="589" t="str">
        <f>+VLOOKUP(D488,'plan de cuentas'!C:G,4,0)</f>
        <v>GANANCIAS</v>
      </c>
      <c r="L488" s="589" t="str">
        <f>VLOOKUP(D488,'plan de cuentas'!C:H,5,0)</f>
        <v>Ingresos</v>
      </c>
      <c r="M488" s="589" t="str">
        <f>VLOOKUP(D488,'plan de cuentas'!C:I,6,0)</f>
        <v>Otras Ganancias</v>
      </c>
      <c r="N488" s="589">
        <f>VLOOKUP(D488,'plan de cuentas'!C:J,7,0)</f>
        <v>0</v>
      </c>
      <c r="P488" s="589" t="str">
        <f t="shared" si="38"/>
        <v>83201</v>
      </c>
    </row>
    <row r="489" spans="1:16" x14ac:dyDescent="0.25">
      <c r="A489" s="310" t="s">
        <v>4878</v>
      </c>
      <c r="B489" s="383">
        <v>6</v>
      </c>
      <c r="C489" s="383">
        <v>641083201016990</v>
      </c>
      <c r="D489" s="499" t="s">
        <v>4743</v>
      </c>
      <c r="E489" t="str">
        <f t="shared" si="37"/>
        <v>640108320101699</v>
      </c>
      <c r="G489">
        <v>29</v>
      </c>
      <c r="H489" s="499" t="s">
        <v>4744</v>
      </c>
      <c r="I489" s="549">
        <v>-532739013</v>
      </c>
      <c r="J489" s="314">
        <f t="shared" si="36"/>
        <v>-532739.01300000004</v>
      </c>
      <c r="K489" t="str">
        <f>+VLOOKUP(D489,'plan de cuentas'!C:G,4,0)</f>
        <v>GANANCIAS</v>
      </c>
      <c r="L489" t="str">
        <f>VLOOKUP(D489,'plan de cuentas'!C:H,5,0)</f>
        <v>Ingresos</v>
      </c>
      <c r="M489" t="str">
        <f>VLOOKUP(D489,'plan de cuentas'!C:I,6,0)</f>
        <v>Otras Ganancias</v>
      </c>
      <c r="N489">
        <f>VLOOKUP(D489,'plan de cuentas'!C:J,7,0)</f>
        <v>0</v>
      </c>
      <c r="P489" t="str">
        <f t="shared" si="38"/>
        <v>83201</v>
      </c>
    </row>
    <row r="490" spans="1:16" x14ac:dyDescent="0.25">
      <c r="A490" s="311" t="s">
        <v>4878</v>
      </c>
      <c r="B490" s="384">
        <v>6</v>
      </c>
      <c r="C490" s="384">
        <v>641083201021990</v>
      </c>
      <c r="D490" s="385" t="s">
        <v>1270</v>
      </c>
      <c r="E490" t="str">
        <f t="shared" si="37"/>
        <v>640108320102199</v>
      </c>
      <c r="G490">
        <v>29</v>
      </c>
      <c r="H490" s="385" t="s">
        <v>1271</v>
      </c>
      <c r="I490" s="548">
        <v>-17512985</v>
      </c>
      <c r="J490" s="314">
        <f t="shared" si="36"/>
        <v>-17512.985000000001</v>
      </c>
      <c r="K490" t="str">
        <f>+VLOOKUP(D490,'plan de cuentas'!C:G,4,0)</f>
        <v>GANANCIAS</v>
      </c>
      <c r="L490" t="str">
        <f>VLOOKUP(D490,'plan de cuentas'!C:H,5,0)</f>
        <v>Ingresos</v>
      </c>
      <c r="M490" t="str">
        <f>VLOOKUP(D490,'plan de cuentas'!C:I,6,0)</f>
        <v>Otras Ganancias</v>
      </c>
      <c r="N490">
        <f>VLOOKUP(D490,'plan de cuentas'!C:J,7,0)</f>
        <v>0</v>
      </c>
      <c r="P490" t="str">
        <f t="shared" si="38"/>
        <v>83201</v>
      </c>
    </row>
    <row r="491" spans="1:16" x14ac:dyDescent="0.25">
      <c r="A491" s="310" t="s">
        <v>4878</v>
      </c>
      <c r="B491" s="383">
        <v>6</v>
      </c>
      <c r="C491" s="383">
        <v>651083406000990</v>
      </c>
      <c r="D491" s="499" t="s">
        <v>2452</v>
      </c>
      <c r="E491" t="str">
        <f t="shared" si="37"/>
        <v>650108340600099</v>
      </c>
      <c r="G491">
        <v>29</v>
      </c>
      <c r="H491" s="499" t="s">
        <v>2766</v>
      </c>
      <c r="I491" s="549">
        <v>-51396641</v>
      </c>
      <c r="J491" s="314">
        <f t="shared" si="36"/>
        <v>-51396.641000000003</v>
      </c>
      <c r="K491" t="str">
        <f>+VLOOKUP(D491,'plan de cuentas'!C:G,4,0)</f>
        <v>GANANCIAS</v>
      </c>
      <c r="L491" t="str">
        <f>VLOOKUP(D491,'plan de cuentas'!C:H,5,0)</f>
        <v>Otros Ingresos/Egresos</v>
      </c>
      <c r="M491" t="str">
        <f>VLOOKUP(D491,'plan de cuentas'!C:I,6,0)</f>
        <v>Otros Ingresos/Egresos</v>
      </c>
      <c r="N491">
        <f>VLOOKUP(D491,'plan de cuentas'!C:J,7,0)</f>
        <v>0</v>
      </c>
      <c r="P491" t="str">
        <f t="shared" si="38"/>
        <v>83406</v>
      </c>
    </row>
    <row r="492" spans="1:16" x14ac:dyDescent="0.25">
      <c r="A492" s="311" t="s">
        <v>4878</v>
      </c>
      <c r="B492" s="384">
        <v>6</v>
      </c>
      <c r="C492" s="384">
        <v>711070502000010</v>
      </c>
      <c r="D492" s="385" t="s">
        <v>1272</v>
      </c>
      <c r="E492" t="str">
        <f t="shared" si="37"/>
        <v>710107050200001</v>
      </c>
      <c r="G492">
        <v>27</v>
      </c>
      <c r="H492" s="385" t="s">
        <v>2767</v>
      </c>
      <c r="I492" s="548">
        <v>1213509391</v>
      </c>
      <c r="J492" s="314">
        <f t="shared" si="36"/>
        <v>1213509.3910000001</v>
      </c>
      <c r="K492" t="str">
        <f>+VLOOKUP(D492,'plan de cuentas'!C:G,4,0)</f>
        <v>PERDIDAS</v>
      </c>
      <c r="L492" t="str">
        <f>VLOOKUP(D492,'plan de cuentas'!C:H,5,0)</f>
        <v>Costos</v>
      </c>
      <c r="M492" t="str">
        <f>VLOOKUP(D492,'plan de cuentas'!C:I,6,0)</f>
        <v>Intereses a bancos e instituciones financieras</v>
      </c>
      <c r="N492">
        <f>VLOOKUP(D492,'plan de cuentas'!C:J,7,0)</f>
        <v>0</v>
      </c>
      <c r="P492" t="str">
        <f t="shared" si="38"/>
        <v>70502</v>
      </c>
    </row>
    <row r="493" spans="1:16" x14ac:dyDescent="0.25">
      <c r="A493" s="310" t="s">
        <v>4878</v>
      </c>
      <c r="B493" s="383">
        <v>6</v>
      </c>
      <c r="C493" s="383">
        <v>711070502000990</v>
      </c>
      <c r="D493" s="499" t="s">
        <v>1273</v>
      </c>
      <c r="E493" t="str">
        <f t="shared" si="37"/>
        <v>710107050200099</v>
      </c>
      <c r="G493">
        <v>27</v>
      </c>
      <c r="H493" s="499" t="s">
        <v>1274</v>
      </c>
      <c r="I493" s="549">
        <v>496318377</v>
      </c>
      <c r="J493" s="314">
        <f t="shared" si="36"/>
        <v>496318.37699999998</v>
      </c>
      <c r="K493" t="str">
        <f>+VLOOKUP(D493,'plan de cuentas'!C:G,4,0)</f>
        <v>PERDIDAS</v>
      </c>
      <c r="L493" t="str">
        <f>VLOOKUP(D493,'plan de cuentas'!C:H,5,0)</f>
        <v>Costos</v>
      </c>
      <c r="M493" t="str">
        <f>VLOOKUP(D493,'plan de cuentas'!C:I,6,0)</f>
        <v>Intereses a bancos e instituciones financieras</v>
      </c>
      <c r="N493">
        <f>VLOOKUP(D493,'plan de cuentas'!C:J,7,0)</f>
        <v>0</v>
      </c>
      <c r="P493" t="str">
        <f t="shared" si="38"/>
        <v>70502</v>
      </c>
    </row>
    <row r="494" spans="1:16" x14ac:dyDescent="0.25">
      <c r="A494" s="311" t="s">
        <v>4878</v>
      </c>
      <c r="B494" s="384">
        <v>6</v>
      </c>
      <c r="C494" s="384">
        <v>711070502001990</v>
      </c>
      <c r="D494" s="385" t="s">
        <v>1276</v>
      </c>
      <c r="E494" t="str">
        <f t="shared" si="37"/>
        <v>710107050200199</v>
      </c>
      <c r="G494">
        <v>27</v>
      </c>
      <c r="H494" s="385" t="s">
        <v>2767</v>
      </c>
      <c r="I494" s="548">
        <v>8683744137</v>
      </c>
      <c r="J494" s="314">
        <f t="shared" si="36"/>
        <v>8683744.1370000001</v>
      </c>
      <c r="K494" t="str">
        <f>+VLOOKUP(D494,'plan de cuentas'!C:G,4,0)</f>
        <v>PERDIDAS</v>
      </c>
      <c r="L494" t="str">
        <f>VLOOKUP(D494,'plan de cuentas'!C:H,5,0)</f>
        <v>Costos</v>
      </c>
      <c r="M494" t="str">
        <f>VLOOKUP(D494,'plan de cuentas'!C:I,6,0)</f>
        <v>Intereses a bancos e instituciones financieras</v>
      </c>
      <c r="N494">
        <f>VLOOKUP(D494,'plan de cuentas'!C:J,7,0)</f>
        <v>0</v>
      </c>
      <c r="P494" t="str">
        <f t="shared" si="38"/>
        <v>70502</v>
      </c>
    </row>
    <row r="495" spans="1:16" x14ac:dyDescent="0.25">
      <c r="A495" s="310" t="s">
        <v>4878</v>
      </c>
      <c r="B495" s="383">
        <v>6</v>
      </c>
      <c r="C495" s="383">
        <v>711070502002990</v>
      </c>
      <c r="D495" s="499" t="s">
        <v>1277</v>
      </c>
      <c r="E495" t="str">
        <f t="shared" si="37"/>
        <v>710107050200299</v>
      </c>
      <c r="G495">
        <v>27</v>
      </c>
      <c r="H495" s="499" t="s">
        <v>2768</v>
      </c>
      <c r="I495" s="549">
        <v>4438313</v>
      </c>
      <c r="J495" s="314">
        <f t="shared" si="36"/>
        <v>4438.3130000000001</v>
      </c>
      <c r="K495" t="str">
        <f>+VLOOKUP(D495,'plan de cuentas'!C:G,4,0)</f>
        <v>PERDIDAS</v>
      </c>
      <c r="L495" t="str">
        <f>VLOOKUP(D495,'plan de cuentas'!C:H,5,0)</f>
        <v>Costos</v>
      </c>
      <c r="M495" t="str">
        <f>VLOOKUP(D495,'plan de cuentas'!C:I,6,0)</f>
        <v>Intereses a bancos e instituciones financieras</v>
      </c>
      <c r="N495">
        <f>VLOOKUP(D495,'plan de cuentas'!C:J,7,0)</f>
        <v>0</v>
      </c>
      <c r="P495" t="str">
        <f t="shared" si="38"/>
        <v>70502</v>
      </c>
    </row>
    <row r="496" spans="1:16" x14ac:dyDescent="0.25">
      <c r="A496" s="311" t="s">
        <v>4878</v>
      </c>
      <c r="B496" s="384">
        <v>6</v>
      </c>
      <c r="C496" s="384">
        <v>711070502003990</v>
      </c>
      <c r="D496" s="385" t="s">
        <v>1439</v>
      </c>
      <c r="E496" t="str">
        <f t="shared" si="37"/>
        <v>710107050200399</v>
      </c>
      <c r="G496">
        <v>27</v>
      </c>
      <c r="H496" s="385" t="s">
        <v>2769</v>
      </c>
      <c r="I496" s="548">
        <v>630696924</v>
      </c>
      <c r="J496" s="314">
        <f t="shared" si="36"/>
        <v>630696.924</v>
      </c>
      <c r="K496" t="str">
        <f>+VLOOKUP(D496,'plan de cuentas'!C:G,4,0)</f>
        <v>PERDIDAS</v>
      </c>
      <c r="L496" t="str">
        <f>VLOOKUP(D496,'plan de cuentas'!C:H,5,0)</f>
        <v>Costos</v>
      </c>
      <c r="M496" t="str">
        <f>VLOOKUP(D496,'plan de cuentas'!C:I,6,0)</f>
        <v>Intereses a bancos e instituciones financieras</v>
      </c>
      <c r="N496">
        <f>VLOOKUP(D496,'plan de cuentas'!C:J,7,0)</f>
        <v>0</v>
      </c>
      <c r="P496" t="str">
        <f t="shared" si="38"/>
        <v>70502</v>
      </c>
    </row>
    <row r="497" spans="1:16" x14ac:dyDescent="0.25">
      <c r="A497" s="310" t="s">
        <v>4878</v>
      </c>
      <c r="B497" s="383">
        <v>6</v>
      </c>
      <c r="C497" s="383">
        <v>711070502005990</v>
      </c>
      <c r="D497" s="499" t="s">
        <v>1441</v>
      </c>
      <c r="E497" t="str">
        <f t="shared" si="37"/>
        <v>710107050200599</v>
      </c>
      <c r="G497">
        <v>27</v>
      </c>
      <c r="H497" s="499" t="s">
        <v>2772</v>
      </c>
      <c r="I497" s="549">
        <v>123081225</v>
      </c>
      <c r="J497" s="314">
        <f t="shared" si="36"/>
        <v>123081.22500000001</v>
      </c>
      <c r="K497" t="str">
        <f>+VLOOKUP(D497,'plan de cuentas'!C:G,4,0)</f>
        <v>PERDIDAS</v>
      </c>
      <c r="L497" t="str">
        <f>VLOOKUP(D497,'plan de cuentas'!C:H,5,0)</f>
        <v>Costos</v>
      </c>
      <c r="M497" t="str">
        <f>VLOOKUP(D497,'plan de cuentas'!C:I,6,0)</f>
        <v>Intereses a bancos e instituciones financieras</v>
      </c>
      <c r="N497">
        <f>VLOOKUP(D497,'plan de cuentas'!C:J,7,0)</f>
        <v>0</v>
      </c>
      <c r="P497" t="str">
        <f t="shared" si="38"/>
        <v>70502</v>
      </c>
    </row>
    <row r="498" spans="1:16" x14ac:dyDescent="0.25">
      <c r="A498" s="311" t="s">
        <v>4878</v>
      </c>
      <c r="B498" s="384">
        <v>6</v>
      </c>
      <c r="C498" s="384">
        <v>711070502006990</v>
      </c>
      <c r="D498" s="385" t="s">
        <v>2454</v>
      </c>
      <c r="E498" t="str">
        <f t="shared" si="37"/>
        <v>710107050200699</v>
      </c>
      <c r="G498">
        <v>27</v>
      </c>
      <c r="H498" s="385" t="s">
        <v>2773</v>
      </c>
      <c r="I498" s="548">
        <v>27147770</v>
      </c>
      <c r="J498" s="314">
        <f t="shared" si="36"/>
        <v>27147.77</v>
      </c>
      <c r="K498" t="str">
        <f>+VLOOKUP(D498,'plan de cuentas'!C:G,4,0)</f>
        <v>PERDIDAS</v>
      </c>
      <c r="L498" t="str">
        <f>VLOOKUP(D498,'plan de cuentas'!C:H,5,0)</f>
        <v>Costos</v>
      </c>
      <c r="M498" t="str">
        <f>VLOOKUP(D498,'plan de cuentas'!C:I,6,0)</f>
        <v>Intereses a bancos e instituciones financieras</v>
      </c>
      <c r="N498">
        <f>VLOOKUP(D498,'plan de cuentas'!C:J,7,0)</f>
        <v>0</v>
      </c>
      <c r="P498" t="str">
        <f t="shared" si="38"/>
        <v>70502</v>
      </c>
    </row>
    <row r="499" spans="1:16" x14ac:dyDescent="0.25">
      <c r="A499" s="310" t="s">
        <v>4878</v>
      </c>
      <c r="B499" s="383">
        <v>6</v>
      </c>
      <c r="C499" s="383">
        <v>711070503001990</v>
      </c>
      <c r="D499" s="499" t="s">
        <v>1442</v>
      </c>
      <c r="E499" t="str">
        <f t="shared" si="37"/>
        <v>710107050300199</v>
      </c>
      <c r="G499">
        <v>27</v>
      </c>
      <c r="H499" s="499" t="s">
        <v>2774</v>
      </c>
      <c r="I499" s="549">
        <v>4556588059</v>
      </c>
      <c r="J499" s="314">
        <f t="shared" si="36"/>
        <v>4556588.0590000004</v>
      </c>
      <c r="K499" t="str">
        <f>+VLOOKUP(D499,'plan de cuentas'!C:G,4,0)</f>
        <v>PERDIDAS</v>
      </c>
      <c r="L499" t="str">
        <f>VLOOKUP(D499,'plan de cuentas'!C:H,5,0)</f>
        <v>Costos</v>
      </c>
      <c r="M499" t="str">
        <f>VLOOKUP(D499,'plan de cuentas'!C:I,6,0)</f>
        <v>Intereses a bancos e instituciones financieras</v>
      </c>
      <c r="N499">
        <f>VLOOKUP(D499,'plan de cuentas'!C:J,7,0)</f>
        <v>0</v>
      </c>
      <c r="P499" t="str">
        <f t="shared" si="38"/>
        <v>70503</v>
      </c>
    </row>
    <row r="500" spans="1:16" x14ac:dyDescent="0.25">
      <c r="A500" s="311" t="s">
        <v>4878</v>
      </c>
      <c r="B500" s="384">
        <v>6</v>
      </c>
      <c r="C500" s="384">
        <v>711070503002990</v>
      </c>
      <c r="D500" s="385" t="s">
        <v>2456</v>
      </c>
      <c r="E500" t="str">
        <f t="shared" si="37"/>
        <v>710107050300299</v>
      </c>
      <c r="G500">
        <v>27</v>
      </c>
      <c r="H500" s="385" t="s">
        <v>2775</v>
      </c>
      <c r="I500" s="548">
        <v>540450025</v>
      </c>
      <c r="J500" s="314">
        <f t="shared" si="36"/>
        <v>540450.02500000002</v>
      </c>
      <c r="K500" t="str">
        <f>+VLOOKUP(D500,'plan de cuentas'!C:G,4,0)</f>
        <v>PERDIDAS</v>
      </c>
      <c r="L500" t="str">
        <f>VLOOKUP(D500,'plan de cuentas'!C:H,5,0)</f>
        <v>Costos</v>
      </c>
      <c r="M500" t="str">
        <f>VLOOKUP(D500,'plan de cuentas'!C:I,6,0)</f>
        <v>Intereses a bancos e instituciones financieras</v>
      </c>
      <c r="N500">
        <f>VLOOKUP(D500,'plan de cuentas'!C:J,7,0)</f>
        <v>0</v>
      </c>
      <c r="P500" t="str">
        <f t="shared" si="38"/>
        <v>70503</v>
      </c>
    </row>
    <row r="501" spans="1:16" x14ac:dyDescent="0.25">
      <c r="A501" s="310" t="s">
        <v>4878</v>
      </c>
      <c r="B501" s="383">
        <v>6</v>
      </c>
      <c r="C501" s="383">
        <v>712071902001990</v>
      </c>
      <c r="D501" s="499" t="s">
        <v>2457</v>
      </c>
      <c r="E501" t="str">
        <f t="shared" si="37"/>
        <v>710207190200199</v>
      </c>
      <c r="G501">
        <v>27</v>
      </c>
      <c r="H501" s="499" t="s">
        <v>1706</v>
      </c>
      <c r="I501" s="549">
        <v>123104286</v>
      </c>
      <c r="J501" s="314">
        <f t="shared" si="36"/>
        <v>123104.28599999999</v>
      </c>
      <c r="K501" t="str">
        <f>+VLOOKUP(D501,'plan de cuentas'!C:G,4,0)</f>
        <v>PERDIDAS</v>
      </c>
      <c r="L501" t="str">
        <f>VLOOKUP(D501,'plan de cuentas'!C:H,5,0)</f>
        <v>Costos</v>
      </c>
      <c r="M501" t="str">
        <f>VLOOKUP(D501,'plan de cuentas'!C:I,6,0)</f>
        <v>Intereses a bancos e instituciones financieras</v>
      </c>
      <c r="N501">
        <f>VLOOKUP(D501,'plan de cuentas'!C:J,7,0)</f>
        <v>0</v>
      </c>
      <c r="P501" t="str">
        <f t="shared" si="38"/>
        <v>71902</v>
      </c>
    </row>
    <row r="502" spans="1:16" x14ac:dyDescent="0.25">
      <c r="A502" s="311" t="s">
        <v>4878</v>
      </c>
      <c r="B502" s="384">
        <v>7</v>
      </c>
      <c r="C502" s="384">
        <v>712072102001990</v>
      </c>
      <c r="D502" s="385" t="s">
        <v>1560</v>
      </c>
      <c r="E502" t="str">
        <f t="shared" si="37"/>
        <v>710207210200199</v>
      </c>
      <c r="G502">
        <v>27</v>
      </c>
      <c r="H502" s="385" t="s">
        <v>1618</v>
      </c>
      <c r="I502" s="548">
        <v>69080</v>
      </c>
      <c r="J502" s="314">
        <f t="shared" si="36"/>
        <v>69.08</v>
      </c>
      <c r="K502" t="str">
        <f>+VLOOKUP(D502,'plan de cuentas'!C:G,4,0)</f>
        <v>PERDIDAS</v>
      </c>
      <c r="L502" t="str">
        <f>VLOOKUP(D502,'plan de cuentas'!C:H,5,0)</f>
        <v>Costos</v>
      </c>
      <c r="M502" t="str">
        <f>VLOOKUP(D502,'plan de cuentas'!C:I,6,0)</f>
        <v>Intereses a bancos e instituciones financieras</v>
      </c>
      <c r="N502">
        <f>VLOOKUP(D502,'plan de cuentas'!C:J,7,0)</f>
        <v>0</v>
      </c>
      <c r="P502" t="str">
        <f t="shared" si="38"/>
        <v>72102</v>
      </c>
    </row>
    <row r="503" spans="1:16" x14ac:dyDescent="0.25">
      <c r="A503" s="310" t="s">
        <v>4878</v>
      </c>
      <c r="B503" s="383">
        <v>6</v>
      </c>
      <c r="C503" s="383">
        <v>712072102009990</v>
      </c>
      <c r="D503" s="499" t="s">
        <v>1562</v>
      </c>
      <c r="E503" t="str">
        <f t="shared" si="37"/>
        <v>710207210200999</v>
      </c>
      <c r="G503">
        <v>27</v>
      </c>
      <c r="H503" s="499" t="s">
        <v>1614</v>
      </c>
      <c r="I503" s="549">
        <v>4459723345</v>
      </c>
      <c r="J503" s="314">
        <f t="shared" si="36"/>
        <v>4459723.3449999997</v>
      </c>
      <c r="K503" t="str">
        <f>+VLOOKUP(D503,'plan de cuentas'!C:G,4,0)</f>
        <v>PERDIDAS</v>
      </c>
      <c r="L503" t="str">
        <f>VLOOKUP(D503,'plan de cuentas'!C:H,5,0)</f>
        <v>Costos</v>
      </c>
      <c r="M503" t="str">
        <f>VLOOKUP(D503,'plan de cuentas'!C:I,6,0)</f>
        <v>Intereses a bancos e instituciones financieras</v>
      </c>
      <c r="N503">
        <f>VLOOKUP(D503,'plan de cuentas'!C:J,7,0)</f>
        <v>0</v>
      </c>
      <c r="P503" t="str">
        <f t="shared" si="38"/>
        <v>72102</v>
      </c>
    </row>
    <row r="504" spans="1:16" x14ac:dyDescent="0.25">
      <c r="A504" s="311" t="s">
        <v>4878</v>
      </c>
      <c r="B504" s="384">
        <v>6</v>
      </c>
      <c r="C504" s="384">
        <v>712072302001990</v>
      </c>
      <c r="D504" s="385" t="s">
        <v>1449</v>
      </c>
      <c r="E504" t="str">
        <f t="shared" si="37"/>
        <v>710207230200199</v>
      </c>
      <c r="G504">
        <v>27</v>
      </c>
      <c r="H504" s="385" t="s">
        <v>1450</v>
      </c>
      <c r="I504" s="548">
        <v>51584991</v>
      </c>
      <c r="J504" s="314">
        <f t="shared" si="36"/>
        <v>51584.991000000002</v>
      </c>
      <c r="K504" t="str">
        <f>+VLOOKUP(D504,'plan de cuentas'!C:G,4,0)</f>
        <v>PERDIDAS</v>
      </c>
      <c r="L504" t="str">
        <f>VLOOKUP(D504,'plan de cuentas'!C:H,5,0)</f>
        <v xml:space="preserve">Gastos administrativos </v>
      </c>
      <c r="M504" t="str">
        <f>VLOOKUP(D504,'plan de cuentas'!C:I,6,0)</f>
        <v>Gastos por servicios</v>
      </c>
      <c r="N504">
        <f>VLOOKUP(D504,'plan de cuentas'!C:J,7,0)</f>
        <v>0</v>
      </c>
      <c r="P504" t="str">
        <f t="shared" si="38"/>
        <v>72302</v>
      </c>
    </row>
    <row r="505" spans="1:16" x14ac:dyDescent="0.25">
      <c r="A505" s="310" t="s">
        <v>4878</v>
      </c>
      <c r="B505" s="383">
        <v>6</v>
      </c>
      <c r="C505" s="383">
        <v>712079701002990</v>
      </c>
      <c r="D505" s="499" t="s">
        <v>1278</v>
      </c>
      <c r="E505" t="str">
        <f t="shared" si="37"/>
        <v>710207970100299</v>
      </c>
      <c r="G505">
        <v>27</v>
      </c>
      <c r="H505" s="499" t="s">
        <v>1279</v>
      </c>
      <c r="I505" s="549">
        <v>89358115</v>
      </c>
      <c r="J505" s="314">
        <f t="shared" si="36"/>
        <v>89358.115000000005</v>
      </c>
      <c r="K505" t="str">
        <f>+VLOOKUP(D505,'plan de cuentas'!C:G,4,0)</f>
        <v>PERDIDAS</v>
      </c>
      <c r="L505" t="str">
        <f>VLOOKUP(D505,'plan de cuentas'!C:H,5,0)</f>
        <v>Costos</v>
      </c>
      <c r="M505" t="str">
        <f>VLOOKUP(D505,'plan de cuentas'!C:I,6,0)</f>
        <v>Otros gastos de operación Costo</v>
      </c>
      <c r="N505">
        <f>VLOOKUP(D505,'plan de cuentas'!C:J,7,0)</f>
        <v>0</v>
      </c>
      <c r="P505" t="str">
        <f t="shared" si="38"/>
        <v>79701</v>
      </c>
    </row>
    <row r="506" spans="1:16" x14ac:dyDescent="0.25">
      <c r="A506" s="311" t="s">
        <v>4878</v>
      </c>
      <c r="B506" s="384">
        <v>6</v>
      </c>
      <c r="C506" s="384">
        <v>714073902000990</v>
      </c>
      <c r="D506" s="385" t="s">
        <v>1280</v>
      </c>
      <c r="E506" t="str">
        <f t="shared" si="37"/>
        <v>710407390200099</v>
      </c>
      <c r="G506">
        <v>29</v>
      </c>
      <c r="H506" s="385" t="s">
        <v>1239</v>
      </c>
      <c r="I506" s="548">
        <v>823651923</v>
      </c>
      <c r="J506" s="314">
        <f t="shared" si="36"/>
        <v>823651.92299999995</v>
      </c>
      <c r="K506" t="str">
        <f>+VLOOKUP(D506,'plan de cuentas'!C:G,4,0)</f>
        <v>PERDIDAS</v>
      </c>
      <c r="L506" t="str">
        <f>VLOOKUP(D506,'plan de cuentas'!C:H,5,0)</f>
        <v>Ganancia/Perdida por Valuación</v>
      </c>
      <c r="M506" t="str">
        <f>VLOOKUP(D506,'plan de cuentas'!C:I,6,0)</f>
        <v>Ganancia/Perdida por Valuación</v>
      </c>
      <c r="N506">
        <f>VLOOKUP(D506,'plan de cuentas'!C:J,7,0)</f>
        <v>0</v>
      </c>
      <c r="P506" t="str">
        <f t="shared" si="38"/>
        <v>73902</v>
      </c>
    </row>
    <row r="507" spans="1:16" x14ac:dyDescent="0.25">
      <c r="A507" s="310" t="s">
        <v>4878</v>
      </c>
      <c r="B507" s="383">
        <v>7</v>
      </c>
      <c r="C507" s="383">
        <v>714073902001990</v>
      </c>
      <c r="D507" s="499" t="s">
        <v>1281</v>
      </c>
      <c r="E507" t="str">
        <f t="shared" si="37"/>
        <v>710407390200199</v>
      </c>
      <c r="G507">
        <v>29</v>
      </c>
      <c r="H507" s="499" t="s">
        <v>1239</v>
      </c>
      <c r="I507" s="549">
        <v>90438689</v>
      </c>
      <c r="J507" s="314">
        <f t="shared" si="36"/>
        <v>90438.688999999998</v>
      </c>
      <c r="K507" t="str">
        <f>+VLOOKUP(D507,'plan de cuentas'!C:G,4,0)</f>
        <v>PERDIDAS</v>
      </c>
      <c r="L507" t="str">
        <f>VLOOKUP(D507,'plan de cuentas'!C:H,5,0)</f>
        <v>Ganancia/Perdida por Valuación</v>
      </c>
      <c r="M507" t="str">
        <f>VLOOKUP(D507,'plan de cuentas'!C:I,6,0)</f>
        <v>Ganancia/Perdida por Valuación</v>
      </c>
      <c r="N507">
        <f>VLOOKUP(D507,'plan de cuentas'!C:J,7,0)</f>
        <v>0</v>
      </c>
      <c r="P507" t="str">
        <f t="shared" si="38"/>
        <v>73902</v>
      </c>
    </row>
    <row r="508" spans="1:16" x14ac:dyDescent="0.25">
      <c r="A508" s="311" t="s">
        <v>4878</v>
      </c>
      <c r="B508" s="384">
        <v>6</v>
      </c>
      <c r="C508" s="384">
        <v>714073903000990</v>
      </c>
      <c r="D508" s="385" t="s">
        <v>2458</v>
      </c>
      <c r="E508" t="str">
        <f t="shared" si="37"/>
        <v>710407390300099</v>
      </c>
      <c r="G508">
        <v>29</v>
      </c>
      <c r="H508" s="385" t="s">
        <v>2776</v>
      </c>
      <c r="I508" s="548">
        <v>19709661</v>
      </c>
      <c r="J508" s="314">
        <f t="shared" si="36"/>
        <v>19709.661</v>
      </c>
      <c r="K508" t="str">
        <f>+VLOOKUP(D508,'plan de cuentas'!C:G,4,0)</f>
        <v>PERDIDAS</v>
      </c>
      <c r="L508" t="str">
        <f>VLOOKUP(D508,'plan de cuentas'!C:H,5,0)</f>
        <v>Ganancia/Perdida por Valuación</v>
      </c>
      <c r="M508" t="str">
        <f>VLOOKUP(D508,'plan de cuentas'!C:I,6,0)</f>
        <v>Ganancia/Perdida por Valuación</v>
      </c>
      <c r="N508">
        <f>VLOOKUP(D508,'plan de cuentas'!C:J,7,0)</f>
        <v>0</v>
      </c>
      <c r="P508" t="str">
        <f t="shared" si="38"/>
        <v>73903</v>
      </c>
    </row>
    <row r="509" spans="1:16" x14ac:dyDescent="0.25">
      <c r="A509" s="310" t="s">
        <v>4878</v>
      </c>
      <c r="B509" s="383">
        <v>6</v>
      </c>
      <c r="C509" s="383">
        <v>714073904000990</v>
      </c>
      <c r="D509" s="499" t="s">
        <v>1282</v>
      </c>
      <c r="E509" t="str">
        <f t="shared" si="37"/>
        <v>710407390400099</v>
      </c>
      <c r="G509">
        <v>29</v>
      </c>
      <c r="H509" s="499" t="s">
        <v>1283</v>
      </c>
      <c r="I509" s="549">
        <v>248234797</v>
      </c>
      <c r="J509" s="314">
        <f t="shared" si="36"/>
        <v>248234.79699999999</v>
      </c>
      <c r="K509" t="str">
        <f>+VLOOKUP(D509,'plan de cuentas'!C:G,4,0)</f>
        <v>PERDIDAS</v>
      </c>
      <c r="L509" t="str">
        <f>VLOOKUP(D509,'plan de cuentas'!C:H,5,0)</f>
        <v>Ganancia/Perdida por Valuación</v>
      </c>
      <c r="M509" t="str">
        <f>VLOOKUP(D509,'plan de cuentas'!C:I,6,0)</f>
        <v>Ganancia/Perdida por Valuación</v>
      </c>
      <c r="N509">
        <f>VLOOKUP(D509,'plan de cuentas'!C:J,7,0)</f>
        <v>0</v>
      </c>
      <c r="P509" t="str">
        <f t="shared" si="38"/>
        <v>73904</v>
      </c>
    </row>
    <row r="510" spans="1:16" x14ac:dyDescent="0.25">
      <c r="A510" s="311" t="s">
        <v>4878</v>
      </c>
      <c r="B510" s="384">
        <v>6</v>
      </c>
      <c r="C510" s="384">
        <v>714073906000990</v>
      </c>
      <c r="D510" s="385" t="s">
        <v>1284</v>
      </c>
      <c r="E510" t="str">
        <f t="shared" si="37"/>
        <v>710407390600099</v>
      </c>
      <c r="G510">
        <v>29</v>
      </c>
      <c r="H510" s="385" t="s">
        <v>1285</v>
      </c>
      <c r="I510" s="548">
        <v>21677581249</v>
      </c>
      <c r="J510" s="314">
        <f t="shared" si="36"/>
        <v>21677581.249000002</v>
      </c>
      <c r="K510" t="str">
        <f>+VLOOKUP(D510,'plan de cuentas'!C:G,4,0)</f>
        <v>PERDIDAS</v>
      </c>
      <c r="L510" t="str">
        <f>VLOOKUP(D510,'plan de cuentas'!C:H,5,0)</f>
        <v>Ganancia/Perdida por Valuación</v>
      </c>
      <c r="M510" t="str">
        <f>VLOOKUP(D510,'plan de cuentas'!C:I,6,0)</f>
        <v>Ganancia/Perdida por Valuación</v>
      </c>
      <c r="N510">
        <f>VLOOKUP(D510,'plan de cuentas'!C:J,7,0)</f>
        <v>0</v>
      </c>
      <c r="P510" t="str">
        <f t="shared" si="38"/>
        <v>73906</v>
      </c>
    </row>
    <row r="511" spans="1:16" x14ac:dyDescent="0.25">
      <c r="A511" s="310" t="s">
        <v>4878</v>
      </c>
      <c r="B511" s="383">
        <v>6</v>
      </c>
      <c r="C511" s="383">
        <v>714073908000990</v>
      </c>
      <c r="D511" s="499" t="s">
        <v>1286</v>
      </c>
      <c r="E511" t="str">
        <f t="shared" si="37"/>
        <v>710407390800099</v>
      </c>
      <c r="G511">
        <v>29</v>
      </c>
      <c r="H511" s="499" t="s">
        <v>1287</v>
      </c>
      <c r="I511" s="549">
        <v>67045306</v>
      </c>
      <c r="J511" s="314">
        <f t="shared" si="36"/>
        <v>67045.305999999997</v>
      </c>
      <c r="K511" t="str">
        <f>+VLOOKUP(D511,'plan de cuentas'!C:G,4,0)</f>
        <v>PERDIDAS</v>
      </c>
      <c r="L511" t="str">
        <f>VLOOKUP(D511,'plan de cuentas'!C:H,5,0)</f>
        <v>Ganancia/Perdida por Valuación</v>
      </c>
      <c r="M511" t="str">
        <f>VLOOKUP(D511,'plan de cuentas'!C:I,6,0)</f>
        <v>Ganancia/Perdida por Valuación</v>
      </c>
      <c r="N511">
        <f>VLOOKUP(D511,'plan de cuentas'!C:J,7,0)</f>
        <v>0</v>
      </c>
      <c r="P511" t="str">
        <f t="shared" si="38"/>
        <v>73908</v>
      </c>
    </row>
    <row r="512" spans="1:16" x14ac:dyDescent="0.25">
      <c r="A512" s="311" t="s">
        <v>4878</v>
      </c>
      <c r="B512" s="384">
        <v>6</v>
      </c>
      <c r="C512" s="384">
        <v>715074302000990</v>
      </c>
      <c r="D512" s="385" t="s">
        <v>1563</v>
      </c>
      <c r="E512" t="str">
        <f t="shared" si="37"/>
        <v>710507430200099</v>
      </c>
      <c r="G512">
        <v>29</v>
      </c>
      <c r="H512" s="385" t="s">
        <v>1655</v>
      </c>
      <c r="I512" s="548">
        <v>8866137648</v>
      </c>
      <c r="J512" s="314">
        <f t="shared" si="36"/>
        <v>8866137.648</v>
      </c>
      <c r="K512" t="str">
        <f>+VLOOKUP(D512,'plan de cuentas'!C:G,4,0)</f>
        <v>PERDIDAS</v>
      </c>
      <c r="L512" t="str">
        <f>VLOOKUP(D512,'plan de cuentas'!C:H,5,0)</f>
        <v>Previsiones</v>
      </c>
      <c r="M512" t="str">
        <f>VLOOKUP(D512,'plan de cuentas'!C:I,6,0)</f>
        <v xml:space="preserve">Previsiones </v>
      </c>
      <c r="N512">
        <f>VLOOKUP(D512,'plan de cuentas'!C:J,7,0)</f>
        <v>0</v>
      </c>
      <c r="P512" t="str">
        <f t="shared" si="38"/>
        <v>74302</v>
      </c>
    </row>
    <row r="513" spans="1:16" x14ac:dyDescent="0.25">
      <c r="A513" s="310" t="s">
        <v>4878</v>
      </c>
      <c r="B513" s="383">
        <v>6</v>
      </c>
      <c r="C513" s="383">
        <v>715074701000980</v>
      </c>
      <c r="D513" s="499" t="s">
        <v>2461</v>
      </c>
      <c r="E513" t="str">
        <f t="shared" si="37"/>
        <v>710507470100098</v>
      </c>
      <c r="G513">
        <v>29</v>
      </c>
      <c r="H513" s="499" t="s">
        <v>1288</v>
      </c>
      <c r="I513" s="549">
        <v>63984009</v>
      </c>
      <c r="J513" s="314">
        <f t="shared" si="36"/>
        <v>63984.008999999998</v>
      </c>
      <c r="K513" t="str">
        <f>+VLOOKUP(D513,'plan de cuentas'!C:G,4,0)</f>
        <v>PERDIDAS</v>
      </c>
      <c r="L513" t="str">
        <f>VLOOKUP(D513,'plan de cuentas'!C:H,5,0)</f>
        <v>Otros Ingresos/Egresos</v>
      </c>
      <c r="M513" t="str">
        <f>VLOOKUP(D513,'plan de cuentas'!C:I,6,0)</f>
        <v>Otros Ingresos/Egresos</v>
      </c>
      <c r="N513">
        <f>VLOOKUP(D513,'plan de cuentas'!C:J,7,0)</f>
        <v>0</v>
      </c>
      <c r="P513" t="str">
        <f t="shared" si="38"/>
        <v>74701</v>
      </c>
    </row>
    <row r="514" spans="1:16" x14ac:dyDescent="0.25">
      <c r="A514" s="311" t="s">
        <v>4878</v>
      </c>
      <c r="B514" s="384">
        <v>6</v>
      </c>
      <c r="C514" s="384">
        <v>715074701000990</v>
      </c>
      <c r="D514" s="385" t="s">
        <v>1289</v>
      </c>
      <c r="E514" t="str">
        <f t="shared" si="37"/>
        <v>710507470100099</v>
      </c>
      <c r="G514">
        <v>29</v>
      </c>
      <c r="H514" s="385" t="s">
        <v>1288</v>
      </c>
      <c r="I514" s="548">
        <v>296983661</v>
      </c>
      <c r="J514" s="314">
        <f t="shared" si="36"/>
        <v>296983.66100000002</v>
      </c>
      <c r="K514" t="str">
        <f>+VLOOKUP(D514,'plan de cuentas'!C:G,4,0)</f>
        <v>PERDIDAS</v>
      </c>
      <c r="L514" t="str">
        <f>VLOOKUP(D514,'plan de cuentas'!C:H,5,0)</f>
        <v>Otros Ingresos/Egresos</v>
      </c>
      <c r="M514" t="str">
        <f>VLOOKUP(D514,'plan de cuentas'!C:I,6,0)</f>
        <v>Otros Ingresos/Egresos</v>
      </c>
      <c r="N514">
        <f>VLOOKUP(D514,'plan de cuentas'!C:J,7,0)</f>
        <v>0</v>
      </c>
      <c r="P514" t="str">
        <f t="shared" si="38"/>
        <v>74701</v>
      </c>
    </row>
    <row r="515" spans="1:16" x14ac:dyDescent="0.25">
      <c r="A515" s="310" t="s">
        <v>4878</v>
      </c>
      <c r="B515" s="383">
        <v>6</v>
      </c>
      <c r="C515" s="383">
        <v>721075702007990</v>
      </c>
      <c r="D515" s="499" t="s">
        <v>1451</v>
      </c>
      <c r="E515" t="str">
        <f t="shared" si="37"/>
        <v>720107570200799</v>
      </c>
      <c r="G515">
        <v>27</v>
      </c>
      <c r="H515" s="499" t="s">
        <v>1452</v>
      </c>
      <c r="I515" s="549">
        <v>1877398</v>
      </c>
      <c r="J515" s="314">
        <f t="shared" si="36"/>
        <v>1877.3979999999999</v>
      </c>
      <c r="K515" t="str">
        <f>+VLOOKUP(D515,'plan de cuentas'!C:G,4,0)</f>
        <v>PERDIDAS</v>
      </c>
      <c r="L515" t="str">
        <f>VLOOKUP(D515,'plan de cuentas'!C:H,5,0)</f>
        <v xml:space="preserve">Gastos administrativos </v>
      </c>
      <c r="M515" t="str">
        <f>VLOOKUP(D515,'plan de cuentas'!C:I,6,0)</f>
        <v>Gastos por servicios</v>
      </c>
      <c r="N515">
        <f>VLOOKUP(D515,'plan de cuentas'!C:J,7,0)</f>
        <v>0</v>
      </c>
      <c r="P515" t="str">
        <f t="shared" si="38"/>
        <v>75702</v>
      </c>
    </row>
    <row r="516" spans="1:16" x14ac:dyDescent="0.25">
      <c r="A516" s="311" t="s">
        <v>4878</v>
      </c>
      <c r="B516" s="384">
        <v>6</v>
      </c>
      <c r="C516" s="384">
        <v>721075702008990</v>
      </c>
      <c r="D516" s="385" t="s">
        <v>1290</v>
      </c>
      <c r="E516" t="str">
        <f t="shared" si="37"/>
        <v>720107570200899</v>
      </c>
      <c r="G516">
        <v>27</v>
      </c>
      <c r="H516" s="385" t="s">
        <v>1291</v>
      </c>
      <c r="I516" s="548">
        <v>1365686572</v>
      </c>
      <c r="J516" s="314">
        <f t="shared" si="36"/>
        <v>1365686.5719999999</v>
      </c>
      <c r="K516" t="str">
        <f>+VLOOKUP(D516,'plan de cuentas'!C:G,4,0)</f>
        <v>PERDIDAS</v>
      </c>
      <c r="L516" t="str">
        <f>VLOOKUP(D516,'plan de cuentas'!C:H,5,0)</f>
        <v>Gastos de Ventas</v>
      </c>
      <c r="M516" t="str">
        <f>VLOOKUP(D516,'plan de cuentas'!C:I,6,0)</f>
        <v>Gastos por servicios</v>
      </c>
      <c r="N516">
        <f>VLOOKUP(D516,'plan de cuentas'!C:J,7,0)</f>
        <v>0</v>
      </c>
      <c r="P516" t="str">
        <f t="shared" si="38"/>
        <v>75702</v>
      </c>
    </row>
    <row r="517" spans="1:16" x14ac:dyDescent="0.25">
      <c r="A517" s="310" t="s">
        <v>4878</v>
      </c>
      <c r="B517" s="383">
        <v>6</v>
      </c>
      <c r="C517" s="383">
        <v>721075702010990</v>
      </c>
      <c r="D517" s="499" t="s">
        <v>1292</v>
      </c>
      <c r="E517" t="str">
        <f t="shared" si="37"/>
        <v>720107570201099</v>
      </c>
      <c r="G517">
        <v>27</v>
      </c>
      <c r="H517" s="499" t="s">
        <v>1293</v>
      </c>
      <c r="I517" s="549">
        <v>67091554</v>
      </c>
      <c r="J517" s="314">
        <f t="shared" si="36"/>
        <v>67091.554000000004</v>
      </c>
      <c r="K517" t="str">
        <f>+VLOOKUP(D517,'plan de cuentas'!C:G,4,0)</f>
        <v>PERDIDAS</v>
      </c>
      <c r="L517" t="str">
        <f>VLOOKUP(D517,'plan de cuentas'!C:H,5,0)</f>
        <v>Gastos de Ventas</v>
      </c>
      <c r="M517" t="str">
        <f>VLOOKUP(D517,'plan de cuentas'!C:I,6,0)</f>
        <v>Gastos por servicios</v>
      </c>
      <c r="N517">
        <f>VLOOKUP(D517,'plan de cuentas'!C:J,7,0)</f>
        <v>0</v>
      </c>
      <c r="P517" t="str">
        <f t="shared" si="38"/>
        <v>75702</v>
      </c>
    </row>
    <row r="518" spans="1:16" x14ac:dyDescent="0.25">
      <c r="A518" s="311" t="s">
        <v>4878</v>
      </c>
      <c r="B518" s="384">
        <v>6</v>
      </c>
      <c r="C518" s="384">
        <v>721075702020990</v>
      </c>
      <c r="D518" s="385" t="s">
        <v>2462</v>
      </c>
      <c r="E518" t="str">
        <f t="shared" si="37"/>
        <v>720107570202099</v>
      </c>
      <c r="G518">
        <v>27</v>
      </c>
      <c r="H518" s="385" t="s">
        <v>2779</v>
      </c>
      <c r="I518" s="548">
        <v>45229772</v>
      </c>
      <c r="J518" s="314">
        <f t="shared" si="36"/>
        <v>45229.771999999997</v>
      </c>
      <c r="K518" t="str">
        <f>+VLOOKUP(D518,'plan de cuentas'!C:G,4,0)</f>
        <v>PERDIDAS</v>
      </c>
      <c r="L518" t="str">
        <f>VLOOKUP(D518,'plan de cuentas'!C:H,5,0)</f>
        <v>Gastos de Ventas</v>
      </c>
      <c r="M518" t="str">
        <f>VLOOKUP(D518,'plan de cuentas'!C:I,6,0)</f>
        <v>Gastos por servicios</v>
      </c>
      <c r="N518">
        <f>VLOOKUP(D518,'plan de cuentas'!C:J,7,0)</f>
        <v>0</v>
      </c>
      <c r="P518" t="str">
        <f t="shared" si="38"/>
        <v>75702</v>
      </c>
    </row>
    <row r="519" spans="1:16" x14ac:dyDescent="0.25">
      <c r="A519" s="310" t="s">
        <v>4878</v>
      </c>
      <c r="B519" s="383">
        <v>6</v>
      </c>
      <c r="C519" s="383">
        <v>721075702040990</v>
      </c>
      <c r="D519" s="499" t="s">
        <v>2463</v>
      </c>
      <c r="E519" t="str">
        <f t="shared" si="37"/>
        <v>720107570204099</v>
      </c>
      <c r="G519">
        <v>27</v>
      </c>
      <c r="H519" s="499" t="s">
        <v>2780</v>
      </c>
      <c r="I519" s="549">
        <v>398337</v>
      </c>
      <c r="J519" s="314">
        <f t="shared" si="36"/>
        <v>398.33699999999999</v>
      </c>
      <c r="K519" t="str">
        <f>+VLOOKUP(D519,'plan de cuentas'!C:G,4,0)</f>
        <v>PERDIDAS</v>
      </c>
      <c r="L519" t="str">
        <f>VLOOKUP(D519,'plan de cuentas'!C:H,5,0)</f>
        <v>Gastos de Ventas</v>
      </c>
      <c r="M519" t="str">
        <f>VLOOKUP(D519,'plan de cuentas'!C:I,6,0)</f>
        <v>Gastos por servicios</v>
      </c>
      <c r="N519">
        <f>VLOOKUP(D519,'plan de cuentas'!C:J,7,0)</f>
        <v>0</v>
      </c>
      <c r="P519" t="str">
        <f t="shared" si="38"/>
        <v>75702</v>
      </c>
    </row>
    <row r="520" spans="1:16" x14ac:dyDescent="0.25">
      <c r="A520" s="311" t="s">
        <v>4878</v>
      </c>
      <c r="B520" s="384">
        <v>6</v>
      </c>
      <c r="C520" s="384">
        <v>721075702042990</v>
      </c>
      <c r="D520" s="385" t="s">
        <v>1294</v>
      </c>
      <c r="E520" t="str">
        <f t="shared" si="37"/>
        <v>720107570204299</v>
      </c>
      <c r="G520">
        <v>27</v>
      </c>
      <c r="H520" s="385" t="s">
        <v>1295</v>
      </c>
      <c r="I520" s="548">
        <v>24454113</v>
      </c>
      <c r="J520" s="314">
        <f t="shared" si="36"/>
        <v>24454.113000000001</v>
      </c>
      <c r="K520" t="str">
        <f>+VLOOKUP(D520,'plan de cuentas'!C:G,4,0)</f>
        <v>PERDIDAS</v>
      </c>
      <c r="L520" t="str">
        <f>VLOOKUP(D520,'plan de cuentas'!C:H,5,0)</f>
        <v>Gastos de Ventas</v>
      </c>
      <c r="M520" t="str">
        <f>VLOOKUP(D520,'plan de cuentas'!C:I,6,0)</f>
        <v>Gastos por servicios</v>
      </c>
      <c r="N520">
        <f>VLOOKUP(D520,'plan de cuentas'!C:J,7,0)</f>
        <v>0</v>
      </c>
      <c r="P520" t="str">
        <f t="shared" si="38"/>
        <v>75702</v>
      </c>
    </row>
    <row r="521" spans="1:16" x14ac:dyDescent="0.25">
      <c r="A521" s="310" t="s">
        <v>4878</v>
      </c>
      <c r="B521" s="383">
        <v>6</v>
      </c>
      <c r="C521" s="383">
        <v>721075702044990</v>
      </c>
      <c r="D521" s="499" t="s">
        <v>1453</v>
      </c>
      <c r="E521" t="str">
        <f t="shared" si="37"/>
        <v>720107570204499</v>
      </c>
      <c r="G521">
        <v>27</v>
      </c>
      <c r="H521" s="499" t="s">
        <v>1454</v>
      </c>
      <c r="I521" s="549">
        <v>97927082</v>
      </c>
      <c r="J521" s="314">
        <f t="shared" si="36"/>
        <v>97927.081999999995</v>
      </c>
      <c r="K521" t="str">
        <f>+VLOOKUP(D521,'plan de cuentas'!C:G,4,0)</f>
        <v>PERDIDAS</v>
      </c>
      <c r="L521" t="str">
        <f>VLOOKUP(D521,'plan de cuentas'!C:H,5,0)</f>
        <v>Gastos de Ventas</v>
      </c>
      <c r="M521" t="str">
        <f>VLOOKUP(D521,'plan de cuentas'!C:I,6,0)</f>
        <v>Gastos por servicios</v>
      </c>
      <c r="N521">
        <f>VLOOKUP(D521,'plan de cuentas'!C:J,7,0)</f>
        <v>0</v>
      </c>
      <c r="P521" t="str">
        <f t="shared" si="38"/>
        <v>75702</v>
      </c>
    </row>
    <row r="522" spans="1:16" x14ac:dyDescent="0.25">
      <c r="A522" s="311" t="s">
        <v>4878</v>
      </c>
      <c r="B522" s="384">
        <v>6</v>
      </c>
      <c r="C522" s="384">
        <v>731075902001990</v>
      </c>
      <c r="D522" s="385" t="s">
        <v>1296</v>
      </c>
      <c r="E522" t="str">
        <f t="shared" si="37"/>
        <v>730107590200199</v>
      </c>
      <c r="G522">
        <v>27</v>
      </c>
      <c r="H522" s="385" t="s">
        <v>1297</v>
      </c>
      <c r="I522" s="548">
        <v>352172935</v>
      </c>
      <c r="J522" s="314">
        <f t="shared" si="36"/>
        <v>352172.935</v>
      </c>
      <c r="K522" t="str">
        <f>+VLOOKUP(D522,'plan de cuentas'!C:G,4,0)</f>
        <v>PERDIDAS</v>
      </c>
      <c r="L522" t="str">
        <f>VLOOKUP(D522,'plan de cuentas'!C:H,5,0)</f>
        <v xml:space="preserve">Gastos administrativos </v>
      </c>
      <c r="M522" t="str">
        <f>VLOOKUP(D522,'plan de cuentas'!C:I,6,0)</f>
        <v>Remuneraciones de administradores, directores, síndicos y consejo de vigilancia</v>
      </c>
      <c r="N522">
        <f>VLOOKUP(D522,'plan de cuentas'!C:J,7,0)</f>
        <v>0</v>
      </c>
      <c r="P522" t="str">
        <f t="shared" si="38"/>
        <v>75902</v>
      </c>
    </row>
    <row r="523" spans="1:16" x14ac:dyDescent="0.25">
      <c r="A523" s="310" t="s">
        <v>4878</v>
      </c>
      <c r="B523" s="383">
        <v>6</v>
      </c>
      <c r="C523" s="383">
        <v>731075904001990</v>
      </c>
      <c r="D523" s="499" t="s">
        <v>1455</v>
      </c>
      <c r="E523" t="str">
        <f t="shared" si="37"/>
        <v>730107590400199</v>
      </c>
      <c r="G523">
        <v>27</v>
      </c>
      <c r="H523" s="499" t="s">
        <v>1456</v>
      </c>
      <c r="I523" s="549">
        <v>419234766</v>
      </c>
      <c r="J523" s="314">
        <f t="shared" ref="J523:J586" si="39">I523/1000</f>
        <v>419234.766</v>
      </c>
      <c r="K523" t="str">
        <f>+VLOOKUP(D523,'plan de cuentas'!C:G,4,0)</f>
        <v>PERDIDAS</v>
      </c>
      <c r="L523" t="str">
        <f>VLOOKUP(D523,'plan de cuentas'!C:H,5,0)</f>
        <v xml:space="preserve">Gastos administrativos </v>
      </c>
      <c r="M523" t="str">
        <f>VLOOKUP(D523,'plan de cuentas'!C:I,6,0)</f>
        <v>Sueldos y Jornales adm</v>
      </c>
      <c r="N523">
        <f>VLOOKUP(D523,'plan de cuentas'!C:J,7,0)</f>
        <v>0</v>
      </c>
      <c r="P523" t="str">
        <f t="shared" si="38"/>
        <v>75904</v>
      </c>
    </row>
    <row r="524" spans="1:16" x14ac:dyDescent="0.25">
      <c r="A524" s="311" t="s">
        <v>4878</v>
      </c>
      <c r="B524" s="384">
        <v>6</v>
      </c>
      <c r="C524" s="384">
        <v>731075904003990</v>
      </c>
      <c r="D524" s="385" t="s">
        <v>1564</v>
      </c>
      <c r="E524" t="str">
        <f t="shared" si="37"/>
        <v>730107590400399</v>
      </c>
      <c r="G524">
        <v>29</v>
      </c>
      <c r="H524" s="385" t="s">
        <v>1778</v>
      </c>
      <c r="I524" s="548">
        <v>-8397471</v>
      </c>
      <c r="J524" s="314">
        <f t="shared" si="39"/>
        <v>-8397.4709999999995</v>
      </c>
      <c r="K524" t="str">
        <f>+VLOOKUP(D524,'plan de cuentas'!C:G,4,0)</f>
        <v>PERDIDAS</v>
      </c>
      <c r="L524" t="str">
        <f>VLOOKUP(D524,'plan de cuentas'!C:H,5,0)</f>
        <v xml:space="preserve">Gastos administrativos </v>
      </c>
      <c r="M524" t="str">
        <f>VLOOKUP(D524,'plan de cuentas'!C:I,6,0)</f>
        <v>Gastos del personal y capacitación</v>
      </c>
      <c r="N524">
        <f>VLOOKUP(D524,'plan de cuentas'!C:J,7,0)</f>
        <v>0</v>
      </c>
      <c r="P524" t="str">
        <f t="shared" si="38"/>
        <v>75904</v>
      </c>
    </row>
    <row r="525" spans="1:16" x14ac:dyDescent="0.25">
      <c r="A525" s="310" t="s">
        <v>4878</v>
      </c>
      <c r="B525" s="383">
        <v>7</v>
      </c>
      <c r="C525" s="383">
        <v>731075906001990</v>
      </c>
      <c r="D525" s="499" t="s">
        <v>1298</v>
      </c>
      <c r="E525" t="str">
        <f t="shared" ref="E525:E588" si="40">+MID(D525,3,2)&amp;+MID(D525,6,1)&amp;+MID(D525,8,2)&amp;+MID(D525,11,3)&amp;+MID(D525,17,2)&amp;+MID(D525,20,3)&amp;+MID(D525,24,2)</f>
        <v>730107590600199</v>
      </c>
      <c r="G525">
        <v>27</v>
      </c>
      <c r="H525" s="499" t="s">
        <v>1299</v>
      </c>
      <c r="I525" s="549">
        <v>35315522</v>
      </c>
      <c r="J525" s="314">
        <f t="shared" si="39"/>
        <v>35315.521999999997</v>
      </c>
      <c r="K525" t="str">
        <f>+VLOOKUP(D525,'plan de cuentas'!C:G,4,0)</f>
        <v>PERDIDAS</v>
      </c>
      <c r="L525" t="str">
        <f>VLOOKUP(D525,'plan de cuentas'!C:H,5,0)</f>
        <v xml:space="preserve">Gastos administrativos </v>
      </c>
      <c r="M525" t="str">
        <f>VLOOKUP(D525,'plan de cuentas'!C:I,6,0)</f>
        <v>Sueldos y Jornales adm</v>
      </c>
      <c r="N525">
        <f>VLOOKUP(D525,'plan de cuentas'!C:J,7,0)</f>
        <v>0</v>
      </c>
      <c r="P525" t="str">
        <f t="shared" si="38"/>
        <v>75906</v>
      </c>
    </row>
    <row r="526" spans="1:16" x14ac:dyDescent="0.25">
      <c r="A526" s="311" t="s">
        <v>4878</v>
      </c>
      <c r="B526" s="384">
        <v>6</v>
      </c>
      <c r="C526" s="384">
        <v>731075908000990</v>
      </c>
      <c r="D526" s="385" t="s">
        <v>1301</v>
      </c>
      <c r="E526" t="str">
        <f t="shared" si="40"/>
        <v>730107590800099</v>
      </c>
      <c r="G526">
        <v>27</v>
      </c>
      <c r="H526" s="385" t="s">
        <v>1300</v>
      </c>
      <c r="I526" s="548">
        <v>22127856</v>
      </c>
      <c r="J526" s="314">
        <f t="shared" si="39"/>
        <v>22127.856</v>
      </c>
      <c r="K526" t="str">
        <f>+VLOOKUP(D526,'plan de cuentas'!C:G,4,0)</f>
        <v>PERDIDAS</v>
      </c>
      <c r="L526" t="str">
        <f>VLOOKUP(D526,'plan de cuentas'!C:H,5,0)</f>
        <v xml:space="preserve">Gastos administrativos </v>
      </c>
      <c r="M526" t="str">
        <f>VLOOKUP(D526,'plan de cuentas'!C:I,6,0)</f>
        <v>Sueldos y Jornales adm</v>
      </c>
      <c r="N526">
        <f>VLOOKUP(D526,'plan de cuentas'!C:J,7,0)</f>
        <v>0</v>
      </c>
      <c r="P526" t="str">
        <f t="shared" ref="P526:P589" si="41">MID(E526,6,5)</f>
        <v>75908</v>
      </c>
    </row>
    <row r="527" spans="1:16" x14ac:dyDescent="0.25">
      <c r="A527" s="310" t="s">
        <v>4878</v>
      </c>
      <c r="B527" s="383">
        <v>6</v>
      </c>
      <c r="C527" s="383">
        <v>731075912002990</v>
      </c>
      <c r="D527" s="499" t="s">
        <v>1565</v>
      </c>
      <c r="E527" t="str">
        <f t="shared" si="40"/>
        <v>730107591200299</v>
      </c>
      <c r="G527">
        <v>27</v>
      </c>
      <c r="H527" s="499" t="s">
        <v>1615</v>
      </c>
      <c r="I527" s="549">
        <v>4310000</v>
      </c>
      <c r="J527" s="314">
        <f t="shared" si="39"/>
        <v>4310</v>
      </c>
      <c r="K527" t="str">
        <f>+VLOOKUP(D527,'plan de cuentas'!C:G,4,0)</f>
        <v>PERDIDAS</v>
      </c>
      <c r="L527" t="str">
        <f>VLOOKUP(D527,'plan de cuentas'!C:H,5,0)</f>
        <v xml:space="preserve">Gastos administrativos </v>
      </c>
      <c r="M527" t="str">
        <f>VLOOKUP(D527,'plan de cuentas'!C:I,6,0)</f>
        <v>Sueldos y Jornales adm</v>
      </c>
      <c r="N527">
        <f>VLOOKUP(D527,'plan de cuentas'!C:J,7,0)</f>
        <v>0</v>
      </c>
      <c r="P527" t="str">
        <f t="shared" si="41"/>
        <v>75912</v>
      </c>
    </row>
    <row r="528" spans="1:16" x14ac:dyDescent="0.25">
      <c r="A528" s="311" t="s">
        <v>4878</v>
      </c>
      <c r="B528" s="384">
        <v>6</v>
      </c>
      <c r="C528" s="384">
        <v>731075914008990</v>
      </c>
      <c r="D528" s="385" t="s">
        <v>2468</v>
      </c>
      <c r="E528" t="str">
        <f t="shared" si="40"/>
        <v>730107591400899</v>
      </c>
      <c r="G528">
        <v>27</v>
      </c>
      <c r="H528" s="385" t="s">
        <v>2785</v>
      </c>
      <c r="I528" s="548">
        <v>57050305</v>
      </c>
      <c r="J528" s="314">
        <f t="shared" si="39"/>
        <v>57050.305</v>
      </c>
      <c r="K528" t="str">
        <f>+VLOOKUP(D528,'plan de cuentas'!C:G,4,0)</f>
        <v>PERDIDAS</v>
      </c>
      <c r="L528" t="str">
        <f>VLOOKUP(D528,'plan de cuentas'!C:H,5,0)</f>
        <v xml:space="preserve">Gastos administrativos </v>
      </c>
      <c r="M528" t="str">
        <f>VLOOKUP(D528,'plan de cuentas'!C:I,6,0)</f>
        <v>Gastos del personal y capacitación</v>
      </c>
      <c r="N528">
        <f>VLOOKUP(D528,'plan de cuentas'!C:J,7,0)</f>
        <v>0</v>
      </c>
      <c r="P528" t="str">
        <f t="shared" si="41"/>
        <v>75914</v>
      </c>
    </row>
    <row r="529" spans="1:16" x14ac:dyDescent="0.25">
      <c r="A529" s="310" t="s">
        <v>4878</v>
      </c>
      <c r="B529" s="383">
        <v>6</v>
      </c>
      <c r="C529" s="383">
        <v>731075914010990</v>
      </c>
      <c r="D529" s="499" t="s">
        <v>1395</v>
      </c>
      <c r="E529" t="str">
        <f t="shared" si="40"/>
        <v>730107591401099</v>
      </c>
      <c r="G529">
        <v>27</v>
      </c>
      <c r="H529" s="499" t="s">
        <v>1396</v>
      </c>
      <c r="I529" s="549">
        <v>1050000</v>
      </c>
      <c r="J529" s="314">
        <f t="shared" si="39"/>
        <v>1050</v>
      </c>
      <c r="K529" t="str">
        <f>+VLOOKUP(D529,'plan de cuentas'!C:G,4,0)</f>
        <v>PERDIDAS</v>
      </c>
      <c r="L529" t="str">
        <f>VLOOKUP(D529,'plan de cuentas'!C:H,5,0)</f>
        <v xml:space="preserve">Gastos administrativos </v>
      </c>
      <c r="M529" t="str">
        <f>VLOOKUP(D529,'plan de cuentas'!C:I,6,0)</f>
        <v>Gastos del personal y capacitación</v>
      </c>
      <c r="N529">
        <f>VLOOKUP(D529,'plan de cuentas'!C:J,7,0)</f>
        <v>0</v>
      </c>
      <c r="P529" t="str">
        <f t="shared" si="41"/>
        <v>75914</v>
      </c>
    </row>
    <row r="530" spans="1:16" x14ac:dyDescent="0.25">
      <c r="A530" s="311" t="s">
        <v>4878</v>
      </c>
      <c r="B530" s="384">
        <v>6</v>
      </c>
      <c r="C530" s="384">
        <v>731075918000990</v>
      </c>
      <c r="D530" s="385" t="s">
        <v>4891</v>
      </c>
      <c r="E530" t="str">
        <f t="shared" si="40"/>
        <v>730107591800099</v>
      </c>
      <c r="G530">
        <v>27</v>
      </c>
      <c r="H530" s="385" t="s">
        <v>4906</v>
      </c>
      <c r="I530" s="548">
        <v>328182</v>
      </c>
      <c r="J530" s="314">
        <f t="shared" si="39"/>
        <v>328.18200000000002</v>
      </c>
      <c r="K530" t="str">
        <f>+VLOOKUP(D530,'plan de cuentas'!C:G,4,0)</f>
        <v>PERDIDAS</v>
      </c>
      <c r="L530" t="str">
        <f>VLOOKUP(D530,'plan de cuentas'!C:H,5,0)</f>
        <v xml:space="preserve">Gastos administrativos </v>
      </c>
      <c r="M530" t="str">
        <f>VLOOKUP(D530,'plan de cuentas'!C:I,6,0)</f>
        <v>Gastos del personal y capacitación</v>
      </c>
      <c r="N530">
        <f>VLOOKUP(D530,'plan de cuentas'!C:J,7,0)</f>
        <v>0</v>
      </c>
      <c r="P530" t="str">
        <f t="shared" si="41"/>
        <v>75918</v>
      </c>
    </row>
    <row r="531" spans="1:16" x14ac:dyDescent="0.25">
      <c r="A531" s="310" t="s">
        <v>4878</v>
      </c>
      <c r="B531" s="383">
        <v>7</v>
      </c>
      <c r="C531" s="383">
        <v>731075918007990</v>
      </c>
      <c r="D531" s="499" t="s">
        <v>1568</v>
      </c>
      <c r="E531" t="str">
        <f t="shared" si="40"/>
        <v>730107591800799</v>
      </c>
      <c r="G531">
        <v>27</v>
      </c>
      <c r="H531" s="499" t="s">
        <v>1657</v>
      </c>
      <c r="I531" s="549">
        <v>45403847</v>
      </c>
      <c r="J531" s="314">
        <f t="shared" si="39"/>
        <v>45403.847000000002</v>
      </c>
      <c r="K531" t="str">
        <f>+VLOOKUP(D531,'plan de cuentas'!C:G,4,0)</f>
        <v>PERDIDAS</v>
      </c>
      <c r="L531" t="str">
        <f>VLOOKUP(D531,'plan de cuentas'!C:H,5,0)</f>
        <v xml:space="preserve">Gastos administrativos </v>
      </c>
      <c r="M531" t="str">
        <f>VLOOKUP(D531,'plan de cuentas'!C:I,6,0)</f>
        <v>Gastos del personal y capacitación</v>
      </c>
      <c r="N531">
        <f>VLOOKUP(D531,'plan de cuentas'!C:J,7,0)</f>
        <v>0</v>
      </c>
      <c r="P531" t="str">
        <f t="shared" si="41"/>
        <v>75918</v>
      </c>
    </row>
    <row r="532" spans="1:16" x14ac:dyDescent="0.25">
      <c r="A532" s="311" t="s">
        <v>4878</v>
      </c>
      <c r="B532" s="384">
        <v>6</v>
      </c>
      <c r="C532" s="384">
        <v>731075918020990</v>
      </c>
      <c r="D532" s="385" t="s">
        <v>2473</v>
      </c>
      <c r="E532" t="str">
        <f t="shared" si="40"/>
        <v>730107591802099</v>
      </c>
      <c r="G532">
        <v>27</v>
      </c>
      <c r="H532" s="385" t="s">
        <v>1307</v>
      </c>
      <c r="I532" s="548">
        <v>1168727</v>
      </c>
      <c r="J532" s="314">
        <f t="shared" si="39"/>
        <v>1168.7270000000001</v>
      </c>
      <c r="K532" t="str">
        <f>+VLOOKUP(D532,'plan de cuentas'!C:G,4,0)</f>
        <v>PERDIDAS</v>
      </c>
      <c r="L532" t="str">
        <f>VLOOKUP(D532,'plan de cuentas'!C:H,5,0)</f>
        <v xml:space="preserve">Gastos administrativos </v>
      </c>
      <c r="M532" t="str">
        <f>VLOOKUP(D532,'plan de cuentas'!C:I,6,0)</f>
        <v>Gastos del personal y capacitación</v>
      </c>
      <c r="N532">
        <f>VLOOKUP(D532,'plan de cuentas'!C:J,7,0)</f>
        <v>0</v>
      </c>
      <c r="P532" t="str">
        <f t="shared" si="41"/>
        <v>75918</v>
      </c>
    </row>
    <row r="533" spans="1:16" x14ac:dyDescent="0.25">
      <c r="A533" s="310" t="s">
        <v>4878</v>
      </c>
      <c r="B533" s="383">
        <v>7</v>
      </c>
      <c r="C533" s="383">
        <v>731075920002990</v>
      </c>
      <c r="D533" s="499" t="s">
        <v>1308</v>
      </c>
      <c r="E533" t="str">
        <f t="shared" si="40"/>
        <v>730107592000299</v>
      </c>
      <c r="G533">
        <v>27</v>
      </c>
      <c r="H533" s="499" t="s">
        <v>1309</v>
      </c>
      <c r="I533" s="549">
        <v>82949282</v>
      </c>
      <c r="J533" s="314">
        <f t="shared" si="39"/>
        <v>82949.282000000007</v>
      </c>
      <c r="K533" t="str">
        <f>+VLOOKUP(D533,'plan de cuentas'!C:G,4,0)</f>
        <v>PERDIDAS</v>
      </c>
      <c r="L533" t="str">
        <f>VLOOKUP(D533,'plan de cuentas'!C:H,5,0)</f>
        <v xml:space="preserve">Gastos administrativos </v>
      </c>
      <c r="M533" t="str">
        <f>VLOOKUP(D533,'plan de cuentas'!C:I,6,0)</f>
        <v>Aporte Patronal</v>
      </c>
      <c r="N533">
        <f>VLOOKUP(D533,'plan de cuentas'!C:J,7,0)</f>
        <v>0</v>
      </c>
      <c r="P533" t="str">
        <f t="shared" si="41"/>
        <v>75920</v>
      </c>
    </row>
    <row r="534" spans="1:16" x14ac:dyDescent="0.25">
      <c r="A534" s="311" t="s">
        <v>4878</v>
      </c>
      <c r="B534" s="384">
        <v>6</v>
      </c>
      <c r="C534" s="384">
        <v>731075922001990</v>
      </c>
      <c r="D534" s="385" t="s">
        <v>1459</v>
      </c>
      <c r="E534" t="str">
        <f t="shared" si="40"/>
        <v>730107592200199</v>
      </c>
      <c r="G534">
        <v>27</v>
      </c>
      <c r="H534" s="385" t="s">
        <v>1460</v>
      </c>
      <c r="I534" s="548">
        <v>3319514</v>
      </c>
      <c r="J534" s="314">
        <f t="shared" si="39"/>
        <v>3319.5140000000001</v>
      </c>
      <c r="K534" t="str">
        <f>+VLOOKUP(D534,'plan de cuentas'!C:G,4,0)</f>
        <v>PERDIDAS</v>
      </c>
      <c r="L534" t="str">
        <f>VLOOKUP(D534,'plan de cuentas'!C:H,5,0)</f>
        <v xml:space="preserve">Gastos administrativos </v>
      </c>
      <c r="M534" t="str">
        <f>VLOOKUP(D534,'plan de cuentas'!C:I,6,0)</f>
        <v>Bonificación al personal</v>
      </c>
      <c r="N534">
        <f>VLOOKUP(D534,'plan de cuentas'!C:J,7,0)</f>
        <v>0</v>
      </c>
      <c r="P534" t="str">
        <f t="shared" si="41"/>
        <v>75922</v>
      </c>
    </row>
    <row r="535" spans="1:16" x14ac:dyDescent="0.25">
      <c r="A535" s="310" t="s">
        <v>4878</v>
      </c>
      <c r="B535" s="383">
        <v>6</v>
      </c>
      <c r="C535" s="383">
        <v>731076102022990</v>
      </c>
      <c r="D535" s="499" t="s">
        <v>2475</v>
      </c>
      <c r="E535" t="str">
        <f t="shared" si="40"/>
        <v>730107610202299</v>
      </c>
      <c r="G535">
        <v>27</v>
      </c>
      <c r="H535" s="499" t="s">
        <v>2789</v>
      </c>
      <c r="I535" s="549">
        <v>1140040</v>
      </c>
      <c r="J535" s="314">
        <f t="shared" si="39"/>
        <v>1140.04</v>
      </c>
      <c r="K535" t="str">
        <f>+VLOOKUP(D535,'plan de cuentas'!C:G,4,0)</f>
        <v>PERDIDAS</v>
      </c>
      <c r="L535" t="str">
        <f>VLOOKUP(D535,'plan de cuentas'!C:H,5,0)</f>
        <v xml:space="preserve">Gastos administrativos </v>
      </c>
      <c r="M535" t="str">
        <f>VLOOKUP(D535,'plan de cuentas'!C:I,6,0)</f>
        <v>Seguros Pagados</v>
      </c>
      <c r="N535">
        <f>VLOOKUP(D535,'plan de cuentas'!C:J,7,0)</f>
        <v>0</v>
      </c>
      <c r="P535" t="str">
        <f t="shared" si="41"/>
        <v>76102</v>
      </c>
    </row>
    <row r="536" spans="1:16" x14ac:dyDescent="0.25">
      <c r="A536" s="311" t="s">
        <v>4878</v>
      </c>
      <c r="B536" s="384">
        <v>6</v>
      </c>
      <c r="C536" s="384">
        <v>731076104024990</v>
      </c>
      <c r="D536" s="385" t="s">
        <v>1569</v>
      </c>
      <c r="E536" t="str">
        <f t="shared" si="40"/>
        <v>730107610402499</v>
      </c>
      <c r="G536">
        <v>27</v>
      </c>
      <c r="H536" s="385" t="s">
        <v>1620</v>
      </c>
      <c r="I536" s="548">
        <v>4103814</v>
      </c>
      <c r="J536" s="314">
        <f t="shared" si="39"/>
        <v>4103.8140000000003</v>
      </c>
      <c r="K536" t="str">
        <f>+VLOOKUP(D536,'plan de cuentas'!C:G,4,0)</f>
        <v>PERDIDAS</v>
      </c>
      <c r="L536" t="str">
        <f>VLOOKUP(D536,'plan de cuentas'!C:H,5,0)</f>
        <v xml:space="preserve">Gastos administrativos </v>
      </c>
      <c r="M536" t="str">
        <f>VLOOKUP(D536,'plan de cuentas'!C:I,6,0)</f>
        <v>Seguros Pagados</v>
      </c>
      <c r="N536">
        <f>VLOOKUP(D536,'plan de cuentas'!C:J,7,0)</f>
        <v>0</v>
      </c>
      <c r="P536" t="str">
        <f t="shared" si="41"/>
        <v>76104</v>
      </c>
    </row>
    <row r="537" spans="1:16" x14ac:dyDescent="0.25">
      <c r="A537" s="310" t="s">
        <v>4878</v>
      </c>
      <c r="B537" s="383">
        <v>6</v>
      </c>
      <c r="C537" s="383">
        <v>731076110000990</v>
      </c>
      <c r="D537" s="499" t="s">
        <v>2477</v>
      </c>
      <c r="E537" t="str">
        <f t="shared" si="40"/>
        <v>730107611000099</v>
      </c>
      <c r="G537">
        <v>27</v>
      </c>
      <c r="H537" s="499" t="s">
        <v>2791</v>
      </c>
      <c r="I537" s="549">
        <v>132120982</v>
      </c>
      <c r="J537" s="314">
        <f t="shared" si="39"/>
        <v>132120.98199999999</v>
      </c>
      <c r="K537" t="str">
        <f>+VLOOKUP(D537,'plan de cuentas'!C:G,4,0)</f>
        <v>PERDIDAS</v>
      </c>
      <c r="L537" t="str">
        <f>VLOOKUP(D537,'plan de cuentas'!C:H,5,0)</f>
        <v xml:space="preserve">Gastos administrativos </v>
      </c>
      <c r="M537" t="str">
        <f>VLOOKUP(D537,'plan de cuentas'!C:I,6,0)</f>
        <v>Seguros Pagados</v>
      </c>
      <c r="N537">
        <f>VLOOKUP(D537,'plan de cuentas'!C:J,7,0)</f>
        <v>0</v>
      </c>
      <c r="P537" t="str">
        <f t="shared" si="41"/>
        <v>76110</v>
      </c>
    </row>
    <row r="538" spans="1:16" x14ac:dyDescent="0.25">
      <c r="A538" s="311" t="s">
        <v>4878</v>
      </c>
      <c r="B538" s="384">
        <v>6</v>
      </c>
      <c r="C538" s="384">
        <v>731076110001990</v>
      </c>
      <c r="D538" s="385" t="s">
        <v>1621</v>
      </c>
      <c r="E538" t="str">
        <f t="shared" si="40"/>
        <v>730107611000199</v>
      </c>
      <c r="G538">
        <v>27</v>
      </c>
      <c r="H538" s="385" t="s">
        <v>1463</v>
      </c>
      <c r="I538" s="548">
        <v>278877</v>
      </c>
      <c r="J538" s="314">
        <f t="shared" si="39"/>
        <v>278.87700000000001</v>
      </c>
      <c r="K538" t="str">
        <f>+VLOOKUP(D538,'plan de cuentas'!C:G,4,0)</f>
        <v>PERDIDAS</v>
      </c>
      <c r="L538" t="str">
        <f>VLOOKUP(D538,'plan de cuentas'!C:H,5,0)</f>
        <v xml:space="preserve">Gastos administrativos </v>
      </c>
      <c r="M538" t="str">
        <f>VLOOKUP(D538,'plan de cuentas'!C:I,6,0)</f>
        <v>Seguros Pagados</v>
      </c>
      <c r="N538">
        <f>VLOOKUP(D538,'plan de cuentas'!C:J,7,0)</f>
        <v>0</v>
      </c>
      <c r="P538" t="str">
        <f t="shared" si="41"/>
        <v>76110</v>
      </c>
    </row>
    <row r="539" spans="1:16" x14ac:dyDescent="0.25">
      <c r="A539" s="310" t="s">
        <v>4878</v>
      </c>
      <c r="B539" s="383">
        <v>7</v>
      </c>
      <c r="C539" s="383">
        <v>731076110005990</v>
      </c>
      <c r="D539" s="499" t="s">
        <v>1516</v>
      </c>
      <c r="E539" t="str">
        <f t="shared" si="40"/>
        <v>730107611000599</v>
      </c>
      <c r="G539">
        <v>27</v>
      </c>
      <c r="H539" s="499" t="s">
        <v>1517</v>
      </c>
      <c r="I539" s="549">
        <v>17885384</v>
      </c>
      <c r="J539" s="314">
        <f t="shared" si="39"/>
        <v>17885.383999999998</v>
      </c>
      <c r="K539" t="str">
        <f>+VLOOKUP(D539,'plan de cuentas'!C:G,4,0)</f>
        <v>PERDIDAS</v>
      </c>
      <c r="L539" t="str">
        <f>VLOOKUP(D539,'plan de cuentas'!C:H,5,0)</f>
        <v xml:space="preserve">Gastos administrativos </v>
      </c>
      <c r="M539" t="str">
        <f>VLOOKUP(D539,'plan de cuentas'!C:I,6,0)</f>
        <v>Seguros Pagados</v>
      </c>
      <c r="N539">
        <f>VLOOKUP(D539,'plan de cuentas'!C:J,7,0)</f>
        <v>0</v>
      </c>
      <c r="P539" t="str">
        <f t="shared" si="41"/>
        <v>76110</v>
      </c>
    </row>
    <row r="540" spans="1:16" x14ac:dyDescent="0.25">
      <c r="A540" s="311" t="s">
        <v>4878</v>
      </c>
      <c r="B540" s="384">
        <v>6</v>
      </c>
      <c r="C540" s="384">
        <v>731076110039990</v>
      </c>
      <c r="D540" s="385" t="s">
        <v>2478</v>
      </c>
      <c r="E540" t="str">
        <f t="shared" si="40"/>
        <v>730107611003999</v>
      </c>
      <c r="G540">
        <v>27</v>
      </c>
      <c r="H540" s="385" t="s">
        <v>2792</v>
      </c>
      <c r="I540" s="548">
        <v>18513444</v>
      </c>
      <c r="J540" s="314">
        <f t="shared" si="39"/>
        <v>18513.444</v>
      </c>
      <c r="K540" t="str">
        <f>+VLOOKUP(D540,'plan de cuentas'!C:G,4,0)</f>
        <v>PERDIDAS</v>
      </c>
      <c r="L540" t="str">
        <f>VLOOKUP(D540,'plan de cuentas'!C:H,5,0)</f>
        <v xml:space="preserve">Gastos administrativos </v>
      </c>
      <c r="M540" t="str">
        <f>VLOOKUP(D540,'plan de cuentas'!C:I,6,0)</f>
        <v>Seguros Pagados</v>
      </c>
      <c r="N540">
        <f>VLOOKUP(D540,'plan de cuentas'!C:J,7,0)</f>
        <v>0</v>
      </c>
      <c r="P540" t="str">
        <f t="shared" si="41"/>
        <v>76110</v>
      </c>
    </row>
    <row r="541" spans="1:16" x14ac:dyDescent="0.25">
      <c r="A541" s="310" t="s">
        <v>4878</v>
      </c>
      <c r="B541" s="383">
        <v>6</v>
      </c>
      <c r="C541" s="383">
        <v>731076302001990</v>
      </c>
      <c r="D541" s="499" t="s">
        <v>1464</v>
      </c>
      <c r="E541" t="str">
        <f t="shared" si="40"/>
        <v>730107630200199</v>
      </c>
      <c r="G541">
        <v>27</v>
      </c>
      <c r="H541" s="499" t="s">
        <v>1465</v>
      </c>
      <c r="I541" s="549">
        <v>101931408</v>
      </c>
      <c r="J541" s="314">
        <f t="shared" si="39"/>
        <v>101931.408</v>
      </c>
      <c r="K541" t="str">
        <f>+VLOOKUP(D541,'plan de cuentas'!C:G,4,0)</f>
        <v>PERDIDAS</v>
      </c>
      <c r="L541" t="str">
        <f>VLOOKUP(D541,'plan de cuentas'!C:H,5,0)</f>
        <v>Depreciacion/Amortización</v>
      </c>
      <c r="M541" t="str">
        <f>VLOOKUP(D541,'plan de cuentas'!C:I,6,0)</f>
        <v>Depreciacion/Amortización</v>
      </c>
      <c r="N541">
        <f>VLOOKUP(D541,'plan de cuentas'!C:J,7,0)</f>
        <v>0</v>
      </c>
      <c r="P541" t="str">
        <f t="shared" si="41"/>
        <v>76302</v>
      </c>
    </row>
    <row r="542" spans="1:16" x14ac:dyDescent="0.25">
      <c r="A542" s="311" t="s">
        <v>4878</v>
      </c>
      <c r="B542" s="384">
        <v>6</v>
      </c>
      <c r="C542" s="384">
        <v>731076304000990</v>
      </c>
      <c r="D542" s="385" t="s">
        <v>1466</v>
      </c>
      <c r="E542" t="str">
        <f t="shared" si="40"/>
        <v>730107630400099</v>
      </c>
      <c r="G542">
        <v>27</v>
      </c>
      <c r="H542" s="385" t="s">
        <v>1467</v>
      </c>
      <c r="I542" s="548">
        <v>75263654</v>
      </c>
      <c r="J542" s="314">
        <f t="shared" si="39"/>
        <v>75263.653999999995</v>
      </c>
      <c r="K542" t="str">
        <f>+VLOOKUP(D542,'plan de cuentas'!C:G,4,0)</f>
        <v>PERDIDAS</v>
      </c>
      <c r="L542" t="str">
        <f>VLOOKUP(D542,'plan de cuentas'!C:H,5,0)</f>
        <v>Depreciacion/Amortización</v>
      </c>
      <c r="M542" t="str">
        <f>VLOOKUP(D542,'plan de cuentas'!C:I,6,0)</f>
        <v>Depreciacion/Amortización</v>
      </c>
      <c r="N542">
        <f>VLOOKUP(D542,'plan de cuentas'!C:J,7,0)</f>
        <v>0</v>
      </c>
      <c r="P542" t="str">
        <f t="shared" si="41"/>
        <v>76304</v>
      </c>
    </row>
    <row r="543" spans="1:16" x14ac:dyDescent="0.25">
      <c r="A543" s="310" t="s">
        <v>4878</v>
      </c>
      <c r="B543" s="383">
        <v>6</v>
      </c>
      <c r="C543" s="383">
        <v>731076304003990</v>
      </c>
      <c r="D543" s="499" t="s">
        <v>2094</v>
      </c>
      <c r="E543" t="str">
        <f t="shared" si="40"/>
        <v>730107630400399</v>
      </c>
      <c r="G543">
        <v>27</v>
      </c>
      <c r="H543" s="499" t="s">
        <v>1029</v>
      </c>
      <c r="I543" s="549">
        <v>7465849</v>
      </c>
      <c r="J543" s="314">
        <f t="shared" si="39"/>
        <v>7465.8490000000002</v>
      </c>
      <c r="K543" t="str">
        <f>+VLOOKUP(D543,'plan de cuentas'!C:G,4,0)</f>
        <v>PERDIDAS</v>
      </c>
      <c r="L543" t="str">
        <f>VLOOKUP(D543,'plan de cuentas'!C:H,5,0)</f>
        <v>Depreciacion/Amortización</v>
      </c>
      <c r="M543" t="str">
        <f>VLOOKUP(D543,'plan de cuentas'!C:I,6,0)</f>
        <v>Depreciacion/Amortización</v>
      </c>
      <c r="N543">
        <f>VLOOKUP(D543,'plan de cuentas'!C:J,7,0)</f>
        <v>0</v>
      </c>
      <c r="P543" t="str">
        <f t="shared" si="41"/>
        <v>76304</v>
      </c>
    </row>
    <row r="544" spans="1:16" x14ac:dyDescent="0.25">
      <c r="A544" s="311" t="s">
        <v>4878</v>
      </c>
      <c r="B544" s="384">
        <v>6</v>
      </c>
      <c r="C544" s="384">
        <v>731076304006990</v>
      </c>
      <c r="D544" s="385" t="s">
        <v>1468</v>
      </c>
      <c r="E544" t="str">
        <f t="shared" si="40"/>
        <v>730107630400699</v>
      </c>
      <c r="G544">
        <v>27</v>
      </c>
      <c r="H544" s="385" t="s">
        <v>1469</v>
      </c>
      <c r="I544" s="548">
        <v>4168836</v>
      </c>
      <c r="J544" s="314">
        <f t="shared" si="39"/>
        <v>4168.8360000000002</v>
      </c>
      <c r="K544" t="str">
        <f>+VLOOKUP(D544,'plan de cuentas'!C:G,4,0)</f>
        <v>PERDIDAS</v>
      </c>
      <c r="L544" t="str">
        <f>VLOOKUP(D544,'plan de cuentas'!C:H,5,0)</f>
        <v>Depreciacion/Amortización</v>
      </c>
      <c r="M544" t="str">
        <f>VLOOKUP(D544,'plan de cuentas'!C:I,6,0)</f>
        <v>Depreciacion/Amortización</v>
      </c>
      <c r="N544">
        <f>VLOOKUP(D544,'plan de cuentas'!C:J,7,0)</f>
        <v>0</v>
      </c>
      <c r="P544" t="str">
        <f t="shared" si="41"/>
        <v>76304</v>
      </c>
    </row>
    <row r="545" spans="1:16" x14ac:dyDescent="0.25">
      <c r="A545" s="310" t="s">
        <v>4878</v>
      </c>
      <c r="B545" s="383">
        <v>6</v>
      </c>
      <c r="C545" s="383">
        <v>731076306000990</v>
      </c>
      <c r="D545" s="499" t="s">
        <v>1470</v>
      </c>
      <c r="E545" t="str">
        <f t="shared" si="40"/>
        <v>730107630600099</v>
      </c>
      <c r="G545">
        <v>27</v>
      </c>
      <c r="H545" s="499" t="s">
        <v>1041</v>
      </c>
      <c r="I545" s="549">
        <v>346008857</v>
      </c>
      <c r="J545" s="314">
        <f t="shared" si="39"/>
        <v>346008.85700000002</v>
      </c>
      <c r="K545" t="str">
        <f>+VLOOKUP(D545,'plan de cuentas'!C:G,4,0)</f>
        <v>PERDIDAS</v>
      </c>
      <c r="L545" t="str">
        <f>VLOOKUP(D545,'plan de cuentas'!C:H,5,0)</f>
        <v>Depreciacion/Amortización</v>
      </c>
      <c r="M545" t="str">
        <f>VLOOKUP(D545,'plan de cuentas'!C:I,6,0)</f>
        <v>Depreciacion/Amortización</v>
      </c>
      <c r="N545">
        <f>VLOOKUP(D545,'plan de cuentas'!C:J,7,0)</f>
        <v>0</v>
      </c>
      <c r="P545" t="str">
        <f t="shared" si="41"/>
        <v>76306</v>
      </c>
    </row>
    <row r="546" spans="1:16" x14ac:dyDescent="0.25">
      <c r="A546" s="311" t="s">
        <v>4878</v>
      </c>
      <c r="B546" s="384">
        <v>6</v>
      </c>
      <c r="C546" s="384">
        <v>731076308000990</v>
      </c>
      <c r="D546" s="385" t="s">
        <v>1471</v>
      </c>
      <c r="E546" t="str">
        <f t="shared" si="40"/>
        <v>730107630800099</v>
      </c>
      <c r="G546">
        <v>27</v>
      </c>
      <c r="H546" s="385" t="s">
        <v>1046</v>
      </c>
      <c r="I546" s="548">
        <v>10383139</v>
      </c>
      <c r="J546" s="314">
        <f t="shared" si="39"/>
        <v>10383.138999999999</v>
      </c>
      <c r="K546" t="str">
        <f>+VLOOKUP(D546,'plan de cuentas'!C:G,4,0)</f>
        <v>PERDIDAS</v>
      </c>
      <c r="L546" t="str">
        <f>VLOOKUP(D546,'plan de cuentas'!C:H,5,0)</f>
        <v>Depreciacion/Amortización</v>
      </c>
      <c r="M546" t="str">
        <f>VLOOKUP(D546,'plan de cuentas'!C:I,6,0)</f>
        <v>Depreciacion/Amortización</v>
      </c>
      <c r="N546">
        <f>VLOOKUP(D546,'plan de cuentas'!C:J,7,0)</f>
        <v>0</v>
      </c>
      <c r="P546" t="str">
        <f t="shared" si="41"/>
        <v>76308</v>
      </c>
    </row>
    <row r="547" spans="1:16" x14ac:dyDescent="0.25">
      <c r="A547" s="310" t="s">
        <v>4878</v>
      </c>
      <c r="B547" s="383">
        <v>6</v>
      </c>
      <c r="C547" s="383">
        <v>731076310000990</v>
      </c>
      <c r="D547" s="499" t="s">
        <v>1472</v>
      </c>
      <c r="E547" t="str">
        <f t="shared" si="40"/>
        <v>730107631000099</v>
      </c>
      <c r="G547">
        <v>27</v>
      </c>
      <c r="H547" s="499" t="s">
        <v>1051</v>
      </c>
      <c r="I547" s="549">
        <v>4997842</v>
      </c>
      <c r="J547" s="314">
        <f t="shared" si="39"/>
        <v>4997.8419999999996</v>
      </c>
      <c r="K547" t="str">
        <f>+VLOOKUP(D547,'plan de cuentas'!C:G,4,0)</f>
        <v>PERDIDAS</v>
      </c>
      <c r="L547" t="str">
        <f>VLOOKUP(D547,'plan de cuentas'!C:H,5,0)</f>
        <v>Depreciacion/Amortización</v>
      </c>
      <c r="M547" t="str">
        <f>VLOOKUP(D547,'plan de cuentas'!C:I,6,0)</f>
        <v>Depreciacion/Amortización</v>
      </c>
      <c r="N547">
        <f>VLOOKUP(D547,'plan de cuentas'!C:J,7,0)</f>
        <v>0</v>
      </c>
      <c r="P547" t="str">
        <f t="shared" si="41"/>
        <v>76310</v>
      </c>
    </row>
    <row r="548" spans="1:16" x14ac:dyDescent="0.25">
      <c r="A548" s="311" t="s">
        <v>4878</v>
      </c>
      <c r="B548" s="384">
        <v>6</v>
      </c>
      <c r="C548" s="384">
        <v>731076702001990</v>
      </c>
      <c r="D548" s="385" t="s">
        <v>1310</v>
      </c>
      <c r="E548" t="str">
        <f t="shared" si="40"/>
        <v>730107670200199</v>
      </c>
      <c r="G548">
        <v>27</v>
      </c>
      <c r="H548" s="385" t="s">
        <v>1311</v>
      </c>
      <c r="I548" s="548">
        <v>645912850</v>
      </c>
      <c r="J548" s="314">
        <f t="shared" si="39"/>
        <v>645912.85</v>
      </c>
      <c r="K548" t="str">
        <f>+VLOOKUP(D548,'plan de cuentas'!C:G,4,0)</f>
        <v>PERDIDAS</v>
      </c>
      <c r="L548" t="str">
        <f>VLOOKUP(D548,'plan de cuentas'!C:H,5,0)</f>
        <v>Depreciacion/Amortización</v>
      </c>
      <c r="M548" t="str">
        <f>VLOOKUP(D548,'plan de cuentas'!C:I,6,0)</f>
        <v>Depreciacion/Amortización</v>
      </c>
      <c r="N548">
        <f>VLOOKUP(D548,'plan de cuentas'!C:J,7,0)</f>
        <v>0</v>
      </c>
      <c r="P548" t="str">
        <f t="shared" si="41"/>
        <v>76702</v>
      </c>
    </row>
    <row r="549" spans="1:16" x14ac:dyDescent="0.25">
      <c r="A549" s="310" t="s">
        <v>4878</v>
      </c>
      <c r="B549" s="383">
        <v>6</v>
      </c>
      <c r="C549" s="383">
        <v>731076702003990</v>
      </c>
      <c r="D549" s="499" t="s">
        <v>4307</v>
      </c>
      <c r="E549" t="str">
        <f t="shared" si="40"/>
        <v>730107670200399</v>
      </c>
      <c r="G549">
        <v>27</v>
      </c>
      <c r="H549" s="499" t="s">
        <v>4308</v>
      </c>
      <c r="I549" s="549">
        <v>162662731</v>
      </c>
      <c r="J549" s="314">
        <f t="shared" si="39"/>
        <v>162662.731</v>
      </c>
      <c r="K549" t="str">
        <f>+VLOOKUP(D549,'plan de cuentas'!C:G,4,0)</f>
        <v>PERDIDAS</v>
      </c>
      <c r="L549" t="str">
        <f>VLOOKUP(D549,'plan de cuentas'!C:H,5,0)</f>
        <v xml:space="preserve">Gastos administrativos </v>
      </c>
      <c r="M549" t="str">
        <f>VLOOKUP(D549,'plan de cuentas'!C:I,6,0)</f>
        <v>Otros gastos de operación</v>
      </c>
      <c r="N549">
        <f>VLOOKUP(D549,'plan de cuentas'!C:J,7,0)</f>
        <v>0</v>
      </c>
      <c r="P549" t="str">
        <f t="shared" si="41"/>
        <v>76702</v>
      </c>
    </row>
    <row r="550" spans="1:16" x14ac:dyDescent="0.25">
      <c r="A550" s="311" t="s">
        <v>4878</v>
      </c>
      <c r="B550" s="384">
        <v>6</v>
      </c>
      <c r="C550" s="384">
        <v>731076704000990</v>
      </c>
      <c r="D550" s="385" t="s">
        <v>1312</v>
      </c>
      <c r="E550" t="str">
        <f t="shared" si="40"/>
        <v>730107670400099</v>
      </c>
      <c r="G550">
        <v>27</v>
      </c>
      <c r="H550" s="385" t="s">
        <v>1066</v>
      </c>
      <c r="I550" s="548">
        <v>159808770</v>
      </c>
      <c r="J550" s="314">
        <f t="shared" si="39"/>
        <v>159808.76999999999</v>
      </c>
      <c r="K550" t="str">
        <f>+VLOOKUP(D550,'plan de cuentas'!C:G,4,0)</f>
        <v>PERDIDAS</v>
      </c>
      <c r="L550" t="str">
        <f>VLOOKUP(D550,'plan de cuentas'!C:H,5,0)</f>
        <v>Depreciacion/Amortización</v>
      </c>
      <c r="M550" t="str">
        <f>VLOOKUP(D550,'plan de cuentas'!C:I,6,0)</f>
        <v>Depreciacion/Amortización</v>
      </c>
      <c r="N550">
        <f>VLOOKUP(D550,'plan de cuentas'!C:J,7,0)</f>
        <v>0</v>
      </c>
      <c r="P550" t="str">
        <f t="shared" si="41"/>
        <v>76704</v>
      </c>
    </row>
    <row r="551" spans="1:16" x14ac:dyDescent="0.25">
      <c r="A551" s="310" t="s">
        <v>4878</v>
      </c>
      <c r="B551" s="383">
        <v>6</v>
      </c>
      <c r="C551" s="383">
        <v>731076706000990</v>
      </c>
      <c r="D551" s="499" t="s">
        <v>2479</v>
      </c>
      <c r="E551" t="str">
        <f t="shared" si="40"/>
        <v>730107670600099</v>
      </c>
      <c r="G551">
        <v>27</v>
      </c>
      <c r="H551" s="499" t="s">
        <v>2793</v>
      </c>
      <c r="I551" s="549">
        <v>82239210</v>
      </c>
      <c r="J551" s="314">
        <f t="shared" si="39"/>
        <v>82239.210000000006</v>
      </c>
      <c r="K551" t="str">
        <f>+VLOOKUP(D551,'plan de cuentas'!C:G,4,0)</f>
        <v>PERDIDAS</v>
      </c>
      <c r="L551" t="str">
        <f>VLOOKUP(D551,'plan de cuentas'!C:H,5,0)</f>
        <v>Depreciacion/Amortización</v>
      </c>
      <c r="M551" t="str">
        <f>VLOOKUP(D551,'plan de cuentas'!C:I,6,0)</f>
        <v>Depreciacion/Amortización</v>
      </c>
      <c r="N551">
        <f>VLOOKUP(D551,'plan de cuentas'!C:J,7,0)</f>
        <v>0</v>
      </c>
      <c r="P551" t="str">
        <f t="shared" si="41"/>
        <v>76706</v>
      </c>
    </row>
    <row r="552" spans="1:16" x14ac:dyDescent="0.25">
      <c r="A552" s="311" t="s">
        <v>4878</v>
      </c>
      <c r="B552" s="384">
        <v>6</v>
      </c>
      <c r="C552" s="384">
        <v>731076706002990</v>
      </c>
      <c r="D552" s="385" t="s">
        <v>1313</v>
      </c>
      <c r="E552" t="str">
        <f t="shared" si="40"/>
        <v>730107670600299</v>
      </c>
      <c r="G552">
        <v>27</v>
      </c>
      <c r="H552" s="385" t="s">
        <v>1314</v>
      </c>
      <c r="I552" s="548">
        <v>1009397782</v>
      </c>
      <c r="J552" s="314">
        <f t="shared" si="39"/>
        <v>1009397.782</v>
      </c>
      <c r="K552" t="str">
        <f>+VLOOKUP(D552,'plan de cuentas'!C:G,4,0)</f>
        <v>PERDIDAS</v>
      </c>
      <c r="L552" t="str">
        <f>VLOOKUP(D552,'plan de cuentas'!C:H,5,0)</f>
        <v>Depreciacion/Amortización</v>
      </c>
      <c r="M552" t="str">
        <f>VLOOKUP(D552,'plan de cuentas'!C:I,6,0)</f>
        <v>Depreciacion/Amortización</v>
      </c>
      <c r="N552">
        <f>VLOOKUP(D552,'plan de cuentas'!C:J,7,0)</f>
        <v>0</v>
      </c>
      <c r="P552" t="str">
        <f t="shared" si="41"/>
        <v>76706</v>
      </c>
    </row>
    <row r="553" spans="1:16" x14ac:dyDescent="0.25">
      <c r="A553" s="310" t="s">
        <v>4878</v>
      </c>
      <c r="B553" s="383">
        <v>6</v>
      </c>
      <c r="C553" s="383">
        <v>731076902000990</v>
      </c>
      <c r="D553" s="499" t="s">
        <v>1509</v>
      </c>
      <c r="E553" t="str">
        <f t="shared" si="40"/>
        <v>730107690200099</v>
      </c>
      <c r="G553">
        <v>30</v>
      </c>
      <c r="H553" s="499" t="s">
        <v>1603</v>
      </c>
      <c r="I553" s="549">
        <v>521340455</v>
      </c>
      <c r="J553" s="314">
        <f t="shared" si="39"/>
        <v>521340.45500000002</v>
      </c>
      <c r="K553" t="str">
        <f>+VLOOKUP(D553,'plan de cuentas'!C:G,4,0)</f>
        <v>PERDIDAS</v>
      </c>
      <c r="L553" t="str">
        <f>VLOOKUP(D553,'plan de cuentas'!C:H,5,0)</f>
        <v>Impuesto a la renta</v>
      </c>
      <c r="M553" t="str">
        <f>VLOOKUP(D553,'plan de cuentas'!C:I,6,0)</f>
        <v>Impuesto a la renta</v>
      </c>
      <c r="N553">
        <f>VLOOKUP(D553,'plan de cuentas'!C:J,7,0)</f>
        <v>0</v>
      </c>
      <c r="P553" t="str">
        <f t="shared" si="41"/>
        <v>76902</v>
      </c>
    </row>
    <row r="554" spans="1:16" x14ac:dyDescent="0.25">
      <c r="A554" s="311" t="s">
        <v>4878</v>
      </c>
      <c r="B554" s="384">
        <v>6</v>
      </c>
      <c r="C554" s="384">
        <v>731076906016990</v>
      </c>
      <c r="D554" s="385" t="s">
        <v>1506</v>
      </c>
      <c r="E554" t="str">
        <f t="shared" si="40"/>
        <v>730107690601699</v>
      </c>
      <c r="G554">
        <v>27</v>
      </c>
      <c r="H554" s="385" t="s">
        <v>1507</v>
      </c>
      <c r="I554" s="548">
        <v>9859929</v>
      </c>
      <c r="J554" s="314">
        <f t="shared" si="39"/>
        <v>9859.9290000000001</v>
      </c>
      <c r="K554" t="str">
        <f>+VLOOKUP(D554,'plan de cuentas'!C:G,4,0)</f>
        <v>PERDIDAS</v>
      </c>
      <c r="L554" t="str">
        <f>VLOOKUP(D554,'plan de cuentas'!C:H,5,0)</f>
        <v xml:space="preserve">Gastos administrativos </v>
      </c>
      <c r="M554" t="str">
        <f>VLOOKUP(D554,'plan de cuentas'!C:I,6,0)</f>
        <v>Impuestos y tasas</v>
      </c>
      <c r="N554">
        <f>VLOOKUP(D554,'plan de cuentas'!C:J,7,0)</f>
        <v>0</v>
      </c>
      <c r="P554" t="str">
        <f t="shared" si="41"/>
        <v>76906</v>
      </c>
    </row>
    <row r="555" spans="1:16" x14ac:dyDescent="0.25">
      <c r="A555" s="310" t="s">
        <v>4878</v>
      </c>
      <c r="B555" s="383">
        <v>6</v>
      </c>
      <c r="C555" s="383">
        <v>731076906017990</v>
      </c>
      <c r="D555" s="499" t="s">
        <v>2481</v>
      </c>
      <c r="E555" t="str">
        <f t="shared" si="40"/>
        <v>730107690601799</v>
      </c>
      <c r="G555">
        <v>29</v>
      </c>
      <c r="H555" s="499" t="s">
        <v>2795</v>
      </c>
      <c r="I555" s="549">
        <v>1265536</v>
      </c>
      <c r="J555" s="314">
        <f t="shared" si="39"/>
        <v>1265.5360000000001</v>
      </c>
      <c r="K555" t="str">
        <f>+VLOOKUP(D555,'plan de cuentas'!C:G,4,0)</f>
        <v>PERDIDAS</v>
      </c>
      <c r="L555" t="str">
        <f>VLOOKUP(D555,'plan de cuentas'!C:H,5,0)</f>
        <v xml:space="preserve">Gastos administrativos </v>
      </c>
      <c r="M555" t="str">
        <f>VLOOKUP(D555,'plan de cuentas'!C:I,6,0)</f>
        <v>Impuestos y tasas</v>
      </c>
      <c r="N555">
        <f>VLOOKUP(D555,'plan de cuentas'!C:J,7,0)</f>
        <v>0</v>
      </c>
      <c r="P555" t="str">
        <f t="shared" si="41"/>
        <v>76906</v>
      </c>
    </row>
    <row r="556" spans="1:16" x14ac:dyDescent="0.25">
      <c r="A556" s="311" t="s">
        <v>4878</v>
      </c>
      <c r="B556" s="384">
        <v>6</v>
      </c>
      <c r="C556" s="384">
        <v>731076910001990</v>
      </c>
      <c r="D556" s="385" t="s">
        <v>1518</v>
      </c>
      <c r="E556" t="str">
        <f t="shared" si="40"/>
        <v>730107691000199</v>
      </c>
      <c r="G556">
        <v>27</v>
      </c>
      <c r="H556" s="385" t="s">
        <v>1519</v>
      </c>
      <c r="I556" s="548">
        <v>235173738</v>
      </c>
      <c r="J556" s="314">
        <f t="shared" si="39"/>
        <v>235173.73800000001</v>
      </c>
      <c r="K556" t="str">
        <f>+VLOOKUP(D556,'plan de cuentas'!C:G,4,0)</f>
        <v>PERDIDAS</v>
      </c>
      <c r="L556" t="str">
        <f>VLOOKUP(D556,'plan de cuentas'!C:H,5,0)</f>
        <v xml:space="preserve">Gastos administrativos </v>
      </c>
      <c r="M556" t="str">
        <f>VLOOKUP(D556,'plan de cuentas'!C:I,6,0)</f>
        <v>Impuestos y tasas</v>
      </c>
      <c r="N556">
        <f>VLOOKUP(D556,'plan de cuentas'!C:J,7,0)</f>
        <v>0</v>
      </c>
      <c r="P556" t="str">
        <f t="shared" si="41"/>
        <v>76910</v>
      </c>
    </row>
    <row r="557" spans="1:16" x14ac:dyDescent="0.25">
      <c r="A557" s="310" t="s">
        <v>4878</v>
      </c>
      <c r="B557" s="383">
        <v>6</v>
      </c>
      <c r="C557" s="383">
        <v>731076910002990</v>
      </c>
      <c r="D557" s="499" t="s">
        <v>1315</v>
      </c>
      <c r="E557" t="str">
        <f t="shared" si="40"/>
        <v>730107691000299</v>
      </c>
      <c r="G557">
        <v>29</v>
      </c>
      <c r="H557" s="499" t="s">
        <v>1316</v>
      </c>
      <c r="I557" s="549">
        <v>446070782</v>
      </c>
      <c r="J557" s="314">
        <f t="shared" si="39"/>
        <v>446070.78200000001</v>
      </c>
      <c r="K557" t="str">
        <f>+VLOOKUP(D557,'plan de cuentas'!C:G,4,0)</f>
        <v>PERDIDAS</v>
      </c>
      <c r="L557" t="str">
        <f>VLOOKUP(D557,'plan de cuentas'!C:H,5,0)</f>
        <v xml:space="preserve">Gastos administrativos </v>
      </c>
      <c r="M557" t="str">
        <f>VLOOKUP(D557,'plan de cuentas'!C:I,6,0)</f>
        <v>Impuestos y tasas</v>
      </c>
      <c r="N557">
        <f>VLOOKUP(D557,'plan de cuentas'!C:J,7,0)</f>
        <v>0</v>
      </c>
      <c r="P557" t="str">
        <f t="shared" si="41"/>
        <v>76910</v>
      </c>
    </row>
    <row r="558" spans="1:16" x14ac:dyDescent="0.25">
      <c r="A558" s="311" t="s">
        <v>4878</v>
      </c>
      <c r="B558" s="384">
        <v>6</v>
      </c>
      <c r="C558" s="384">
        <v>731076910005990</v>
      </c>
      <c r="D558" s="385" t="s">
        <v>4319</v>
      </c>
      <c r="E558" t="str">
        <f t="shared" si="40"/>
        <v>730107691000599</v>
      </c>
      <c r="G558">
        <v>27</v>
      </c>
      <c r="H558" s="385" t="s">
        <v>4320</v>
      </c>
      <c r="I558" s="548">
        <v>17123466</v>
      </c>
      <c r="J558" s="314">
        <f t="shared" si="39"/>
        <v>17123.466</v>
      </c>
      <c r="K558" t="str">
        <f>+VLOOKUP(D558,'plan de cuentas'!C:G,4,0)</f>
        <v>PERDIDAS</v>
      </c>
      <c r="L558" t="str">
        <f>VLOOKUP(D558,'plan de cuentas'!C:H,5,0)</f>
        <v xml:space="preserve">Gastos administrativos </v>
      </c>
      <c r="M558" t="str">
        <f>VLOOKUP(D558,'plan de cuentas'!C:I,6,0)</f>
        <v>Impuestos y tasas</v>
      </c>
      <c r="N558">
        <f>VLOOKUP(D558,'plan de cuentas'!C:J,7,0)</f>
        <v>0</v>
      </c>
      <c r="P558" t="str">
        <f t="shared" si="41"/>
        <v>76910</v>
      </c>
    </row>
    <row r="559" spans="1:16" x14ac:dyDescent="0.25">
      <c r="A559" s="310" t="s">
        <v>4878</v>
      </c>
      <c r="B559" s="383">
        <v>6</v>
      </c>
      <c r="C559" s="383">
        <v>731076910006990</v>
      </c>
      <c r="D559" s="499" t="s">
        <v>1473</v>
      </c>
      <c r="E559" t="str">
        <f t="shared" si="40"/>
        <v>730107691000699</v>
      </c>
      <c r="G559">
        <v>29</v>
      </c>
      <c r="H559" s="499" t="s">
        <v>1474</v>
      </c>
      <c r="I559" s="549">
        <v>789863</v>
      </c>
      <c r="J559" s="314">
        <f t="shared" si="39"/>
        <v>789.86300000000006</v>
      </c>
      <c r="K559" t="str">
        <f>+VLOOKUP(D559,'plan de cuentas'!C:G,4,0)</f>
        <v>PERDIDAS</v>
      </c>
      <c r="L559" t="str">
        <f>VLOOKUP(D559,'plan de cuentas'!C:H,5,0)</f>
        <v xml:space="preserve">Gastos administrativos </v>
      </c>
      <c r="M559" t="str">
        <f>VLOOKUP(D559,'plan de cuentas'!C:I,6,0)</f>
        <v>Impuestos y tasas</v>
      </c>
      <c r="N559">
        <f>VLOOKUP(D559,'plan de cuentas'!C:J,7,0)</f>
        <v>0</v>
      </c>
      <c r="P559" t="str">
        <f t="shared" si="41"/>
        <v>76910</v>
      </c>
    </row>
    <row r="560" spans="1:16" x14ac:dyDescent="0.25">
      <c r="A560" s="311" t="s">
        <v>4878</v>
      </c>
      <c r="B560" s="384">
        <v>6</v>
      </c>
      <c r="C560" s="384">
        <v>731076910008990</v>
      </c>
      <c r="D560" s="385" t="s">
        <v>1475</v>
      </c>
      <c r="E560" t="str">
        <f t="shared" si="40"/>
        <v>730107691000899</v>
      </c>
      <c r="G560">
        <v>27</v>
      </c>
      <c r="H560" s="385" t="s">
        <v>1476</v>
      </c>
      <c r="I560" s="548">
        <v>1917519</v>
      </c>
      <c r="J560" s="314">
        <f t="shared" si="39"/>
        <v>1917.519</v>
      </c>
      <c r="K560" t="str">
        <f>+VLOOKUP(D560,'plan de cuentas'!C:G,4,0)</f>
        <v>PERDIDAS</v>
      </c>
      <c r="L560" t="str">
        <f>VLOOKUP(D560,'plan de cuentas'!C:H,5,0)</f>
        <v xml:space="preserve">Gastos administrativos </v>
      </c>
      <c r="M560" t="str">
        <f>VLOOKUP(D560,'plan de cuentas'!C:I,6,0)</f>
        <v>Impuestos y tasas</v>
      </c>
      <c r="N560">
        <f>VLOOKUP(D560,'plan de cuentas'!C:J,7,0)</f>
        <v>0</v>
      </c>
      <c r="P560" t="str">
        <f t="shared" si="41"/>
        <v>76910</v>
      </c>
    </row>
    <row r="561" spans="1:16" x14ac:dyDescent="0.25">
      <c r="A561" s="310" t="s">
        <v>4878</v>
      </c>
      <c r="B561" s="383">
        <v>6</v>
      </c>
      <c r="C561" s="383">
        <v>731076914000990</v>
      </c>
      <c r="D561" s="499" t="s">
        <v>1317</v>
      </c>
      <c r="E561" t="str">
        <f t="shared" si="40"/>
        <v>730107691400099</v>
      </c>
      <c r="G561">
        <v>27</v>
      </c>
      <c r="H561" s="499" t="s">
        <v>1318</v>
      </c>
      <c r="I561" s="549">
        <v>475804702</v>
      </c>
      <c r="J561" s="314">
        <f t="shared" si="39"/>
        <v>475804.70199999999</v>
      </c>
      <c r="K561" t="str">
        <f>+VLOOKUP(D561,'plan de cuentas'!C:G,4,0)</f>
        <v>PERDIDAS</v>
      </c>
      <c r="L561" t="str">
        <f>VLOOKUP(D561,'plan de cuentas'!C:H,5,0)</f>
        <v xml:space="preserve">Gastos administrativos </v>
      </c>
      <c r="M561" t="str">
        <f>VLOOKUP(D561,'plan de cuentas'!C:I,6,0)</f>
        <v>Intereses, multas y recargos impositivos</v>
      </c>
      <c r="N561">
        <f>VLOOKUP(D561,'plan de cuentas'!C:J,7,0)</f>
        <v>0</v>
      </c>
      <c r="P561" t="str">
        <f t="shared" si="41"/>
        <v>76914</v>
      </c>
    </row>
    <row r="562" spans="1:16" x14ac:dyDescent="0.25">
      <c r="A562" s="311" t="s">
        <v>4878</v>
      </c>
      <c r="B562" s="384">
        <v>6</v>
      </c>
      <c r="C562" s="384">
        <v>731076914001990</v>
      </c>
      <c r="D562" s="385" t="s">
        <v>2482</v>
      </c>
      <c r="E562" t="str">
        <f t="shared" si="40"/>
        <v>730107691400199</v>
      </c>
      <c r="G562">
        <v>27</v>
      </c>
      <c r="H562" s="385" t="s">
        <v>2796</v>
      </c>
      <c r="I562" s="548">
        <v>4116928</v>
      </c>
      <c r="J562" s="314">
        <f t="shared" si="39"/>
        <v>4116.9279999999999</v>
      </c>
      <c r="K562" t="str">
        <f>+VLOOKUP(D562,'plan de cuentas'!C:G,4,0)</f>
        <v>PERDIDAS</v>
      </c>
      <c r="L562" t="str">
        <f>VLOOKUP(D562,'plan de cuentas'!C:H,5,0)</f>
        <v xml:space="preserve">Gastos administrativos </v>
      </c>
      <c r="M562" t="str">
        <f>VLOOKUP(D562,'plan de cuentas'!C:I,6,0)</f>
        <v>Intereses, multas y recargos impositivos</v>
      </c>
      <c r="N562">
        <f>VLOOKUP(D562,'plan de cuentas'!C:J,7,0)</f>
        <v>0</v>
      </c>
      <c r="P562" t="str">
        <f t="shared" si="41"/>
        <v>76914</v>
      </c>
    </row>
    <row r="563" spans="1:16" x14ac:dyDescent="0.25">
      <c r="A563" s="310" t="s">
        <v>4878</v>
      </c>
      <c r="B563" s="383">
        <v>6</v>
      </c>
      <c r="C563" s="383">
        <v>731077102001990</v>
      </c>
      <c r="D563" s="499" t="s">
        <v>1319</v>
      </c>
      <c r="E563" t="str">
        <f t="shared" si="40"/>
        <v>730107710200199</v>
      </c>
      <c r="G563">
        <v>27</v>
      </c>
      <c r="H563" s="499" t="s">
        <v>1320</v>
      </c>
      <c r="I563" s="549">
        <v>297820644</v>
      </c>
      <c r="J563" s="314">
        <f t="shared" si="39"/>
        <v>297820.64399999997</v>
      </c>
      <c r="K563" t="str">
        <f>+VLOOKUP(D563,'plan de cuentas'!C:G,4,0)</f>
        <v>PERDIDAS</v>
      </c>
      <c r="L563" t="str">
        <f>VLOOKUP(D563,'plan de cuentas'!C:H,5,0)</f>
        <v xml:space="preserve">Gastos administrativos </v>
      </c>
      <c r="M563" t="str">
        <f>VLOOKUP(D563,'plan de cuentas'!C:I,6,0)</f>
        <v>Gastos de alquiler</v>
      </c>
      <c r="N563">
        <f>VLOOKUP(D563,'plan de cuentas'!C:J,7,0)</f>
        <v>0</v>
      </c>
      <c r="P563" t="str">
        <f t="shared" si="41"/>
        <v>77102</v>
      </c>
    </row>
    <row r="564" spans="1:16" x14ac:dyDescent="0.25">
      <c r="A564" s="311" t="s">
        <v>4878</v>
      </c>
      <c r="B564" s="384">
        <v>6</v>
      </c>
      <c r="C564" s="384">
        <v>731077102002990</v>
      </c>
      <c r="D564" s="385" t="s">
        <v>1321</v>
      </c>
      <c r="E564" t="str">
        <f t="shared" si="40"/>
        <v>730107710200299</v>
      </c>
      <c r="G564">
        <v>27</v>
      </c>
      <c r="H564" s="385" t="s">
        <v>1322</v>
      </c>
      <c r="I564" s="548">
        <v>92265198</v>
      </c>
      <c r="J564" s="314">
        <f t="shared" si="39"/>
        <v>92265.198000000004</v>
      </c>
      <c r="K564" t="str">
        <f>+VLOOKUP(D564,'plan de cuentas'!C:G,4,0)</f>
        <v>PERDIDAS</v>
      </c>
      <c r="L564" t="str">
        <f>VLOOKUP(D564,'plan de cuentas'!C:H,5,0)</f>
        <v xml:space="preserve">Gastos administrativos </v>
      </c>
      <c r="M564" t="str">
        <f>VLOOKUP(D564,'plan de cuentas'!C:I,6,0)</f>
        <v>Gastos de alquiler</v>
      </c>
      <c r="N564">
        <f>VLOOKUP(D564,'plan de cuentas'!C:J,7,0)</f>
        <v>0</v>
      </c>
      <c r="P564" t="str">
        <f t="shared" si="41"/>
        <v>77102</v>
      </c>
    </row>
    <row r="565" spans="1:16" x14ac:dyDescent="0.25">
      <c r="A565" s="310" t="s">
        <v>4878</v>
      </c>
      <c r="B565" s="383">
        <v>6</v>
      </c>
      <c r="C565" s="383">
        <v>731077102004990</v>
      </c>
      <c r="D565" s="499" t="s">
        <v>1323</v>
      </c>
      <c r="E565" t="str">
        <f t="shared" si="40"/>
        <v>730107710200499</v>
      </c>
      <c r="G565">
        <v>27</v>
      </c>
      <c r="H565" s="499" t="s">
        <v>1324</v>
      </c>
      <c r="I565" s="549">
        <v>2900992</v>
      </c>
      <c r="J565" s="314">
        <f t="shared" si="39"/>
        <v>2900.9920000000002</v>
      </c>
      <c r="K565" t="str">
        <f>+VLOOKUP(D565,'plan de cuentas'!C:G,4,0)</f>
        <v>PERDIDAS</v>
      </c>
      <c r="L565" t="str">
        <f>VLOOKUP(D565,'plan de cuentas'!C:H,5,0)</f>
        <v xml:space="preserve">Gastos administrativos </v>
      </c>
      <c r="M565" t="str">
        <f>VLOOKUP(D565,'plan de cuentas'!C:I,6,0)</f>
        <v>Gastos de alquiler</v>
      </c>
      <c r="N565">
        <f>VLOOKUP(D565,'plan de cuentas'!C:J,7,0)</f>
        <v>0</v>
      </c>
      <c r="P565" t="str">
        <f t="shared" si="41"/>
        <v>77102</v>
      </c>
    </row>
    <row r="566" spans="1:16" x14ac:dyDescent="0.25">
      <c r="A566" s="311" t="s">
        <v>4878</v>
      </c>
      <c r="B566" s="384">
        <v>6</v>
      </c>
      <c r="C566" s="384">
        <v>731077104402990</v>
      </c>
      <c r="D566" s="385" t="s">
        <v>1574</v>
      </c>
      <c r="E566" t="str">
        <f t="shared" si="40"/>
        <v>730107710440299</v>
      </c>
      <c r="G566">
        <v>29</v>
      </c>
      <c r="H566" s="385" t="s">
        <v>1599</v>
      </c>
      <c r="I566" s="548">
        <v>2898197</v>
      </c>
      <c r="J566" s="314">
        <f t="shared" si="39"/>
        <v>2898.1970000000001</v>
      </c>
      <c r="K566" t="str">
        <f>+VLOOKUP(D566,'plan de cuentas'!C:G,4,0)</f>
        <v>PERDIDAS</v>
      </c>
      <c r="L566" t="str">
        <f>VLOOKUP(D566,'plan de cuentas'!C:H,5,0)</f>
        <v xml:space="preserve">Gastos administrativos </v>
      </c>
      <c r="M566" t="str">
        <f>VLOOKUP(D566,'plan de cuentas'!C:I,6,0)</f>
        <v>Gastos de reparación y mantenimiento</v>
      </c>
      <c r="N566">
        <f>VLOOKUP(D566,'plan de cuentas'!C:J,7,0)</f>
        <v>0</v>
      </c>
      <c r="P566" t="str">
        <f t="shared" si="41"/>
        <v>77104</v>
      </c>
    </row>
    <row r="567" spans="1:16" x14ac:dyDescent="0.25">
      <c r="A567" s="310" t="s">
        <v>4878</v>
      </c>
      <c r="B567" s="383">
        <v>6</v>
      </c>
      <c r="C567" s="383">
        <v>731077104404990</v>
      </c>
      <c r="D567" s="499" t="s">
        <v>4333</v>
      </c>
      <c r="E567" t="str">
        <f t="shared" si="40"/>
        <v>730107710440499</v>
      </c>
      <c r="G567">
        <v>27</v>
      </c>
      <c r="H567" s="499" t="s">
        <v>4334</v>
      </c>
      <c r="I567" s="549">
        <v>2183412</v>
      </c>
      <c r="J567" s="314">
        <f t="shared" si="39"/>
        <v>2183.4119999999998</v>
      </c>
      <c r="K567" t="str">
        <f>+VLOOKUP(D567,'plan de cuentas'!C:G,4,0)</f>
        <v>PERDIDAS</v>
      </c>
      <c r="L567" t="str">
        <f>VLOOKUP(D567,'plan de cuentas'!C:H,5,0)</f>
        <v xml:space="preserve">Gastos administrativos </v>
      </c>
      <c r="M567" t="str">
        <f>VLOOKUP(D567,'plan de cuentas'!C:I,6,0)</f>
        <v>Gastos de alquiler</v>
      </c>
      <c r="N567">
        <f>VLOOKUP(D567,'plan de cuentas'!C:J,7,0)</f>
        <v>0</v>
      </c>
      <c r="P567" t="str">
        <f t="shared" si="41"/>
        <v>77104</v>
      </c>
    </row>
    <row r="568" spans="1:16" x14ac:dyDescent="0.25">
      <c r="A568" s="311" t="s">
        <v>4878</v>
      </c>
      <c r="B568" s="384">
        <v>6</v>
      </c>
      <c r="C568" s="384">
        <v>731077106000990</v>
      </c>
      <c r="D568" s="385" t="s">
        <v>1575</v>
      </c>
      <c r="E568" t="str">
        <f t="shared" si="40"/>
        <v>730107710600099</v>
      </c>
      <c r="G568">
        <v>27</v>
      </c>
      <c r="H568" s="385" t="s">
        <v>1604</v>
      </c>
      <c r="I568" s="548">
        <v>6000000</v>
      </c>
      <c r="J568" s="314">
        <f t="shared" si="39"/>
        <v>6000</v>
      </c>
      <c r="K568" t="str">
        <f>+VLOOKUP(D568,'plan de cuentas'!C:G,4,0)</f>
        <v>PERDIDAS</v>
      </c>
      <c r="L568" t="str">
        <f>VLOOKUP(D568,'plan de cuentas'!C:H,5,0)</f>
        <v xml:space="preserve">Gastos administrativos </v>
      </c>
      <c r="M568" t="str">
        <f>VLOOKUP(D568,'plan de cuentas'!C:I,6,0)</f>
        <v>Gastos de reparación y mantenimiento</v>
      </c>
      <c r="N568">
        <f>VLOOKUP(D568,'plan de cuentas'!C:J,7,0)</f>
        <v>0</v>
      </c>
      <c r="P568" t="str">
        <f t="shared" si="41"/>
        <v>77106</v>
      </c>
    </row>
    <row r="569" spans="1:16" x14ac:dyDescent="0.25">
      <c r="A569" s="310" t="s">
        <v>4878</v>
      </c>
      <c r="B569" s="383">
        <v>6</v>
      </c>
      <c r="C569" s="383">
        <v>731077106008990</v>
      </c>
      <c r="D569" s="499" t="s">
        <v>1478</v>
      </c>
      <c r="E569" t="str">
        <f t="shared" si="40"/>
        <v>730107710600899</v>
      </c>
      <c r="G569">
        <v>27</v>
      </c>
      <c r="H569" s="499" t="s">
        <v>1479</v>
      </c>
      <c r="I569" s="549">
        <v>318911</v>
      </c>
      <c r="J569" s="314">
        <f t="shared" si="39"/>
        <v>318.911</v>
      </c>
      <c r="K569" t="str">
        <f>+VLOOKUP(D569,'plan de cuentas'!C:G,4,0)</f>
        <v>PERDIDAS</v>
      </c>
      <c r="L569" t="str">
        <f>VLOOKUP(D569,'plan de cuentas'!C:H,5,0)</f>
        <v xml:space="preserve">Gastos administrativos </v>
      </c>
      <c r="M569" t="str">
        <f>VLOOKUP(D569,'plan de cuentas'!C:I,6,0)</f>
        <v>Otros gastos de operación</v>
      </c>
      <c r="N569">
        <f>VLOOKUP(D569,'plan de cuentas'!C:J,7,0)</f>
        <v>0</v>
      </c>
      <c r="P569" t="str">
        <f t="shared" si="41"/>
        <v>77106</v>
      </c>
    </row>
    <row r="570" spans="1:16" x14ac:dyDescent="0.25">
      <c r="A570" s="311" t="s">
        <v>4878</v>
      </c>
      <c r="B570" s="384">
        <v>6</v>
      </c>
      <c r="C570" s="384">
        <v>731077106010990</v>
      </c>
      <c r="D570" s="385" t="s">
        <v>1576</v>
      </c>
      <c r="E570" t="str">
        <f t="shared" si="40"/>
        <v>730107710601099</v>
      </c>
      <c r="G570">
        <v>27</v>
      </c>
      <c r="H570" s="385" t="s">
        <v>1711</v>
      </c>
      <c r="I570" s="548">
        <v>1064232</v>
      </c>
      <c r="J570" s="314">
        <f t="shared" si="39"/>
        <v>1064.232</v>
      </c>
      <c r="K570" t="str">
        <f>+VLOOKUP(D570,'plan de cuentas'!C:G,4,0)</f>
        <v>PERDIDAS</v>
      </c>
      <c r="L570" t="str">
        <f>VLOOKUP(D570,'plan de cuentas'!C:H,5,0)</f>
        <v xml:space="preserve">Gastos administrativos </v>
      </c>
      <c r="M570" t="str">
        <f>VLOOKUP(D570,'plan de cuentas'!C:I,6,0)</f>
        <v>Gastos de reparación y mantenimiento</v>
      </c>
      <c r="N570">
        <f>VLOOKUP(D570,'plan de cuentas'!C:J,7,0)</f>
        <v>0</v>
      </c>
      <c r="P570" t="str">
        <f t="shared" si="41"/>
        <v>77106</v>
      </c>
    </row>
    <row r="571" spans="1:16" x14ac:dyDescent="0.25">
      <c r="A571" s="310" t="s">
        <v>4878</v>
      </c>
      <c r="B571" s="383">
        <v>6</v>
      </c>
      <c r="C571" s="383">
        <v>731077108001990</v>
      </c>
      <c r="D571" s="499" t="s">
        <v>1326</v>
      </c>
      <c r="E571" t="str">
        <f t="shared" si="40"/>
        <v>730107710800199</v>
      </c>
      <c r="G571">
        <v>27</v>
      </c>
      <c r="H571" s="499" t="s">
        <v>1327</v>
      </c>
      <c r="I571" s="549">
        <v>11376363</v>
      </c>
      <c r="J571" s="314">
        <f t="shared" si="39"/>
        <v>11376.362999999999</v>
      </c>
      <c r="K571" t="str">
        <f>+VLOOKUP(D571,'plan de cuentas'!C:G,4,0)</f>
        <v>PERDIDAS</v>
      </c>
      <c r="L571" t="str">
        <f>VLOOKUP(D571,'plan de cuentas'!C:H,5,0)</f>
        <v xml:space="preserve">Gastos administrativos </v>
      </c>
      <c r="M571" t="str">
        <f>VLOOKUP(D571,'plan de cuentas'!C:I,6,0)</f>
        <v>Gastos de reparación y mantenimiento</v>
      </c>
      <c r="N571">
        <f>VLOOKUP(D571,'plan de cuentas'!C:J,7,0)</f>
        <v>0</v>
      </c>
      <c r="P571" t="str">
        <f t="shared" si="41"/>
        <v>77108</v>
      </c>
    </row>
    <row r="572" spans="1:16" x14ac:dyDescent="0.25">
      <c r="A572" s="311" t="s">
        <v>4878</v>
      </c>
      <c r="B572" s="384">
        <v>6</v>
      </c>
      <c r="C572" s="384">
        <v>731077108002990</v>
      </c>
      <c r="D572" s="385" t="s">
        <v>1328</v>
      </c>
      <c r="E572" t="str">
        <f t="shared" si="40"/>
        <v>730107710800299</v>
      </c>
      <c r="G572">
        <v>27</v>
      </c>
      <c r="H572" s="385" t="s">
        <v>1329</v>
      </c>
      <c r="I572" s="548">
        <v>909091</v>
      </c>
      <c r="J572" s="314">
        <f t="shared" si="39"/>
        <v>909.09100000000001</v>
      </c>
      <c r="K572" t="str">
        <f>+VLOOKUP(D572,'plan de cuentas'!C:G,4,0)</f>
        <v>PERDIDAS</v>
      </c>
      <c r="L572" t="str">
        <f>VLOOKUP(D572,'plan de cuentas'!C:H,5,0)</f>
        <v xml:space="preserve">Gastos administrativos </v>
      </c>
      <c r="M572" t="str">
        <f>VLOOKUP(D572,'plan de cuentas'!C:I,6,0)</f>
        <v>Gastos de reparación y mantenimiento</v>
      </c>
      <c r="N572">
        <f>VLOOKUP(D572,'plan de cuentas'!C:J,7,0)</f>
        <v>0</v>
      </c>
      <c r="P572" t="str">
        <f t="shared" si="41"/>
        <v>77108</v>
      </c>
    </row>
    <row r="573" spans="1:16" x14ac:dyDescent="0.25">
      <c r="A573" s="310" t="s">
        <v>4878</v>
      </c>
      <c r="B573" s="383">
        <v>6</v>
      </c>
      <c r="C573" s="383">
        <v>731077108007990</v>
      </c>
      <c r="D573" s="499" t="s">
        <v>1577</v>
      </c>
      <c r="E573" t="str">
        <f t="shared" si="40"/>
        <v>730107710800799</v>
      </c>
      <c r="G573">
        <v>27</v>
      </c>
      <c r="H573" s="499" t="s">
        <v>1802</v>
      </c>
      <c r="I573" s="549">
        <v>20000001</v>
      </c>
      <c r="J573" s="314">
        <f t="shared" si="39"/>
        <v>20000.001</v>
      </c>
      <c r="K573" t="str">
        <f>+VLOOKUP(D573,'plan de cuentas'!C:G,4,0)</f>
        <v>PERDIDAS</v>
      </c>
      <c r="L573" t="str">
        <f>VLOOKUP(D573,'plan de cuentas'!C:H,5,0)</f>
        <v xml:space="preserve">Gastos administrativos </v>
      </c>
      <c r="M573" t="str">
        <f>VLOOKUP(D573,'plan de cuentas'!C:I,6,0)</f>
        <v>Gastos de reparación y mantenimiento</v>
      </c>
      <c r="N573">
        <f>VLOOKUP(D573,'plan de cuentas'!C:J,7,0)</f>
        <v>0</v>
      </c>
      <c r="P573" t="str">
        <f t="shared" si="41"/>
        <v>77108</v>
      </c>
    </row>
    <row r="574" spans="1:16" x14ac:dyDescent="0.25">
      <c r="A574" s="311" t="s">
        <v>4878</v>
      </c>
      <c r="B574" s="384">
        <v>6</v>
      </c>
      <c r="C574" s="384">
        <v>731077108012990</v>
      </c>
      <c r="D574" s="385" t="s">
        <v>4892</v>
      </c>
      <c r="E574" t="str">
        <f t="shared" si="40"/>
        <v>730107710801299</v>
      </c>
      <c r="G574">
        <v>27</v>
      </c>
      <c r="H574" s="385" t="s">
        <v>1801</v>
      </c>
      <c r="I574" s="548">
        <v>29092</v>
      </c>
      <c r="J574" s="314">
        <f t="shared" si="39"/>
        <v>29.091999999999999</v>
      </c>
      <c r="K574" t="str">
        <f>+VLOOKUP(D574,'plan de cuentas'!C:G,4,0)</f>
        <v>PERDIDAS</v>
      </c>
      <c r="L574" t="str">
        <f>VLOOKUP(D574,'plan de cuentas'!C:H,5,0)</f>
        <v xml:space="preserve">Gastos administrativos </v>
      </c>
      <c r="M574" t="str">
        <f>VLOOKUP(D574,'plan de cuentas'!C:I,6,0)</f>
        <v>Gastos de reparación y mantenimiento</v>
      </c>
      <c r="N574">
        <f>VLOOKUP(D574,'plan de cuentas'!C:J,7,0)</f>
        <v>0</v>
      </c>
      <c r="P574" t="str">
        <f t="shared" si="41"/>
        <v>77108</v>
      </c>
    </row>
    <row r="575" spans="1:16" x14ac:dyDescent="0.25">
      <c r="A575" s="310" t="s">
        <v>4878</v>
      </c>
      <c r="B575" s="383">
        <v>6</v>
      </c>
      <c r="C575" s="383">
        <v>731077108803990</v>
      </c>
      <c r="D575" s="499" t="s">
        <v>2488</v>
      </c>
      <c r="E575" t="str">
        <f t="shared" si="40"/>
        <v>730107710880399</v>
      </c>
      <c r="G575">
        <v>27</v>
      </c>
      <c r="H575" s="499" t="s">
        <v>2801</v>
      </c>
      <c r="I575" s="549">
        <v>18286920</v>
      </c>
      <c r="J575" s="314">
        <f t="shared" si="39"/>
        <v>18286.919999999998</v>
      </c>
      <c r="K575" t="str">
        <f>+VLOOKUP(D575,'plan de cuentas'!C:G,4,0)</f>
        <v>PERDIDAS</v>
      </c>
      <c r="L575" t="str">
        <f>VLOOKUP(D575,'plan de cuentas'!C:H,5,0)</f>
        <v xml:space="preserve">Gastos administrativos </v>
      </c>
      <c r="M575" t="str">
        <f>VLOOKUP(D575,'plan de cuentas'!C:I,6,0)</f>
        <v>Gastos de reparación y mantenimiento</v>
      </c>
      <c r="N575">
        <f>VLOOKUP(D575,'plan de cuentas'!C:J,7,0)</f>
        <v>0</v>
      </c>
      <c r="P575" t="str">
        <f t="shared" si="41"/>
        <v>77108</v>
      </c>
    </row>
    <row r="576" spans="1:16" x14ac:dyDescent="0.25">
      <c r="A576" s="311" t="s">
        <v>4878</v>
      </c>
      <c r="B576" s="384">
        <v>6</v>
      </c>
      <c r="C576" s="384">
        <v>731077112001990</v>
      </c>
      <c r="D576" s="385" t="s">
        <v>1330</v>
      </c>
      <c r="E576" t="str">
        <f t="shared" si="40"/>
        <v>730107711200199</v>
      </c>
      <c r="G576">
        <v>27</v>
      </c>
      <c r="H576" s="385" t="s">
        <v>1331</v>
      </c>
      <c r="I576" s="548">
        <v>23445783</v>
      </c>
      <c r="J576" s="314">
        <f t="shared" si="39"/>
        <v>23445.782999999999</v>
      </c>
      <c r="K576" t="str">
        <f>+VLOOKUP(D576,'plan de cuentas'!C:G,4,0)</f>
        <v>PERDIDAS</v>
      </c>
      <c r="L576" t="str">
        <f>VLOOKUP(D576,'plan de cuentas'!C:H,5,0)</f>
        <v xml:space="preserve">Gastos administrativos </v>
      </c>
      <c r="M576" t="str">
        <f>VLOOKUP(D576,'plan de cuentas'!C:I,6,0)</f>
        <v>Gastos de reparación y mantenimiento</v>
      </c>
      <c r="N576">
        <f>VLOOKUP(D576,'plan de cuentas'!C:J,7,0)</f>
        <v>0</v>
      </c>
      <c r="P576" t="str">
        <f t="shared" si="41"/>
        <v>77112</v>
      </c>
    </row>
    <row r="577" spans="1:16" x14ac:dyDescent="0.25">
      <c r="A577" s="310" t="s">
        <v>4878</v>
      </c>
      <c r="B577" s="383">
        <v>7</v>
      </c>
      <c r="C577" s="383">
        <v>731077112002990</v>
      </c>
      <c r="D577" s="499" t="s">
        <v>1332</v>
      </c>
      <c r="E577" t="str">
        <f t="shared" si="40"/>
        <v>730107711200299</v>
      </c>
      <c r="G577">
        <v>27</v>
      </c>
      <c r="H577" s="499" t="s">
        <v>1333</v>
      </c>
      <c r="I577" s="549">
        <v>1825000</v>
      </c>
      <c r="J577" s="314">
        <f t="shared" si="39"/>
        <v>1825</v>
      </c>
      <c r="K577" t="str">
        <f>+VLOOKUP(D577,'plan de cuentas'!C:G,4,0)</f>
        <v>PERDIDAS</v>
      </c>
      <c r="L577" t="str">
        <f>VLOOKUP(D577,'plan de cuentas'!C:H,5,0)</f>
        <v xml:space="preserve">Gastos administrativos </v>
      </c>
      <c r="M577" t="str">
        <f>VLOOKUP(D577,'plan de cuentas'!C:I,6,0)</f>
        <v>Gastos de reparación y mantenimiento</v>
      </c>
      <c r="N577">
        <f>VLOOKUP(D577,'plan de cuentas'!C:J,7,0)</f>
        <v>0</v>
      </c>
      <c r="P577" t="str">
        <f t="shared" si="41"/>
        <v>77112</v>
      </c>
    </row>
    <row r="578" spans="1:16" x14ac:dyDescent="0.25">
      <c r="A578" s="311" t="s">
        <v>4878</v>
      </c>
      <c r="B578" s="384">
        <v>6</v>
      </c>
      <c r="C578" s="384">
        <v>731077114001990</v>
      </c>
      <c r="D578" s="385" t="s">
        <v>1335</v>
      </c>
      <c r="E578" t="str">
        <f t="shared" si="40"/>
        <v>730107711400199</v>
      </c>
      <c r="G578">
        <v>27</v>
      </c>
      <c r="H578" s="385" t="s">
        <v>1334</v>
      </c>
      <c r="I578" s="548">
        <v>26147548</v>
      </c>
      <c r="J578" s="314">
        <f t="shared" si="39"/>
        <v>26147.547999999999</v>
      </c>
      <c r="K578" t="str">
        <f>+VLOOKUP(D578,'plan de cuentas'!C:G,4,0)</f>
        <v>PERDIDAS</v>
      </c>
      <c r="L578" t="str">
        <f>VLOOKUP(D578,'plan de cuentas'!C:H,5,0)</f>
        <v xml:space="preserve">Gastos administrativos </v>
      </c>
      <c r="M578" t="str">
        <f>VLOOKUP(D578,'plan de cuentas'!C:I,6,0)</f>
        <v>Otros gastos de operación</v>
      </c>
      <c r="N578">
        <f>VLOOKUP(D578,'plan de cuentas'!C:J,7,0)</f>
        <v>0</v>
      </c>
      <c r="P578" t="str">
        <f t="shared" si="41"/>
        <v>77114</v>
      </c>
    </row>
    <row r="579" spans="1:16" x14ac:dyDescent="0.25">
      <c r="A579" s="310" t="s">
        <v>4878</v>
      </c>
      <c r="B579" s="383">
        <v>6</v>
      </c>
      <c r="C579" s="383">
        <v>731077116006990</v>
      </c>
      <c r="D579" s="499" t="s">
        <v>1484</v>
      </c>
      <c r="E579" t="str">
        <f t="shared" si="40"/>
        <v>730107711600699</v>
      </c>
      <c r="G579">
        <v>27</v>
      </c>
      <c r="H579" s="499" t="s">
        <v>1485</v>
      </c>
      <c r="I579" s="549">
        <v>8540461</v>
      </c>
      <c r="J579" s="314">
        <f t="shared" si="39"/>
        <v>8540.4609999999993</v>
      </c>
      <c r="K579" t="str">
        <f>+VLOOKUP(D579,'plan de cuentas'!C:G,4,0)</f>
        <v>PERDIDAS</v>
      </c>
      <c r="L579" t="str">
        <f>VLOOKUP(D579,'plan de cuentas'!C:H,5,0)</f>
        <v xml:space="preserve">Gastos administrativos </v>
      </c>
      <c r="M579" t="str">
        <f>VLOOKUP(D579,'plan de cuentas'!C:I,6,0)</f>
        <v>Computación y redes</v>
      </c>
      <c r="N579">
        <f>VLOOKUP(D579,'plan de cuentas'!C:J,7,0)</f>
        <v>0</v>
      </c>
      <c r="P579" t="str">
        <f t="shared" si="41"/>
        <v>77116</v>
      </c>
    </row>
    <row r="580" spans="1:16" x14ac:dyDescent="0.25">
      <c r="A580" s="311" t="s">
        <v>4878</v>
      </c>
      <c r="B580" s="384">
        <v>7</v>
      </c>
      <c r="C580" s="384">
        <v>731077116007990</v>
      </c>
      <c r="D580" s="385" t="s">
        <v>1486</v>
      </c>
      <c r="E580" t="str">
        <f t="shared" si="40"/>
        <v>730107711600799</v>
      </c>
      <c r="G580">
        <v>27</v>
      </c>
      <c r="H580" s="385" t="s">
        <v>1487</v>
      </c>
      <c r="I580" s="548">
        <v>1515900</v>
      </c>
      <c r="J580" s="314">
        <f t="shared" si="39"/>
        <v>1515.9</v>
      </c>
      <c r="K580" t="str">
        <f>+VLOOKUP(D580,'plan de cuentas'!C:G,4,0)</f>
        <v>PERDIDAS</v>
      </c>
      <c r="L580" t="str">
        <f>VLOOKUP(D580,'plan de cuentas'!C:H,5,0)</f>
        <v xml:space="preserve">Gastos administrativos </v>
      </c>
      <c r="M580" t="str">
        <f>VLOOKUP(D580,'plan de cuentas'!C:I,6,0)</f>
        <v>Computación y redes</v>
      </c>
      <c r="N580">
        <f>VLOOKUP(D580,'plan de cuentas'!C:J,7,0)</f>
        <v>0</v>
      </c>
      <c r="P580" t="str">
        <f t="shared" si="41"/>
        <v>77116</v>
      </c>
    </row>
    <row r="581" spans="1:16" x14ac:dyDescent="0.25">
      <c r="A581" s="310" t="s">
        <v>4878</v>
      </c>
      <c r="B581" s="383">
        <v>7</v>
      </c>
      <c r="C581" s="383">
        <v>731077116014990</v>
      </c>
      <c r="D581" s="499" t="s">
        <v>1336</v>
      </c>
      <c r="E581" t="str">
        <f t="shared" si="40"/>
        <v>730107711601499</v>
      </c>
      <c r="G581">
        <v>27</v>
      </c>
      <c r="H581" s="499" t="s">
        <v>1337</v>
      </c>
      <c r="I581" s="549">
        <v>60124347</v>
      </c>
      <c r="J581" s="314">
        <f t="shared" si="39"/>
        <v>60124.347000000002</v>
      </c>
      <c r="K581" t="str">
        <f>+VLOOKUP(D581,'plan de cuentas'!C:G,4,0)</f>
        <v>PERDIDAS</v>
      </c>
      <c r="L581" t="str">
        <f>VLOOKUP(D581,'plan de cuentas'!C:H,5,0)</f>
        <v xml:space="preserve">Gastos administrativos </v>
      </c>
      <c r="M581" t="str">
        <f>VLOOKUP(D581,'plan de cuentas'!C:I,6,0)</f>
        <v>Computación y redes</v>
      </c>
      <c r="N581">
        <f>VLOOKUP(D581,'plan de cuentas'!C:J,7,0)</f>
        <v>0</v>
      </c>
      <c r="P581" t="str">
        <f t="shared" si="41"/>
        <v>77116</v>
      </c>
    </row>
    <row r="582" spans="1:16" x14ac:dyDescent="0.25">
      <c r="A582" s="311" t="s">
        <v>4878</v>
      </c>
      <c r="B582" s="384">
        <v>6</v>
      </c>
      <c r="C582" s="384">
        <v>731077118001990</v>
      </c>
      <c r="D582" s="385" t="s">
        <v>1338</v>
      </c>
      <c r="E582" t="str">
        <f t="shared" si="40"/>
        <v>730107711800199</v>
      </c>
      <c r="G582">
        <v>27</v>
      </c>
      <c r="H582" s="385" t="s">
        <v>1339</v>
      </c>
      <c r="I582" s="548">
        <v>3463636</v>
      </c>
      <c r="J582" s="314">
        <f t="shared" si="39"/>
        <v>3463.636</v>
      </c>
      <c r="K582" t="str">
        <f>+VLOOKUP(D582,'plan de cuentas'!C:G,4,0)</f>
        <v>PERDIDAS</v>
      </c>
      <c r="L582" t="str">
        <f>VLOOKUP(D582,'plan de cuentas'!C:H,5,0)</f>
        <v xml:space="preserve">Gastos administrativos </v>
      </c>
      <c r="M582" t="str">
        <f>VLOOKUP(D582,'plan de cuentas'!C:I,6,0)</f>
        <v>Gastos de reparación y mantenimiento</v>
      </c>
      <c r="N582">
        <f>VLOOKUP(D582,'plan de cuentas'!C:J,7,0)</f>
        <v>0</v>
      </c>
      <c r="P582" t="str">
        <f t="shared" si="41"/>
        <v>77118</v>
      </c>
    </row>
    <row r="583" spans="1:16" x14ac:dyDescent="0.25">
      <c r="A583" s="310" t="s">
        <v>4878</v>
      </c>
      <c r="B583" s="383">
        <v>6</v>
      </c>
      <c r="C583" s="383">
        <v>731077120010990</v>
      </c>
      <c r="D583" s="499" t="s">
        <v>1342</v>
      </c>
      <c r="E583" t="str">
        <f t="shared" si="40"/>
        <v>730107712001099</v>
      </c>
      <c r="G583">
        <v>27</v>
      </c>
      <c r="H583" s="499" t="s">
        <v>1343</v>
      </c>
      <c r="I583" s="549">
        <v>2000000</v>
      </c>
      <c r="J583" s="314">
        <f t="shared" si="39"/>
        <v>2000</v>
      </c>
      <c r="K583" t="str">
        <f>+VLOOKUP(D583,'plan de cuentas'!C:G,4,0)</f>
        <v>PERDIDAS</v>
      </c>
      <c r="L583" t="str">
        <f>VLOOKUP(D583,'plan de cuentas'!C:H,5,0)</f>
        <v xml:space="preserve">Gastos administrativos </v>
      </c>
      <c r="M583" t="str">
        <f>VLOOKUP(D583,'plan de cuentas'!C:I,6,0)</f>
        <v>Movilidad y viáticos</v>
      </c>
      <c r="N583">
        <f>VLOOKUP(D583,'plan de cuentas'!C:J,7,0)</f>
        <v>0</v>
      </c>
      <c r="P583" t="str">
        <f t="shared" si="41"/>
        <v>77120</v>
      </c>
    </row>
    <row r="584" spans="1:16" x14ac:dyDescent="0.25">
      <c r="A584" s="311" t="s">
        <v>4878</v>
      </c>
      <c r="B584" s="384">
        <v>6</v>
      </c>
      <c r="C584" s="384">
        <v>731077122002990</v>
      </c>
      <c r="D584" s="385" t="s">
        <v>2490</v>
      </c>
      <c r="E584" t="str">
        <f t="shared" si="40"/>
        <v>730107712200299</v>
      </c>
      <c r="G584">
        <v>27</v>
      </c>
      <c r="H584" s="385" t="s">
        <v>2803</v>
      </c>
      <c r="I584" s="548">
        <v>300000</v>
      </c>
      <c r="J584" s="314">
        <f t="shared" si="39"/>
        <v>300</v>
      </c>
      <c r="K584" t="str">
        <f>+VLOOKUP(D584,'plan de cuentas'!C:G,4,0)</f>
        <v>PERDIDAS</v>
      </c>
      <c r="L584" t="str">
        <f>VLOOKUP(D584,'plan de cuentas'!C:H,5,0)</f>
        <v xml:space="preserve">Gastos administrativos </v>
      </c>
      <c r="M584" t="str">
        <f>VLOOKUP(D584,'plan de cuentas'!C:I,6,0)</f>
        <v>Gastos de reparación y mantenimiento</v>
      </c>
      <c r="N584">
        <f>VLOOKUP(D584,'plan de cuentas'!C:J,7,0)</f>
        <v>0</v>
      </c>
      <c r="P584" t="str">
        <f t="shared" si="41"/>
        <v>77122</v>
      </c>
    </row>
    <row r="585" spans="1:16" x14ac:dyDescent="0.25">
      <c r="A585" s="310" t="s">
        <v>4878</v>
      </c>
      <c r="B585" s="383">
        <v>6</v>
      </c>
      <c r="C585" s="383">
        <v>731077126001990</v>
      </c>
      <c r="D585" s="499" t="s">
        <v>1346</v>
      </c>
      <c r="E585" t="str">
        <f t="shared" si="40"/>
        <v>730107712600199</v>
      </c>
      <c r="G585">
        <v>27</v>
      </c>
      <c r="H585" s="499" t="s">
        <v>1347</v>
      </c>
      <c r="I585" s="549">
        <v>2056363</v>
      </c>
      <c r="J585" s="314">
        <f t="shared" si="39"/>
        <v>2056.3629999999998</v>
      </c>
      <c r="K585" t="str">
        <f>+VLOOKUP(D585,'plan de cuentas'!C:G,4,0)</f>
        <v>PERDIDAS</v>
      </c>
      <c r="L585" t="str">
        <f>VLOOKUP(D585,'plan de cuentas'!C:H,5,0)</f>
        <v xml:space="preserve">Gastos administrativos </v>
      </c>
      <c r="M585" t="str">
        <f>VLOOKUP(D585,'plan de cuentas'!C:I,6,0)</f>
        <v>Gastos de reparación y mantenimiento</v>
      </c>
      <c r="N585">
        <f>VLOOKUP(D585,'plan de cuentas'!C:J,7,0)</f>
        <v>0</v>
      </c>
      <c r="P585" t="str">
        <f t="shared" si="41"/>
        <v>77126</v>
      </c>
    </row>
    <row r="586" spans="1:16" x14ac:dyDescent="0.25">
      <c r="A586" s="311" t="s">
        <v>4878</v>
      </c>
      <c r="B586" s="384">
        <v>6</v>
      </c>
      <c r="C586" s="384">
        <v>731077128006990</v>
      </c>
      <c r="D586" s="385" t="s">
        <v>2491</v>
      </c>
      <c r="E586" t="str">
        <f t="shared" si="40"/>
        <v>730107712800699</v>
      </c>
      <c r="G586">
        <v>27</v>
      </c>
      <c r="H586" s="385" t="s">
        <v>2804</v>
      </c>
      <c r="I586" s="548">
        <v>2328181</v>
      </c>
      <c r="J586" s="314">
        <f t="shared" si="39"/>
        <v>2328.181</v>
      </c>
      <c r="K586" t="str">
        <f>+VLOOKUP(D586,'plan de cuentas'!C:G,4,0)</f>
        <v>PERDIDAS</v>
      </c>
      <c r="L586" t="str">
        <f>VLOOKUP(D586,'plan de cuentas'!C:H,5,0)</f>
        <v xml:space="preserve">Gastos administrativos </v>
      </c>
      <c r="M586" t="str">
        <f>VLOOKUP(D586,'plan de cuentas'!C:I,6,0)</f>
        <v>Movilidad y viáticos</v>
      </c>
      <c r="N586">
        <f>VLOOKUP(D586,'plan de cuentas'!C:J,7,0)</f>
        <v>0</v>
      </c>
      <c r="P586" t="str">
        <f t="shared" si="41"/>
        <v>77128</v>
      </c>
    </row>
    <row r="587" spans="1:16" x14ac:dyDescent="0.25">
      <c r="A587" s="310" t="s">
        <v>4878</v>
      </c>
      <c r="B587" s="383">
        <v>6</v>
      </c>
      <c r="C587" s="383">
        <v>731077130007990</v>
      </c>
      <c r="D587" s="499" t="s">
        <v>1351</v>
      </c>
      <c r="E587" t="str">
        <f t="shared" si="40"/>
        <v>730107713000799</v>
      </c>
      <c r="G587">
        <v>27</v>
      </c>
      <c r="H587" s="499" t="s">
        <v>1352</v>
      </c>
      <c r="I587" s="549">
        <v>2196850</v>
      </c>
      <c r="J587" s="314">
        <f t="shared" ref="J587:J615" si="42">I587/1000</f>
        <v>2196.85</v>
      </c>
      <c r="K587" t="str">
        <f>+VLOOKUP(D587,'plan de cuentas'!C:G,4,0)</f>
        <v>PERDIDAS</v>
      </c>
      <c r="L587" t="str">
        <f>VLOOKUP(D587,'plan de cuentas'!C:H,5,0)</f>
        <v xml:space="preserve">Gastos administrativos </v>
      </c>
      <c r="M587" t="str">
        <f>VLOOKUP(D587,'plan de cuentas'!C:I,6,0)</f>
        <v>Gastos de Publicidad y Propaganda</v>
      </c>
      <c r="N587">
        <f>VLOOKUP(D587,'plan de cuentas'!C:J,7,0)</f>
        <v>0</v>
      </c>
      <c r="P587" t="str">
        <f t="shared" si="41"/>
        <v>77130</v>
      </c>
    </row>
    <row r="588" spans="1:16" x14ac:dyDescent="0.25">
      <c r="A588" s="311" t="s">
        <v>4878</v>
      </c>
      <c r="B588" s="384">
        <v>6</v>
      </c>
      <c r="C588" s="384">
        <v>731077132006990</v>
      </c>
      <c r="D588" s="385" t="s">
        <v>2500</v>
      </c>
      <c r="E588" t="str">
        <f t="shared" si="40"/>
        <v>730107713200699</v>
      </c>
      <c r="G588">
        <v>27</v>
      </c>
      <c r="H588" s="385" t="s">
        <v>2815</v>
      </c>
      <c r="I588" s="548">
        <v>32999511</v>
      </c>
      <c r="J588" s="314">
        <f t="shared" si="42"/>
        <v>32999.510999999999</v>
      </c>
      <c r="K588" t="str">
        <f>+VLOOKUP(D588,'plan de cuentas'!C:G,4,0)</f>
        <v>PERDIDAS</v>
      </c>
      <c r="L588" t="str">
        <f>VLOOKUP(D588,'plan de cuentas'!C:H,5,0)</f>
        <v xml:space="preserve">Gastos administrativos </v>
      </c>
      <c r="M588" t="str">
        <f>VLOOKUP(D588,'plan de cuentas'!C:I,6,0)</f>
        <v>Otros gastos de operación</v>
      </c>
      <c r="N588">
        <f>VLOOKUP(D588,'plan de cuentas'!C:J,7,0)</f>
        <v>0</v>
      </c>
      <c r="P588" t="str">
        <f t="shared" si="41"/>
        <v>77132</v>
      </c>
    </row>
    <row r="589" spans="1:16" x14ac:dyDescent="0.25">
      <c r="A589" s="310" t="s">
        <v>4878</v>
      </c>
      <c r="B589" s="383">
        <v>6</v>
      </c>
      <c r="C589" s="383">
        <v>731077132008990</v>
      </c>
      <c r="D589" s="499" t="s">
        <v>2501</v>
      </c>
      <c r="E589" t="str">
        <f t="shared" ref="E589:E615" si="43">+MID(D589,3,2)&amp;+MID(D589,6,1)&amp;+MID(D589,8,2)&amp;+MID(D589,11,3)&amp;+MID(D589,17,2)&amp;+MID(D589,20,3)&amp;+MID(D589,24,2)</f>
        <v>730107713200899</v>
      </c>
      <c r="G589">
        <v>27</v>
      </c>
      <c r="H589" s="499" t="s">
        <v>1354</v>
      </c>
      <c r="I589" s="549">
        <v>5000000</v>
      </c>
      <c r="J589" s="314">
        <f t="shared" si="42"/>
        <v>5000</v>
      </c>
      <c r="K589" t="str">
        <f>+VLOOKUP(D589,'plan de cuentas'!C:G,4,0)</f>
        <v>PERDIDAS</v>
      </c>
      <c r="L589" t="str">
        <f>VLOOKUP(D589,'plan de cuentas'!C:H,5,0)</f>
        <v xml:space="preserve">Gastos administrativos </v>
      </c>
      <c r="M589" t="str">
        <f>VLOOKUP(D589,'plan de cuentas'!C:I,6,0)</f>
        <v>Otros gastos de operación</v>
      </c>
      <c r="N589">
        <f>VLOOKUP(D589,'plan de cuentas'!C:J,7,0)</f>
        <v>0</v>
      </c>
      <c r="P589" t="str">
        <f t="shared" si="41"/>
        <v>77132</v>
      </c>
    </row>
    <row r="590" spans="1:16" x14ac:dyDescent="0.25">
      <c r="A590" s="311" t="s">
        <v>4878</v>
      </c>
      <c r="B590" s="384">
        <v>6</v>
      </c>
      <c r="C590" s="384">
        <v>731077140000990</v>
      </c>
      <c r="D590" s="385" t="s">
        <v>1525</v>
      </c>
      <c r="E590" t="str">
        <f t="shared" si="43"/>
        <v>730107714000099</v>
      </c>
      <c r="G590">
        <v>27</v>
      </c>
      <c r="H590" s="385" t="s">
        <v>1524</v>
      </c>
      <c r="I590" s="548">
        <v>47661364</v>
      </c>
      <c r="J590" s="314">
        <f t="shared" si="42"/>
        <v>47661.364000000001</v>
      </c>
      <c r="K590" t="str">
        <f>+VLOOKUP(D590,'plan de cuentas'!C:G,4,0)</f>
        <v>PERDIDAS</v>
      </c>
      <c r="L590" t="str">
        <f>VLOOKUP(D590,'plan de cuentas'!C:H,5,0)</f>
        <v xml:space="preserve">Gastos administrativos </v>
      </c>
      <c r="M590" t="str">
        <f>VLOOKUP(D590,'plan de cuentas'!C:I,6,0)</f>
        <v>Honorarios profesionales y asesoramiento</v>
      </c>
      <c r="N590">
        <f>VLOOKUP(D590,'plan de cuentas'!C:J,7,0)</f>
        <v>0</v>
      </c>
      <c r="P590" t="str">
        <f t="shared" ref="P590:P615" si="44">MID(E590,6,5)</f>
        <v>77140</v>
      </c>
    </row>
    <row r="591" spans="1:16" x14ac:dyDescent="0.25">
      <c r="A591" s="310" t="s">
        <v>4878</v>
      </c>
      <c r="B591" s="383">
        <v>6</v>
      </c>
      <c r="C591" s="383">
        <v>731077142001990</v>
      </c>
      <c r="D591" s="499" t="s">
        <v>4893</v>
      </c>
      <c r="E591" t="str">
        <f t="shared" si="43"/>
        <v>730107714200199</v>
      </c>
      <c r="G591">
        <v>27</v>
      </c>
      <c r="H591" s="499" t="s">
        <v>1495</v>
      </c>
      <c r="I591" s="549">
        <v>1051469</v>
      </c>
      <c r="J591" s="314">
        <f t="shared" si="42"/>
        <v>1051.4690000000001</v>
      </c>
      <c r="K591" t="str">
        <f>+VLOOKUP(D591,'plan de cuentas'!C:G,4,0)</f>
        <v>PERDIDAS</v>
      </c>
      <c r="L591" t="str">
        <f>VLOOKUP(D591,'plan de cuentas'!C:H,5,0)</f>
        <v xml:space="preserve">Gastos administrativos </v>
      </c>
      <c r="M591" t="str">
        <f>VLOOKUP(D591,'plan de cuentas'!C:I,6,0)</f>
        <v>Otros gastos de operación</v>
      </c>
      <c r="N591">
        <f>VLOOKUP(D591,'plan de cuentas'!C:J,7,0)</f>
        <v>0</v>
      </c>
      <c r="P591" t="str">
        <f t="shared" si="44"/>
        <v>77142</v>
      </c>
    </row>
    <row r="592" spans="1:16" x14ac:dyDescent="0.25">
      <c r="A592" s="311" t="s">
        <v>4878</v>
      </c>
      <c r="B592" s="384">
        <v>6</v>
      </c>
      <c r="C592" s="384">
        <v>731077144002990</v>
      </c>
      <c r="D592" s="385" t="s">
        <v>1355</v>
      </c>
      <c r="E592" t="str">
        <f t="shared" si="43"/>
        <v>730107714400299</v>
      </c>
      <c r="G592">
        <v>27</v>
      </c>
      <c r="H592" s="385" t="s">
        <v>1356</v>
      </c>
      <c r="I592" s="548">
        <v>5270005</v>
      </c>
      <c r="J592" s="314">
        <f t="shared" si="42"/>
        <v>5270.0050000000001</v>
      </c>
      <c r="K592" t="str">
        <f>+VLOOKUP(D592,'plan de cuentas'!C:G,4,0)</f>
        <v>PERDIDAS</v>
      </c>
      <c r="L592" t="str">
        <f>VLOOKUP(D592,'plan de cuentas'!C:H,5,0)</f>
        <v xml:space="preserve">Gastos administrativos </v>
      </c>
      <c r="M592" t="str">
        <f>VLOOKUP(D592,'plan de cuentas'!C:I,6,0)</f>
        <v>Otros gastos de operación</v>
      </c>
      <c r="N592">
        <f>VLOOKUP(D592,'plan de cuentas'!C:J,7,0)</f>
        <v>0</v>
      </c>
      <c r="P592" t="str">
        <f t="shared" si="44"/>
        <v>77144</v>
      </c>
    </row>
    <row r="593" spans="1:16" x14ac:dyDescent="0.25">
      <c r="A593" s="310" t="s">
        <v>4878</v>
      </c>
      <c r="B593" s="383">
        <v>6</v>
      </c>
      <c r="C593" s="383">
        <v>731077144003990</v>
      </c>
      <c r="D593" s="499" t="s">
        <v>1357</v>
      </c>
      <c r="E593" t="str">
        <f t="shared" si="43"/>
        <v>730107714400399</v>
      </c>
      <c r="G593">
        <v>29</v>
      </c>
      <c r="H593" s="499" t="s">
        <v>1358</v>
      </c>
      <c r="I593" s="549">
        <v>255010400</v>
      </c>
      <c r="J593" s="314">
        <f t="shared" si="42"/>
        <v>255010.4</v>
      </c>
      <c r="K593" t="str">
        <f>+VLOOKUP(D593,'plan de cuentas'!C:G,4,0)</f>
        <v>PERDIDAS</v>
      </c>
      <c r="L593" t="str">
        <f>VLOOKUP(D593,'plan de cuentas'!C:H,5,0)</f>
        <v xml:space="preserve">Gastos administrativos </v>
      </c>
      <c r="M593" t="str">
        <f>VLOOKUP(D593,'plan de cuentas'!C:I,6,0)</f>
        <v>Otros gastos de operación</v>
      </c>
      <c r="N593">
        <f>VLOOKUP(D593,'plan de cuentas'!C:J,7,0)</f>
        <v>0</v>
      </c>
      <c r="P593" t="str">
        <f t="shared" si="44"/>
        <v>77144</v>
      </c>
    </row>
    <row r="594" spans="1:16" x14ac:dyDescent="0.25">
      <c r="A594" s="311" t="s">
        <v>4878</v>
      </c>
      <c r="B594" s="384">
        <v>6</v>
      </c>
      <c r="C594" s="384">
        <v>731077144004990</v>
      </c>
      <c r="D594" s="385" t="s">
        <v>1497</v>
      </c>
      <c r="E594" t="str">
        <f t="shared" si="43"/>
        <v>730107714400499</v>
      </c>
      <c r="G594">
        <v>27</v>
      </c>
      <c r="H594" s="385" t="s">
        <v>1498</v>
      </c>
      <c r="I594" s="548">
        <v>272727</v>
      </c>
      <c r="J594" s="314">
        <f t="shared" si="42"/>
        <v>272.72699999999998</v>
      </c>
      <c r="K594" t="str">
        <f>+VLOOKUP(D594,'plan de cuentas'!C:G,4,0)</f>
        <v>PERDIDAS</v>
      </c>
      <c r="L594" t="str">
        <f>VLOOKUP(D594,'plan de cuentas'!C:H,5,0)</f>
        <v xml:space="preserve">Gastos administrativos </v>
      </c>
      <c r="M594" t="str">
        <f>VLOOKUP(D594,'plan de cuentas'!C:I,6,0)</f>
        <v>Otros gastos de operación</v>
      </c>
      <c r="N594">
        <f>VLOOKUP(D594,'plan de cuentas'!C:J,7,0)</f>
        <v>0</v>
      </c>
      <c r="P594" t="str">
        <f t="shared" si="44"/>
        <v>77144</v>
      </c>
    </row>
    <row r="595" spans="1:16" x14ac:dyDescent="0.25">
      <c r="A595" s="310" t="s">
        <v>4878</v>
      </c>
      <c r="B595" s="383">
        <v>6</v>
      </c>
      <c r="C595" s="383">
        <v>731077144014990</v>
      </c>
      <c r="D595" s="499" t="s">
        <v>1359</v>
      </c>
      <c r="E595" t="str">
        <f t="shared" si="43"/>
        <v>730107714401499</v>
      </c>
      <c r="G595">
        <v>27</v>
      </c>
      <c r="H595" s="499" t="s">
        <v>1360</v>
      </c>
      <c r="I595" s="549">
        <v>32388737</v>
      </c>
      <c r="J595" s="314">
        <f t="shared" si="42"/>
        <v>32388.737000000001</v>
      </c>
      <c r="K595" t="str">
        <f>+VLOOKUP(D595,'plan de cuentas'!C:G,4,0)</f>
        <v>PERDIDAS</v>
      </c>
      <c r="L595" t="str">
        <f>VLOOKUP(D595,'plan de cuentas'!C:H,5,0)</f>
        <v xml:space="preserve">Gastos administrativos </v>
      </c>
      <c r="M595" t="str">
        <f>VLOOKUP(D595,'plan de cuentas'!C:I,6,0)</f>
        <v>Otros gastos de operación</v>
      </c>
      <c r="N595">
        <f>VLOOKUP(D595,'plan de cuentas'!C:J,7,0)</f>
        <v>0</v>
      </c>
      <c r="P595" t="str">
        <f t="shared" si="44"/>
        <v>77144</v>
      </c>
    </row>
    <row r="596" spans="1:16" x14ac:dyDescent="0.25">
      <c r="A596" s="311" t="s">
        <v>4878</v>
      </c>
      <c r="B596" s="384">
        <v>6</v>
      </c>
      <c r="C596" s="384">
        <v>731077144019990</v>
      </c>
      <c r="D596" s="385" t="s">
        <v>1361</v>
      </c>
      <c r="E596" t="str">
        <f t="shared" si="43"/>
        <v>730107714401999</v>
      </c>
      <c r="G596">
        <v>27</v>
      </c>
      <c r="H596" s="385" t="s">
        <v>1362</v>
      </c>
      <c r="I596" s="548">
        <v>9585198</v>
      </c>
      <c r="J596" s="314">
        <f t="shared" si="42"/>
        <v>9585.1980000000003</v>
      </c>
      <c r="K596" t="str">
        <f>+VLOOKUP(D596,'plan de cuentas'!C:G,4,0)</f>
        <v>PERDIDAS</v>
      </c>
      <c r="L596" t="str">
        <f>VLOOKUP(D596,'plan de cuentas'!C:H,5,0)</f>
        <v xml:space="preserve">Gastos administrativos </v>
      </c>
      <c r="M596" t="str">
        <f>VLOOKUP(D596,'plan de cuentas'!C:I,6,0)</f>
        <v>Otros gastos de operación</v>
      </c>
      <c r="N596">
        <f>VLOOKUP(D596,'plan de cuentas'!C:J,7,0)</f>
        <v>0</v>
      </c>
      <c r="P596" t="str">
        <f t="shared" si="44"/>
        <v>77144</v>
      </c>
    </row>
    <row r="597" spans="1:16" x14ac:dyDescent="0.25">
      <c r="A597" s="310" t="s">
        <v>4878</v>
      </c>
      <c r="B597" s="383">
        <v>6</v>
      </c>
      <c r="C597" s="383">
        <v>731077144027990</v>
      </c>
      <c r="D597" s="499" t="s">
        <v>2503</v>
      </c>
      <c r="E597" t="str">
        <f t="shared" si="43"/>
        <v>730107714402799</v>
      </c>
      <c r="G597">
        <v>27</v>
      </c>
      <c r="H597" s="499" t="s">
        <v>1325</v>
      </c>
      <c r="I597" s="549">
        <v>808182</v>
      </c>
      <c r="J597" s="314">
        <f t="shared" si="42"/>
        <v>808.18200000000002</v>
      </c>
      <c r="K597" t="str">
        <f>+VLOOKUP(D597,'plan de cuentas'!C:G,4,0)</f>
        <v>PERDIDAS</v>
      </c>
      <c r="L597" t="str">
        <f>VLOOKUP(D597,'plan de cuentas'!C:H,5,0)</f>
        <v xml:space="preserve">Gastos administrativos </v>
      </c>
      <c r="M597" t="str">
        <f>VLOOKUP(D597,'plan de cuentas'!C:I,6,0)</f>
        <v>Otros gastos de operación</v>
      </c>
      <c r="N597">
        <f>VLOOKUP(D597,'plan de cuentas'!C:J,7,0)</f>
        <v>0</v>
      </c>
      <c r="P597" t="str">
        <f t="shared" si="44"/>
        <v>77144</v>
      </c>
    </row>
    <row r="598" spans="1:16" x14ac:dyDescent="0.25">
      <c r="A598" s="311" t="s">
        <v>4878</v>
      </c>
      <c r="B598" s="384">
        <v>6</v>
      </c>
      <c r="C598" s="384">
        <v>731077144074990</v>
      </c>
      <c r="D598" s="385" t="s">
        <v>2505</v>
      </c>
      <c r="E598" t="str">
        <f t="shared" si="43"/>
        <v>730107714407499</v>
      </c>
      <c r="G598">
        <v>27</v>
      </c>
      <c r="H598" s="385" t="s">
        <v>2818</v>
      </c>
      <c r="I598" s="548">
        <v>4675914</v>
      </c>
      <c r="J598" s="314">
        <f t="shared" si="42"/>
        <v>4675.9139999999998</v>
      </c>
      <c r="K598" t="str">
        <f>+VLOOKUP(D598,'plan de cuentas'!C:G,4,0)</f>
        <v>PERDIDAS</v>
      </c>
      <c r="L598" t="str">
        <f>VLOOKUP(D598,'plan de cuentas'!C:H,5,0)</f>
        <v xml:space="preserve">Gastos administrativos </v>
      </c>
      <c r="M598" t="str">
        <f>VLOOKUP(D598,'plan de cuentas'!C:I,6,0)</f>
        <v>Otros gastos de operación</v>
      </c>
      <c r="N598">
        <f>VLOOKUP(D598,'plan de cuentas'!C:J,7,0)</f>
        <v>0</v>
      </c>
      <c r="P598" t="str">
        <f t="shared" si="44"/>
        <v>77144</v>
      </c>
    </row>
    <row r="599" spans="1:16" x14ac:dyDescent="0.25">
      <c r="A599" s="310" t="s">
        <v>4878</v>
      </c>
      <c r="B599" s="383">
        <v>6</v>
      </c>
      <c r="C599" s="383">
        <v>731077144077990</v>
      </c>
      <c r="D599" s="499" t="s">
        <v>1588</v>
      </c>
      <c r="E599" t="str">
        <f t="shared" si="43"/>
        <v>730107714407799</v>
      </c>
      <c r="G599">
        <v>27</v>
      </c>
      <c r="H599" s="499" t="s">
        <v>1616</v>
      </c>
      <c r="I599" s="549">
        <v>1</v>
      </c>
      <c r="J599" s="314">
        <f t="shared" si="42"/>
        <v>1E-3</v>
      </c>
      <c r="K599" t="str">
        <f>+VLOOKUP(D599,'plan de cuentas'!C:G,4,0)</f>
        <v>PERDIDAS</v>
      </c>
      <c r="L599" t="str">
        <f>VLOOKUP(D599,'plan de cuentas'!C:H,5,0)</f>
        <v xml:space="preserve">Gastos administrativos </v>
      </c>
      <c r="M599" t="str">
        <f>VLOOKUP(D599,'plan de cuentas'!C:I,6,0)</f>
        <v>Otros gastos de operación</v>
      </c>
      <c r="N599">
        <f>VLOOKUP(D599,'plan de cuentas'!C:J,7,0)</f>
        <v>0</v>
      </c>
      <c r="P599" t="str">
        <f t="shared" si="44"/>
        <v>77144</v>
      </c>
    </row>
    <row r="600" spans="1:16" x14ac:dyDescent="0.25">
      <c r="A600" s="311" t="s">
        <v>4878</v>
      </c>
      <c r="B600" s="384">
        <v>6</v>
      </c>
      <c r="C600" s="384">
        <v>731077144079990</v>
      </c>
      <c r="D600" s="385" t="s">
        <v>1367</v>
      </c>
      <c r="E600" t="str">
        <f t="shared" si="43"/>
        <v>730107714407999</v>
      </c>
      <c r="G600">
        <v>27</v>
      </c>
      <c r="H600" s="385" t="s">
        <v>1368</v>
      </c>
      <c r="I600" s="548">
        <v>81063328</v>
      </c>
      <c r="J600" s="314">
        <f t="shared" si="42"/>
        <v>81063.327999999994</v>
      </c>
      <c r="K600" t="str">
        <f>+VLOOKUP(D600,'plan de cuentas'!C:G,4,0)</f>
        <v>PERDIDAS</v>
      </c>
      <c r="L600" t="str">
        <f>VLOOKUP(D600,'plan de cuentas'!C:H,5,0)</f>
        <v>Costos</v>
      </c>
      <c r="M600" t="str">
        <f>VLOOKUP(D600,'plan de cuentas'!C:I,6,0)</f>
        <v>Intereses a bancos e instituciones financieras</v>
      </c>
      <c r="N600">
        <f>VLOOKUP(D600,'plan de cuentas'!C:J,7,0)</f>
        <v>0</v>
      </c>
      <c r="P600" t="str">
        <f t="shared" si="44"/>
        <v>77144</v>
      </c>
    </row>
    <row r="601" spans="1:16" x14ac:dyDescent="0.25">
      <c r="A601" s="310" t="s">
        <v>4878</v>
      </c>
      <c r="B601" s="383">
        <v>6</v>
      </c>
      <c r="C601" s="383">
        <v>731077144081990</v>
      </c>
      <c r="D601" s="499" t="s">
        <v>1526</v>
      </c>
      <c r="E601" t="str">
        <f t="shared" si="43"/>
        <v>730107714408199</v>
      </c>
      <c r="G601">
        <v>27</v>
      </c>
      <c r="H601" s="499" t="s">
        <v>1527</v>
      </c>
      <c r="I601" s="549">
        <v>50837313</v>
      </c>
      <c r="J601" s="314">
        <f t="shared" si="42"/>
        <v>50837.313000000002</v>
      </c>
      <c r="K601" t="str">
        <f>+VLOOKUP(D601,'plan de cuentas'!C:G,4,0)</f>
        <v>PERDIDAS</v>
      </c>
      <c r="L601" t="str">
        <f>VLOOKUP(D601,'plan de cuentas'!C:H,5,0)</f>
        <v>Otros Ingresos/Egresos</v>
      </c>
      <c r="M601" t="str">
        <f>VLOOKUP(D601,'plan de cuentas'!C:I,6,0)</f>
        <v>Otros Ingresos/Egresos</v>
      </c>
      <c r="N601">
        <f>VLOOKUP(D601,'plan de cuentas'!C:J,7,0)</f>
        <v>0</v>
      </c>
      <c r="P601" t="str">
        <f t="shared" si="44"/>
        <v>77144</v>
      </c>
    </row>
    <row r="602" spans="1:16" x14ac:dyDescent="0.25">
      <c r="A602" s="311" t="s">
        <v>4878</v>
      </c>
      <c r="B602" s="384">
        <v>7</v>
      </c>
      <c r="C602" s="384">
        <v>731077144605990</v>
      </c>
      <c r="D602" s="385" t="s">
        <v>1369</v>
      </c>
      <c r="E602" t="str">
        <f t="shared" si="43"/>
        <v>730107714460599</v>
      </c>
      <c r="G602">
        <v>27</v>
      </c>
      <c r="H602" s="385" t="s">
        <v>1370</v>
      </c>
      <c r="I602" s="548">
        <v>138887316</v>
      </c>
      <c r="J602" s="314">
        <f t="shared" si="42"/>
        <v>138887.31599999999</v>
      </c>
      <c r="K602" t="str">
        <f>+VLOOKUP(D602,'plan de cuentas'!C:G,4,0)</f>
        <v>PERDIDAS</v>
      </c>
      <c r="L602" t="str">
        <f>VLOOKUP(D602,'plan de cuentas'!C:H,5,0)</f>
        <v xml:space="preserve">Gastos administrativos </v>
      </c>
      <c r="M602" t="str">
        <f>VLOOKUP(D602,'plan de cuentas'!C:I,6,0)</f>
        <v>Otros gastos de operación</v>
      </c>
      <c r="N602">
        <f>VLOOKUP(D602,'plan de cuentas'!C:J,7,0)</f>
        <v>0</v>
      </c>
      <c r="P602" t="str">
        <f t="shared" si="44"/>
        <v>77144</v>
      </c>
    </row>
    <row r="603" spans="1:16" x14ac:dyDescent="0.25">
      <c r="A603" s="310" t="s">
        <v>4878</v>
      </c>
      <c r="B603" s="383">
        <v>6</v>
      </c>
      <c r="C603" s="383">
        <v>731077144702990</v>
      </c>
      <c r="D603" s="499" t="s">
        <v>1371</v>
      </c>
      <c r="E603" t="str">
        <f t="shared" si="43"/>
        <v>730107714470299</v>
      </c>
      <c r="G603">
        <v>27</v>
      </c>
      <c r="H603" s="499" t="s">
        <v>1372</v>
      </c>
      <c r="I603" s="549">
        <v>936331617</v>
      </c>
      <c r="J603" s="314">
        <f t="shared" si="42"/>
        <v>936331.61699999997</v>
      </c>
      <c r="K603" t="str">
        <f>+VLOOKUP(D603,'plan de cuentas'!C:G,4,0)</f>
        <v>PERDIDAS</v>
      </c>
      <c r="L603" t="str">
        <f>VLOOKUP(D603,'plan de cuentas'!C:H,5,0)</f>
        <v xml:space="preserve">Gastos administrativos </v>
      </c>
      <c r="M603" t="str">
        <f>VLOOKUP(D603,'plan de cuentas'!C:I,6,0)</f>
        <v>Otros gastos de operación</v>
      </c>
      <c r="N603">
        <f>VLOOKUP(D603,'plan de cuentas'!C:J,7,0)</f>
        <v>0</v>
      </c>
      <c r="P603" t="str">
        <f t="shared" si="44"/>
        <v>77144</v>
      </c>
    </row>
    <row r="604" spans="1:16" x14ac:dyDescent="0.25">
      <c r="A604" s="311" t="s">
        <v>4878</v>
      </c>
      <c r="B604" s="384">
        <v>6</v>
      </c>
      <c r="C604" s="384">
        <v>731077144708990</v>
      </c>
      <c r="D604" s="385" t="s">
        <v>2506</v>
      </c>
      <c r="E604" t="str">
        <f t="shared" si="43"/>
        <v>730107714470899</v>
      </c>
      <c r="G604">
        <v>27</v>
      </c>
      <c r="H604" s="385" t="s">
        <v>1375</v>
      </c>
      <c r="I604" s="548">
        <v>188675149</v>
      </c>
      <c r="J604" s="314">
        <f t="shared" si="42"/>
        <v>188675.149</v>
      </c>
      <c r="K604" t="str">
        <f>+VLOOKUP(D604,'plan de cuentas'!C:G,4,0)</f>
        <v>PERDIDAS</v>
      </c>
      <c r="L604" t="str">
        <f>VLOOKUP(D604,'plan de cuentas'!C:H,5,0)</f>
        <v xml:space="preserve">Gastos administrativos </v>
      </c>
      <c r="M604" t="str">
        <f>VLOOKUP(D604,'plan de cuentas'!C:I,6,0)</f>
        <v>Honorarios profesionales y asesoramiento</v>
      </c>
      <c r="N604">
        <f>VLOOKUP(D604,'plan de cuentas'!C:J,7,0)</f>
        <v>0</v>
      </c>
      <c r="P604" t="str">
        <f t="shared" si="44"/>
        <v>77144</v>
      </c>
    </row>
    <row r="605" spans="1:16" x14ac:dyDescent="0.25">
      <c r="A605" s="310" t="s">
        <v>4878</v>
      </c>
      <c r="B605" s="383">
        <v>6</v>
      </c>
      <c r="C605" s="383">
        <v>731077144709990</v>
      </c>
      <c r="D605" s="499" t="s">
        <v>2507</v>
      </c>
      <c r="E605" t="str">
        <f t="shared" si="43"/>
        <v>730107714470999</v>
      </c>
      <c r="G605">
        <v>27</v>
      </c>
      <c r="H605" s="499" t="s">
        <v>2819</v>
      </c>
      <c r="I605" s="549">
        <v>293359614</v>
      </c>
      <c r="J605" s="314">
        <f t="shared" si="42"/>
        <v>293359.614</v>
      </c>
      <c r="K605" t="str">
        <f>+VLOOKUP(D605,'plan de cuentas'!C:G,4,0)</f>
        <v>PERDIDAS</v>
      </c>
      <c r="L605" t="str">
        <f>VLOOKUP(D605,'plan de cuentas'!C:H,5,0)</f>
        <v xml:space="preserve">Gastos administrativos </v>
      </c>
      <c r="M605" t="str">
        <f>VLOOKUP(D605,'plan de cuentas'!C:I,6,0)</f>
        <v>Honorarios profesionales y asesoramiento</v>
      </c>
      <c r="N605">
        <f>VLOOKUP(D605,'plan de cuentas'!C:J,7,0)</f>
        <v>0</v>
      </c>
      <c r="P605" t="str">
        <f t="shared" si="44"/>
        <v>77144</v>
      </c>
    </row>
    <row r="606" spans="1:16" x14ac:dyDescent="0.25">
      <c r="A606" s="311" t="s">
        <v>4878</v>
      </c>
      <c r="B606" s="384">
        <v>6</v>
      </c>
      <c r="C606" s="384">
        <v>731077144714990</v>
      </c>
      <c r="D606" s="385" t="s">
        <v>2512</v>
      </c>
      <c r="E606" t="str">
        <f t="shared" si="43"/>
        <v>730107714471499</v>
      </c>
      <c r="G606">
        <v>27</v>
      </c>
      <c r="H606" s="385" t="s">
        <v>1528</v>
      </c>
      <c r="I606" s="548">
        <v>200000</v>
      </c>
      <c r="J606" s="314">
        <f t="shared" si="42"/>
        <v>200</v>
      </c>
      <c r="K606" t="str">
        <f>+VLOOKUP(D606,'plan de cuentas'!C:G,4,0)</f>
        <v>PERDIDAS</v>
      </c>
      <c r="L606" t="str">
        <f>VLOOKUP(D606,'plan de cuentas'!C:H,5,0)</f>
        <v xml:space="preserve">Gastos administrativos </v>
      </c>
      <c r="M606" t="str">
        <f>VLOOKUP(D606,'plan de cuentas'!C:I,6,0)</f>
        <v>Honorarios profesionales y asesoramiento</v>
      </c>
      <c r="N606">
        <f>VLOOKUP(D606,'plan de cuentas'!C:J,7,0)</f>
        <v>0</v>
      </c>
      <c r="P606" t="str">
        <f t="shared" si="44"/>
        <v>77144</v>
      </c>
    </row>
    <row r="607" spans="1:16" x14ac:dyDescent="0.25">
      <c r="A607" s="310" t="s">
        <v>4878</v>
      </c>
      <c r="B607" s="383">
        <v>6</v>
      </c>
      <c r="C607" s="383">
        <v>731077144718990</v>
      </c>
      <c r="D607" s="499" t="s">
        <v>2515</v>
      </c>
      <c r="E607" t="str">
        <f t="shared" si="43"/>
        <v>730107714471899</v>
      </c>
      <c r="G607">
        <v>27</v>
      </c>
      <c r="H607" s="499" t="s">
        <v>2825</v>
      </c>
      <c r="I607" s="549">
        <v>6000000</v>
      </c>
      <c r="J607" s="314">
        <f t="shared" si="42"/>
        <v>6000</v>
      </c>
      <c r="K607" t="str">
        <f>+VLOOKUP(D607,'plan de cuentas'!C:G,4,0)</f>
        <v>PERDIDAS</v>
      </c>
      <c r="L607" t="str">
        <f>VLOOKUP(D607,'plan de cuentas'!C:H,5,0)</f>
        <v xml:space="preserve">Gastos administrativos </v>
      </c>
      <c r="M607" t="str">
        <f>VLOOKUP(D607,'plan de cuentas'!C:I,6,0)</f>
        <v>Otros gastos de operación</v>
      </c>
      <c r="N607">
        <f>VLOOKUP(D607,'plan de cuentas'!C:J,7,0)</f>
        <v>0</v>
      </c>
      <c r="P607" t="str">
        <f t="shared" si="44"/>
        <v>77144</v>
      </c>
    </row>
    <row r="608" spans="1:16" x14ac:dyDescent="0.25">
      <c r="A608" s="311" t="s">
        <v>4878</v>
      </c>
      <c r="B608" s="384">
        <v>6</v>
      </c>
      <c r="C608" s="384">
        <v>731077144720990</v>
      </c>
      <c r="D608" s="385" t="s">
        <v>2516</v>
      </c>
      <c r="E608" t="str">
        <f t="shared" si="43"/>
        <v>730107714472099</v>
      </c>
      <c r="G608">
        <v>27</v>
      </c>
      <c r="H608" s="385" t="s">
        <v>2826</v>
      </c>
      <c r="I608" s="548">
        <v>132157076</v>
      </c>
      <c r="J608" s="314">
        <f t="shared" si="42"/>
        <v>132157.076</v>
      </c>
      <c r="K608" t="str">
        <f>+VLOOKUP(D608,'plan de cuentas'!C:G,4,0)</f>
        <v>PERDIDAS</v>
      </c>
      <c r="L608" t="str">
        <f>VLOOKUP(D608,'plan de cuentas'!C:H,5,0)</f>
        <v xml:space="preserve">Gastos administrativos </v>
      </c>
      <c r="M608" t="str">
        <f>VLOOKUP(D608,'plan de cuentas'!C:I,6,0)</f>
        <v>Otros gastos de operación</v>
      </c>
      <c r="N608">
        <f>VLOOKUP(D608,'plan de cuentas'!C:J,7,0)</f>
        <v>0</v>
      </c>
      <c r="P608" t="str">
        <f t="shared" si="44"/>
        <v>77144</v>
      </c>
    </row>
    <row r="609" spans="1:16" x14ac:dyDescent="0.25">
      <c r="A609" s="310" t="s">
        <v>4878</v>
      </c>
      <c r="B609" s="383">
        <v>6</v>
      </c>
      <c r="C609" s="383">
        <v>731077502000990</v>
      </c>
      <c r="D609" s="499" t="s">
        <v>1377</v>
      </c>
      <c r="E609" t="str">
        <f t="shared" si="43"/>
        <v>730107750200099</v>
      </c>
      <c r="G609">
        <v>29</v>
      </c>
      <c r="H609" s="499" t="s">
        <v>1255</v>
      </c>
      <c r="I609" s="549">
        <v>18</v>
      </c>
      <c r="J609" s="314">
        <f t="shared" si="42"/>
        <v>1.7999999999999999E-2</v>
      </c>
      <c r="K609" t="str">
        <f>+VLOOKUP(D609,'plan de cuentas'!C:G,4,0)</f>
        <v>PERDIDAS</v>
      </c>
      <c r="L609" t="str">
        <f>VLOOKUP(D609,'plan de cuentas'!C:H,5,0)</f>
        <v>Ganancia/Perdida por Valuación</v>
      </c>
      <c r="M609" t="str">
        <f>VLOOKUP(D609,'plan de cuentas'!C:I,6,0)</f>
        <v>Ganancia/Perdida por Valuación</v>
      </c>
      <c r="N609">
        <f>VLOOKUP(D609,'plan de cuentas'!C:J,7,0)</f>
        <v>0</v>
      </c>
      <c r="P609" t="str">
        <f t="shared" si="44"/>
        <v>77502</v>
      </c>
    </row>
    <row r="610" spans="1:16" x14ac:dyDescent="0.25">
      <c r="A610" s="311" t="s">
        <v>4878</v>
      </c>
      <c r="B610" s="384">
        <v>6</v>
      </c>
      <c r="C610" s="384">
        <v>732077904000990</v>
      </c>
      <c r="D610" s="385" t="s">
        <v>1378</v>
      </c>
      <c r="E610" t="str">
        <f t="shared" si="43"/>
        <v>730207790400099</v>
      </c>
      <c r="G610">
        <v>29</v>
      </c>
      <c r="H610" s="385" t="s">
        <v>1260</v>
      </c>
      <c r="I610" s="548">
        <v>53985648914</v>
      </c>
      <c r="J610" s="314">
        <f t="shared" si="42"/>
        <v>53985648.913999997</v>
      </c>
      <c r="K610" t="str">
        <f>+VLOOKUP(D610,'plan de cuentas'!C:G,4,0)</f>
        <v>PERDIDAS</v>
      </c>
      <c r="L610" t="str">
        <f>VLOOKUP(D610,'plan de cuentas'!C:H,5,0)</f>
        <v>Ganancia/Perdida por Valuación</v>
      </c>
      <c r="M610" t="str">
        <f>VLOOKUP(D610,'plan de cuentas'!C:I,6,0)</f>
        <v>Ganancia/Perdida por Valuación</v>
      </c>
      <c r="N610">
        <f>VLOOKUP(D610,'plan de cuentas'!C:J,7,0)</f>
        <v>0</v>
      </c>
      <c r="P610" t="str">
        <f t="shared" si="44"/>
        <v>77904</v>
      </c>
    </row>
    <row r="611" spans="1:16" x14ac:dyDescent="0.25">
      <c r="A611" s="310" t="s">
        <v>4878</v>
      </c>
      <c r="B611" s="383">
        <v>6</v>
      </c>
      <c r="C611" s="383">
        <v>732078102000990</v>
      </c>
      <c r="D611" s="499" t="s">
        <v>1380</v>
      </c>
      <c r="E611" t="str">
        <f t="shared" si="43"/>
        <v>730207810200099</v>
      </c>
      <c r="G611">
        <v>29</v>
      </c>
      <c r="H611" s="499" t="s">
        <v>1381</v>
      </c>
      <c r="I611" s="549">
        <v>2556646956</v>
      </c>
      <c r="J611" s="314">
        <f t="shared" si="42"/>
        <v>2556646.9559999998</v>
      </c>
      <c r="K611" t="str">
        <f>+VLOOKUP(D611,'plan de cuentas'!C:G,4,0)</f>
        <v>PERDIDAS</v>
      </c>
      <c r="L611" t="str">
        <f>VLOOKUP(D611,'plan de cuentas'!C:H,5,0)</f>
        <v>Ganancia/Perdida por Valuación</v>
      </c>
      <c r="M611" t="str">
        <f>VLOOKUP(D611,'plan de cuentas'!C:I,6,0)</f>
        <v>Ganancia/Perdida por Valuación</v>
      </c>
      <c r="N611">
        <f>VLOOKUP(D611,'plan de cuentas'!C:J,7,0)</f>
        <v>0</v>
      </c>
      <c r="P611" t="str">
        <f t="shared" si="44"/>
        <v>78102</v>
      </c>
    </row>
    <row r="612" spans="1:16" x14ac:dyDescent="0.25">
      <c r="A612" s="311" t="s">
        <v>4878</v>
      </c>
      <c r="B612" s="384">
        <v>6</v>
      </c>
      <c r="C612" s="384">
        <v>732078104000990</v>
      </c>
      <c r="D612" s="385" t="s">
        <v>1382</v>
      </c>
      <c r="E612" t="str">
        <f t="shared" si="43"/>
        <v>730207810400099</v>
      </c>
      <c r="G612">
        <v>29</v>
      </c>
      <c r="H612" s="385" t="s">
        <v>51</v>
      </c>
      <c r="I612" s="548">
        <v>19177526531</v>
      </c>
      <c r="J612" s="314">
        <f t="shared" si="42"/>
        <v>19177526.530999999</v>
      </c>
      <c r="K612" t="str">
        <f>+VLOOKUP(D612,'plan de cuentas'!C:G,4,0)</f>
        <v>PERDIDAS</v>
      </c>
      <c r="L612" t="str">
        <f>VLOOKUP(D612,'plan de cuentas'!C:H,5,0)</f>
        <v>Ganancia/Perdida por Valuación</v>
      </c>
      <c r="M612" t="str">
        <f>VLOOKUP(D612,'plan de cuentas'!C:I,6,0)</f>
        <v>Ganancia/Perdida por Valuación</v>
      </c>
      <c r="N612">
        <f>VLOOKUP(D612,'plan de cuentas'!C:J,7,0)</f>
        <v>0</v>
      </c>
      <c r="P612" t="str">
        <f t="shared" si="44"/>
        <v>78104</v>
      </c>
    </row>
    <row r="613" spans="1:16" x14ac:dyDescent="0.25">
      <c r="A613" s="310" t="s">
        <v>4878</v>
      </c>
      <c r="B613" s="383">
        <v>6</v>
      </c>
      <c r="C613" s="383">
        <v>741079301006990</v>
      </c>
      <c r="D613" s="499" t="s">
        <v>4474</v>
      </c>
      <c r="E613" t="str">
        <f t="shared" si="43"/>
        <v>740107930100699</v>
      </c>
      <c r="G613">
        <v>29</v>
      </c>
      <c r="H613" s="499" t="s">
        <v>4484</v>
      </c>
      <c r="I613" s="549">
        <v>662539417</v>
      </c>
      <c r="J613" s="314">
        <f t="shared" si="42"/>
        <v>662539.41700000002</v>
      </c>
      <c r="K613" t="str">
        <f>+VLOOKUP(D613,'plan de cuentas'!C:G,4,0)</f>
        <v>PERDIDAS</v>
      </c>
      <c r="L613" t="str">
        <f>VLOOKUP(D613,'plan de cuentas'!C:H,5,0)</f>
        <v>Costos</v>
      </c>
      <c r="M613" t="str">
        <f>VLOOKUP(D613,'plan de cuentas'!C:I,6,0)</f>
        <v>Intereses a bancos e instituciones financieras</v>
      </c>
      <c r="N613">
        <f>VLOOKUP(D613,'plan de cuentas'!C:J,7,0)</f>
        <v>0</v>
      </c>
      <c r="P613" t="str">
        <f t="shared" si="44"/>
        <v>79301</v>
      </c>
    </row>
    <row r="614" spans="1:16" x14ac:dyDescent="0.25">
      <c r="A614" s="311" t="s">
        <v>4878</v>
      </c>
      <c r="B614" s="384">
        <v>6</v>
      </c>
      <c r="C614" s="384">
        <v>751079506000990</v>
      </c>
      <c r="D614" s="385" t="s">
        <v>2528</v>
      </c>
      <c r="E614" t="str">
        <f t="shared" si="43"/>
        <v>750107950600099</v>
      </c>
      <c r="G614">
        <v>29</v>
      </c>
      <c r="H614" s="385" t="s">
        <v>2834</v>
      </c>
      <c r="I614" s="548">
        <v>12812090</v>
      </c>
      <c r="J614" s="314">
        <f t="shared" si="42"/>
        <v>12812.09</v>
      </c>
      <c r="K614" t="str">
        <f>+VLOOKUP(D614,'plan de cuentas'!C:G,4,0)</f>
        <v>PERDIDAS</v>
      </c>
      <c r="L614" t="str">
        <f>VLOOKUP(D614,'plan de cuentas'!C:H,5,0)</f>
        <v>Otros Ingresos/Egresos</v>
      </c>
      <c r="M614" t="str">
        <f>VLOOKUP(D614,'plan de cuentas'!C:I,6,0)</f>
        <v>Otros Ingresos/Egresos</v>
      </c>
      <c r="N614">
        <f>VLOOKUP(D614,'plan de cuentas'!C:J,7,0)</f>
        <v>0</v>
      </c>
      <c r="P614" t="str">
        <f t="shared" si="44"/>
        <v>79506</v>
      </c>
    </row>
    <row r="615" spans="1:16" x14ac:dyDescent="0.25">
      <c r="A615" s="310" t="s">
        <v>4878</v>
      </c>
      <c r="B615" s="383">
        <v>7</v>
      </c>
      <c r="C615" s="383">
        <v>751079508001990</v>
      </c>
      <c r="D615" s="499" t="s">
        <v>4894</v>
      </c>
      <c r="E615" t="str">
        <f t="shared" si="43"/>
        <v>750107950800199</v>
      </c>
      <c r="G615">
        <v>29</v>
      </c>
      <c r="H615" s="499" t="s">
        <v>1504</v>
      </c>
      <c r="I615" s="549">
        <v>52500000</v>
      </c>
      <c r="J615" s="314">
        <f t="shared" si="42"/>
        <v>52500</v>
      </c>
      <c r="K615" t="str">
        <f>+VLOOKUP(D615,'plan de cuentas'!C:G,4,0)</f>
        <v>PERDIDAS</v>
      </c>
      <c r="L615" t="str">
        <f>VLOOKUP(D615,'plan de cuentas'!C:H,5,0)</f>
        <v>Otros Ingresos/Egresos</v>
      </c>
      <c r="M615" t="str">
        <f>VLOOKUP(D615,'plan de cuentas'!C:I,6,0)</f>
        <v>Otros Ingresos/Egresos</v>
      </c>
      <c r="N615">
        <f>VLOOKUP(D615,'plan de cuentas'!C:J,7,0)</f>
        <v>0</v>
      </c>
      <c r="P615" t="str">
        <f t="shared" si="44"/>
        <v>79508</v>
      </c>
    </row>
  </sheetData>
  <autoFilter ref="A1:P615" xr:uid="{5272B272-20F5-4590-B73F-1363B27B26B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G22"/>
  <sheetViews>
    <sheetView showGridLines="0" zoomScale="85" zoomScaleNormal="85" workbookViewId="0">
      <selection activeCell="L34" sqref="L34"/>
    </sheetView>
  </sheetViews>
  <sheetFormatPr baseColWidth="10" defaultColWidth="11.28515625" defaultRowHeight="12.75" x14ac:dyDescent="0.2"/>
  <cols>
    <col min="1" max="1" width="38.7109375" style="2" customWidth="1"/>
    <col min="2" max="2" width="17.7109375" style="2" customWidth="1"/>
    <col min="3" max="3" width="11.28515625" style="2" customWidth="1"/>
    <col min="4" max="4" width="5.5703125" style="2" customWidth="1"/>
    <col min="5" max="5" width="16.140625" style="2" bestFit="1" customWidth="1"/>
    <col min="6" max="6" width="19.5703125" style="2" customWidth="1"/>
    <col min="7" max="7" width="24.140625" style="2" bestFit="1" customWidth="1"/>
    <col min="8" max="16384" width="11.28515625" style="2"/>
  </cols>
  <sheetData>
    <row r="1" spans="1:7" ht="15" customHeight="1" x14ac:dyDescent="0.2">
      <c r="A1" s="11" t="s">
        <v>5581</v>
      </c>
      <c r="G1" s="106"/>
    </row>
    <row r="2" spans="1:7" ht="15" customHeight="1" x14ac:dyDescent="0.2"/>
    <row r="3" spans="1:7" ht="15" customHeight="1" x14ac:dyDescent="0.2">
      <c r="A3" s="859" t="s">
        <v>5789</v>
      </c>
      <c r="B3" s="859"/>
      <c r="C3" s="859"/>
      <c r="D3" s="859"/>
      <c r="E3" s="859"/>
      <c r="F3" s="859"/>
      <c r="G3" s="859"/>
    </row>
    <row r="4" spans="1:7" ht="15" customHeight="1" x14ac:dyDescent="0.2">
      <c r="A4" s="858" t="s">
        <v>667</v>
      </c>
      <c r="B4" s="858"/>
      <c r="C4" s="858"/>
      <c r="D4" s="858"/>
      <c r="E4" s="858"/>
      <c r="F4" s="69" t="s">
        <v>5742</v>
      </c>
      <c r="G4" s="69"/>
    </row>
    <row r="5" spans="1:7" ht="15" customHeight="1" x14ac:dyDescent="0.2">
      <c r="A5" s="1" t="s">
        <v>36</v>
      </c>
      <c r="B5" s="1"/>
      <c r="C5" s="1"/>
      <c r="D5" s="1"/>
      <c r="E5" s="1"/>
      <c r="F5" s="1"/>
      <c r="G5" s="1"/>
    </row>
    <row r="6" spans="1:7" ht="15" customHeight="1" x14ac:dyDescent="0.2">
      <c r="A6" s="1"/>
      <c r="B6" s="1"/>
      <c r="C6" s="1"/>
      <c r="D6" s="1"/>
      <c r="E6" s="1"/>
      <c r="F6" s="1"/>
      <c r="G6" s="1"/>
    </row>
    <row r="7" spans="1:7" ht="15" customHeight="1" x14ac:dyDescent="0.2">
      <c r="C7" s="254"/>
      <c r="D7" s="254"/>
      <c r="E7" s="254"/>
      <c r="F7" s="254"/>
      <c r="G7" s="254"/>
    </row>
    <row r="8" spans="1:7" ht="15" customHeight="1" x14ac:dyDescent="0.2">
      <c r="A8" s="860" t="s">
        <v>1712</v>
      </c>
      <c r="B8" s="860"/>
      <c r="C8" s="860"/>
      <c r="D8" s="860"/>
      <c r="E8" s="860"/>
      <c r="F8" s="860"/>
      <c r="G8" s="860"/>
    </row>
    <row r="9" spans="1:7" ht="38.25" customHeight="1" x14ac:dyDescent="0.2">
      <c r="A9" s="856" t="s">
        <v>1605</v>
      </c>
      <c r="B9" s="857"/>
      <c r="C9" s="857"/>
      <c r="D9" s="857"/>
      <c r="E9" s="857"/>
      <c r="F9" s="857"/>
      <c r="G9" s="857"/>
    </row>
    <row r="10" spans="1:7" ht="40.5" customHeight="1" x14ac:dyDescent="0.2">
      <c r="A10" s="855" t="s">
        <v>1606</v>
      </c>
      <c r="B10" s="855"/>
      <c r="C10" s="855"/>
      <c r="D10" s="855"/>
      <c r="E10" s="855"/>
      <c r="F10" s="855"/>
      <c r="G10" s="855"/>
    </row>
    <row r="11" spans="1:7" ht="27.75" customHeight="1" x14ac:dyDescent="0.2">
      <c r="A11" s="855" t="s">
        <v>1607</v>
      </c>
      <c r="B11" s="855"/>
      <c r="C11" s="855"/>
      <c r="D11" s="855"/>
      <c r="E11" s="855"/>
      <c r="F11" s="855"/>
      <c r="G11" s="855"/>
    </row>
    <row r="12" spans="1:7" ht="41.25" customHeight="1" x14ac:dyDescent="0.2">
      <c r="A12" s="855" t="s">
        <v>1608</v>
      </c>
      <c r="B12" s="855"/>
      <c r="C12" s="855"/>
      <c r="D12" s="855"/>
      <c r="E12" s="855"/>
      <c r="F12" s="855"/>
      <c r="G12" s="855"/>
    </row>
    <row r="13" spans="1:7" ht="40.5" customHeight="1" x14ac:dyDescent="0.2">
      <c r="A13" s="855" t="s">
        <v>1609</v>
      </c>
      <c r="B13" s="855"/>
      <c r="C13" s="855"/>
      <c r="D13" s="855"/>
      <c r="E13" s="855"/>
      <c r="F13" s="855"/>
      <c r="G13" s="855"/>
    </row>
    <row r="14" spans="1:7" ht="41.25" customHeight="1" x14ac:dyDescent="0.2">
      <c r="A14" s="855" t="s">
        <v>1610</v>
      </c>
      <c r="B14" s="855"/>
      <c r="C14" s="855"/>
      <c r="D14" s="855"/>
      <c r="E14" s="855"/>
      <c r="F14" s="855"/>
      <c r="G14" s="855"/>
    </row>
    <row r="15" spans="1:7" ht="41.25" customHeight="1" x14ac:dyDescent="0.2">
      <c r="A15" s="855" t="s">
        <v>1611</v>
      </c>
      <c r="B15" s="855"/>
      <c r="C15" s="855"/>
      <c r="D15" s="855"/>
      <c r="E15" s="855"/>
      <c r="F15" s="855"/>
      <c r="G15" s="855"/>
    </row>
    <row r="16" spans="1:7" ht="70.5" customHeight="1" x14ac:dyDescent="0.2">
      <c r="A16" s="855" t="s">
        <v>4517</v>
      </c>
      <c r="B16" s="855"/>
      <c r="C16" s="855"/>
      <c r="D16" s="855"/>
      <c r="E16" s="855"/>
      <c r="F16" s="855"/>
      <c r="G16" s="855"/>
    </row>
    <row r="17" spans="1:7" ht="44.25" customHeight="1" x14ac:dyDescent="0.2">
      <c r="A17" s="855" t="s">
        <v>4755</v>
      </c>
      <c r="B17" s="855"/>
      <c r="C17" s="855"/>
      <c r="D17" s="855"/>
      <c r="E17" s="855"/>
      <c r="F17" s="855"/>
      <c r="G17" s="855"/>
    </row>
    <row r="18" spans="1:7" ht="82.5" customHeight="1" x14ac:dyDescent="0.2">
      <c r="A18" s="855" t="s">
        <v>5685</v>
      </c>
      <c r="B18" s="855"/>
      <c r="C18" s="855"/>
      <c r="D18" s="855"/>
      <c r="E18" s="855"/>
      <c r="F18" s="855"/>
      <c r="G18" s="855"/>
    </row>
    <row r="19" spans="1:7" ht="15" customHeight="1" x14ac:dyDescent="0.2">
      <c r="A19" s="798"/>
      <c r="B19" s="37"/>
      <c r="C19" s="37"/>
      <c r="D19" s="37"/>
      <c r="E19" s="37"/>
      <c r="F19" s="37"/>
      <c r="G19" s="37"/>
    </row>
    <row r="20" spans="1:7" ht="15" customHeight="1" x14ac:dyDescent="0.2">
      <c r="A20" s="69" t="s">
        <v>1612</v>
      </c>
      <c r="B20" s="69"/>
      <c r="C20" s="69"/>
      <c r="D20" s="69"/>
      <c r="E20" s="69"/>
      <c r="F20" s="69"/>
      <c r="G20" s="69"/>
    </row>
    <row r="21" spans="1:7" ht="303.75" customHeight="1" x14ac:dyDescent="0.2">
      <c r="A21" s="855" t="s">
        <v>5198</v>
      </c>
      <c r="B21" s="855"/>
      <c r="C21" s="855"/>
      <c r="D21" s="855"/>
      <c r="E21" s="855"/>
      <c r="F21" s="855"/>
      <c r="G21" s="855"/>
    </row>
    <row r="22" spans="1:7" x14ac:dyDescent="0.2">
      <c r="A22" s="174"/>
      <c r="B22" s="174"/>
      <c r="C22" s="174"/>
      <c r="D22" s="174"/>
    </row>
  </sheetData>
  <mergeCells count="14">
    <mergeCell ref="A4:E4"/>
    <mergeCell ref="A3:G3"/>
    <mergeCell ref="A12:G12"/>
    <mergeCell ref="A8:G8"/>
    <mergeCell ref="A14:G14"/>
    <mergeCell ref="A21:G21"/>
    <mergeCell ref="A9:G9"/>
    <mergeCell ref="A15:G15"/>
    <mergeCell ref="A10:G10"/>
    <mergeCell ref="A11:G11"/>
    <mergeCell ref="A13:G13"/>
    <mergeCell ref="A16:G16"/>
    <mergeCell ref="A17:G17"/>
    <mergeCell ref="A18:G18"/>
  </mergeCells>
  <pageMargins left="0.70866141732283472" right="0.70866141732283472" top="0.74803149606299213" bottom="0.74803149606299213" header="0.31496062992125984" footer="0.31496062992125984"/>
  <pageSetup paperSize="5" scale="60"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24488-1A44-4262-AD4A-F839AB9D1873}">
  <sheetPr>
    <tabColor theme="9"/>
  </sheetPr>
  <dimension ref="B1:AN63"/>
  <sheetViews>
    <sheetView showGridLines="0" topLeftCell="A30" zoomScale="85" zoomScaleNormal="85" workbookViewId="0">
      <selection activeCell="D9" sqref="D9"/>
    </sheetView>
  </sheetViews>
  <sheetFormatPr baseColWidth="10" defaultColWidth="11.28515625" defaultRowHeight="12.75" x14ac:dyDescent="0.2"/>
  <cols>
    <col min="1" max="1" width="2.28515625" style="5" customWidth="1"/>
    <col min="2" max="2" width="42.85546875" style="5" customWidth="1"/>
    <col min="3" max="3" width="27.7109375" style="5" customWidth="1"/>
    <col min="4" max="4" width="21.7109375" style="5" bestFit="1" customWidth="1"/>
    <col min="5" max="5" width="20" style="5" bestFit="1" customWidth="1"/>
    <col min="6" max="6" width="2.28515625" style="5" customWidth="1"/>
    <col min="7" max="7" width="61.7109375" style="5" customWidth="1"/>
    <col min="8" max="8" width="20.7109375" style="5" bestFit="1" customWidth="1"/>
    <col min="9" max="9" width="20.42578125" style="5" bestFit="1" customWidth="1"/>
    <col min="10" max="10" width="5.5703125" style="5" customWidth="1"/>
    <col min="11" max="11" width="2.28515625" style="5" customWidth="1"/>
    <col min="12" max="12" width="22.85546875" style="18" bestFit="1" customWidth="1"/>
    <col min="13" max="13" width="48" style="14" bestFit="1" customWidth="1"/>
    <col min="14" max="14" width="22.85546875" style="14" bestFit="1" customWidth="1"/>
    <col min="15" max="15" width="22.85546875" style="14" customWidth="1"/>
    <col min="16" max="35" width="22.85546875" style="18" bestFit="1" customWidth="1"/>
    <col min="36" max="36" width="11.42578125" style="18" customWidth="1"/>
    <col min="37" max="40" width="11.42578125" style="14" customWidth="1"/>
    <col min="41" max="16384" width="11.28515625" style="5"/>
  </cols>
  <sheetData>
    <row r="1" spans="2:40" ht="15" x14ac:dyDescent="0.25">
      <c r="B1" s="181" t="s">
        <v>690</v>
      </c>
      <c r="G1" s="45" t="s">
        <v>88</v>
      </c>
      <c r="H1" s="45"/>
    </row>
    <row r="2" spans="2:40" ht="15" x14ac:dyDescent="0.25">
      <c r="C2" s="53"/>
      <c r="G2" s="45"/>
      <c r="H2" s="45"/>
    </row>
    <row r="3" spans="2:40" ht="15" x14ac:dyDescent="0.2">
      <c r="B3" s="860" t="s">
        <v>1716</v>
      </c>
      <c r="C3" s="860"/>
      <c r="D3" s="860"/>
      <c r="E3" s="860"/>
    </row>
    <row r="4" spans="2:40" x14ac:dyDescent="0.2">
      <c r="B4" s="93" t="s">
        <v>147</v>
      </c>
      <c r="C4" s="34"/>
      <c r="D4" s="34"/>
      <c r="E4" s="34"/>
    </row>
    <row r="5" spans="2:40" x14ac:dyDescent="0.2">
      <c r="B5" s="5" t="s">
        <v>680</v>
      </c>
      <c r="D5" s="34"/>
      <c r="G5" s="690"/>
    </row>
    <row r="6" spans="2:40" ht="13.5" thickBot="1" x14ac:dyDescent="0.25">
      <c r="B6" s="35" t="s">
        <v>4521</v>
      </c>
      <c r="C6" s="35"/>
      <c r="F6" s="34"/>
      <c r="P6" s="864"/>
      <c r="Q6" s="864"/>
      <c r="R6" s="864"/>
      <c r="S6" s="864"/>
      <c r="T6" s="864"/>
      <c r="U6" s="864"/>
      <c r="V6" s="864"/>
      <c r="W6" s="864"/>
      <c r="X6" s="864"/>
      <c r="Y6" s="864"/>
      <c r="Z6" s="864"/>
      <c r="AA6" s="864"/>
      <c r="AB6" s="864"/>
      <c r="AC6" s="864"/>
      <c r="AD6" s="864"/>
      <c r="AE6" s="864"/>
      <c r="AF6" s="864"/>
      <c r="AG6" s="864"/>
      <c r="AH6" s="864"/>
      <c r="AI6" s="864"/>
      <c r="AJ6" s="864"/>
    </row>
    <row r="7" spans="2:40" ht="13.5" thickBot="1" x14ac:dyDescent="0.25">
      <c r="B7" s="22" t="s">
        <v>2</v>
      </c>
      <c r="C7" s="97"/>
      <c r="D7" s="357">
        <f>+[73]BG!G7</f>
        <v>44926</v>
      </c>
      <c r="E7" s="357">
        <v>44561</v>
      </c>
      <c r="F7" s="34"/>
      <c r="G7" s="358" t="s">
        <v>675</v>
      </c>
      <c r="H7" s="359"/>
      <c r="I7" s="360">
        <f>+D7</f>
        <v>44926</v>
      </c>
      <c r="J7" s="305"/>
      <c r="K7" s="305"/>
      <c r="M7" s="358" t="s">
        <v>675</v>
      </c>
      <c r="N7" s="359"/>
      <c r="O7" s="360">
        <v>44561</v>
      </c>
    </row>
    <row r="8" spans="2:40" ht="12.75" customHeight="1" x14ac:dyDescent="0.25">
      <c r="B8" s="2" t="s">
        <v>1772</v>
      </c>
      <c r="C8" s="2" t="s">
        <v>271</v>
      </c>
      <c r="D8" s="694">
        <f>247641144.758-D14</f>
        <v>246873882.912</v>
      </c>
      <c r="E8" s="296">
        <v>116274133.331</v>
      </c>
      <c r="F8" s="183"/>
      <c r="G8" s="396" t="s">
        <v>178</v>
      </c>
      <c r="H8" s="396"/>
      <c r="I8" s="475" t="s">
        <v>678</v>
      </c>
      <c r="J8" s="34"/>
      <c r="K8" s="34"/>
      <c r="M8" s="103" t="s">
        <v>178</v>
      </c>
      <c r="N8" s="103"/>
      <c r="O8" s="475" t="s">
        <v>678</v>
      </c>
      <c r="AK8" s="18"/>
      <c r="AL8" s="18"/>
      <c r="AM8" s="18"/>
      <c r="AN8" s="18"/>
    </row>
    <row r="9" spans="2:40" ht="12.75" customHeight="1" x14ac:dyDescent="0.25">
      <c r="B9" s="2" t="s">
        <v>1772</v>
      </c>
      <c r="C9" s="2" t="s">
        <v>272</v>
      </c>
      <c r="D9" s="694">
        <f>65669812.3888387-D15</f>
        <v>65142392.098152101</v>
      </c>
      <c r="E9" s="296">
        <v>43150661.693013005</v>
      </c>
      <c r="F9" s="183"/>
      <c r="G9" s="5" t="s">
        <v>1774</v>
      </c>
      <c r="I9" s="98">
        <f>+D8+D9+D14+D15+D17+D18+D19+D20+D35+D36+D41+D42+D43+D44+D45</f>
        <v>827114901.95520711</v>
      </c>
      <c r="J9" s="34"/>
      <c r="K9" s="99"/>
      <c r="M9" s="5" t="s">
        <v>1774</v>
      </c>
      <c r="N9" s="5"/>
      <c r="O9" s="98">
        <v>872610538.72899985</v>
      </c>
    </row>
    <row r="10" spans="2:40" ht="12.75" customHeight="1" x14ac:dyDescent="0.2">
      <c r="B10" s="2" t="s">
        <v>181</v>
      </c>
      <c r="C10" s="2" t="s">
        <v>273</v>
      </c>
      <c r="D10" s="551">
        <v>0</v>
      </c>
      <c r="E10" s="296">
        <v>0</v>
      </c>
      <c r="F10" s="183"/>
      <c r="G10" s="5" t="s">
        <v>5</v>
      </c>
      <c r="I10" s="98">
        <f>D21+D22+D23</f>
        <v>96202972.382583886</v>
      </c>
      <c r="J10" s="34"/>
      <c r="K10" s="99"/>
      <c r="L10" s="239"/>
      <c r="M10" s="5" t="s">
        <v>5</v>
      </c>
      <c r="N10" s="5"/>
      <c r="O10" s="98">
        <v>94503104.11231719</v>
      </c>
    </row>
    <row r="11" spans="2:40" ht="12.75" customHeight="1" x14ac:dyDescent="0.2">
      <c r="B11" s="2" t="s">
        <v>182</v>
      </c>
      <c r="C11" s="2" t="s">
        <v>271</v>
      </c>
      <c r="D11" s="551">
        <v>0</v>
      </c>
      <c r="E11" s="296">
        <v>0</v>
      </c>
      <c r="F11" s="183"/>
      <c r="G11" s="65" t="s">
        <v>70</v>
      </c>
      <c r="H11" s="65"/>
      <c r="I11" s="98"/>
      <c r="J11" s="34"/>
      <c r="K11" s="99"/>
      <c r="M11" s="65" t="s">
        <v>70</v>
      </c>
      <c r="N11" s="65"/>
      <c r="O11" s="98"/>
    </row>
    <row r="12" spans="2:40" ht="12.75" customHeight="1" x14ac:dyDescent="0.2">
      <c r="B12" s="2" t="s">
        <v>182</v>
      </c>
      <c r="C12" s="2" t="s">
        <v>272</v>
      </c>
      <c r="D12" s="551">
        <v>0</v>
      </c>
      <c r="E12" s="296">
        <v>0</v>
      </c>
      <c r="F12" s="183"/>
      <c r="G12" s="5" t="s">
        <v>1773</v>
      </c>
      <c r="I12" s="98">
        <f>+D21</f>
        <v>38100320.191526994</v>
      </c>
      <c r="J12" s="34"/>
      <c r="K12" s="99"/>
      <c r="M12" s="5" t="s">
        <v>1773</v>
      </c>
      <c r="N12" s="5"/>
      <c r="O12" s="98">
        <v>9003619.9385115001</v>
      </c>
      <c r="Q12" s="239"/>
    </row>
    <row r="13" spans="2:40" ht="12.75" customHeight="1" x14ac:dyDescent="0.2">
      <c r="B13" s="2" t="s">
        <v>182</v>
      </c>
      <c r="C13" s="2" t="s">
        <v>273</v>
      </c>
      <c r="D13" s="551">
        <v>0</v>
      </c>
      <c r="E13" s="296">
        <v>0</v>
      </c>
      <c r="F13" s="183"/>
      <c r="G13" s="5" t="s">
        <v>4</v>
      </c>
      <c r="I13" s="327">
        <f>+D22</f>
        <v>22564112.545905702</v>
      </c>
      <c r="J13" s="34"/>
      <c r="K13" s="99"/>
      <c r="M13" s="5" t="s">
        <v>4</v>
      </c>
      <c r="N13" s="5"/>
      <c r="O13" s="98">
        <v>15808774.263</v>
      </c>
    </row>
    <row r="14" spans="2:40" ht="12.75" customHeight="1" x14ac:dyDescent="0.2">
      <c r="B14" s="2" t="s">
        <v>274</v>
      </c>
      <c r="C14" s="2" t="s">
        <v>271</v>
      </c>
      <c r="D14" s="660">
        <v>767261.84600000014</v>
      </c>
      <c r="E14" s="296">
        <v>28350785.625999995</v>
      </c>
      <c r="F14" s="183"/>
      <c r="G14" s="5" t="s">
        <v>984</v>
      </c>
      <c r="I14" s="98">
        <f>+D23</f>
        <v>35538539.645151198</v>
      </c>
      <c r="J14" s="34"/>
      <c r="K14" s="99"/>
      <c r="M14" s="5" t="s">
        <v>984</v>
      </c>
      <c r="N14" s="5"/>
      <c r="O14" s="98">
        <v>69690709.910805687</v>
      </c>
      <c r="R14" s="18" t="s">
        <v>5174</v>
      </c>
    </row>
    <row r="15" spans="2:40" ht="12.75" customHeight="1" x14ac:dyDescent="0.2">
      <c r="B15" s="2" t="s">
        <v>274</v>
      </c>
      <c r="C15" s="2" t="s">
        <v>272</v>
      </c>
      <c r="D15" s="660">
        <v>527420.29068659991</v>
      </c>
      <c r="E15" s="296">
        <v>6876898.3105151001</v>
      </c>
      <c r="F15" s="183"/>
      <c r="I15" s="100"/>
      <c r="J15" s="34"/>
      <c r="K15" s="101"/>
      <c r="M15" s="5"/>
      <c r="N15" s="5"/>
      <c r="O15" s="100"/>
      <c r="R15" s="18" t="s">
        <v>4804</v>
      </c>
      <c r="S15" s="387">
        <v>-34913.131999999998</v>
      </c>
    </row>
    <row r="16" spans="2:40" ht="12.75" customHeight="1" x14ac:dyDescent="0.2">
      <c r="B16" s="2" t="s">
        <v>274</v>
      </c>
      <c r="C16" s="2" t="s">
        <v>273</v>
      </c>
      <c r="D16" s="551">
        <v>0</v>
      </c>
      <c r="E16" s="296">
        <v>0</v>
      </c>
      <c r="F16" s="183"/>
      <c r="G16" s="306" t="s">
        <v>676</v>
      </c>
      <c r="H16" s="306"/>
      <c r="I16" s="105">
        <f>I9+I10</f>
        <v>923317874.33779097</v>
      </c>
      <c r="J16" s="422"/>
      <c r="K16" s="101"/>
      <c r="L16" s="432"/>
      <c r="M16" s="306" t="s">
        <v>676</v>
      </c>
      <c r="N16" s="306"/>
      <c r="O16" s="105">
        <v>967113642.84131706</v>
      </c>
      <c r="R16" s="18" t="s">
        <v>5010</v>
      </c>
      <c r="S16" s="387">
        <v>-431.17500000000001</v>
      </c>
    </row>
    <row r="17" spans="2:40" ht="12.75" customHeight="1" x14ac:dyDescent="0.25">
      <c r="B17" s="2" t="s">
        <v>858</v>
      </c>
      <c r="C17" s="2" t="s">
        <v>271</v>
      </c>
      <c r="D17" s="694">
        <v>7393217.9469999978</v>
      </c>
      <c r="E17" s="296">
        <v>9137210.7520000003</v>
      </c>
      <c r="F17" s="183"/>
      <c r="I17" s="100"/>
      <c r="J17" s="34"/>
      <c r="K17" s="101"/>
      <c r="R17" s="18" t="s">
        <v>2866</v>
      </c>
      <c r="S17" s="387">
        <v>-563.19899999999996</v>
      </c>
    </row>
    <row r="18" spans="2:40" ht="12.75" customHeight="1" x14ac:dyDescent="0.25">
      <c r="B18" s="2" t="s">
        <v>858</v>
      </c>
      <c r="C18" s="2" t="s">
        <v>272</v>
      </c>
      <c r="D18" s="294">
        <v>728705.89823869988</v>
      </c>
      <c r="E18" s="296">
        <v>1596967.8409696</v>
      </c>
      <c r="F18" s="183"/>
      <c r="G18" s="14" t="s">
        <v>677</v>
      </c>
      <c r="H18" s="14"/>
      <c r="I18" s="98">
        <f>D27+D55</f>
        <v>-102566233.648</v>
      </c>
      <c r="J18" s="34"/>
      <c r="K18" s="102"/>
      <c r="M18" s="14" t="s">
        <v>677</v>
      </c>
      <c r="O18" s="98">
        <v>-82394351.700000003</v>
      </c>
      <c r="R18" s="18" t="s">
        <v>2867</v>
      </c>
      <c r="S18" s="387">
        <v>-588.351</v>
      </c>
    </row>
    <row r="19" spans="2:40" ht="18" customHeight="1" thickBot="1" x14ac:dyDescent="0.3">
      <c r="B19" s="2" t="s">
        <v>180</v>
      </c>
      <c r="C19" s="2" t="s">
        <v>271</v>
      </c>
      <c r="D19" s="694">
        <v>17526913.083000015</v>
      </c>
      <c r="E19" s="296">
        <v>4450654.5370000005</v>
      </c>
      <c r="F19" s="183"/>
      <c r="G19" s="307" t="s">
        <v>679</v>
      </c>
      <c r="H19" s="307"/>
      <c r="I19" s="104">
        <f>I16+I18</f>
        <v>820751640.68979096</v>
      </c>
      <c r="J19" s="34"/>
      <c r="K19" s="101"/>
      <c r="L19" s="239"/>
      <c r="M19" s="307" t="s">
        <v>679</v>
      </c>
      <c r="N19" s="307"/>
      <c r="O19" s="104">
        <v>884719291.14131701</v>
      </c>
      <c r="R19" s="18" t="s">
        <v>5011</v>
      </c>
      <c r="S19" s="387">
        <v>-52.067</v>
      </c>
    </row>
    <row r="20" spans="2:40" ht="12.75" customHeight="1" thickTop="1" x14ac:dyDescent="0.25">
      <c r="B20" s="2" t="s">
        <v>180</v>
      </c>
      <c r="C20" s="2" t="s">
        <v>272</v>
      </c>
      <c r="D20" s="294">
        <v>109505.11737630001</v>
      </c>
      <c r="E20" s="541">
        <v>0</v>
      </c>
      <c r="F20" s="183"/>
      <c r="I20" s="599"/>
      <c r="L20" s="748">
        <f>+[73]BG!G12+[73]BG!G13+[73]BG!G25+[73]BG!G26</f>
        <v>820751640.68979108</v>
      </c>
      <c r="R20" s="18" t="s">
        <v>2868</v>
      </c>
      <c r="S20" s="387">
        <v>-1173.4010000000001</v>
      </c>
    </row>
    <row r="21" spans="2:40" ht="12.75" customHeight="1" x14ac:dyDescent="0.25">
      <c r="B21" s="2" t="s">
        <v>1773</v>
      </c>
      <c r="C21" s="2" t="s">
        <v>271</v>
      </c>
      <c r="D21" s="694">
        <f>+H34/1000</f>
        <v>38100320.191526994</v>
      </c>
      <c r="E21" s="296">
        <v>9003619.9385115001</v>
      </c>
      <c r="F21" s="183"/>
      <c r="G21" s="6" t="s">
        <v>6</v>
      </c>
      <c r="H21" s="6"/>
      <c r="I21" s="27"/>
      <c r="J21" s="2"/>
      <c r="K21" s="2"/>
      <c r="L21" s="551">
        <f>+I19-L20</f>
        <v>0</v>
      </c>
      <c r="R21" s="18" t="s">
        <v>2869</v>
      </c>
      <c r="S21" s="387">
        <v>-155935.185</v>
      </c>
    </row>
    <row r="22" spans="2:40" ht="12.75" customHeight="1" x14ac:dyDescent="0.25">
      <c r="B22" s="2" t="s">
        <v>4</v>
      </c>
      <c r="C22" s="2" t="s">
        <v>271</v>
      </c>
      <c r="D22" s="694">
        <f>+H35/1000</f>
        <v>22564112.545905702</v>
      </c>
      <c r="E22" s="296">
        <v>15808774.263</v>
      </c>
      <c r="F22" s="183"/>
      <c r="K22" s="118"/>
      <c r="L22" s="433"/>
      <c r="R22" s="18" t="s">
        <v>2870</v>
      </c>
      <c r="S22" s="387">
        <v>-2074822.034</v>
      </c>
    </row>
    <row r="23" spans="2:40" ht="12.75" customHeight="1" x14ac:dyDescent="0.25">
      <c r="B23" s="2" t="s">
        <v>984</v>
      </c>
      <c r="C23" s="2" t="s">
        <v>271</v>
      </c>
      <c r="D23" s="694">
        <f>+(H36+H37+H38)/1000</f>
        <v>35538539.645151198</v>
      </c>
      <c r="E23" s="296">
        <v>69690709.910805687</v>
      </c>
      <c r="F23" s="183"/>
      <c r="G23" s="372" t="s">
        <v>7</v>
      </c>
      <c r="H23" s="373" t="s">
        <v>1775</v>
      </c>
      <c r="I23" s="373" t="s">
        <v>1776</v>
      </c>
      <c r="J23" s="118"/>
      <c r="K23" s="87"/>
      <c r="M23" s="324"/>
      <c r="N23" s="326"/>
      <c r="O23" s="326"/>
      <c r="P23" s="326"/>
      <c r="R23" s="18" t="s">
        <v>2871</v>
      </c>
      <c r="S23" s="387">
        <v>-35705151.512999997</v>
      </c>
      <c r="AJ23" s="14"/>
      <c r="AN23" s="5"/>
    </row>
    <row r="24" spans="2:40" ht="12.75" customHeight="1" x14ac:dyDescent="0.2">
      <c r="B24" s="2" t="s">
        <v>855</v>
      </c>
      <c r="C24" s="2" t="s">
        <v>271</v>
      </c>
      <c r="D24" s="296">
        <v>0</v>
      </c>
      <c r="E24" s="296">
        <v>189787.64300000001</v>
      </c>
      <c r="F24" s="183"/>
      <c r="G24" s="229" t="s">
        <v>1762</v>
      </c>
      <c r="H24" s="308" t="s">
        <v>1765</v>
      </c>
      <c r="I24" s="308" t="s">
        <v>1766</v>
      </c>
      <c r="J24" s="118"/>
      <c r="K24" s="14"/>
      <c r="L24" s="600"/>
      <c r="M24" s="324"/>
      <c r="N24" s="326"/>
      <c r="O24" s="326"/>
      <c r="P24" s="326"/>
      <c r="S24" s="551">
        <f>SUM(S15:S23)</f>
        <v>-37973630.056999996</v>
      </c>
      <c r="AJ24" s="14"/>
      <c r="AN24" s="5"/>
    </row>
    <row r="25" spans="2:40" x14ac:dyDescent="0.2">
      <c r="B25" s="2" t="s">
        <v>275</v>
      </c>
      <c r="C25" s="2" t="s">
        <v>271</v>
      </c>
      <c r="D25" s="296">
        <v>0</v>
      </c>
      <c r="E25" s="296">
        <v>0</v>
      </c>
      <c r="F25" s="183"/>
      <c r="G25" s="229" t="s">
        <v>1763</v>
      </c>
      <c r="H25" s="308" t="s">
        <v>1767</v>
      </c>
      <c r="I25" s="308" t="s">
        <v>1768</v>
      </c>
      <c r="J25" s="118"/>
      <c r="K25" s="14"/>
      <c r="M25" s="325"/>
      <c r="N25" s="326"/>
      <c r="O25" s="326"/>
      <c r="P25" s="326"/>
      <c r="R25" s="18" t="s">
        <v>5175</v>
      </c>
      <c r="AJ25" s="14"/>
      <c r="AN25" s="5"/>
    </row>
    <row r="26" spans="2:40" x14ac:dyDescent="0.2">
      <c r="B26" s="2" t="s">
        <v>275</v>
      </c>
      <c r="C26" s="2" t="s">
        <v>272</v>
      </c>
      <c r="D26" s="296">
        <v>0</v>
      </c>
      <c r="E26" s="296">
        <v>0</v>
      </c>
      <c r="F26" s="183"/>
      <c r="G26" s="229" t="s">
        <v>1764</v>
      </c>
      <c r="H26" s="308" t="s">
        <v>1769</v>
      </c>
      <c r="I26" s="308" t="s">
        <v>1770</v>
      </c>
      <c r="K26" s="14"/>
      <c r="M26" s="325"/>
      <c r="N26" s="326"/>
      <c r="O26" s="326"/>
      <c r="P26" s="326"/>
      <c r="R26" s="18" t="s">
        <v>2883</v>
      </c>
      <c r="S26" s="387">
        <v>-64592603.590999998</v>
      </c>
      <c r="AJ26" s="14"/>
      <c r="AN26" s="5"/>
    </row>
    <row r="27" spans="2:40" x14ac:dyDescent="0.2">
      <c r="B27" s="2" t="s">
        <v>276</v>
      </c>
      <c r="C27" s="2"/>
      <c r="D27" s="296">
        <f>+S24</f>
        <v>-37973630.056999996</v>
      </c>
      <c r="E27" s="296">
        <v>-10860024.998</v>
      </c>
      <c r="F27" s="183"/>
      <c r="G27" s="229" t="s">
        <v>984</v>
      </c>
      <c r="H27" s="861" t="s">
        <v>1771</v>
      </c>
      <c r="I27" s="862"/>
      <c r="K27" s="14"/>
      <c r="M27" s="5"/>
      <c r="N27" s="326"/>
      <c r="O27" s="326"/>
      <c r="P27" s="326"/>
      <c r="S27" s="387">
        <f>SUM(S26)</f>
        <v>-64592603.590999998</v>
      </c>
      <c r="AJ27" s="14"/>
      <c r="AN27" s="5"/>
    </row>
    <row r="28" spans="2:40" x14ac:dyDescent="0.2">
      <c r="B28" s="2"/>
      <c r="D28" s="296"/>
      <c r="E28" s="296">
        <v>0</v>
      </c>
      <c r="F28" s="34"/>
      <c r="M28" s="5"/>
      <c r="N28" s="326"/>
    </row>
    <row r="29" spans="2:40" x14ac:dyDescent="0.2">
      <c r="B29" s="6" t="s">
        <v>4454</v>
      </c>
      <c r="C29" s="6"/>
      <c r="D29" s="274">
        <f>SUM(D8:D28)</f>
        <v>397298641.51803774</v>
      </c>
      <c r="E29" s="274">
        <f>SUM(E8:E28)</f>
        <v>293670178.84781486</v>
      </c>
      <c r="F29" s="34"/>
      <c r="M29" s="5"/>
      <c r="N29" s="326"/>
    </row>
    <row r="30" spans="2:40" ht="15" x14ac:dyDescent="0.25">
      <c r="B30" s="2"/>
      <c r="C30" s="2"/>
      <c r="D30" s="542"/>
      <c r="E30" s="543"/>
      <c r="F30" s="34"/>
      <c r="G30" s="570" t="s">
        <v>5168</v>
      </c>
      <c r="H30" s="570" t="s">
        <v>5169</v>
      </c>
      <c r="I30"/>
      <c r="M30" s="5"/>
      <c r="N30" s="326"/>
    </row>
    <row r="31" spans="2:40" ht="15" x14ac:dyDescent="0.25">
      <c r="B31" s="93" t="s">
        <v>147</v>
      </c>
      <c r="C31" s="35"/>
      <c r="D31" s="542"/>
      <c r="E31" s="542"/>
      <c r="F31" s="34"/>
      <c r="G31" s="571" t="s">
        <v>1762</v>
      </c>
      <c r="H31" s="572">
        <v>712809975518.20007</v>
      </c>
      <c r="I31"/>
      <c r="M31" s="5"/>
      <c r="N31" s="326"/>
    </row>
    <row r="32" spans="2:40" x14ac:dyDescent="0.2">
      <c r="B32" s="2" t="s">
        <v>681</v>
      </c>
      <c r="C32" s="2"/>
      <c r="D32" s="542"/>
      <c r="E32" s="542"/>
      <c r="F32" s="34"/>
      <c r="G32" s="571" t="s">
        <v>4614</v>
      </c>
      <c r="H32" s="572">
        <v>49899448848</v>
      </c>
      <c r="M32" s="5"/>
      <c r="N32" s="326"/>
    </row>
    <row r="33" spans="2:36" ht="15" x14ac:dyDescent="0.25">
      <c r="B33" s="2" t="s">
        <v>5173</v>
      </c>
      <c r="C33" s="2"/>
      <c r="D33" s="542"/>
      <c r="E33" s="542"/>
      <c r="F33" s="34"/>
      <c r="G33" s="571" t="s">
        <v>4615</v>
      </c>
      <c r="H33" s="572">
        <v>3716170725</v>
      </c>
      <c r="I33" t="s">
        <v>4621</v>
      </c>
      <c r="J33" s="5" t="s">
        <v>5171</v>
      </c>
      <c r="M33" s="5"/>
      <c r="N33" s="326"/>
    </row>
    <row r="34" spans="2:36" ht="15" x14ac:dyDescent="0.25">
      <c r="B34" s="22" t="s">
        <v>2</v>
      </c>
      <c r="C34" s="97"/>
      <c r="D34" s="357">
        <f>+D7</f>
        <v>44926</v>
      </c>
      <c r="E34" s="357">
        <v>44560</v>
      </c>
      <c r="F34" s="34"/>
      <c r="G34" s="571" t="s">
        <v>4616</v>
      </c>
      <c r="H34" s="658">
        <v>38100320191.526993</v>
      </c>
      <c r="I34" t="s">
        <v>4705</v>
      </c>
      <c r="L34" s="302">
        <f>H34/1000</f>
        <v>38100320.191526994</v>
      </c>
      <c r="M34" s="5"/>
      <c r="N34" s="326"/>
    </row>
    <row r="35" spans="2:36" ht="15" x14ac:dyDescent="0.25">
      <c r="B35" s="2" t="s">
        <v>1772</v>
      </c>
      <c r="C35" s="2" t="s">
        <v>271</v>
      </c>
      <c r="D35" s="314">
        <f>410180832.474007-D41</f>
        <v>373028618.07000703</v>
      </c>
      <c r="E35" s="296">
        <v>440296463.00297499</v>
      </c>
      <c r="G35" s="571" t="s">
        <v>4617</v>
      </c>
      <c r="H35" s="658">
        <v>22564112545.905701</v>
      </c>
      <c r="I35" t="s">
        <v>4706</v>
      </c>
      <c r="L35" s="302">
        <f>H35/1000</f>
        <v>22564112.545905702</v>
      </c>
      <c r="M35" s="5"/>
      <c r="N35" s="326"/>
    </row>
    <row r="36" spans="2:36" ht="12.75" customHeight="1" x14ac:dyDescent="0.25">
      <c r="B36" s="2" t="s">
        <v>1772</v>
      </c>
      <c r="C36" s="2" t="s">
        <v>272</v>
      </c>
      <c r="D36" s="314">
        <f>76939241.8761863-D42</f>
        <v>56685089.298411593</v>
      </c>
      <c r="E36" s="296">
        <v>80452422.429948598</v>
      </c>
      <c r="G36" s="571" t="s">
        <v>4618</v>
      </c>
      <c r="H36" s="658">
        <v>1303807574</v>
      </c>
      <c r="I36" t="s">
        <v>4707</v>
      </c>
      <c r="L36" s="302"/>
      <c r="M36" s="5"/>
      <c r="N36" s="326"/>
    </row>
    <row r="37" spans="2:36" s="14" customFormat="1" ht="15" x14ac:dyDescent="0.25">
      <c r="B37" s="2" t="s">
        <v>181</v>
      </c>
      <c r="C37" s="2" t="s">
        <v>273</v>
      </c>
      <c r="D37" s="296">
        <v>0</v>
      </c>
      <c r="E37" s="296">
        <v>0</v>
      </c>
      <c r="F37" s="5"/>
      <c r="G37" s="571" t="s">
        <v>4619</v>
      </c>
      <c r="H37" s="658">
        <v>829854977.0812</v>
      </c>
      <c r="I37" t="s">
        <v>4707</v>
      </c>
      <c r="J37" s="5"/>
      <c r="K37" s="5"/>
      <c r="L37" s="302"/>
      <c r="M37" s="5"/>
      <c r="N37" s="326"/>
      <c r="P37" s="18"/>
      <c r="Q37" s="18"/>
      <c r="R37" s="18"/>
      <c r="S37" s="18"/>
      <c r="T37" s="18"/>
      <c r="U37" s="18"/>
      <c r="V37" s="18"/>
      <c r="W37" s="18"/>
      <c r="X37" s="18"/>
      <c r="Y37" s="18"/>
      <c r="Z37" s="18"/>
      <c r="AA37" s="18"/>
      <c r="AB37" s="18"/>
      <c r="AC37" s="18"/>
      <c r="AD37" s="18"/>
      <c r="AE37" s="18"/>
      <c r="AF37" s="18"/>
      <c r="AG37" s="18"/>
      <c r="AH37" s="18"/>
      <c r="AI37" s="18"/>
      <c r="AJ37" s="18"/>
    </row>
    <row r="38" spans="2:36" ht="15" x14ac:dyDescent="0.25">
      <c r="B38" s="2" t="s">
        <v>182</v>
      </c>
      <c r="C38" s="2" t="s">
        <v>271</v>
      </c>
      <c r="D38" s="296">
        <v>0</v>
      </c>
      <c r="E38" s="296">
        <v>0</v>
      </c>
      <c r="G38" s="571" t="s">
        <v>4620</v>
      </c>
      <c r="H38" s="658">
        <v>33404877094.07</v>
      </c>
      <c r="I38" t="s">
        <v>4707</v>
      </c>
      <c r="L38" s="302">
        <f>(H36+H37+H38)/1000</f>
        <v>35538539.645151198</v>
      </c>
      <c r="N38" s="326"/>
    </row>
    <row r="39" spans="2:36" x14ac:dyDescent="0.2">
      <c r="B39" s="2" t="s">
        <v>182</v>
      </c>
      <c r="C39" s="2" t="s">
        <v>272</v>
      </c>
      <c r="D39" s="296">
        <v>0</v>
      </c>
      <c r="E39" s="296">
        <v>0</v>
      </c>
      <c r="G39" s="573" t="s">
        <v>5170</v>
      </c>
      <c r="H39" s="574">
        <f>SUM(H31:H38)</f>
        <v>862628567473.78394</v>
      </c>
      <c r="L39" s="551">
        <f>SUM(L34:L38)</f>
        <v>96202972.382583886</v>
      </c>
      <c r="M39" s="5">
        <v>93475773</v>
      </c>
      <c r="N39" s="326"/>
    </row>
    <row r="40" spans="2:36" x14ac:dyDescent="0.2">
      <c r="B40" s="2" t="s">
        <v>182</v>
      </c>
      <c r="C40" s="2" t="s">
        <v>273</v>
      </c>
      <c r="D40" s="296">
        <v>0</v>
      </c>
      <c r="E40" s="296">
        <v>0</v>
      </c>
      <c r="G40" s="423"/>
      <c r="H40" s="411"/>
      <c r="I40" s="424"/>
      <c r="M40" s="542">
        <f>+L39-M39</f>
        <v>2727199.3825838864</v>
      </c>
      <c r="N40" s="326"/>
    </row>
    <row r="41" spans="2:36" x14ac:dyDescent="0.2">
      <c r="B41" s="2" t="s">
        <v>274</v>
      </c>
      <c r="C41" s="2" t="s">
        <v>271</v>
      </c>
      <c r="D41" s="737">
        <v>37152214.403999999</v>
      </c>
      <c r="E41" s="296">
        <v>63636759.295999996</v>
      </c>
      <c r="G41" s="423"/>
      <c r="H41" s="411"/>
      <c r="I41" s="424"/>
      <c r="M41" s="78"/>
      <c r="N41" s="413"/>
    </row>
    <row r="42" spans="2:36" x14ac:dyDescent="0.2">
      <c r="B42" s="2" t="s">
        <v>274</v>
      </c>
      <c r="C42" s="2" t="s">
        <v>272</v>
      </c>
      <c r="D42" s="737">
        <v>20254152.5777747</v>
      </c>
      <c r="E42" s="296">
        <v>42250817.428854398</v>
      </c>
      <c r="G42" s="412"/>
      <c r="H42" s="410"/>
      <c r="I42" s="412"/>
    </row>
    <row r="43" spans="2:36" x14ac:dyDescent="0.2">
      <c r="B43" s="2" t="s">
        <v>274</v>
      </c>
      <c r="C43" s="2" t="s">
        <v>273</v>
      </c>
      <c r="D43" s="296">
        <v>0</v>
      </c>
      <c r="E43" s="296">
        <v>0</v>
      </c>
    </row>
    <row r="44" spans="2:36" ht="15" x14ac:dyDescent="0.25">
      <c r="B44" s="2" t="s">
        <v>858</v>
      </c>
      <c r="C44" s="2" t="s">
        <v>271</v>
      </c>
      <c r="D44" s="314">
        <v>0</v>
      </c>
      <c r="E44" s="296">
        <v>33066022.277000006</v>
      </c>
      <c r="G44" s="5" t="s">
        <v>4934</v>
      </c>
      <c r="H44" s="737">
        <f>+SUM(H34:H38)</f>
        <v>96202972382.583893</v>
      </c>
      <c r="I44" s="5" t="s">
        <v>5923</v>
      </c>
    </row>
    <row r="45" spans="2:36" ht="15" x14ac:dyDescent="0.25">
      <c r="B45" s="2" t="s">
        <v>858</v>
      </c>
      <c r="C45" s="2" t="s">
        <v>272</v>
      </c>
      <c r="D45" s="314">
        <v>925528.41256000008</v>
      </c>
      <c r="E45" s="296">
        <v>2880954.5607690997</v>
      </c>
    </row>
    <row r="46" spans="2:36" x14ac:dyDescent="0.2">
      <c r="B46" s="2" t="s">
        <v>858</v>
      </c>
      <c r="C46" s="2" t="s">
        <v>273</v>
      </c>
      <c r="D46" s="296">
        <v>0</v>
      </c>
      <c r="E46" s="296">
        <v>0</v>
      </c>
    </row>
    <row r="47" spans="2:36" x14ac:dyDescent="0.2">
      <c r="B47" s="2" t="s">
        <v>179</v>
      </c>
      <c r="C47" s="2" t="s">
        <v>271</v>
      </c>
      <c r="D47" s="296">
        <v>0</v>
      </c>
      <c r="E47" s="296">
        <v>0</v>
      </c>
    </row>
    <row r="48" spans="2:36" x14ac:dyDescent="0.2">
      <c r="B48" s="2" t="s">
        <v>179</v>
      </c>
      <c r="C48" s="2" t="s">
        <v>272</v>
      </c>
      <c r="D48" s="296">
        <v>0</v>
      </c>
      <c r="E48" s="296">
        <v>0</v>
      </c>
    </row>
    <row r="49" spans="2:9" x14ac:dyDescent="0.2">
      <c r="B49" s="2" t="s">
        <v>179</v>
      </c>
      <c r="C49" s="2" t="s">
        <v>273</v>
      </c>
      <c r="D49" s="296">
        <v>0</v>
      </c>
      <c r="E49" s="296">
        <v>0</v>
      </c>
    </row>
    <row r="50" spans="2:9" x14ac:dyDescent="0.2">
      <c r="B50" s="2" t="s">
        <v>180</v>
      </c>
      <c r="C50" s="2" t="s">
        <v>271</v>
      </c>
      <c r="D50" s="296">
        <v>0</v>
      </c>
      <c r="E50" s="296">
        <v>0</v>
      </c>
    </row>
    <row r="51" spans="2:9" x14ac:dyDescent="0.2">
      <c r="B51" s="2" t="s">
        <v>180</v>
      </c>
      <c r="C51" s="2" t="s">
        <v>272</v>
      </c>
      <c r="D51" s="296">
        <v>0</v>
      </c>
      <c r="E51" s="296">
        <v>0</v>
      </c>
    </row>
    <row r="52" spans="2:9" x14ac:dyDescent="0.2">
      <c r="B52" s="2" t="s">
        <v>275</v>
      </c>
      <c r="C52" s="2" t="s">
        <v>271</v>
      </c>
      <c r="D52" s="296">
        <v>0</v>
      </c>
      <c r="E52" s="296">
        <v>0</v>
      </c>
    </row>
    <row r="53" spans="2:9" x14ac:dyDescent="0.2">
      <c r="B53" s="2" t="s">
        <v>275</v>
      </c>
      <c r="C53" s="2" t="s">
        <v>272</v>
      </c>
      <c r="D53" s="296">
        <v>0</v>
      </c>
      <c r="E53" s="296">
        <v>0</v>
      </c>
    </row>
    <row r="54" spans="2:9" x14ac:dyDescent="0.2">
      <c r="B54" s="2" t="s">
        <v>275</v>
      </c>
      <c r="C54" s="2" t="s">
        <v>273</v>
      </c>
      <c r="D54" s="296">
        <v>0</v>
      </c>
      <c r="E54" s="296">
        <v>0</v>
      </c>
    </row>
    <row r="55" spans="2:9" x14ac:dyDescent="0.2">
      <c r="B55" s="2" t="s">
        <v>276</v>
      </c>
      <c r="C55" s="2"/>
      <c r="D55" s="296">
        <f>+S27</f>
        <v>-64592603.590999998</v>
      </c>
      <c r="E55" s="296">
        <v>-71534326.702000007</v>
      </c>
    </row>
    <row r="56" spans="2:9" x14ac:dyDescent="0.2">
      <c r="D56" s="542"/>
      <c r="E56" s="542"/>
      <c r="G56" s="425"/>
      <c r="H56" s="82"/>
      <c r="I56" s="82"/>
    </row>
    <row r="57" spans="2:9" x14ac:dyDescent="0.2">
      <c r="B57" s="6" t="s">
        <v>4455</v>
      </c>
      <c r="C57" s="6"/>
      <c r="D57" s="274">
        <f>SUM(D35:D56)</f>
        <v>423452999.17175329</v>
      </c>
      <c r="E57" s="274">
        <f>SUM(E35:E56)</f>
        <v>591049112.29354692</v>
      </c>
    </row>
    <row r="58" spans="2:9" x14ac:dyDescent="0.2">
      <c r="B58" s="6" t="s">
        <v>0</v>
      </c>
      <c r="C58" s="53"/>
      <c r="D58" s="544">
        <f>SUM(D8:D25)+SUM(D35:D54)</f>
        <v>923317874.33779097</v>
      </c>
      <c r="E58" s="543"/>
      <c r="G58" s="82"/>
    </row>
    <row r="59" spans="2:9" x14ac:dyDescent="0.2">
      <c r="D59" s="86">
        <f>+D58-I16</f>
        <v>0</v>
      </c>
      <c r="E59" s="398"/>
      <c r="F59" s="53"/>
    </row>
    <row r="60" spans="2:9" x14ac:dyDescent="0.2">
      <c r="B60" s="323"/>
      <c r="D60" s="520"/>
      <c r="F60" s="53"/>
    </row>
    <row r="61" spans="2:9" x14ac:dyDescent="0.2">
      <c r="D61" s="521"/>
      <c r="F61" s="53"/>
    </row>
    <row r="62" spans="2:9" x14ac:dyDescent="0.2">
      <c r="B62" s="863"/>
      <c r="C62" s="863"/>
      <c r="D62" s="863"/>
      <c r="E62" s="863"/>
    </row>
    <row r="63" spans="2:9" x14ac:dyDescent="0.2">
      <c r="B63" s="863"/>
      <c r="C63" s="863"/>
      <c r="D63" s="863"/>
      <c r="E63" s="863"/>
    </row>
  </sheetData>
  <mergeCells count="4">
    <mergeCell ref="B3:E3"/>
    <mergeCell ref="H27:I27"/>
    <mergeCell ref="B62:E63"/>
    <mergeCell ref="P6:AJ6"/>
  </mergeCells>
  <conditionalFormatting sqref="P9:AH9">
    <cfRule type="duplicateValues" dxfId="6" priority="2"/>
  </conditionalFormatting>
  <conditionalFormatting sqref="P8:AN8">
    <cfRule type="duplicateValues" dxfId="5" priority="1"/>
  </conditionalFormatting>
  <hyperlinks>
    <hyperlink ref="G1" location="BG!A1" display="BG" xr:uid="{47D7A323-FA7D-46FE-8000-80DA64268BF8}"/>
  </hyperlinks>
  <pageMargins left="0.70866141732283472" right="0.70866141732283472" top="0.74803149606299213" bottom="0.74803149606299213" header="0.31496062992125984" footer="0.31496062992125984"/>
  <pageSetup paperSize="5"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E9794-6A04-4F17-A8E5-F9AE65A394A9}">
  <sheetPr codeName="Hoja19"/>
  <dimension ref="A1:T78"/>
  <sheetViews>
    <sheetView showGridLines="0" zoomScale="85" zoomScaleNormal="85" workbookViewId="0">
      <selection activeCell="L34" sqref="L34"/>
    </sheetView>
  </sheetViews>
  <sheetFormatPr baseColWidth="10" defaultColWidth="11.28515625" defaultRowHeight="12.75" x14ac:dyDescent="0.2"/>
  <cols>
    <col min="1" max="1" width="31.28515625" style="2" customWidth="1"/>
    <col min="2" max="2" width="14.85546875" style="2" customWidth="1"/>
    <col min="3" max="3" width="18.85546875" style="2" bestFit="1" customWidth="1"/>
    <col min="4" max="4" width="16.140625" style="2" bestFit="1" customWidth="1"/>
    <col min="5" max="5" width="11.28515625" style="2"/>
    <col min="6" max="6" width="14.28515625" style="2" customWidth="1"/>
    <col min="7" max="7" width="18.85546875" style="2" bestFit="1" customWidth="1"/>
    <col min="8" max="8" width="15.140625" style="2" customWidth="1"/>
    <col min="9" max="9" width="16.85546875" style="2" customWidth="1"/>
    <col min="10" max="10" width="14.42578125" style="2" bestFit="1" customWidth="1"/>
    <col min="11" max="12" width="11.28515625" style="2"/>
    <col min="13" max="13" width="22.85546875" style="2" bestFit="1" customWidth="1"/>
    <col min="14" max="14" width="11.28515625" style="2"/>
    <col min="15" max="15" width="29.5703125" style="2" bestFit="1" customWidth="1"/>
    <col min="16" max="16" width="14.42578125" style="2" bestFit="1" customWidth="1"/>
    <col min="17" max="18" width="11.28515625" style="2"/>
    <col min="19" max="19" width="13.28515625" style="2" bestFit="1" customWidth="1"/>
    <col min="20" max="20" width="14.42578125" style="2" bestFit="1" customWidth="1"/>
    <col min="21" max="16384" width="11.28515625" style="2"/>
  </cols>
  <sheetData>
    <row r="1" spans="1:11" ht="15" customHeight="1" x14ac:dyDescent="0.2">
      <c r="A1" s="11" t="s">
        <v>5581</v>
      </c>
      <c r="I1" s="135" t="s">
        <v>88</v>
      </c>
    </row>
    <row r="2" spans="1:11" ht="15" customHeight="1" x14ac:dyDescent="0.2"/>
    <row r="3" spans="1:11" ht="15" customHeight="1" x14ac:dyDescent="0.2"/>
    <row r="4" spans="1:11" ht="15" customHeight="1" x14ac:dyDescent="0.2"/>
    <row r="5" spans="1:11" ht="15" customHeight="1" x14ac:dyDescent="0.2"/>
    <row r="6" spans="1:11" ht="15" customHeight="1" x14ac:dyDescent="0.2">
      <c r="A6" s="905" t="s">
        <v>1713</v>
      </c>
      <c r="B6" s="905"/>
      <c r="C6" s="905"/>
      <c r="D6" s="905"/>
      <c r="E6" s="905"/>
      <c r="F6" s="905"/>
      <c r="G6" s="905"/>
      <c r="H6" s="905"/>
      <c r="I6" s="905"/>
    </row>
    <row r="7" spans="1:11" ht="15" customHeight="1" x14ac:dyDescent="0.2">
      <c r="I7" s="471"/>
    </row>
    <row r="8" spans="1:11" ht="15" customHeight="1" x14ac:dyDescent="0.2">
      <c r="A8" s="902" t="s">
        <v>129</v>
      </c>
      <c r="B8" s="903"/>
      <c r="C8" s="903"/>
      <c r="D8" s="903"/>
      <c r="E8" s="903"/>
      <c r="F8" s="903"/>
      <c r="G8" s="903"/>
      <c r="H8" s="903"/>
      <c r="I8" s="904"/>
      <c r="J8" s="69"/>
      <c r="K8" s="69"/>
    </row>
    <row r="9" spans="1:11" ht="51" customHeight="1" x14ac:dyDescent="0.2">
      <c r="A9" s="877" t="s">
        <v>4783</v>
      </c>
      <c r="B9" s="878"/>
      <c r="C9" s="878"/>
      <c r="D9" s="878"/>
      <c r="E9" s="878"/>
      <c r="F9" s="878"/>
      <c r="G9" s="878"/>
      <c r="H9" s="878"/>
      <c r="I9" s="879"/>
    </row>
    <row r="10" spans="1:11" ht="15" customHeight="1" x14ac:dyDescent="0.2">
      <c r="A10" s="891"/>
      <c r="B10" s="880"/>
      <c r="C10" s="880"/>
      <c r="D10" s="880"/>
      <c r="E10" s="880"/>
      <c r="F10" s="880"/>
      <c r="G10" s="880"/>
      <c r="H10" s="880"/>
      <c r="I10" s="892"/>
    </row>
    <row r="11" spans="1:11" ht="15" customHeight="1" x14ac:dyDescent="0.2">
      <c r="A11" s="874" t="s">
        <v>71</v>
      </c>
      <c r="B11" s="875"/>
      <c r="C11" s="875"/>
      <c r="D11" s="875"/>
      <c r="E11" s="875"/>
      <c r="F11" s="875"/>
      <c r="G11" s="875"/>
      <c r="H11" s="875"/>
      <c r="I11" s="876"/>
      <c r="J11" s="69"/>
      <c r="K11" s="69"/>
    </row>
    <row r="12" spans="1:11" ht="37.5" customHeight="1" x14ac:dyDescent="0.2">
      <c r="A12" s="896" t="s">
        <v>101</v>
      </c>
      <c r="B12" s="897"/>
      <c r="C12" s="897"/>
      <c r="D12" s="897"/>
      <c r="E12" s="897"/>
      <c r="F12" s="897"/>
      <c r="G12" s="897"/>
      <c r="H12" s="897"/>
      <c r="I12" s="898"/>
    </row>
    <row r="13" spans="1:11" ht="15" customHeight="1" x14ac:dyDescent="0.2">
      <c r="A13" s="891"/>
      <c r="B13" s="880"/>
      <c r="C13" s="880"/>
      <c r="D13" s="880"/>
      <c r="E13" s="880"/>
      <c r="F13" s="880"/>
      <c r="G13" s="880"/>
      <c r="H13" s="880"/>
      <c r="I13" s="892"/>
    </row>
    <row r="14" spans="1:11" ht="15" customHeight="1" x14ac:dyDescent="0.2">
      <c r="A14" s="874" t="s">
        <v>72</v>
      </c>
      <c r="B14" s="875"/>
      <c r="C14" s="875"/>
      <c r="D14" s="875"/>
      <c r="E14" s="875"/>
      <c r="F14" s="875"/>
      <c r="G14" s="875"/>
      <c r="H14" s="875"/>
      <c r="I14" s="876"/>
      <c r="J14" s="69"/>
      <c r="K14" s="69"/>
    </row>
    <row r="15" spans="1:11" x14ac:dyDescent="0.2">
      <c r="A15" s="896" t="s">
        <v>1692</v>
      </c>
      <c r="B15" s="897"/>
      <c r="C15" s="897"/>
      <c r="D15" s="897"/>
      <c r="E15" s="897"/>
      <c r="F15" s="897"/>
      <c r="G15" s="897"/>
      <c r="H15" s="897"/>
      <c r="I15" s="898"/>
    </row>
    <row r="16" spans="1:11" ht="15" customHeight="1" x14ac:dyDescent="0.2">
      <c r="A16" s="896"/>
      <c r="B16" s="897"/>
      <c r="C16" s="897"/>
      <c r="D16" s="897"/>
      <c r="E16" s="897"/>
      <c r="F16" s="897"/>
      <c r="G16" s="897"/>
      <c r="H16" s="897"/>
      <c r="I16" s="898"/>
    </row>
    <row r="17" spans="1:20" ht="28.5" customHeight="1" x14ac:dyDescent="0.2">
      <c r="A17" s="896" t="s">
        <v>102</v>
      </c>
      <c r="B17" s="897"/>
      <c r="C17" s="897"/>
      <c r="D17" s="897"/>
      <c r="E17" s="897"/>
      <c r="F17" s="897"/>
      <c r="G17" s="897"/>
      <c r="H17" s="897"/>
      <c r="I17" s="898"/>
    </row>
    <row r="18" spans="1:20" ht="15" customHeight="1" x14ac:dyDescent="0.2">
      <c r="A18" s="469"/>
      <c r="B18" s="472"/>
      <c r="C18" s="472"/>
      <c r="D18" s="472"/>
      <c r="E18" s="472"/>
      <c r="F18" s="472"/>
      <c r="G18" s="472"/>
      <c r="H18" s="472"/>
      <c r="I18" s="473"/>
    </row>
    <row r="19" spans="1:20" ht="15" customHeight="1" x14ac:dyDescent="0.2">
      <c r="A19" s="35"/>
      <c r="B19" s="472"/>
      <c r="C19" s="472"/>
      <c r="D19" s="472"/>
      <c r="G19" s="35"/>
      <c r="I19" s="471"/>
      <c r="K19" s="563">
        <v>-79.880000000000109</v>
      </c>
    </row>
    <row r="20" spans="1:20" ht="15" customHeight="1" x14ac:dyDescent="0.2">
      <c r="A20" s="35"/>
      <c r="B20" s="365"/>
      <c r="C20" s="365">
        <v>45107</v>
      </c>
      <c r="D20" s="366"/>
      <c r="E20" s="474"/>
      <c r="F20" s="364"/>
      <c r="G20" s="365">
        <v>44926</v>
      </c>
      <c r="H20" s="366"/>
      <c r="I20" s="243"/>
      <c r="J20" s="35"/>
      <c r="K20" s="550">
        <v>-1.0874048622842868E-2</v>
      </c>
    </row>
    <row r="21" spans="1:20" ht="25.5" x14ac:dyDescent="0.2">
      <c r="A21" s="35"/>
      <c r="B21" s="176" t="s">
        <v>74</v>
      </c>
      <c r="C21" s="475" t="s">
        <v>107</v>
      </c>
      <c r="D21" s="475" t="s">
        <v>264</v>
      </c>
      <c r="E21" s="1"/>
      <c r="F21" s="242" t="s">
        <v>74</v>
      </c>
      <c r="G21" s="475" t="s">
        <v>107</v>
      </c>
      <c r="H21" s="475" t="s">
        <v>264</v>
      </c>
      <c r="I21" s="471"/>
    </row>
    <row r="22" spans="1:20" ht="15" customHeight="1" x14ac:dyDescent="0.2">
      <c r="A22" s="35" t="s">
        <v>73</v>
      </c>
      <c r="B22" s="118" t="s">
        <v>264</v>
      </c>
      <c r="C22" s="118" t="s">
        <v>1704</v>
      </c>
      <c r="D22" s="734">
        <v>18710301.030000001</v>
      </c>
      <c r="E22" s="35"/>
      <c r="F22" s="470" t="s">
        <v>264</v>
      </c>
      <c r="G22" s="470" t="s">
        <v>1704</v>
      </c>
      <c r="H22" s="514">
        <v>21162226.600000001</v>
      </c>
      <c r="I22" s="243"/>
      <c r="J22" s="514"/>
      <c r="K22" s="195"/>
    </row>
    <row r="23" spans="1:20" ht="15" customHeight="1" x14ac:dyDescent="0.2">
      <c r="A23" s="35"/>
      <c r="C23" s="118"/>
      <c r="D23" s="656"/>
      <c r="E23" s="35"/>
      <c r="F23" s="35"/>
      <c r="G23" s="470"/>
      <c r="H23" s="151"/>
      <c r="I23" s="243"/>
      <c r="J23" s="35"/>
      <c r="K23" s="195"/>
    </row>
    <row r="24" spans="1:20" ht="15" customHeight="1" x14ac:dyDescent="0.2">
      <c r="A24" s="35" t="s">
        <v>75</v>
      </c>
      <c r="B24" s="118" t="s">
        <v>264</v>
      </c>
      <c r="C24" s="118" t="s">
        <v>1704</v>
      </c>
      <c r="D24" s="734">
        <v>35272706.530000001</v>
      </c>
      <c r="E24" s="35"/>
      <c r="F24" s="470" t="s">
        <v>264</v>
      </c>
      <c r="G24" s="470" t="s">
        <v>1704</v>
      </c>
      <c r="H24" s="514">
        <v>33354105.579999998</v>
      </c>
      <c r="I24" s="243"/>
      <c r="J24" s="514"/>
      <c r="K24" s="195"/>
    </row>
    <row r="25" spans="1:20" ht="15" customHeight="1" x14ac:dyDescent="0.2">
      <c r="A25" s="35"/>
      <c r="B25" s="623"/>
      <c r="C25" s="623"/>
      <c r="D25" s="624"/>
      <c r="F25" s="160"/>
      <c r="G25" s="160"/>
      <c r="H25" s="627"/>
      <c r="I25" s="471"/>
    </row>
    <row r="26" spans="1:20" ht="15" customHeight="1" x14ac:dyDescent="0.2">
      <c r="A26" s="152" t="s">
        <v>1787</v>
      </c>
      <c r="B26" s="11"/>
      <c r="C26" s="11"/>
      <c r="D26" s="625">
        <v>-16562405.5</v>
      </c>
      <c r="F26" s="152"/>
      <c r="G26" s="152"/>
      <c r="H26" s="629">
        <v>-12191878.979999997</v>
      </c>
      <c r="I26" s="683"/>
    </row>
    <row r="27" spans="1:20" ht="15" customHeight="1" x14ac:dyDescent="0.25">
      <c r="A27" s="152" t="s">
        <v>4708</v>
      </c>
      <c r="D27" s="562">
        <v>7266.05</v>
      </c>
      <c r="E27" s="35"/>
      <c r="F27" s="35"/>
      <c r="G27" s="35"/>
      <c r="H27" s="628">
        <v>7345.93</v>
      </c>
      <c r="I27" s="243"/>
      <c r="J27" s="35"/>
      <c r="K27" s="35"/>
      <c r="M27" s="476"/>
      <c r="N27" s="476"/>
      <c r="O27" s="404"/>
      <c r="Q27" s="476"/>
      <c r="R27" s="476"/>
      <c r="S27" s="404"/>
    </row>
    <row r="28" spans="1:20" ht="15" customHeight="1" x14ac:dyDescent="0.25">
      <c r="A28" s="35"/>
      <c r="B28" s="35"/>
      <c r="C28" s="35"/>
      <c r="D28" s="35"/>
      <c r="E28" s="35"/>
      <c r="F28" s="35"/>
      <c r="G28" s="35"/>
      <c r="H28" s="35"/>
      <c r="I28" s="243"/>
      <c r="J28" s="35"/>
      <c r="K28" s="35"/>
      <c r="M28" s="382"/>
      <c r="N28" s="382"/>
      <c r="O28" s="405"/>
      <c r="P28" s="477"/>
      <c r="Q28" s="382"/>
      <c r="R28" s="382"/>
      <c r="S28" s="406"/>
      <c r="T28" s="477"/>
    </row>
    <row r="29" spans="1:20" ht="27.75" customHeight="1" x14ac:dyDescent="0.25">
      <c r="A29" s="899" t="s">
        <v>5899</v>
      </c>
      <c r="B29" s="900"/>
      <c r="C29" s="900"/>
      <c r="D29" s="900"/>
      <c r="E29" s="900"/>
      <c r="F29" s="900"/>
      <c r="G29" s="900"/>
      <c r="H29" s="900"/>
      <c r="I29" s="901"/>
      <c r="J29" s="37"/>
      <c r="K29" s="35"/>
      <c r="M29" s="382"/>
      <c r="N29" s="382"/>
      <c r="O29" s="405"/>
      <c r="P29" s="477"/>
      <c r="Q29" s="382"/>
      <c r="R29" s="382"/>
      <c r="S29" s="406"/>
      <c r="T29" s="477"/>
    </row>
    <row r="30" spans="1:20" ht="15" customHeight="1" x14ac:dyDescent="0.2">
      <c r="A30" s="469"/>
      <c r="B30" s="472"/>
      <c r="C30" s="472"/>
      <c r="D30" s="472"/>
      <c r="E30" s="472"/>
      <c r="F30" s="472"/>
      <c r="G30" s="472"/>
      <c r="H30" s="472"/>
      <c r="I30" s="473"/>
      <c r="O30" s="478"/>
      <c r="S30" s="479"/>
    </row>
    <row r="31" spans="1:20" ht="15" customHeight="1" x14ac:dyDescent="0.2">
      <c r="A31" s="874" t="s">
        <v>33</v>
      </c>
      <c r="B31" s="875"/>
      <c r="C31" s="875"/>
      <c r="D31" s="875"/>
      <c r="E31" s="875"/>
      <c r="F31" s="875"/>
      <c r="G31" s="875"/>
      <c r="H31" s="875"/>
      <c r="I31" s="876"/>
      <c r="J31" s="69"/>
      <c r="K31" s="291"/>
    </row>
    <row r="32" spans="1:20" ht="28.5" customHeight="1" x14ac:dyDescent="0.2">
      <c r="A32" s="877" t="s">
        <v>177</v>
      </c>
      <c r="B32" s="878"/>
      <c r="C32" s="878"/>
      <c r="D32" s="878"/>
      <c r="E32" s="878"/>
      <c r="F32" s="878"/>
      <c r="G32" s="878"/>
      <c r="H32" s="878"/>
      <c r="I32" s="879"/>
    </row>
    <row r="33" spans="1:11" ht="15" customHeight="1" x14ac:dyDescent="0.2">
      <c r="A33" s="469"/>
      <c r="B33" s="472"/>
      <c r="C33" s="472"/>
      <c r="D33" s="472"/>
      <c r="E33" s="472"/>
      <c r="F33" s="472"/>
      <c r="G33" s="472"/>
      <c r="H33" s="472"/>
      <c r="I33" s="473"/>
    </row>
    <row r="34" spans="1:11" ht="15" customHeight="1" x14ac:dyDescent="0.2">
      <c r="A34" s="902" t="s">
        <v>104</v>
      </c>
      <c r="B34" s="903"/>
      <c r="C34" s="903"/>
      <c r="D34" s="903"/>
      <c r="E34" s="903"/>
      <c r="F34" s="903"/>
      <c r="G34" s="903"/>
      <c r="H34" s="903"/>
      <c r="I34" s="904"/>
      <c r="J34" s="69"/>
      <c r="K34" s="69"/>
    </row>
    <row r="35" spans="1:11" ht="76.5" customHeight="1" x14ac:dyDescent="0.2">
      <c r="A35" s="877" t="s">
        <v>4489</v>
      </c>
      <c r="B35" s="887"/>
      <c r="C35" s="887"/>
      <c r="D35" s="887"/>
      <c r="E35" s="887"/>
      <c r="F35" s="887"/>
      <c r="G35" s="887"/>
      <c r="H35" s="887"/>
      <c r="I35" s="888"/>
      <c r="J35" s="69"/>
      <c r="K35" s="69"/>
    </row>
    <row r="36" spans="1:11" ht="15" customHeight="1" x14ac:dyDescent="0.2">
      <c r="A36" s="874" t="s">
        <v>103</v>
      </c>
      <c r="B36" s="875"/>
      <c r="C36" s="875"/>
      <c r="D36" s="875"/>
      <c r="E36" s="875"/>
      <c r="F36" s="875"/>
      <c r="G36" s="875"/>
      <c r="H36" s="875"/>
      <c r="I36" s="876"/>
      <c r="J36" s="69"/>
      <c r="K36" s="69"/>
    </row>
    <row r="37" spans="1:11" x14ac:dyDescent="0.2">
      <c r="A37" s="893" t="s">
        <v>1693</v>
      </c>
      <c r="B37" s="894"/>
      <c r="C37" s="894"/>
      <c r="D37" s="894"/>
      <c r="E37" s="894"/>
      <c r="F37" s="894"/>
      <c r="G37" s="894"/>
      <c r="H37" s="894"/>
      <c r="I37" s="895"/>
    </row>
    <row r="38" spans="1:11" ht="24.75" customHeight="1" x14ac:dyDescent="0.2">
      <c r="A38" s="873" t="s">
        <v>2089</v>
      </c>
      <c r="B38" s="873"/>
      <c r="C38" s="873"/>
      <c r="D38" s="873"/>
      <c r="E38" s="873"/>
      <c r="F38" s="873"/>
      <c r="G38" s="873"/>
      <c r="H38" s="873"/>
      <c r="I38" s="882"/>
    </row>
    <row r="39" spans="1:11" ht="15" customHeight="1" x14ac:dyDescent="0.2">
      <c r="A39" s="874" t="s">
        <v>1697</v>
      </c>
      <c r="B39" s="875"/>
      <c r="C39" s="875"/>
      <c r="D39" s="875"/>
      <c r="E39" s="875"/>
      <c r="F39" s="875"/>
      <c r="G39" s="875"/>
      <c r="H39" s="875"/>
      <c r="I39" s="876"/>
      <c r="J39" s="880"/>
      <c r="K39" s="880"/>
    </row>
    <row r="40" spans="1:11" x14ac:dyDescent="0.2">
      <c r="A40" s="877" t="s">
        <v>1694</v>
      </c>
      <c r="B40" s="878"/>
      <c r="C40" s="878"/>
      <c r="D40" s="878"/>
      <c r="E40" s="878"/>
      <c r="F40" s="878"/>
      <c r="G40" s="878"/>
      <c r="H40" s="878"/>
      <c r="I40" s="879"/>
      <c r="J40" s="880"/>
      <c r="K40" s="880"/>
    </row>
    <row r="41" spans="1:11" ht="87" customHeight="1" x14ac:dyDescent="0.2">
      <c r="A41" s="881" t="s">
        <v>4490</v>
      </c>
      <c r="B41" s="873"/>
      <c r="C41" s="873"/>
      <c r="D41" s="873"/>
      <c r="E41" s="873"/>
      <c r="F41" s="873"/>
      <c r="G41" s="873"/>
      <c r="H41" s="873"/>
      <c r="I41" s="882"/>
      <c r="J41" s="880"/>
      <c r="K41" s="880"/>
    </row>
    <row r="42" spans="1:11" x14ac:dyDescent="0.2">
      <c r="A42" s="886" t="s">
        <v>4491</v>
      </c>
      <c r="B42" s="887"/>
      <c r="C42" s="887"/>
      <c r="D42" s="887"/>
      <c r="E42" s="887"/>
      <c r="F42" s="887"/>
      <c r="G42" s="887"/>
      <c r="H42" s="887"/>
      <c r="I42" s="888"/>
      <c r="J42" s="480"/>
      <c r="K42" s="480"/>
    </row>
    <row r="43" spans="1:11" ht="24.75" customHeight="1" x14ac:dyDescent="0.2">
      <c r="A43" s="877" t="s">
        <v>1695</v>
      </c>
      <c r="B43" s="878"/>
      <c r="C43" s="878"/>
      <c r="D43" s="878"/>
      <c r="E43" s="878"/>
      <c r="F43" s="878"/>
      <c r="G43" s="878"/>
      <c r="H43" s="878"/>
      <c r="I43" s="879"/>
      <c r="J43" s="480"/>
      <c r="K43" s="480"/>
    </row>
    <row r="44" spans="1:11" ht="15" customHeight="1" x14ac:dyDescent="0.2">
      <c r="A44" s="889" t="s">
        <v>1696</v>
      </c>
      <c r="B44" s="889"/>
      <c r="C44" s="889"/>
      <c r="D44" s="889"/>
      <c r="E44" s="889"/>
      <c r="F44" s="889"/>
      <c r="G44" s="889"/>
      <c r="H44" s="889"/>
      <c r="I44" s="890"/>
      <c r="J44" s="480"/>
      <c r="K44" s="480"/>
    </row>
    <row r="45" spans="1:11" ht="15" customHeight="1" x14ac:dyDescent="0.2">
      <c r="A45" s="891"/>
      <c r="B45" s="880"/>
      <c r="C45" s="880"/>
      <c r="D45" s="880"/>
      <c r="E45" s="880"/>
      <c r="F45" s="880"/>
      <c r="G45" s="880"/>
      <c r="H45" s="880"/>
      <c r="I45" s="892"/>
      <c r="J45" s="880"/>
      <c r="K45" s="880"/>
    </row>
    <row r="46" spans="1:11" ht="15" customHeight="1" x14ac:dyDescent="0.2">
      <c r="A46" s="874" t="s">
        <v>1698</v>
      </c>
      <c r="B46" s="875"/>
      <c r="C46" s="875"/>
      <c r="D46" s="875"/>
      <c r="E46" s="875"/>
      <c r="F46" s="875"/>
      <c r="G46" s="875"/>
      <c r="H46" s="875"/>
      <c r="I46" s="876"/>
      <c r="J46" s="880"/>
      <c r="K46" s="880"/>
    </row>
    <row r="47" spans="1:11" ht="15" customHeight="1" x14ac:dyDescent="0.2">
      <c r="A47" s="877" t="s">
        <v>105</v>
      </c>
      <c r="B47" s="878"/>
      <c r="C47" s="878"/>
      <c r="D47" s="878"/>
      <c r="E47" s="878"/>
      <c r="F47" s="878"/>
      <c r="G47" s="878"/>
      <c r="H47" s="878"/>
      <c r="I47" s="879"/>
      <c r="J47" s="880"/>
      <c r="K47" s="880"/>
    </row>
    <row r="48" spans="1:11" ht="15" customHeight="1" x14ac:dyDescent="0.2">
      <c r="A48" s="469"/>
      <c r="B48" s="472"/>
      <c r="C48" s="472"/>
      <c r="D48" s="472"/>
      <c r="E48" s="472"/>
      <c r="F48" s="472"/>
      <c r="G48" s="472"/>
      <c r="H48" s="472"/>
      <c r="I48" s="473"/>
      <c r="J48" s="480"/>
      <c r="K48" s="480"/>
    </row>
    <row r="49" spans="1:11" ht="15" customHeight="1" x14ac:dyDescent="0.2">
      <c r="A49" s="874" t="s">
        <v>1699</v>
      </c>
      <c r="B49" s="875"/>
      <c r="C49" s="875"/>
      <c r="D49" s="875"/>
      <c r="E49" s="875"/>
      <c r="F49" s="875"/>
      <c r="G49" s="875"/>
      <c r="H49" s="875"/>
      <c r="I49" s="876"/>
      <c r="J49" s="880"/>
      <c r="K49" s="880"/>
    </row>
    <row r="50" spans="1:11" ht="25.5" customHeight="1" x14ac:dyDescent="0.2">
      <c r="A50" s="883" t="s">
        <v>4518</v>
      </c>
      <c r="B50" s="884"/>
      <c r="C50" s="884"/>
      <c r="D50" s="884"/>
      <c r="E50" s="884"/>
      <c r="F50" s="884"/>
      <c r="G50" s="884"/>
      <c r="H50" s="884"/>
      <c r="I50" s="885"/>
      <c r="J50" s="480"/>
      <c r="K50" s="480"/>
    </row>
    <row r="51" spans="1:11" ht="24.75" customHeight="1" x14ac:dyDescent="0.2">
      <c r="A51" s="865" t="s">
        <v>4519</v>
      </c>
      <c r="B51" s="866"/>
      <c r="C51" s="866"/>
      <c r="D51" s="866"/>
      <c r="E51" s="866"/>
      <c r="F51" s="866"/>
      <c r="G51" s="866"/>
      <c r="H51" s="866"/>
      <c r="I51" s="867"/>
      <c r="J51" s="480"/>
      <c r="K51" s="480"/>
    </row>
    <row r="52" spans="1:11" ht="39.75" customHeight="1" x14ac:dyDescent="0.2">
      <c r="A52" s="865" t="s">
        <v>4520</v>
      </c>
      <c r="B52" s="866"/>
      <c r="C52" s="866"/>
      <c r="D52" s="866"/>
      <c r="E52" s="866"/>
      <c r="F52" s="866"/>
      <c r="G52" s="866"/>
      <c r="H52" s="866"/>
      <c r="I52" s="867"/>
      <c r="J52" s="480"/>
      <c r="K52" s="480"/>
    </row>
    <row r="53" spans="1:11" ht="15" customHeight="1" x14ac:dyDescent="0.2">
      <c r="A53" s="66"/>
      <c r="I53" s="471"/>
      <c r="J53" s="480"/>
      <c r="K53" s="480"/>
    </row>
    <row r="54" spans="1:11" s="18" customFormat="1" ht="15" customHeight="1" x14ac:dyDescent="0.2">
      <c r="A54" s="874" t="s">
        <v>1700</v>
      </c>
      <c r="B54" s="875"/>
      <c r="C54" s="875"/>
      <c r="D54" s="875"/>
      <c r="E54" s="875"/>
      <c r="F54" s="875"/>
      <c r="G54" s="875"/>
      <c r="H54" s="875"/>
      <c r="I54" s="876"/>
      <c r="J54" s="481"/>
      <c r="K54" s="481"/>
    </row>
    <row r="55" spans="1:11" s="18" customFormat="1" ht="15" customHeight="1" x14ac:dyDescent="0.2">
      <c r="A55" s="877" t="s">
        <v>106</v>
      </c>
      <c r="B55" s="878"/>
      <c r="C55" s="878"/>
      <c r="D55" s="878"/>
      <c r="E55" s="878"/>
      <c r="F55" s="878"/>
      <c r="G55" s="878"/>
      <c r="H55" s="878"/>
      <c r="I55" s="879"/>
      <c r="J55" s="481"/>
      <c r="K55" s="481"/>
    </row>
    <row r="56" spans="1:11" ht="15" customHeight="1" x14ac:dyDescent="0.2">
      <c r="A56" s="469"/>
      <c r="B56" s="472"/>
      <c r="C56" s="472"/>
      <c r="D56" s="472"/>
      <c r="E56" s="472"/>
      <c r="F56" s="472"/>
      <c r="G56" s="472"/>
      <c r="H56" s="472"/>
      <c r="I56" s="473"/>
      <c r="J56" s="480"/>
      <c r="K56" s="480"/>
    </row>
    <row r="57" spans="1:11" ht="15" customHeight="1" x14ac:dyDescent="0.2">
      <c r="A57" s="874" t="s">
        <v>1701</v>
      </c>
      <c r="B57" s="875"/>
      <c r="C57" s="875"/>
      <c r="D57" s="875"/>
      <c r="E57" s="875"/>
      <c r="F57" s="875"/>
      <c r="G57" s="875"/>
      <c r="H57" s="875"/>
      <c r="I57" s="876"/>
      <c r="J57" s="880"/>
      <c r="K57" s="880"/>
    </row>
    <row r="58" spans="1:11" ht="29.25" customHeight="1" x14ac:dyDescent="0.2">
      <c r="A58" s="881" t="s">
        <v>1788</v>
      </c>
      <c r="B58" s="873"/>
      <c r="C58" s="873"/>
      <c r="D58" s="873"/>
      <c r="E58" s="873"/>
      <c r="F58" s="873"/>
      <c r="G58" s="873"/>
      <c r="H58" s="873"/>
      <c r="I58" s="882"/>
      <c r="J58" s="480"/>
      <c r="K58" s="480"/>
    </row>
    <row r="59" spans="1:11" ht="15" customHeight="1" x14ac:dyDescent="0.2">
      <c r="A59" s="469"/>
      <c r="B59" s="472"/>
      <c r="C59" s="472"/>
      <c r="D59" s="472"/>
      <c r="E59" s="472"/>
      <c r="F59" s="472"/>
      <c r="G59" s="472"/>
      <c r="H59" s="472"/>
      <c r="I59" s="473"/>
      <c r="J59" s="480"/>
      <c r="K59" s="480"/>
    </row>
    <row r="60" spans="1:11" ht="29.25" customHeight="1" x14ac:dyDescent="0.2">
      <c r="A60" s="868" t="s">
        <v>250</v>
      </c>
      <c r="B60" s="868"/>
      <c r="C60" s="868"/>
      <c r="D60" s="868"/>
      <c r="E60" s="868"/>
      <c r="F60" s="868"/>
      <c r="G60" s="868"/>
      <c r="H60" s="868"/>
      <c r="I60" s="869"/>
      <c r="J60" s="480"/>
      <c r="K60" s="480"/>
    </row>
    <row r="61" spans="1:11" s="18" customFormat="1" ht="15" customHeight="1" x14ac:dyDescent="0.2">
      <c r="A61" s="870"/>
      <c r="B61" s="871"/>
      <c r="C61" s="871"/>
      <c r="D61" s="871"/>
      <c r="E61" s="871"/>
      <c r="F61" s="871"/>
      <c r="G61" s="871"/>
      <c r="H61" s="871"/>
      <c r="I61" s="872"/>
    </row>
    <row r="62" spans="1:11" ht="15" customHeight="1" x14ac:dyDescent="0.2"/>
    <row r="63" spans="1:11" ht="15" customHeight="1" x14ac:dyDescent="0.2"/>
    <row r="64" spans="1:11" ht="15" customHeight="1" x14ac:dyDescent="0.2">
      <c r="A64" s="244"/>
    </row>
    <row r="65" spans="6:14" ht="15" customHeight="1" x14ac:dyDescent="0.2"/>
    <row r="66" spans="6:14" ht="15" customHeight="1" x14ac:dyDescent="0.2"/>
    <row r="67" spans="6:14" ht="15" customHeight="1" x14ac:dyDescent="0.2"/>
    <row r="68" spans="6:14" ht="15" customHeight="1" x14ac:dyDescent="0.2"/>
    <row r="69" spans="6:14" ht="15" customHeight="1" x14ac:dyDescent="0.2"/>
    <row r="70" spans="6:14" ht="15" customHeight="1" x14ac:dyDescent="0.2"/>
    <row r="71" spans="6:14" ht="15" customHeight="1" x14ac:dyDescent="0.2"/>
    <row r="72" spans="6:14" ht="15" customHeight="1" x14ac:dyDescent="0.2"/>
    <row r="73" spans="6:14" ht="15" customHeight="1" x14ac:dyDescent="0.2"/>
    <row r="74" spans="6:14" ht="15" customHeight="1" x14ac:dyDescent="0.2"/>
    <row r="78" spans="6:14" x14ac:dyDescent="0.2">
      <c r="F78" s="873"/>
      <c r="G78" s="873"/>
      <c r="H78" s="873"/>
      <c r="I78" s="873"/>
      <c r="J78" s="873"/>
      <c r="K78" s="873"/>
      <c r="L78" s="873"/>
      <c r="M78" s="873"/>
      <c r="N78" s="873"/>
    </row>
  </sheetData>
  <mergeCells count="46">
    <mergeCell ref="A11:I11"/>
    <mergeCell ref="A6:I6"/>
    <mergeCell ref="A8:I8"/>
    <mergeCell ref="A9:I9"/>
    <mergeCell ref="A10:I10"/>
    <mergeCell ref="A37:I37"/>
    <mergeCell ref="A12:I12"/>
    <mergeCell ref="A13:I13"/>
    <mergeCell ref="A14:I14"/>
    <mergeCell ref="A15:I16"/>
    <mergeCell ref="A17:I17"/>
    <mergeCell ref="A29:I29"/>
    <mergeCell ref="A31:I31"/>
    <mergeCell ref="A32:I32"/>
    <mergeCell ref="A34:I34"/>
    <mergeCell ref="A35:I35"/>
    <mergeCell ref="A36:I36"/>
    <mergeCell ref="J45:K45"/>
    <mergeCell ref="A46:I46"/>
    <mergeCell ref="J46:K46"/>
    <mergeCell ref="A38:I38"/>
    <mergeCell ref="A39:I39"/>
    <mergeCell ref="J39:K39"/>
    <mergeCell ref="A40:I40"/>
    <mergeCell ref="J40:K40"/>
    <mergeCell ref="A41:I41"/>
    <mergeCell ref="J41:K41"/>
    <mergeCell ref="A42:I42"/>
    <mergeCell ref="A43:I43"/>
    <mergeCell ref="A44:I44"/>
    <mergeCell ref="A45:I45"/>
    <mergeCell ref="A47:I47"/>
    <mergeCell ref="J47:K47"/>
    <mergeCell ref="A49:I49"/>
    <mergeCell ref="J49:K49"/>
    <mergeCell ref="A50:I50"/>
    <mergeCell ref="A51:I51"/>
    <mergeCell ref="A52:I52"/>
    <mergeCell ref="A60:I60"/>
    <mergeCell ref="A61:I61"/>
    <mergeCell ref="F78:N78"/>
    <mergeCell ref="A54:I54"/>
    <mergeCell ref="A55:I55"/>
    <mergeCell ref="A57:I57"/>
    <mergeCell ref="J57:K57"/>
    <mergeCell ref="A58:I58"/>
  </mergeCells>
  <hyperlinks>
    <hyperlink ref="I1" location="BG!A1" display="BG" xr:uid="{E1CCC644-6E92-47DE-85D9-24AA327AE5E1}"/>
  </hyperlinks>
  <pageMargins left="0.70866141732283472" right="0.70866141732283472" top="0.74803149606299213" bottom="0.74803149606299213" header="0.31496062992125984" footer="0.31496062992125984"/>
  <pageSetup paperSize="5" scale="8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C1:I138"/>
  <sheetViews>
    <sheetView showGridLines="0" zoomScale="84" zoomScaleNormal="84" workbookViewId="0">
      <pane ySplit="3" topLeftCell="A4" activePane="bottomLeft" state="frozen"/>
      <selection activeCell="L34" sqref="L34"/>
      <selection pane="bottomLeft" activeCell="L34" sqref="L34"/>
    </sheetView>
  </sheetViews>
  <sheetFormatPr baseColWidth="10" defaultColWidth="11.28515625" defaultRowHeight="12.75" x14ac:dyDescent="0.2"/>
  <cols>
    <col min="1" max="2" width="2.28515625" style="2" customWidth="1"/>
    <col min="3" max="3" width="45.28515625" style="2" customWidth="1"/>
    <col min="4" max="4" width="5.85546875" style="2" customWidth="1"/>
    <col min="5" max="6" width="14.7109375" style="2" customWidth="1"/>
    <col min="7" max="7" width="2.28515625" style="2" customWidth="1"/>
    <col min="8" max="16384" width="11.28515625" style="2"/>
  </cols>
  <sheetData>
    <row r="1" spans="3:7" ht="15" x14ac:dyDescent="0.25">
      <c r="C1" s="11" t="s">
        <v>5581</v>
      </c>
      <c r="G1" s="42" t="s">
        <v>88</v>
      </c>
    </row>
    <row r="3" spans="3:7" ht="15" x14ac:dyDescent="0.25">
      <c r="C3" s="906" t="s">
        <v>1714</v>
      </c>
      <c r="D3" s="906"/>
      <c r="E3" s="906"/>
      <c r="F3" s="906"/>
    </row>
    <row r="4" spans="3:7" ht="24.75" customHeight="1" x14ac:dyDescent="0.2">
      <c r="C4" s="93" t="s">
        <v>191</v>
      </c>
      <c r="D4" s="72"/>
    </row>
    <row r="5" spans="3:7" x14ac:dyDescent="0.2">
      <c r="C5" s="3" t="s">
        <v>1</v>
      </c>
    </row>
    <row r="6" spans="3:7" x14ac:dyDescent="0.2">
      <c r="C6" s="3"/>
    </row>
    <row r="7" spans="3:7" x14ac:dyDescent="0.2">
      <c r="C7" s="22" t="s">
        <v>2</v>
      </c>
      <c r="D7" s="623"/>
      <c r="E7" s="431">
        <v>45107</v>
      </c>
      <c r="F7" s="431">
        <v>44926</v>
      </c>
    </row>
    <row r="8" spans="3:7" x14ac:dyDescent="0.2">
      <c r="C8" s="24" t="s">
        <v>1402</v>
      </c>
      <c r="D8" s="23"/>
      <c r="E8" s="300">
        <v>44231.275000000001</v>
      </c>
      <c r="F8" s="300">
        <v>118993</v>
      </c>
    </row>
    <row r="9" spans="3:7" x14ac:dyDescent="0.2">
      <c r="C9" s="24" t="s">
        <v>1403</v>
      </c>
      <c r="D9" s="23"/>
      <c r="E9" s="300">
        <v>8174.3069999999998</v>
      </c>
      <c r="F9" s="300">
        <v>8080</v>
      </c>
    </row>
    <row r="10" spans="3:7" x14ac:dyDescent="0.2">
      <c r="C10" s="24" t="s">
        <v>267</v>
      </c>
      <c r="D10" s="24"/>
      <c r="E10" s="300">
        <v>1711141.1790000007</v>
      </c>
      <c r="F10" s="300">
        <v>1276988</v>
      </c>
    </row>
    <row r="11" spans="3:7" x14ac:dyDescent="0.2">
      <c r="C11" s="24" t="s">
        <v>266</v>
      </c>
      <c r="D11" s="24"/>
      <c r="E11" s="300">
        <v>308680.18800000014</v>
      </c>
      <c r="F11" s="300">
        <v>499391</v>
      </c>
    </row>
    <row r="12" spans="3:7" x14ac:dyDescent="0.2">
      <c r="C12" s="24"/>
      <c r="D12" s="24"/>
      <c r="E12" s="298"/>
      <c r="F12" s="298"/>
    </row>
    <row r="13" spans="3:7" x14ac:dyDescent="0.2">
      <c r="C13" s="25" t="s">
        <v>0</v>
      </c>
      <c r="D13" s="25"/>
      <c r="E13" s="299">
        <v>2072226.9490000007</v>
      </c>
      <c r="F13" s="299">
        <v>1903452</v>
      </c>
    </row>
    <row r="137" spans="9:9" x14ac:dyDescent="0.2">
      <c r="I137" s="2" t="s">
        <v>2076</v>
      </c>
    </row>
    <row r="138" spans="9:9" x14ac:dyDescent="0.2">
      <c r="I138" s="296" t="e">
        <v>#REF!</v>
      </c>
    </row>
  </sheetData>
  <mergeCells count="1">
    <mergeCell ref="C3:F3"/>
  </mergeCells>
  <hyperlinks>
    <hyperlink ref="G1" location="BG!A1" display="BG" xr:uid="{00000000-0004-0000-07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64"/>
  <sheetViews>
    <sheetView showGridLines="0" zoomScale="85" zoomScaleNormal="85" workbookViewId="0">
      <selection activeCell="L34" sqref="L34"/>
    </sheetView>
  </sheetViews>
  <sheetFormatPr baseColWidth="10" defaultColWidth="11.42578125" defaultRowHeight="12.75" x14ac:dyDescent="0.2"/>
  <cols>
    <col min="1" max="1" width="2.28515625" style="2" customWidth="1"/>
    <col min="2" max="2" width="51.28515625" style="2" customWidth="1"/>
    <col min="3" max="4" width="14.7109375" style="2" customWidth="1"/>
    <col min="5" max="5" width="11.42578125" style="2"/>
    <col min="6" max="7" width="11.28515625" style="35"/>
    <col min="8" max="16384" width="11.42578125" style="2"/>
  </cols>
  <sheetData>
    <row r="1" spans="2:5" x14ac:dyDescent="0.2">
      <c r="B1" s="11" t="s">
        <v>5581</v>
      </c>
      <c r="C1" s="35"/>
      <c r="D1" s="35"/>
      <c r="E1" s="791" t="s">
        <v>88</v>
      </c>
    </row>
    <row r="2" spans="2:5" x14ac:dyDescent="0.2">
      <c r="B2" s="35"/>
      <c r="C2" s="35"/>
      <c r="D2" s="35"/>
      <c r="E2" s="35"/>
    </row>
    <row r="3" spans="2:5" ht="15" x14ac:dyDescent="0.25">
      <c r="B3" s="906" t="s">
        <v>1715</v>
      </c>
      <c r="C3" s="906"/>
      <c r="D3" s="906"/>
      <c r="E3" s="35"/>
    </row>
    <row r="4" spans="2:5" x14ac:dyDescent="0.2">
      <c r="B4" s="210" t="s">
        <v>191</v>
      </c>
      <c r="E4" s="35"/>
    </row>
    <row r="5" spans="2:5" x14ac:dyDescent="0.2">
      <c r="B5" s="3" t="s">
        <v>1</v>
      </c>
      <c r="E5" s="35"/>
    </row>
    <row r="6" spans="2:5" x14ac:dyDescent="0.2">
      <c r="B6" s="3"/>
      <c r="E6" s="35"/>
    </row>
    <row r="7" spans="2:5" x14ac:dyDescent="0.2">
      <c r="B7" s="388" t="s">
        <v>2</v>
      </c>
      <c r="C7" s="431">
        <v>45107</v>
      </c>
      <c r="D7" s="431">
        <v>44926</v>
      </c>
      <c r="E7" s="35"/>
    </row>
    <row r="8" spans="2:5" ht="25.5" x14ac:dyDescent="0.2">
      <c r="B8" s="184" t="s">
        <v>270</v>
      </c>
      <c r="C8" s="389">
        <v>54157235.808000006</v>
      </c>
      <c r="D8" s="389">
        <v>0</v>
      </c>
      <c r="E8" s="35"/>
    </row>
    <row r="9" spans="2:5" ht="25.5" x14ac:dyDescent="0.2">
      <c r="B9" s="184" t="s">
        <v>268</v>
      </c>
      <c r="C9" s="389">
        <v>0</v>
      </c>
      <c r="D9" s="389">
        <v>0</v>
      </c>
      <c r="E9" s="35"/>
    </row>
    <row r="10" spans="2:5" x14ac:dyDescent="0.2">
      <c r="B10" s="184" t="s">
        <v>269</v>
      </c>
      <c r="C10" s="389">
        <v>0</v>
      </c>
      <c r="D10" s="389">
        <v>0</v>
      </c>
      <c r="E10" s="35"/>
    </row>
    <row r="11" spans="2:5" x14ac:dyDescent="0.2">
      <c r="C11" s="389"/>
      <c r="D11" s="26"/>
      <c r="E11" s="35"/>
    </row>
    <row r="12" spans="2:5" x14ac:dyDescent="0.2">
      <c r="B12" s="390" t="s">
        <v>0</v>
      </c>
      <c r="C12" s="391">
        <v>54157235.808000006</v>
      </c>
      <c r="D12" s="391">
        <v>0</v>
      </c>
      <c r="E12" s="35"/>
    </row>
    <row r="13" spans="2:5" x14ac:dyDescent="0.2">
      <c r="B13" s="35"/>
      <c r="C13" s="35"/>
      <c r="D13" s="35"/>
      <c r="E13" s="35"/>
    </row>
    <row r="14" spans="2:5" x14ac:dyDescent="0.2">
      <c r="B14" s="35"/>
      <c r="C14" s="35"/>
      <c r="D14" s="35"/>
      <c r="E14" s="35"/>
    </row>
    <row r="15" spans="2:5" x14ac:dyDescent="0.2">
      <c r="B15" s="35"/>
      <c r="C15" s="35"/>
      <c r="D15" s="35"/>
      <c r="E15" s="35"/>
    </row>
    <row r="16" spans="2:5" x14ac:dyDescent="0.2">
      <c r="B16" s="35"/>
      <c r="C16" s="35"/>
      <c r="D16" s="35"/>
      <c r="E16" s="35"/>
    </row>
    <row r="17" spans="2:6" x14ac:dyDescent="0.2">
      <c r="B17" s="35"/>
      <c r="C17" s="35"/>
      <c r="D17" s="180"/>
      <c r="E17" s="35"/>
    </row>
    <row r="18" spans="2:6" x14ac:dyDescent="0.2">
      <c r="B18" s="35"/>
      <c r="C18" s="35"/>
      <c r="D18" s="35"/>
      <c r="E18" s="35"/>
    </row>
    <row r="19" spans="2:6" x14ac:dyDescent="0.2">
      <c r="B19" s="35"/>
      <c r="C19" s="35"/>
      <c r="D19" s="35"/>
      <c r="E19" s="35"/>
      <c r="F19" s="2"/>
    </row>
    <row r="20" spans="2:6" x14ac:dyDescent="0.2">
      <c r="B20" s="35"/>
      <c r="C20" s="35"/>
      <c r="D20" s="35"/>
      <c r="E20" s="35"/>
    </row>
    <row r="21" spans="2:6" x14ac:dyDescent="0.2">
      <c r="B21" s="35"/>
      <c r="C21" s="35"/>
      <c r="D21" s="35"/>
      <c r="E21" s="35"/>
    </row>
    <row r="22" spans="2:6" x14ac:dyDescent="0.2">
      <c r="B22" s="35"/>
      <c r="C22" s="35"/>
      <c r="D22" s="35"/>
      <c r="E22" s="35"/>
    </row>
    <row r="23" spans="2:6" x14ac:dyDescent="0.2">
      <c r="B23" s="35"/>
      <c r="C23" s="35"/>
      <c r="D23" s="35"/>
      <c r="E23" s="35"/>
    </row>
    <row r="24" spans="2:6" x14ac:dyDescent="0.2">
      <c r="B24" s="35"/>
      <c r="C24" s="35"/>
      <c r="D24" s="35"/>
      <c r="E24" s="35"/>
    </row>
    <row r="25" spans="2:6" x14ac:dyDescent="0.2">
      <c r="B25" s="35"/>
      <c r="C25" s="35"/>
      <c r="D25" s="35"/>
      <c r="E25" s="35"/>
    </row>
    <row r="26" spans="2:6" x14ac:dyDescent="0.2">
      <c r="B26" s="35"/>
      <c r="C26" s="35"/>
      <c r="D26" s="35"/>
      <c r="E26" s="35"/>
    </row>
    <row r="27" spans="2:6" x14ac:dyDescent="0.2">
      <c r="B27" s="35"/>
      <c r="C27" s="35"/>
      <c r="D27" s="35"/>
      <c r="E27" s="35"/>
    </row>
    <row r="28" spans="2:6" x14ac:dyDescent="0.2">
      <c r="B28" s="35"/>
      <c r="C28" s="35"/>
      <c r="D28" s="35"/>
      <c r="E28" s="35"/>
    </row>
    <row r="29" spans="2:6" x14ac:dyDescent="0.2">
      <c r="B29" s="35"/>
      <c r="C29" s="35"/>
      <c r="D29" s="35"/>
      <c r="E29" s="35"/>
    </row>
    <row r="30" spans="2:6" x14ac:dyDescent="0.2">
      <c r="B30" s="35"/>
      <c r="C30" s="35"/>
      <c r="D30" s="35"/>
      <c r="E30" s="35"/>
    </row>
    <row r="31" spans="2:6" x14ac:dyDescent="0.2">
      <c r="B31" s="35"/>
      <c r="C31" s="35"/>
      <c r="D31" s="35"/>
      <c r="E31" s="35"/>
    </row>
    <row r="32" spans="2:6" x14ac:dyDescent="0.2">
      <c r="B32" s="35"/>
      <c r="C32" s="35"/>
      <c r="D32" s="35"/>
      <c r="E32" s="35"/>
    </row>
    <row r="33" spans="2:5" x14ac:dyDescent="0.2">
      <c r="B33" s="35"/>
      <c r="C33" s="35"/>
      <c r="D33" s="35"/>
      <c r="E33" s="35"/>
    </row>
    <row r="34" spans="2:5" x14ac:dyDescent="0.2">
      <c r="B34" s="35"/>
      <c r="C34" s="35"/>
      <c r="D34" s="35"/>
      <c r="E34" s="35"/>
    </row>
    <row r="35" spans="2:5" x14ac:dyDescent="0.2">
      <c r="B35" s="35"/>
      <c r="C35" s="35"/>
      <c r="D35" s="35"/>
      <c r="E35" s="35"/>
    </row>
    <row r="36" spans="2:5" x14ac:dyDescent="0.2">
      <c r="B36" s="35"/>
      <c r="C36" s="35"/>
      <c r="D36" s="35"/>
      <c r="E36" s="35"/>
    </row>
    <row r="37" spans="2:5" x14ac:dyDescent="0.2">
      <c r="B37" s="35"/>
      <c r="C37" s="35"/>
      <c r="D37" s="35"/>
      <c r="E37" s="35"/>
    </row>
    <row r="38" spans="2:5" x14ac:dyDescent="0.2">
      <c r="B38" s="35"/>
      <c r="C38" s="35"/>
      <c r="D38" s="35"/>
      <c r="E38" s="35"/>
    </row>
    <row r="39" spans="2:5" x14ac:dyDescent="0.2">
      <c r="B39" s="35"/>
      <c r="C39" s="35"/>
      <c r="D39" s="35"/>
      <c r="E39" s="35"/>
    </row>
    <row r="40" spans="2:5" x14ac:dyDescent="0.2">
      <c r="B40" s="35"/>
      <c r="C40" s="35"/>
      <c r="D40" s="35"/>
      <c r="E40" s="35"/>
    </row>
    <row r="41" spans="2:5" x14ac:dyDescent="0.2">
      <c r="B41" s="35"/>
      <c r="C41" s="35"/>
      <c r="D41" s="35"/>
      <c r="E41" s="35"/>
    </row>
    <row r="42" spans="2:5" x14ac:dyDescent="0.2">
      <c r="B42" s="35"/>
      <c r="C42" s="35"/>
      <c r="D42" s="35"/>
      <c r="E42" s="35"/>
    </row>
    <row r="43" spans="2:5" x14ac:dyDescent="0.2">
      <c r="B43" s="35"/>
      <c r="C43" s="35"/>
      <c r="D43" s="35"/>
      <c r="E43" s="35"/>
    </row>
    <row r="44" spans="2:5" x14ac:dyDescent="0.2">
      <c r="B44" s="35"/>
      <c r="C44" s="35"/>
      <c r="D44" s="35"/>
      <c r="E44" s="35"/>
    </row>
    <row r="45" spans="2:5" x14ac:dyDescent="0.2">
      <c r="B45" s="35"/>
      <c r="C45" s="35"/>
      <c r="D45" s="35"/>
      <c r="E45" s="35"/>
    </row>
    <row r="46" spans="2:5" x14ac:dyDescent="0.2">
      <c r="B46" s="35"/>
      <c r="C46" s="35"/>
      <c r="D46" s="35"/>
      <c r="E46" s="35"/>
    </row>
    <row r="47" spans="2:5" x14ac:dyDescent="0.2">
      <c r="B47" s="35"/>
      <c r="C47" s="35"/>
      <c r="D47" s="35"/>
      <c r="E47" s="35"/>
    </row>
    <row r="48" spans="2:5" x14ac:dyDescent="0.2">
      <c r="B48" s="35"/>
      <c r="C48" s="35"/>
      <c r="D48" s="35"/>
      <c r="E48" s="35"/>
    </row>
    <row r="49" spans="2:5" x14ac:dyDescent="0.2">
      <c r="B49" s="35"/>
      <c r="C49" s="35"/>
      <c r="D49" s="35"/>
      <c r="E49" s="35"/>
    </row>
    <row r="50" spans="2:5" x14ac:dyDescent="0.2">
      <c r="B50" s="35"/>
      <c r="C50" s="35"/>
      <c r="D50" s="35"/>
      <c r="E50" s="35"/>
    </row>
    <row r="51" spans="2:5" x14ac:dyDescent="0.2">
      <c r="B51" s="35"/>
      <c r="C51" s="35"/>
      <c r="D51" s="35"/>
      <c r="E51" s="35"/>
    </row>
    <row r="52" spans="2:5" x14ac:dyDescent="0.2">
      <c r="B52" s="35"/>
      <c r="C52" s="35"/>
      <c r="D52" s="35"/>
      <c r="E52" s="35"/>
    </row>
    <row r="53" spans="2:5" x14ac:dyDescent="0.2">
      <c r="B53" s="35"/>
      <c r="C53" s="35"/>
      <c r="D53" s="35"/>
      <c r="E53" s="35"/>
    </row>
    <row r="54" spans="2:5" x14ac:dyDescent="0.2">
      <c r="B54" s="35"/>
      <c r="C54" s="35"/>
      <c r="D54" s="35"/>
      <c r="E54" s="35"/>
    </row>
    <row r="55" spans="2:5" x14ac:dyDescent="0.2">
      <c r="B55" s="35"/>
      <c r="C55" s="35"/>
      <c r="D55" s="35"/>
      <c r="E55" s="35"/>
    </row>
    <row r="56" spans="2:5" x14ac:dyDescent="0.2">
      <c r="B56" s="35"/>
      <c r="C56" s="35"/>
      <c r="D56" s="35"/>
      <c r="E56" s="35"/>
    </row>
    <row r="57" spans="2:5" x14ac:dyDescent="0.2">
      <c r="B57" s="35"/>
      <c r="C57" s="35"/>
      <c r="D57" s="35"/>
      <c r="E57" s="35"/>
    </row>
    <row r="58" spans="2:5" x14ac:dyDescent="0.2">
      <c r="B58" s="35"/>
      <c r="C58" s="35"/>
      <c r="D58" s="35"/>
      <c r="E58" s="35"/>
    </row>
    <row r="59" spans="2:5" x14ac:dyDescent="0.2">
      <c r="B59" s="35"/>
      <c r="C59" s="35"/>
      <c r="D59" s="35"/>
      <c r="E59" s="35"/>
    </row>
    <row r="60" spans="2:5" x14ac:dyDescent="0.2">
      <c r="B60" s="35"/>
      <c r="C60" s="35"/>
      <c r="D60" s="35"/>
      <c r="E60" s="35"/>
    </row>
    <row r="61" spans="2:5" x14ac:dyDescent="0.2">
      <c r="B61" s="35"/>
      <c r="C61" s="35"/>
      <c r="D61" s="35"/>
      <c r="E61" s="35"/>
    </row>
    <row r="62" spans="2:5" x14ac:dyDescent="0.2">
      <c r="B62" s="35"/>
      <c r="C62" s="35"/>
      <c r="D62" s="35"/>
      <c r="E62" s="35"/>
    </row>
    <row r="63" spans="2:5" x14ac:dyDescent="0.2">
      <c r="B63" s="35"/>
      <c r="C63" s="35"/>
      <c r="D63" s="35"/>
      <c r="E63" s="35"/>
    </row>
    <row r="64" spans="2:5" x14ac:dyDescent="0.2">
      <c r="B64" s="35"/>
      <c r="C64" s="35"/>
      <c r="D64" s="35"/>
      <c r="E64" s="35"/>
    </row>
  </sheetData>
  <mergeCells count="1">
    <mergeCell ref="B3:D3"/>
  </mergeCells>
  <hyperlinks>
    <hyperlink ref="E1" location="BG!A1" display="BG" xr:uid="{00000000-0004-0000-0800-000000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19C02-A338-4099-910D-895E58B672A6}">
  <sheetPr>
    <tabColor theme="8" tint="-0.249977111117893"/>
  </sheetPr>
  <dimension ref="B1:AN63"/>
  <sheetViews>
    <sheetView showGridLines="0" zoomScale="85" zoomScaleNormal="85" workbookViewId="0">
      <selection activeCell="D9" sqref="D8:D9"/>
    </sheetView>
  </sheetViews>
  <sheetFormatPr baseColWidth="10" defaultColWidth="11.28515625" defaultRowHeight="12.75" x14ac:dyDescent="0.2"/>
  <cols>
    <col min="1" max="1" width="2.28515625" style="5" customWidth="1"/>
    <col min="2" max="2" width="42.85546875" style="5" customWidth="1"/>
    <col min="3" max="3" width="27.7109375" style="5" customWidth="1"/>
    <col min="4" max="4" width="21.7109375" style="5" bestFit="1" customWidth="1"/>
    <col min="5" max="5" width="20" style="5" bestFit="1" customWidth="1"/>
    <col min="6" max="6" width="2.28515625" style="5" customWidth="1"/>
    <col min="7" max="7" width="61.7109375" style="5" customWidth="1"/>
    <col min="8" max="8" width="20.7109375" style="5" bestFit="1" customWidth="1"/>
    <col min="9" max="9" width="20.42578125" style="5" bestFit="1" customWidth="1"/>
    <col min="10" max="10" width="5.5703125" style="5" customWidth="1"/>
    <col min="11" max="11" width="2.28515625" style="5" customWidth="1"/>
    <col min="12" max="12" width="22.85546875" style="18" bestFit="1" customWidth="1"/>
    <col min="13" max="13" width="48" style="14" bestFit="1" customWidth="1"/>
    <col min="14" max="14" width="22.85546875" style="14" bestFit="1" customWidth="1"/>
    <col min="15" max="15" width="22.85546875" style="14" customWidth="1"/>
    <col min="16" max="35" width="22.85546875" style="18" bestFit="1" customWidth="1"/>
    <col min="36" max="36" width="11.42578125" style="18" customWidth="1"/>
    <col min="37" max="40" width="11.42578125" style="14" customWidth="1"/>
    <col min="41" max="16384" width="11.28515625" style="5"/>
  </cols>
  <sheetData>
    <row r="1" spans="2:40" ht="15" x14ac:dyDescent="0.25">
      <c r="B1" s="181" t="s">
        <v>690</v>
      </c>
      <c r="G1" s="45" t="s">
        <v>88</v>
      </c>
      <c r="H1" s="45"/>
    </row>
    <row r="2" spans="2:40" ht="15" x14ac:dyDescent="0.25">
      <c r="C2" s="53"/>
      <c r="G2" s="45"/>
      <c r="H2" s="45"/>
    </row>
    <row r="3" spans="2:40" ht="15" x14ac:dyDescent="0.2">
      <c r="B3" s="860" t="s">
        <v>1716</v>
      </c>
      <c r="C3" s="860"/>
      <c r="D3" s="860"/>
      <c r="E3" s="860"/>
      <c r="G3" s="5">
        <v>49182565722</v>
      </c>
    </row>
    <row r="4" spans="2:40" x14ac:dyDescent="0.2">
      <c r="B4" s="93" t="s">
        <v>147</v>
      </c>
      <c r="C4" s="34"/>
      <c r="D4" s="34"/>
      <c r="E4" s="34"/>
      <c r="G4" s="5">
        <v>0.93</v>
      </c>
    </row>
    <row r="5" spans="2:40" x14ac:dyDescent="0.2">
      <c r="B5" s="5" t="s">
        <v>680</v>
      </c>
      <c r="D5" s="34"/>
      <c r="G5" s="690">
        <f>+G3-G4</f>
        <v>49182565721.07</v>
      </c>
    </row>
    <row r="6" spans="2:40" ht="13.5" thickBot="1" x14ac:dyDescent="0.25">
      <c r="B6" s="35" t="s">
        <v>4521</v>
      </c>
      <c r="C6" s="35"/>
      <c r="F6" s="34"/>
      <c r="P6" s="864"/>
      <c r="Q6" s="864"/>
      <c r="R6" s="864"/>
      <c r="S6" s="864"/>
      <c r="T6" s="864"/>
      <c r="U6" s="864"/>
      <c r="V6" s="864"/>
      <c r="W6" s="864"/>
      <c r="X6" s="864"/>
      <c r="Y6" s="864"/>
      <c r="Z6" s="864"/>
      <c r="AA6" s="864"/>
      <c r="AB6" s="864"/>
      <c r="AC6" s="864"/>
      <c r="AD6" s="864"/>
      <c r="AE6" s="864"/>
      <c r="AF6" s="864"/>
      <c r="AG6" s="864"/>
      <c r="AH6" s="864"/>
      <c r="AI6" s="864"/>
      <c r="AJ6" s="864"/>
    </row>
    <row r="7" spans="2:40" ht="13.5" thickBot="1" x14ac:dyDescent="0.25">
      <c r="B7" s="22" t="s">
        <v>2</v>
      </c>
      <c r="C7" s="97"/>
      <c r="D7" s="357">
        <v>44742</v>
      </c>
      <c r="E7" s="357">
        <v>44561</v>
      </c>
      <c r="F7" s="34"/>
      <c r="G7" s="358" t="s">
        <v>675</v>
      </c>
      <c r="H7" s="359"/>
      <c r="I7" s="360">
        <v>44742</v>
      </c>
      <c r="J7" s="305"/>
      <c r="K7" s="305"/>
      <c r="M7" s="358" t="s">
        <v>675</v>
      </c>
      <c r="N7" s="359"/>
      <c r="O7" s="360">
        <v>44561</v>
      </c>
    </row>
    <row r="8" spans="2:40" ht="12.75" customHeight="1" x14ac:dyDescent="0.25">
      <c r="B8" s="2" t="s">
        <v>1772</v>
      </c>
      <c r="C8" s="5" t="s">
        <v>271</v>
      </c>
      <c r="D8" s="661">
        <f>161583955.841-D14</f>
        <v>133221058.46199998</v>
      </c>
      <c r="E8" s="296">
        <v>116274133.331</v>
      </c>
      <c r="F8" s="34"/>
      <c r="G8" s="436" t="s">
        <v>178</v>
      </c>
      <c r="H8" s="436"/>
      <c r="I8" s="361" t="s">
        <v>678</v>
      </c>
      <c r="J8" s="34"/>
      <c r="K8" s="34"/>
      <c r="M8" s="103" t="s">
        <v>178</v>
      </c>
      <c r="N8" s="103"/>
      <c r="O8" s="361" t="s">
        <v>678</v>
      </c>
      <c r="AK8" s="18"/>
      <c r="AL8" s="18"/>
      <c r="AM8" s="18"/>
      <c r="AN8" s="18"/>
    </row>
    <row r="9" spans="2:40" ht="12.75" customHeight="1" x14ac:dyDescent="0.25">
      <c r="B9" s="2" t="s">
        <v>1772</v>
      </c>
      <c r="C9" s="5" t="s">
        <v>272</v>
      </c>
      <c r="D9" s="661">
        <f>54260928.762-D15</f>
        <v>42124829.357000001</v>
      </c>
      <c r="E9" s="296">
        <v>43150661.693013005</v>
      </c>
      <c r="F9" s="34"/>
      <c r="G9" s="5" t="s">
        <v>1774</v>
      </c>
      <c r="I9" s="98">
        <f>+D8+D9+D14+D15+D17+D18+D19+D20+D35+D36+D41+D42+D43+D44+D45</f>
        <v>871052497.86707008</v>
      </c>
      <c r="J9" s="34"/>
      <c r="K9" s="99"/>
      <c r="L9" s="18">
        <v>862031743</v>
      </c>
      <c r="M9" s="5" t="s">
        <v>1774</v>
      </c>
      <c r="N9" s="5"/>
      <c r="O9" s="98">
        <v>872610538.72899985</v>
      </c>
    </row>
    <row r="10" spans="2:40" ht="12.75" customHeight="1" x14ac:dyDescent="0.2">
      <c r="B10" s="2" t="s">
        <v>181</v>
      </c>
      <c r="C10" s="5" t="s">
        <v>273</v>
      </c>
      <c r="D10" s="551">
        <v>0</v>
      </c>
      <c r="E10" s="296">
        <v>0</v>
      </c>
      <c r="F10" s="34"/>
      <c r="G10" s="5" t="s">
        <v>5</v>
      </c>
      <c r="I10" s="98">
        <f>D21+D22+D23</f>
        <v>85950602.040933728</v>
      </c>
      <c r="J10" s="34"/>
      <c r="K10" s="99"/>
      <c r="L10" s="239"/>
      <c r="M10" s="5" t="s">
        <v>5</v>
      </c>
      <c r="N10" s="5"/>
      <c r="O10" s="98">
        <v>94503104.11231719</v>
      </c>
    </row>
    <row r="11" spans="2:40" ht="12.75" customHeight="1" x14ac:dyDescent="0.2">
      <c r="B11" s="2" t="s">
        <v>182</v>
      </c>
      <c r="C11" s="5" t="s">
        <v>271</v>
      </c>
      <c r="D11" s="551">
        <v>0</v>
      </c>
      <c r="E11" s="296">
        <v>0</v>
      </c>
      <c r="F11" s="34"/>
      <c r="G11" s="65" t="s">
        <v>70</v>
      </c>
      <c r="H11" s="65"/>
      <c r="I11" s="98"/>
      <c r="J11" s="34"/>
      <c r="K11" s="99"/>
      <c r="M11" s="65" t="s">
        <v>70</v>
      </c>
      <c r="N11" s="65"/>
      <c r="O11" s="98"/>
    </row>
    <row r="12" spans="2:40" ht="12.75" customHeight="1" x14ac:dyDescent="0.2">
      <c r="B12" s="2" t="s">
        <v>182</v>
      </c>
      <c r="C12" s="5" t="s">
        <v>272</v>
      </c>
      <c r="D12" s="551">
        <v>0</v>
      </c>
      <c r="E12" s="296">
        <v>0</v>
      </c>
      <c r="F12" s="34"/>
      <c r="G12" s="5" t="s">
        <v>1773</v>
      </c>
      <c r="I12" s="98">
        <f>+D21</f>
        <v>2659814.5410000002</v>
      </c>
      <c r="J12" s="34"/>
      <c r="K12" s="99"/>
      <c r="M12" s="5" t="s">
        <v>1773</v>
      </c>
      <c r="N12" s="5"/>
      <c r="O12" s="98">
        <v>9003619.9385115001</v>
      </c>
      <c r="Q12" s="239"/>
    </row>
    <row r="13" spans="2:40" ht="12.75" customHeight="1" x14ac:dyDescent="0.2">
      <c r="B13" s="2" t="s">
        <v>182</v>
      </c>
      <c r="C13" s="5" t="s">
        <v>273</v>
      </c>
      <c r="D13" s="551">
        <v>0</v>
      </c>
      <c r="E13" s="296">
        <v>0</v>
      </c>
      <c r="F13" s="34"/>
      <c r="G13" s="5" t="s">
        <v>4</v>
      </c>
      <c r="I13" s="327">
        <f>+D22</f>
        <v>20579078.859239999</v>
      </c>
      <c r="J13" s="34"/>
      <c r="K13" s="99"/>
      <c r="M13" s="5" t="s">
        <v>4</v>
      </c>
      <c r="N13" s="5"/>
      <c r="O13" s="98">
        <v>15808774.263</v>
      </c>
    </row>
    <row r="14" spans="2:40" ht="12.75" customHeight="1" x14ac:dyDescent="0.2">
      <c r="B14" s="659" t="s">
        <v>274</v>
      </c>
      <c r="C14" s="659" t="s">
        <v>271</v>
      </c>
      <c r="D14" s="660">
        <v>28362897.379000001</v>
      </c>
      <c r="E14" s="296">
        <v>28350785.625999995</v>
      </c>
      <c r="F14" s="34"/>
      <c r="G14" s="5" t="s">
        <v>984</v>
      </c>
      <c r="I14" s="98">
        <f>+D23</f>
        <v>62711708.640693732</v>
      </c>
      <c r="J14" s="34"/>
      <c r="K14" s="99"/>
      <c r="M14" s="5" t="s">
        <v>984</v>
      </c>
      <c r="N14" s="5"/>
      <c r="O14" s="98">
        <v>69690709.910805687</v>
      </c>
      <c r="R14" s="18" t="s">
        <v>5174</v>
      </c>
    </row>
    <row r="15" spans="2:40" ht="12.75" customHeight="1" x14ac:dyDescent="0.2">
      <c r="B15" s="659" t="s">
        <v>274</v>
      </c>
      <c r="C15" s="659" t="s">
        <v>272</v>
      </c>
      <c r="D15" s="660">
        <v>12136099.404999999</v>
      </c>
      <c r="E15" s="296">
        <v>6876898.3105151001</v>
      </c>
      <c r="F15" s="34"/>
      <c r="I15" s="100"/>
      <c r="J15" s="34"/>
      <c r="K15" s="101"/>
      <c r="M15" s="5"/>
      <c r="N15" s="5"/>
      <c r="O15" s="100"/>
      <c r="R15" s="18" t="s">
        <v>4804</v>
      </c>
      <c r="S15" s="387">
        <f>+SUMIF('BAL JUNIO 2022'!E:E,'Nota 5  (2)'!R15,'BAL JUNIO 2022'!J:J)</f>
        <v>-66202.843999999997</v>
      </c>
    </row>
    <row r="16" spans="2:40" ht="12.75" customHeight="1" x14ac:dyDescent="0.2">
      <c r="B16" s="2" t="s">
        <v>274</v>
      </c>
      <c r="C16" s="5" t="s">
        <v>273</v>
      </c>
      <c r="D16" s="551">
        <v>0</v>
      </c>
      <c r="E16" s="296">
        <v>0</v>
      </c>
      <c r="F16" s="34"/>
      <c r="G16" s="306" t="s">
        <v>676</v>
      </c>
      <c r="H16" s="306"/>
      <c r="I16" s="105">
        <f>I9+I10</f>
        <v>957003099.90800381</v>
      </c>
      <c r="J16" s="422"/>
      <c r="K16" s="101"/>
      <c r="L16" s="432"/>
      <c r="M16" s="306" t="s">
        <v>676</v>
      </c>
      <c r="N16" s="306"/>
      <c r="O16" s="105">
        <v>967113642.84131706</v>
      </c>
      <c r="R16" s="18" t="s">
        <v>5010</v>
      </c>
      <c r="S16" s="387">
        <f>+SUMIF('BAL JUNIO 2022'!E:E,'Nota 5  (2)'!R16,'BAL JUNIO 2022'!J:J)</f>
        <v>-311.89499999999998</v>
      </c>
    </row>
    <row r="17" spans="2:40" ht="12.75" customHeight="1" x14ac:dyDescent="0.25">
      <c r="B17" s="2" t="s">
        <v>858</v>
      </c>
      <c r="C17" s="5" t="s">
        <v>271</v>
      </c>
      <c r="D17" s="661">
        <v>49182565.721069999</v>
      </c>
      <c r="E17" s="296">
        <v>9137210.7520000003</v>
      </c>
      <c r="F17" s="34"/>
      <c r="I17" s="100"/>
      <c r="J17" s="34"/>
      <c r="K17" s="101"/>
      <c r="R17" s="18" t="s">
        <v>2866</v>
      </c>
      <c r="S17" s="387">
        <f>+SUMIF('BAL JUNIO 2022'!E:E,'Nota 5  (2)'!R17,'BAL JUNIO 2022'!J:J)</f>
        <v>-1018.11</v>
      </c>
    </row>
    <row r="18" spans="2:40" ht="12.75" customHeight="1" x14ac:dyDescent="0.25">
      <c r="B18" s="2" t="s">
        <v>858</v>
      </c>
      <c r="C18" s="5" t="s">
        <v>272</v>
      </c>
      <c r="D18" s="661">
        <v>22980223.166000001</v>
      </c>
      <c r="E18" s="296">
        <v>1596967.8409696</v>
      </c>
      <c r="F18" s="34"/>
      <c r="G18" s="14" t="s">
        <v>677</v>
      </c>
      <c r="H18" s="14"/>
      <c r="I18" s="98">
        <f>D27+D55</f>
        <v>-77954122.515000001</v>
      </c>
      <c r="J18" s="34"/>
      <c r="K18" s="102"/>
      <c r="M18" s="14" t="s">
        <v>677</v>
      </c>
      <c r="O18" s="98">
        <v>-82394351.700000003</v>
      </c>
      <c r="R18" s="18" t="s">
        <v>2867</v>
      </c>
      <c r="S18" s="387">
        <f>+SUMIF('BAL JUNIO 2022'!E:E,'Nota 5  (2)'!R18,'BAL JUNIO 2022'!J:J)</f>
        <v>-341.12200000000001</v>
      </c>
    </row>
    <row r="19" spans="2:40" ht="18" customHeight="1" thickBot="1" x14ac:dyDescent="0.3">
      <c r="B19" s="2" t="s">
        <v>180</v>
      </c>
      <c r="C19" s="5" t="s">
        <v>271</v>
      </c>
      <c r="D19" s="661">
        <v>18665268.224999998</v>
      </c>
      <c r="E19" s="296">
        <v>4450654.5370000005</v>
      </c>
      <c r="F19" s="34"/>
      <c r="G19" s="307" t="s">
        <v>679</v>
      </c>
      <c r="H19" s="307"/>
      <c r="I19" s="104">
        <f>I16+I18</f>
        <v>879048977.39300382</v>
      </c>
      <c r="J19" s="34"/>
      <c r="K19" s="101"/>
      <c r="L19" s="239"/>
      <c r="M19" s="307" t="s">
        <v>679</v>
      </c>
      <c r="N19" s="307"/>
      <c r="O19" s="104">
        <v>884719291.14131701</v>
      </c>
      <c r="R19" s="18" t="s">
        <v>5011</v>
      </c>
      <c r="S19" s="387">
        <f>+SUMIF('BAL JUNIO 2022'!E:E,'Nota 5  (2)'!R19,'BAL JUNIO 2022'!J:J)</f>
        <v>-2.7229999999999999</v>
      </c>
    </row>
    <row r="20" spans="2:40" ht="12.75" customHeight="1" thickTop="1" x14ac:dyDescent="0.25">
      <c r="B20" s="2" t="s">
        <v>180</v>
      </c>
      <c r="C20" s="5" t="s">
        <v>272</v>
      </c>
      <c r="D20" s="661">
        <v>102078.942</v>
      </c>
      <c r="E20" s="541">
        <v>0</v>
      </c>
      <c r="F20" s="34"/>
      <c r="I20" s="599"/>
      <c r="L20" s="174"/>
      <c r="R20" s="18" t="s">
        <v>2868</v>
      </c>
      <c r="S20" s="387">
        <f>+SUMIF('BAL JUNIO 2022'!E:E,'Nota 5  (2)'!R20,'BAL JUNIO 2022'!J:J)</f>
        <v>-293.005</v>
      </c>
    </row>
    <row r="21" spans="2:40" ht="12.75" customHeight="1" x14ac:dyDescent="0.25">
      <c r="B21" s="2" t="s">
        <v>1773</v>
      </c>
      <c r="C21" s="5" t="s">
        <v>271</v>
      </c>
      <c r="D21" s="657">
        <f>+H34/1000</f>
        <v>2659814.5410000002</v>
      </c>
      <c r="E21" s="296">
        <v>9003619.9385115001</v>
      </c>
      <c r="F21" s="34"/>
      <c r="G21" s="6" t="s">
        <v>6</v>
      </c>
      <c r="H21" s="6"/>
      <c r="I21" s="27"/>
      <c r="J21" s="2"/>
      <c r="K21" s="2"/>
      <c r="L21" s="600">
        <f>+I21/2</f>
        <v>0</v>
      </c>
      <c r="R21" s="18" t="s">
        <v>2869</v>
      </c>
      <c r="S21" s="387">
        <f>+SUMIF('BAL JUNIO 2022'!E:E,'Nota 5  (2)'!R21,'BAL JUNIO 2022'!J:J)</f>
        <v>-78315.273000000001</v>
      </c>
    </row>
    <row r="22" spans="2:40" ht="12.75" customHeight="1" x14ac:dyDescent="0.25">
      <c r="B22" s="2" t="s">
        <v>4</v>
      </c>
      <c r="C22" s="5" t="s">
        <v>271</v>
      </c>
      <c r="D22" s="657">
        <f>+H35/1000</f>
        <v>20579078.859239999</v>
      </c>
      <c r="E22" s="296">
        <v>15808774.263</v>
      </c>
      <c r="F22" s="34"/>
      <c r="K22" s="118"/>
      <c r="L22" s="433"/>
      <c r="R22" s="18" t="s">
        <v>2870</v>
      </c>
      <c r="S22" s="387">
        <f>+SUMIF('BAL JUNIO 2022'!E:E,'Nota 5  (2)'!R22,'BAL JUNIO 2022'!J:J)</f>
        <v>-2384421.355</v>
      </c>
    </row>
    <row r="23" spans="2:40" ht="12.75" customHeight="1" x14ac:dyDescent="0.25">
      <c r="B23" s="2" t="s">
        <v>984</v>
      </c>
      <c r="C23" s="5" t="s">
        <v>271</v>
      </c>
      <c r="D23" s="657">
        <f>+(H36+H37+H38)/1000</f>
        <v>62711708.640693732</v>
      </c>
      <c r="E23" s="296">
        <v>69690709.910805687</v>
      </c>
      <c r="F23" s="34"/>
      <c r="G23" s="372" t="s">
        <v>7</v>
      </c>
      <c r="H23" s="373" t="s">
        <v>1775</v>
      </c>
      <c r="I23" s="373" t="s">
        <v>1776</v>
      </c>
      <c r="J23" s="118"/>
      <c r="K23" s="87"/>
      <c r="M23" s="324"/>
      <c r="N23" s="326"/>
      <c r="O23" s="326"/>
      <c r="P23" s="326"/>
      <c r="R23" s="18" t="s">
        <v>2871</v>
      </c>
      <c r="S23" s="387">
        <f>+SUMIF('BAL JUNIO 2022'!E:E,'Nota 5  (2)'!R23,'BAL JUNIO 2022'!J:J)</f>
        <v>-9502213.2550000008</v>
      </c>
      <c r="AJ23" s="14"/>
      <c r="AN23" s="5"/>
    </row>
    <row r="24" spans="2:40" ht="12.75" customHeight="1" x14ac:dyDescent="0.2">
      <c r="B24" s="2" t="s">
        <v>855</v>
      </c>
      <c r="C24" s="5" t="s">
        <v>271</v>
      </c>
      <c r="D24" s="296">
        <v>0</v>
      </c>
      <c r="E24" s="296">
        <v>189787.64300000001</v>
      </c>
      <c r="F24" s="34"/>
      <c r="G24" s="229" t="s">
        <v>1762</v>
      </c>
      <c r="H24" s="308" t="s">
        <v>1765</v>
      </c>
      <c r="I24" s="308" t="s">
        <v>1766</v>
      </c>
      <c r="J24" s="118"/>
      <c r="K24" s="14"/>
      <c r="M24" s="324"/>
      <c r="N24" s="326"/>
      <c r="O24" s="326"/>
      <c r="P24" s="326"/>
      <c r="S24" s="551">
        <f>SUM(S15:S23)</f>
        <v>-12033119.582</v>
      </c>
      <c r="AJ24" s="14"/>
      <c r="AN24" s="5"/>
    </row>
    <row r="25" spans="2:40" x14ac:dyDescent="0.2">
      <c r="B25" s="2" t="s">
        <v>275</v>
      </c>
      <c r="C25" s="5" t="s">
        <v>271</v>
      </c>
      <c r="D25" s="296">
        <v>0</v>
      </c>
      <c r="E25" s="296">
        <v>0</v>
      </c>
      <c r="F25" s="34"/>
      <c r="G25" s="229" t="s">
        <v>1763</v>
      </c>
      <c r="H25" s="308" t="s">
        <v>1767</v>
      </c>
      <c r="I25" s="308" t="s">
        <v>1768</v>
      </c>
      <c r="J25" s="118"/>
      <c r="K25" s="14"/>
      <c r="M25" s="325"/>
      <c r="N25" s="326"/>
      <c r="O25" s="326"/>
      <c r="P25" s="326"/>
      <c r="R25" s="18" t="s">
        <v>5175</v>
      </c>
      <c r="AJ25" s="14"/>
      <c r="AN25" s="5"/>
    </row>
    <row r="26" spans="2:40" x14ac:dyDescent="0.2">
      <c r="B26" s="2" t="s">
        <v>275</v>
      </c>
      <c r="C26" s="5" t="s">
        <v>272</v>
      </c>
      <c r="D26" s="296">
        <v>0</v>
      </c>
      <c r="E26" s="296">
        <v>0</v>
      </c>
      <c r="F26" s="34"/>
      <c r="G26" s="229" t="s">
        <v>1764</v>
      </c>
      <c r="H26" s="308" t="s">
        <v>1769</v>
      </c>
      <c r="I26" s="308" t="s">
        <v>1770</v>
      </c>
      <c r="K26" s="14"/>
      <c r="M26" s="325"/>
      <c r="N26" s="326"/>
      <c r="O26" s="326"/>
      <c r="P26" s="326"/>
      <c r="R26" s="18" t="s">
        <v>2883</v>
      </c>
      <c r="S26" s="387">
        <f>+SUMIF('BAL JUNIO 2022'!E:E,'Nota 5  (2)'!R26,'BAL JUNIO 2022'!J:J)</f>
        <v>-65921002.932999998</v>
      </c>
      <c r="AJ26" s="14"/>
      <c r="AN26" s="5"/>
    </row>
    <row r="27" spans="2:40" x14ac:dyDescent="0.2">
      <c r="B27" s="2" t="s">
        <v>276</v>
      </c>
      <c r="D27" s="296">
        <f>+S24</f>
        <v>-12033119.582</v>
      </c>
      <c r="E27" s="296">
        <v>-10860024.998</v>
      </c>
      <c r="F27" s="34"/>
      <c r="G27" s="229" t="s">
        <v>984</v>
      </c>
      <c r="H27" s="861" t="s">
        <v>1771</v>
      </c>
      <c r="I27" s="862"/>
      <c r="K27" s="14"/>
      <c r="M27" s="5"/>
      <c r="N27" s="326"/>
      <c r="O27" s="326"/>
      <c r="P27" s="326"/>
      <c r="AJ27" s="14"/>
      <c r="AN27" s="5"/>
    </row>
    <row r="28" spans="2:40" x14ac:dyDescent="0.2">
      <c r="B28" s="2"/>
      <c r="D28" s="296"/>
      <c r="E28" s="296">
        <v>0</v>
      </c>
      <c r="F28" s="34"/>
      <c r="M28" s="5"/>
      <c r="N28" s="326"/>
    </row>
    <row r="29" spans="2:40" x14ac:dyDescent="0.2">
      <c r="B29" s="6" t="s">
        <v>4454</v>
      </c>
      <c r="C29" s="6"/>
      <c r="D29" s="274">
        <f>SUM(D8:D28)</f>
        <v>380692503.11600369</v>
      </c>
      <c r="E29" s="274">
        <f>SUM(E8:E28)</f>
        <v>293670178.84781486</v>
      </c>
      <c r="F29" s="34"/>
      <c r="M29" s="5"/>
      <c r="N29" s="326"/>
    </row>
    <row r="30" spans="2:40" ht="15" x14ac:dyDescent="0.25">
      <c r="B30" s="2"/>
      <c r="C30" s="2"/>
      <c r="D30" s="542"/>
      <c r="E30" s="543"/>
      <c r="F30" s="34"/>
      <c r="G30" s="570" t="s">
        <v>5168</v>
      </c>
      <c r="H30" s="570" t="s">
        <v>5169</v>
      </c>
      <c r="I30"/>
      <c r="M30" s="5"/>
      <c r="N30" s="326"/>
    </row>
    <row r="31" spans="2:40" ht="15" x14ac:dyDescent="0.25">
      <c r="B31" s="93" t="s">
        <v>147</v>
      </c>
      <c r="C31" s="35"/>
      <c r="D31" s="542"/>
      <c r="E31" s="542"/>
      <c r="F31" s="34"/>
      <c r="G31" s="571" t="s">
        <v>1762</v>
      </c>
      <c r="H31" s="572">
        <v>806559322740.02124</v>
      </c>
      <c r="I31"/>
      <c r="M31" s="5"/>
      <c r="N31" s="326"/>
    </row>
    <row r="32" spans="2:40" x14ac:dyDescent="0.2">
      <c r="B32" s="2" t="s">
        <v>681</v>
      </c>
      <c r="C32" s="2"/>
      <c r="D32" s="542"/>
      <c r="E32" s="542"/>
      <c r="F32" s="34"/>
      <c r="G32" s="571" t="s">
        <v>4614</v>
      </c>
      <c r="H32" s="572">
        <v>37933505770.187592</v>
      </c>
      <c r="M32" s="5"/>
      <c r="N32" s="326"/>
    </row>
    <row r="33" spans="2:36" ht="15" x14ac:dyDescent="0.25">
      <c r="B33" s="2" t="s">
        <v>5173</v>
      </c>
      <c r="C33" s="2"/>
      <c r="D33" s="542"/>
      <c r="E33" s="542"/>
      <c r="F33" s="34"/>
      <c r="G33" s="571" t="s">
        <v>4615</v>
      </c>
      <c r="H33" s="572">
        <v>7485209359</v>
      </c>
      <c r="I33" t="s">
        <v>4621</v>
      </c>
      <c r="J33" s="5" t="s">
        <v>5171</v>
      </c>
      <c r="M33" s="5"/>
      <c r="N33" s="326"/>
    </row>
    <row r="34" spans="2:36" ht="15" x14ac:dyDescent="0.25">
      <c r="B34" s="22" t="s">
        <v>2</v>
      </c>
      <c r="C34" s="97"/>
      <c r="D34" s="357">
        <f>+D7</f>
        <v>44742</v>
      </c>
      <c r="E34" s="357">
        <v>44560</v>
      </c>
      <c r="F34" s="34"/>
      <c r="G34" s="571" t="s">
        <v>4616</v>
      </c>
      <c r="H34" s="658">
        <v>2659814541</v>
      </c>
      <c r="I34" t="s">
        <v>4705</v>
      </c>
      <c r="L34" s="302">
        <f>H34/1000</f>
        <v>2659814.5410000002</v>
      </c>
      <c r="M34" s="5"/>
      <c r="N34" s="326"/>
    </row>
    <row r="35" spans="2:36" ht="15" x14ac:dyDescent="0.25">
      <c r="B35" s="2" t="s">
        <v>1772</v>
      </c>
      <c r="C35" s="5" t="s">
        <v>271</v>
      </c>
      <c r="D35" s="314">
        <f>433116659.84-D41</f>
        <v>319186556.98799998</v>
      </c>
      <c r="E35" s="542">
        <v>440296463.00297499</v>
      </c>
      <c r="G35" s="571" t="s">
        <v>4617</v>
      </c>
      <c r="H35" s="658">
        <v>20579078859.239998</v>
      </c>
      <c r="I35" t="s">
        <v>4706</v>
      </c>
      <c r="L35" s="302">
        <f>H35/1000</f>
        <v>20579078.859239999</v>
      </c>
      <c r="M35" s="5"/>
      <c r="N35" s="326"/>
    </row>
    <row r="36" spans="2:36" ht="12.75" customHeight="1" x14ac:dyDescent="0.25">
      <c r="B36" s="2" t="s">
        <v>1772</v>
      </c>
      <c r="C36" s="5" t="s">
        <v>272</v>
      </c>
      <c r="D36" s="314">
        <f>65190037.126-D42</f>
        <v>48838448.174000002</v>
      </c>
      <c r="E36" s="542">
        <v>80452422.429948598</v>
      </c>
      <c r="G36" s="571" t="s">
        <v>4618</v>
      </c>
      <c r="H36" s="658">
        <v>6719923387</v>
      </c>
      <c r="I36" t="s">
        <v>4707</v>
      </c>
      <c r="L36" s="302"/>
      <c r="M36" s="5"/>
      <c r="N36" s="326"/>
    </row>
    <row r="37" spans="2:36" s="14" customFormat="1" ht="15" x14ac:dyDescent="0.25">
      <c r="B37" s="2" t="s">
        <v>181</v>
      </c>
      <c r="C37" s="5" t="s">
        <v>273</v>
      </c>
      <c r="D37" s="542">
        <v>0</v>
      </c>
      <c r="E37" s="542">
        <v>0</v>
      </c>
      <c r="F37" s="5"/>
      <c r="G37" s="571" t="s">
        <v>4619</v>
      </c>
      <c r="H37" s="658">
        <v>13958938430.948914</v>
      </c>
      <c r="I37" t="s">
        <v>4707</v>
      </c>
      <c r="J37" s="5"/>
      <c r="K37" s="5"/>
      <c r="L37" s="302"/>
      <c r="M37" s="5"/>
      <c r="N37" s="326"/>
      <c r="P37" s="18"/>
      <c r="Q37" s="18"/>
      <c r="R37" s="18"/>
      <c r="S37" s="18"/>
      <c r="T37" s="18"/>
      <c r="U37" s="18"/>
      <c r="V37" s="18"/>
      <c r="W37" s="18"/>
      <c r="X37" s="18"/>
      <c r="Y37" s="18"/>
      <c r="Z37" s="18"/>
      <c r="AA37" s="18"/>
      <c r="AB37" s="18"/>
      <c r="AC37" s="18"/>
      <c r="AD37" s="18"/>
      <c r="AE37" s="18"/>
      <c r="AF37" s="18"/>
      <c r="AG37" s="18"/>
      <c r="AH37" s="18"/>
      <c r="AI37" s="18"/>
      <c r="AJ37" s="18"/>
    </row>
    <row r="38" spans="2:36" ht="15" x14ac:dyDescent="0.25">
      <c r="B38" s="2" t="s">
        <v>182</v>
      </c>
      <c r="C38" s="5" t="s">
        <v>271</v>
      </c>
      <c r="D38" s="542">
        <v>0</v>
      </c>
      <c r="E38" s="542">
        <v>0</v>
      </c>
      <c r="G38" s="571" t="s">
        <v>4620</v>
      </c>
      <c r="H38" s="658">
        <v>42032846822.74482</v>
      </c>
      <c r="I38" t="s">
        <v>4707</v>
      </c>
      <c r="L38" s="302">
        <f>(H36+H37+H38)/1000</f>
        <v>62711708.640693732</v>
      </c>
      <c r="M38" s="5"/>
      <c r="N38" s="326"/>
    </row>
    <row r="39" spans="2:36" x14ac:dyDescent="0.2">
      <c r="B39" s="2" t="s">
        <v>182</v>
      </c>
      <c r="C39" s="5" t="s">
        <v>272</v>
      </c>
      <c r="D39" s="542">
        <v>0</v>
      </c>
      <c r="E39" s="542">
        <v>0</v>
      </c>
      <c r="G39" s="573" t="s">
        <v>5170</v>
      </c>
      <c r="H39" s="574">
        <v>937928639910.14258</v>
      </c>
      <c r="L39" s="551">
        <f>SUM(L34:L38)</f>
        <v>85950602.040933728</v>
      </c>
      <c r="M39" s="5"/>
      <c r="N39" s="326"/>
    </row>
    <row r="40" spans="2:36" x14ac:dyDescent="0.2">
      <c r="B40" s="2" t="s">
        <v>182</v>
      </c>
      <c r="C40" s="5" t="s">
        <v>273</v>
      </c>
      <c r="D40" s="542">
        <v>0</v>
      </c>
      <c r="E40" s="542">
        <v>0</v>
      </c>
      <c r="G40" s="552"/>
      <c r="H40" s="553"/>
      <c r="I40" s="424"/>
      <c r="M40" s="5"/>
      <c r="N40" s="326"/>
    </row>
    <row r="41" spans="2:36" x14ac:dyDescent="0.2">
      <c r="B41" s="662" t="s">
        <v>274</v>
      </c>
      <c r="C41" s="662" t="s">
        <v>271</v>
      </c>
      <c r="D41" s="663">
        <v>113930102.852</v>
      </c>
      <c r="E41" s="542">
        <v>63636759.295999996</v>
      </c>
      <c r="G41" s="423"/>
      <c r="H41" s="411"/>
      <c r="I41" s="424"/>
      <c r="M41" s="78"/>
      <c r="N41" s="413"/>
    </row>
    <row r="42" spans="2:36" x14ac:dyDescent="0.2">
      <c r="B42" s="662" t="s">
        <v>274</v>
      </c>
      <c r="C42" s="662" t="s">
        <v>272</v>
      </c>
      <c r="D42" s="663">
        <v>16351588.952</v>
      </c>
      <c r="E42" s="542">
        <v>42250817.428854398</v>
      </c>
      <c r="G42" s="412"/>
      <c r="H42" s="410"/>
      <c r="I42" s="412"/>
    </row>
    <row r="43" spans="2:36" x14ac:dyDescent="0.2">
      <c r="B43" s="2" t="s">
        <v>274</v>
      </c>
      <c r="C43" s="5" t="s">
        <v>273</v>
      </c>
      <c r="D43" s="542">
        <v>0</v>
      </c>
      <c r="E43" s="542">
        <v>0</v>
      </c>
    </row>
    <row r="44" spans="2:36" ht="15" x14ac:dyDescent="0.25">
      <c r="B44" s="2" t="s">
        <v>858</v>
      </c>
      <c r="C44" s="5" t="s">
        <v>271</v>
      </c>
      <c r="D44" s="314">
        <v>58104271.251000009</v>
      </c>
      <c r="E44" s="542">
        <v>33066022.277000006</v>
      </c>
    </row>
    <row r="45" spans="2:36" ht="15" x14ac:dyDescent="0.25">
      <c r="B45" s="2" t="s">
        <v>858</v>
      </c>
      <c r="C45" s="5" t="s">
        <v>272</v>
      </c>
      <c r="D45" s="314">
        <v>7866508.9929999998</v>
      </c>
      <c r="E45" s="542">
        <v>2880954.5607690997</v>
      </c>
    </row>
    <row r="46" spans="2:36" x14ac:dyDescent="0.2">
      <c r="B46" s="2" t="s">
        <v>858</v>
      </c>
      <c r="C46" s="5" t="s">
        <v>273</v>
      </c>
      <c r="D46" s="542">
        <v>0</v>
      </c>
      <c r="E46" s="542">
        <v>0</v>
      </c>
    </row>
    <row r="47" spans="2:36" x14ac:dyDescent="0.2">
      <c r="B47" s="2" t="s">
        <v>179</v>
      </c>
      <c r="C47" s="5" t="s">
        <v>271</v>
      </c>
      <c r="D47" s="542">
        <v>0</v>
      </c>
      <c r="E47" s="542">
        <v>0</v>
      </c>
    </row>
    <row r="48" spans="2:36" x14ac:dyDescent="0.2">
      <c r="B48" s="2" t="s">
        <v>179</v>
      </c>
      <c r="C48" s="5" t="s">
        <v>272</v>
      </c>
      <c r="D48" s="542">
        <v>0</v>
      </c>
      <c r="E48" s="542">
        <v>0</v>
      </c>
    </row>
    <row r="49" spans="2:9" x14ac:dyDescent="0.2">
      <c r="B49" s="2" t="s">
        <v>179</v>
      </c>
      <c r="C49" s="5" t="s">
        <v>273</v>
      </c>
      <c r="D49" s="542">
        <v>0</v>
      </c>
      <c r="E49" s="542">
        <v>0</v>
      </c>
    </row>
    <row r="50" spans="2:9" x14ac:dyDescent="0.2">
      <c r="B50" s="2" t="s">
        <v>180</v>
      </c>
      <c r="C50" s="5" t="s">
        <v>271</v>
      </c>
      <c r="D50" s="542">
        <v>0</v>
      </c>
      <c r="E50" s="542">
        <v>0</v>
      </c>
    </row>
    <row r="51" spans="2:9" x14ac:dyDescent="0.2">
      <c r="B51" s="2" t="s">
        <v>180</v>
      </c>
      <c r="C51" s="5" t="s">
        <v>272</v>
      </c>
      <c r="D51" s="542">
        <v>0</v>
      </c>
      <c r="E51" s="542">
        <v>0</v>
      </c>
    </row>
    <row r="52" spans="2:9" x14ac:dyDescent="0.2">
      <c r="B52" s="5" t="s">
        <v>275</v>
      </c>
      <c r="C52" s="5" t="s">
        <v>271</v>
      </c>
      <c r="D52" s="542">
        <v>0</v>
      </c>
      <c r="E52" s="542">
        <v>0</v>
      </c>
    </row>
    <row r="53" spans="2:9" x14ac:dyDescent="0.2">
      <c r="B53" s="5" t="s">
        <v>275</v>
      </c>
      <c r="C53" s="5" t="s">
        <v>272</v>
      </c>
      <c r="D53" s="542">
        <v>0</v>
      </c>
      <c r="E53" s="542">
        <v>0</v>
      </c>
    </row>
    <row r="54" spans="2:9" x14ac:dyDescent="0.2">
      <c r="B54" s="5" t="s">
        <v>275</v>
      </c>
      <c r="C54" s="5" t="s">
        <v>273</v>
      </c>
      <c r="D54" s="542">
        <v>0</v>
      </c>
      <c r="E54" s="542">
        <v>0</v>
      </c>
    </row>
    <row r="55" spans="2:9" x14ac:dyDescent="0.2">
      <c r="B55" s="5" t="s">
        <v>276</v>
      </c>
      <c r="D55" s="296">
        <f>+S26</f>
        <v>-65921002.932999998</v>
      </c>
      <c r="E55" s="542">
        <v>-71534326.702000007</v>
      </c>
    </row>
    <row r="56" spans="2:9" x14ac:dyDescent="0.2">
      <c r="D56" s="542"/>
      <c r="E56" s="542"/>
      <c r="G56" s="425"/>
      <c r="H56" s="82"/>
      <c r="I56" s="82"/>
    </row>
    <row r="57" spans="2:9" x14ac:dyDescent="0.2">
      <c r="B57" s="6" t="s">
        <v>4455</v>
      </c>
      <c r="C57" s="6"/>
      <c r="D57" s="274">
        <f>SUM(D35:D56)</f>
        <v>498356474.27700007</v>
      </c>
      <c r="E57" s="274">
        <f>SUM(E35:E56)</f>
        <v>591049112.29354692</v>
      </c>
    </row>
    <row r="58" spans="2:9" x14ac:dyDescent="0.2">
      <c r="B58" s="6" t="s">
        <v>0</v>
      </c>
      <c r="C58" s="53"/>
      <c r="D58" s="544">
        <f>SUM(D8:D25)+SUM(D35:D54)</f>
        <v>957003099.90800381</v>
      </c>
      <c r="E58" s="543"/>
      <c r="G58" s="82"/>
    </row>
    <row r="59" spans="2:9" x14ac:dyDescent="0.2">
      <c r="D59" s="86">
        <f>+D58-I16</f>
        <v>0</v>
      </c>
      <c r="E59" s="398"/>
      <c r="F59" s="53"/>
    </row>
    <row r="60" spans="2:9" x14ac:dyDescent="0.2">
      <c r="B60" s="323"/>
      <c r="D60" s="520"/>
      <c r="F60" s="53"/>
    </row>
    <row r="61" spans="2:9" x14ac:dyDescent="0.2">
      <c r="D61" s="521"/>
      <c r="F61" s="53"/>
    </row>
    <row r="62" spans="2:9" x14ac:dyDescent="0.2">
      <c r="B62" s="863"/>
      <c r="C62" s="863"/>
      <c r="D62" s="863"/>
      <c r="E62" s="863"/>
    </row>
    <row r="63" spans="2:9" x14ac:dyDescent="0.2">
      <c r="B63" s="863"/>
      <c r="C63" s="863"/>
      <c r="D63" s="863"/>
      <c r="E63" s="863"/>
    </row>
  </sheetData>
  <mergeCells count="4">
    <mergeCell ref="B3:E3"/>
    <mergeCell ref="P6:AJ6"/>
    <mergeCell ref="H27:I27"/>
    <mergeCell ref="B62:E63"/>
  </mergeCells>
  <conditionalFormatting sqref="P9:AH9">
    <cfRule type="duplicateValues" dxfId="4" priority="2"/>
  </conditionalFormatting>
  <conditionalFormatting sqref="P8:AN8">
    <cfRule type="duplicateValues" dxfId="3" priority="1"/>
  </conditionalFormatting>
  <hyperlinks>
    <hyperlink ref="G1" location="BG!A1" display="BG" xr:uid="{2F34AA9D-00B4-4C02-84A0-34B3F22DDC4E}"/>
  </hyperlinks>
  <pageMargins left="0.70866141732283472" right="0.70866141732283472" top="0.74803149606299213" bottom="0.74803149606299213" header="0.31496062992125984" footer="0.31496062992125984"/>
  <pageSetup paperSize="5" scale="8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A350A-458E-45BE-863D-AE5859F718A1}">
  <sheetPr codeName="Hoja45"/>
  <dimension ref="A1:AI38"/>
  <sheetViews>
    <sheetView showGridLines="0" zoomScale="85" zoomScaleNormal="85" workbookViewId="0">
      <selection activeCell="L34" sqref="L34"/>
    </sheetView>
  </sheetViews>
  <sheetFormatPr baseColWidth="10" defaultColWidth="11.28515625" defaultRowHeight="12.75" x14ac:dyDescent="0.2"/>
  <cols>
    <col min="1" max="1" width="2.28515625" style="5" customWidth="1"/>
    <col min="2" max="2" width="37.28515625" style="5" customWidth="1"/>
    <col min="3" max="3" width="18" style="5" customWidth="1"/>
    <col min="4" max="4" width="19.7109375" style="5" customWidth="1"/>
    <col min="5" max="5" width="13.7109375" style="5" customWidth="1"/>
    <col min="6" max="6" width="2.28515625" style="5" customWidth="1"/>
    <col min="7" max="7" width="32.28515625" style="5" customWidth="1"/>
    <col min="8" max="8" width="20.42578125" style="5" customWidth="1"/>
    <col min="9" max="9" width="16" style="5" customWidth="1"/>
    <col min="10" max="10" width="2.28515625" style="5" customWidth="1"/>
    <col min="11" max="11" width="22.85546875" style="18" bestFit="1" customWidth="1"/>
    <col min="12" max="12" width="48" style="14" bestFit="1" customWidth="1"/>
    <col min="13" max="13" width="22.85546875" style="14" bestFit="1" customWidth="1"/>
    <col min="14" max="14" width="22.85546875" style="14" customWidth="1"/>
    <col min="15" max="30" width="22.85546875" style="18" bestFit="1" customWidth="1"/>
    <col min="31" max="31" width="11.42578125" style="18" customWidth="1"/>
    <col min="32" max="35" width="11.42578125" style="14" customWidth="1"/>
    <col min="36" max="16384" width="11.28515625" style="5"/>
  </cols>
  <sheetData>
    <row r="1" spans="1:35" ht="15" x14ac:dyDescent="0.25">
      <c r="B1" s="11" t="s">
        <v>5581</v>
      </c>
      <c r="G1" s="45"/>
    </row>
    <row r="2" spans="1:35" ht="15" x14ac:dyDescent="0.25">
      <c r="C2" s="53"/>
      <c r="E2" s="156" t="s">
        <v>88</v>
      </c>
      <c r="G2" s="45"/>
    </row>
    <row r="3" spans="1:35" ht="15" x14ac:dyDescent="0.2">
      <c r="B3" s="860" t="s">
        <v>1716</v>
      </c>
      <c r="C3" s="860"/>
      <c r="D3" s="860"/>
      <c r="E3" s="860"/>
    </row>
    <row r="4" spans="1:35" x14ac:dyDescent="0.2">
      <c r="B4" s="93" t="s">
        <v>147</v>
      </c>
      <c r="C4" s="34"/>
      <c r="D4" s="34"/>
      <c r="E4" s="34"/>
    </row>
    <row r="5" spans="1:35" x14ac:dyDescent="0.2">
      <c r="B5" s="5" t="s">
        <v>680</v>
      </c>
      <c r="D5" s="34"/>
    </row>
    <row r="6" spans="1:35" ht="13.5" thickBot="1" x14ac:dyDescent="0.25">
      <c r="B6" s="35"/>
      <c r="C6" s="35"/>
      <c r="F6" s="34"/>
      <c r="O6" s="864"/>
      <c r="P6" s="864"/>
      <c r="Q6" s="864"/>
      <c r="R6" s="864"/>
      <c r="S6" s="864"/>
      <c r="T6" s="864"/>
      <c r="U6" s="864"/>
      <c r="V6" s="864"/>
      <c r="W6" s="864"/>
      <c r="X6" s="864"/>
      <c r="Y6" s="864"/>
      <c r="Z6" s="864"/>
      <c r="AA6" s="864"/>
      <c r="AB6" s="864"/>
      <c r="AC6" s="864"/>
      <c r="AD6" s="864"/>
      <c r="AE6" s="864"/>
    </row>
    <row r="7" spans="1:35" ht="13.5" thickBot="1" x14ac:dyDescent="0.25">
      <c r="A7" s="34"/>
      <c r="B7" s="358" t="s">
        <v>675</v>
      </c>
      <c r="C7" s="359"/>
      <c r="D7" s="360">
        <v>45107</v>
      </c>
      <c r="E7" s="305"/>
      <c r="F7" s="305"/>
      <c r="G7" s="358" t="s">
        <v>675</v>
      </c>
      <c r="H7" s="359"/>
      <c r="I7" s="360">
        <v>44926</v>
      </c>
      <c r="J7" s="18"/>
      <c r="L7" s="18"/>
      <c r="M7" s="18"/>
      <c r="N7" s="18"/>
      <c r="AA7" s="14"/>
      <c r="AB7" s="14"/>
      <c r="AC7" s="14"/>
      <c r="AD7" s="14"/>
      <c r="AE7" s="5"/>
      <c r="AF7" s="5"/>
      <c r="AG7" s="5"/>
      <c r="AH7" s="5"/>
      <c r="AI7" s="5"/>
    </row>
    <row r="8" spans="1:35" ht="12.75" customHeight="1" x14ac:dyDescent="0.2">
      <c r="A8" s="183"/>
      <c r="B8" s="396" t="s">
        <v>178</v>
      </c>
      <c r="C8" s="396"/>
      <c r="D8" s="475" t="s">
        <v>678</v>
      </c>
      <c r="E8" s="34"/>
      <c r="F8" s="34"/>
      <c r="G8" s="103" t="s">
        <v>178</v>
      </c>
      <c r="H8" s="103"/>
      <c r="I8" s="475" t="s">
        <v>678</v>
      </c>
      <c r="J8" s="18"/>
      <c r="L8" s="18"/>
      <c r="M8" s="18"/>
      <c r="N8" s="18"/>
      <c r="AE8" s="5"/>
      <c r="AF8" s="5"/>
      <c r="AG8" s="5"/>
      <c r="AH8" s="5"/>
      <c r="AI8" s="5"/>
    </row>
    <row r="9" spans="1:35" ht="12.75" customHeight="1" x14ac:dyDescent="0.2">
      <c r="A9" s="183"/>
      <c r="B9" s="5" t="s">
        <v>1774</v>
      </c>
      <c r="D9" s="98">
        <v>459081933.59927994</v>
      </c>
      <c r="E9" s="34"/>
      <c r="F9" s="99"/>
      <c r="G9" s="5" t="s">
        <v>1774</v>
      </c>
      <c r="I9" s="98">
        <v>872610538.72899985</v>
      </c>
      <c r="J9" s="18"/>
      <c r="L9" s="18"/>
      <c r="M9" s="18"/>
      <c r="N9" s="18"/>
      <c r="AA9" s="14"/>
      <c r="AB9" s="14"/>
      <c r="AC9" s="14"/>
      <c r="AD9" s="14"/>
      <c r="AE9" s="5"/>
      <c r="AF9" s="5"/>
      <c r="AG9" s="5"/>
      <c r="AH9" s="5"/>
      <c r="AI9" s="5"/>
    </row>
    <row r="10" spans="1:35" ht="12.75" customHeight="1" x14ac:dyDescent="0.2">
      <c r="A10" s="183"/>
      <c r="B10" s="5" t="s">
        <v>5</v>
      </c>
      <c r="D10" s="98">
        <v>144595019.25940001</v>
      </c>
      <c r="E10" s="34"/>
      <c r="F10" s="99"/>
      <c r="G10" s="5" t="s">
        <v>5</v>
      </c>
      <c r="I10" s="98">
        <v>94503104.11231719</v>
      </c>
      <c r="J10" s="18"/>
      <c r="L10" s="18"/>
      <c r="M10" s="18"/>
      <c r="N10" s="18"/>
      <c r="AA10" s="14"/>
      <c r="AB10" s="14"/>
      <c r="AC10" s="14"/>
      <c r="AD10" s="14"/>
      <c r="AE10" s="5"/>
      <c r="AF10" s="5"/>
      <c r="AG10" s="5"/>
      <c r="AH10" s="5"/>
      <c r="AI10" s="5"/>
    </row>
    <row r="11" spans="1:35" ht="12.75" customHeight="1" x14ac:dyDescent="0.2">
      <c r="A11" s="183"/>
      <c r="B11" s="65" t="s">
        <v>70</v>
      </c>
      <c r="C11" s="65"/>
      <c r="D11" s="98"/>
      <c r="E11" s="34"/>
      <c r="F11" s="99"/>
      <c r="G11" s="65" t="s">
        <v>70</v>
      </c>
      <c r="H11" s="65"/>
      <c r="I11" s="98"/>
      <c r="J11" s="18"/>
      <c r="L11" s="18"/>
      <c r="M11" s="18"/>
      <c r="N11" s="18"/>
      <c r="AA11" s="14"/>
      <c r="AB11" s="14"/>
      <c r="AC11" s="14"/>
      <c r="AD11" s="14"/>
      <c r="AE11" s="5"/>
      <c r="AF11" s="5"/>
      <c r="AG11" s="5"/>
      <c r="AH11" s="5"/>
      <c r="AI11" s="5"/>
    </row>
    <row r="12" spans="1:35" ht="12.75" customHeight="1" x14ac:dyDescent="0.2">
      <c r="A12" s="183"/>
      <c r="B12" s="5" t="s">
        <v>1773</v>
      </c>
      <c r="D12" s="98">
        <v>0</v>
      </c>
      <c r="E12" s="34"/>
      <c r="F12" s="99"/>
      <c r="G12" s="5" t="s">
        <v>1773</v>
      </c>
      <c r="I12" s="98">
        <v>9003619.9385115001</v>
      </c>
      <c r="J12" s="18"/>
      <c r="K12" s="239"/>
      <c r="L12" s="18"/>
      <c r="M12" s="18"/>
      <c r="N12" s="18"/>
      <c r="AA12" s="14"/>
      <c r="AB12" s="14"/>
      <c r="AC12" s="14"/>
      <c r="AD12" s="14"/>
      <c r="AE12" s="5"/>
      <c r="AF12" s="5"/>
      <c r="AG12" s="5"/>
      <c r="AH12" s="5"/>
      <c r="AI12" s="5"/>
    </row>
    <row r="13" spans="1:35" ht="12.75" customHeight="1" x14ac:dyDescent="0.2">
      <c r="A13" s="183"/>
      <c r="B13" s="5" t="s">
        <v>4</v>
      </c>
      <c r="D13" s="327">
        <v>16789931.585000001</v>
      </c>
      <c r="E13" s="34"/>
      <c r="F13" s="99"/>
      <c r="G13" s="5" t="s">
        <v>4</v>
      </c>
      <c r="I13" s="98">
        <v>15808774.263</v>
      </c>
      <c r="J13" s="18"/>
      <c r="L13" s="351"/>
      <c r="M13" s="18"/>
      <c r="N13" s="18"/>
      <c r="AA13" s="14"/>
      <c r="AB13" s="14"/>
      <c r="AC13" s="14"/>
      <c r="AD13" s="14"/>
      <c r="AE13" s="5"/>
      <c r="AF13" s="5"/>
      <c r="AG13" s="5"/>
      <c r="AH13" s="5"/>
      <c r="AI13" s="5"/>
    </row>
    <row r="14" spans="1:35" ht="12.75" customHeight="1" x14ac:dyDescent="0.2">
      <c r="A14" s="183"/>
      <c r="B14" s="5" t="s">
        <v>984</v>
      </c>
      <c r="D14" s="98">
        <v>330172094.66499758</v>
      </c>
      <c r="E14" s="34"/>
      <c r="F14" s="99"/>
      <c r="G14" s="5" t="s">
        <v>984</v>
      </c>
      <c r="I14" s="98">
        <v>69690709.910805687</v>
      </c>
      <c r="J14" s="18"/>
      <c r="L14" s="18"/>
      <c r="M14" s="18"/>
      <c r="N14" s="18"/>
      <c r="AA14" s="14"/>
      <c r="AB14" s="14"/>
      <c r="AC14" s="14"/>
      <c r="AD14" s="14"/>
      <c r="AE14" s="5"/>
      <c r="AF14" s="5"/>
      <c r="AG14" s="5"/>
      <c r="AH14" s="5"/>
      <c r="AI14" s="5"/>
    </row>
    <row r="15" spans="1:35" ht="12.75" customHeight="1" x14ac:dyDescent="0.2">
      <c r="A15" s="183"/>
      <c r="D15" s="100"/>
      <c r="E15" s="34"/>
      <c r="F15" s="101"/>
      <c r="I15" s="100"/>
      <c r="J15" s="18"/>
      <c r="L15" s="387"/>
      <c r="M15" s="18"/>
      <c r="N15" s="18"/>
      <c r="AA15" s="14"/>
      <c r="AB15" s="14"/>
      <c r="AC15" s="14"/>
      <c r="AD15" s="14"/>
      <c r="AE15" s="5"/>
      <c r="AF15" s="5"/>
      <c r="AG15" s="5"/>
      <c r="AH15" s="5"/>
      <c r="AI15" s="5"/>
    </row>
    <row r="16" spans="1:35" ht="12.75" customHeight="1" x14ac:dyDescent="0.2">
      <c r="A16" s="183"/>
      <c r="B16" s="306" t="s">
        <v>676</v>
      </c>
      <c r="C16" s="306"/>
      <c r="D16" s="105">
        <f>SUM(D9:D15)</f>
        <v>950638979.10867763</v>
      </c>
      <c r="E16" s="422"/>
      <c r="F16" s="101"/>
      <c r="G16" s="306" t="s">
        <v>676</v>
      </c>
      <c r="H16" s="306"/>
      <c r="I16" s="105">
        <v>967113642.84131706</v>
      </c>
      <c r="J16" s="18"/>
      <c r="L16" s="387"/>
      <c r="M16" s="18"/>
      <c r="N16" s="18"/>
      <c r="AA16" s="14"/>
      <c r="AB16" s="14"/>
      <c r="AC16" s="14"/>
      <c r="AD16" s="14"/>
      <c r="AE16" s="5"/>
      <c r="AF16" s="5"/>
      <c r="AG16" s="5"/>
      <c r="AH16" s="5"/>
      <c r="AI16" s="5"/>
    </row>
    <row r="17" spans="1:35" ht="12.75" customHeight="1" x14ac:dyDescent="0.2">
      <c r="A17" s="183"/>
      <c r="D17" s="100"/>
      <c r="E17" s="34"/>
      <c r="F17" s="101"/>
      <c r="G17" s="14"/>
      <c r="H17" s="14"/>
      <c r="I17" s="14"/>
      <c r="J17" s="18"/>
      <c r="L17" s="387"/>
      <c r="M17" s="18"/>
      <c r="N17" s="18"/>
      <c r="AA17" s="14"/>
      <c r="AB17" s="14"/>
      <c r="AC17" s="14"/>
      <c r="AD17" s="14"/>
      <c r="AE17" s="5"/>
      <c r="AF17" s="5"/>
      <c r="AG17" s="5"/>
      <c r="AH17" s="5"/>
      <c r="AI17" s="5"/>
    </row>
    <row r="18" spans="1:35" ht="12.75" customHeight="1" x14ac:dyDescent="0.2">
      <c r="A18" s="183"/>
      <c r="B18" s="14" t="s">
        <v>677</v>
      </c>
      <c r="C18" s="14"/>
      <c r="D18" s="98">
        <v>-84374244.581</v>
      </c>
      <c r="E18" s="34"/>
      <c r="F18" s="102"/>
      <c r="G18" s="14" t="s">
        <v>677</v>
      </c>
      <c r="H18" s="14"/>
      <c r="I18" s="98">
        <v>-82394351.700000003</v>
      </c>
      <c r="J18" s="18"/>
      <c r="L18" s="387"/>
      <c r="M18" s="18"/>
      <c r="N18" s="18"/>
      <c r="AA18" s="14"/>
      <c r="AB18" s="14"/>
      <c r="AC18" s="14"/>
      <c r="AD18" s="14"/>
      <c r="AE18" s="5"/>
      <c r="AF18" s="5"/>
      <c r="AG18" s="5"/>
      <c r="AH18" s="5"/>
      <c r="AI18" s="5"/>
    </row>
    <row r="19" spans="1:35" ht="28.5" customHeight="1" thickBot="1" x14ac:dyDescent="0.25">
      <c r="A19" s="183"/>
      <c r="B19" s="307" t="s">
        <v>679</v>
      </c>
      <c r="C19" s="307"/>
      <c r="D19" s="104">
        <v>866264734.52767754</v>
      </c>
      <c r="E19" s="34"/>
      <c r="F19" s="101"/>
      <c r="G19" s="907" t="s">
        <v>679</v>
      </c>
      <c r="H19" s="907"/>
      <c r="I19" s="104">
        <v>884719291.14131701</v>
      </c>
      <c r="J19" s="18"/>
      <c r="L19" s="387"/>
      <c r="M19" s="18"/>
      <c r="N19" s="18"/>
      <c r="AA19" s="14"/>
      <c r="AB19" s="14"/>
      <c r="AC19" s="14"/>
      <c r="AD19" s="14"/>
      <c r="AE19" s="5"/>
      <c r="AF19" s="5"/>
      <c r="AG19" s="5"/>
      <c r="AH19" s="5"/>
      <c r="AI19" s="5"/>
    </row>
    <row r="20" spans="1:35" ht="12.75" customHeight="1" thickTop="1" x14ac:dyDescent="0.2">
      <c r="A20" s="183"/>
      <c r="D20" s="599"/>
      <c r="G20" s="14"/>
      <c r="H20" s="14"/>
      <c r="I20" s="14"/>
      <c r="J20" s="18"/>
      <c r="L20" s="387"/>
      <c r="M20" s="18"/>
      <c r="N20" s="18"/>
      <c r="AA20" s="14"/>
      <c r="AB20" s="14"/>
      <c r="AC20" s="14"/>
      <c r="AD20" s="14"/>
      <c r="AE20" s="5"/>
      <c r="AF20" s="5"/>
      <c r="AG20" s="5"/>
      <c r="AH20" s="5"/>
      <c r="AI20" s="5"/>
    </row>
    <row r="21" spans="1:35" ht="12.75" customHeight="1" x14ac:dyDescent="0.2">
      <c r="A21" s="183"/>
      <c r="B21" s="6" t="s">
        <v>6</v>
      </c>
      <c r="C21" s="6"/>
      <c r="D21" s="27"/>
      <c r="E21" s="2"/>
      <c r="F21" s="2"/>
      <c r="G21" s="14"/>
      <c r="H21" s="14"/>
      <c r="I21" s="14"/>
      <c r="J21" s="18"/>
      <c r="L21" s="387"/>
      <c r="M21" s="18"/>
      <c r="N21" s="18"/>
      <c r="AA21" s="14"/>
      <c r="AB21" s="14"/>
      <c r="AC21" s="14"/>
      <c r="AD21" s="14"/>
      <c r="AE21" s="5"/>
      <c r="AF21" s="5"/>
      <c r="AG21" s="5"/>
      <c r="AH21" s="5"/>
      <c r="AI21" s="5"/>
    </row>
    <row r="22" spans="1:35" ht="12.75" customHeight="1" x14ac:dyDescent="0.2">
      <c r="A22" s="183"/>
      <c r="F22" s="118"/>
      <c r="G22" s="14"/>
      <c r="H22" s="14"/>
      <c r="I22" s="14"/>
      <c r="J22" s="18"/>
      <c r="L22" s="387"/>
      <c r="M22" s="18"/>
      <c r="N22" s="18"/>
      <c r="AA22" s="14"/>
      <c r="AB22" s="14"/>
      <c r="AC22" s="14"/>
      <c r="AD22" s="14"/>
      <c r="AE22" s="5"/>
      <c r="AF22" s="5"/>
      <c r="AG22" s="5"/>
      <c r="AH22" s="5"/>
      <c r="AI22" s="5"/>
    </row>
    <row r="23" spans="1:35" ht="12.75" customHeight="1" x14ac:dyDescent="0.2">
      <c r="A23" s="183"/>
      <c r="B23" s="372" t="s">
        <v>7</v>
      </c>
      <c r="C23" s="373" t="s">
        <v>1775</v>
      </c>
      <c r="D23" s="373" t="s">
        <v>1776</v>
      </c>
      <c r="E23" s="118"/>
      <c r="F23" s="87"/>
      <c r="G23" s="324"/>
      <c r="H23" s="326"/>
      <c r="I23" s="326"/>
      <c r="J23" s="326"/>
      <c r="L23" s="387"/>
      <c r="M23" s="18"/>
      <c r="N23" s="18"/>
      <c r="Z23" s="14"/>
      <c r="AA23" s="14"/>
      <c r="AB23" s="14"/>
      <c r="AC23" s="14"/>
      <c r="AD23" s="5"/>
      <c r="AE23" s="5"/>
      <c r="AF23" s="5"/>
      <c r="AG23" s="5"/>
      <c r="AH23" s="5"/>
      <c r="AI23" s="5"/>
    </row>
    <row r="24" spans="1:35" ht="12.75" customHeight="1" x14ac:dyDescent="0.2">
      <c r="A24" s="183"/>
      <c r="B24" s="229" t="s">
        <v>1762</v>
      </c>
      <c r="C24" s="308" t="s">
        <v>1765</v>
      </c>
      <c r="D24" s="308" t="s">
        <v>1766</v>
      </c>
      <c r="E24" s="118"/>
      <c r="F24" s="14"/>
      <c r="G24" s="324"/>
      <c r="H24" s="326"/>
      <c r="I24" s="326"/>
      <c r="J24" s="326"/>
      <c r="L24" s="551"/>
      <c r="M24" s="18"/>
      <c r="N24" s="18"/>
      <c r="Z24" s="14"/>
      <c r="AA24" s="14"/>
      <c r="AB24" s="14"/>
      <c r="AC24" s="14"/>
      <c r="AD24" s="5"/>
      <c r="AE24" s="5"/>
      <c r="AF24" s="5"/>
      <c r="AG24" s="5"/>
      <c r="AH24" s="5"/>
      <c r="AI24" s="5"/>
    </row>
    <row r="25" spans="1:35" x14ac:dyDescent="0.2">
      <c r="A25" s="183"/>
      <c r="B25" s="229" t="s">
        <v>1763</v>
      </c>
      <c r="C25" s="308" t="s">
        <v>1767</v>
      </c>
      <c r="D25" s="308" t="s">
        <v>1768</v>
      </c>
      <c r="E25" s="118"/>
      <c r="F25" s="14"/>
      <c r="G25" s="325"/>
      <c r="H25" s="326"/>
      <c r="I25" s="326"/>
      <c r="J25" s="326"/>
      <c r="L25" s="18"/>
      <c r="M25" s="18"/>
      <c r="N25" s="18"/>
      <c r="Z25" s="14"/>
      <c r="AA25" s="14"/>
      <c r="AB25" s="14"/>
      <c r="AC25" s="14"/>
      <c r="AD25" s="5"/>
      <c r="AE25" s="5"/>
      <c r="AF25" s="5"/>
      <c r="AG25" s="5"/>
      <c r="AH25" s="5"/>
      <c r="AI25" s="5"/>
    </row>
    <row r="26" spans="1:35" x14ac:dyDescent="0.2">
      <c r="A26" s="183"/>
      <c r="B26" s="229" t="s">
        <v>1764</v>
      </c>
      <c r="C26" s="308" t="s">
        <v>1769</v>
      </c>
      <c r="D26" s="308" t="s">
        <v>1770</v>
      </c>
      <c r="F26" s="14"/>
      <c r="G26" s="325"/>
      <c r="H26" s="326"/>
      <c r="I26" s="326"/>
      <c r="J26" s="326"/>
      <c r="L26" s="387"/>
      <c r="M26" s="18"/>
      <c r="N26" s="18"/>
      <c r="Z26" s="14"/>
      <c r="AA26" s="14"/>
      <c r="AB26" s="14"/>
      <c r="AC26" s="14"/>
      <c r="AD26" s="5"/>
      <c r="AE26" s="5"/>
      <c r="AF26" s="5"/>
      <c r="AG26" s="5"/>
      <c r="AH26" s="5"/>
      <c r="AI26" s="5"/>
    </row>
    <row r="27" spans="1:35" x14ac:dyDescent="0.2">
      <c r="A27" s="183"/>
      <c r="B27" s="229" t="s">
        <v>984</v>
      </c>
      <c r="C27" s="861" t="s">
        <v>1771</v>
      </c>
      <c r="D27" s="862"/>
      <c r="F27" s="14"/>
      <c r="H27" s="326"/>
      <c r="I27" s="326"/>
      <c r="J27" s="326"/>
      <c r="L27" s="387"/>
      <c r="M27" s="18"/>
      <c r="N27" s="18"/>
      <c r="Z27" s="14"/>
      <c r="AA27" s="14"/>
      <c r="AB27" s="14"/>
      <c r="AC27" s="14"/>
      <c r="AD27" s="5"/>
      <c r="AE27" s="5"/>
      <c r="AF27" s="5"/>
      <c r="AG27" s="5"/>
      <c r="AH27" s="5"/>
      <c r="AI27" s="5"/>
    </row>
    <row r="28" spans="1:35" x14ac:dyDescent="0.2">
      <c r="A28" s="34"/>
      <c r="H28" s="326"/>
      <c r="I28" s="14"/>
      <c r="J28" s="18"/>
      <c r="L28" s="18"/>
      <c r="M28" s="18"/>
      <c r="N28" s="18"/>
      <c r="AA28" s="14"/>
      <c r="AB28" s="14"/>
      <c r="AC28" s="14"/>
      <c r="AD28" s="14"/>
      <c r="AE28" s="5"/>
      <c r="AF28" s="5"/>
      <c r="AG28" s="5"/>
      <c r="AH28" s="5"/>
      <c r="AI28" s="5"/>
    </row>
    <row r="29" spans="1:35" x14ac:dyDescent="0.2">
      <c r="A29" s="34"/>
      <c r="H29" s="326"/>
      <c r="I29" s="14"/>
      <c r="J29" s="18"/>
      <c r="L29" s="18"/>
      <c r="M29" s="18"/>
      <c r="N29" s="18"/>
      <c r="AA29" s="14"/>
      <c r="AB29" s="14"/>
      <c r="AC29" s="14"/>
      <c r="AD29" s="14"/>
      <c r="AE29" s="5"/>
      <c r="AF29" s="5"/>
      <c r="AG29" s="5"/>
      <c r="AH29" s="5"/>
      <c r="AI29" s="5"/>
    </row>
    <row r="30" spans="1:35" x14ac:dyDescent="0.2">
      <c r="B30" s="425"/>
      <c r="C30" s="82"/>
      <c r="G30" s="14"/>
      <c r="H30" s="14"/>
      <c r="I30" s="14"/>
      <c r="J30" s="18"/>
      <c r="L30" s="18"/>
      <c r="M30" s="18"/>
      <c r="N30" s="18"/>
      <c r="AA30" s="14"/>
      <c r="AB30" s="14"/>
      <c r="AC30" s="14"/>
      <c r="AD30" s="14"/>
      <c r="AE30" s="5"/>
      <c r="AF30" s="5"/>
      <c r="AG30" s="5"/>
      <c r="AH30" s="5"/>
      <c r="AI30" s="5"/>
    </row>
    <row r="31" spans="1:35" x14ac:dyDescent="0.2">
      <c r="G31" s="14"/>
      <c r="H31" s="14"/>
      <c r="I31" s="14"/>
      <c r="J31" s="18"/>
      <c r="L31" s="18"/>
      <c r="M31" s="18"/>
      <c r="N31" s="18"/>
      <c r="AA31" s="14"/>
      <c r="AB31" s="14"/>
      <c r="AC31" s="14"/>
      <c r="AD31" s="14"/>
      <c r="AE31" s="5"/>
      <c r="AF31" s="5"/>
      <c r="AG31" s="5"/>
      <c r="AH31" s="5"/>
      <c r="AI31" s="5"/>
    </row>
    <row r="32" spans="1:35" x14ac:dyDescent="0.2">
      <c r="A32" s="53"/>
      <c r="B32" s="82"/>
      <c r="G32" s="14"/>
      <c r="H32" s="14"/>
      <c r="I32" s="14"/>
      <c r="J32" s="18"/>
      <c r="L32" s="18"/>
      <c r="M32" s="18"/>
      <c r="N32" s="18"/>
      <c r="AA32" s="14"/>
      <c r="AB32" s="14"/>
      <c r="AC32" s="14"/>
      <c r="AD32" s="14"/>
      <c r="AE32" s="5"/>
      <c r="AF32" s="5"/>
      <c r="AG32" s="5"/>
      <c r="AH32" s="5"/>
      <c r="AI32" s="5"/>
    </row>
    <row r="33" spans="1:35" x14ac:dyDescent="0.2">
      <c r="A33" s="53"/>
      <c r="G33" s="14"/>
      <c r="H33" s="14"/>
      <c r="I33" s="14"/>
      <c r="J33" s="18"/>
      <c r="L33" s="18"/>
      <c r="M33" s="18"/>
      <c r="N33" s="18"/>
      <c r="AA33" s="14"/>
      <c r="AB33" s="14"/>
      <c r="AC33" s="14"/>
      <c r="AD33" s="14"/>
      <c r="AE33" s="5"/>
      <c r="AF33" s="5"/>
      <c r="AG33" s="5"/>
      <c r="AH33" s="5"/>
      <c r="AI33" s="5"/>
    </row>
    <row r="34" spans="1:35" x14ac:dyDescent="0.2">
      <c r="A34" s="53"/>
      <c r="G34" s="14"/>
      <c r="H34" s="14"/>
      <c r="I34" s="14"/>
      <c r="J34" s="18"/>
      <c r="L34" s="18"/>
      <c r="M34" s="18"/>
      <c r="N34" s="18"/>
      <c r="AA34" s="14"/>
      <c r="AB34" s="14"/>
      <c r="AC34" s="14"/>
      <c r="AD34" s="14"/>
      <c r="AE34" s="5"/>
      <c r="AF34" s="5"/>
      <c r="AG34" s="5"/>
      <c r="AH34" s="5"/>
      <c r="AI34" s="5"/>
    </row>
    <row r="35" spans="1:35" x14ac:dyDescent="0.2">
      <c r="G35" s="14"/>
      <c r="H35" s="14"/>
      <c r="I35" s="14"/>
      <c r="J35" s="18"/>
      <c r="L35" s="18"/>
      <c r="M35" s="18"/>
      <c r="N35" s="18"/>
      <c r="AA35" s="14"/>
      <c r="AB35" s="14"/>
      <c r="AC35" s="14"/>
      <c r="AD35" s="14"/>
      <c r="AE35" s="5"/>
      <c r="AF35" s="5"/>
      <c r="AG35" s="5"/>
      <c r="AH35" s="5"/>
      <c r="AI35" s="5"/>
    </row>
    <row r="36" spans="1:35" x14ac:dyDescent="0.2">
      <c r="G36" s="14"/>
      <c r="H36" s="14"/>
      <c r="I36" s="14"/>
      <c r="J36" s="18"/>
      <c r="L36" s="18"/>
      <c r="M36" s="18"/>
      <c r="N36" s="18"/>
      <c r="AA36" s="14"/>
      <c r="AB36" s="14"/>
      <c r="AC36" s="14"/>
      <c r="AD36" s="14"/>
      <c r="AE36" s="5"/>
      <c r="AF36" s="5"/>
      <c r="AG36" s="5"/>
      <c r="AH36" s="5"/>
      <c r="AI36" s="5"/>
    </row>
    <row r="37" spans="1:35" x14ac:dyDescent="0.2">
      <c r="G37" s="14"/>
      <c r="H37" s="14"/>
      <c r="I37" s="14"/>
      <c r="J37" s="18"/>
      <c r="L37" s="18"/>
      <c r="M37" s="18"/>
      <c r="N37" s="18"/>
      <c r="AA37" s="14"/>
      <c r="AB37" s="14"/>
      <c r="AC37" s="14"/>
      <c r="AD37" s="14"/>
      <c r="AE37" s="5"/>
      <c r="AF37" s="5"/>
      <c r="AG37" s="5"/>
      <c r="AH37" s="5"/>
      <c r="AI37" s="5"/>
    </row>
    <row r="38" spans="1:35" x14ac:dyDescent="0.2">
      <c r="G38" s="14"/>
      <c r="H38" s="14"/>
      <c r="I38" s="14"/>
      <c r="J38" s="18"/>
      <c r="L38" s="18"/>
      <c r="M38" s="18"/>
      <c r="N38" s="18"/>
      <c r="AA38" s="14"/>
      <c r="AB38" s="14"/>
      <c r="AC38" s="14"/>
      <c r="AD38" s="14"/>
      <c r="AE38" s="5"/>
      <c r="AF38" s="5"/>
      <c r="AG38" s="5"/>
      <c r="AH38" s="5"/>
      <c r="AI38" s="5"/>
    </row>
  </sheetData>
  <mergeCells count="4">
    <mergeCell ref="B3:E3"/>
    <mergeCell ref="O6:AE6"/>
    <mergeCell ref="C27:D27"/>
    <mergeCell ref="G19:H19"/>
  </mergeCells>
  <conditionalFormatting sqref="J9:X9">
    <cfRule type="duplicateValues" dxfId="2" priority="9"/>
  </conditionalFormatting>
  <conditionalFormatting sqref="J8:AD8">
    <cfRule type="duplicateValues" dxfId="1" priority="11"/>
  </conditionalFormatting>
  <hyperlinks>
    <hyperlink ref="E2" location="BG!A1" display="BG" xr:uid="{B8930933-9D2D-4F9D-A96A-7AB77CD9C60E}"/>
  </hyperlinks>
  <pageMargins left="0.70866141732283472" right="0.70866141732283472" top="0.74803149606299213" bottom="0.74803149606299213" header="0.31496062992125984" footer="0.31496062992125984"/>
  <pageSetup paperSize="5" scale="8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D98B9-DC00-453E-AACF-422DBACF4577}">
  <sheetPr codeName="Hoja46"/>
  <dimension ref="C1:F35"/>
  <sheetViews>
    <sheetView showGridLines="0" zoomScale="85" zoomScaleNormal="85" workbookViewId="0">
      <selection activeCell="L34" sqref="L34"/>
    </sheetView>
  </sheetViews>
  <sheetFormatPr baseColWidth="10" defaultColWidth="11.28515625" defaultRowHeight="12.75" x14ac:dyDescent="0.2"/>
  <cols>
    <col min="1" max="2" width="2.28515625" style="2" customWidth="1"/>
    <col min="3" max="3" width="44.140625" style="2" bestFit="1" customWidth="1"/>
    <col min="4" max="4" width="14.7109375" style="2" customWidth="1"/>
    <col min="5" max="5" width="20.7109375" style="2" bestFit="1" customWidth="1"/>
    <col min="6" max="6" width="3.28515625" style="2" bestFit="1" customWidth="1"/>
    <col min="7" max="16384" width="11.28515625" style="2"/>
  </cols>
  <sheetData>
    <row r="1" spans="3:6" ht="15" x14ac:dyDescent="0.25">
      <c r="C1" s="11" t="s">
        <v>5581</v>
      </c>
      <c r="F1" s="42" t="s">
        <v>88</v>
      </c>
    </row>
    <row r="2" spans="3:6" x14ac:dyDescent="0.2">
      <c r="C2" s="69"/>
      <c r="D2" s="77"/>
    </row>
    <row r="3" spans="3:6" ht="15" x14ac:dyDescent="0.2">
      <c r="C3" s="860" t="s">
        <v>1717</v>
      </c>
      <c r="D3" s="860"/>
      <c r="E3" s="860"/>
    </row>
    <row r="4" spans="3:6" x14ac:dyDescent="0.2">
      <c r="C4" s="93" t="s">
        <v>191</v>
      </c>
      <c r="D4" s="482"/>
    </row>
    <row r="5" spans="3:6" x14ac:dyDescent="0.2">
      <c r="C5" s="2" t="s">
        <v>8</v>
      </c>
    </row>
    <row r="7" spans="3:6" x14ac:dyDescent="0.2">
      <c r="C7" s="6" t="s">
        <v>1718</v>
      </c>
      <c r="D7" s="5"/>
      <c r="E7" s="5"/>
    </row>
    <row r="8" spans="3:6" x14ac:dyDescent="0.2">
      <c r="C8" s="5"/>
    </row>
    <row r="9" spans="3:6" x14ac:dyDescent="0.2">
      <c r="C9" s="7" t="s">
        <v>2</v>
      </c>
      <c r="D9" s="434">
        <v>45107</v>
      </c>
      <c r="E9" s="434">
        <v>44926</v>
      </c>
    </row>
    <row r="10" spans="3:6" hidden="1" x14ac:dyDescent="0.2">
      <c r="C10" s="5" t="s">
        <v>927</v>
      </c>
      <c r="D10" s="392">
        <v>0</v>
      </c>
      <c r="E10" s="392">
        <v>0</v>
      </c>
    </row>
    <row r="11" spans="3:6" x14ac:dyDescent="0.2">
      <c r="C11" s="18" t="s">
        <v>1626</v>
      </c>
      <c r="D11" s="392">
        <v>7278929.557</v>
      </c>
      <c r="E11" s="494">
        <v>6241680.1600000001</v>
      </c>
    </row>
    <row r="12" spans="3:6" x14ac:dyDescent="0.2">
      <c r="C12" s="5" t="s">
        <v>934</v>
      </c>
      <c r="D12" s="392">
        <v>5492548.1399999997</v>
      </c>
      <c r="E12" s="494">
        <v>2729439.2459999998</v>
      </c>
    </row>
    <row r="13" spans="3:6" hidden="1" x14ac:dyDescent="0.2">
      <c r="C13" s="5" t="s">
        <v>939</v>
      </c>
      <c r="D13" s="392">
        <v>0</v>
      </c>
      <c r="E13" s="494">
        <v>0</v>
      </c>
    </row>
    <row r="14" spans="3:6" hidden="1" x14ac:dyDescent="0.2">
      <c r="C14" s="5" t="s">
        <v>1508</v>
      </c>
      <c r="D14" s="392">
        <v>0</v>
      </c>
      <c r="E14" s="494">
        <v>0</v>
      </c>
    </row>
    <row r="15" spans="3:6" x14ac:dyDescent="0.2">
      <c r="C15" s="5" t="s">
        <v>1666</v>
      </c>
      <c r="D15" s="392">
        <v>43116456.048</v>
      </c>
      <c r="E15" s="494">
        <v>16152360.370999999</v>
      </c>
    </row>
    <row r="16" spans="3:6" x14ac:dyDescent="0.2">
      <c r="C16" s="5"/>
      <c r="D16" s="236"/>
      <c r="E16" s="236"/>
    </row>
    <row r="17" spans="3:5" x14ac:dyDescent="0.2">
      <c r="C17" s="6" t="s">
        <v>0</v>
      </c>
      <c r="D17" s="393">
        <v>55887933.745000005</v>
      </c>
      <c r="E17" s="393">
        <v>25123479.776999999</v>
      </c>
    </row>
    <row r="18" spans="3:5" x14ac:dyDescent="0.2">
      <c r="C18" s="6"/>
      <c r="D18" s="142"/>
      <c r="E18" s="142"/>
    </row>
    <row r="19" spans="3:5" x14ac:dyDescent="0.2">
      <c r="D19" s="394"/>
      <c r="E19" s="394"/>
    </row>
    <row r="20" spans="3:5" x14ac:dyDescent="0.2">
      <c r="C20" s="6" t="s">
        <v>1719</v>
      </c>
      <c r="D20" s="26"/>
    </row>
    <row r="21" spans="3:5" x14ac:dyDescent="0.2">
      <c r="C21" s="5"/>
      <c r="D21" s="483"/>
      <c r="E21" s="483"/>
    </row>
    <row r="22" spans="3:5" x14ac:dyDescent="0.2">
      <c r="C22" s="7" t="s">
        <v>2</v>
      </c>
      <c r="D22" s="434">
        <v>45107</v>
      </c>
      <c r="E22" s="434">
        <v>44926</v>
      </c>
    </row>
    <row r="23" spans="3:5" hidden="1" x14ac:dyDescent="0.2">
      <c r="C23" s="5" t="s">
        <v>9</v>
      </c>
      <c r="D23" s="392">
        <v>0</v>
      </c>
      <c r="E23" s="495">
        <v>0</v>
      </c>
    </row>
    <row r="24" spans="3:5" hidden="1" x14ac:dyDescent="0.2">
      <c r="C24" s="5" t="s">
        <v>186</v>
      </c>
      <c r="D24" s="392">
        <v>0</v>
      </c>
      <c r="E24" s="495">
        <v>0</v>
      </c>
    </row>
    <row r="25" spans="3:5" hidden="1" x14ac:dyDescent="0.2">
      <c r="C25" s="5" t="s">
        <v>187</v>
      </c>
      <c r="D25" s="392">
        <v>0</v>
      </c>
      <c r="E25" s="495">
        <v>0</v>
      </c>
    </row>
    <row r="26" spans="3:5" hidden="1" x14ac:dyDescent="0.2">
      <c r="C26" s="5" t="s">
        <v>941</v>
      </c>
      <c r="D26" s="392">
        <v>0</v>
      </c>
      <c r="E26" s="495">
        <v>0</v>
      </c>
    </row>
    <row r="27" spans="3:5" x14ac:dyDescent="0.2">
      <c r="C27" s="2" t="s">
        <v>3033</v>
      </c>
      <c r="D27" s="392">
        <v>2514042.4730000002</v>
      </c>
      <c r="E27" s="495">
        <v>1561852.61</v>
      </c>
    </row>
    <row r="28" spans="3:5" x14ac:dyDescent="0.2">
      <c r="D28" s="453"/>
      <c r="E28" s="484"/>
    </row>
    <row r="29" spans="3:5" customFormat="1" ht="15" x14ac:dyDescent="0.25">
      <c r="C29" s="6" t="s">
        <v>0</v>
      </c>
      <c r="D29" s="289">
        <v>2514042.4730000002</v>
      </c>
      <c r="E29" s="289">
        <v>1561852.61</v>
      </c>
    </row>
    <row r="30" spans="3:5" customFormat="1" ht="15" x14ac:dyDescent="0.25">
      <c r="C30" s="2"/>
      <c r="D30" s="86"/>
      <c r="E30" s="86"/>
    </row>
    <row r="31" spans="3:5" customFormat="1" ht="77.25" customHeight="1" x14ac:dyDescent="0.25">
      <c r="C31" s="908"/>
      <c r="D31" s="908"/>
      <c r="E31" s="908"/>
    </row>
    <row r="32" spans="3:5" customFormat="1" ht="15" x14ac:dyDescent="0.25"/>
    <row r="35" spans="3:3" x14ac:dyDescent="0.2">
      <c r="C35" s="147"/>
    </row>
  </sheetData>
  <mergeCells count="2">
    <mergeCell ref="C3:E3"/>
    <mergeCell ref="C31:E31"/>
  </mergeCells>
  <hyperlinks>
    <hyperlink ref="F1" location="BG!A1" display="BG" xr:uid="{7486D7D5-278B-46A1-A336-3FF3E00442EA}"/>
  </hyperlinks>
  <pageMargins left="0.70866141732283472" right="0.70866141732283472" top="0.74803149606299213" bottom="0.74803149606299213" header="0.31496062992125984" footer="0.31496062992125984"/>
  <pageSetup paperSize="5" scale="8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C1:I14"/>
  <sheetViews>
    <sheetView showGridLines="0" zoomScale="85" zoomScaleNormal="85" workbookViewId="0">
      <selection activeCell="L34" sqref="L34"/>
    </sheetView>
  </sheetViews>
  <sheetFormatPr baseColWidth="10" defaultRowHeight="15" x14ac:dyDescent="0.25"/>
  <cols>
    <col min="1" max="2" width="2.28515625" customWidth="1"/>
    <col min="3" max="3" width="50.140625" customWidth="1"/>
    <col min="4" max="4" width="19" customWidth="1"/>
    <col min="5" max="5" width="16.7109375" customWidth="1"/>
    <col min="6" max="6" width="2.28515625" customWidth="1"/>
  </cols>
  <sheetData>
    <row r="1" spans="3:9" x14ac:dyDescent="0.25">
      <c r="C1" s="11" t="s">
        <v>5581</v>
      </c>
      <c r="F1" s="42" t="s">
        <v>88</v>
      </c>
    </row>
    <row r="2" spans="3:9" x14ac:dyDescent="0.25">
      <c r="C2" s="144"/>
      <c r="F2" s="42"/>
    </row>
    <row r="3" spans="3:9" x14ac:dyDescent="0.25">
      <c r="C3" s="860" t="s">
        <v>1720</v>
      </c>
      <c r="D3" s="860"/>
      <c r="E3" s="860"/>
    </row>
    <row r="4" spans="3:9" x14ac:dyDescent="0.25">
      <c r="C4" s="145" t="s">
        <v>191</v>
      </c>
      <c r="D4" s="57"/>
    </row>
    <row r="5" spans="3:9" x14ac:dyDescent="0.25">
      <c r="C5" s="909" t="s">
        <v>11</v>
      </c>
      <c r="D5" s="909"/>
      <c r="E5" s="909"/>
      <c r="F5" s="1"/>
      <c r="G5" s="1"/>
      <c r="H5" s="1"/>
      <c r="I5" s="1"/>
    </row>
    <row r="6" spans="3:9" ht="15" customHeight="1" x14ac:dyDescent="0.25">
      <c r="D6" s="57"/>
      <c r="E6" s="57"/>
    </row>
    <row r="7" spans="3:9" x14ac:dyDescent="0.25">
      <c r="C7" s="7" t="s">
        <v>2</v>
      </c>
      <c r="D7" s="435">
        <v>45107</v>
      </c>
      <c r="E7" s="435">
        <v>44926</v>
      </c>
    </row>
    <row r="8" spans="3:9" ht="12.75" customHeight="1" x14ac:dyDescent="0.25">
      <c r="C8" s="12" t="s">
        <v>66</v>
      </c>
      <c r="D8" s="4"/>
      <c r="E8" s="10"/>
    </row>
    <row r="9" spans="3:9" ht="12.75" customHeight="1" x14ac:dyDescent="0.25">
      <c r="C9" s="12" t="s">
        <v>67</v>
      </c>
      <c r="D9" s="4"/>
      <c r="E9" s="10"/>
    </row>
    <row r="10" spans="3:9" ht="12.75" customHeight="1" x14ac:dyDescent="0.25">
      <c r="C10" s="12" t="s">
        <v>68</v>
      </c>
      <c r="D10" s="4"/>
      <c r="E10" s="10"/>
    </row>
    <row r="11" spans="3:9" ht="12.75" customHeight="1" x14ac:dyDescent="0.25">
      <c r="C11" s="12" t="s">
        <v>69</v>
      </c>
      <c r="D11" s="4"/>
      <c r="E11" s="10"/>
    </row>
    <row r="12" spans="3:9" ht="12.75" customHeight="1" x14ac:dyDescent="0.25">
      <c r="C12" s="12" t="s">
        <v>48</v>
      </c>
      <c r="D12" s="4"/>
      <c r="E12" s="10"/>
    </row>
    <row r="13" spans="3:9" ht="12.75" customHeight="1" x14ac:dyDescent="0.25">
      <c r="C13" s="54" t="s">
        <v>188</v>
      </c>
      <c r="D13" s="4"/>
      <c r="E13" s="10"/>
    </row>
    <row r="14" spans="3:9" ht="12.75" customHeight="1" x14ac:dyDescent="0.25">
      <c r="C14" s="6" t="s">
        <v>10</v>
      </c>
      <c r="D14" s="259">
        <v>0</v>
      </c>
      <c r="E14" s="261">
        <v>0</v>
      </c>
    </row>
  </sheetData>
  <mergeCells count="2">
    <mergeCell ref="C5:E5"/>
    <mergeCell ref="C3:E3"/>
  </mergeCells>
  <hyperlinks>
    <hyperlink ref="F1" location="BG!A1" display="BG" xr:uid="{00000000-0004-0000-0B00-000000000000}"/>
  </hyperlinks>
  <pageMargins left="0.70866141732283472" right="0.70866141732283472" top="0.74803149606299213" bottom="0.74803149606299213" header="0.31496062992125984" footer="0.31496062992125984"/>
  <pageSetup paperSize="5" scale="8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C1:AF19"/>
  <sheetViews>
    <sheetView showGridLines="0" zoomScale="85" zoomScaleNormal="85" workbookViewId="0">
      <selection activeCell="L34" sqref="L34"/>
    </sheetView>
  </sheetViews>
  <sheetFormatPr baseColWidth="10" defaultColWidth="11.42578125" defaultRowHeight="12.75" x14ac:dyDescent="0.2"/>
  <cols>
    <col min="1" max="2" width="2.28515625" style="2" customWidth="1"/>
    <col min="3" max="3" width="48.28515625" style="35" customWidth="1"/>
    <col min="4" max="4" width="22.85546875" style="35" customWidth="1"/>
    <col min="5" max="5" width="29.28515625" style="35" bestFit="1" customWidth="1"/>
    <col min="6" max="6" width="25.85546875" style="35" customWidth="1"/>
    <col min="7" max="7" width="26.140625" style="35" customWidth="1"/>
    <col min="8" max="8" width="3.28515625" style="35" customWidth="1"/>
    <col min="9" max="9" width="23.85546875" style="35" bestFit="1" customWidth="1"/>
    <col min="10" max="10" width="19.140625" style="35" customWidth="1"/>
    <col min="11" max="11" width="19.85546875" style="35" customWidth="1"/>
    <col min="12" max="12" width="50" style="35" customWidth="1"/>
    <col min="13" max="13" width="24.5703125" style="35" customWidth="1"/>
    <col min="14" max="14" width="20.7109375" style="35" customWidth="1"/>
    <col min="15" max="15" width="15.42578125" style="35" bestFit="1" customWidth="1"/>
    <col min="16" max="16" width="14.85546875" style="35" bestFit="1" customWidth="1"/>
    <col min="17" max="32" width="11.28515625" style="35"/>
    <col min="33" max="16384" width="11.42578125" style="2"/>
  </cols>
  <sheetData>
    <row r="1" spans="3:32" x14ac:dyDescent="0.2">
      <c r="C1" s="2" t="s">
        <v>5581</v>
      </c>
      <c r="D1" s="149"/>
      <c r="F1" s="791" t="s">
        <v>88</v>
      </c>
    </row>
    <row r="4" spans="3:32" ht="15" x14ac:dyDescent="0.2">
      <c r="C4" s="860" t="s">
        <v>1721</v>
      </c>
      <c r="D4" s="860"/>
      <c r="E4" s="860"/>
      <c r="F4" s="860"/>
      <c r="G4" s="860"/>
      <c r="H4" s="44"/>
    </row>
    <row r="5" spans="3:32" s="5" customFormat="1" x14ac:dyDescent="0.2">
      <c r="C5" s="808" t="s">
        <v>147</v>
      </c>
      <c r="D5" s="35"/>
      <c r="E5" s="44"/>
      <c r="F5" s="44"/>
      <c r="G5" s="44"/>
      <c r="H5" s="44"/>
    </row>
    <row r="6" spans="3:32" s="5" customFormat="1" x14ac:dyDescent="0.2">
      <c r="C6" s="808"/>
      <c r="D6" s="35"/>
      <c r="E6" s="44"/>
      <c r="F6" s="44"/>
      <c r="G6" s="44"/>
      <c r="H6" s="44"/>
    </row>
    <row r="7" spans="3:32" x14ac:dyDescent="0.2">
      <c r="C7" s="35" t="s">
        <v>3035</v>
      </c>
    </row>
    <row r="8" spans="3:32" x14ac:dyDescent="0.2">
      <c r="C8" s="35" t="s">
        <v>290</v>
      </c>
      <c r="D8" s="437">
        <v>2023</v>
      </c>
      <c r="E8" s="437">
        <v>2022</v>
      </c>
    </row>
    <row r="9" spans="3:32" x14ac:dyDescent="0.2">
      <c r="C9" s="35" t="s">
        <v>292</v>
      </c>
      <c r="D9" s="207">
        <v>3564528.98</v>
      </c>
      <c r="E9" s="27">
        <v>135713629.815</v>
      </c>
      <c r="F9" s="235" t="s">
        <v>297</v>
      </c>
      <c r="L9" s="426"/>
    </row>
    <row r="10" spans="3:32" x14ac:dyDescent="0.2">
      <c r="L10" s="426"/>
    </row>
    <row r="11" spans="3:32" x14ac:dyDescent="0.2">
      <c r="C11" s="53" t="s">
        <v>1689</v>
      </c>
      <c r="D11" s="53"/>
      <c r="E11" s="53"/>
      <c r="F11" s="53"/>
      <c r="G11" s="18"/>
      <c r="H11" s="53"/>
      <c r="I11" s="96" t="s">
        <v>2082</v>
      </c>
      <c r="J11" s="53"/>
      <c r="K11" s="53"/>
      <c r="L11" s="53"/>
      <c r="M11" s="53"/>
      <c r="N11" s="53"/>
    </row>
    <row r="12" spans="3:32" x14ac:dyDescent="0.2">
      <c r="C12" s="438"/>
      <c r="D12" s="438"/>
      <c r="E12" s="438"/>
      <c r="F12" s="910">
        <v>2023</v>
      </c>
      <c r="G12" s="911"/>
      <c r="H12" s="53"/>
      <c r="I12" s="53"/>
      <c r="J12" s="53"/>
      <c r="K12" s="53"/>
      <c r="L12" s="53"/>
      <c r="M12" s="53"/>
      <c r="N12" s="53"/>
    </row>
    <row r="13" spans="3:32" ht="25.5" x14ac:dyDescent="0.2">
      <c r="C13" s="439" t="s">
        <v>277</v>
      </c>
      <c r="D13" s="439" t="s">
        <v>278</v>
      </c>
      <c r="E13" s="439" t="s">
        <v>291</v>
      </c>
      <c r="F13" s="439" t="s">
        <v>289</v>
      </c>
      <c r="G13" s="439" t="s">
        <v>190</v>
      </c>
      <c r="H13" s="53"/>
      <c r="I13" s="264" t="s">
        <v>291</v>
      </c>
      <c r="J13" s="264" t="s">
        <v>293</v>
      </c>
      <c r="K13" s="264" t="s">
        <v>296</v>
      </c>
      <c r="L13" s="264" t="s">
        <v>294</v>
      </c>
      <c r="M13" s="264" t="s">
        <v>192</v>
      </c>
      <c r="N13" s="264" t="s">
        <v>295</v>
      </c>
    </row>
    <row r="14" spans="3:32" x14ac:dyDescent="0.2">
      <c r="C14" s="252" t="s">
        <v>1613</v>
      </c>
      <c r="D14" s="252" t="s">
        <v>1705</v>
      </c>
      <c r="E14" s="252">
        <v>4901</v>
      </c>
      <c r="F14" s="303">
        <v>5289631.443</v>
      </c>
      <c r="G14" s="362">
        <v>269322.897</v>
      </c>
      <c r="H14" s="18"/>
      <c r="I14" s="252">
        <v>182</v>
      </c>
      <c r="J14" s="827">
        <v>0</v>
      </c>
      <c r="K14" s="362">
        <v>728000</v>
      </c>
      <c r="L14" s="796">
        <v>0</v>
      </c>
      <c r="M14" s="362">
        <v>0</v>
      </c>
      <c r="N14" s="303">
        <v>0</v>
      </c>
      <c r="O14" s="2"/>
      <c r="P14" s="2"/>
      <c r="Q14" s="2"/>
      <c r="R14" s="2"/>
      <c r="S14" s="2"/>
      <c r="T14" s="2"/>
      <c r="U14" s="2"/>
      <c r="V14" s="2"/>
      <c r="W14" s="2"/>
      <c r="X14" s="2"/>
      <c r="Y14" s="2"/>
      <c r="Z14" s="2"/>
      <c r="AA14" s="2"/>
      <c r="AB14" s="2"/>
      <c r="AC14" s="2"/>
      <c r="AD14" s="2"/>
      <c r="AE14" s="2"/>
      <c r="AF14" s="2"/>
    </row>
    <row r="15" spans="3:32" ht="15" x14ac:dyDescent="0.25">
      <c r="C15" s="252" t="s">
        <v>5583</v>
      </c>
      <c r="D15" s="252" t="s">
        <v>5584</v>
      </c>
      <c r="E15" s="813">
        <v>21322</v>
      </c>
      <c r="F15" s="768">
        <v>22030726</v>
      </c>
      <c r="G15" s="781">
        <v>750238</v>
      </c>
      <c r="H15" s="18"/>
      <c r="I15" s="252">
        <v>1</v>
      </c>
      <c r="J15" s="828">
        <v>0</v>
      </c>
      <c r="K15" s="362">
        <v>1000</v>
      </c>
      <c r="L15" s="796">
        <v>5.0000000000000002E-5</v>
      </c>
      <c r="M15" s="362">
        <v>1101.5363</v>
      </c>
      <c r="N15" s="303">
        <v>37.511900000000004</v>
      </c>
      <c r="O15" s="2"/>
      <c r="P15" s="2"/>
      <c r="Q15" s="2"/>
      <c r="R15" s="2"/>
      <c r="S15" s="2"/>
      <c r="T15" s="2"/>
      <c r="U15" s="2"/>
      <c r="V15" s="2"/>
      <c r="W15" s="2"/>
      <c r="X15" s="2"/>
      <c r="Y15" s="2"/>
      <c r="Z15" s="2"/>
      <c r="AA15" s="2"/>
      <c r="AB15" s="2"/>
      <c r="AC15" s="2"/>
      <c r="AD15" s="2"/>
      <c r="AE15" s="2"/>
      <c r="AF15" s="2"/>
    </row>
    <row r="16" spans="3:32" ht="15" x14ac:dyDescent="0.25">
      <c r="C16" s="252" t="s">
        <v>5902</v>
      </c>
      <c r="D16" s="252" t="s">
        <v>5918</v>
      </c>
      <c r="E16" s="813">
        <v>974</v>
      </c>
      <c r="F16" s="768">
        <v>11659253.032</v>
      </c>
      <c r="G16" s="781">
        <v>-412996.41600000003</v>
      </c>
      <c r="H16" s="18"/>
      <c r="I16" s="252">
        <v>0</v>
      </c>
      <c r="J16" s="829">
        <v>0</v>
      </c>
      <c r="K16" s="362">
        <v>2835528.98</v>
      </c>
      <c r="L16" s="820">
        <v>0</v>
      </c>
      <c r="M16" s="362">
        <v>0</v>
      </c>
      <c r="N16" s="303">
        <v>0</v>
      </c>
      <c r="O16" s="2"/>
      <c r="P16" s="2"/>
      <c r="Q16" s="2"/>
      <c r="R16" s="2"/>
      <c r="S16" s="2"/>
      <c r="T16" s="2"/>
      <c r="U16" s="2"/>
      <c r="V16" s="2"/>
      <c r="W16" s="2"/>
      <c r="X16" s="2"/>
      <c r="Y16" s="2"/>
      <c r="Z16" s="2"/>
      <c r="AA16" s="2"/>
      <c r="AB16" s="2"/>
      <c r="AC16" s="2"/>
      <c r="AD16" s="2"/>
      <c r="AE16" s="2"/>
      <c r="AF16" s="2"/>
    </row>
    <row r="17" spans="6:13" x14ac:dyDescent="0.2">
      <c r="K17" s="419"/>
    </row>
    <row r="18" spans="6:13" x14ac:dyDescent="0.2">
      <c r="F18" s="2"/>
      <c r="L18" s="151"/>
      <c r="M18" s="151"/>
    </row>
    <row r="19" spans="6:13" x14ac:dyDescent="0.2">
      <c r="F19" s="426"/>
    </row>
  </sheetData>
  <mergeCells count="3">
    <mergeCell ref="F12:G12"/>
    <mergeCell ref="C4:E4"/>
    <mergeCell ref="F4:G4"/>
  </mergeCells>
  <hyperlinks>
    <hyperlink ref="F1" location="BG!A1" display="BG" xr:uid="{00000000-0004-0000-0C00-000000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23A2F-9AB2-494A-949B-9987AE90A958}">
  <dimension ref="A1:Q690"/>
  <sheetViews>
    <sheetView topLeftCell="D15" zoomScaleNormal="100" workbookViewId="0"/>
  </sheetViews>
  <sheetFormatPr baseColWidth="10" defaultColWidth="11.42578125" defaultRowHeight="15" x14ac:dyDescent="0.25"/>
  <cols>
    <col min="1" max="1" width="10.7109375" style="643" bestFit="1" customWidth="1"/>
    <col min="2" max="2" width="8.42578125" bestFit="1" customWidth="1"/>
    <col min="3" max="3" width="16.140625" bestFit="1" customWidth="1"/>
    <col min="4" max="4" width="22.85546875" bestFit="1" customWidth="1"/>
    <col min="5" max="7" width="22.85546875" customWidth="1"/>
    <col min="8" max="8" width="58.85546875" bestFit="1" customWidth="1"/>
    <col min="9" max="9" width="27.42578125" style="294" bestFit="1" customWidth="1"/>
    <col min="10" max="10" width="16" style="294" customWidth="1"/>
    <col min="11" max="11" width="46" bestFit="1" customWidth="1"/>
    <col min="12" max="12" width="52.7109375" customWidth="1"/>
    <col min="13" max="13" width="73.7109375" bestFit="1" customWidth="1"/>
    <col min="14" max="14" width="20" bestFit="1" customWidth="1"/>
    <col min="15" max="15" width="28.7109375" bestFit="1" customWidth="1"/>
    <col min="16" max="16" width="12" bestFit="1" customWidth="1"/>
  </cols>
  <sheetData>
    <row r="1" spans="1:17" ht="17.25" customHeight="1" x14ac:dyDescent="0.25">
      <c r="A1" s="643" t="s">
        <v>691</v>
      </c>
      <c r="B1" t="s">
        <v>692</v>
      </c>
      <c r="C1" s="382" t="s">
        <v>693</v>
      </c>
      <c r="D1" t="s">
        <v>694</v>
      </c>
      <c r="E1" t="s">
        <v>1956</v>
      </c>
      <c r="F1" t="s">
        <v>1955</v>
      </c>
      <c r="G1" t="s">
        <v>2079</v>
      </c>
      <c r="H1" t="s">
        <v>695</v>
      </c>
      <c r="I1" s="454" t="s">
        <v>699</v>
      </c>
      <c r="J1" s="454" t="s">
        <v>2091</v>
      </c>
      <c r="K1" s="314" t="s">
        <v>3000</v>
      </c>
      <c r="L1" s="314" t="s">
        <v>1808</v>
      </c>
      <c r="M1" s="314" t="s">
        <v>3001</v>
      </c>
      <c r="N1" s="314" t="s">
        <v>2092</v>
      </c>
      <c r="O1" s="293" t="s">
        <v>697</v>
      </c>
      <c r="P1" s="415" t="s">
        <v>3021</v>
      </c>
      <c r="Q1" s="601" t="s">
        <v>5172</v>
      </c>
    </row>
    <row r="2" spans="1:17" x14ac:dyDescent="0.25">
      <c r="C2" s="382"/>
      <c r="H2" s="385" t="s">
        <v>700</v>
      </c>
      <c r="I2" s="642">
        <v>23605021.27</v>
      </c>
      <c r="J2" s="314">
        <f>I2/1000</f>
        <v>23605.021270000001</v>
      </c>
      <c r="K2" s="640"/>
      <c r="L2" s="314"/>
      <c r="M2" s="314"/>
      <c r="N2" s="314"/>
      <c r="O2" s="455">
        <v>28967956.559999999</v>
      </c>
      <c r="P2" s="314"/>
    </row>
    <row r="3" spans="1:17" x14ac:dyDescent="0.25">
      <c r="C3" s="382"/>
      <c r="H3" s="385" t="s">
        <v>1088</v>
      </c>
      <c r="I3" s="642">
        <v>-42447671.219999999</v>
      </c>
      <c r="J3" s="314">
        <f>I3/1000</f>
        <v>-42447.671219999997</v>
      </c>
      <c r="K3" s="640"/>
      <c r="L3" s="314"/>
      <c r="M3" s="314"/>
      <c r="N3" s="314"/>
      <c r="O3" s="455">
        <v>-36463944.409999996</v>
      </c>
    </row>
    <row r="4" spans="1:17" x14ac:dyDescent="0.25">
      <c r="C4" s="382"/>
      <c r="H4" s="385" t="s">
        <v>4463</v>
      </c>
      <c r="I4" s="641">
        <v>-444631295280</v>
      </c>
      <c r="J4" s="314">
        <f t="shared" ref="J4:J11" si="0">I4/1000</f>
        <v>-444631295.27999997</v>
      </c>
      <c r="K4" s="640"/>
      <c r="L4" s="314"/>
      <c r="M4" s="314"/>
      <c r="N4" s="314"/>
      <c r="O4" s="468"/>
    </row>
    <row r="5" spans="1:17" x14ac:dyDescent="0.25">
      <c r="A5" s="644">
        <v>44742</v>
      </c>
      <c r="B5" s="383">
        <v>7</v>
      </c>
      <c r="C5" s="383" t="s">
        <v>1809</v>
      </c>
      <c r="D5" s="383" t="s">
        <v>701</v>
      </c>
      <c r="E5" t="str">
        <f t="shared" ref="E5:E68" si="1">+MID(D5,3,2)&amp;+MID(D5,6,1)&amp;+MID(D5,8,2)&amp;+MID(D5,11,3)&amp;+MID(D5,17,2)&amp;+MID(D5,20,3)&amp;+MID(D5,24,2)</f>
        <v>111101010200199</v>
      </c>
      <c r="F5" s="315" t="str">
        <f t="shared" ref="F5:F68" si="2">MID(E5,3,1)</f>
        <v>1</v>
      </c>
      <c r="G5">
        <f>+VLOOKUP(L5,BG!$D$10:$F$70,3,FALSE)</f>
        <v>3</v>
      </c>
      <c r="H5" s="383" t="s">
        <v>702</v>
      </c>
      <c r="I5" s="632">
        <f>217390700-10000000</f>
        <v>207390700</v>
      </c>
      <c r="J5" s="314">
        <f>I5/1000</f>
        <v>207390.7</v>
      </c>
      <c r="K5" t="str">
        <f>+VLOOKUP(D5,'plan de cuentas'!C:G,4,0)</f>
        <v>ACTIVOS</v>
      </c>
      <c r="L5" t="str">
        <f>VLOOKUP(D5,'plan de cuentas'!C:H,5,0)</f>
        <v>Efectivo y equivalente de efectivo</v>
      </c>
      <c r="M5" t="str">
        <f>VLOOKUP(D5,'plan de cuentas'!C:I,6,0)</f>
        <v>Caja - Moneda local Guaranies</v>
      </c>
      <c r="N5" t="str">
        <f>VLOOKUP(D5,'plan de cuentas'!C:J,7,0)</f>
        <v>Activos Corrientes</v>
      </c>
      <c r="P5" t="str">
        <f>MID(E5,6,5)</f>
        <v>10102</v>
      </c>
      <c r="Q5" t="str">
        <f>+LEFT(E5,2)</f>
        <v>11</v>
      </c>
    </row>
    <row r="6" spans="1:17" x14ac:dyDescent="0.25">
      <c r="A6" s="644">
        <v>44742</v>
      </c>
      <c r="B6" s="384">
        <v>7</v>
      </c>
      <c r="C6" s="384" t="s">
        <v>1810</v>
      </c>
      <c r="D6" s="384" t="s">
        <v>704</v>
      </c>
      <c r="E6" t="str">
        <f t="shared" si="1"/>
        <v>111101010250601</v>
      </c>
      <c r="F6" t="str">
        <f t="shared" si="2"/>
        <v>1</v>
      </c>
      <c r="G6">
        <f>+VLOOKUP(L6,BG!$D$10:$F$70,3,FALSE)</f>
        <v>3</v>
      </c>
      <c r="H6" s="384" t="s">
        <v>4935</v>
      </c>
      <c r="I6" s="633">
        <v>11285108</v>
      </c>
      <c r="J6" s="314">
        <f t="shared" si="0"/>
        <v>11285.108</v>
      </c>
      <c r="K6" t="str">
        <f>+VLOOKUP(D6,'plan de cuentas'!C:G,4,0)</f>
        <v>ACTIVOS</v>
      </c>
      <c r="L6" t="str">
        <f>VLOOKUP(D6,'plan de cuentas'!C:H,5,0)</f>
        <v>Efectivo y equivalente de efectivo</v>
      </c>
      <c r="M6" t="str">
        <f>VLOOKUP(D6,'plan de cuentas'!C:I,6,0)</f>
        <v>Caja - Moneda extranjera Dólares</v>
      </c>
      <c r="N6" t="str">
        <f>VLOOKUP(D6,'plan de cuentas'!C:J,7,0)</f>
        <v>Activos Corrientes</v>
      </c>
      <c r="P6" t="str">
        <f t="shared" ref="P6:P11" si="3">MID(E6,6,5)</f>
        <v>10102</v>
      </c>
      <c r="Q6" t="str">
        <f t="shared" ref="Q6:Q69" si="4">+LEFT(E6,2)</f>
        <v>11</v>
      </c>
    </row>
    <row r="7" spans="1:17" x14ac:dyDescent="0.25">
      <c r="A7" s="644">
        <v>44742</v>
      </c>
      <c r="B7" s="383">
        <v>7</v>
      </c>
      <c r="C7" s="383" t="s">
        <v>1811</v>
      </c>
      <c r="D7" s="383" t="s">
        <v>706</v>
      </c>
      <c r="E7" t="str">
        <f t="shared" si="1"/>
        <v>111201090200299</v>
      </c>
      <c r="F7" t="str">
        <f t="shared" si="2"/>
        <v>1</v>
      </c>
      <c r="G7">
        <f>+VLOOKUP(L7,BG!$D$10:$F$70,3,FALSE)</f>
        <v>3</v>
      </c>
      <c r="H7" s="383" t="s">
        <v>4936</v>
      </c>
      <c r="I7" s="632">
        <v>687897150</v>
      </c>
      <c r="J7" s="314">
        <f t="shared" si="0"/>
        <v>687897.15</v>
      </c>
      <c r="K7" t="str">
        <f>+VLOOKUP(D7,'plan de cuentas'!C:G,4,0)</f>
        <v>ACTIVOS</v>
      </c>
      <c r="L7" t="str">
        <f>VLOOKUP(D7,'plan de cuentas'!C:H,5,0)</f>
        <v>Efectivo y equivalente de efectivo</v>
      </c>
      <c r="M7" t="str">
        <f>VLOOKUP(D7,'plan de cuentas'!C:I,6,0)</f>
        <v>Bancos Locales - Moneda local Guaraníes</v>
      </c>
      <c r="N7" t="str">
        <f>VLOOKUP(D7,'plan de cuentas'!C:J,7,0)</f>
        <v>Activos Corrientes</v>
      </c>
      <c r="P7" t="str">
        <f t="shared" si="3"/>
        <v>10902</v>
      </c>
      <c r="Q7" t="str">
        <f t="shared" si="4"/>
        <v>11</v>
      </c>
    </row>
    <row r="8" spans="1:17" x14ac:dyDescent="0.25">
      <c r="A8" s="644">
        <v>44742</v>
      </c>
      <c r="B8" s="384">
        <v>7</v>
      </c>
      <c r="C8" s="384" t="s">
        <v>2835</v>
      </c>
      <c r="D8" s="384" t="s">
        <v>2103</v>
      </c>
      <c r="E8" t="str">
        <f t="shared" si="1"/>
        <v>111201090221499</v>
      </c>
      <c r="F8" t="str">
        <f t="shared" si="2"/>
        <v>1</v>
      </c>
      <c r="G8">
        <f>+VLOOKUP(L8,BG!$D$10:$F$70,3,FALSE)</f>
        <v>3</v>
      </c>
      <c r="H8" s="384" t="s">
        <v>2532</v>
      </c>
      <c r="I8" s="633">
        <v>13888609</v>
      </c>
      <c r="J8" s="314">
        <f t="shared" si="0"/>
        <v>13888.609</v>
      </c>
      <c r="K8" t="str">
        <f>+VLOOKUP(D8,'plan de cuentas'!C:G,4,0)</f>
        <v>ACTIVOS</v>
      </c>
      <c r="L8" t="str">
        <f>VLOOKUP(D8,'plan de cuentas'!C:H,5,0)</f>
        <v>Efectivo y equivalente de efectivo</v>
      </c>
      <c r="M8" t="str">
        <f>VLOOKUP(D8,'plan de cuentas'!C:I,6,0)</f>
        <v>Bancos Locales - Moneda local Guaraníes</v>
      </c>
      <c r="N8" t="str">
        <f>VLOOKUP(D8,'plan de cuentas'!C:J,7,0)</f>
        <v>Activos Corrientes</v>
      </c>
      <c r="P8" t="str">
        <f t="shared" si="3"/>
        <v>10902</v>
      </c>
      <c r="Q8" t="str">
        <f t="shared" si="4"/>
        <v>11</v>
      </c>
    </row>
    <row r="9" spans="1:17" x14ac:dyDescent="0.25">
      <c r="A9" s="644">
        <v>44742</v>
      </c>
      <c r="B9" s="383">
        <v>7</v>
      </c>
      <c r="C9" s="383" t="s">
        <v>2836</v>
      </c>
      <c r="D9" s="383" t="s">
        <v>2104</v>
      </c>
      <c r="E9" t="str">
        <f t="shared" si="1"/>
        <v>111201090300101</v>
      </c>
      <c r="F9" t="str">
        <f t="shared" si="2"/>
        <v>1</v>
      </c>
      <c r="G9">
        <f>+VLOOKUP(L9,BG!$D$10:$F$70,3,FALSE)</f>
        <v>3</v>
      </c>
      <c r="H9" s="383" t="s">
        <v>2533</v>
      </c>
      <c r="I9" s="632">
        <v>8132331</v>
      </c>
      <c r="J9" s="314">
        <f t="shared" si="0"/>
        <v>8132.3310000000001</v>
      </c>
      <c r="K9" t="str">
        <f>+VLOOKUP(D9,'plan de cuentas'!C:G,4,0)</f>
        <v>ACTIVOS</v>
      </c>
      <c r="L9" t="str">
        <f>VLOOKUP(D9,'plan de cuentas'!C:H,5,0)</f>
        <v>Efectivo y equivalente de efectivo</v>
      </c>
      <c r="M9" t="str">
        <f>VLOOKUP(D9,'plan de cuentas'!C:I,6,0)</f>
        <v>Bancos Locales - Moneda extranjera Dólares</v>
      </c>
      <c r="N9" t="str">
        <f>VLOOKUP(D9,'plan de cuentas'!C:J,7,0)</f>
        <v>Activos Corrientes</v>
      </c>
      <c r="P9" t="str">
        <f t="shared" si="3"/>
        <v>10903</v>
      </c>
      <c r="Q9" t="str">
        <f t="shared" si="4"/>
        <v>11</v>
      </c>
    </row>
    <row r="10" spans="1:17" x14ac:dyDescent="0.25">
      <c r="A10" s="644">
        <v>44742</v>
      </c>
      <c r="B10" s="384">
        <v>7</v>
      </c>
      <c r="C10" s="384" t="s">
        <v>1812</v>
      </c>
      <c r="D10" s="384" t="s">
        <v>712</v>
      </c>
      <c r="E10" t="str">
        <f t="shared" si="1"/>
        <v>111201090400699</v>
      </c>
      <c r="F10" t="str">
        <f t="shared" si="2"/>
        <v>1</v>
      </c>
      <c r="G10">
        <f>+VLOOKUP(L10,BG!$D$10:$F$70,3,FALSE)</f>
        <v>3</v>
      </c>
      <c r="H10" s="384" t="s">
        <v>713</v>
      </c>
      <c r="I10" s="633">
        <v>14904721</v>
      </c>
      <c r="J10" s="314">
        <f t="shared" si="0"/>
        <v>14904.721</v>
      </c>
      <c r="K10" t="str">
        <f>+VLOOKUP(D10,'plan de cuentas'!C:G,4,0)</f>
        <v>ACTIVOS</v>
      </c>
      <c r="L10" t="str">
        <f>VLOOKUP(D10,'plan de cuentas'!C:H,5,0)</f>
        <v>Efectivo y equivalente de efectivo</v>
      </c>
      <c r="M10" t="str">
        <f>VLOOKUP(D10,'plan de cuentas'!C:I,6,0)</f>
        <v>Bancos Locales - Moneda local Guaraníes</v>
      </c>
      <c r="N10" t="str">
        <f>VLOOKUP(D10,'plan de cuentas'!C:J,7,0)</f>
        <v>Activos Corrientes</v>
      </c>
      <c r="P10" t="str">
        <f t="shared" si="3"/>
        <v>10904</v>
      </c>
      <c r="Q10" t="str">
        <f t="shared" si="4"/>
        <v>11</v>
      </c>
    </row>
    <row r="11" spans="1:17" x14ac:dyDescent="0.25">
      <c r="A11" s="644">
        <v>44742</v>
      </c>
      <c r="B11" s="383">
        <v>7</v>
      </c>
      <c r="C11" s="383" t="s">
        <v>1813</v>
      </c>
      <c r="D11" s="383" t="s">
        <v>714</v>
      </c>
      <c r="E11" t="str">
        <f t="shared" si="1"/>
        <v>111201090400901</v>
      </c>
      <c r="F11" t="str">
        <f t="shared" si="2"/>
        <v>1</v>
      </c>
      <c r="G11">
        <f>+VLOOKUP(L11,BG!$D$10:$F$70,3,FALSE)</f>
        <v>3</v>
      </c>
      <c r="H11" s="383" t="s">
        <v>715</v>
      </c>
      <c r="I11" s="632">
        <v>1221767068</v>
      </c>
      <c r="J11" s="314">
        <f t="shared" si="0"/>
        <v>1221767.068</v>
      </c>
      <c r="K11" t="str">
        <f>+VLOOKUP(D11,'plan de cuentas'!C:G,4,0)</f>
        <v>ACTIVOS</v>
      </c>
      <c r="L11" t="str">
        <f>VLOOKUP(D11,'plan de cuentas'!C:H,5,0)</f>
        <v>Efectivo y equivalente de efectivo</v>
      </c>
      <c r="M11" t="str">
        <f>VLOOKUP(D11,'plan de cuentas'!C:I,6,0)</f>
        <v>Bancos Locales - Moneda extranjera Dólares</v>
      </c>
      <c r="N11" t="str">
        <f>VLOOKUP(D11,'plan de cuentas'!C:J,7,0)</f>
        <v>Activos Corrientes</v>
      </c>
      <c r="P11" t="str">
        <f t="shared" si="3"/>
        <v>10904</v>
      </c>
      <c r="Q11" t="str">
        <f t="shared" si="4"/>
        <v>11</v>
      </c>
    </row>
    <row r="12" spans="1:17" x14ac:dyDescent="0.25">
      <c r="A12" s="644">
        <v>44742</v>
      </c>
      <c r="B12" s="384">
        <v>7</v>
      </c>
      <c r="C12" s="384" t="s">
        <v>2837</v>
      </c>
      <c r="D12" s="384" t="s">
        <v>2107</v>
      </c>
      <c r="E12" t="str">
        <f t="shared" si="1"/>
        <v>111201090401099</v>
      </c>
      <c r="F12" t="str">
        <f t="shared" si="2"/>
        <v>1</v>
      </c>
      <c r="G12">
        <f>+VLOOKUP(L12,BG!$D$10:$F$70,3,FALSE)</f>
        <v>3</v>
      </c>
      <c r="H12" s="384" t="s">
        <v>2534</v>
      </c>
      <c r="I12" s="633">
        <v>256635766</v>
      </c>
      <c r="J12" s="314">
        <f t="shared" ref="J12:J75" si="5">I12/1000</f>
        <v>256635.766</v>
      </c>
      <c r="K12" t="str">
        <f>+VLOOKUP(D12,'plan de cuentas'!C:G,4,0)</f>
        <v>ACTIVOS</v>
      </c>
      <c r="L12" t="str">
        <f>VLOOKUP(D12,'plan de cuentas'!C:H,5,0)</f>
        <v>Efectivo y equivalente de efectivo</v>
      </c>
      <c r="M12" t="str">
        <f>VLOOKUP(D12,'plan de cuentas'!C:I,6,0)</f>
        <v>Bancos Locales - Moneda local Guaraníes</v>
      </c>
      <c r="N12" t="str">
        <f>VLOOKUP(D12,'plan de cuentas'!C:J,7,0)</f>
        <v>Activos Corrientes</v>
      </c>
      <c r="P12" t="str">
        <f t="shared" ref="P12:P75" si="6">MID(E12,6,5)</f>
        <v>10904</v>
      </c>
      <c r="Q12" t="str">
        <f t="shared" si="4"/>
        <v>11</v>
      </c>
    </row>
    <row r="13" spans="1:17" x14ac:dyDescent="0.25">
      <c r="A13" s="644">
        <v>44742</v>
      </c>
      <c r="B13" s="383">
        <v>7</v>
      </c>
      <c r="C13" s="383" t="s">
        <v>4977</v>
      </c>
      <c r="D13" s="383" t="s">
        <v>2108</v>
      </c>
      <c r="E13" t="str">
        <f t="shared" si="1"/>
        <v>111201090401799</v>
      </c>
      <c r="F13" t="str">
        <f t="shared" si="2"/>
        <v>1</v>
      </c>
      <c r="G13">
        <f>+VLOOKUP(L13,BG!$D$10:$F$70,3,FALSE)</f>
        <v>3</v>
      </c>
      <c r="H13" s="383" t="s">
        <v>718</v>
      </c>
      <c r="I13" s="632">
        <v>1837000</v>
      </c>
      <c r="J13" s="314">
        <f t="shared" si="5"/>
        <v>1837</v>
      </c>
      <c r="K13" t="str">
        <f>+VLOOKUP(D13,'plan de cuentas'!C:G,4,0)</f>
        <v>ACTIVOS</v>
      </c>
      <c r="L13" t="str">
        <f>VLOOKUP(D13,'plan de cuentas'!C:H,5,0)</f>
        <v>Efectivo y equivalente de efectivo</v>
      </c>
      <c r="M13" t="str">
        <f>VLOOKUP(D13,'plan de cuentas'!C:I,6,0)</f>
        <v>Bancos Locales - Moneda local Guaraníes</v>
      </c>
      <c r="N13" t="str">
        <f>VLOOKUP(D13,'plan de cuentas'!C:J,7,0)</f>
        <v>Activos Corrientes</v>
      </c>
      <c r="P13" t="str">
        <f t="shared" si="6"/>
        <v>10904</v>
      </c>
      <c r="Q13" t="str">
        <f t="shared" si="4"/>
        <v>11</v>
      </c>
    </row>
    <row r="14" spans="1:17" x14ac:dyDescent="0.25">
      <c r="A14" s="644">
        <v>44742</v>
      </c>
      <c r="B14" s="384">
        <v>7</v>
      </c>
      <c r="C14" s="384" t="s">
        <v>4978</v>
      </c>
      <c r="D14" s="384" t="s">
        <v>2109</v>
      </c>
      <c r="E14" t="str">
        <f t="shared" si="1"/>
        <v>111201090402101</v>
      </c>
      <c r="F14" t="str">
        <f t="shared" si="2"/>
        <v>1</v>
      </c>
      <c r="G14">
        <f>+VLOOKUP(L14,BG!$D$10:$F$70,3,FALSE)</f>
        <v>3</v>
      </c>
      <c r="H14" s="384" t="s">
        <v>719</v>
      </c>
      <c r="I14" s="633">
        <v>66629</v>
      </c>
      <c r="J14" s="314">
        <f t="shared" si="5"/>
        <v>66.629000000000005</v>
      </c>
      <c r="K14" t="str">
        <f>+VLOOKUP(D14,'plan de cuentas'!C:G,4,0)</f>
        <v>ACTIVOS</v>
      </c>
      <c r="L14" t="str">
        <f>VLOOKUP(D14,'plan de cuentas'!C:H,5,0)</f>
        <v>Efectivo y equivalente de efectivo</v>
      </c>
      <c r="M14" t="str">
        <f>VLOOKUP(D14,'plan de cuentas'!C:I,6,0)</f>
        <v>Bancos Locales - Moneda extranjera Dólares</v>
      </c>
      <c r="N14" t="str">
        <f>VLOOKUP(D14,'plan de cuentas'!C:J,7,0)</f>
        <v>Activos Corrientes</v>
      </c>
      <c r="P14" t="str">
        <f t="shared" si="6"/>
        <v>10904</v>
      </c>
      <c r="Q14" t="str">
        <f t="shared" si="4"/>
        <v>11</v>
      </c>
    </row>
    <row r="15" spans="1:17" x14ac:dyDescent="0.25">
      <c r="A15" s="644">
        <v>44742</v>
      </c>
      <c r="B15" s="383">
        <v>7</v>
      </c>
      <c r="C15" s="383" t="s">
        <v>2838</v>
      </c>
      <c r="D15" s="383" t="s">
        <v>2110</v>
      </c>
      <c r="E15" t="str">
        <f t="shared" si="1"/>
        <v>111201090402299</v>
      </c>
      <c r="F15" t="str">
        <f t="shared" si="2"/>
        <v>1</v>
      </c>
      <c r="G15">
        <f>+VLOOKUP(L15,BG!$D$10:$F$70,3,FALSE)</f>
        <v>3</v>
      </c>
      <c r="H15" s="383" t="s">
        <v>720</v>
      </c>
      <c r="I15" s="632">
        <v>1369825</v>
      </c>
      <c r="J15" s="314">
        <f t="shared" si="5"/>
        <v>1369.825</v>
      </c>
      <c r="K15" t="str">
        <f>+VLOOKUP(D15,'plan de cuentas'!C:G,4,0)</f>
        <v>ACTIVOS</v>
      </c>
      <c r="L15" t="str">
        <f>VLOOKUP(D15,'plan de cuentas'!C:H,5,0)</f>
        <v>Efectivo y equivalente de efectivo</v>
      </c>
      <c r="M15" t="str">
        <f>VLOOKUP(D15,'plan de cuentas'!C:I,6,0)</f>
        <v>Bancos Locales - Moneda local Guaraníes</v>
      </c>
      <c r="N15" t="str">
        <f>VLOOKUP(D15,'plan de cuentas'!C:J,7,0)</f>
        <v>Activos Corrientes</v>
      </c>
      <c r="P15" t="str">
        <f t="shared" si="6"/>
        <v>10904</v>
      </c>
      <c r="Q15" t="str">
        <f t="shared" si="4"/>
        <v>11</v>
      </c>
    </row>
    <row r="16" spans="1:17" x14ac:dyDescent="0.25">
      <c r="A16" s="644">
        <v>44742</v>
      </c>
      <c r="B16" s="384">
        <v>7</v>
      </c>
      <c r="C16" s="384" t="s">
        <v>1814</v>
      </c>
      <c r="D16" s="384" t="s">
        <v>721</v>
      </c>
      <c r="E16" t="str">
        <f t="shared" si="1"/>
        <v>111201090402599</v>
      </c>
      <c r="F16" t="str">
        <f t="shared" si="2"/>
        <v>1</v>
      </c>
      <c r="G16">
        <f>+VLOOKUP(L16,BG!$D$10:$F$70,3,FALSE)</f>
        <v>3</v>
      </c>
      <c r="H16" s="384" t="s">
        <v>722</v>
      </c>
      <c r="I16" s="633">
        <v>23772294</v>
      </c>
      <c r="J16" s="314">
        <f t="shared" si="5"/>
        <v>23772.294000000002</v>
      </c>
      <c r="K16" t="str">
        <f>+VLOOKUP(D16,'plan de cuentas'!C:G,4,0)</f>
        <v>ACTIVOS</v>
      </c>
      <c r="L16" t="str">
        <f>VLOOKUP(D16,'plan de cuentas'!C:H,5,0)</f>
        <v>Efectivo y equivalente de efectivo</v>
      </c>
      <c r="M16" t="str">
        <f>VLOOKUP(D16,'plan de cuentas'!C:I,6,0)</f>
        <v>Bancos Locales - Moneda local Guaraníes</v>
      </c>
      <c r="N16" t="str">
        <f>VLOOKUP(D16,'plan de cuentas'!C:J,7,0)</f>
        <v>Activos Corrientes</v>
      </c>
      <c r="P16" t="str">
        <f t="shared" si="6"/>
        <v>10904</v>
      </c>
      <c r="Q16" t="str">
        <f t="shared" si="4"/>
        <v>11</v>
      </c>
    </row>
    <row r="17" spans="1:17" x14ac:dyDescent="0.25">
      <c r="A17" s="644">
        <v>44742</v>
      </c>
      <c r="B17" s="383">
        <v>7</v>
      </c>
      <c r="C17" s="383" t="s">
        <v>4784</v>
      </c>
      <c r="D17" s="383" t="s">
        <v>723</v>
      </c>
      <c r="E17" t="str">
        <f t="shared" si="1"/>
        <v>111201090402699</v>
      </c>
      <c r="F17" t="str">
        <f t="shared" si="2"/>
        <v>1</v>
      </c>
      <c r="G17">
        <f>+VLOOKUP(L17,BG!$D$10:$F$70,3,FALSE)</f>
        <v>3</v>
      </c>
      <c r="H17" s="383" t="s">
        <v>724</v>
      </c>
      <c r="I17" s="632">
        <v>162233</v>
      </c>
      <c r="J17" s="314">
        <f t="shared" si="5"/>
        <v>162.233</v>
      </c>
      <c r="K17" t="str">
        <f>+VLOOKUP(D17,'plan de cuentas'!C:G,4,0)</f>
        <v>ACTIVOS</v>
      </c>
      <c r="L17" t="str">
        <f>VLOOKUP(D17,'plan de cuentas'!C:H,5,0)</f>
        <v>Efectivo y equivalente de efectivo</v>
      </c>
      <c r="M17" t="str">
        <f>VLOOKUP(D17,'plan de cuentas'!C:I,6,0)</f>
        <v>Bancos Locales - Moneda local Guaraníes</v>
      </c>
      <c r="N17" t="str">
        <f>VLOOKUP(D17,'plan de cuentas'!C:J,7,0)</f>
        <v>Activos Corrientes</v>
      </c>
      <c r="P17" t="str">
        <f t="shared" si="6"/>
        <v>10904</v>
      </c>
      <c r="Q17" t="str">
        <f t="shared" si="4"/>
        <v>11</v>
      </c>
    </row>
    <row r="18" spans="1:17" x14ac:dyDescent="0.25">
      <c r="A18" s="644">
        <v>44742</v>
      </c>
      <c r="B18" s="384">
        <v>7</v>
      </c>
      <c r="C18" s="384" t="s">
        <v>4785</v>
      </c>
      <c r="D18" s="384" t="s">
        <v>4630</v>
      </c>
      <c r="E18" t="str">
        <f t="shared" si="1"/>
        <v>111201090403799</v>
      </c>
      <c r="F18" t="str">
        <f t="shared" si="2"/>
        <v>1</v>
      </c>
      <c r="G18">
        <f>+VLOOKUP(L18,BG!$D$10:$F$70,3,FALSE)</f>
        <v>3</v>
      </c>
      <c r="H18" s="384" t="s">
        <v>4665</v>
      </c>
      <c r="I18" s="633">
        <v>17547</v>
      </c>
      <c r="J18" s="314">
        <f t="shared" si="5"/>
        <v>17.547000000000001</v>
      </c>
      <c r="K18" t="str">
        <f>+VLOOKUP(D18,'plan de cuentas'!C:G,4,0)</f>
        <v>ACTIVOS</v>
      </c>
      <c r="L18" t="str">
        <f>VLOOKUP(D18,'plan de cuentas'!C:H,5,0)</f>
        <v>Efectivo y equivalente de efectivo</v>
      </c>
      <c r="M18" t="str">
        <f>VLOOKUP(D18,'plan de cuentas'!C:I,6,0)</f>
        <v>Bancos Locales - Moneda local Guaraníes</v>
      </c>
      <c r="N18" t="str">
        <f>VLOOKUP(D18,'plan de cuentas'!C:J,7,0)</f>
        <v>Activos Corrientes</v>
      </c>
      <c r="P18" t="str">
        <f t="shared" si="6"/>
        <v>10904</v>
      </c>
      <c r="Q18" t="str">
        <f t="shared" si="4"/>
        <v>11</v>
      </c>
    </row>
    <row r="19" spans="1:17" x14ac:dyDescent="0.25">
      <c r="A19" s="644">
        <v>44742</v>
      </c>
      <c r="B19" s="383">
        <v>7</v>
      </c>
      <c r="C19" s="383" t="s">
        <v>4787</v>
      </c>
      <c r="D19" s="383" t="s">
        <v>4526</v>
      </c>
      <c r="E19" t="str">
        <f t="shared" si="1"/>
        <v>111201090403899</v>
      </c>
      <c r="F19" t="str">
        <f t="shared" si="2"/>
        <v>1</v>
      </c>
      <c r="G19">
        <f>+VLOOKUP(L19,BG!$D$10:$F$70,3,FALSE)</f>
        <v>3</v>
      </c>
      <c r="H19" s="383" t="s">
        <v>4571</v>
      </c>
      <c r="I19" s="632">
        <v>152682834</v>
      </c>
      <c r="J19" s="314">
        <f t="shared" si="5"/>
        <v>152682.834</v>
      </c>
      <c r="K19" t="str">
        <f>+VLOOKUP(D19,'plan de cuentas'!C:G,4,0)</f>
        <v>ACTIVOS</v>
      </c>
      <c r="L19" t="str">
        <f>VLOOKUP(D19,'plan de cuentas'!C:H,5,0)</f>
        <v>Efectivo y equivalente de efectivo</v>
      </c>
      <c r="M19" t="str">
        <f>VLOOKUP(D19,'plan de cuentas'!C:I,6,0)</f>
        <v>Bancos Locales - Moneda local Guaraníes</v>
      </c>
      <c r="N19" t="str">
        <f>VLOOKUP(D19,'plan de cuentas'!C:J,7,0)</f>
        <v>Activos Corrientes</v>
      </c>
      <c r="P19" t="str">
        <f t="shared" si="6"/>
        <v>10904</v>
      </c>
      <c r="Q19" t="str">
        <f t="shared" si="4"/>
        <v>11</v>
      </c>
    </row>
    <row r="20" spans="1:17" x14ac:dyDescent="0.25">
      <c r="A20" s="644">
        <v>44742</v>
      </c>
      <c r="B20" s="384">
        <v>7</v>
      </c>
      <c r="C20" s="384" t="s">
        <v>1815</v>
      </c>
      <c r="D20" s="384" t="s">
        <v>725</v>
      </c>
      <c r="E20" t="str">
        <f t="shared" si="1"/>
        <v>111201090403999</v>
      </c>
      <c r="F20" t="str">
        <f t="shared" si="2"/>
        <v>1</v>
      </c>
      <c r="G20">
        <f>+VLOOKUP(L20,BG!$D$10:$F$70,3,FALSE)</f>
        <v>3</v>
      </c>
      <c r="H20" s="384" t="s">
        <v>726</v>
      </c>
      <c r="I20" s="633">
        <v>4594871</v>
      </c>
      <c r="J20" s="314">
        <f t="shared" si="5"/>
        <v>4594.8710000000001</v>
      </c>
      <c r="K20" t="str">
        <f>+VLOOKUP(D20,'plan de cuentas'!C:G,4,0)</f>
        <v>ACTIVOS</v>
      </c>
      <c r="L20" t="str">
        <f>VLOOKUP(D20,'plan de cuentas'!C:H,5,0)</f>
        <v>Efectivo y equivalente de efectivo</v>
      </c>
      <c r="M20" t="str">
        <f>VLOOKUP(D20,'plan de cuentas'!C:I,6,0)</f>
        <v>Bancos Locales - Moneda local Guaraníes</v>
      </c>
      <c r="N20" t="str">
        <f>VLOOKUP(D20,'plan de cuentas'!C:J,7,0)</f>
        <v>Activos Corrientes</v>
      </c>
      <c r="P20" t="str">
        <f t="shared" si="6"/>
        <v>10904</v>
      </c>
      <c r="Q20" t="str">
        <f t="shared" si="4"/>
        <v>11</v>
      </c>
    </row>
    <row r="21" spans="1:17" x14ac:dyDescent="0.25">
      <c r="A21" s="644">
        <v>44742</v>
      </c>
      <c r="B21" s="383">
        <v>7</v>
      </c>
      <c r="C21" s="383" t="s">
        <v>4979</v>
      </c>
      <c r="D21" s="383" t="s">
        <v>728</v>
      </c>
      <c r="E21" t="str">
        <f t="shared" si="1"/>
        <v>111201090404499</v>
      </c>
      <c r="F21" t="str">
        <f t="shared" si="2"/>
        <v>1</v>
      </c>
      <c r="G21">
        <f>+VLOOKUP(L21,BG!$D$10:$F$70,3,FALSE)</f>
        <v>3</v>
      </c>
      <c r="H21" s="383" t="s">
        <v>729</v>
      </c>
      <c r="I21" s="632">
        <v>33000</v>
      </c>
      <c r="J21" s="314">
        <f t="shared" si="5"/>
        <v>33</v>
      </c>
      <c r="K21" t="str">
        <f>+VLOOKUP(D21,'plan de cuentas'!C:G,4,0)</f>
        <v>ACTIVOS</v>
      </c>
      <c r="L21" t="str">
        <f>VLOOKUP(D21,'plan de cuentas'!C:H,5,0)</f>
        <v>Efectivo y equivalente de efectivo</v>
      </c>
      <c r="M21" t="str">
        <f>VLOOKUP(D21,'plan de cuentas'!C:I,6,0)</f>
        <v>Bancos Locales - Moneda local Guaraníes</v>
      </c>
      <c r="N21" t="str">
        <f>VLOOKUP(D21,'plan de cuentas'!C:J,7,0)</f>
        <v>Activos Corrientes</v>
      </c>
      <c r="P21" t="str">
        <f t="shared" si="6"/>
        <v>10904</v>
      </c>
      <c r="Q21" t="str">
        <f t="shared" si="4"/>
        <v>11</v>
      </c>
    </row>
    <row r="22" spans="1:17" x14ac:dyDescent="0.25">
      <c r="A22" s="644">
        <v>44742</v>
      </c>
      <c r="B22" s="384">
        <v>7</v>
      </c>
      <c r="C22" s="384" t="s">
        <v>1816</v>
      </c>
      <c r="D22" s="384" t="s">
        <v>730</v>
      </c>
      <c r="E22" t="str">
        <f t="shared" si="1"/>
        <v>111201090404599</v>
      </c>
      <c r="F22" t="str">
        <f t="shared" si="2"/>
        <v>1</v>
      </c>
      <c r="G22">
        <f>+VLOOKUP(L22,BG!$D$10:$F$70,3,FALSE)</f>
        <v>3</v>
      </c>
      <c r="H22" s="384" t="s">
        <v>731</v>
      </c>
      <c r="I22" s="633">
        <v>2464287</v>
      </c>
      <c r="J22" s="314">
        <f t="shared" si="5"/>
        <v>2464.2869999999998</v>
      </c>
      <c r="K22" t="str">
        <f>+VLOOKUP(D22,'plan de cuentas'!C:G,4,0)</f>
        <v>ACTIVOS</v>
      </c>
      <c r="L22" t="str">
        <f>VLOOKUP(D22,'plan de cuentas'!C:H,5,0)</f>
        <v>Efectivo y equivalente de efectivo</v>
      </c>
      <c r="M22" t="str">
        <f>VLOOKUP(D22,'plan de cuentas'!C:I,6,0)</f>
        <v>Bancos Locales - Moneda local Guaraníes</v>
      </c>
      <c r="N22" t="str">
        <f>VLOOKUP(D22,'plan de cuentas'!C:J,7,0)</f>
        <v>Activos Corrientes</v>
      </c>
      <c r="P22" t="str">
        <f t="shared" si="6"/>
        <v>10904</v>
      </c>
      <c r="Q22" t="str">
        <f t="shared" si="4"/>
        <v>11</v>
      </c>
    </row>
    <row r="23" spans="1:17" x14ac:dyDescent="0.25">
      <c r="A23" s="644">
        <v>44742</v>
      </c>
      <c r="B23" s="383">
        <v>7</v>
      </c>
      <c r="C23" s="383" t="s">
        <v>1817</v>
      </c>
      <c r="D23" s="383" t="s">
        <v>733</v>
      </c>
      <c r="E23" t="str">
        <f t="shared" si="1"/>
        <v>111201090404999</v>
      </c>
      <c r="F23" t="str">
        <f t="shared" si="2"/>
        <v>1</v>
      </c>
      <c r="G23">
        <f>+VLOOKUP(L23,BG!$D$10:$F$70,3,FALSE)</f>
        <v>3</v>
      </c>
      <c r="H23" s="383" t="s">
        <v>734</v>
      </c>
      <c r="I23" s="632">
        <v>46060275</v>
      </c>
      <c r="J23" s="314">
        <f t="shared" si="5"/>
        <v>46060.275000000001</v>
      </c>
      <c r="K23" t="str">
        <f>+VLOOKUP(D23,'plan de cuentas'!C:G,4,0)</f>
        <v>ACTIVOS</v>
      </c>
      <c r="L23" t="str">
        <f>VLOOKUP(D23,'plan de cuentas'!C:H,5,0)</f>
        <v>Efectivo y equivalente de efectivo</v>
      </c>
      <c r="M23" t="str">
        <f>VLOOKUP(D23,'plan de cuentas'!C:I,6,0)</f>
        <v>Bancos Locales - Moneda local Guaraníes</v>
      </c>
      <c r="N23" t="str">
        <f>VLOOKUP(D23,'plan de cuentas'!C:J,7,0)</f>
        <v>Activos Corrientes</v>
      </c>
      <c r="P23" t="str">
        <f t="shared" si="6"/>
        <v>10904</v>
      </c>
      <c r="Q23" t="str">
        <f t="shared" si="4"/>
        <v>11</v>
      </c>
    </row>
    <row r="24" spans="1:17" x14ac:dyDescent="0.25">
      <c r="A24" s="644">
        <v>44742</v>
      </c>
      <c r="B24" s="384">
        <v>7</v>
      </c>
      <c r="C24" s="384" t="s">
        <v>1818</v>
      </c>
      <c r="D24" s="384" t="s">
        <v>741</v>
      </c>
      <c r="E24" t="str">
        <f t="shared" si="1"/>
        <v>111201090405399</v>
      </c>
      <c r="F24" t="str">
        <f t="shared" si="2"/>
        <v>1</v>
      </c>
      <c r="G24">
        <f>+VLOOKUP(L24,BG!$D$10:$F$70,3,FALSE)</f>
        <v>3</v>
      </c>
      <c r="H24" s="384" t="s">
        <v>742</v>
      </c>
      <c r="I24" s="633">
        <v>7083628</v>
      </c>
      <c r="J24" s="314">
        <f t="shared" si="5"/>
        <v>7083.6279999999997</v>
      </c>
      <c r="K24" t="str">
        <f>+VLOOKUP(D24,'plan de cuentas'!C:G,4,0)</f>
        <v>ACTIVOS</v>
      </c>
      <c r="L24" t="str">
        <f>VLOOKUP(D24,'plan de cuentas'!C:H,5,0)</f>
        <v>Efectivo y equivalente de efectivo</v>
      </c>
      <c r="M24" t="str">
        <f>VLOOKUP(D24,'plan de cuentas'!C:I,6,0)</f>
        <v>Bancos Locales - Moneda local Guaraníes</v>
      </c>
      <c r="N24" t="str">
        <f>VLOOKUP(D24,'plan de cuentas'!C:J,7,0)</f>
        <v>Activos Corrientes</v>
      </c>
      <c r="P24" t="str">
        <f t="shared" si="6"/>
        <v>10904</v>
      </c>
      <c r="Q24" t="str">
        <f t="shared" si="4"/>
        <v>11</v>
      </c>
    </row>
    <row r="25" spans="1:17" x14ac:dyDescent="0.25">
      <c r="A25" s="644">
        <v>44742</v>
      </c>
      <c r="B25" s="383">
        <v>7</v>
      </c>
      <c r="C25" s="383" t="s">
        <v>1819</v>
      </c>
      <c r="D25" s="383" t="s">
        <v>743</v>
      </c>
      <c r="E25" t="str">
        <f t="shared" si="1"/>
        <v>111201090405401</v>
      </c>
      <c r="F25" t="str">
        <f t="shared" si="2"/>
        <v>1</v>
      </c>
      <c r="G25">
        <f>+VLOOKUP(L25,BG!$D$10:$F$70,3,FALSE)</f>
        <v>3</v>
      </c>
      <c r="H25" s="383" t="s">
        <v>744</v>
      </c>
      <c r="I25" s="632">
        <v>3039515</v>
      </c>
      <c r="J25" s="314">
        <f t="shared" si="5"/>
        <v>3039.5149999999999</v>
      </c>
      <c r="K25" t="str">
        <f>+VLOOKUP(D25,'plan de cuentas'!C:G,4,0)</f>
        <v>ACTIVOS</v>
      </c>
      <c r="L25" t="str">
        <f>VLOOKUP(D25,'plan de cuentas'!C:H,5,0)</f>
        <v>Efectivo y equivalente de efectivo</v>
      </c>
      <c r="M25" t="str">
        <f>VLOOKUP(D25,'plan de cuentas'!C:I,6,0)</f>
        <v>Bancos Locales - Moneda extranjera Dólares</v>
      </c>
      <c r="N25" t="str">
        <f>VLOOKUP(D25,'plan de cuentas'!C:J,7,0)</f>
        <v>Activos Corrientes</v>
      </c>
      <c r="P25" t="str">
        <f t="shared" si="6"/>
        <v>10904</v>
      </c>
      <c r="Q25" t="str">
        <f t="shared" si="4"/>
        <v>11</v>
      </c>
    </row>
    <row r="26" spans="1:17" x14ac:dyDescent="0.25">
      <c r="A26" s="644">
        <v>44742</v>
      </c>
      <c r="B26" s="384">
        <v>7</v>
      </c>
      <c r="C26" s="384" t="s">
        <v>4980</v>
      </c>
      <c r="D26" s="384" t="s">
        <v>747</v>
      </c>
      <c r="E26" t="str">
        <f t="shared" si="1"/>
        <v>111201090405601</v>
      </c>
      <c r="F26" t="str">
        <f t="shared" si="2"/>
        <v>1</v>
      </c>
      <c r="G26">
        <f>+VLOOKUP(L26,BG!$D$10:$F$70,3,FALSE)</f>
        <v>3</v>
      </c>
      <c r="H26" s="384" t="s">
        <v>748</v>
      </c>
      <c r="I26" s="633">
        <v>15065</v>
      </c>
      <c r="J26" s="314">
        <f t="shared" si="5"/>
        <v>15.065</v>
      </c>
      <c r="K26" t="str">
        <f>+VLOOKUP(D26,'plan de cuentas'!C:G,4,0)</f>
        <v>ACTIVOS</v>
      </c>
      <c r="L26" t="str">
        <f>VLOOKUP(D26,'plan de cuentas'!C:H,5,0)</f>
        <v>Efectivo y equivalente de efectivo</v>
      </c>
      <c r="M26" t="str">
        <f>VLOOKUP(D26,'plan de cuentas'!C:I,6,0)</f>
        <v>Bancos Locales - Moneda extranjera Dólares</v>
      </c>
      <c r="N26" t="str">
        <f>VLOOKUP(D26,'plan de cuentas'!C:J,7,0)</f>
        <v>Activos Corrientes</v>
      </c>
      <c r="P26" t="str">
        <f t="shared" si="6"/>
        <v>10904</v>
      </c>
      <c r="Q26" t="str">
        <f t="shared" si="4"/>
        <v>11</v>
      </c>
    </row>
    <row r="27" spans="1:17" x14ac:dyDescent="0.25">
      <c r="A27" s="644">
        <v>44742</v>
      </c>
      <c r="B27" s="383">
        <v>7</v>
      </c>
      <c r="C27" s="383" t="s">
        <v>1820</v>
      </c>
      <c r="D27" s="383" t="s">
        <v>751</v>
      </c>
      <c r="E27" t="str">
        <f t="shared" si="1"/>
        <v>111201090405901</v>
      </c>
      <c r="F27" t="str">
        <f t="shared" si="2"/>
        <v>1</v>
      </c>
      <c r="G27">
        <f>+VLOOKUP(L27,BG!$D$10:$F$70,3,FALSE)</f>
        <v>3</v>
      </c>
      <c r="H27" s="383" t="s">
        <v>752</v>
      </c>
      <c r="I27" s="632">
        <v>157978</v>
      </c>
      <c r="J27" s="314">
        <f t="shared" si="5"/>
        <v>157.97800000000001</v>
      </c>
      <c r="K27" t="str">
        <f>+VLOOKUP(D27,'plan de cuentas'!C:G,4,0)</f>
        <v>ACTIVOS</v>
      </c>
      <c r="L27" t="str">
        <f>VLOOKUP(D27,'plan de cuentas'!C:H,5,0)</f>
        <v>Efectivo y equivalente de efectivo</v>
      </c>
      <c r="M27" t="str">
        <f>VLOOKUP(D27,'plan de cuentas'!C:I,6,0)</f>
        <v>Bancos Locales - Moneda extranjera Dólares</v>
      </c>
      <c r="N27" t="str">
        <f>VLOOKUP(D27,'plan de cuentas'!C:J,7,0)</f>
        <v>Activos Corrientes</v>
      </c>
      <c r="P27" t="str">
        <f t="shared" si="6"/>
        <v>10904</v>
      </c>
      <c r="Q27" t="str">
        <f t="shared" si="4"/>
        <v>11</v>
      </c>
    </row>
    <row r="28" spans="1:17" x14ac:dyDescent="0.25">
      <c r="A28" s="644">
        <v>44742</v>
      </c>
      <c r="B28" s="384">
        <v>7</v>
      </c>
      <c r="C28" s="384" t="s">
        <v>1821</v>
      </c>
      <c r="D28" s="384" t="s">
        <v>753</v>
      </c>
      <c r="E28" t="str">
        <f t="shared" si="1"/>
        <v>111201090406001</v>
      </c>
      <c r="F28" t="str">
        <f t="shared" si="2"/>
        <v>1</v>
      </c>
      <c r="G28">
        <f>+VLOOKUP(L28,BG!$D$10:$F$70,3,FALSE)</f>
        <v>3</v>
      </c>
      <c r="H28" s="384" t="s">
        <v>754</v>
      </c>
      <c r="I28" s="633">
        <v>392240</v>
      </c>
      <c r="J28" s="314">
        <f t="shared" si="5"/>
        <v>392.24</v>
      </c>
      <c r="K28" t="str">
        <f>+VLOOKUP(D28,'plan de cuentas'!C:G,4,0)</f>
        <v>ACTIVOS</v>
      </c>
      <c r="L28" t="str">
        <f>VLOOKUP(D28,'plan de cuentas'!C:H,5,0)</f>
        <v>Efectivo y equivalente de efectivo</v>
      </c>
      <c r="M28" t="str">
        <f>VLOOKUP(D28,'plan de cuentas'!C:I,6,0)</f>
        <v>Bancos Locales - Moneda extranjera Dólares</v>
      </c>
      <c r="N28" t="str">
        <f>VLOOKUP(D28,'plan de cuentas'!C:J,7,0)</f>
        <v>Activos Corrientes</v>
      </c>
      <c r="P28" t="str">
        <f t="shared" si="6"/>
        <v>10904</v>
      </c>
      <c r="Q28" t="str">
        <f t="shared" si="4"/>
        <v>11</v>
      </c>
    </row>
    <row r="29" spans="1:17" x14ac:dyDescent="0.25">
      <c r="A29" s="644">
        <v>44742</v>
      </c>
      <c r="B29" s="383">
        <v>7</v>
      </c>
      <c r="C29" s="383" t="s">
        <v>1822</v>
      </c>
      <c r="D29" s="383" t="s">
        <v>757</v>
      </c>
      <c r="E29" t="str">
        <f t="shared" si="1"/>
        <v>111201090406101</v>
      </c>
      <c r="F29" t="str">
        <f t="shared" si="2"/>
        <v>1</v>
      </c>
      <c r="G29">
        <f>+VLOOKUP(L29,BG!$D$10:$F$70,3,FALSE)</f>
        <v>3</v>
      </c>
      <c r="H29" s="383" t="s">
        <v>758</v>
      </c>
      <c r="I29" s="632">
        <v>205</v>
      </c>
      <c r="J29" s="314">
        <f t="shared" si="5"/>
        <v>0.20499999999999999</v>
      </c>
      <c r="K29" t="str">
        <f>+VLOOKUP(D29,'plan de cuentas'!C:G,4,0)</f>
        <v>ACTIVOS</v>
      </c>
      <c r="L29" t="str">
        <f>VLOOKUP(D29,'plan de cuentas'!C:H,5,0)</f>
        <v>Efectivo y equivalente de efectivo</v>
      </c>
      <c r="M29" t="str">
        <f>VLOOKUP(D29,'plan de cuentas'!C:I,6,0)</f>
        <v>Bancos Locales - Moneda extranjera Dólares</v>
      </c>
      <c r="N29" t="str">
        <f>VLOOKUP(D29,'plan de cuentas'!C:J,7,0)</f>
        <v>Activos Corrientes</v>
      </c>
      <c r="P29" t="str">
        <f t="shared" si="6"/>
        <v>10904</v>
      </c>
      <c r="Q29" t="str">
        <f t="shared" si="4"/>
        <v>11</v>
      </c>
    </row>
    <row r="30" spans="1:17" x14ac:dyDescent="0.25">
      <c r="A30" s="644">
        <v>44742</v>
      </c>
      <c r="B30" s="384">
        <v>7</v>
      </c>
      <c r="C30" s="384" t="s">
        <v>1823</v>
      </c>
      <c r="D30" s="384" t="s">
        <v>760</v>
      </c>
      <c r="E30" t="str">
        <f t="shared" si="1"/>
        <v>111201090406301</v>
      </c>
      <c r="F30" t="str">
        <f t="shared" si="2"/>
        <v>1</v>
      </c>
      <c r="G30">
        <f>+VLOOKUP(L30,BG!$D$10:$F$70,3,FALSE)</f>
        <v>3</v>
      </c>
      <c r="H30" s="384" t="s">
        <v>761</v>
      </c>
      <c r="I30" s="633">
        <v>68</v>
      </c>
      <c r="J30" s="314">
        <f t="shared" si="5"/>
        <v>6.8000000000000005E-2</v>
      </c>
      <c r="K30" t="str">
        <f>+VLOOKUP(D30,'plan de cuentas'!C:G,4,0)</f>
        <v>ACTIVOS</v>
      </c>
      <c r="L30" t="str">
        <f>VLOOKUP(D30,'plan de cuentas'!C:H,5,0)</f>
        <v>Efectivo y equivalente de efectivo</v>
      </c>
      <c r="M30" t="str">
        <f>VLOOKUP(D30,'plan de cuentas'!C:I,6,0)</f>
        <v>Bancos Locales - Moneda extranjera Dólares</v>
      </c>
      <c r="N30" t="str">
        <f>VLOOKUP(D30,'plan de cuentas'!C:J,7,0)</f>
        <v>Activos Corrientes</v>
      </c>
      <c r="P30" t="str">
        <f t="shared" si="6"/>
        <v>10904</v>
      </c>
      <c r="Q30" t="str">
        <f t="shared" si="4"/>
        <v>11</v>
      </c>
    </row>
    <row r="31" spans="1:17" x14ac:dyDescent="0.25">
      <c r="A31" s="644">
        <v>44742</v>
      </c>
      <c r="B31" s="383">
        <v>7</v>
      </c>
      <c r="C31" s="383" t="s">
        <v>1824</v>
      </c>
      <c r="D31" s="383" t="s">
        <v>762</v>
      </c>
      <c r="E31" t="str">
        <f t="shared" si="1"/>
        <v>111201090406399</v>
      </c>
      <c r="F31" t="str">
        <f t="shared" si="2"/>
        <v>1</v>
      </c>
      <c r="G31">
        <f>+VLOOKUP(L31,BG!$D$10:$F$70,3,FALSE)</f>
        <v>3</v>
      </c>
      <c r="H31" s="383" t="s">
        <v>763</v>
      </c>
      <c r="I31" s="632">
        <v>41917808</v>
      </c>
      <c r="J31" s="314">
        <f t="shared" si="5"/>
        <v>41917.807999999997</v>
      </c>
      <c r="K31" t="str">
        <f>+VLOOKUP(D31,'plan de cuentas'!C:G,4,0)</f>
        <v>ACTIVOS</v>
      </c>
      <c r="L31" t="str">
        <f>VLOOKUP(D31,'plan de cuentas'!C:H,5,0)</f>
        <v>Efectivo y equivalente de efectivo</v>
      </c>
      <c r="M31" t="str">
        <f>VLOOKUP(D31,'plan de cuentas'!C:I,6,0)</f>
        <v>Bancos Locales - Moneda local Guaraníes</v>
      </c>
      <c r="N31" t="str">
        <f>VLOOKUP(D31,'plan de cuentas'!C:J,7,0)</f>
        <v>Activos Corrientes</v>
      </c>
      <c r="P31" t="str">
        <f t="shared" si="6"/>
        <v>10904</v>
      </c>
      <c r="Q31" t="str">
        <f t="shared" si="4"/>
        <v>11</v>
      </c>
    </row>
    <row r="32" spans="1:17" x14ac:dyDescent="0.25">
      <c r="A32" s="644">
        <v>44742</v>
      </c>
      <c r="B32" s="384">
        <v>7</v>
      </c>
      <c r="C32" s="384" t="s">
        <v>1825</v>
      </c>
      <c r="D32" s="384" t="s">
        <v>766</v>
      </c>
      <c r="E32" t="str">
        <f t="shared" si="1"/>
        <v>111201090406599</v>
      </c>
      <c r="F32" t="str">
        <f t="shared" si="2"/>
        <v>1</v>
      </c>
      <c r="G32">
        <f>+VLOOKUP(L32,BG!$D$10:$F$70,3,FALSE)</f>
        <v>3</v>
      </c>
      <c r="H32" s="384" t="s">
        <v>767</v>
      </c>
      <c r="I32" s="633">
        <v>6348521</v>
      </c>
      <c r="J32" s="314">
        <f t="shared" si="5"/>
        <v>6348.5209999999997</v>
      </c>
      <c r="K32" t="str">
        <f>+VLOOKUP(D32,'plan de cuentas'!C:G,4,0)</f>
        <v>ACTIVOS</v>
      </c>
      <c r="L32" t="str">
        <f>VLOOKUP(D32,'plan de cuentas'!C:H,5,0)</f>
        <v>Efectivo y equivalente de efectivo</v>
      </c>
      <c r="M32" t="str">
        <f>VLOOKUP(D32,'plan de cuentas'!C:I,6,0)</f>
        <v>Bancos Locales - Moneda local Guaraníes</v>
      </c>
      <c r="N32" t="str">
        <f>VLOOKUP(D32,'plan de cuentas'!C:J,7,0)</f>
        <v>Activos Corrientes</v>
      </c>
      <c r="P32" t="str">
        <f t="shared" si="6"/>
        <v>10904</v>
      </c>
      <c r="Q32" t="str">
        <f t="shared" si="4"/>
        <v>11</v>
      </c>
    </row>
    <row r="33" spans="1:17" x14ac:dyDescent="0.25">
      <c r="A33" s="644">
        <v>44742</v>
      </c>
      <c r="B33" s="383">
        <v>7</v>
      </c>
      <c r="C33" s="383" t="s">
        <v>1826</v>
      </c>
      <c r="D33" s="383" t="s">
        <v>770</v>
      </c>
      <c r="E33" t="str">
        <f t="shared" si="1"/>
        <v>111201090406999</v>
      </c>
      <c r="F33" t="str">
        <f t="shared" si="2"/>
        <v>1</v>
      </c>
      <c r="G33">
        <f>+VLOOKUP(L33,BG!$D$10:$F$70,3,FALSE)</f>
        <v>3</v>
      </c>
      <c r="H33" s="383" t="s">
        <v>771</v>
      </c>
      <c r="I33" s="632">
        <v>568842</v>
      </c>
      <c r="J33" s="314">
        <f t="shared" si="5"/>
        <v>568.84199999999998</v>
      </c>
      <c r="K33" t="str">
        <f>+VLOOKUP(D33,'plan de cuentas'!C:G,4,0)</f>
        <v>ACTIVOS</v>
      </c>
      <c r="L33" t="str">
        <f>VLOOKUP(D33,'plan de cuentas'!C:H,5,0)</f>
        <v>Efectivo y equivalente de efectivo</v>
      </c>
      <c r="M33" t="str">
        <f>VLOOKUP(D33,'plan de cuentas'!C:I,6,0)</f>
        <v>Bancos Locales - Moneda local Guaraníes</v>
      </c>
      <c r="N33" t="str">
        <f>VLOOKUP(D33,'plan de cuentas'!C:J,7,0)</f>
        <v>Activos Corrientes</v>
      </c>
      <c r="P33" t="str">
        <f t="shared" si="6"/>
        <v>10904</v>
      </c>
      <c r="Q33" t="str">
        <f t="shared" si="4"/>
        <v>11</v>
      </c>
    </row>
    <row r="34" spans="1:17" x14ac:dyDescent="0.25">
      <c r="A34" s="644">
        <v>44742</v>
      </c>
      <c r="B34" s="384">
        <v>7</v>
      </c>
      <c r="C34" s="384" t="s">
        <v>1827</v>
      </c>
      <c r="D34" s="384" t="s">
        <v>772</v>
      </c>
      <c r="E34" t="str">
        <f t="shared" si="1"/>
        <v>111201090407099</v>
      </c>
      <c r="F34" t="str">
        <f t="shared" si="2"/>
        <v>1</v>
      </c>
      <c r="G34">
        <f>+VLOOKUP(L34,BG!$D$10:$F$70,3,FALSE)</f>
        <v>3</v>
      </c>
      <c r="H34" s="384" t="s">
        <v>773</v>
      </c>
      <c r="I34" s="633">
        <v>2611639</v>
      </c>
      <c r="J34" s="314">
        <f t="shared" si="5"/>
        <v>2611.6390000000001</v>
      </c>
      <c r="K34" t="str">
        <f>+VLOOKUP(D34,'plan de cuentas'!C:G,4,0)</f>
        <v>ACTIVOS</v>
      </c>
      <c r="L34" t="str">
        <f>VLOOKUP(D34,'plan de cuentas'!C:H,5,0)</f>
        <v>Efectivo y equivalente de efectivo</v>
      </c>
      <c r="M34" t="str">
        <f>VLOOKUP(D34,'plan de cuentas'!C:I,6,0)</f>
        <v>Bancos Locales - Moneda local Guaraníes</v>
      </c>
      <c r="N34" t="str">
        <f>VLOOKUP(D34,'plan de cuentas'!C:J,7,0)</f>
        <v>Activos Corrientes</v>
      </c>
      <c r="P34" t="str">
        <f t="shared" si="6"/>
        <v>10904</v>
      </c>
      <c r="Q34" t="str">
        <f t="shared" si="4"/>
        <v>11</v>
      </c>
    </row>
    <row r="35" spans="1:17" x14ac:dyDescent="0.25">
      <c r="A35" s="644">
        <v>44742</v>
      </c>
      <c r="B35" s="383">
        <v>7</v>
      </c>
      <c r="C35" s="383" t="s">
        <v>1828</v>
      </c>
      <c r="D35" s="383" t="s">
        <v>774</v>
      </c>
      <c r="E35" t="str">
        <f t="shared" si="1"/>
        <v>111201090407101</v>
      </c>
      <c r="F35" t="str">
        <f t="shared" si="2"/>
        <v>1</v>
      </c>
      <c r="G35">
        <f>+VLOOKUP(L35,BG!$D$10:$F$70,3,FALSE)</f>
        <v>3</v>
      </c>
      <c r="H35" s="383" t="s">
        <v>775</v>
      </c>
      <c r="I35" s="632">
        <v>55056</v>
      </c>
      <c r="J35" s="314">
        <f t="shared" si="5"/>
        <v>55.055999999999997</v>
      </c>
      <c r="K35" t="str">
        <f>+VLOOKUP(D35,'plan de cuentas'!C:G,4,0)</f>
        <v>ACTIVOS</v>
      </c>
      <c r="L35" t="str">
        <f>VLOOKUP(D35,'plan de cuentas'!C:H,5,0)</f>
        <v>Efectivo y equivalente de efectivo</v>
      </c>
      <c r="M35" t="str">
        <f>VLOOKUP(D35,'plan de cuentas'!C:I,6,0)</f>
        <v>Bancos Locales - Moneda extranjera Dólares</v>
      </c>
      <c r="N35" t="str">
        <f>VLOOKUP(D35,'plan de cuentas'!C:J,7,0)</f>
        <v>Activos Corrientes</v>
      </c>
      <c r="P35" t="str">
        <f t="shared" si="6"/>
        <v>10904</v>
      </c>
      <c r="Q35" t="str">
        <f t="shared" si="4"/>
        <v>11</v>
      </c>
    </row>
    <row r="36" spans="1:17" x14ac:dyDescent="0.25">
      <c r="A36" s="644">
        <v>44742</v>
      </c>
      <c r="B36" s="384">
        <v>7</v>
      </c>
      <c r="C36" s="384" t="s">
        <v>1829</v>
      </c>
      <c r="D36" s="384" t="s">
        <v>776</v>
      </c>
      <c r="E36" t="str">
        <f t="shared" si="1"/>
        <v>111201090407199</v>
      </c>
      <c r="F36" t="str">
        <f t="shared" si="2"/>
        <v>1</v>
      </c>
      <c r="G36">
        <f>+VLOOKUP(L36,BG!$D$10:$F$70,3,FALSE)</f>
        <v>3</v>
      </c>
      <c r="H36" s="384" t="s">
        <v>777</v>
      </c>
      <c r="I36" s="633">
        <v>14614475</v>
      </c>
      <c r="J36" s="314">
        <f t="shared" si="5"/>
        <v>14614.475</v>
      </c>
      <c r="K36" t="str">
        <f>+VLOOKUP(D36,'plan de cuentas'!C:G,4,0)</f>
        <v>ACTIVOS</v>
      </c>
      <c r="L36" t="str">
        <f>VLOOKUP(D36,'plan de cuentas'!C:H,5,0)</f>
        <v>Efectivo y equivalente de efectivo</v>
      </c>
      <c r="M36" t="str">
        <f>VLOOKUP(D36,'plan de cuentas'!C:I,6,0)</f>
        <v>Bancos Locales - Moneda local Guaraníes</v>
      </c>
      <c r="N36" t="str">
        <f>VLOOKUP(D36,'plan de cuentas'!C:J,7,0)</f>
        <v>Activos Corrientes</v>
      </c>
      <c r="P36" t="str">
        <f t="shared" si="6"/>
        <v>10904</v>
      </c>
      <c r="Q36" t="str">
        <f t="shared" si="4"/>
        <v>11</v>
      </c>
    </row>
    <row r="37" spans="1:17" x14ac:dyDescent="0.25">
      <c r="A37" s="644">
        <v>44742</v>
      </c>
      <c r="B37" s="383">
        <v>7</v>
      </c>
      <c r="C37" s="383" t="s">
        <v>1830</v>
      </c>
      <c r="D37" s="383" t="s">
        <v>780</v>
      </c>
      <c r="E37" t="str">
        <f t="shared" si="1"/>
        <v>111201090407301</v>
      </c>
      <c r="F37" t="str">
        <f t="shared" si="2"/>
        <v>1</v>
      </c>
      <c r="G37">
        <f>+VLOOKUP(L37,BG!$D$10:$F$70,3,FALSE)</f>
        <v>3</v>
      </c>
      <c r="H37" s="383" t="s">
        <v>781</v>
      </c>
      <c r="I37" s="632">
        <v>1040038</v>
      </c>
      <c r="J37" s="314">
        <f t="shared" si="5"/>
        <v>1040.038</v>
      </c>
      <c r="K37" t="str">
        <f>+VLOOKUP(D37,'plan de cuentas'!C:G,4,0)</f>
        <v>ACTIVOS</v>
      </c>
      <c r="L37" t="str">
        <f>VLOOKUP(D37,'plan de cuentas'!C:H,5,0)</f>
        <v>Efectivo y equivalente de efectivo</v>
      </c>
      <c r="M37" t="str">
        <f>VLOOKUP(D37,'plan de cuentas'!C:I,6,0)</f>
        <v>Bancos Locales - Moneda extranjera Dólares</v>
      </c>
      <c r="N37" t="str">
        <f>VLOOKUP(D37,'plan de cuentas'!C:J,7,0)</f>
        <v>Activos Corrientes</v>
      </c>
      <c r="P37" t="str">
        <f t="shared" si="6"/>
        <v>10904</v>
      </c>
      <c r="Q37" t="str">
        <f t="shared" si="4"/>
        <v>11</v>
      </c>
    </row>
    <row r="38" spans="1:17" x14ac:dyDescent="0.25">
      <c r="A38" s="644">
        <v>44742</v>
      </c>
      <c r="B38" s="384">
        <v>7</v>
      </c>
      <c r="C38" s="384" t="s">
        <v>1831</v>
      </c>
      <c r="D38" s="384" t="s">
        <v>783</v>
      </c>
      <c r="E38" t="str">
        <f t="shared" si="1"/>
        <v>111201090407501</v>
      </c>
      <c r="F38" t="str">
        <f t="shared" si="2"/>
        <v>1</v>
      </c>
      <c r="G38">
        <f>+VLOOKUP(L38,BG!$D$10:$F$70,3,FALSE)</f>
        <v>3</v>
      </c>
      <c r="H38" s="384" t="s">
        <v>784</v>
      </c>
      <c r="I38" s="633">
        <v>11566894</v>
      </c>
      <c r="J38" s="314">
        <f t="shared" si="5"/>
        <v>11566.894</v>
      </c>
      <c r="K38" t="str">
        <f>+VLOOKUP(D38,'plan de cuentas'!C:G,4,0)</f>
        <v>ACTIVOS</v>
      </c>
      <c r="L38" t="str">
        <f>VLOOKUP(D38,'plan de cuentas'!C:H,5,0)</f>
        <v>Efectivo y equivalente de efectivo</v>
      </c>
      <c r="M38" t="str">
        <f>VLOOKUP(D38,'plan de cuentas'!C:I,6,0)</f>
        <v>Bancos Locales - Moneda extranjera Dólares</v>
      </c>
      <c r="N38" t="str">
        <f>VLOOKUP(D38,'plan de cuentas'!C:J,7,0)</f>
        <v>Activos Corrientes</v>
      </c>
      <c r="P38" t="str">
        <f t="shared" si="6"/>
        <v>10904</v>
      </c>
      <c r="Q38" t="str">
        <f t="shared" si="4"/>
        <v>11</v>
      </c>
    </row>
    <row r="39" spans="1:17" x14ac:dyDescent="0.25">
      <c r="A39" s="644">
        <v>44742</v>
      </c>
      <c r="B39" s="383">
        <v>7</v>
      </c>
      <c r="C39" s="383" t="s">
        <v>2839</v>
      </c>
      <c r="D39" s="383" t="s">
        <v>2117</v>
      </c>
      <c r="E39" t="str">
        <f t="shared" si="1"/>
        <v>111201090407601</v>
      </c>
      <c r="F39" t="str">
        <f t="shared" si="2"/>
        <v>1</v>
      </c>
      <c r="G39">
        <f>+VLOOKUP(L39,BG!$D$10:$F$70,3,FALSE)</f>
        <v>3</v>
      </c>
      <c r="H39" s="383" t="s">
        <v>2537</v>
      </c>
      <c r="I39" s="632">
        <v>682448</v>
      </c>
      <c r="J39" s="314">
        <f t="shared" si="5"/>
        <v>682.44799999999998</v>
      </c>
      <c r="K39" t="str">
        <f>+VLOOKUP(D39,'plan de cuentas'!C:G,4,0)</f>
        <v>ACTIVOS</v>
      </c>
      <c r="L39" t="str">
        <f>VLOOKUP(D39,'plan de cuentas'!C:H,5,0)</f>
        <v>Efectivo y equivalente de efectivo</v>
      </c>
      <c r="M39" t="str">
        <f>VLOOKUP(D39,'plan de cuentas'!C:I,6,0)</f>
        <v>Bancos Locales - Moneda extranjera Dólares</v>
      </c>
      <c r="N39" t="str">
        <f>VLOOKUP(D39,'plan de cuentas'!C:J,7,0)</f>
        <v>Activos Corrientes</v>
      </c>
      <c r="P39" t="str">
        <f t="shared" si="6"/>
        <v>10904</v>
      </c>
      <c r="Q39" t="str">
        <f t="shared" si="4"/>
        <v>11</v>
      </c>
    </row>
    <row r="40" spans="1:17" x14ac:dyDescent="0.25">
      <c r="A40" s="644">
        <v>44742</v>
      </c>
      <c r="B40" s="384">
        <v>7</v>
      </c>
      <c r="C40" s="384" t="s">
        <v>1832</v>
      </c>
      <c r="D40" s="384" t="s">
        <v>789</v>
      </c>
      <c r="E40" t="str">
        <f t="shared" si="1"/>
        <v>111201090408699</v>
      </c>
      <c r="F40" t="str">
        <f t="shared" si="2"/>
        <v>1</v>
      </c>
      <c r="G40">
        <f>+VLOOKUP(L40,BG!$D$10:$F$70,3,FALSE)</f>
        <v>3</v>
      </c>
      <c r="H40" s="384" t="s">
        <v>790</v>
      </c>
      <c r="I40" s="633">
        <v>7499558</v>
      </c>
      <c r="J40" s="314">
        <f t="shared" si="5"/>
        <v>7499.558</v>
      </c>
      <c r="K40" t="str">
        <f>+VLOOKUP(D40,'plan de cuentas'!C:G,4,0)</f>
        <v>ACTIVOS</v>
      </c>
      <c r="L40" t="str">
        <f>VLOOKUP(D40,'plan de cuentas'!C:H,5,0)</f>
        <v>Efectivo y equivalente de efectivo</v>
      </c>
      <c r="M40" t="str">
        <f>VLOOKUP(D40,'plan de cuentas'!C:I,6,0)</f>
        <v>Bancos Locales - Moneda local Guaraníes</v>
      </c>
      <c r="N40" t="str">
        <f>VLOOKUP(D40,'plan de cuentas'!C:J,7,0)</f>
        <v>Activos Corrientes</v>
      </c>
      <c r="P40" t="str">
        <f t="shared" si="6"/>
        <v>10904</v>
      </c>
      <c r="Q40" t="str">
        <f t="shared" si="4"/>
        <v>11</v>
      </c>
    </row>
    <row r="41" spans="1:17" x14ac:dyDescent="0.25">
      <c r="A41" s="644">
        <v>44742</v>
      </c>
      <c r="B41" s="383">
        <v>7</v>
      </c>
      <c r="C41" s="383" t="s">
        <v>4981</v>
      </c>
      <c r="D41" s="383" t="s">
        <v>4982</v>
      </c>
      <c r="E41" t="str">
        <f t="shared" si="1"/>
        <v>111201090410101</v>
      </c>
      <c r="F41" t="str">
        <f t="shared" si="2"/>
        <v>1</v>
      </c>
      <c r="G41">
        <f>+VLOOKUP(L41,BG!$D$10:$F$70,3,FALSE)</f>
        <v>3</v>
      </c>
      <c r="H41" s="383" t="s">
        <v>4937</v>
      </c>
      <c r="I41" s="632">
        <v>6848</v>
      </c>
      <c r="J41" s="314">
        <f t="shared" si="5"/>
        <v>6.8479999999999999</v>
      </c>
      <c r="K41" t="str">
        <f>+VLOOKUP(D41,'plan de cuentas'!C:G,4,0)</f>
        <v>ACTIVOS</v>
      </c>
      <c r="L41" t="str">
        <f>VLOOKUP(D41,'plan de cuentas'!C:H,5,0)</f>
        <v>Efectivo y equivalente de efectivo</v>
      </c>
      <c r="M41" t="str">
        <f>VLOOKUP(D41,'plan de cuentas'!C:I,6,0)</f>
        <v>Bancos Locales - Moneda extranjera Dólares</v>
      </c>
      <c r="N41" t="str">
        <f>VLOOKUP(D41,'plan de cuentas'!C:J,7,0)</f>
        <v>Activos Corrientes</v>
      </c>
      <c r="P41" t="str">
        <f t="shared" si="6"/>
        <v>10904</v>
      </c>
      <c r="Q41" t="str">
        <f t="shared" si="4"/>
        <v>11</v>
      </c>
    </row>
    <row r="42" spans="1:17" x14ac:dyDescent="0.25">
      <c r="A42" s="644">
        <v>44742</v>
      </c>
      <c r="B42" s="384">
        <v>7</v>
      </c>
      <c r="C42" s="384" t="s">
        <v>4983</v>
      </c>
      <c r="D42" s="384" t="s">
        <v>4984</v>
      </c>
      <c r="E42" t="str">
        <f t="shared" si="1"/>
        <v>111201090410199</v>
      </c>
      <c r="F42" t="str">
        <f>MID(E42,3,1)</f>
        <v>1</v>
      </c>
      <c r="G42">
        <f>+VLOOKUP(L42,BG!$D$10:$F$70,3,FALSE)</f>
        <v>3</v>
      </c>
      <c r="H42" s="384" t="s">
        <v>4938</v>
      </c>
      <c r="I42" s="633">
        <v>572331</v>
      </c>
      <c r="J42" s="314">
        <f t="shared" si="5"/>
        <v>572.33100000000002</v>
      </c>
      <c r="K42" t="str">
        <f>+VLOOKUP(D42,'plan de cuentas'!C:G,4,0)</f>
        <v>ACTIVOS</v>
      </c>
      <c r="L42" t="str">
        <f>VLOOKUP(D42,'plan de cuentas'!C:H,5,0)</f>
        <v>Efectivo y equivalente de efectivo</v>
      </c>
      <c r="M42" t="str">
        <f>VLOOKUP(D42,'plan de cuentas'!C:I,6,0)</f>
        <v>Bancos Locales - Moneda local Guaraníes</v>
      </c>
      <c r="N42" t="str">
        <f>VLOOKUP(D42,'plan de cuentas'!C:J,7,0)</f>
        <v>Activos Corrientes</v>
      </c>
      <c r="P42" t="str">
        <f t="shared" si="6"/>
        <v>10904</v>
      </c>
      <c r="Q42" t="str">
        <f t="shared" si="4"/>
        <v>11</v>
      </c>
    </row>
    <row r="43" spans="1:17" x14ac:dyDescent="0.25">
      <c r="A43" s="644">
        <v>44742</v>
      </c>
      <c r="B43" s="383">
        <v>7</v>
      </c>
      <c r="C43" s="383" t="s">
        <v>2840</v>
      </c>
      <c r="D43" s="383" t="s">
        <v>2119</v>
      </c>
      <c r="E43" t="str">
        <f t="shared" si="1"/>
        <v>111201090421101</v>
      </c>
      <c r="F43" t="str">
        <f t="shared" si="2"/>
        <v>1</v>
      </c>
      <c r="G43">
        <f>+VLOOKUP(L43,BG!$D$10:$F$70,3,FALSE)</f>
        <v>3</v>
      </c>
      <c r="H43" s="383" t="s">
        <v>4572</v>
      </c>
      <c r="I43" s="632">
        <v>958549</v>
      </c>
      <c r="J43" s="314">
        <f t="shared" si="5"/>
        <v>958.54899999999998</v>
      </c>
      <c r="K43" t="str">
        <f>+VLOOKUP(D43,'plan de cuentas'!C:G,4,0)</f>
        <v>ACTIVOS</v>
      </c>
      <c r="L43" t="str">
        <f>VLOOKUP(D43,'plan de cuentas'!C:H,5,0)</f>
        <v>Efectivo y equivalente de efectivo</v>
      </c>
      <c r="M43" t="str">
        <f>VLOOKUP(D43,'plan de cuentas'!C:I,6,0)</f>
        <v>Bancos Locales - Moneda extranjera Dólares</v>
      </c>
      <c r="N43" t="str">
        <f>VLOOKUP(D43,'plan de cuentas'!C:J,7,0)</f>
        <v>Activos Corrientes</v>
      </c>
      <c r="P43" t="str">
        <f t="shared" si="6"/>
        <v>10904</v>
      </c>
      <c r="Q43" t="str">
        <f t="shared" si="4"/>
        <v>11</v>
      </c>
    </row>
    <row r="44" spans="1:17" x14ac:dyDescent="0.25">
      <c r="A44" s="644">
        <v>44742</v>
      </c>
      <c r="B44" s="384">
        <v>7</v>
      </c>
      <c r="C44" s="384" t="s">
        <v>4791</v>
      </c>
      <c r="D44" s="384" t="s">
        <v>794</v>
      </c>
      <c r="E44" t="str">
        <f t="shared" si="1"/>
        <v>111201090442199</v>
      </c>
      <c r="F44" t="str">
        <f t="shared" si="2"/>
        <v>1</v>
      </c>
      <c r="G44">
        <f>+VLOOKUP(L44,BG!$D$10:$F$70,3,FALSE)</f>
        <v>3</v>
      </c>
      <c r="H44" s="384" t="s">
        <v>4666</v>
      </c>
      <c r="I44" s="633">
        <v>211974099</v>
      </c>
      <c r="J44" s="314">
        <f t="shared" si="5"/>
        <v>211974.09899999999</v>
      </c>
      <c r="K44" t="str">
        <f>+VLOOKUP(D44,'plan de cuentas'!C:G,4,0)</f>
        <v>ACTIVOS</v>
      </c>
      <c r="L44" t="str">
        <f>VLOOKUP(D44,'plan de cuentas'!C:H,5,0)</f>
        <v>Efectivo y equivalente de efectivo</v>
      </c>
      <c r="M44" t="str">
        <f>VLOOKUP(D44,'plan de cuentas'!C:I,6,0)</f>
        <v>Bancos Locales - Moneda local Guaraníes</v>
      </c>
      <c r="N44" t="str">
        <f>VLOOKUP(D44,'plan de cuentas'!C:J,7,0)</f>
        <v>Activos Corrientes</v>
      </c>
      <c r="P44" t="str">
        <f t="shared" si="6"/>
        <v>10904</v>
      </c>
      <c r="Q44" t="str">
        <f t="shared" si="4"/>
        <v>11</v>
      </c>
    </row>
    <row r="45" spans="1:17" x14ac:dyDescent="0.25">
      <c r="A45" s="644">
        <v>44742</v>
      </c>
      <c r="B45" s="383">
        <v>7</v>
      </c>
      <c r="C45" s="383" t="s">
        <v>4792</v>
      </c>
      <c r="D45" s="383" t="s">
        <v>3126</v>
      </c>
      <c r="E45" t="str">
        <f t="shared" si="1"/>
        <v>111201090442899</v>
      </c>
      <c r="F45" t="str">
        <f t="shared" si="2"/>
        <v>1</v>
      </c>
      <c r="G45">
        <f>+VLOOKUP(L45,BG!$D$10:$F$70,3,FALSE)</f>
        <v>3</v>
      </c>
      <c r="H45" s="383" t="s">
        <v>3127</v>
      </c>
      <c r="I45" s="632">
        <v>7751780</v>
      </c>
      <c r="J45" s="314">
        <f t="shared" si="5"/>
        <v>7751.78</v>
      </c>
      <c r="K45" t="str">
        <f>+VLOOKUP(D45,'plan de cuentas'!C:G,4,0)</f>
        <v>ACTIVOS</v>
      </c>
      <c r="L45" t="str">
        <f>VLOOKUP(D45,'plan de cuentas'!C:H,5,0)</f>
        <v>Efectivo y equivalente de efectivo</v>
      </c>
      <c r="M45" t="str">
        <f>VLOOKUP(D45,'plan de cuentas'!C:I,6,0)</f>
        <v>Bancos Locales - Moneda local Guaraníes</v>
      </c>
      <c r="N45" t="str">
        <f>VLOOKUP(D45,'plan de cuentas'!C:J,7,0)</f>
        <v>Activos Corrientes</v>
      </c>
      <c r="P45" t="str">
        <f t="shared" si="6"/>
        <v>10904</v>
      </c>
      <c r="Q45" t="str">
        <f t="shared" si="4"/>
        <v>11</v>
      </c>
    </row>
    <row r="46" spans="1:17" x14ac:dyDescent="0.25">
      <c r="A46" s="644">
        <v>44742</v>
      </c>
      <c r="B46" s="384">
        <v>7</v>
      </c>
      <c r="C46" s="384" t="s">
        <v>2841</v>
      </c>
      <c r="D46" s="384" t="s">
        <v>2128</v>
      </c>
      <c r="E46" t="str">
        <f t="shared" si="1"/>
        <v>111201090443501</v>
      </c>
      <c r="F46" t="str">
        <f t="shared" si="2"/>
        <v>1</v>
      </c>
      <c r="G46">
        <f>+VLOOKUP(L46,BG!$D$10:$F$70,3,FALSE)</f>
        <v>3</v>
      </c>
      <c r="H46" s="384" t="s">
        <v>2547</v>
      </c>
      <c r="I46" s="633">
        <v>94225</v>
      </c>
      <c r="J46" s="314">
        <f t="shared" si="5"/>
        <v>94.224999999999994</v>
      </c>
      <c r="K46" t="str">
        <f>+VLOOKUP(D46,'plan de cuentas'!C:G,4,0)</f>
        <v>ACTIVOS</v>
      </c>
      <c r="L46" t="str">
        <f>VLOOKUP(D46,'plan de cuentas'!C:H,5,0)</f>
        <v>Efectivo y equivalente de efectivo</v>
      </c>
      <c r="M46" t="str">
        <f>VLOOKUP(D46,'plan de cuentas'!C:I,6,0)</f>
        <v>Bancos Locales - Moneda extranjera Dólares</v>
      </c>
      <c r="N46" t="str">
        <f>VLOOKUP(D46,'plan de cuentas'!C:J,7,0)</f>
        <v>Activos Corrientes</v>
      </c>
      <c r="P46" t="str">
        <f t="shared" si="6"/>
        <v>10904</v>
      </c>
      <c r="Q46" t="str">
        <f t="shared" si="4"/>
        <v>11</v>
      </c>
    </row>
    <row r="47" spans="1:17" x14ac:dyDescent="0.25">
      <c r="A47" s="644">
        <v>44742</v>
      </c>
      <c r="B47" s="383">
        <v>7</v>
      </c>
      <c r="C47" s="383" t="s">
        <v>4793</v>
      </c>
      <c r="D47" s="383" t="s">
        <v>4527</v>
      </c>
      <c r="E47" t="str">
        <f t="shared" si="1"/>
        <v>111201090444401</v>
      </c>
      <c r="F47" t="str">
        <f t="shared" si="2"/>
        <v>1</v>
      </c>
      <c r="G47">
        <f>+VLOOKUP(L47,BG!$D$10:$F$70,3,FALSE)</f>
        <v>3</v>
      </c>
      <c r="H47" s="383" t="s">
        <v>4573</v>
      </c>
      <c r="I47" s="632">
        <v>4793</v>
      </c>
      <c r="J47" s="314">
        <f t="shared" si="5"/>
        <v>4.7930000000000001</v>
      </c>
      <c r="K47" t="str">
        <f>+VLOOKUP(D47,'plan de cuentas'!C:G,4,0)</f>
        <v>ACTIVOS</v>
      </c>
      <c r="L47" t="str">
        <f>VLOOKUP(D47,'plan de cuentas'!C:H,5,0)</f>
        <v>Efectivo y equivalente de efectivo</v>
      </c>
      <c r="M47" t="str">
        <f>VLOOKUP(D47,'plan de cuentas'!C:I,6,0)</f>
        <v>Bancos Locales - Moneda extranjera Dólares</v>
      </c>
      <c r="N47" t="str">
        <f>VLOOKUP(D47,'plan de cuentas'!C:J,7,0)</f>
        <v>Activos Corrientes</v>
      </c>
      <c r="P47" t="str">
        <f t="shared" si="6"/>
        <v>10904</v>
      </c>
      <c r="Q47" t="str">
        <f t="shared" si="4"/>
        <v>11</v>
      </c>
    </row>
    <row r="48" spans="1:17" x14ac:dyDescent="0.25">
      <c r="A48" s="644">
        <v>44742</v>
      </c>
      <c r="B48" s="384">
        <v>7</v>
      </c>
      <c r="C48" s="384" t="s">
        <v>2842</v>
      </c>
      <c r="D48" s="384" t="s">
        <v>2146</v>
      </c>
      <c r="E48" t="str">
        <f t="shared" si="1"/>
        <v>111201090446299</v>
      </c>
      <c r="F48" t="str">
        <f t="shared" si="2"/>
        <v>1</v>
      </c>
      <c r="G48">
        <f>+VLOOKUP(L48,BG!$D$10:$F$70,3,FALSE)</f>
        <v>3</v>
      </c>
      <c r="H48" s="384" t="s">
        <v>2565</v>
      </c>
      <c r="I48" s="633">
        <v>1120000</v>
      </c>
      <c r="J48" s="314">
        <f t="shared" si="5"/>
        <v>1120</v>
      </c>
      <c r="K48" t="str">
        <f>+VLOOKUP(D48,'plan de cuentas'!C:G,4,0)</f>
        <v>ACTIVOS</v>
      </c>
      <c r="L48" t="str">
        <f>VLOOKUP(D48,'plan de cuentas'!C:H,5,0)</f>
        <v>Efectivo y equivalente de efectivo</v>
      </c>
      <c r="M48" t="str">
        <f>VLOOKUP(D48,'plan de cuentas'!C:I,6,0)</f>
        <v>Bancos Locales - Moneda local Guaraníes</v>
      </c>
      <c r="N48" t="str">
        <f>VLOOKUP(D48,'plan de cuentas'!C:J,7,0)</f>
        <v>Activos Corrientes</v>
      </c>
      <c r="P48" t="str">
        <f t="shared" si="6"/>
        <v>10904</v>
      </c>
      <c r="Q48" t="str">
        <f t="shared" si="4"/>
        <v>11</v>
      </c>
    </row>
    <row r="49" spans="1:17" x14ac:dyDescent="0.25">
      <c r="A49" s="644">
        <v>44742</v>
      </c>
      <c r="B49" s="383">
        <v>7</v>
      </c>
      <c r="C49" s="383" t="s">
        <v>2843</v>
      </c>
      <c r="D49" s="383" t="s">
        <v>2150</v>
      </c>
      <c r="E49" t="str">
        <f t="shared" si="1"/>
        <v>111201090446701</v>
      </c>
      <c r="F49" t="str">
        <f t="shared" si="2"/>
        <v>1</v>
      </c>
      <c r="G49">
        <f>+VLOOKUP(L49,BG!$D$10:$F$70,3,FALSE)</f>
        <v>3</v>
      </c>
      <c r="H49" s="383" t="s">
        <v>2569</v>
      </c>
      <c r="I49" s="632">
        <v>39922</v>
      </c>
      <c r="J49" s="314">
        <f t="shared" si="5"/>
        <v>39.921999999999997</v>
      </c>
      <c r="K49" t="str">
        <f>+VLOOKUP(D49,'plan de cuentas'!C:G,4,0)</f>
        <v>ACTIVOS</v>
      </c>
      <c r="L49" t="str">
        <f>VLOOKUP(D49,'plan de cuentas'!C:H,5,0)</f>
        <v>Efectivo y equivalente de efectivo</v>
      </c>
      <c r="M49" t="str">
        <f>VLOOKUP(D49,'plan de cuentas'!C:I,6,0)</f>
        <v>Bancos Locales - Moneda extranjera Dólares</v>
      </c>
      <c r="N49" t="str">
        <f>VLOOKUP(D49,'plan de cuentas'!C:J,7,0)</f>
        <v>Activos Corrientes</v>
      </c>
      <c r="P49" t="str">
        <f t="shared" si="6"/>
        <v>10904</v>
      </c>
      <c r="Q49" t="str">
        <f t="shared" si="4"/>
        <v>11</v>
      </c>
    </row>
    <row r="50" spans="1:17" x14ac:dyDescent="0.25">
      <c r="A50" s="644">
        <v>44742</v>
      </c>
      <c r="B50" s="384">
        <v>7</v>
      </c>
      <c r="C50" s="384" t="s">
        <v>4795</v>
      </c>
      <c r="D50" s="384" t="s">
        <v>3176</v>
      </c>
      <c r="E50" t="str">
        <f t="shared" si="1"/>
        <v>111201090446899</v>
      </c>
      <c r="F50" t="str">
        <f t="shared" si="2"/>
        <v>1</v>
      </c>
      <c r="G50">
        <f>+VLOOKUP(L50,BG!$D$10:$F$70,3,FALSE)</f>
        <v>3</v>
      </c>
      <c r="H50" s="384" t="s">
        <v>3177</v>
      </c>
      <c r="I50" s="633">
        <v>5445757</v>
      </c>
      <c r="J50" s="314">
        <f t="shared" si="5"/>
        <v>5445.7569999999996</v>
      </c>
      <c r="K50" t="str">
        <f>+VLOOKUP(D50,'plan de cuentas'!C:G,4,0)</f>
        <v>ACTIVOS</v>
      </c>
      <c r="L50" t="str">
        <f>VLOOKUP(D50,'plan de cuentas'!C:H,5,0)</f>
        <v>Efectivo y equivalente de efectivo</v>
      </c>
      <c r="M50" t="str">
        <f>VLOOKUP(D50,'plan de cuentas'!C:I,6,0)</f>
        <v>Bancos Locales - Moneda local Guaraníes</v>
      </c>
      <c r="N50" t="str">
        <f>VLOOKUP(D50,'plan de cuentas'!C:J,7,0)</f>
        <v>Activos Corrientes</v>
      </c>
      <c r="P50" t="str">
        <f t="shared" si="6"/>
        <v>10904</v>
      </c>
      <c r="Q50" t="str">
        <f t="shared" si="4"/>
        <v>11</v>
      </c>
    </row>
    <row r="51" spans="1:17" x14ac:dyDescent="0.25">
      <c r="A51" s="644">
        <v>44742</v>
      </c>
      <c r="B51" s="383">
        <v>7</v>
      </c>
      <c r="C51" s="383" t="s">
        <v>4985</v>
      </c>
      <c r="D51" s="383" t="s">
        <v>4986</v>
      </c>
      <c r="E51" t="str">
        <f t="shared" si="1"/>
        <v>111201090447301</v>
      </c>
      <c r="F51" t="str">
        <f t="shared" si="2"/>
        <v>1</v>
      </c>
      <c r="G51">
        <f>+VLOOKUP(L51,BG!$D$10:$F$70,3,FALSE)</f>
        <v>3</v>
      </c>
      <c r="H51" s="383" t="s">
        <v>4939</v>
      </c>
      <c r="I51" s="632">
        <v>6848</v>
      </c>
      <c r="J51" s="314">
        <f t="shared" si="5"/>
        <v>6.8479999999999999</v>
      </c>
      <c r="K51" t="str">
        <f>+VLOOKUP(D51,'plan de cuentas'!C:G,4,0)</f>
        <v>ACTIVOS</v>
      </c>
      <c r="L51" t="str">
        <f>VLOOKUP(D51,'plan de cuentas'!C:H,5,0)</f>
        <v>Efectivo y equivalente de efectivo</v>
      </c>
      <c r="M51" t="str">
        <f>VLOOKUP(D51,'plan de cuentas'!C:I,6,0)</f>
        <v>Bancos Locales - Moneda extranjera Dólares</v>
      </c>
      <c r="N51" t="str">
        <f>VLOOKUP(D51,'plan de cuentas'!C:J,7,0)</f>
        <v>Activos Corrientes</v>
      </c>
      <c r="P51" t="str">
        <f t="shared" si="6"/>
        <v>10904</v>
      </c>
      <c r="Q51" t="str">
        <f t="shared" si="4"/>
        <v>11</v>
      </c>
    </row>
    <row r="52" spans="1:17" x14ac:dyDescent="0.25">
      <c r="A52" s="644">
        <v>44742</v>
      </c>
      <c r="B52" s="384">
        <v>7</v>
      </c>
      <c r="C52" s="384" t="s">
        <v>4987</v>
      </c>
      <c r="D52" s="384" t="s">
        <v>797</v>
      </c>
      <c r="E52" t="str">
        <f t="shared" si="1"/>
        <v>137101310400099</v>
      </c>
      <c r="F52" t="str">
        <f t="shared" si="2"/>
        <v>7</v>
      </c>
      <c r="G52">
        <f>+VLOOKUP(L52,BG!$D$10:$F$70,3,FALSE)</f>
        <v>4</v>
      </c>
      <c r="H52" s="384" t="s">
        <v>707</v>
      </c>
      <c r="I52" s="633">
        <v>2000000000</v>
      </c>
      <c r="J52" s="314">
        <f t="shared" si="5"/>
        <v>2000000</v>
      </c>
      <c r="K52" t="str">
        <f>+VLOOKUP(D52,'plan de cuentas'!C:G,4,0)</f>
        <v>ACTIVOS</v>
      </c>
      <c r="L52" t="str">
        <f>VLOOKUP(D52,'plan de cuentas'!C:H,5,0)</f>
        <v>Inversiones temporales</v>
      </c>
      <c r="M52" t="str">
        <f>VLOOKUP(D52,'plan de cuentas'!C:I,6,0)</f>
        <v>Inversiones en Titulos del Sistema Financiero Local - Moneda Local Guaraníes</v>
      </c>
      <c r="N52" t="str">
        <f>VLOOKUP(D52,'plan de cuentas'!C:J,7,0)</f>
        <v>Activos Corrientes</v>
      </c>
      <c r="P52" t="str">
        <f t="shared" si="6"/>
        <v>13104</v>
      </c>
      <c r="Q52" t="str">
        <f t="shared" si="4"/>
        <v>13</v>
      </c>
    </row>
    <row r="53" spans="1:17" x14ac:dyDescent="0.25">
      <c r="A53" s="644">
        <v>44742</v>
      </c>
      <c r="B53" s="383">
        <v>7</v>
      </c>
      <c r="C53" s="383" t="s">
        <v>4988</v>
      </c>
      <c r="D53" s="383" t="s">
        <v>798</v>
      </c>
      <c r="E53" t="str">
        <f t="shared" si="1"/>
        <v>137801618200099</v>
      </c>
      <c r="F53" t="str">
        <f t="shared" si="2"/>
        <v>7</v>
      </c>
      <c r="G53">
        <f>+VLOOKUP(L53,BG!$D$10:$F$70,3,FALSE)</f>
        <v>4</v>
      </c>
      <c r="H53" s="383" t="s">
        <v>799</v>
      </c>
      <c r="I53" s="632">
        <v>427095892</v>
      </c>
      <c r="J53" s="314">
        <f t="shared" si="5"/>
        <v>427095.89199999999</v>
      </c>
      <c r="K53" t="str">
        <f>+VLOOKUP(D53,'plan de cuentas'!C:G,4,0)</f>
        <v>ACTIVOS</v>
      </c>
      <c r="L53" t="str">
        <f>VLOOKUP(D53,'plan de cuentas'!C:H,5,0)</f>
        <v>Inversiones temporales</v>
      </c>
      <c r="M53" t="str">
        <f>VLOOKUP(D53,'plan de cuentas'!C:I,6,0)</f>
        <v>Inversiones en Titulos del Sistema Financiero Local - Moneda Local Guaraníes</v>
      </c>
      <c r="N53" t="str">
        <f>VLOOKUP(D53,'plan de cuentas'!C:J,7,0)</f>
        <v>Activos Corrientes</v>
      </c>
      <c r="P53" t="str">
        <f t="shared" si="6"/>
        <v>16182</v>
      </c>
      <c r="Q53" t="str">
        <f t="shared" si="4"/>
        <v>13</v>
      </c>
    </row>
    <row r="54" spans="1:17" x14ac:dyDescent="0.25">
      <c r="A54" s="644">
        <v>44742</v>
      </c>
      <c r="B54" s="384">
        <v>7</v>
      </c>
      <c r="C54" s="384" t="s">
        <v>4989</v>
      </c>
      <c r="D54" s="384" t="s">
        <v>807</v>
      </c>
      <c r="E54" t="str">
        <f t="shared" si="1"/>
        <v>145101690200001</v>
      </c>
      <c r="F54" t="str">
        <f t="shared" si="2"/>
        <v>5</v>
      </c>
      <c r="G54">
        <f>+VLOOKUP(L54,BG!$D$10:$F$70,3,FALSE)</f>
        <v>5</v>
      </c>
      <c r="H54" s="384" t="s">
        <v>808</v>
      </c>
      <c r="I54" s="633">
        <v>1202674828</v>
      </c>
      <c r="J54" s="664">
        <f t="shared" si="5"/>
        <v>1202674.828</v>
      </c>
      <c r="K54" t="str">
        <f>+VLOOKUP(D54,'plan de cuentas'!C:G,4,0)</f>
        <v>ACTIVOS</v>
      </c>
      <c r="L54" t="str">
        <f>VLOOKUP(D54,'plan de cuentas'!C:H,5,0)</f>
        <v>Cuentas por Cobrar CP</v>
      </c>
      <c r="M54" t="str">
        <f>VLOOKUP(D54,'plan de cuentas'!C:I,6,0)</f>
        <v>Deudores por prestamos locales</v>
      </c>
      <c r="N54" t="str">
        <f>VLOOKUP(D54,'plan de cuentas'!C:J,7,0)</f>
        <v>Activos Corrientes</v>
      </c>
      <c r="P54" t="str">
        <f t="shared" si="6"/>
        <v>16902</v>
      </c>
      <c r="Q54" t="str">
        <f t="shared" si="4"/>
        <v>14</v>
      </c>
    </row>
    <row r="55" spans="1:17" x14ac:dyDescent="0.25">
      <c r="A55" s="644">
        <v>44742</v>
      </c>
      <c r="B55" s="383">
        <v>7</v>
      </c>
      <c r="C55" s="383" t="s">
        <v>1833</v>
      </c>
      <c r="D55" s="383" t="s">
        <v>809</v>
      </c>
      <c r="E55" t="str">
        <f t="shared" si="1"/>
        <v>147101690200001</v>
      </c>
      <c r="F55" t="str">
        <f t="shared" si="2"/>
        <v>7</v>
      </c>
      <c r="G55">
        <f>+VLOOKUP(L55,BG!$D$10:$F$70,3,FALSE)</f>
        <v>5</v>
      </c>
      <c r="H55" s="383" t="s">
        <v>810</v>
      </c>
      <c r="I55" s="632">
        <v>27465982639</v>
      </c>
      <c r="J55" s="664">
        <f t="shared" si="5"/>
        <v>27465982.638999999</v>
      </c>
      <c r="K55" t="str">
        <f>+VLOOKUP(D55,'plan de cuentas'!C:G,4,0)</f>
        <v>ACTIVOS</v>
      </c>
      <c r="L55" t="str">
        <f>VLOOKUP(D55,'plan de cuentas'!C:H,5,0)</f>
        <v>Cuentas por Cobrar LP</v>
      </c>
      <c r="M55" t="str">
        <f>VLOOKUP(D55,'plan de cuentas'!C:I,6,0)</f>
        <v>Deudores por prestamos locales</v>
      </c>
      <c r="N55" t="str">
        <f>VLOOKUP(D55,'plan de cuentas'!C:J,7,0)</f>
        <v>Activos no Corrientes</v>
      </c>
      <c r="P55" t="str">
        <f t="shared" si="6"/>
        <v>16902</v>
      </c>
      <c r="Q55" t="str">
        <f t="shared" si="4"/>
        <v>14</v>
      </c>
    </row>
    <row r="56" spans="1:17" x14ac:dyDescent="0.25">
      <c r="A56" s="644">
        <v>44742</v>
      </c>
      <c r="B56" s="384">
        <v>7</v>
      </c>
      <c r="C56" s="384" t="s">
        <v>4990</v>
      </c>
      <c r="D56" s="384" t="s">
        <v>811</v>
      </c>
      <c r="E56" t="str">
        <f t="shared" si="1"/>
        <v>148101690200001</v>
      </c>
      <c r="F56" t="str">
        <f t="shared" si="2"/>
        <v>8</v>
      </c>
      <c r="G56">
        <f>+VLOOKUP(L56,BG!$D$10:$F$70,3,FALSE)</f>
        <v>5</v>
      </c>
      <c r="H56" s="384" t="s">
        <v>812</v>
      </c>
      <c r="I56" s="633">
        <v>45639636</v>
      </c>
      <c r="J56" s="664">
        <f t="shared" si="5"/>
        <v>45639.635999999999</v>
      </c>
      <c r="K56" t="str">
        <f>+VLOOKUP(D56,'plan de cuentas'!C:G,4,0)</f>
        <v>ACTIVOS</v>
      </c>
      <c r="L56" t="str">
        <f>VLOOKUP(D56,'plan de cuentas'!C:H,5,0)</f>
        <v>Cuentas por Cobrar LP</v>
      </c>
      <c r="M56" t="str">
        <f>VLOOKUP(D56,'plan de cuentas'!C:I,6,0)</f>
        <v>Deudores por prestamos locales</v>
      </c>
      <c r="N56" t="str">
        <f>VLOOKUP(D56,'plan de cuentas'!C:J,7,0)</f>
        <v>Activos no Corrientes</v>
      </c>
      <c r="P56" t="str">
        <f t="shared" si="6"/>
        <v>16902</v>
      </c>
      <c r="Q56" t="str">
        <f t="shared" si="4"/>
        <v>14</v>
      </c>
    </row>
    <row r="57" spans="1:17" x14ac:dyDescent="0.25">
      <c r="A57" s="644">
        <v>44742</v>
      </c>
      <c r="B57" s="383">
        <v>7</v>
      </c>
      <c r="C57" s="383" t="s">
        <v>4991</v>
      </c>
      <c r="D57" s="383" t="s">
        <v>2171</v>
      </c>
      <c r="E57" t="str">
        <f t="shared" si="1"/>
        <v>142101690200099</v>
      </c>
      <c r="F57" t="str">
        <f t="shared" si="2"/>
        <v>2</v>
      </c>
      <c r="G57">
        <f>+VLOOKUP(L57,BG!$D$10:$F$70,3,FALSE)</f>
        <v>5</v>
      </c>
      <c r="H57" s="383" t="s">
        <v>2580</v>
      </c>
      <c r="I57" s="632">
        <v>74550752</v>
      </c>
      <c r="J57" s="664">
        <f t="shared" si="5"/>
        <v>74550.751999999993</v>
      </c>
      <c r="K57" t="str">
        <f>+VLOOKUP(D57,'plan de cuentas'!C:G,4,0)</f>
        <v>ACTIVOS</v>
      </c>
      <c r="L57" t="str">
        <f>VLOOKUP(D57,'plan de cuentas'!C:H,5,0)</f>
        <v>Cuentas por Cobrar CP</v>
      </c>
      <c r="M57" t="str">
        <f>VLOOKUP(D57,'plan de cuentas'!C:I,6,0)</f>
        <v>Deudores por prestamos locales</v>
      </c>
      <c r="N57" t="str">
        <f>VLOOKUP(D57,'plan de cuentas'!C:J,7,0)</f>
        <v>Activos Corrientes</v>
      </c>
      <c r="P57" t="str">
        <f t="shared" si="6"/>
        <v>16902</v>
      </c>
      <c r="Q57" t="str">
        <f t="shared" si="4"/>
        <v>14</v>
      </c>
    </row>
    <row r="58" spans="1:17" x14ac:dyDescent="0.25">
      <c r="A58" s="644">
        <v>44742</v>
      </c>
      <c r="B58" s="384">
        <v>7</v>
      </c>
      <c r="C58" s="384" t="s">
        <v>4992</v>
      </c>
      <c r="D58" s="384" t="s">
        <v>2172</v>
      </c>
      <c r="E58" t="str">
        <f t="shared" si="1"/>
        <v>143101690200099</v>
      </c>
      <c r="F58" t="str">
        <f t="shared" si="2"/>
        <v>3</v>
      </c>
      <c r="G58">
        <f>+VLOOKUP(L58,BG!$D$10:$F$70,3,FALSE)</f>
        <v>5</v>
      </c>
      <c r="H58" s="384" t="s">
        <v>2581</v>
      </c>
      <c r="I58" s="633">
        <v>183375261</v>
      </c>
      <c r="J58" s="664">
        <f t="shared" si="5"/>
        <v>183375.261</v>
      </c>
      <c r="K58" t="str">
        <f>+VLOOKUP(D58,'plan de cuentas'!C:G,4,0)</f>
        <v>ACTIVOS</v>
      </c>
      <c r="L58" t="str">
        <f>VLOOKUP(D58,'plan de cuentas'!C:H,5,0)</f>
        <v>Cuentas por Cobrar CP</v>
      </c>
      <c r="M58" t="str">
        <f>VLOOKUP(D58,'plan de cuentas'!C:I,6,0)</f>
        <v>Deudores por prestamos locales</v>
      </c>
      <c r="N58" t="str">
        <f>VLOOKUP(D58,'plan de cuentas'!C:J,7,0)</f>
        <v>Activos Corrientes</v>
      </c>
      <c r="P58" t="str">
        <f t="shared" si="6"/>
        <v>16902</v>
      </c>
      <c r="Q58" t="str">
        <f t="shared" si="4"/>
        <v>14</v>
      </c>
    </row>
    <row r="59" spans="1:17" x14ac:dyDescent="0.25">
      <c r="A59" s="644">
        <v>44742</v>
      </c>
      <c r="B59" s="383">
        <v>7</v>
      </c>
      <c r="C59" s="383" t="s">
        <v>1834</v>
      </c>
      <c r="D59" s="383" t="s">
        <v>813</v>
      </c>
      <c r="E59" t="str">
        <f t="shared" si="1"/>
        <v>145101690200099</v>
      </c>
      <c r="F59" t="str">
        <f t="shared" si="2"/>
        <v>5</v>
      </c>
      <c r="G59">
        <f>+VLOOKUP(L59,BG!$D$10:$F$70,3,FALSE)</f>
        <v>5</v>
      </c>
      <c r="H59" s="383" t="s">
        <v>808</v>
      </c>
      <c r="I59" s="632">
        <v>213082554</v>
      </c>
      <c r="J59" s="664">
        <f t="shared" si="5"/>
        <v>213082.554</v>
      </c>
      <c r="K59" t="str">
        <f>+VLOOKUP(D59,'plan de cuentas'!C:G,4,0)</f>
        <v>ACTIVOS</v>
      </c>
      <c r="L59" t="str">
        <f>VLOOKUP(D59,'plan de cuentas'!C:H,5,0)</f>
        <v>Cuentas por Cobrar CP</v>
      </c>
      <c r="M59" t="str">
        <f>VLOOKUP(D59,'plan de cuentas'!C:I,6,0)</f>
        <v>Deudores por prestamos locales</v>
      </c>
      <c r="N59" t="str">
        <f>VLOOKUP(D59,'plan de cuentas'!C:J,7,0)</f>
        <v>Activos Corrientes</v>
      </c>
      <c r="P59" t="str">
        <f t="shared" si="6"/>
        <v>16902</v>
      </c>
      <c r="Q59" t="str">
        <f t="shared" si="4"/>
        <v>14</v>
      </c>
    </row>
    <row r="60" spans="1:17" x14ac:dyDescent="0.25">
      <c r="A60" s="644">
        <v>44742</v>
      </c>
      <c r="B60" s="384">
        <v>7</v>
      </c>
      <c r="C60" s="384" t="s">
        <v>1835</v>
      </c>
      <c r="D60" s="384" t="s">
        <v>816</v>
      </c>
      <c r="E60" t="str">
        <f t="shared" si="1"/>
        <v>147101690200099</v>
      </c>
      <c r="F60" t="str">
        <f t="shared" si="2"/>
        <v>7</v>
      </c>
      <c r="G60">
        <f>+VLOOKUP(L60,BG!$D$10:$F$70,3,FALSE)</f>
        <v>5</v>
      </c>
      <c r="H60" s="384" t="s">
        <v>810</v>
      </c>
      <c r="I60" s="633">
        <v>69217920165</v>
      </c>
      <c r="J60" s="664">
        <f t="shared" si="5"/>
        <v>69217920.165000007</v>
      </c>
      <c r="K60" t="str">
        <f>+VLOOKUP(D60,'plan de cuentas'!C:G,4,0)</f>
        <v>ACTIVOS</v>
      </c>
      <c r="L60" t="str">
        <f>VLOOKUP(D60,'plan de cuentas'!C:H,5,0)</f>
        <v>Cuentas por Cobrar LP</v>
      </c>
      <c r="M60" t="str">
        <f>VLOOKUP(D60,'plan de cuentas'!C:I,6,0)</f>
        <v>Deudores por prestamos locales</v>
      </c>
      <c r="N60" t="str">
        <f>VLOOKUP(D60,'plan de cuentas'!C:J,7,0)</f>
        <v>Activos no Corrientes</v>
      </c>
      <c r="P60" t="str">
        <f t="shared" si="6"/>
        <v>16902</v>
      </c>
      <c r="Q60" t="str">
        <f t="shared" si="4"/>
        <v>14</v>
      </c>
    </row>
    <row r="61" spans="1:17" x14ac:dyDescent="0.25">
      <c r="A61" s="644">
        <v>44742</v>
      </c>
      <c r="B61" s="383">
        <v>7</v>
      </c>
      <c r="C61" s="383" t="s">
        <v>1836</v>
      </c>
      <c r="D61" s="383" t="s">
        <v>817</v>
      </c>
      <c r="E61" t="str">
        <f t="shared" si="1"/>
        <v>148101690200099</v>
      </c>
      <c r="F61" t="str">
        <f t="shared" si="2"/>
        <v>8</v>
      </c>
      <c r="G61">
        <f>+VLOOKUP(L61,BG!$D$10:$F$70,3,FALSE)</f>
        <v>5</v>
      </c>
      <c r="H61" s="383" t="s">
        <v>812</v>
      </c>
      <c r="I61" s="632">
        <v>12891234845</v>
      </c>
      <c r="J61" s="664">
        <f t="shared" si="5"/>
        <v>12891234.845000001</v>
      </c>
      <c r="K61" t="str">
        <f>+VLOOKUP(D61,'plan de cuentas'!C:G,4,0)</f>
        <v>ACTIVOS</v>
      </c>
      <c r="L61" t="str">
        <f>VLOOKUP(D61,'plan de cuentas'!C:H,5,0)</f>
        <v>Cuentas por Cobrar LP</v>
      </c>
      <c r="M61" t="str">
        <f>VLOOKUP(D61,'plan de cuentas'!C:I,6,0)</f>
        <v>Deudores por prestamos locales</v>
      </c>
      <c r="N61" t="str">
        <f>VLOOKUP(D61,'plan de cuentas'!C:J,7,0)</f>
        <v>Activos no Corrientes</v>
      </c>
      <c r="P61" t="str">
        <f t="shared" si="6"/>
        <v>16902</v>
      </c>
      <c r="Q61" t="str">
        <f t="shared" si="4"/>
        <v>14</v>
      </c>
    </row>
    <row r="62" spans="1:17" x14ac:dyDescent="0.25">
      <c r="A62" s="644">
        <v>44742</v>
      </c>
      <c r="B62" s="384">
        <v>7</v>
      </c>
      <c r="C62" s="384" t="s">
        <v>2844</v>
      </c>
      <c r="D62" s="384" t="s">
        <v>2177</v>
      </c>
      <c r="E62" t="str">
        <f t="shared" si="1"/>
        <v>146101690200301</v>
      </c>
      <c r="F62" t="str">
        <f t="shared" si="2"/>
        <v>6</v>
      </c>
      <c r="G62">
        <f>+VLOOKUP(L62,BG!$D$10:$F$70,3,FALSE)</f>
        <v>5</v>
      </c>
      <c r="H62" s="384" t="s">
        <v>2582</v>
      </c>
      <c r="I62" s="633">
        <v>735879258</v>
      </c>
      <c r="J62" s="664">
        <f t="shared" si="5"/>
        <v>735879.25800000003</v>
      </c>
      <c r="K62" t="str">
        <f>+VLOOKUP(D62,'plan de cuentas'!C:G,4,0)</f>
        <v>ACTIVOS</v>
      </c>
      <c r="L62" t="str">
        <f>VLOOKUP(D62,'plan de cuentas'!C:H,5,0)</f>
        <v>Cuentas por Cobrar CP</v>
      </c>
      <c r="M62" t="str">
        <f>VLOOKUP(D62,'plan de cuentas'!C:I,6,0)</f>
        <v>Deudores por prestamos locales</v>
      </c>
      <c r="N62" t="str">
        <f>VLOOKUP(D62,'plan de cuentas'!C:J,7,0)</f>
        <v>Activos Corrientes</v>
      </c>
      <c r="P62" t="str">
        <f t="shared" si="6"/>
        <v>16902</v>
      </c>
      <c r="Q62" t="str">
        <f t="shared" si="4"/>
        <v>14</v>
      </c>
    </row>
    <row r="63" spans="1:17" x14ac:dyDescent="0.25">
      <c r="A63" s="644">
        <v>44742</v>
      </c>
      <c r="B63" s="383">
        <v>7</v>
      </c>
      <c r="C63" s="383" t="s">
        <v>4799</v>
      </c>
      <c r="D63" s="383" t="s">
        <v>4632</v>
      </c>
      <c r="E63" t="str">
        <f t="shared" si="1"/>
        <v>147101690200301</v>
      </c>
      <c r="F63" t="str">
        <f t="shared" si="2"/>
        <v>7</v>
      </c>
      <c r="G63">
        <f>+VLOOKUP(L63,BG!$D$10:$F$70,3,FALSE)</f>
        <v>5</v>
      </c>
      <c r="H63" s="383" t="s">
        <v>2582</v>
      </c>
      <c r="I63" s="632">
        <v>18773198135</v>
      </c>
      <c r="J63" s="664">
        <f t="shared" si="5"/>
        <v>18773198.135000002</v>
      </c>
      <c r="K63" t="str">
        <f>+VLOOKUP(D63,'plan de cuentas'!C:G,4,0)</f>
        <v>ACTIVOS</v>
      </c>
      <c r="L63" t="str">
        <f>VLOOKUP(D63,'plan de cuentas'!C:H,5,0)</f>
        <v>Cuentas por Cobrar LP</v>
      </c>
      <c r="M63" t="str">
        <f>VLOOKUP(D63,'plan de cuentas'!C:I,6,0)</f>
        <v>Deudores por prestamos locales</v>
      </c>
      <c r="N63" t="str">
        <f>VLOOKUP(D63,'plan de cuentas'!C:J,7,0)</f>
        <v>Activos no Corrientes</v>
      </c>
      <c r="P63" t="str">
        <f t="shared" si="6"/>
        <v>16902</v>
      </c>
      <c r="Q63" t="str">
        <f t="shared" si="4"/>
        <v>14</v>
      </c>
    </row>
    <row r="64" spans="1:17" x14ac:dyDescent="0.25">
      <c r="A64" s="644">
        <v>44742</v>
      </c>
      <c r="B64" s="384">
        <v>7</v>
      </c>
      <c r="C64" s="384" t="s">
        <v>2845</v>
      </c>
      <c r="D64" s="384" t="s">
        <v>2181</v>
      </c>
      <c r="E64" t="str">
        <f t="shared" si="1"/>
        <v>146101690200399</v>
      </c>
      <c r="F64" t="str">
        <f t="shared" si="2"/>
        <v>6</v>
      </c>
      <c r="G64">
        <f>+VLOOKUP(L64,BG!$D$10:$F$70,3,FALSE)</f>
        <v>5</v>
      </c>
      <c r="H64" s="384" t="s">
        <v>2582</v>
      </c>
      <c r="I64" s="633">
        <v>196641093</v>
      </c>
      <c r="J64" s="664">
        <f t="shared" si="5"/>
        <v>196641.09299999999</v>
      </c>
      <c r="K64" t="str">
        <f>+VLOOKUP(D64,'plan de cuentas'!C:G,4,0)</f>
        <v>ACTIVOS</v>
      </c>
      <c r="L64" t="str">
        <f>VLOOKUP(D64,'plan de cuentas'!C:H,5,0)</f>
        <v>Cuentas por Cobrar CP</v>
      </c>
      <c r="M64" t="str">
        <f>VLOOKUP(D64,'plan de cuentas'!C:I,6,0)</f>
        <v>Deudores por prestamos locales</v>
      </c>
      <c r="N64" t="str">
        <f>VLOOKUP(D64,'plan de cuentas'!C:J,7,0)</f>
        <v>Activos Corrientes</v>
      </c>
      <c r="P64" t="str">
        <f t="shared" si="6"/>
        <v>16902</v>
      </c>
      <c r="Q64" t="str">
        <f t="shared" si="4"/>
        <v>14</v>
      </c>
    </row>
    <row r="65" spans="1:17" x14ac:dyDescent="0.25">
      <c r="A65" s="644">
        <v>44742</v>
      </c>
      <c r="B65" s="383">
        <v>7</v>
      </c>
      <c r="C65" s="383" t="s">
        <v>2846</v>
      </c>
      <c r="D65" s="383" t="s">
        <v>2182</v>
      </c>
      <c r="E65" t="str">
        <f t="shared" si="1"/>
        <v>147101690200399</v>
      </c>
      <c r="F65" t="str">
        <f t="shared" si="2"/>
        <v>7</v>
      </c>
      <c r="G65">
        <f>+VLOOKUP(L65,BG!$D$10:$F$70,3,FALSE)</f>
        <v>5</v>
      </c>
      <c r="H65" s="383" t="s">
        <v>2582</v>
      </c>
      <c r="I65" s="632">
        <v>38403726639</v>
      </c>
      <c r="J65" s="664">
        <f t="shared" si="5"/>
        <v>38403726.638999999</v>
      </c>
      <c r="K65" t="str">
        <f>+VLOOKUP(D65,'plan de cuentas'!C:G,4,0)</f>
        <v>ACTIVOS</v>
      </c>
      <c r="L65" t="str">
        <f>VLOOKUP(D65,'plan de cuentas'!C:H,5,0)</f>
        <v>Cuentas por Cobrar LP</v>
      </c>
      <c r="M65" t="str">
        <f>VLOOKUP(D65,'plan de cuentas'!C:I,6,0)</f>
        <v>Deudores por prestamos locales</v>
      </c>
      <c r="N65" t="str">
        <f>VLOOKUP(D65,'plan de cuentas'!C:J,7,0)</f>
        <v>Activos no Corrientes</v>
      </c>
      <c r="P65" t="str">
        <f t="shared" si="6"/>
        <v>16902</v>
      </c>
      <c r="Q65" t="str">
        <f t="shared" si="4"/>
        <v>14</v>
      </c>
    </row>
    <row r="66" spans="1:17" x14ac:dyDescent="0.25">
      <c r="A66" s="644">
        <v>44742</v>
      </c>
      <c r="B66" s="384">
        <v>7</v>
      </c>
      <c r="C66" s="384" t="s">
        <v>1837</v>
      </c>
      <c r="D66" s="384" t="s">
        <v>1400</v>
      </c>
      <c r="E66" t="str">
        <f t="shared" si="1"/>
        <v>147101730200001</v>
      </c>
      <c r="F66" t="str">
        <f t="shared" si="2"/>
        <v>7</v>
      </c>
      <c r="G66">
        <f>+VLOOKUP(L66,BG!$D$10:$F$70,3,FALSE)</f>
        <v>5</v>
      </c>
      <c r="H66" s="384" t="s">
        <v>828</v>
      </c>
      <c r="I66" s="633">
        <v>20569146249</v>
      </c>
      <c r="J66" s="664">
        <f t="shared" si="5"/>
        <v>20569146.249000002</v>
      </c>
      <c r="K66" t="str">
        <f>+VLOOKUP(D66,'plan de cuentas'!C:G,4,0)</f>
        <v>ACTIVOS</v>
      </c>
      <c r="L66" t="str">
        <f>VLOOKUP(D66,'plan de cuentas'!C:H,5,0)</f>
        <v>Cuentas por Cobrar LP</v>
      </c>
      <c r="M66" t="str">
        <f>VLOOKUP(D66,'plan de cuentas'!C:I,6,0)</f>
        <v>Deudores por prestamos locales</v>
      </c>
      <c r="N66" t="str">
        <f>VLOOKUP(D66,'plan de cuentas'!C:J,7,0)</f>
        <v>Activos no Corrientes</v>
      </c>
      <c r="P66" t="str">
        <f t="shared" si="6"/>
        <v>17302</v>
      </c>
      <c r="Q66" t="str">
        <f t="shared" si="4"/>
        <v>14</v>
      </c>
    </row>
    <row r="67" spans="1:17" x14ac:dyDescent="0.25">
      <c r="A67" s="644">
        <v>44742</v>
      </c>
      <c r="B67" s="383">
        <v>7</v>
      </c>
      <c r="C67" s="383" t="s">
        <v>1838</v>
      </c>
      <c r="D67" s="383" t="s">
        <v>819</v>
      </c>
      <c r="E67" t="str">
        <f t="shared" si="1"/>
        <v>148101730200001</v>
      </c>
      <c r="F67" t="str">
        <f t="shared" si="2"/>
        <v>8</v>
      </c>
      <c r="G67">
        <f>+VLOOKUP(L67,BG!$D$10:$F$70,3,FALSE)</f>
        <v>5</v>
      </c>
      <c r="H67" s="383" t="s">
        <v>820</v>
      </c>
      <c r="I67" s="632">
        <v>55353845294</v>
      </c>
      <c r="J67" s="664">
        <f t="shared" si="5"/>
        <v>55353845.294</v>
      </c>
      <c r="K67" t="str">
        <f>+VLOOKUP(D67,'plan de cuentas'!C:G,4,0)</f>
        <v>ACTIVOS</v>
      </c>
      <c r="L67" t="str">
        <f>VLOOKUP(D67,'plan de cuentas'!C:H,5,0)</f>
        <v>Cuentas por Cobrar LP</v>
      </c>
      <c r="M67" t="str">
        <f>VLOOKUP(D67,'plan de cuentas'!C:I,6,0)</f>
        <v>Deudores por prestamos locales</v>
      </c>
      <c r="N67" t="str">
        <f>VLOOKUP(D67,'plan de cuentas'!C:J,7,0)</f>
        <v>Activos no Corrientes</v>
      </c>
      <c r="P67" t="str">
        <f t="shared" si="6"/>
        <v>17302</v>
      </c>
      <c r="Q67" t="str">
        <f t="shared" si="4"/>
        <v>14</v>
      </c>
    </row>
    <row r="68" spans="1:17" x14ac:dyDescent="0.25">
      <c r="A68" s="644">
        <v>44742</v>
      </c>
      <c r="B68" s="384">
        <v>7</v>
      </c>
      <c r="C68" s="384" t="s">
        <v>4993</v>
      </c>
      <c r="D68" s="384" t="s">
        <v>4994</v>
      </c>
      <c r="E68" t="str">
        <f t="shared" si="1"/>
        <v>141101730200099</v>
      </c>
      <c r="F68" t="str">
        <f t="shared" si="2"/>
        <v>1</v>
      </c>
      <c r="G68">
        <f>+VLOOKUP(L68,BG!$D$10:$F$70,3,FALSE)</f>
        <v>5</v>
      </c>
      <c r="H68" s="384" t="s">
        <v>806</v>
      </c>
      <c r="I68" s="633">
        <v>3634872887</v>
      </c>
      <c r="J68" s="664">
        <f t="shared" si="5"/>
        <v>3634872.8870000001</v>
      </c>
      <c r="K68" t="str">
        <f>+VLOOKUP(D68,'plan de cuentas'!C:G,4,0)</f>
        <v>ACTIVOS</v>
      </c>
      <c r="L68" t="str">
        <f>VLOOKUP(D68,'plan de cuentas'!C:H,5,0)</f>
        <v>Cuentas por Cobrar CP</v>
      </c>
      <c r="M68" t="str">
        <f>VLOOKUP(D68,'plan de cuentas'!C:I,6,0)</f>
        <v>Deudores por prestamos locales</v>
      </c>
      <c r="N68" t="str">
        <f>VLOOKUP(D68,'plan de cuentas'!C:J,7,0)</f>
        <v>Activos Corrientes</v>
      </c>
      <c r="P68" t="str">
        <f t="shared" si="6"/>
        <v>17302</v>
      </c>
      <c r="Q68" t="str">
        <f t="shared" si="4"/>
        <v>14</v>
      </c>
    </row>
    <row r="69" spans="1:17" x14ac:dyDescent="0.25">
      <c r="A69" s="644">
        <v>44742</v>
      </c>
      <c r="B69" s="383">
        <v>7</v>
      </c>
      <c r="C69" s="383" t="s">
        <v>4995</v>
      </c>
      <c r="D69" s="383" t="s">
        <v>2187</v>
      </c>
      <c r="E69" t="str">
        <f t="shared" ref="E69:E132" si="7">+MID(D69,3,2)&amp;+MID(D69,6,1)&amp;+MID(D69,8,2)&amp;+MID(D69,11,3)&amp;+MID(D69,17,2)&amp;+MID(D69,20,3)&amp;+MID(D69,24,2)</f>
        <v>142101730200099</v>
      </c>
      <c r="F69" t="str">
        <f t="shared" ref="F69:F132" si="8">MID(E69,3,1)</f>
        <v>2</v>
      </c>
      <c r="G69">
        <f>+VLOOKUP(L69,BG!$D$10:$F$70,3,FALSE)</f>
        <v>5</v>
      </c>
      <c r="H69" s="383" t="s">
        <v>2585</v>
      </c>
      <c r="I69" s="632">
        <v>26701584</v>
      </c>
      <c r="J69" s="664">
        <f t="shared" si="5"/>
        <v>26701.583999999999</v>
      </c>
      <c r="K69" t="str">
        <f>+VLOOKUP(D69,'plan de cuentas'!C:G,4,0)</f>
        <v>ACTIVOS</v>
      </c>
      <c r="L69" t="str">
        <f>VLOOKUP(D69,'plan de cuentas'!C:H,5,0)</f>
        <v>Cuentas por Cobrar CP</v>
      </c>
      <c r="M69" t="str">
        <f>VLOOKUP(D69,'plan de cuentas'!C:I,6,0)</f>
        <v>Deudores por prestamos locales</v>
      </c>
      <c r="N69" t="str">
        <f>VLOOKUP(D69,'plan de cuentas'!C:J,7,0)</f>
        <v>Activos Corrientes</v>
      </c>
      <c r="P69" t="str">
        <f t="shared" si="6"/>
        <v>17302</v>
      </c>
      <c r="Q69" t="str">
        <f t="shared" si="4"/>
        <v>14</v>
      </c>
    </row>
    <row r="70" spans="1:17" x14ac:dyDescent="0.25">
      <c r="A70" s="644">
        <v>44742</v>
      </c>
      <c r="B70" s="384">
        <v>7</v>
      </c>
      <c r="C70" s="384" t="s">
        <v>4996</v>
      </c>
      <c r="D70" s="384" t="s">
        <v>2188</v>
      </c>
      <c r="E70" t="str">
        <f t="shared" si="7"/>
        <v>143101730200099</v>
      </c>
      <c r="F70" t="str">
        <f t="shared" si="8"/>
        <v>3</v>
      </c>
      <c r="G70">
        <f>+VLOOKUP(L70,BG!$D$10:$F$70,3,FALSE)</f>
        <v>5</v>
      </c>
      <c r="H70" s="384" t="s">
        <v>2586</v>
      </c>
      <c r="I70" s="633">
        <v>3751345604</v>
      </c>
      <c r="J70" s="664">
        <f t="shared" si="5"/>
        <v>3751345.6039999998</v>
      </c>
      <c r="K70" t="str">
        <f>+VLOOKUP(D70,'plan de cuentas'!C:G,4,0)</f>
        <v>ACTIVOS</v>
      </c>
      <c r="L70" t="str">
        <f>VLOOKUP(D70,'plan de cuentas'!C:H,5,0)</f>
        <v>Cuentas por Cobrar CP</v>
      </c>
      <c r="M70" t="str">
        <f>VLOOKUP(D70,'plan de cuentas'!C:I,6,0)</f>
        <v>Deudores por prestamos locales</v>
      </c>
      <c r="N70" t="str">
        <f>VLOOKUP(D70,'plan de cuentas'!C:J,7,0)</f>
        <v>Activos Corrientes</v>
      </c>
      <c r="P70" t="str">
        <f t="shared" si="6"/>
        <v>17302</v>
      </c>
      <c r="Q70" t="str">
        <f t="shared" ref="Q70:Q133" si="9">+LEFT(E70,2)</f>
        <v>14</v>
      </c>
    </row>
    <row r="71" spans="1:17" x14ac:dyDescent="0.25">
      <c r="A71" s="644">
        <v>44742</v>
      </c>
      <c r="B71" s="383">
        <v>7</v>
      </c>
      <c r="C71" s="383" t="s">
        <v>4997</v>
      </c>
      <c r="D71" s="383" t="s">
        <v>821</v>
      </c>
      <c r="E71" t="str">
        <f t="shared" si="7"/>
        <v>144101730200099</v>
      </c>
      <c r="F71" t="str">
        <f t="shared" si="8"/>
        <v>4</v>
      </c>
      <c r="G71">
        <f>+VLOOKUP(L71,BG!$D$10:$F$70,3,FALSE)</f>
        <v>5</v>
      </c>
      <c r="H71" s="383" t="s">
        <v>822</v>
      </c>
      <c r="I71" s="632">
        <v>5534000</v>
      </c>
      <c r="J71" s="664">
        <f t="shared" si="5"/>
        <v>5534</v>
      </c>
      <c r="K71" t="str">
        <f>+VLOOKUP(D71,'plan de cuentas'!C:G,4,0)</f>
        <v>ACTIVOS</v>
      </c>
      <c r="L71" t="str">
        <f>VLOOKUP(D71,'plan de cuentas'!C:H,5,0)</f>
        <v>Cuentas por Cobrar CP</v>
      </c>
      <c r="M71" t="str">
        <f>VLOOKUP(D71,'plan de cuentas'!C:I,6,0)</f>
        <v>Deudores por prestamos locales</v>
      </c>
      <c r="N71" t="str">
        <f>VLOOKUP(D71,'plan de cuentas'!C:J,7,0)</f>
        <v>Activos Corrientes</v>
      </c>
      <c r="P71" t="str">
        <f t="shared" si="6"/>
        <v>17302</v>
      </c>
      <c r="Q71" t="str">
        <f t="shared" si="9"/>
        <v>14</v>
      </c>
    </row>
    <row r="72" spans="1:17" x14ac:dyDescent="0.25">
      <c r="A72" s="644">
        <v>44742</v>
      </c>
      <c r="B72" s="384">
        <v>7</v>
      </c>
      <c r="C72" s="384" t="s">
        <v>4998</v>
      </c>
      <c r="D72" s="384" t="s">
        <v>823</v>
      </c>
      <c r="E72" t="str">
        <f t="shared" si="7"/>
        <v>145101730200099</v>
      </c>
      <c r="F72" t="str">
        <f t="shared" si="8"/>
        <v>5</v>
      </c>
      <c r="G72">
        <f>+VLOOKUP(L72,BG!$D$10:$F$70,3,FALSE)</f>
        <v>5</v>
      </c>
      <c r="H72" s="384" t="s">
        <v>824</v>
      </c>
      <c r="I72" s="633">
        <v>2878839278</v>
      </c>
      <c r="J72" s="664">
        <f t="shared" si="5"/>
        <v>2878839.2779999999</v>
      </c>
      <c r="K72" t="str">
        <f>+VLOOKUP(D72,'plan de cuentas'!C:G,4,0)</f>
        <v>ACTIVOS</v>
      </c>
      <c r="L72" t="str">
        <f>VLOOKUP(D72,'plan de cuentas'!C:H,5,0)</f>
        <v>Cuentas por Cobrar CP</v>
      </c>
      <c r="M72" t="str">
        <f>VLOOKUP(D72,'plan de cuentas'!C:I,6,0)</f>
        <v>Deudores por prestamos locales</v>
      </c>
      <c r="N72" t="str">
        <f>VLOOKUP(D72,'plan de cuentas'!C:J,7,0)</f>
        <v>Activos Corrientes</v>
      </c>
      <c r="P72" t="str">
        <f t="shared" si="6"/>
        <v>17302</v>
      </c>
      <c r="Q72" t="str">
        <f t="shared" si="9"/>
        <v>14</v>
      </c>
    </row>
    <row r="73" spans="1:17" x14ac:dyDescent="0.25">
      <c r="A73" s="644">
        <v>44742</v>
      </c>
      <c r="B73" s="383">
        <v>7</v>
      </c>
      <c r="C73" s="383" t="s">
        <v>1839</v>
      </c>
      <c r="D73" s="383" t="s">
        <v>825</v>
      </c>
      <c r="E73" t="str">
        <f t="shared" si="7"/>
        <v>146101730200099</v>
      </c>
      <c r="F73" t="str">
        <f t="shared" si="8"/>
        <v>6</v>
      </c>
      <c r="G73">
        <f>+VLOOKUP(L73,BG!$D$10:$F$70,3,FALSE)</f>
        <v>5</v>
      </c>
      <c r="H73" s="383" t="s">
        <v>826</v>
      </c>
      <c r="I73" s="632">
        <v>2752702429</v>
      </c>
      <c r="J73" s="664">
        <f t="shared" si="5"/>
        <v>2752702.429</v>
      </c>
      <c r="K73" t="str">
        <f>+VLOOKUP(D73,'plan de cuentas'!C:G,4,0)</f>
        <v>ACTIVOS</v>
      </c>
      <c r="L73" t="str">
        <f>VLOOKUP(D73,'plan de cuentas'!C:H,5,0)</f>
        <v>Cuentas por Cobrar CP</v>
      </c>
      <c r="M73" t="str">
        <f>VLOOKUP(D73,'plan de cuentas'!C:I,6,0)</f>
        <v>Deudores por prestamos locales</v>
      </c>
      <c r="N73" t="str">
        <f>VLOOKUP(D73,'plan de cuentas'!C:J,7,0)</f>
        <v>Activos Corrientes</v>
      </c>
      <c r="P73" t="str">
        <f t="shared" si="6"/>
        <v>17302</v>
      </c>
      <c r="Q73" t="str">
        <f t="shared" si="9"/>
        <v>14</v>
      </c>
    </row>
    <row r="74" spans="1:17" x14ac:dyDescent="0.25">
      <c r="A74" s="644">
        <v>44742</v>
      </c>
      <c r="B74" s="384">
        <v>7</v>
      </c>
      <c r="C74" s="384" t="s">
        <v>1840</v>
      </c>
      <c r="D74" s="384" t="s">
        <v>827</v>
      </c>
      <c r="E74" t="str">
        <f t="shared" si="7"/>
        <v>147101730200099</v>
      </c>
      <c r="F74" t="str">
        <f t="shared" si="8"/>
        <v>7</v>
      </c>
      <c r="G74">
        <f>+VLOOKUP(L74,BG!$D$10:$F$70,3,FALSE)</f>
        <v>5</v>
      </c>
      <c r="H74" s="384" t="s">
        <v>828</v>
      </c>
      <c r="I74" s="633">
        <v>25357582858</v>
      </c>
      <c r="J74" s="664">
        <f t="shared" si="5"/>
        <v>25357582.857999999</v>
      </c>
      <c r="K74" t="str">
        <f>+VLOOKUP(D74,'plan de cuentas'!C:G,4,0)</f>
        <v>ACTIVOS</v>
      </c>
      <c r="L74" t="str">
        <f>VLOOKUP(D74,'plan de cuentas'!C:H,5,0)</f>
        <v>Cuentas por Cobrar LP</v>
      </c>
      <c r="M74" t="str">
        <f>VLOOKUP(D74,'plan de cuentas'!C:I,6,0)</f>
        <v>Deudores por prestamos locales</v>
      </c>
      <c r="N74" t="str">
        <f>VLOOKUP(D74,'plan de cuentas'!C:J,7,0)</f>
        <v>Activos no Corrientes</v>
      </c>
      <c r="P74" t="str">
        <f t="shared" si="6"/>
        <v>17302</v>
      </c>
      <c r="Q74" t="str">
        <f t="shared" si="9"/>
        <v>14</v>
      </c>
    </row>
    <row r="75" spans="1:17" x14ac:dyDescent="0.25">
      <c r="A75" s="644">
        <v>44742</v>
      </c>
      <c r="B75" s="383">
        <v>7</v>
      </c>
      <c r="C75" s="383" t="s">
        <v>1841</v>
      </c>
      <c r="D75" s="383" t="s">
        <v>829</v>
      </c>
      <c r="E75" t="str">
        <f t="shared" si="7"/>
        <v>148101730200099</v>
      </c>
      <c r="F75" t="str">
        <f t="shared" si="8"/>
        <v>8</v>
      </c>
      <c r="G75">
        <f>+VLOOKUP(L75,BG!$D$10:$F$70,3,FALSE)</f>
        <v>5</v>
      </c>
      <c r="H75" s="383" t="s">
        <v>820</v>
      </c>
      <c r="I75" s="632">
        <v>320844349559</v>
      </c>
      <c r="J75" s="664">
        <f t="shared" si="5"/>
        <v>320844349.55900002</v>
      </c>
      <c r="K75" t="str">
        <f>+VLOOKUP(D75,'plan de cuentas'!C:G,4,0)</f>
        <v>ACTIVOS</v>
      </c>
      <c r="L75" t="str">
        <f>VLOOKUP(D75,'plan de cuentas'!C:H,5,0)</f>
        <v>Cuentas por Cobrar LP</v>
      </c>
      <c r="M75" t="str">
        <f>VLOOKUP(D75,'plan de cuentas'!C:I,6,0)</f>
        <v>Deudores por prestamos locales</v>
      </c>
      <c r="N75" t="str">
        <f>VLOOKUP(D75,'plan de cuentas'!C:J,7,0)</f>
        <v>Activos no Corrientes</v>
      </c>
      <c r="P75" t="str">
        <f t="shared" si="6"/>
        <v>17302</v>
      </c>
      <c r="Q75" t="str">
        <f t="shared" si="9"/>
        <v>14</v>
      </c>
    </row>
    <row r="76" spans="1:17" x14ac:dyDescent="0.25">
      <c r="A76" s="644">
        <v>44742</v>
      </c>
      <c r="B76" s="384">
        <v>7</v>
      </c>
      <c r="C76" s="384" t="s">
        <v>2847</v>
      </c>
      <c r="D76" s="384" t="s">
        <v>2189</v>
      </c>
      <c r="E76" t="str">
        <f t="shared" si="7"/>
        <v>147101730200301</v>
      </c>
      <c r="F76" t="str">
        <f t="shared" si="8"/>
        <v>7</v>
      </c>
      <c r="G76">
        <f>+VLOOKUP(L76,BG!$D$10:$F$70,3,FALSE)</f>
        <v>5</v>
      </c>
      <c r="H76" s="384" t="s">
        <v>806</v>
      </c>
      <c r="I76" s="633">
        <v>1357680997</v>
      </c>
      <c r="J76" s="664">
        <f t="shared" ref="J76:J139" si="10">I76/1000</f>
        <v>1357680.997</v>
      </c>
      <c r="K76" t="str">
        <f>+VLOOKUP(D76,'plan de cuentas'!C:G,4,0)</f>
        <v>ACTIVOS</v>
      </c>
      <c r="L76" t="str">
        <f>VLOOKUP(D76,'plan de cuentas'!C:H,5,0)</f>
        <v>Cuentas por Cobrar LP</v>
      </c>
      <c r="M76" t="str">
        <f>VLOOKUP(D76,'plan de cuentas'!C:I,6,0)</f>
        <v>Deudores por prestamos locales</v>
      </c>
      <c r="N76" t="str">
        <f>VLOOKUP(D76,'plan de cuentas'!C:J,7,0)</f>
        <v>Activos no Corrientes</v>
      </c>
      <c r="P76" t="str">
        <f t="shared" ref="P76:P139" si="11">MID(E76,6,5)</f>
        <v>17302</v>
      </c>
      <c r="Q76" t="str">
        <f t="shared" si="9"/>
        <v>14</v>
      </c>
    </row>
    <row r="77" spans="1:17" x14ac:dyDescent="0.25">
      <c r="A77" s="644">
        <v>44742</v>
      </c>
      <c r="B77" s="383">
        <v>7</v>
      </c>
      <c r="C77" s="383" t="s">
        <v>2848</v>
      </c>
      <c r="D77" s="383" t="s">
        <v>2190</v>
      </c>
      <c r="E77" t="str">
        <f t="shared" si="7"/>
        <v>148101730200301</v>
      </c>
      <c r="F77" t="str">
        <f t="shared" si="8"/>
        <v>8</v>
      </c>
      <c r="G77">
        <f>+VLOOKUP(L77,BG!$D$10:$F$70,3,FALSE)</f>
        <v>5</v>
      </c>
      <c r="H77" s="383" t="s">
        <v>806</v>
      </c>
      <c r="I77" s="632">
        <v>5618778817</v>
      </c>
      <c r="J77" s="664">
        <f t="shared" si="10"/>
        <v>5618778.8169999998</v>
      </c>
      <c r="K77" t="str">
        <f>+VLOOKUP(D77,'plan de cuentas'!C:G,4,0)</f>
        <v>ACTIVOS</v>
      </c>
      <c r="L77" t="str">
        <f>VLOOKUP(D77,'plan de cuentas'!C:H,5,0)</f>
        <v>Cuentas por Cobrar LP</v>
      </c>
      <c r="M77" t="str">
        <f>VLOOKUP(D77,'plan de cuentas'!C:I,6,0)</f>
        <v>Deudores por prestamos locales</v>
      </c>
      <c r="N77" t="str">
        <f>VLOOKUP(D77,'plan de cuentas'!C:J,7,0)</f>
        <v>Activos no Corrientes</v>
      </c>
      <c r="P77" t="str">
        <f t="shared" si="11"/>
        <v>17302</v>
      </c>
      <c r="Q77" t="str">
        <f t="shared" si="9"/>
        <v>14</v>
      </c>
    </row>
    <row r="78" spans="1:17" x14ac:dyDescent="0.25">
      <c r="A78" s="644">
        <v>44742</v>
      </c>
      <c r="B78" s="384">
        <v>7</v>
      </c>
      <c r="C78" s="384" t="s">
        <v>2849</v>
      </c>
      <c r="D78" s="384" t="s">
        <v>2193</v>
      </c>
      <c r="E78" t="str">
        <f t="shared" si="7"/>
        <v>147101730200399</v>
      </c>
      <c r="F78" t="str">
        <f t="shared" si="8"/>
        <v>7</v>
      </c>
      <c r="G78">
        <f>+VLOOKUP(L78,BG!$D$10:$F$70,3,FALSE)</f>
        <v>5</v>
      </c>
      <c r="H78" s="384" t="s">
        <v>806</v>
      </c>
      <c r="I78" s="633">
        <v>893497228</v>
      </c>
      <c r="J78" s="664">
        <f t="shared" si="10"/>
        <v>893497.228</v>
      </c>
      <c r="K78" t="str">
        <f>+VLOOKUP(D78,'plan de cuentas'!C:G,4,0)</f>
        <v>ACTIVOS</v>
      </c>
      <c r="L78" t="str">
        <f>VLOOKUP(D78,'plan de cuentas'!C:H,5,0)</f>
        <v>Cuentas por Cobrar LP</v>
      </c>
      <c r="M78" t="str">
        <f>VLOOKUP(D78,'plan de cuentas'!C:I,6,0)</f>
        <v>Deudores por prestamos locales</v>
      </c>
      <c r="N78" t="str">
        <f>VLOOKUP(D78,'plan de cuentas'!C:J,7,0)</f>
        <v>Activos no Corrientes</v>
      </c>
      <c r="P78" t="str">
        <f t="shared" si="11"/>
        <v>17302</v>
      </c>
      <c r="Q78" t="str">
        <f t="shared" si="9"/>
        <v>14</v>
      </c>
    </row>
    <row r="79" spans="1:17" x14ac:dyDescent="0.25">
      <c r="A79" s="644">
        <v>44742</v>
      </c>
      <c r="B79" s="383">
        <v>7</v>
      </c>
      <c r="C79" s="383" t="s">
        <v>2850</v>
      </c>
      <c r="D79" s="383" t="s">
        <v>2194</v>
      </c>
      <c r="E79" t="str">
        <f t="shared" si="7"/>
        <v>148101730200399</v>
      </c>
      <c r="F79" t="str">
        <f t="shared" si="8"/>
        <v>8</v>
      </c>
      <c r="G79">
        <f>+VLOOKUP(L79,BG!$D$10:$F$70,3,FALSE)</f>
        <v>5</v>
      </c>
      <c r="H79" s="383" t="s">
        <v>806</v>
      </c>
      <c r="I79" s="632">
        <v>41550615635</v>
      </c>
      <c r="J79" s="664">
        <f t="shared" si="10"/>
        <v>41550615.634999998</v>
      </c>
      <c r="K79" t="str">
        <f>+VLOOKUP(D79,'plan de cuentas'!C:G,4,0)</f>
        <v>ACTIVOS</v>
      </c>
      <c r="L79" t="str">
        <f>VLOOKUP(D79,'plan de cuentas'!C:H,5,0)</f>
        <v>Cuentas por Cobrar LP</v>
      </c>
      <c r="M79" t="str">
        <f>VLOOKUP(D79,'plan de cuentas'!C:I,6,0)</f>
        <v>Deudores por prestamos locales</v>
      </c>
      <c r="N79" t="str">
        <f>VLOOKUP(D79,'plan de cuentas'!C:J,7,0)</f>
        <v>Activos no Corrientes</v>
      </c>
      <c r="P79" t="str">
        <f t="shared" si="11"/>
        <v>17302</v>
      </c>
      <c r="Q79" t="str">
        <f t="shared" si="9"/>
        <v>14</v>
      </c>
    </row>
    <row r="80" spans="1:17" x14ac:dyDescent="0.25">
      <c r="A80" s="644">
        <v>44742</v>
      </c>
      <c r="B80" s="384">
        <v>7</v>
      </c>
      <c r="C80" s="384" t="s">
        <v>1842</v>
      </c>
      <c r="D80" s="384" t="s">
        <v>835</v>
      </c>
      <c r="E80" t="str">
        <f t="shared" si="7"/>
        <v>148101730400001</v>
      </c>
      <c r="F80" t="str">
        <f t="shared" si="8"/>
        <v>8</v>
      </c>
      <c r="G80">
        <f>+VLOOKUP(L80,BG!$D$10:$F$70,3,FALSE)</f>
        <v>5</v>
      </c>
      <c r="H80" s="384" t="s">
        <v>836</v>
      </c>
      <c r="I80" s="633">
        <v>517026697</v>
      </c>
      <c r="J80" s="664">
        <f t="shared" si="10"/>
        <v>517026.69699999999</v>
      </c>
      <c r="K80" t="str">
        <f>+VLOOKUP(D80,'plan de cuentas'!C:G,4,0)</f>
        <v>ACTIVOS</v>
      </c>
      <c r="L80" t="str">
        <f>VLOOKUP(D80,'plan de cuentas'!C:H,5,0)</f>
        <v>Cuentas por Cobrar LP</v>
      </c>
      <c r="M80" t="str">
        <f>VLOOKUP(D80,'plan de cuentas'!C:I,6,0)</f>
        <v>Deudores por prestamos locales</v>
      </c>
      <c r="N80" t="str">
        <f>VLOOKUP(D80,'plan de cuentas'!C:J,7,0)</f>
        <v>Activos no Corrientes</v>
      </c>
      <c r="P80" t="str">
        <f t="shared" si="11"/>
        <v>17304</v>
      </c>
      <c r="Q80" t="str">
        <f t="shared" si="9"/>
        <v>14</v>
      </c>
    </row>
    <row r="81" spans="1:17" x14ac:dyDescent="0.25">
      <c r="A81" s="644">
        <v>44742</v>
      </c>
      <c r="B81" s="383">
        <v>7</v>
      </c>
      <c r="C81" s="383" t="s">
        <v>4999</v>
      </c>
      <c r="D81" s="383" t="s">
        <v>837</v>
      </c>
      <c r="E81" t="str">
        <f t="shared" si="7"/>
        <v>144101730400099</v>
      </c>
      <c r="F81" t="str">
        <f t="shared" si="8"/>
        <v>4</v>
      </c>
      <c r="G81">
        <f>+VLOOKUP(L81,BG!$D$10:$F$70,3,FALSE)</f>
        <v>5</v>
      </c>
      <c r="H81" s="383" t="s">
        <v>838</v>
      </c>
      <c r="I81" s="632">
        <v>312002</v>
      </c>
      <c r="J81" s="664">
        <f t="shared" si="10"/>
        <v>312.00200000000001</v>
      </c>
      <c r="K81" t="str">
        <f>+VLOOKUP(D81,'plan de cuentas'!C:G,4,0)</f>
        <v>ACTIVOS</v>
      </c>
      <c r="L81" t="str">
        <f>VLOOKUP(D81,'plan de cuentas'!C:H,5,0)</f>
        <v>Cuentas por Cobrar CP</v>
      </c>
      <c r="M81" t="str">
        <f>VLOOKUP(D81,'plan de cuentas'!C:I,6,0)</f>
        <v>Deudores por prestamos locales</v>
      </c>
      <c r="N81" t="str">
        <f>VLOOKUP(D81,'plan de cuentas'!C:J,7,0)</f>
        <v>Activos Corrientes</v>
      </c>
      <c r="P81" t="str">
        <f t="shared" si="11"/>
        <v>17304</v>
      </c>
      <c r="Q81" t="str">
        <f t="shared" si="9"/>
        <v>14</v>
      </c>
    </row>
    <row r="82" spans="1:17" x14ac:dyDescent="0.25">
      <c r="A82" s="644">
        <v>44742</v>
      </c>
      <c r="B82" s="384">
        <v>7</v>
      </c>
      <c r="C82" s="384" t="s">
        <v>1843</v>
      </c>
      <c r="D82" s="384" t="s">
        <v>840</v>
      </c>
      <c r="E82" t="str">
        <f t="shared" si="7"/>
        <v>146101730400099</v>
      </c>
      <c r="F82" t="str">
        <f t="shared" si="8"/>
        <v>6</v>
      </c>
      <c r="G82">
        <f>+VLOOKUP(L82,BG!$D$10:$F$70,3,FALSE)</f>
        <v>5</v>
      </c>
      <c r="H82" s="384" t="s">
        <v>832</v>
      </c>
      <c r="I82" s="633">
        <v>15872203</v>
      </c>
      <c r="J82" s="664">
        <f t="shared" si="10"/>
        <v>15872.203</v>
      </c>
      <c r="K82" t="str">
        <f>+VLOOKUP(D82,'plan de cuentas'!C:G,4,0)</f>
        <v>ACTIVOS</v>
      </c>
      <c r="L82" t="str">
        <f>VLOOKUP(D82,'plan de cuentas'!C:H,5,0)</f>
        <v>Cuentas por Cobrar CP</v>
      </c>
      <c r="M82" t="str">
        <f>VLOOKUP(D82,'plan de cuentas'!C:I,6,0)</f>
        <v>Deudores por prestamos locales</v>
      </c>
      <c r="N82" t="str">
        <f>VLOOKUP(D82,'plan de cuentas'!C:J,7,0)</f>
        <v>Activos Corrientes</v>
      </c>
      <c r="P82" t="str">
        <f t="shared" si="11"/>
        <v>17304</v>
      </c>
      <c r="Q82" t="str">
        <f t="shared" si="9"/>
        <v>14</v>
      </c>
    </row>
    <row r="83" spans="1:17" x14ac:dyDescent="0.25">
      <c r="A83" s="644">
        <v>44742</v>
      </c>
      <c r="B83" s="383">
        <v>7</v>
      </c>
      <c r="C83" s="383" t="s">
        <v>1844</v>
      </c>
      <c r="D83" s="383" t="s">
        <v>841</v>
      </c>
      <c r="E83" t="str">
        <f t="shared" si="7"/>
        <v>147101730400099</v>
      </c>
      <c r="F83" t="str">
        <f t="shared" si="8"/>
        <v>7</v>
      </c>
      <c r="G83">
        <f>+VLOOKUP(L83,BG!$D$10:$F$70,3,FALSE)</f>
        <v>5</v>
      </c>
      <c r="H83" s="383" t="s">
        <v>834</v>
      </c>
      <c r="I83" s="632">
        <v>21734853</v>
      </c>
      <c r="J83" s="664">
        <f t="shared" si="10"/>
        <v>21734.852999999999</v>
      </c>
      <c r="K83" t="str">
        <f>+VLOOKUP(D83,'plan de cuentas'!C:G,4,0)</f>
        <v>ACTIVOS</v>
      </c>
      <c r="L83" t="str">
        <f>VLOOKUP(D83,'plan de cuentas'!C:H,5,0)</f>
        <v>Cuentas por Cobrar LP</v>
      </c>
      <c r="M83" t="str">
        <f>VLOOKUP(D83,'plan de cuentas'!C:I,6,0)</f>
        <v>Deudores por prestamos locales</v>
      </c>
      <c r="N83" t="str">
        <f>VLOOKUP(D83,'plan de cuentas'!C:J,7,0)</f>
        <v>Activos no Corrientes</v>
      </c>
      <c r="P83" t="str">
        <f t="shared" si="11"/>
        <v>17304</v>
      </c>
      <c r="Q83" t="str">
        <f t="shared" si="9"/>
        <v>14</v>
      </c>
    </row>
    <row r="84" spans="1:17" x14ac:dyDescent="0.25">
      <c r="A84" s="644">
        <v>44742</v>
      </c>
      <c r="B84" s="384">
        <v>7</v>
      </c>
      <c r="C84" s="384" t="s">
        <v>1845</v>
      </c>
      <c r="D84" s="384" t="s">
        <v>842</v>
      </c>
      <c r="E84" t="str">
        <f t="shared" si="7"/>
        <v>148101730400099</v>
      </c>
      <c r="F84" t="str">
        <f t="shared" si="8"/>
        <v>8</v>
      </c>
      <c r="G84">
        <f>+VLOOKUP(L84,BG!$D$10:$F$70,3,FALSE)</f>
        <v>5</v>
      </c>
      <c r="H84" s="384" t="s">
        <v>836</v>
      </c>
      <c r="I84" s="633">
        <v>52531761</v>
      </c>
      <c r="J84" s="664">
        <f t="shared" si="10"/>
        <v>52531.760999999999</v>
      </c>
      <c r="K84" t="str">
        <f>+VLOOKUP(D84,'plan de cuentas'!C:G,4,0)</f>
        <v>ACTIVOS</v>
      </c>
      <c r="L84" t="str">
        <f>VLOOKUP(D84,'plan de cuentas'!C:H,5,0)</f>
        <v>Cuentas por Cobrar LP</v>
      </c>
      <c r="M84" t="str">
        <f>VLOOKUP(D84,'plan de cuentas'!C:I,6,0)</f>
        <v>Deudores por prestamos locales</v>
      </c>
      <c r="N84" t="str">
        <f>VLOOKUP(D84,'plan de cuentas'!C:J,7,0)</f>
        <v>Activos no Corrientes</v>
      </c>
      <c r="P84" t="str">
        <f t="shared" si="11"/>
        <v>17304</v>
      </c>
      <c r="Q84" t="str">
        <f t="shared" si="9"/>
        <v>14</v>
      </c>
    </row>
    <row r="85" spans="1:17" x14ac:dyDescent="0.25">
      <c r="A85" s="644">
        <v>44742</v>
      </c>
      <c r="B85" s="383">
        <v>7</v>
      </c>
      <c r="C85" s="383" t="s">
        <v>2851</v>
      </c>
      <c r="D85" s="383" t="s">
        <v>2196</v>
      </c>
      <c r="E85" t="str">
        <f t="shared" si="7"/>
        <v>148101730800001</v>
      </c>
      <c r="F85" t="str">
        <f t="shared" si="8"/>
        <v>8</v>
      </c>
      <c r="G85">
        <f>+VLOOKUP(L85,BG!$D$10:$F$70,3,FALSE)</f>
        <v>5</v>
      </c>
      <c r="H85" s="383" t="s">
        <v>844</v>
      </c>
      <c r="I85" s="632">
        <v>1779561630</v>
      </c>
      <c r="J85" s="664">
        <f t="shared" si="10"/>
        <v>1779561.63</v>
      </c>
      <c r="K85" t="str">
        <f>+VLOOKUP(D85,'plan de cuentas'!C:G,4,0)</f>
        <v>ACTIVOS</v>
      </c>
      <c r="L85" t="str">
        <f>VLOOKUP(D85,'plan de cuentas'!C:H,5,0)</f>
        <v>Cuentas por Cobrar LP</v>
      </c>
      <c r="M85" t="str">
        <f>VLOOKUP(D85,'plan de cuentas'!C:I,6,0)</f>
        <v>Deudores por prestamos locales</v>
      </c>
      <c r="N85" t="str">
        <f>VLOOKUP(D85,'plan de cuentas'!C:J,7,0)</f>
        <v>Activos no Corrientes</v>
      </c>
      <c r="P85" t="str">
        <f t="shared" si="11"/>
        <v>17308</v>
      </c>
      <c r="Q85" t="str">
        <f t="shared" si="9"/>
        <v>14</v>
      </c>
    </row>
    <row r="86" spans="1:17" x14ac:dyDescent="0.25">
      <c r="A86" s="644">
        <v>44742</v>
      </c>
      <c r="B86" s="384">
        <v>7</v>
      </c>
      <c r="C86" s="384" t="s">
        <v>2852</v>
      </c>
      <c r="D86" s="384" t="s">
        <v>2198</v>
      </c>
      <c r="E86" t="str">
        <f t="shared" si="7"/>
        <v>147101730800099</v>
      </c>
      <c r="F86" t="str">
        <f t="shared" si="8"/>
        <v>7</v>
      </c>
      <c r="G86">
        <f>+VLOOKUP(L86,BG!$D$10:$F$70,3,FALSE)</f>
        <v>5</v>
      </c>
      <c r="H86" s="384" t="s">
        <v>2587</v>
      </c>
      <c r="I86" s="633">
        <v>49050899</v>
      </c>
      <c r="J86" s="664">
        <f t="shared" si="10"/>
        <v>49050.898999999998</v>
      </c>
      <c r="K86" t="str">
        <f>+VLOOKUP(D86,'plan de cuentas'!C:G,4,0)</f>
        <v>ACTIVOS</v>
      </c>
      <c r="L86" t="str">
        <f>VLOOKUP(D86,'plan de cuentas'!C:H,5,0)</f>
        <v>Cuentas por Cobrar LP</v>
      </c>
      <c r="M86" t="str">
        <f>VLOOKUP(D86,'plan de cuentas'!C:I,6,0)</f>
        <v>Deudores por prestamos locales</v>
      </c>
      <c r="N86" t="str">
        <f>VLOOKUP(D86,'plan de cuentas'!C:J,7,0)</f>
        <v>Activos no Corrientes</v>
      </c>
      <c r="P86" t="str">
        <f t="shared" si="11"/>
        <v>17308</v>
      </c>
      <c r="Q86" t="str">
        <f t="shared" si="9"/>
        <v>14</v>
      </c>
    </row>
    <row r="87" spans="1:17" x14ac:dyDescent="0.25">
      <c r="A87" s="644">
        <v>44742</v>
      </c>
      <c r="B87" s="383">
        <v>7</v>
      </c>
      <c r="C87" s="383" t="s">
        <v>1846</v>
      </c>
      <c r="D87" s="383" t="s">
        <v>843</v>
      </c>
      <c r="E87" t="str">
        <f t="shared" si="7"/>
        <v>148101730800099</v>
      </c>
      <c r="F87" t="str">
        <f t="shared" si="8"/>
        <v>8</v>
      </c>
      <c r="G87">
        <f>+VLOOKUP(L87,BG!$D$10:$F$70,3,FALSE)</f>
        <v>5</v>
      </c>
      <c r="H87" s="383" t="s">
        <v>844</v>
      </c>
      <c r="I87" s="632">
        <v>29807315032</v>
      </c>
      <c r="J87" s="664">
        <f t="shared" si="10"/>
        <v>29807315.032000002</v>
      </c>
      <c r="K87" t="str">
        <f>+VLOOKUP(D87,'plan de cuentas'!C:G,4,0)</f>
        <v>ACTIVOS</v>
      </c>
      <c r="L87" t="str">
        <f>VLOOKUP(D87,'plan de cuentas'!C:H,5,0)</f>
        <v>Cuentas por Cobrar LP</v>
      </c>
      <c r="M87" t="str">
        <f>VLOOKUP(D87,'plan de cuentas'!C:I,6,0)</f>
        <v>Deudores por prestamos locales</v>
      </c>
      <c r="N87" t="str">
        <f>VLOOKUP(D87,'plan de cuentas'!C:J,7,0)</f>
        <v>Activos no Corrientes</v>
      </c>
      <c r="P87" t="str">
        <f t="shared" si="11"/>
        <v>17308</v>
      </c>
      <c r="Q87" t="str">
        <f t="shared" si="9"/>
        <v>14</v>
      </c>
    </row>
    <row r="88" spans="1:17" x14ac:dyDescent="0.25">
      <c r="A88" s="644">
        <v>44742</v>
      </c>
      <c r="B88" s="384">
        <v>7</v>
      </c>
      <c r="C88" s="384" t="s">
        <v>1847</v>
      </c>
      <c r="D88" s="384" t="s">
        <v>849</v>
      </c>
      <c r="E88" t="str">
        <f t="shared" si="7"/>
        <v>147101731000099</v>
      </c>
      <c r="F88" t="str">
        <f t="shared" si="8"/>
        <v>7</v>
      </c>
      <c r="G88">
        <f>+VLOOKUP(L88,BG!$D$10:$F$70,3,FALSE)</f>
        <v>5</v>
      </c>
      <c r="H88" s="384" t="s">
        <v>850</v>
      </c>
      <c r="I88" s="633">
        <v>415215149</v>
      </c>
      <c r="J88" s="664">
        <f t="shared" si="10"/>
        <v>415215.14899999998</v>
      </c>
      <c r="K88" t="str">
        <f>+VLOOKUP(D88,'plan de cuentas'!C:G,4,0)</f>
        <v>ACTIVOS</v>
      </c>
      <c r="L88" t="str">
        <f>VLOOKUP(D88,'plan de cuentas'!C:H,5,0)</f>
        <v>Cuentas por Cobrar LP</v>
      </c>
      <c r="M88" t="str">
        <f>VLOOKUP(D88,'plan de cuentas'!C:I,6,0)</f>
        <v>Deudores por prestamos locales</v>
      </c>
      <c r="N88" t="str">
        <f>VLOOKUP(D88,'plan de cuentas'!C:J,7,0)</f>
        <v>Activos no Corrientes</v>
      </c>
      <c r="P88" t="str">
        <f t="shared" si="11"/>
        <v>17310</v>
      </c>
      <c r="Q88" t="str">
        <f t="shared" si="9"/>
        <v>14</v>
      </c>
    </row>
    <row r="89" spans="1:17" x14ac:dyDescent="0.25">
      <c r="A89" s="644">
        <v>44742</v>
      </c>
      <c r="B89" s="383">
        <v>7</v>
      </c>
      <c r="C89" s="383" t="s">
        <v>1848</v>
      </c>
      <c r="D89" s="383" t="s">
        <v>851</v>
      </c>
      <c r="E89" t="str">
        <f t="shared" si="7"/>
        <v>148101731000099</v>
      </c>
      <c r="F89" t="str">
        <f t="shared" si="8"/>
        <v>8</v>
      </c>
      <c r="G89">
        <f>+VLOOKUP(L89,BG!$D$10:$F$70,3,FALSE)</f>
        <v>5</v>
      </c>
      <c r="H89" s="383" t="s">
        <v>852</v>
      </c>
      <c r="I89" s="632">
        <v>1362054845</v>
      </c>
      <c r="J89" s="664">
        <f t="shared" si="10"/>
        <v>1362054.845</v>
      </c>
      <c r="K89" t="str">
        <f>+VLOOKUP(D89,'plan de cuentas'!C:G,4,0)</f>
        <v>ACTIVOS</v>
      </c>
      <c r="L89" t="str">
        <f>VLOOKUP(D89,'plan de cuentas'!C:H,5,0)</f>
        <v>Cuentas por Cobrar LP</v>
      </c>
      <c r="M89" t="str">
        <f>VLOOKUP(D89,'plan de cuentas'!C:I,6,0)</f>
        <v>Deudores por prestamos locales</v>
      </c>
      <c r="N89" t="str">
        <f>VLOOKUP(D89,'plan de cuentas'!C:J,7,0)</f>
        <v>Activos no Corrientes</v>
      </c>
      <c r="P89" t="str">
        <f t="shared" si="11"/>
        <v>17310</v>
      </c>
      <c r="Q89" t="str">
        <f t="shared" si="9"/>
        <v>14</v>
      </c>
    </row>
    <row r="90" spans="1:17" x14ac:dyDescent="0.25">
      <c r="A90" s="644">
        <v>44742</v>
      </c>
      <c r="B90" s="384">
        <v>7</v>
      </c>
      <c r="C90" s="384" t="s">
        <v>4802</v>
      </c>
      <c r="D90" s="384" t="s">
        <v>1385</v>
      </c>
      <c r="E90" t="str">
        <f t="shared" si="7"/>
        <v>141101830200201</v>
      </c>
      <c r="F90" t="str">
        <f t="shared" si="8"/>
        <v>1</v>
      </c>
      <c r="G90">
        <f>+VLOOKUP(L90,BG!$D$10:$F$70,3,FALSE)</f>
        <v>5</v>
      </c>
      <c r="H90" s="384" t="s">
        <v>854</v>
      </c>
      <c r="I90" s="633">
        <v>102078942</v>
      </c>
      <c r="J90" s="664">
        <f t="shared" si="10"/>
        <v>102078.942</v>
      </c>
      <c r="K90" t="str">
        <f>+VLOOKUP(D90,'plan de cuentas'!C:G,4,0)</f>
        <v>ACTIVOS</v>
      </c>
      <c r="L90" t="str">
        <f>VLOOKUP(D90,'plan de cuentas'!C:H,5,0)</f>
        <v>Cuentas por Cobrar CP</v>
      </c>
      <c r="M90" t="str">
        <f>VLOOKUP(D90,'plan de cuentas'!C:I,6,0)</f>
        <v>Deudores por prestamos locales</v>
      </c>
      <c r="N90" t="str">
        <f>VLOOKUP(D90,'plan de cuentas'!C:J,7,0)</f>
        <v>Activos Corrientes</v>
      </c>
      <c r="P90" t="str">
        <f t="shared" si="11"/>
        <v>18302</v>
      </c>
      <c r="Q90" t="str">
        <f t="shared" si="9"/>
        <v>14</v>
      </c>
    </row>
    <row r="91" spans="1:17" x14ac:dyDescent="0.25">
      <c r="A91" s="644">
        <v>44742</v>
      </c>
      <c r="B91" s="383">
        <v>7</v>
      </c>
      <c r="C91" s="383" t="s">
        <v>1849</v>
      </c>
      <c r="D91" s="383" t="s">
        <v>853</v>
      </c>
      <c r="E91" t="str">
        <f t="shared" si="7"/>
        <v>141101830200299</v>
      </c>
      <c r="F91" t="str">
        <f t="shared" si="8"/>
        <v>1</v>
      </c>
      <c r="G91">
        <f>+VLOOKUP(L91,BG!$D$10:$F$70,3,FALSE)</f>
        <v>5</v>
      </c>
      <c r="H91" s="383" t="s">
        <v>854</v>
      </c>
      <c r="I91" s="632">
        <v>18665268225</v>
      </c>
      <c r="J91" s="664">
        <f t="shared" si="10"/>
        <v>18665268.225000001</v>
      </c>
      <c r="K91" t="str">
        <f>+VLOOKUP(D91,'plan de cuentas'!C:G,4,0)</f>
        <v>ACTIVOS</v>
      </c>
      <c r="L91" t="str">
        <f>VLOOKUP(D91,'plan de cuentas'!C:H,5,0)</f>
        <v>Cuentas por Cobrar CP</v>
      </c>
      <c r="M91" t="str">
        <f>VLOOKUP(D91,'plan de cuentas'!C:I,6,0)</f>
        <v>Deudores por prestamos locales</v>
      </c>
      <c r="N91" t="str">
        <f>VLOOKUP(D91,'plan de cuentas'!C:J,7,0)</f>
        <v>Activos Corrientes</v>
      </c>
      <c r="P91" t="str">
        <f t="shared" si="11"/>
        <v>18302</v>
      </c>
      <c r="Q91" t="str">
        <f t="shared" si="9"/>
        <v>14</v>
      </c>
    </row>
    <row r="92" spans="1:17" x14ac:dyDescent="0.25">
      <c r="A92" s="644">
        <v>44742</v>
      </c>
      <c r="B92" s="384">
        <v>7</v>
      </c>
      <c r="C92" s="384" t="s">
        <v>2853</v>
      </c>
      <c r="D92" s="384" t="s">
        <v>2199</v>
      </c>
      <c r="E92" t="str">
        <f t="shared" si="7"/>
        <v>147102090400099</v>
      </c>
      <c r="F92" t="str">
        <f t="shared" si="8"/>
        <v>7</v>
      </c>
      <c r="G92">
        <v>14</v>
      </c>
      <c r="H92" s="384" t="s">
        <v>2589</v>
      </c>
      <c r="I92" s="633">
        <v>292570953</v>
      </c>
      <c r="J92" s="664">
        <f t="shared" si="10"/>
        <v>292570.95299999998</v>
      </c>
      <c r="K92" t="str">
        <f>+VLOOKUP(D92,'plan de cuentas'!C:G,4,0)</f>
        <v>ACTIVOS</v>
      </c>
      <c r="L92" t="str">
        <f>VLOOKUP(D92,'plan de cuentas'!C:H,5,0)</f>
        <v>Cuentas por Cobrar LP</v>
      </c>
      <c r="M92" t="str">
        <f>VLOOKUP(D92,'plan de cuentas'!C:I,6,0)</f>
        <v>Deudores por prestamos locales</v>
      </c>
      <c r="N92" t="str">
        <f>VLOOKUP(D92,'plan de cuentas'!C:J,7,0)</f>
        <v>Activos no Corrientes</v>
      </c>
      <c r="P92" t="str">
        <f t="shared" si="11"/>
        <v>20904</v>
      </c>
      <c r="Q92" t="str">
        <f t="shared" si="9"/>
        <v>14</v>
      </c>
    </row>
    <row r="93" spans="1:17" x14ac:dyDescent="0.25">
      <c r="A93" s="644">
        <v>44742</v>
      </c>
      <c r="B93" s="383">
        <v>7</v>
      </c>
      <c r="C93" s="383" t="s">
        <v>2854</v>
      </c>
      <c r="D93" s="383" t="s">
        <v>2200</v>
      </c>
      <c r="E93" t="str">
        <f t="shared" si="7"/>
        <v>148102090400099</v>
      </c>
      <c r="F93" t="str">
        <f t="shared" si="8"/>
        <v>8</v>
      </c>
      <c r="G93">
        <v>14</v>
      </c>
      <c r="H93" s="383" t="s">
        <v>2589</v>
      </c>
      <c r="I93" s="632">
        <v>12873795578</v>
      </c>
      <c r="J93" s="664">
        <f t="shared" si="10"/>
        <v>12873795.578</v>
      </c>
      <c r="K93" t="str">
        <f>+VLOOKUP(D93,'plan de cuentas'!C:G,4,0)</f>
        <v>ACTIVOS</v>
      </c>
      <c r="L93" t="str">
        <f>VLOOKUP(D93,'plan de cuentas'!C:H,5,0)</f>
        <v>Cuentas por Cobrar LP</v>
      </c>
      <c r="M93" t="str">
        <f>VLOOKUP(D93,'plan de cuentas'!C:I,6,0)</f>
        <v>Deudores por prestamos locales</v>
      </c>
      <c r="N93" t="str">
        <f>VLOOKUP(D93,'plan de cuentas'!C:J,7,0)</f>
        <v>Activos no Corrientes</v>
      </c>
      <c r="P93" t="str">
        <f t="shared" si="11"/>
        <v>20904</v>
      </c>
      <c r="Q93" t="str">
        <f t="shared" si="9"/>
        <v>14</v>
      </c>
    </row>
    <row r="94" spans="1:17" x14ac:dyDescent="0.25">
      <c r="A94" s="644">
        <v>44742</v>
      </c>
      <c r="B94" s="384">
        <v>7</v>
      </c>
      <c r="C94" s="384" t="s">
        <v>5000</v>
      </c>
      <c r="D94" s="384" t="s">
        <v>2201</v>
      </c>
      <c r="E94" t="str">
        <f t="shared" si="7"/>
        <v>146103510200001</v>
      </c>
      <c r="F94" t="str">
        <f t="shared" si="8"/>
        <v>6</v>
      </c>
      <c r="G94">
        <f>+VLOOKUP(L94,BG!$D$10:$F$70,3,FALSE)</f>
        <v>5</v>
      </c>
      <c r="H94" s="384" t="s">
        <v>2590</v>
      </c>
      <c r="I94" s="633">
        <v>22906784</v>
      </c>
      <c r="J94" s="664">
        <f t="shared" si="10"/>
        <v>22906.784</v>
      </c>
      <c r="K94" t="str">
        <f>+VLOOKUP(D94,'plan de cuentas'!C:G,4,0)</f>
        <v>ACTIVOS</v>
      </c>
      <c r="L94" t="str">
        <f>VLOOKUP(D94,'plan de cuentas'!C:H,5,0)</f>
        <v>Cuentas por Cobrar CP</v>
      </c>
      <c r="M94" t="str">
        <f>VLOOKUP(D94,'plan de cuentas'!C:I,6,0)</f>
        <v>Deudores por prestamos locales</v>
      </c>
      <c r="N94" t="str">
        <f>VLOOKUP(D94,'plan de cuentas'!C:J,7,0)</f>
        <v>Activos Corrientes</v>
      </c>
      <c r="P94" t="str">
        <f t="shared" si="11"/>
        <v>35102</v>
      </c>
      <c r="Q94" t="str">
        <f t="shared" si="9"/>
        <v>14</v>
      </c>
    </row>
    <row r="95" spans="1:17" x14ac:dyDescent="0.25">
      <c r="A95" s="644">
        <v>44742</v>
      </c>
      <c r="B95" s="383">
        <v>7</v>
      </c>
      <c r="C95" s="383" t="s">
        <v>1850</v>
      </c>
      <c r="D95" s="383" t="s">
        <v>859</v>
      </c>
      <c r="E95" t="str">
        <f t="shared" si="7"/>
        <v>147103510200001</v>
      </c>
      <c r="F95" t="str">
        <f t="shared" si="8"/>
        <v>7</v>
      </c>
      <c r="G95">
        <f>+VLOOKUP(L95,BG!$D$10:$F$70,3,FALSE)</f>
        <v>5</v>
      </c>
      <c r="H95" s="383" t="s">
        <v>860</v>
      </c>
      <c r="I95" s="632">
        <v>203557541</v>
      </c>
      <c r="J95" s="664">
        <f t="shared" si="10"/>
        <v>203557.541</v>
      </c>
      <c r="K95" t="str">
        <f>+VLOOKUP(D95,'plan de cuentas'!C:G,4,0)</f>
        <v>ACTIVOS</v>
      </c>
      <c r="L95" t="str">
        <f>VLOOKUP(D95,'plan de cuentas'!C:H,5,0)</f>
        <v>Cuentas por Cobrar LP</v>
      </c>
      <c r="M95" t="str">
        <f>VLOOKUP(D95,'plan de cuentas'!C:I,6,0)</f>
        <v>Deudores por prestamos locales</v>
      </c>
      <c r="N95" t="str">
        <f>VLOOKUP(D95,'plan de cuentas'!C:J,7,0)</f>
        <v>Activos no Corrientes</v>
      </c>
      <c r="P95" t="str">
        <f t="shared" si="11"/>
        <v>35102</v>
      </c>
      <c r="Q95" t="str">
        <f t="shared" si="9"/>
        <v>14</v>
      </c>
    </row>
    <row r="96" spans="1:17" x14ac:dyDescent="0.25">
      <c r="A96" s="644">
        <v>44742</v>
      </c>
      <c r="B96" s="384">
        <v>7</v>
      </c>
      <c r="C96" s="384" t="s">
        <v>1851</v>
      </c>
      <c r="D96" s="384" t="s">
        <v>861</v>
      </c>
      <c r="E96" t="str">
        <f t="shared" si="7"/>
        <v>148103510200001</v>
      </c>
      <c r="F96" t="str">
        <f t="shared" si="8"/>
        <v>8</v>
      </c>
      <c r="G96">
        <f>+VLOOKUP(L96,BG!$D$10:$F$70,3,FALSE)</f>
        <v>5</v>
      </c>
      <c r="H96" s="384" t="s">
        <v>862</v>
      </c>
      <c r="I96" s="633">
        <v>1393589281</v>
      </c>
      <c r="J96" s="664">
        <f t="shared" si="10"/>
        <v>1393589.281</v>
      </c>
      <c r="K96" t="str">
        <f>+VLOOKUP(D96,'plan de cuentas'!C:G,4,0)</f>
        <v>ACTIVOS</v>
      </c>
      <c r="L96" t="str">
        <f>VLOOKUP(D96,'plan de cuentas'!C:H,5,0)</f>
        <v>Cuentas por Cobrar LP</v>
      </c>
      <c r="M96" t="str">
        <f>VLOOKUP(D96,'plan de cuentas'!C:I,6,0)</f>
        <v>Deudores por prestamos locales</v>
      </c>
      <c r="N96" t="str">
        <f>VLOOKUP(D96,'plan de cuentas'!C:J,7,0)</f>
        <v>Activos no Corrientes</v>
      </c>
      <c r="P96" t="str">
        <f t="shared" si="11"/>
        <v>35102</v>
      </c>
      <c r="Q96" t="str">
        <f t="shared" si="9"/>
        <v>14</v>
      </c>
    </row>
    <row r="97" spans="1:17" x14ac:dyDescent="0.25">
      <c r="A97" s="644">
        <v>44742</v>
      </c>
      <c r="B97" s="383">
        <v>7</v>
      </c>
      <c r="C97" s="383" t="s">
        <v>1852</v>
      </c>
      <c r="D97" s="383" t="s">
        <v>865</v>
      </c>
      <c r="E97" t="str">
        <f t="shared" si="7"/>
        <v>148103510200099</v>
      </c>
      <c r="F97" t="str">
        <f t="shared" si="8"/>
        <v>8</v>
      </c>
      <c r="G97">
        <f>+VLOOKUP(L97,BG!$D$10:$F$70,3,FALSE)</f>
        <v>5</v>
      </c>
      <c r="H97" s="383" t="s">
        <v>862</v>
      </c>
      <c r="I97" s="632">
        <v>590885999</v>
      </c>
      <c r="J97" s="664">
        <f t="shared" si="10"/>
        <v>590885.99899999995</v>
      </c>
      <c r="K97" t="str">
        <f>+VLOOKUP(D97,'plan de cuentas'!C:G,4,0)</f>
        <v>ACTIVOS</v>
      </c>
      <c r="L97" t="str">
        <f>VLOOKUP(D97,'plan de cuentas'!C:H,5,0)</f>
        <v>Cuentas por Cobrar LP</v>
      </c>
      <c r="M97" t="str">
        <f>VLOOKUP(D97,'plan de cuentas'!C:I,6,0)</f>
        <v>Deudores por prestamos locales</v>
      </c>
      <c r="N97" t="str">
        <f>VLOOKUP(D97,'plan de cuentas'!C:J,7,0)</f>
        <v>Activos no Corrientes</v>
      </c>
      <c r="P97" t="str">
        <f t="shared" si="11"/>
        <v>35102</v>
      </c>
      <c r="Q97" t="str">
        <f t="shared" si="9"/>
        <v>14</v>
      </c>
    </row>
    <row r="98" spans="1:17" x14ac:dyDescent="0.25">
      <c r="A98" s="644">
        <v>44742</v>
      </c>
      <c r="B98" s="384">
        <v>7</v>
      </c>
      <c r="C98" s="384" t="s">
        <v>5001</v>
      </c>
      <c r="D98" s="384" t="s">
        <v>5002</v>
      </c>
      <c r="E98" t="str">
        <f t="shared" si="7"/>
        <v>148104050100001</v>
      </c>
      <c r="F98" t="str">
        <f t="shared" si="8"/>
        <v>8</v>
      </c>
      <c r="G98">
        <f>+VLOOKUP(L98,BG!$D$10:$F$70,3,FALSE)</f>
        <v>5</v>
      </c>
      <c r="H98" s="384" t="s">
        <v>880</v>
      </c>
      <c r="I98" s="633">
        <v>114201737</v>
      </c>
      <c r="J98" s="664">
        <f t="shared" si="10"/>
        <v>114201.73699999999</v>
      </c>
      <c r="K98" t="str">
        <f>+VLOOKUP(D98,'plan de cuentas'!C:G,4,0)</f>
        <v>ACTIVOS</v>
      </c>
      <c r="L98" t="str">
        <f>VLOOKUP(D98,'plan de cuentas'!C:H,5,0)</f>
        <v>Cuentas por Cobrar LP</v>
      </c>
      <c r="M98" t="str">
        <f>VLOOKUP(D98,'plan de cuentas'!C:I,6,0)</f>
        <v>Deudores por prestamos locales</v>
      </c>
      <c r="N98" t="str">
        <f>VLOOKUP(D98,'plan de cuentas'!C:J,7,0)</f>
        <v>Activos no Corrientes</v>
      </c>
      <c r="P98" t="str">
        <f t="shared" si="11"/>
        <v>40501</v>
      </c>
      <c r="Q98" t="str">
        <f t="shared" si="9"/>
        <v>14</v>
      </c>
    </row>
    <row r="99" spans="1:17" x14ac:dyDescent="0.25">
      <c r="A99" s="644">
        <v>44742</v>
      </c>
      <c r="B99" s="383">
        <v>7</v>
      </c>
      <c r="C99" s="383" t="s">
        <v>1853</v>
      </c>
      <c r="D99" s="383" t="s">
        <v>876</v>
      </c>
      <c r="E99" t="str">
        <f t="shared" si="7"/>
        <v>145104050100099</v>
      </c>
      <c r="F99" t="str">
        <f t="shared" si="8"/>
        <v>5</v>
      </c>
      <c r="G99">
        <f>+VLOOKUP(L99,BG!$D$10:$F$70,3,FALSE)</f>
        <v>5</v>
      </c>
      <c r="H99" s="383" t="s">
        <v>872</v>
      </c>
      <c r="I99" s="632">
        <v>6797952</v>
      </c>
      <c r="J99" s="664">
        <f t="shared" si="10"/>
        <v>6797.9520000000002</v>
      </c>
      <c r="K99" t="str">
        <f>+VLOOKUP(D99,'plan de cuentas'!C:G,4,0)</f>
        <v>ACTIVOS</v>
      </c>
      <c r="L99" t="str">
        <f>VLOOKUP(D99,'plan de cuentas'!C:H,5,0)</f>
        <v>Cuentas por Cobrar CP</v>
      </c>
      <c r="M99" t="str">
        <f>VLOOKUP(D99,'plan de cuentas'!C:I,6,0)</f>
        <v>Deudores por prestamos locales</v>
      </c>
      <c r="N99" t="str">
        <f>VLOOKUP(D99,'plan de cuentas'!C:J,7,0)</f>
        <v>Activos Corrientes</v>
      </c>
      <c r="P99" t="str">
        <f t="shared" si="11"/>
        <v>40501</v>
      </c>
      <c r="Q99" t="str">
        <f t="shared" si="9"/>
        <v>14</v>
      </c>
    </row>
    <row r="100" spans="1:17" x14ac:dyDescent="0.25">
      <c r="A100" s="644">
        <v>44742</v>
      </c>
      <c r="B100" s="384">
        <v>7</v>
      </c>
      <c r="C100" s="384" t="s">
        <v>1854</v>
      </c>
      <c r="D100" s="384" t="s">
        <v>1388</v>
      </c>
      <c r="E100" t="str">
        <f t="shared" si="7"/>
        <v>147104050100099</v>
      </c>
      <c r="F100" t="str">
        <f t="shared" si="8"/>
        <v>7</v>
      </c>
      <c r="G100">
        <f>+VLOOKUP(L100,BG!$D$10:$F$70,3,FALSE)</f>
        <v>5</v>
      </c>
      <c r="H100" s="384" t="s">
        <v>1387</v>
      </c>
      <c r="I100" s="633">
        <v>257301279</v>
      </c>
      <c r="J100" s="664">
        <f t="shared" si="10"/>
        <v>257301.27900000001</v>
      </c>
      <c r="K100" t="str">
        <f>+VLOOKUP(D100,'plan de cuentas'!C:G,4,0)</f>
        <v>ACTIVOS</v>
      </c>
      <c r="L100" t="str">
        <f>VLOOKUP(D100,'plan de cuentas'!C:H,5,0)</f>
        <v>Cuentas por Cobrar LP</v>
      </c>
      <c r="M100" t="str">
        <f>VLOOKUP(D100,'plan de cuentas'!C:I,6,0)</f>
        <v>Deudores por prestamos locales</v>
      </c>
      <c r="N100" t="str">
        <f>VLOOKUP(D100,'plan de cuentas'!C:J,7,0)</f>
        <v>Activos no Corrientes</v>
      </c>
      <c r="P100" t="str">
        <f t="shared" si="11"/>
        <v>40501</v>
      </c>
      <c r="Q100" t="str">
        <f t="shared" si="9"/>
        <v>14</v>
      </c>
    </row>
    <row r="101" spans="1:17" x14ac:dyDescent="0.25">
      <c r="A101" s="644">
        <v>44742</v>
      </c>
      <c r="B101" s="383">
        <v>7</v>
      </c>
      <c r="C101" s="383" t="s">
        <v>1855</v>
      </c>
      <c r="D101" s="383" t="s">
        <v>879</v>
      </c>
      <c r="E101" t="str">
        <f t="shared" si="7"/>
        <v>148104050100099</v>
      </c>
      <c r="F101" t="str">
        <f t="shared" si="8"/>
        <v>8</v>
      </c>
      <c r="G101">
        <f>+VLOOKUP(L101,BG!$D$10:$F$70,3,FALSE)</f>
        <v>5</v>
      </c>
      <c r="H101" s="383" t="s">
        <v>880</v>
      </c>
      <c r="I101" s="632">
        <v>6685035997</v>
      </c>
      <c r="J101" s="664">
        <f t="shared" si="10"/>
        <v>6685035.9970000004</v>
      </c>
      <c r="K101" t="str">
        <f>+VLOOKUP(D101,'plan de cuentas'!C:G,4,0)</f>
        <v>ACTIVOS</v>
      </c>
      <c r="L101" t="str">
        <f>VLOOKUP(D101,'plan de cuentas'!C:H,5,0)</f>
        <v>Cuentas por Cobrar LP</v>
      </c>
      <c r="M101" t="str">
        <f>VLOOKUP(D101,'plan de cuentas'!C:I,6,0)</f>
        <v>Deudores por prestamos locales</v>
      </c>
      <c r="N101" t="str">
        <f>VLOOKUP(D101,'plan de cuentas'!C:J,7,0)</f>
        <v>Activos no Corrientes</v>
      </c>
      <c r="P101" t="str">
        <f t="shared" si="11"/>
        <v>40501</v>
      </c>
      <c r="Q101" t="str">
        <f t="shared" si="9"/>
        <v>14</v>
      </c>
    </row>
    <row r="102" spans="1:17" x14ac:dyDescent="0.25">
      <c r="A102" s="644">
        <v>44742</v>
      </c>
      <c r="B102" s="384">
        <v>7</v>
      </c>
      <c r="C102" s="384" t="s">
        <v>2855</v>
      </c>
      <c r="D102" s="384" t="s">
        <v>2205</v>
      </c>
      <c r="E102" t="str">
        <f t="shared" si="7"/>
        <v>147104430200099</v>
      </c>
      <c r="F102" t="str">
        <f t="shared" si="8"/>
        <v>7</v>
      </c>
      <c r="G102">
        <f>+VLOOKUP(L102,BG!$D$10:$F$70,3,FALSE)</f>
        <v>5</v>
      </c>
      <c r="H102" s="384" t="s">
        <v>2593</v>
      </c>
      <c r="I102" s="633">
        <v>3602003</v>
      </c>
      <c r="J102" s="664">
        <f t="shared" si="10"/>
        <v>3602.0030000000002</v>
      </c>
      <c r="K102" t="str">
        <f>+VLOOKUP(D102,'plan de cuentas'!C:G,4,0)</f>
        <v>ACTIVOS</v>
      </c>
      <c r="L102" t="str">
        <f>VLOOKUP(D102,'plan de cuentas'!C:H,5,0)</f>
        <v>Cuentas por Cobrar LP</v>
      </c>
      <c r="M102" t="str">
        <f>VLOOKUP(D102,'plan de cuentas'!C:I,6,0)</f>
        <v>Deudores por prestamos locales</v>
      </c>
      <c r="N102" t="str">
        <f>VLOOKUP(D102,'plan de cuentas'!C:J,7,0)</f>
        <v>Activos no Corrientes</v>
      </c>
      <c r="P102" t="str">
        <f t="shared" si="11"/>
        <v>44302</v>
      </c>
      <c r="Q102" t="str">
        <f t="shared" si="9"/>
        <v>14</v>
      </c>
    </row>
    <row r="103" spans="1:17" x14ac:dyDescent="0.25">
      <c r="A103" s="644">
        <v>44742</v>
      </c>
      <c r="B103" s="383">
        <v>7</v>
      </c>
      <c r="C103" s="383" t="s">
        <v>1856</v>
      </c>
      <c r="D103" s="383" t="s">
        <v>885</v>
      </c>
      <c r="E103" t="str">
        <f t="shared" si="7"/>
        <v>145802258200001</v>
      </c>
      <c r="F103" t="str">
        <f t="shared" si="8"/>
        <v>5</v>
      </c>
      <c r="G103">
        <f>+VLOOKUP(L103,BG!$D$10:$F$70,3,FALSE)</f>
        <v>5</v>
      </c>
      <c r="H103" s="383" t="s">
        <v>886</v>
      </c>
      <c r="I103" s="632">
        <v>106206635</v>
      </c>
      <c r="J103" s="664">
        <f t="shared" si="10"/>
        <v>106206.63499999999</v>
      </c>
      <c r="K103" t="str">
        <f>+VLOOKUP(D103,'plan de cuentas'!C:G,4,0)</f>
        <v>ACTIVOS</v>
      </c>
      <c r="L103" t="str">
        <f>VLOOKUP(D103,'plan de cuentas'!C:H,5,0)</f>
        <v>Cuentas por Cobrar CP</v>
      </c>
      <c r="M103" t="str">
        <f>VLOOKUP(D103,'plan de cuentas'!C:I,6,0)</f>
        <v>Deudores por prestamos locales</v>
      </c>
      <c r="N103" t="str">
        <f>VLOOKUP(D103,'plan de cuentas'!C:J,7,0)</f>
        <v>Activos Corrientes</v>
      </c>
      <c r="P103" t="str">
        <f t="shared" si="11"/>
        <v>22582</v>
      </c>
      <c r="Q103" t="str">
        <f t="shared" si="9"/>
        <v>14</v>
      </c>
    </row>
    <row r="104" spans="1:17" x14ac:dyDescent="0.25">
      <c r="A104" s="644">
        <v>44742</v>
      </c>
      <c r="B104" s="384">
        <v>7</v>
      </c>
      <c r="C104" s="384" t="s">
        <v>5003</v>
      </c>
      <c r="D104" s="384" t="s">
        <v>887</v>
      </c>
      <c r="E104" t="str">
        <f t="shared" si="7"/>
        <v>146802258200001</v>
      </c>
      <c r="F104" t="str">
        <f t="shared" si="8"/>
        <v>6</v>
      </c>
      <c r="G104">
        <f>+VLOOKUP(L104,BG!$D$10:$F$70,3,FALSE)</f>
        <v>5</v>
      </c>
      <c r="H104" s="384" t="s">
        <v>888</v>
      </c>
      <c r="I104" s="633">
        <v>3388614</v>
      </c>
      <c r="J104" s="664">
        <f t="shared" si="10"/>
        <v>3388.614</v>
      </c>
      <c r="K104" t="str">
        <f>+VLOOKUP(D104,'plan de cuentas'!C:G,4,0)</f>
        <v>ACTIVOS</v>
      </c>
      <c r="L104" t="str">
        <f>VLOOKUP(D104,'plan de cuentas'!C:H,5,0)</f>
        <v>Cuentas por Cobrar CP</v>
      </c>
      <c r="M104" t="str">
        <f>VLOOKUP(D104,'plan de cuentas'!C:I,6,0)</f>
        <v>Deudores por prestamos locales</v>
      </c>
      <c r="N104" t="str">
        <f>VLOOKUP(D104,'plan de cuentas'!C:J,7,0)</f>
        <v>Activos Corrientes</v>
      </c>
      <c r="P104" t="str">
        <f t="shared" si="11"/>
        <v>22582</v>
      </c>
      <c r="Q104" t="str">
        <f t="shared" si="9"/>
        <v>14</v>
      </c>
    </row>
    <row r="105" spans="1:17" x14ac:dyDescent="0.25">
      <c r="A105" s="644">
        <v>44742</v>
      </c>
      <c r="B105" s="383">
        <v>7</v>
      </c>
      <c r="C105" s="383" t="s">
        <v>1857</v>
      </c>
      <c r="D105" s="383" t="s">
        <v>889</v>
      </c>
      <c r="E105" t="str">
        <f t="shared" si="7"/>
        <v>147802258200001</v>
      </c>
      <c r="F105" t="str">
        <f t="shared" si="8"/>
        <v>7</v>
      </c>
      <c r="G105">
        <f>+VLOOKUP(L105,BG!$D$10:$F$70,3,FALSE)</f>
        <v>5</v>
      </c>
      <c r="H105" s="383" t="s">
        <v>890</v>
      </c>
      <c r="I105" s="632">
        <v>5676509474</v>
      </c>
      <c r="J105" s="664">
        <f t="shared" si="10"/>
        <v>5676509.4740000004</v>
      </c>
      <c r="K105" t="str">
        <f>+VLOOKUP(D105,'plan de cuentas'!C:G,4,0)</f>
        <v>ACTIVOS</v>
      </c>
      <c r="L105" t="str">
        <f>VLOOKUP(D105,'plan de cuentas'!C:H,5,0)</f>
        <v>Cuentas por Cobrar LP</v>
      </c>
      <c r="M105" t="str">
        <f>VLOOKUP(D105,'plan de cuentas'!C:I,6,0)</f>
        <v>Deudores por prestamos locales</v>
      </c>
      <c r="N105" t="str">
        <f>VLOOKUP(D105,'plan de cuentas'!C:J,7,0)</f>
        <v>Activos no Corrientes</v>
      </c>
      <c r="P105" t="str">
        <f t="shared" si="11"/>
        <v>22582</v>
      </c>
      <c r="Q105" t="str">
        <f t="shared" si="9"/>
        <v>14</v>
      </c>
    </row>
    <row r="106" spans="1:17" x14ac:dyDescent="0.25">
      <c r="A106" s="644">
        <v>44742</v>
      </c>
      <c r="B106" s="384">
        <v>7</v>
      </c>
      <c r="C106" s="384" t="s">
        <v>1858</v>
      </c>
      <c r="D106" s="384" t="s">
        <v>891</v>
      </c>
      <c r="E106" t="str">
        <f t="shared" si="7"/>
        <v>148802258200001</v>
      </c>
      <c r="F106" t="str">
        <f t="shared" si="8"/>
        <v>8</v>
      </c>
      <c r="G106">
        <f>+VLOOKUP(L106,BG!$D$10:$F$70,3,FALSE)</f>
        <v>5</v>
      </c>
      <c r="H106" s="384" t="s">
        <v>892</v>
      </c>
      <c r="I106" s="633">
        <v>18258533025</v>
      </c>
      <c r="J106" s="664">
        <f t="shared" si="10"/>
        <v>18258533.024999999</v>
      </c>
      <c r="K106" t="str">
        <f>+VLOOKUP(D106,'plan de cuentas'!C:G,4,0)</f>
        <v>ACTIVOS</v>
      </c>
      <c r="L106" t="str">
        <f>VLOOKUP(D106,'plan de cuentas'!C:H,5,0)</f>
        <v>Cuentas por Cobrar LP</v>
      </c>
      <c r="M106" t="str">
        <f>VLOOKUP(D106,'plan de cuentas'!C:I,6,0)</f>
        <v>Deudores por prestamos locales</v>
      </c>
      <c r="N106" t="str">
        <f>VLOOKUP(D106,'plan de cuentas'!C:J,7,0)</f>
        <v>Activos no Corrientes</v>
      </c>
      <c r="P106" t="str">
        <f t="shared" si="11"/>
        <v>22582</v>
      </c>
      <c r="Q106" t="str">
        <f t="shared" si="9"/>
        <v>14</v>
      </c>
    </row>
    <row r="107" spans="1:17" x14ac:dyDescent="0.25">
      <c r="A107" s="644">
        <v>44742</v>
      </c>
      <c r="B107" s="383">
        <v>7</v>
      </c>
      <c r="C107" s="383" t="s">
        <v>5004</v>
      </c>
      <c r="D107" s="383" t="s">
        <v>4690</v>
      </c>
      <c r="E107" t="str">
        <f t="shared" si="7"/>
        <v>141802258200099</v>
      </c>
      <c r="F107" t="str">
        <f t="shared" si="8"/>
        <v>1</v>
      </c>
      <c r="G107">
        <f>+VLOOKUP(L107,BG!$D$10:$F$70,3,FALSE)</f>
        <v>5</v>
      </c>
      <c r="H107" s="383" t="s">
        <v>4580</v>
      </c>
      <c r="I107" s="632">
        <v>45470028</v>
      </c>
      <c r="J107" s="664">
        <f t="shared" si="10"/>
        <v>45470.027999999998</v>
      </c>
      <c r="K107" t="str">
        <f>+VLOOKUP(D107,'plan de cuentas'!C:G,4,0)</f>
        <v>ACTIVOS</v>
      </c>
      <c r="L107" t="str">
        <f>VLOOKUP(D107,'plan de cuentas'!C:H,5,0)</f>
        <v>Cuentas por Cobrar CP</v>
      </c>
      <c r="M107" t="str">
        <f>VLOOKUP(D107,'plan de cuentas'!C:I,6,0)</f>
        <v>Deudores por prestamos locales</v>
      </c>
      <c r="N107" t="str">
        <f>VLOOKUP(D107,'plan de cuentas'!C:J,7,0)</f>
        <v>Activos Corrientes</v>
      </c>
      <c r="P107" t="str">
        <f t="shared" si="11"/>
        <v>22582</v>
      </c>
      <c r="Q107" t="str">
        <f t="shared" si="9"/>
        <v>14</v>
      </c>
    </row>
    <row r="108" spans="1:17" x14ac:dyDescent="0.25">
      <c r="A108" s="644">
        <v>44742</v>
      </c>
      <c r="B108" s="384">
        <v>7</v>
      </c>
      <c r="C108" s="384" t="s">
        <v>5005</v>
      </c>
      <c r="D108" s="384" t="s">
        <v>893</v>
      </c>
      <c r="E108" t="str">
        <f t="shared" si="7"/>
        <v>142802258200099</v>
      </c>
      <c r="F108" t="str">
        <f t="shared" si="8"/>
        <v>2</v>
      </c>
      <c r="G108">
        <f>+VLOOKUP(L108,BG!$D$10:$F$70,3,FALSE)</f>
        <v>5</v>
      </c>
      <c r="H108" s="384" t="s">
        <v>881</v>
      </c>
      <c r="I108" s="633">
        <v>908635</v>
      </c>
      <c r="J108" s="664">
        <f t="shared" si="10"/>
        <v>908.63499999999999</v>
      </c>
      <c r="K108" t="str">
        <f>+VLOOKUP(D108,'plan de cuentas'!C:G,4,0)</f>
        <v>ACTIVOS</v>
      </c>
      <c r="L108" t="str">
        <f>VLOOKUP(D108,'plan de cuentas'!C:H,5,0)</f>
        <v>Cuentas por Cobrar CP</v>
      </c>
      <c r="M108" t="str">
        <f>VLOOKUP(D108,'plan de cuentas'!C:I,6,0)</f>
        <v>Deudores por prestamos locales</v>
      </c>
      <c r="N108" t="str">
        <f>VLOOKUP(D108,'plan de cuentas'!C:J,7,0)</f>
        <v>Activos Corrientes</v>
      </c>
      <c r="P108" t="str">
        <f t="shared" si="11"/>
        <v>22582</v>
      </c>
      <c r="Q108" t="str">
        <f t="shared" si="9"/>
        <v>14</v>
      </c>
    </row>
    <row r="109" spans="1:17" x14ac:dyDescent="0.25">
      <c r="A109" s="644">
        <v>44742</v>
      </c>
      <c r="B109" s="383">
        <v>7</v>
      </c>
      <c r="C109" s="383" t="s">
        <v>1859</v>
      </c>
      <c r="D109" s="383" t="s">
        <v>894</v>
      </c>
      <c r="E109" t="str">
        <f t="shared" si="7"/>
        <v>143802258200099</v>
      </c>
      <c r="F109" t="str">
        <f t="shared" si="8"/>
        <v>3</v>
      </c>
      <c r="G109">
        <f>+VLOOKUP(L109,BG!$D$10:$F$70,3,FALSE)</f>
        <v>5</v>
      </c>
      <c r="H109" s="383" t="s">
        <v>882</v>
      </c>
      <c r="I109" s="632">
        <v>9043164</v>
      </c>
      <c r="J109" s="664">
        <f t="shared" si="10"/>
        <v>9043.1640000000007</v>
      </c>
      <c r="K109" t="str">
        <f>+VLOOKUP(D109,'plan de cuentas'!C:G,4,0)</f>
        <v>ACTIVOS</v>
      </c>
      <c r="L109" t="str">
        <f>VLOOKUP(D109,'plan de cuentas'!C:H,5,0)</f>
        <v>Cuentas por Cobrar CP</v>
      </c>
      <c r="M109" t="str">
        <f>VLOOKUP(D109,'plan de cuentas'!C:I,6,0)</f>
        <v>Deudores por prestamos locales</v>
      </c>
      <c r="N109" t="str">
        <f>VLOOKUP(D109,'plan de cuentas'!C:J,7,0)</f>
        <v>Activos Corrientes</v>
      </c>
      <c r="P109" t="str">
        <f t="shared" si="11"/>
        <v>22582</v>
      </c>
      <c r="Q109" t="str">
        <f t="shared" si="9"/>
        <v>14</v>
      </c>
    </row>
    <row r="110" spans="1:17" x14ac:dyDescent="0.25">
      <c r="A110" s="644">
        <v>44742</v>
      </c>
      <c r="B110" s="384">
        <v>7</v>
      </c>
      <c r="C110" s="384" t="s">
        <v>5006</v>
      </c>
      <c r="D110" s="384" t="s">
        <v>895</v>
      </c>
      <c r="E110" t="str">
        <f t="shared" si="7"/>
        <v>144802258200099</v>
      </c>
      <c r="F110" t="str">
        <f t="shared" si="8"/>
        <v>4</v>
      </c>
      <c r="G110">
        <f>+VLOOKUP(L110,BG!$D$10:$F$70,3,FALSE)</f>
        <v>5</v>
      </c>
      <c r="H110" s="384" t="s">
        <v>884</v>
      </c>
      <c r="I110" s="633">
        <v>10100</v>
      </c>
      <c r="J110" s="664">
        <f t="shared" si="10"/>
        <v>10.1</v>
      </c>
      <c r="K110" t="str">
        <f>+VLOOKUP(D110,'plan de cuentas'!C:G,4,0)</f>
        <v>ACTIVOS</v>
      </c>
      <c r="L110" t="str">
        <f>VLOOKUP(D110,'plan de cuentas'!C:H,5,0)</f>
        <v>Cuentas por Cobrar CP</v>
      </c>
      <c r="M110" t="str">
        <f>VLOOKUP(D110,'plan de cuentas'!C:I,6,0)</f>
        <v>Deudores por prestamos locales</v>
      </c>
      <c r="N110" t="str">
        <f>VLOOKUP(D110,'plan de cuentas'!C:J,7,0)</f>
        <v>Activos Corrientes</v>
      </c>
      <c r="P110" t="str">
        <f t="shared" si="11"/>
        <v>22582</v>
      </c>
      <c r="Q110" t="str">
        <f t="shared" si="9"/>
        <v>14</v>
      </c>
    </row>
    <row r="111" spans="1:17" x14ac:dyDescent="0.25">
      <c r="A111" s="644">
        <v>44742</v>
      </c>
      <c r="B111" s="383">
        <v>7</v>
      </c>
      <c r="C111" s="383" t="s">
        <v>1860</v>
      </c>
      <c r="D111" s="383" t="s">
        <v>896</v>
      </c>
      <c r="E111" t="str">
        <f t="shared" si="7"/>
        <v>145802258200099</v>
      </c>
      <c r="F111" t="str">
        <f t="shared" si="8"/>
        <v>5</v>
      </c>
      <c r="G111">
        <f>+VLOOKUP(L111,BG!$D$10:$F$70,3,FALSE)</f>
        <v>5</v>
      </c>
      <c r="H111" s="383" t="s">
        <v>886</v>
      </c>
      <c r="I111" s="632">
        <v>64993767</v>
      </c>
      <c r="J111" s="664">
        <f t="shared" si="10"/>
        <v>64993.767</v>
      </c>
      <c r="K111" t="str">
        <f>+VLOOKUP(D111,'plan de cuentas'!C:G,4,0)</f>
        <v>ACTIVOS</v>
      </c>
      <c r="L111" t="str">
        <f>VLOOKUP(D111,'plan de cuentas'!C:H,5,0)</f>
        <v>Cuentas por Cobrar CP</v>
      </c>
      <c r="M111" t="str">
        <f>VLOOKUP(D111,'plan de cuentas'!C:I,6,0)</f>
        <v>Deudores por prestamos locales</v>
      </c>
      <c r="N111" t="str">
        <f>VLOOKUP(D111,'plan de cuentas'!C:J,7,0)</f>
        <v>Activos Corrientes</v>
      </c>
      <c r="P111" t="str">
        <f t="shared" si="11"/>
        <v>22582</v>
      </c>
      <c r="Q111" t="str">
        <f t="shared" si="9"/>
        <v>14</v>
      </c>
    </row>
    <row r="112" spans="1:17" x14ac:dyDescent="0.25">
      <c r="A112" s="644">
        <v>44742</v>
      </c>
      <c r="B112" s="384">
        <v>7</v>
      </c>
      <c r="C112" s="384" t="s">
        <v>1861</v>
      </c>
      <c r="D112" s="384" t="s">
        <v>897</v>
      </c>
      <c r="E112" t="str">
        <f t="shared" si="7"/>
        <v>146802258200099</v>
      </c>
      <c r="F112" t="str">
        <f t="shared" si="8"/>
        <v>6</v>
      </c>
      <c r="G112">
        <f>+VLOOKUP(L112,BG!$D$10:$F$70,3,FALSE)</f>
        <v>5</v>
      </c>
      <c r="H112" s="384" t="s">
        <v>888</v>
      </c>
      <c r="I112" s="633">
        <v>277365536</v>
      </c>
      <c r="J112" s="664">
        <f t="shared" si="10"/>
        <v>277365.53600000002</v>
      </c>
      <c r="K112" t="str">
        <f>+VLOOKUP(D112,'plan de cuentas'!C:G,4,0)</f>
        <v>ACTIVOS</v>
      </c>
      <c r="L112" t="str">
        <f>VLOOKUP(D112,'plan de cuentas'!C:H,5,0)</f>
        <v>Cuentas por Cobrar CP</v>
      </c>
      <c r="M112" t="str">
        <f>VLOOKUP(D112,'plan de cuentas'!C:I,6,0)</f>
        <v>Deudores por prestamos locales</v>
      </c>
      <c r="N112" t="str">
        <f>VLOOKUP(D112,'plan de cuentas'!C:J,7,0)</f>
        <v>Activos Corrientes</v>
      </c>
      <c r="P112" t="str">
        <f t="shared" si="11"/>
        <v>22582</v>
      </c>
      <c r="Q112" t="str">
        <f t="shared" si="9"/>
        <v>14</v>
      </c>
    </row>
    <row r="113" spans="1:17" x14ac:dyDescent="0.25">
      <c r="A113" s="644">
        <v>44742</v>
      </c>
      <c r="B113" s="383">
        <v>7</v>
      </c>
      <c r="C113" s="383" t="s">
        <v>1862</v>
      </c>
      <c r="D113" s="383" t="s">
        <v>898</v>
      </c>
      <c r="E113" t="str">
        <f t="shared" si="7"/>
        <v>147802258200099</v>
      </c>
      <c r="F113" t="str">
        <f t="shared" si="8"/>
        <v>7</v>
      </c>
      <c r="G113">
        <f>+VLOOKUP(L113,BG!$D$10:$F$70,3,FALSE)</f>
        <v>5</v>
      </c>
      <c r="H113" s="383" t="s">
        <v>890</v>
      </c>
      <c r="I113" s="632">
        <v>11406392878</v>
      </c>
      <c r="J113" s="664">
        <f t="shared" si="10"/>
        <v>11406392.878</v>
      </c>
      <c r="K113" t="str">
        <f>+VLOOKUP(D113,'plan de cuentas'!C:G,4,0)</f>
        <v>ACTIVOS</v>
      </c>
      <c r="L113" t="str">
        <f>VLOOKUP(D113,'plan de cuentas'!C:H,5,0)</f>
        <v>Cuentas por Cobrar LP</v>
      </c>
      <c r="M113" t="str">
        <f>VLOOKUP(D113,'plan de cuentas'!C:I,6,0)</f>
        <v>Deudores por prestamos locales</v>
      </c>
      <c r="N113" t="str">
        <f>VLOOKUP(D113,'plan de cuentas'!C:J,7,0)</f>
        <v>Activos no Corrientes</v>
      </c>
      <c r="P113" t="str">
        <f t="shared" si="11"/>
        <v>22582</v>
      </c>
      <c r="Q113" t="str">
        <f t="shared" si="9"/>
        <v>14</v>
      </c>
    </row>
    <row r="114" spans="1:17" x14ac:dyDescent="0.25">
      <c r="A114" s="644">
        <v>44742</v>
      </c>
      <c r="B114" s="384">
        <v>7</v>
      </c>
      <c r="C114" s="384" t="s">
        <v>1863</v>
      </c>
      <c r="D114" s="384" t="s">
        <v>899</v>
      </c>
      <c r="E114" t="str">
        <f t="shared" si="7"/>
        <v>148802258200099</v>
      </c>
      <c r="F114" t="str">
        <f t="shared" si="8"/>
        <v>8</v>
      </c>
      <c r="G114">
        <f>+VLOOKUP(L114,BG!$D$10:$F$70,3,FALSE)</f>
        <v>5</v>
      </c>
      <c r="H114" s="384" t="s">
        <v>892</v>
      </c>
      <c r="I114" s="633">
        <v>142030936898</v>
      </c>
      <c r="J114" s="664">
        <f t="shared" si="10"/>
        <v>142030936.898</v>
      </c>
      <c r="K114" t="str">
        <f>+VLOOKUP(D114,'plan de cuentas'!C:G,4,0)</f>
        <v>ACTIVOS</v>
      </c>
      <c r="L114" t="str">
        <f>VLOOKUP(D114,'plan de cuentas'!C:H,5,0)</f>
        <v>Cuentas por Cobrar LP</v>
      </c>
      <c r="M114" t="str">
        <f>VLOOKUP(D114,'plan de cuentas'!C:I,6,0)</f>
        <v>Deudores por prestamos locales</v>
      </c>
      <c r="N114" t="str">
        <f>VLOOKUP(D114,'plan de cuentas'!C:J,7,0)</f>
        <v>Activos no Corrientes</v>
      </c>
      <c r="P114" t="str">
        <f t="shared" si="11"/>
        <v>22582</v>
      </c>
      <c r="Q114" t="str">
        <f t="shared" si="9"/>
        <v>14</v>
      </c>
    </row>
    <row r="115" spans="1:17" x14ac:dyDescent="0.25">
      <c r="A115" s="644">
        <v>44742</v>
      </c>
      <c r="B115" s="383">
        <v>7</v>
      </c>
      <c r="C115" s="383" t="s">
        <v>2856</v>
      </c>
      <c r="D115" s="383" t="s">
        <v>2208</v>
      </c>
      <c r="E115" t="str">
        <f t="shared" si="7"/>
        <v>147802258200199</v>
      </c>
      <c r="F115" t="str">
        <f t="shared" si="8"/>
        <v>7</v>
      </c>
      <c r="G115">
        <f>+VLOOKUP(L115,BG!$D$10:$F$70,3,FALSE)</f>
        <v>5</v>
      </c>
      <c r="H115" s="383" t="s">
        <v>2594</v>
      </c>
      <c r="I115" s="632">
        <v>7569119</v>
      </c>
      <c r="J115" s="664">
        <f t="shared" si="10"/>
        <v>7569.1189999999997</v>
      </c>
      <c r="K115" t="str">
        <f>+VLOOKUP(D115,'plan de cuentas'!C:G,4,0)</f>
        <v>ACTIVOS</v>
      </c>
      <c r="L115" t="str">
        <f>VLOOKUP(D115,'plan de cuentas'!C:H,5,0)</f>
        <v>Cuentas por Cobrar LP</v>
      </c>
      <c r="M115" t="str">
        <f>VLOOKUP(D115,'plan de cuentas'!C:I,6,0)</f>
        <v>Deudores por prestamos locales</v>
      </c>
      <c r="N115" t="str">
        <f>VLOOKUP(D115,'plan de cuentas'!C:J,7,0)</f>
        <v>Activos no Corrientes</v>
      </c>
      <c r="P115" t="str">
        <f t="shared" si="11"/>
        <v>22582</v>
      </c>
      <c r="Q115" t="str">
        <f t="shared" si="9"/>
        <v>14</v>
      </c>
    </row>
    <row r="116" spans="1:17" x14ac:dyDescent="0.25">
      <c r="A116" s="644">
        <v>44742</v>
      </c>
      <c r="B116" s="384">
        <v>7</v>
      </c>
      <c r="C116" s="384" t="s">
        <v>2857</v>
      </c>
      <c r="D116" s="384" t="s">
        <v>2209</v>
      </c>
      <c r="E116" t="str">
        <f t="shared" si="7"/>
        <v>148802258200199</v>
      </c>
      <c r="F116" t="str">
        <f t="shared" si="8"/>
        <v>8</v>
      </c>
      <c r="G116">
        <f>+VLOOKUP(L116,BG!$D$10:$F$70,3,FALSE)</f>
        <v>5</v>
      </c>
      <c r="H116" s="384" t="s">
        <v>2595</v>
      </c>
      <c r="I116" s="633">
        <v>1165584533</v>
      </c>
      <c r="J116" s="664">
        <f t="shared" si="10"/>
        <v>1165584.5330000001</v>
      </c>
      <c r="K116" t="str">
        <f>+VLOOKUP(D116,'plan de cuentas'!C:G,4,0)</f>
        <v>ACTIVOS</v>
      </c>
      <c r="L116" t="str">
        <f>VLOOKUP(D116,'plan de cuentas'!C:H,5,0)</f>
        <v>Cuentas por Cobrar LP</v>
      </c>
      <c r="M116" t="str">
        <f>VLOOKUP(D116,'plan de cuentas'!C:I,6,0)</f>
        <v>Deudores por prestamos locales</v>
      </c>
      <c r="N116" t="str">
        <f>VLOOKUP(D116,'plan de cuentas'!C:J,7,0)</f>
        <v>Activos no Corrientes</v>
      </c>
      <c r="P116" t="str">
        <f t="shared" si="11"/>
        <v>22582</v>
      </c>
      <c r="Q116" t="str">
        <f t="shared" si="9"/>
        <v>14</v>
      </c>
    </row>
    <row r="117" spans="1:17" x14ac:dyDescent="0.25">
      <c r="A117" s="644">
        <v>44742</v>
      </c>
      <c r="B117" s="383">
        <v>7</v>
      </c>
      <c r="C117" s="383" t="s">
        <v>2858</v>
      </c>
      <c r="D117" s="383" t="s">
        <v>2214</v>
      </c>
      <c r="E117" t="str">
        <f t="shared" si="7"/>
        <v>146802258200301</v>
      </c>
      <c r="F117" t="str">
        <f t="shared" si="8"/>
        <v>6</v>
      </c>
      <c r="G117">
        <f>+VLOOKUP(L117,BG!$D$10:$F$70,3,FALSE)</f>
        <v>5</v>
      </c>
      <c r="H117" s="383" t="s">
        <v>2600</v>
      </c>
      <c r="I117" s="632">
        <v>58467134</v>
      </c>
      <c r="J117" s="664">
        <f t="shared" si="10"/>
        <v>58467.133999999998</v>
      </c>
      <c r="K117" t="str">
        <f>+VLOOKUP(D117,'plan de cuentas'!C:G,4,0)</f>
        <v>ACTIVOS</v>
      </c>
      <c r="L117" t="str">
        <f>VLOOKUP(D117,'plan de cuentas'!C:H,5,0)</f>
        <v>Cuentas por Cobrar CP</v>
      </c>
      <c r="M117" t="str">
        <f>VLOOKUP(D117,'plan de cuentas'!C:I,6,0)</f>
        <v>Deudores por prestamos locales</v>
      </c>
      <c r="N117" t="str">
        <f>VLOOKUP(D117,'plan de cuentas'!C:J,7,0)</f>
        <v>Activos Corrientes</v>
      </c>
      <c r="P117" t="str">
        <f t="shared" si="11"/>
        <v>22582</v>
      </c>
      <c r="Q117" t="str">
        <f t="shared" si="9"/>
        <v>14</v>
      </c>
    </row>
    <row r="118" spans="1:17" x14ac:dyDescent="0.25">
      <c r="A118" s="644">
        <v>44742</v>
      </c>
      <c r="B118" s="384">
        <v>7</v>
      </c>
      <c r="C118" s="384" t="s">
        <v>2859</v>
      </c>
      <c r="D118" s="384" t="s">
        <v>2215</v>
      </c>
      <c r="E118" t="str">
        <f t="shared" si="7"/>
        <v>147802258200301</v>
      </c>
      <c r="F118" t="str">
        <f t="shared" si="8"/>
        <v>7</v>
      </c>
      <c r="G118">
        <f>+VLOOKUP(L118,BG!$D$10:$F$70,3,FALSE)</f>
        <v>5</v>
      </c>
      <c r="H118" s="384" t="s">
        <v>2601</v>
      </c>
      <c r="I118" s="633">
        <v>802742362</v>
      </c>
      <c r="J118" s="664">
        <f t="shared" si="10"/>
        <v>802742.36199999996</v>
      </c>
      <c r="K118" t="str">
        <f>+VLOOKUP(D118,'plan de cuentas'!C:G,4,0)</f>
        <v>ACTIVOS</v>
      </c>
      <c r="L118" t="str">
        <f>VLOOKUP(D118,'plan de cuentas'!C:H,5,0)</f>
        <v>Cuentas por Cobrar LP</v>
      </c>
      <c r="M118" t="str">
        <f>VLOOKUP(D118,'plan de cuentas'!C:I,6,0)</f>
        <v>Deudores por prestamos locales</v>
      </c>
      <c r="N118" t="str">
        <f>VLOOKUP(D118,'plan de cuentas'!C:J,7,0)</f>
        <v>Activos no Corrientes</v>
      </c>
      <c r="P118" t="str">
        <f t="shared" si="11"/>
        <v>22582</v>
      </c>
      <c r="Q118" t="str">
        <f t="shared" si="9"/>
        <v>14</v>
      </c>
    </row>
    <row r="119" spans="1:17" x14ac:dyDescent="0.25">
      <c r="A119" s="644">
        <v>44742</v>
      </c>
      <c r="B119" s="383">
        <v>7</v>
      </c>
      <c r="C119" s="383" t="s">
        <v>2860</v>
      </c>
      <c r="D119" s="383" t="s">
        <v>2216</v>
      </c>
      <c r="E119" t="str">
        <f t="shared" si="7"/>
        <v>148802258200301</v>
      </c>
      <c r="F119" t="str">
        <f t="shared" si="8"/>
        <v>8</v>
      </c>
      <c r="G119">
        <f>+VLOOKUP(L119,BG!$D$10:$F$70,3,FALSE)</f>
        <v>5</v>
      </c>
      <c r="H119" s="383" t="s">
        <v>2602</v>
      </c>
      <c r="I119" s="632">
        <v>1365887764</v>
      </c>
      <c r="J119" s="664">
        <f t="shared" si="10"/>
        <v>1365887.764</v>
      </c>
      <c r="K119" t="str">
        <f>+VLOOKUP(D119,'plan de cuentas'!C:G,4,0)</f>
        <v>ACTIVOS</v>
      </c>
      <c r="L119" t="str">
        <f>VLOOKUP(D119,'plan de cuentas'!C:H,5,0)</f>
        <v>Cuentas por Cobrar LP</v>
      </c>
      <c r="M119" t="str">
        <f>VLOOKUP(D119,'plan de cuentas'!C:I,6,0)</f>
        <v>Deudores por prestamos locales</v>
      </c>
      <c r="N119" t="str">
        <f>VLOOKUP(D119,'plan de cuentas'!C:J,7,0)</f>
        <v>Activos no Corrientes</v>
      </c>
      <c r="P119" t="str">
        <f t="shared" si="11"/>
        <v>22582</v>
      </c>
      <c r="Q119" t="str">
        <f t="shared" si="9"/>
        <v>14</v>
      </c>
    </row>
    <row r="120" spans="1:17" x14ac:dyDescent="0.25">
      <c r="A120" s="644">
        <v>44742</v>
      </c>
      <c r="B120" s="384">
        <v>7</v>
      </c>
      <c r="C120" s="384" t="s">
        <v>2861</v>
      </c>
      <c r="D120" s="384" t="s">
        <v>2221</v>
      </c>
      <c r="E120" t="str">
        <f t="shared" si="7"/>
        <v>147802258200399</v>
      </c>
      <c r="F120" t="str">
        <f t="shared" si="8"/>
        <v>7</v>
      </c>
      <c r="G120">
        <f>+VLOOKUP(L120,BG!$D$10:$F$70,3,FALSE)</f>
        <v>5</v>
      </c>
      <c r="H120" s="384" t="s">
        <v>2601</v>
      </c>
      <c r="I120" s="633">
        <v>2560661248</v>
      </c>
      <c r="J120" s="664">
        <f t="shared" si="10"/>
        <v>2560661.2480000001</v>
      </c>
      <c r="K120" t="str">
        <f>+VLOOKUP(D120,'plan de cuentas'!C:G,4,0)</f>
        <v>ACTIVOS</v>
      </c>
      <c r="L120" t="str">
        <f>VLOOKUP(D120,'plan de cuentas'!C:H,5,0)</f>
        <v>Cuentas por Cobrar LP</v>
      </c>
      <c r="M120" t="str">
        <f>VLOOKUP(D120,'plan de cuentas'!C:I,6,0)</f>
        <v>Deudores por prestamos locales</v>
      </c>
      <c r="N120" t="str">
        <f>VLOOKUP(D120,'plan de cuentas'!C:J,7,0)</f>
        <v>Activos no Corrientes</v>
      </c>
      <c r="P120" t="str">
        <f t="shared" si="11"/>
        <v>22582</v>
      </c>
      <c r="Q120" t="str">
        <f t="shared" si="9"/>
        <v>14</v>
      </c>
    </row>
    <row r="121" spans="1:17" x14ac:dyDescent="0.25">
      <c r="A121" s="644">
        <v>44742</v>
      </c>
      <c r="B121" s="383">
        <v>7</v>
      </c>
      <c r="C121" s="383" t="s">
        <v>2862</v>
      </c>
      <c r="D121" s="383" t="s">
        <v>2222</v>
      </c>
      <c r="E121" t="str">
        <f t="shared" si="7"/>
        <v>148802258200399</v>
      </c>
      <c r="F121" t="str">
        <f t="shared" si="8"/>
        <v>8</v>
      </c>
      <c r="G121">
        <f>+VLOOKUP(L121,BG!$D$10:$F$70,3,FALSE)</f>
        <v>5</v>
      </c>
      <c r="H121" s="383" t="s">
        <v>2602</v>
      </c>
      <c r="I121" s="632">
        <v>22154652708</v>
      </c>
      <c r="J121" s="664">
        <f t="shared" si="10"/>
        <v>22154652.708000001</v>
      </c>
      <c r="K121" t="str">
        <f>+VLOOKUP(D121,'plan de cuentas'!C:G,4,0)</f>
        <v>ACTIVOS</v>
      </c>
      <c r="L121" t="str">
        <f>VLOOKUP(D121,'plan de cuentas'!C:H,5,0)</f>
        <v>Cuentas por Cobrar LP</v>
      </c>
      <c r="M121" t="str">
        <f>VLOOKUP(D121,'plan de cuentas'!C:I,6,0)</f>
        <v>Deudores por prestamos locales</v>
      </c>
      <c r="N121" t="str">
        <f>VLOOKUP(D121,'plan de cuentas'!C:J,7,0)</f>
        <v>Activos no Corrientes</v>
      </c>
      <c r="P121" t="str">
        <f t="shared" si="11"/>
        <v>22582</v>
      </c>
      <c r="Q121" t="str">
        <f t="shared" si="9"/>
        <v>14</v>
      </c>
    </row>
    <row r="122" spans="1:17" x14ac:dyDescent="0.25">
      <c r="A122" s="644">
        <v>44742</v>
      </c>
      <c r="B122" s="384">
        <v>7</v>
      </c>
      <c r="C122" s="384" t="s">
        <v>1864</v>
      </c>
      <c r="D122" s="384" t="s">
        <v>910</v>
      </c>
      <c r="E122" t="str">
        <f t="shared" si="7"/>
        <v>145802259400001</v>
      </c>
      <c r="F122" t="str">
        <f t="shared" si="8"/>
        <v>5</v>
      </c>
      <c r="G122">
        <f>+VLOOKUP(L122,BG!$D$10:$F$70,3,FALSE)</f>
        <v>5</v>
      </c>
      <c r="H122" s="384" t="s">
        <v>911</v>
      </c>
      <c r="I122" s="633">
        <v>-6053283</v>
      </c>
      <c r="J122" s="664">
        <f t="shared" si="10"/>
        <v>-6053.2830000000004</v>
      </c>
      <c r="K122" t="str">
        <f>+VLOOKUP(D122,'plan de cuentas'!C:G,4,0)</f>
        <v>ACTIVOS</v>
      </c>
      <c r="L122" t="str">
        <f>VLOOKUP(D122,'plan de cuentas'!C:H,5,0)</f>
        <v>Cuentas por Cobrar CP</v>
      </c>
      <c r="M122" t="str">
        <f>VLOOKUP(D122,'plan de cuentas'!C:I,6,0)</f>
        <v>Deudores por prestamos locales</v>
      </c>
      <c r="N122" t="str">
        <f>VLOOKUP(D122,'plan de cuentas'!C:J,7,0)</f>
        <v>Activos Corrientes</v>
      </c>
      <c r="P122" t="str">
        <f t="shared" si="11"/>
        <v>22594</v>
      </c>
      <c r="Q122" t="str">
        <f t="shared" si="9"/>
        <v>14</v>
      </c>
    </row>
    <row r="123" spans="1:17" x14ac:dyDescent="0.25">
      <c r="A123" s="644">
        <v>44742</v>
      </c>
      <c r="B123" s="383">
        <v>7</v>
      </c>
      <c r="C123" s="383" t="s">
        <v>5007</v>
      </c>
      <c r="D123" s="383" t="s">
        <v>912</v>
      </c>
      <c r="E123" t="str">
        <f t="shared" si="7"/>
        <v>146802259400001</v>
      </c>
      <c r="F123" t="str">
        <f t="shared" si="8"/>
        <v>6</v>
      </c>
      <c r="G123">
        <f>+VLOOKUP(L123,BG!$D$10:$F$70,3,FALSE)</f>
        <v>5</v>
      </c>
      <c r="H123" s="383" t="s">
        <v>913</v>
      </c>
      <c r="I123" s="632">
        <v>-3215092</v>
      </c>
      <c r="J123" s="664">
        <f t="shared" si="10"/>
        <v>-3215.0920000000001</v>
      </c>
      <c r="K123" t="str">
        <f>+VLOOKUP(D123,'plan de cuentas'!C:G,4,0)</f>
        <v>ACTIVOS</v>
      </c>
      <c r="L123" t="str">
        <f>VLOOKUP(D123,'plan de cuentas'!C:H,5,0)</f>
        <v>Cuentas por Cobrar CP</v>
      </c>
      <c r="M123" t="str">
        <f>VLOOKUP(D123,'plan de cuentas'!C:I,6,0)</f>
        <v>Deudores por prestamos locales</v>
      </c>
      <c r="N123" t="str">
        <f>VLOOKUP(D123,'plan de cuentas'!C:J,7,0)</f>
        <v>Activos Corrientes</v>
      </c>
      <c r="P123" t="str">
        <f t="shared" si="11"/>
        <v>22594</v>
      </c>
      <c r="Q123" t="str">
        <f t="shared" si="9"/>
        <v>14</v>
      </c>
    </row>
    <row r="124" spans="1:17" x14ac:dyDescent="0.25">
      <c r="A124" s="644">
        <v>44742</v>
      </c>
      <c r="B124" s="384">
        <v>7</v>
      </c>
      <c r="C124" s="384" t="s">
        <v>1865</v>
      </c>
      <c r="D124" s="384" t="s">
        <v>914</v>
      </c>
      <c r="E124" t="str">
        <f t="shared" si="7"/>
        <v>147802259400001</v>
      </c>
      <c r="F124" t="str">
        <f t="shared" si="8"/>
        <v>7</v>
      </c>
      <c r="G124">
        <f>+VLOOKUP(L124,BG!$D$10:$F$70,3,FALSE)</f>
        <v>5</v>
      </c>
      <c r="H124" s="384" t="s">
        <v>915</v>
      </c>
      <c r="I124" s="633">
        <v>-1741238004</v>
      </c>
      <c r="J124" s="664">
        <f t="shared" si="10"/>
        <v>-1741238.004</v>
      </c>
      <c r="K124" t="str">
        <f>+VLOOKUP(D124,'plan de cuentas'!C:G,4,0)</f>
        <v>ACTIVOS</v>
      </c>
      <c r="L124" t="str">
        <f>VLOOKUP(D124,'plan de cuentas'!C:H,5,0)</f>
        <v>Cuentas por Cobrar LP</v>
      </c>
      <c r="M124" t="str">
        <f>VLOOKUP(D124,'plan de cuentas'!C:I,6,0)</f>
        <v>Deudores por prestamos locales</v>
      </c>
      <c r="N124" t="str">
        <f>VLOOKUP(D124,'plan de cuentas'!C:J,7,0)</f>
        <v>Activos no Corrientes</v>
      </c>
      <c r="P124" t="str">
        <f t="shared" si="11"/>
        <v>22594</v>
      </c>
      <c r="Q124" t="str">
        <f t="shared" si="9"/>
        <v>14</v>
      </c>
    </row>
    <row r="125" spans="1:17" x14ac:dyDescent="0.25">
      <c r="A125" s="644">
        <v>44742</v>
      </c>
      <c r="B125" s="383">
        <v>7</v>
      </c>
      <c r="C125" s="383" t="s">
        <v>1866</v>
      </c>
      <c r="D125" s="383" t="s">
        <v>916</v>
      </c>
      <c r="E125" t="str">
        <f t="shared" si="7"/>
        <v>148802259400001</v>
      </c>
      <c r="F125" t="str">
        <f t="shared" si="8"/>
        <v>8</v>
      </c>
      <c r="G125">
        <f>+VLOOKUP(L125,BG!$D$10:$F$70,3,FALSE)</f>
        <v>5</v>
      </c>
      <c r="H125" s="383" t="s">
        <v>917</v>
      </c>
      <c r="I125" s="632">
        <v>-9138890046</v>
      </c>
      <c r="J125" s="664">
        <f t="shared" si="10"/>
        <v>-9138890.0460000001</v>
      </c>
      <c r="K125" t="str">
        <f>+VLOOKUP(D125,'plan de cuentas'!C:G,4,0)</f>
        <v>ACTIVOS</v>
      </c>
      <c r="L125" t="str">
        <f>VLOOKUP(D125,'plan de cuentas'!C:H,5,0)</f>
        <v>Cuentas por Cobrar LP</v>
      </c>
      <c r="M125" t="str">
        <f>VLOOKUP(D125,'plan de cuentas'!C:I,6,0)</f>
        <v>Deudores por prestamos locales</v>
      </c>
      <c r="N125" t="str">
        <f>VLOOKUP(D125,'plan de cuentas'!C:J,7,0)</f>
        <v>Activos no Corrientes</v>
      </c>
      <c r="P125" t="str">
        <f t="shared" si="11"/>
        <v>22594</v>
      </c>
      <c r="Q125" t="str">
        <f t="shared" si="9"/>
        <v>14</v>
      </c>
    </row>
    <row r="126" spans="1:17" x14ac:dyDescent="0.25">
      <c r="A126" s="644">
        <v>44742</v>
      </c>
      <c r="B126" s="384">
        <v>7</v>
      </c>
      <c r="C126" s="384" t="s">
        <v>5008</v>
      </c>
      <c r="D126" s="384" t="s">
        <v>4692</v>
      </c>
      <c r="E126" t="str">
        <f t="shared" si="7"/>
        <v>141802259400099</v>
      </c>
      <c r="F126" t="str">
        <f t="shared" si="8"/>
        <v>1</v>
      </c>
      <c r="G126">
        <f>+VLOOKUP(L126,BG!$D$10:$F$70,3,FALSE)</f>
        <v>5</v>
      </c>
      <c r="H126" s="384" t="s">
        <v>996</v>
      </c>
      <c r="I126" s="633">
        <v>-49288</v>
      </c>
      <c r="J126" s="664">
        <f t="shared" si="10"/>
        <v>-49.287999999999997</v>
      </c>
      <c r="K126" t="str">
        <f>+VLOOKUP(D126,'plan de cuentas'!C:G,4,0)</f>
        <v>ACTIVOS</v>
      </c>
      <c r="L126" t="str">
        <f>VLOOKUP(D126,'plan de cuentas'!C:H,5,0)</f>
        <v>Cuentas por Cobrar CP</v>
      </c>
      <c r="M126" t="str">
        <f>VLOOKUP(D126,'plan de cuentas'!C:I,6,0)</f>
        <v>Deudores por prestamos locales</v>
      </c>
      <c r="N126" t="str">
        <f>VLOOKUP(D126,'plan de cuentas'!C:J,7,0)</f>
        <v>Activos Corrientes</v>
      </c>
      <c r="P126" t="str">
        <f t="shared" si="11"/>
        <v>22594</v>
      </c>
      <c r="Q126" t="str">
        <f t="shared" si="9"/>
        <v>14</v>
      </c>
    </row>
    <row r="127" spans="1:17" x14ac:dyDescent="0.25">
      <c r="A127" s="644">
        <v>44742</v>
      </c>
      <c r="B127" s="383">
        <v>7</v>
      </c>
      <c r="C127" s="383" t="s">
        <v>5009</v>
      </c>
      <c r="D127" s="383" t="s">
        <v>918</v>
      </c>
      <c r="E127" t="str">
        <f t="shared" si="7"/>
        <v>142802259400099</v>
      </c>
      <c r="F127" t="str">
        <f t="shared" si="8"/>
        <v>2</v>
      </c>
      <c r="G127">
        <f>+VLOOKUP(L127,BG!$D$10:$F$70,3,FALSE)</f>
        <v>5</v>
      </c>
      <c r="H127" s="383" t="s">
        <v>906</v>
      </c>
      <c r="I127" s="632">
        <v>-244869</v>
      </c>
      <c r="J127" s="664">
        <f t="shared" si="10"/>
        <v>-244.869</v>
      </c>
      <c r="K127" t="str">
        <f>+VLOOKUP(D127,'plan de cuentas'!C:G,4,0)</f>
        <v>ACTIVOS</v>
      </c>
      <c r="L127" t="str">
        <f>VLOOKUP(D127,'plan de cuentas'!C:H,5,0)</f>
        <v>Cuentas por Cobrar CP</v>
      </c>
      <c r="M127" t="str">
        <f>VLOOKUP(D127,'plan de cuentas'!C:I,6,0)</f>
        <v>Deudores por prestamos locales</v>
      </c>
      <c r="N127" t="str">
        <f>VLOOKUP(D127,'plan de cuentas'!C:J,7,0)</f>
        <v>Activos Corrientes</v>
      </c>
      <c r="P127" t="str">
        <f t="shared" si="11"/>
        <v>22594</v>
      </c>
      <c r="Q127" t="str">
        <f t="shared" si="9"/>
        <v>14</v>
      </c>
    </row>
    <row r="128" spans="1:17" x14ac:dyDescent="0.25">
      <c r="A128" s="644">
        <v>44742</v>
      </c>
      <c r="B128" s="384">
        <v>7</v>
      </c>
      <c r="C128" s="384" t="s">
        <v>1867</v>
      </c>
      <c r="D128" s="384" t="s">
        <v>921</v>
      </c>
      <c r="E128" t="str">
        <f t="shared" si="7"/>
        <v>145802259400099</v>
      </c>
      <c r="F128" t="str">
        <f t="shared" si="8"/>
        <v>5</v>
      </c>
      <c r="G128">
        <f>+VLOOKUP(L128,BG!$D$10:$F$70,3,FALSE)</f>
        <v>5</v>
      </c>
      <c r="H128" s="384" t="s">
        <v>911</v>
      </c>
      <c r="I128" s="633">
        <v>-1689756</v>
      </c>
      <c r="J128" s="664">
        <f t="shared" si="10"/>
        <v>-1689.7560000000001</v>
      </c>
      <c r="K128" t="str">
        <f>+VLOOKUP(D128,'plan de cuentas'!C:G,4,0)</f>
        <v>ACTIVOS</v>
      </c>
      <c r="L128" t="str">
        <f>VLOOKUP(D128,'plan de cuentas'!C:H,5,0)</f>
        <v>Cuentas por Cobrar CP</v>
      </c>
      <c r="M128" t="str">
        <f>VLOOKUP(D128,'plan de cuentas'!C:I,6,0)</f>
        <v>Deudores por prestamos locales</v>
      </c>
      <c r="N128" t="str">
        <f>VLOOKUP(D128,'plan de cuentas'!C:J,7,0)</f>
        <v>Activos Corrientes</v>
      </c>
      <c r="P128" t="str">
        <f t="shared" si="11"/>
        <v>22594</v>
      </c>
      <c r="Q128" t="str">
        <f t="shared" si="9"/>
        <v>14</v>
      </c>
    </row>
    <row r="129" spans="1:17" x14ac:dyDescent="0.25">
      <c r="A129" s="644">
        <v>44742</v>
      </c>
      <c r="B129" s="383">
        <v>7</v>
      </c>
      <c r="C129" s="383" t="s">
        <v>1868</v>
      </c>
      <c r="D129" s="383" t="s">
        <v>922</v>
      </c>
      <c r="E129" t="str">
        <f t="shared" si="7"/>
        <v>146802259400099</v>
      </c>
      <c r="F129" t="str">
        <f t="shared" si="8"/>
        <v>6</v>
      </c>
      <c r="G129">
        <f>+VLOOKUP(L129,BG!$D$10:$F$70,3,FALSE)</f>
        <v>5</v>
      </c>
      <c r="H129" s="383" t="s">
        <v>913</v>
      </c>
      <c r="I129" s="632">
        <v>-17493149</v>
      </c>
      <c r="J129" s="664">
        <f t="shared" si="10"/>
        <v>-17493.149000000001</v>
      </c>
      <c r="K129" t="str">
        <f>+VLOOKUP(D129,'plan de cuentas'!C:G,4,0)</f>
        <v>ACTIVOS</v>
      </c>
      <c r="L129" t="str">
        <f>VLOOKUP(D129,'plan de cuentas'!C:H,5,0)</f>
        <v>Cuentas por Cobrar CP</v>
      </c>
      <c r="M129" t="str">
        <f>VLOOKUP(D129,'plan de cuentas'!C:I,6,0)</f>
        <v>Deudores por prestamos locales</v>
      </c>
      <c r="N129" t="str">
        <f>VLOOKUP(D129,'plan de cuentas'!C:J,7,0)</f>
        <v>Activos Corrientes</v>
      </c>
      <c r="P129" t="str">
        <f t="shared" si="11"/>
        <v>22594</v>
      </c>
      <c r="Q129" t="str">
        <f t="shared" si="9"/>
        <v>14</v>
      </c>
    </row>
    <row r="130" spans="1:17" x14ac:dyDescent="0.25">
      <c r="A130" s="644">
        <v>44742</v>
      </c>
      <c r="B130" s="384">
        <v>7</v>
      </c>
      <c r="C130" s="384" t="s">
        <v>1869</v>
      </c>
      <c r="D130" s="384" t="s">
        <v>923</v>
      </c>
      <c r="E130" t="str">
        <f t="shared" si="7"/>
        <v>147802259400099</v>
      </c>
      <c r="F130" t="str">
        <f t="shared" si="8"/>
        <v>7</v>
      </c>
      <c r="G130">
        <f>+VLOOKUP(L130,BG!$D$10:$F$70,3,FALSE)</f>
        <v>5</v>
      </c>
      <c r="H130" s="384" t="s">
        <v>915</v>
      </c>
      <c r="I130" s="633">
        <v>-7153827498</v>
      </c>
      <c r="J130" s="664">
        <f t="shared" si="10"/>
        <v>-7153827.4979999997</v>
      </c>
      <c r="K130" t="str">
        <f>+VLOOKUP(D130,'plan de cuentas'!C:G,4,0)</f>
        <v>ACTIVOS</v>
      </c>
      <c r="L130" t="str">
        <f>VLOOKUP(D130,'plan de cuentas'!C:H,5,0)</f>
        <v>Cuentas por Cobrar LP</v>
      </c>
      <c r="M130" t="str">
        <f>VLOOKUP(D130,'plan de cuentas'!C:I,6,0)</f>
        <v>Deudores por prestamos locales</v>
      </c>
      <c r="N130" t="str">
        <f>VLOOKUP(D130,'plan de cuentas'!C:J,7,0)</f>
        <v>Activos no Corrientes</v>
      </c>
      <c r="P130" t="str">
        <f t="shared" si="11"/>
        <v>22594</v>
      </c>
      <c r="Q130" t="str">
        <f t="shared" si="9"/>
        <v>14</v>
      </c>
    </row>
    <row r="131" spans="1:17" x14ac:dyDescent="0.25">
      <c r="A131" s="644">
        <v>44742</v>
      </c>
      <c r="B131" s="383">
        <v>7</v>
      </c>
      <c r="C131" s="383" t="s">
        <v>1870</v>
      </c>
      <c r="D131" s="383" t="s">
        <v>924</v>
      </c>
      <c r="E131" t="str">
        <f t="shared" si="7"/>
        <v>148802259400099</v>
      </c>
      <c r="F131" t="str">
        <f t="shared" si="8"/>
        <v>8</v>
      </c>
      <c r="G131">
        <f>+VLOOKUP(L131,BG!$D$10:$F$70,3,FALSE)</f>
        <v>5</v>
      </c>
      <c r="H131" s="383" t="s">
        <v>917</v>
      </c>
      <c r="I131" s="632">
        <v>-58121687911</v>
      </c>
      <c r="J131" s="664">
        <f t="shared" si="10"/>
        <v>-58121687.910999998</v>
      </c>
      <c r="K131" t="str">
        <f>+VLOOKUP(D131,'plan de cuentas'!C:G,4,0)</f>
        <v>ACTIVOS</v>
      </c>
      <c r="L131" t="str">
        <f>VLOOKUP(D131,'plan de cuentas'!C:H,5,0)</f>
        <v>Cuentas por Cobrar LP</v>
      </c>
      <c r="M131" t="str">
        <f>VLOOKUP(D131,'plan de cuentas'!C:I,6,0)</f>
        <v>Deudores por prestamos locales</v>
      </c>
      <c r="N131" t="str">
        <f>VLOOKUP(D131,'plan de cuentas'!C:J,7,0)</f>
        <v>Activos no Corrientes</v>
      </c>
      <c r="P131" t="str">
        <f t="shared" si="11"/>
        <v>22594</v>
      </c>
      <c r="Q131" t="str">
        <f t="shared" si="9"/>
        <v>14</v>
      </c>
    </row>
    <row r="132" spans="1:17" x14ac:dyDescent="0.25">
      <c r="A132" s="644">
        <v>44742</v>
      </c>
      <c r="B132" s="384">
        <v>7</v>
      </c>
      <c r="C132" s="384" t="s">
        <v>2863</v>
      </c>
      <c r="D132" s="384" t="s">
        <v>2229</v>
      </c>
      <c r="E132" t="str">
        <f t="shared" si="7"/>
        <v>147802259400301</v>
      </c>
      <c r="F132" t="str">
        <f t="shared" si="8"/>
        <v>7</v>
      </c>
      <c r="G132">
        <f>+VLOOKUP(L132,BG!$D$10:$F$70,3,FALSE)</f>
        <v>5</v>
      </c>
      <c r="H132" s="384" t="s">
        <v>2606</v>
      </c>
      <c r="I132" s="633">
        <v>-238310060</v>
      </c>
      <c r="J132" s="664">
        <f t="shared" si="10"/>
        <v>-238310.06</v>
      </c>
      <c r="K132" t="str">
        <f>+VLOOKUP(D132,'plan de cuentas'!C:G,4,0)</f>
        <v>ACTIVOS</v>
      </c>
      <c r="L132" t="str">
        <f>VLOOKUP(D132,'plan de cuentas'!C:H,5,0)</f>
        <v>Cuentas por Cobrar LP</v>
      </c>
      <c r="M132" t="str">
        <f>VLOOKUP(D132,'plan de cuentas'!C:I,6,0)</f>
        <v>Deudores por prestamos locales</v>
      </c>
      <c r="N132" t="str">
        <f>VLOOKUP(D132,'plan de cuentas'!C:J,7,0)</f>
        <v>Activos no Corrientes</v>
      </c>
      <c r="P132" t="str">
        <f t="shared" si="11"/>
        <v>22594</v>
      </c>
      <c r="Q132" t="str">
        <f t="shared" si="9"/>
        <v>14</v>
      </c>
    </row>
    <row r="133" spans="1:17" x14ac:dyDescent="0.25">
      <c r="A133" s="644">
        <v>44742</v>
      </c>
      <c r="B133" s="383">
        <v>7</v>
      </c>
      <c r="C133" s="383" t="s">
        <v>2864</v>
      </c>
      <c r="D133" s="383" t="s">
        <v>2235</v>
      </c>
      <c r="E133" t="str">
        <f t="shared" ref="E133:E196" si="12">+MID(D133,3,2)&amp;+MID(D133,6,1)&amp;+MID(D133,8,2)&amp;+MID(D133,11,3)&amp;+MID(D133,17,2)&amp;+MID(D133,20,3)&amp;+MID(D133,24,2)</f>
        <v>147802259400399</v>
      </c>
      <c r="F133" t="str">
        <f t="shared" ref="F133:F196" si="13">MID(E133,3,1)</f>
        <v>7</v>
      </c>
      <c r="G133">
        <f>+VLOOKUP(L133,BG!$D$10:$F$70,3,FALSE)</f>
        <v>5</v>
      </c>
      <c r="H133" s="383" t="s">
        <v>2606</v>
      </c>
      <c r="I133" s="632">
        <v>-1014227463</v>
      </c>
      <c r="J133" s="664">
        <f t="shared" si="10"/>
        <v>-1014227.463</v>
      </c>
      <c r="K133" t="str">
        <f>+VLOOKUP(D133,'plan de cuentas'!C:G,4,0)</f>
        <v>ACTIVOS</v>
      </c>
      <c r="L133" t="str">
        <f>VLOOKUP(D133,'plan de cuentas'!C:H,5,0)</f>
        <v>Cuentas por Cobrar LP</v>
      </c>
      <c r="M133" t="str">
        <f>VLOOKUP(D133,'plan de cuentas'!C:I,6,0)</f>
        <v>Deudores por prestamos locales</v>
      </c>
      <c r="N133" t="str">
        <f>VLOOKUP(D133,'plan de cuentas'!C:J,7,0)</f>
        <v>Activos no Corrientes</v>
      </c>
      <c r="P133" t="str">
        <f t="shared" si="11"/>
        <v>22594</v>
      </c>
      <c r="Q133" t="str">
        <f t="shared" si="9"/>
        <v>14</v>
      </c>
    </row>
    <row r="134" spans="1:17" x14ac:dyDescent="0.25">
      <c r="A134" s="644">
        <v>44742</v>
      </c>
      <c r="B134" s="384">
        <v>7</v>
      </c>
      <c r="C134" s="384" t="s">
        <v>2865</v>
      </c>
      <c r="D134" s="384" t="s">
        <v>2236</v>
      </c>
      <c r="E134" t="str">
        <f t="shared" si="12"/>
        <v>148802259400399</v>
      </c>
      <c r="F134" t="str">
        <f t="shared" si="13"/>
        <v>8</v>
      </c>
      <c r="G134">
        <f>+VLOOKUP(L134,BG!$D$10:$F$70,3,FALSE)</f>
        <v>5</v>
      </c>
      <c r="H134" s="384" t="s">
        <v>2607</v>
      </c>
      <c r="I134" s="633">
        <v>-5812024900</v>
      </c>
      <c r="J134" s="664">
        <f t="shared" si="10"/>
        <v>-5812024.9000000004</v>
      </c>
      <c r="K134" t="str">
        <f>+VLOOKUP(D134,'plan de cuentas'!C:G,4,0)</f>
        <v>ACTIVOS</v>
      </c>
      <c r="L134" t="str">
        <f>VLOOKUP(D134,'plan de cuentas'!C:H,5,0)</f>
        <v>Cuentas por Cobrar LP</v>
      </c>
      <c r="M134" t="str">
        <f>VLOOKUP(D134,'plan de cuentas'!C:I,6,0)</f>
        <v>Deudores por prestamos locales</v>
      </c>
      <c r="N134" t="str">
        <f>VLOOKUP(D134,'plan de cuentas'!C:J,7,0)</f>
        <v>Activos no Corrientes</v>
      </c>
      <c r="P134" t="str">
        <f t="shared" si="11"/>
        <v>22594</v>
      </c>
      <c r="Q134" t="str">
        <f t="shared" ref="Q134:Q197" si="14">+LEFT(E134,2)</f>
        <v>14</v>
      </c>
    </row>
    <row r="135" spans="1:17" x14ac:dyDescent="0.25">
      <c r="A135" s="644">
        <v>44742</v>
      </c>
      <c r="B135" s="383">
        <v>7</v>
      </c>
      <c r="C135" s="383" t="s">
        <v>4804</v>
      </c>
      <c r="D135" s="383" t="s">
        <v>3211</v>
      </c>
      <c r="E135" t="str">
        <f t="shared" si="12"/>
        <v>141902319200199</v>
      </c>
      <c r="F135" t="str">
        <f t="shared" si="13"/>
        <v>1</v>
      </c>
      <c r="G135" t="e">
        <f>+VLOOKUP(L135,BG!$D$10:$F$70,3,FALSE)</f>
        <v>#N/A</v>
      </c>
      <c r="H135" s="383" t="s">
        <v>3212</v>
      </c>
      <c r="I135" s="632">
        <v>-66202844</v>
      </c>
      <c r="J135" s="664">
        <f t="shared" si="10"/>
        <v>-66202.843999999997</v>
      </c>
      <c r="K135" t="str">
        <f>+VLOOKUP(D135,'plan de cuentas'!C:G,4,0)</f>
        <v>ACTIVOS</v>
      </c>
      <c r="L135" t="str">
        <f>VLOOKUP(D135,'plan de cuentas'!C:H,5,0)</f>
        <v>(-) Prevision para incobrables LP</v>
      </c>
      <c r="M135" t="str">
        <f>VLOOKUP(D135,'plan de cuentas'!C:I,6,0)</f>
        <v>Previsiones</v>
      </c>
      <c r="N135" t="str">
        <f>VLOOKUP(D135,'plan de cuentas'!C:J,7,0)</f>
        <v>Activos no Corrientes</v>
      </c>
      <c r="P135" t="str">
        <f t="shared" si="11"/>
        <v>23192</v>
      </c>
      <c r="Q135" t="str">
        <f t="shared" si="14"/>
        <v>14</v>
      </c>
    </row>
    <row r="136" spans="1:17" x14ac:dyDescent="0.25">
      <c r="A136" s="644">
        <v>44742</v>
      </c>
      <c r="B136" s="384">
        <v>7</v>
      </c>
      <c r="C136" s="384" t="s">
        <v>5010</v>
      </c>
      <c r="D136" s="384" t="s">
        <v>925</v>
      </c>
      <c r="E136" t="str">
        <f t="shared" si="12"/>
        <v>142902319200199</v>
      </c>
      <c r="F136" t="str">
        <f t="shared" si="13"/>
        <v>2</v>
      </c>
      <c r="G136" t="e">
        <f>+VLOOKUP(L136,BG!$D$10:$F$70,3,FALSE)</f>
        <v>#N/A</v>
      </c>
      <c r="H136" s="384" t="s">
        <v>926</v>
      </c>
      <c r="I136" s="633">
        <v>-311895</v>
      </c>
      <c r="J136" s="664">
        <f t="shared" si="10"/>
        <v>-311.89499999999998</v>
      </c>
      <c r="K136" t="str">
        <f>+VLOOKUP(D136,'plan de cuentas'!C:G,4,0)</f>
        <v>ACTIVOS</v>
      </c>
      <c r="L136" t="str">
        <f>VLOOKUP(D136,'plan de cuentas'!C:H,5,0)</f>
        <v>(-) Prevision para incobrables LP</v>
      </c>
      <c r="M136" t="str">
        <f>VLOOKUP(D136,'plan de cuentas'!C:I,6,0)</f>
        <v>Previsiones</v>
      </c>
      <c r="N136" t="str">
        <f>VLOOKUP(D136,'plan de cuentas'!C:J,7,0)</f>
        <v>Activos no Corrientes</v>
      </c>
      <c r="P136" t="str">
        <f t="shared" si="11"/>
        <v>23192</v>
      </c>
      <c r="Q136" t="str">
        <f t="shared" si="14"/>
        <v>14</v>
      </c>
    </row>
    <row r="137" spans="1:17" x14ac:dyDescent="0.25">
      <c r="A137" s="644">
        <v>44742</v>
      </c>
      <c r="B137" s="383">
        <v>7</v>
      </c>
      <c r="C137" s="383" t="s">
        <v>2866</v>
      </c>
      <c r="D137" s="383" t="s">
        <v>2239</v>
      </c>
      <c r="E137" t="str">
        <f t="shared" si="12"/>
        <v>143902319200199</v>
      </c>
      <c r="F137" t="str">
        <f t="shared" si="13"/>
        <v>3</v>
      </c>
      <c r="G137" t="e">
        <f>+VLOOKUP(L137,BG!$D$10:$F$70,3,FALSE)</f>
        <v>#N/A</v>
      </c>
      <c r="H137" s="383" t="s">
        <v>2609</v>
      </c>
      <c r="I137" s="632">
        <v>-1018110</v>
      </c>
      <c r="J137" s="664">
        <f t="shared" si="10"/>
        <v>-1018.11</v>
      </c>
      <c r="K137" t="str">
        <f>+VLOOKUP(D137,'plan de cuentas'!C:G,4,0)</f>
        <v>ACTIVOS</v>
      </c>
      <c r="L137" t="str">
        <f>VLOOKUP(D137,'plan de cuentas'!C:H,5,0)</f>
        <v>(-) Prevision para incobrables LP</v>
      </c>
      <c r="M137" t="str">
        <f>VLOOKUP(D137,'plan de cuentas'!C:I,6,0)</f>
        <v>Previsiones</v>
      </c>
      <c r="N137" t="str">
        <f>VLOOKUP(D137,'plan de cuentas'!C:J,7,0)</f>
        <v>Activos no Corrientes</v>
      </c>
      <c r="P137" t="str">
        <f t="shared" si="11"/>
        <v>23192</v>
      </c>
      <c r="Q137" t="str">
        <f t="shared" si="14"/>
        <v>14</v>
      </c>
    </row>
    <row r="138" spans="1:17" x14ac:dyDescent="0.25">
      <c r="A138" s="644">
        <v>44742</v>
      </c>
      <c r="B138" s="384">
        <v>7</v>
      </c>
      <c r="C138" s="384" t="s">
        <v>2867</v>
      </c>
      <c r="D138" s="384" t="s">
        <v>2240</v>
      </c>
      <c r="E138" t="str">
        <f t="shared" si="12"/>
        <v>144902319200199</v>
      </c>
      <c r="F138" t="str">
        <f t="shared" si="13"/>
        <v>4</v>
      </c>
      <c r="G138" t="e">
        <f>+VLOOKUP(L138,BG!$D$10:$F$70,3,FALSE)</f>
        <v>#N/A</v>
      </c>
      <c r="H138" s="384" t="s">
        <v>2610</v>
      </c>
      <c r="I138" s="633">
        <v>-341122</v>
      </c>
      <c r="J138" s="664">
        <f t="shared" si="10"/>
        <v>-341.12200000000001</v>
      </c>
      <c r="K138" t="str">
        <f>+VLOOKUP(D138,'plan de cuentas'!C:G,4,0)</f>
        <v>ACTIVOS</v>
      </c>
      <c r="L138" t="str">
        <f>VLOOKUP(D138,'plan de cuentas'!C:H,5,0)</f>
        <v>(-) Prevision para incobrables LP</v>
      </c>
      <c r="M138" t="str">
        <f>VLOOKUP(D138,'plan de cuentas'!C:I,6,0)</f>
        <v>Previsiones</v>
      </c>
      <c r="N138" t="str">
        <f>VLOOKUP(D138,'plan de cuentas'!C:J,7,0)</f>
        <v>Activos no Corrientes</v>
      </c>
      <c r="P138" t="str">
        <f t="shared" si="11"/>
        <v>23192</v>
      </c>
      <c r="Q138" t="str">
        <f t="shared" si="14"/>
        <v>14</v>
      </c>
    </row>
    <row r="139" spans="1:17" x14ac:dyDescent="0.25">
      <c r="A139" s="644">
        <v>44742</v>
      </c>
      <c r="B139" s="383">
        <v>7</v>
      </c>
      <c r="C139" s="383" t="s">
        <v>5011</v>
      </c>
      <c r="D139" s="383" t="s">
        <v>2241</v>
      </c>
      <c r="E139" t="str">
        <f t="shared" si="12"/>
        <v>145902319200199</v>
      </c>
      <c r="F139" t="str">
        <f t="shared" si="13"/>
        <v>5</v>
      </c>
      <c r="G139" t="e">
        <f>+VLOOKUP(L139,BG!$D$10:$F$70,3,FALSE)</f>
        <v>#N/A</v>
      </c>
      <c r="H139" s="383" t="s">
        <v>2611</v>
      </c>
      <c r="I139" s="632">
        <v>-2723</v>
      </c>
      <c r="J139" s="664">
        <f t="shared" si="10"/>
        <v>-2.7229999999999999</v>
      </c>
      <c r="K139" t="str">
        <f>+VLOOKUP(D139,'plan de cuentas'!C:G,4,0)</f>
        <v>ACTIVOS</v>
      </c>
      <c r="L139" t="str">
        <f>VLOOKUP(D139,'plan de cuentas'!C:H,5,0)</f>
        <v>(-) Prevision para incobrables LP</v>
      </c>
      <c r="M139" t="str">
        <f>VLOOKUP(D139,'plan de cuentas'!C:I,6,0)</f>
        <v>Previsiones</v>
      </c>
      <c r="N139" t="str">
        <f>VLOOKUP(D139,'plan de cuentas'!C:J,7,0)</f>
        <v>Activos no Corrientes</v>
      </c>
      <c r="P139" t="str">
        <f t="shared" si="11"/>
        <v>23192</v>
      </c>
      <c r="Q139" t="str">
        <f t="shared" si="14"/>
        <v>14</v>
      </c>
    </row>
    <row r="140" spans="1:17" x14ac:dyDescent="0.25">
      <c r="A140" s="644">
        <v>44742</v>
      </c>
      <c r="B140" s="384">
        <v>7</v>
      </c>
      <c r="C140" s="384" t="s">
        <v>2868</v>
      </c>
      <c r="D140" s="384" t="s">
        <v>2242</v>
      </c>
      <c r="E140" t="str">
        <f t="shared" si="12"/>
        <v>146902319200199</v>
      </c>
      <c r="F140" t="str">
        <f t="shared" si="13"/>
        <v>6</v>
      </c>
      <c r="G140" t="e">
        <f>+VLOOKUP(L140,BG!$D$10:$F$70,3,FALSE)</f>
        <v>#N/A</v>
      </c>
      <c r="H140" s="384" t="s">
        <v>2612</v>
      </c>
      <c r="I140" s="633">
        <v>-293005</v>
      </c>
      <c r="J140" s="664">
        <f t="shared" ref="J140:J203" si="15">I140/1000</f>
        <v>-293.005</v>
      </c>
      <c r="K140" t="str">
        <f>+VLOOKUP(D140,'plan de cuentas'!C:G,4,0)</f>
        <v>ACTIVOS</v>
      </c>
      <c r="L140" t="str">
        <f>VLOOKUP(D140,'plan de cuentas'!C:H,5,0)</f>
        <v>(-) Prevision para incobrables LP</v>
      </c>
      <c r="M140" t="str">
        <f>VLOOKUP(D140,'plan de cuentas'!C:I,6,0)</f>
        <v>Previsiones</v>
      </c>
      <c r="N140" t="str">
        <f>VLOOKUP(D140,'plan de cuentas'!C:J,7,0)</f>
        <v>Activos no Corrientes</v>
      </c>
      <c r="P140" t="str">
        <f t="shared" ref="P140:P203" si="16">MID(E140,6,5)</f>
        <v>23192</v>
      </c>
      <c r="Q140" t="str">
        <f t="shared" si="14"/>
        <v>14</v>
      </c>
    </row>
    <row r="141" spans="1:17" x14ac:dyDescent="0.25">
      <c r="A141" s="644">
        <v>44742</v>
      </c>
      <c r="B141" s="383">
        <v>7</v>
      </c>
      <c r="C141" s="383" t="s">
        <v>2869</v>
      </c>
      <c r="D141" s="383" t="s">
        <v>2243</v>
      </c>
      <c r="E141" t="str">
        <f t="shared" si="12"/>
        <v>147902319200199</v>
      </c>
      <c r="F141" t="str">
        <f t="shared" si="13"/>
        <v>7</v>
      </c>
      <c r="G141" t="e">
        <f>+VLOOKUP(L141,BG!$D$10:$F$70,3,FALSE)</f>
        <v>#N/A</v>
      </c>
      <c r="H141" s="383" t="s">
        <v>2613</v>
      </c>
      <c r="I141" s="632">
        <v>-78315273</v>
      </c>
      <c r="J141" s="664">
        <f t="shared" si="15"/>
        <v>-78315.273000000001</v>
      </c>
      <c r="K141" t="str">
        <f>+VLOOKUP(D141,'plan de cuentas'!C:G,4,0)</f>
        <v>ACTIVOS</v>
      </c>
      <c r="L141" t="str">
        <f>VLOOKUP(D141,'plan de cuentas'!C:H,5,0)</f>
        <v>(-) Prevision para incobrables LP</v>
      </c>
      <c r="M141" t="str">
        <f>VLOOKUP(D141,'plan de cuentas'!C:I,6,0)</f>
        <v>Previsiones</v>
      </c>
      <c r="N141" t="str">
        <f>VLOOKUP(D141,'plan de cuentas'!C:J,7,0)</f>
        <v>Activos no Corrientes</v>
      </c>
      <c r="P141" t="str">
        <f t="shared" si="16"/>
        <v>23192</v>
      </c>
      <c r="Q141" t="str">
        <f t="shared" si="14"/>
        <v>14</v>
      </c>
    </row>
    <row r="142" spans="1:17" x14ac:dyDescent="0.25">
      <c r="A142" s="644">
        <v>44742</v>
      </c>
      <c r="B142" s="384">
        <v>7</v>
      </c>
      <c r="C142" s="384" t="s">
        <v>2870</v>
      </c>
      <c r="D142" s="384" t="s">
        <v>2244</v>
      </c>
      <c r="E142" t="str">
        <f t="shared" si="12"/>
        <v>148902319200199</v>
      </c>
      <c r="F142" t="str">
        <f t="shared" si="13"/>
        <v>8</v>
      </c>
      <c r="G142" t="e">
        <f>+VLOOKUP(L142,BG!$D$10:$F$70,3,FALSE)</f>
        <v>#N/A</v>
      </c>
      <c r="H142" s="384" t="s">
        <v>2614</v>
      </c>
      <c r="I142" s="633">
        <v>-2384421355</v>
      </c>
      <c r="J142" s="664">
        <f t="shared" si="15"/>
        <v>-2384421.355</v>
      </c>
      <c r="K142" t="str">
        <f>+VLOOKUP(D142,'plan de cuentas'!C:G,4,0)</f>
        <v>ACTIVOS</v>
      </c>
      <c r="L142" t="str">
        <f>VLOOKUP(D142,'plan de cuentas'!C:H,5,0)</f>
        <v>(-) Prevision para incobrables LP</v>
      </c>
      <c r="M142" t="str">
        <f>VLOOKUP(D142,'plan de cuentas'!C:I,6,0)</f>
        <v>Previsiones</v>
      </c>
      <c r="N142" t="str">
        <f>VLOOKUP(D142,'plan de cuentas'!C:J,7,0)</f>
        <v>Activos no Corrientes</v>
      </c>
      <c r="P142" t="str">
        <f t="shared" si="16"/>
        <v>23192</v>
      </c>
      <c r="Q142" t="str">
        <f t="shared" si="14"/>
        <v>14</v>
      </c>
    </row>
    <row r="143" spans="1:17" x14ac:dyDescent="0.25">
      <c r="A143" s="644">
        <v>44742</v>
      </c>
      <c r="B143" s="383">
        <v>7</v>
      </c>
      <c r="C143" s="383" t="s">
        <v>2871</v>
      </c>
      <c r="D143" s="383" t="s">
        <v>2245</v>
      </c>
      <c r="E143" t="str">
        <f t="shared" si="12"/>
        <v>148902319400199</v>
      </c>
      <c r="F143" t="str">
        <f t="shared" si="13"/>
        <v>8</v>
      </c>
      <c r="G143" t="e">
        <f>+VLOOKUP(L143,BG!$D$10:$F$70,3,FALSE)</f>
        <v>#N/A</v>
      </c>
      <c r="H143" s="383" t="s">
        <v>2615</v>
      </c>
      <c r="I143" s="632">
        <v>-9502213255</v>
      </c>
      <c r="J143" s="664">
        <f t="shared" si="15"/>
        <v>-9502213.2550000008</v>
      </c>
      <c r="K143" t="str">
        <f>+VLOOKUP(D143,'plan de cuentas'!C:G,4,0)</f>
        <v>ACTIVOS</v>
      </c>
      <c r="L143" t="str">
        <f>VLOOKUP(D143,'plan de cuentas'!C:H,5,0)</f>
        <v>(-) Prevision para incobrables LP</v>
      </c>
      <c r="M143" t="str">
        <f>VLOOKUP(D143,'plan de cuentas'!C:I,6,0)</f>
        <v>Previsiones</v>
      </c>
      <c r="N143" t="str">
        <f>VLOOKUP(D143,'plan de cuentas'!C:J,7,0)</f>
        <v>Activos no Corrientes</v>
      </c>
      <c r="P143" t="str">
        <f t="shared" si="16"/>
        <v>23194</v>
      </c>
      <c r="Q143" t="str">
        <f t="shared" si="14"/>
        <v>14</v>
      </c>
    </row>
    <row r="144" spans="1:17" x14ac:dyDescent="0.25">
      <c r="A144" s="644">
        <v>44742</v>
      </c>
      <c r="B144" s="384">
        <v>7</v>
      </c>
      <c r="C144" s="384" t="s">
        <v>1871</v>
      </c>
      <c r="D144" s="384" t="s">
        <v>2246</v>
      </c>
      <c r="E144" t="str">
        <f t="shared" si="12"/>
        <v>150102410200001</v>
      </c>
      <c r="F144" t="str">
        <f t="shared" si="13"/>
        <v>0</v>
      </c>
      <c r="G144">
        <f>+VLOOKUP(L144,BG!$D$10:$F$70,3,FALSE)</f>
        <v>6</v>
      </c>
      <c r="H144" s="384" t="s">
        <v>2616</v>
      </c>
      <c r="I144" s="633">
        <v>3444012209</v>
      </c>
      <c r="J144" s="314">
        <f t="shared" si="15"/>
        <v>3444012.2089999998</v>
      </c>
      <c r="K144" t="str">
        <f>+VLOOKUP(D144,'plan de cuentas'!C:G,4,0)</f>
        <v>ACTIVOS</v>
      </c>
      <c r="L144" t="str">
        <f>VLOOKUP(D144,'plan de cuentas'!C:H,5,0)</f>
        <v>Otros créditos CP</v>
      </c>
      <c r="M144" t="str">
        <f>VLOOKUP(D144,'plan de cuentas'!C:I,6,0)</f>
        <v>Otros Deudores</v>
      </c>
      <c r="N144" t="str">
        <f>VLOOKUP(D144,'plan de cuentas'!C:J,7,0)</f>
        <v>Activos Corrientes</v>
      </c>
      <c r="P144" t="str">
        <f t="shared" si="16"/>
        <v>24102</v>
      </c>
      <c r="Q144" t="str">
        <f t="shared" si="14"/>
        <v>15</v>
      </c>
    </row>
    <row r="145" spans="1:17" x14ac:dyDescent="0.25">
      <c r="A145" s="644">
        <v>44742</v>
      </c>
      <c r="B145" s="383">
        <v>7</v>
      </c>
      <c r="C145" s="383" t="s">
        <v>1872</v>
      </c>
      <c r="D145" s="383" t="s">
        <v>2247</v>
      </c>
      <c r="E145" t="str">
        <f t="shared" si="12"/>
        <v>150102410200099</v>
      </c>
      <c r="F145" t="str">
        <f t="shared" si="13"/>
        <v>0</v>
      </c>
      <c r="G145">
        <f>+VLOOKUP(L145,BG!$D$10:$F$70,3,FALSE)</f>
        <v>6</v>
      </c>
      <c r="H145" s="383" t="s">
        <v>2616</v>
      </c>
      <c r="I145" s="632">
        <v>33032328</v>
      </c>
      <c r="J145" s="314">
        <f t="shared" si="15"/>
        <v>33032.328000000001</v>
      </c>
      <c r="K145" t="str">
        <f>+VLOOKUP(D145,'plan de cuentas'!C:G,4,0)</f>
        <v>ACTIVOS</v>
      </c>
      <c r="L145" t="str">
        <f>VLOOKUP(D145,'plan de cuentas'!C:H,5,0)</f>
        <v>Otros créditos CP</v>
      </c>
      <c r="M145" t="str">
        <f>VLOOKUP(D145,'plan de cuentas'!C:I,6,0)</f>
        <v>Otros Deudores</v>
      </c>
      <c r="N145" t="str">
        <f>VLOOKUP(D145,'plan de cuentas'!C:J,7,0)</f>
        <v>Activos Corrientes</v>
      </c>
      <c r="P145" t="str">
        <f t="shared" si="16"/>
        <v>24102</v>
      </c>
      <c r="Q145" t="str">
        <f t="shared" si="14"/>
        <v>15</v>
      </c>
    </row>
    <row r="146" spans="1:17" x14ac:dyDescent="0.25">
      <c r="A146" s="644">
        <v>44742</v>
      </c>
      <c r="B146" s="384">
        <v>7</v>
      </c>
      <c r="C146" s="384" t="s">
        <v>5012</v>
      </c>
      <c r="D146" s="384" t="s">
        <v>2248</v>
      </c>
      <c r="E146" t="str">
        <f t="shared" si="12"/>
        <v>150102410200801</v>
      </c>
      <c r="F146" t="str">
        <f t="shared" si="13"/>
        <v>0</v>
      </c>
      <c r="G146">
        <f>+VLOOKUP(L146,BG!$D$10:$F$70,3,FALSE)</f>
        <v>6</v>
      </c>
      <c r="H146" s="384" t="s">
        <v>2617</v>
      </c>
      <c r="I146" s="633">
        <v>-45784603</v>
      </c>
      <c r="J146" s="314">
        <f t="shared" si="15"/>
        <v>-45784.603000000003</v>
      </c>
      <c r="K146" t="str">
        <f>+VLOOKUP(D146,'plan de cuentas'!C:G,4,0)</f>
        <v>ACTIVOS</v>
      </c>
      <c r="L146" t="str">
        <f>VLOOKUP(D146,'plan de cuentas'!C:H,5,0)</f>
        <v>Otros créditos CP</v>
      </c>
      <c r="M146" t="str">
        <f>VLOOKUP(D146,'plan de cuentas'!C:I,6,0)</f>
        <v>Otros Deudores</v>
      </c>
      <c r="N146" t="str">
        <f>VLOOKUP(D146,'plan de cuentas'!C:J,7,0)</f>
        <v>Activos Corrientes</v>
      </c>
      <c r="P146" t="str">
        <f t="shared" si="16"/>
        <v>24102</v>
      </c>
      <c r="Q146" t="str">
        <f t="shared" si="14"/>
        <v>15</v>
      </c>
    </row>
    <row r="147" spans="1:17" x14ac:dyDescent="0.25">
      <c r="A147" s="644">
        <v>44742</v>
      </c>
      <c r="B147" s="383">
        <v>7</v>
      </c>
      <c r="C147" s="383" t="s">
        <v>5013</v>
      </c>
      <c r="D147" s="383" t="s">
        <v>928</v>
      </c>
      <c r="E147" t="str">
        <f t="shared" si="12"/>
        <v>150102410200899</v>
      </c>
      <c r="F147" t="str">
        <f t="shared" si="13"/>
        <v>0</v>
      </c>
      <c r="G147">
        <f>+VLOOKUP(L147,BG!$D$10:$F$70,3,FALSE)</f>
        <v>6</v>
      </c>
      <c r="H147" s="383" t="s">
        <v>929</v>
      </c>
      <c r="I147" s="632">
        <v>3715850</v>
      </c>
      <c r="J147" s="314">
        <f t="shared" si="15"/>
        <v>3715.85</v>
      </c>
      <c r="K147" t="str">
        <f>+VLOOKUP(D147,'plan de cuentas'!C:G,4,0)</f>
        <v>ACTIVOS</v>
      </c>
      <c r="L147" t="str">
        <f>VLOOKUP(D147,'plan de cuentas'!C:H,5,0)</f>
        <v>Otros créditos CP</v>
      </c>
      <c r="M147" t="str">
        <f>VLOOKUP(D147,'plan de cuentas'!C:I,6,0)</f>
        <v>Otros Deudores</v>
      </c>
      <c r="N147" t="str">
        <f>VLOOKUP(D147,'plan de cuentas'!C:J,7,0)</f>
        <v>Activos Corrientes</v>
      </c>
      <c r="P147" t="str">
        <f t="shared" si="16"/>
        <v>24102</v>
      </c>
      <c r="Q147" t="str">
        <f t="shared" si="14"/>
        <v>15</v>
      </c>
    </row>
    <row r="148" spans="1:17" x14ac:dyDescent="0.25">
      <c r="A148" s="644">
        <v>44742</v>
      </c>
      <c r="B148" s="384">
        <v>7</v>
      </c>
      <c r="C148" s="384" t="s">
        <v>5014</v>
      </c>
      <c r="D148" s="384" t="s">
        <v>3399</v>
      </c>
      <c r="E148" t="str">
        <f t="shared" si="12"/>
        <v>150102410201599</v>
      </c>
      <c r="F148" t="str">
        <f t="shared" si="13"/>
        <v>0</v>
      </c>
      <c r="G148">
        <f>+VLOOKUP(L148,BG!$D$10:$F$70,3,FALSE)</f>
        <v>6</v>
      </c>
      <c r="H148" s="384" t="s">
        <v>3400</v>
      </c>
      <c r="I148" s="633">
        <v>9941360</v>
      </c>
      <c r="J148" s="314">
        <f t="shared" si="15"/>
        <v>9941.36</v>
      </c>
      <c r="K148" t="str">
        <f>+VLOOKUP(D148,'plan de cuentas'!C:G,4,0)</f>
        <v>ACTIVOS</v>
      </c>
      <c r="L148" t="str">
        <f>VLOOKUP(D148,'plan de cuentas'!C:H,5,0)</f>
        <v>Otros créditos CP</v>
      </c>
      <c r="M148" t="str">
        <f>VLOOKUP(D148,'plan de cuentas'!C:I,6,0)</f>
        <v>Otros Deudores</v>
      </c>
      <c r="N148" t="str">
        <f>VLOOKUP(D148,'plan de cuentas'!C:J,7,0)</f>
        <v>Activos Corrientes</v>
      </c>
      <c r="P148" t="str">
        <f t="shared" si="16"/>
        <v>24102</v>
      </c>
      <c r="Q148" t="str">
        <f t="shared" si="14"/>
        <v>15</v>
      </c>
    </row>
    <row r="149" spans="1:17" x14ac:dyDescent="0.25">
      <c r="A149" s="644">
        <v>44742</v>
      </c>
      <c r="B149" s="383">
        <v>7</v>
      </c>
      <c r="C149" s="383" t="s">
        <v>4917</v>
      </c>
      <c r="D149" s="383" t="s">
        <v>4880</v>
      </c>
      <c r="E149" t="str">
        <f t="shared" si="12"/>
        <v>150102430100899</v>
      </c>
      <c r="F149" t="str">
        <f t="shared" si="13"/>
        <v>0</v>
      </c>
      <c r="G149">
        <f>+VLOOKUP(L149,BG!$D$10:$F$70,3,FALSE)</f>
        <v>6</v>
      </c>
      <c r="H149" s="383" t="s">
        <v>4895</v>
      </c>
      <c r="I149" s="632">
        <v>110803288</v>
      </c>
      <c r="J149" s="314">
        <f t="shared" si="15"/>
        <v>110803.288</v>
      </c>
      <c r="K149" t="str">
        <f>+VLOOKUP(D149,'plan de cuentas'!C:G,4,0)</f>
        <v>ACTIVOS</v>
      </c>
      <c r="L149" t="str">
        <f>VLOOKUP(D149,'plan de cuentas'!C:H,5,0)</f>
        <v>Gastos Pagados por Adelantado</v>
      </c>
      <c r="M149" t="str">
        <f>VLOOKUP(D149,'plan de cuentas'!C:I,6,0)</f>
        <v>Gastos Pagados por Adelantado</v>
      </c>
      <c r="N149" t="str">
        <f>VLOOKUP(D149,'plan de cuentas'!C:J,7,0)</f>
        <v>Activos Corrientes</v>
      </c>
      <c r="P149" t="str">
        <f t="shared" si="16"/>
        <v>24301</v>
      </c>
      <c r="Q149" t="str">
        <f t="shared" si="14"/>
        <v>15</v>
      </c>
    </row>
    <row r="150" spans="1:17" x14ac:dyDescent="0.25">
      <c r="A150" s="644">
        <v>44742</v>
      </c>
      <c r="B150" s="384">
        <v>7</v>
      </c>
      <c r="C150" s="384" t="s">
        <v>1873</v>
      </c>
      <c r="D150" s="384" t="s">
        <v>930</v>
      </c>
      <c r="E150" t="str">
        <f t="shared" si="12"/>
        <v>150102430101399</v>
      </c>
      <c r="F150" t="str">
        <f t="shared" si="13"/>
        <v>0</v>
      </c>
      <c r="G150">
        <f>+VLOOKUP(L150,BG!$D$10:$F$70,3,FALSE)</f>
        <v>6</v>
      </c>
      <c r="H150" s="384" t="s">
        <v>4940</v>
      </c>
      <c r="I150" s="633">
        <v>962979071</v>
      </c>
      <c r="J150" s="314">
        <f t="shared" si="15"/>
        <v>962979.071</v>
      </c>
      <c r="K150" t="str">
        <f>+VLOOKUP(D150,'plan de cuentas'!C:G,4,0)</f>
        <v>ACTIVOS</v>
      </c>
      <c r="L150" t="str">
        <f>VLOOKUP(D150,'plan de cuentas'!C:H,5,0)</f>
        <v>Gastos Pagados por Adelantado</v>
      </c>
      <c r="M150" t="str">
        <f>VLOOKUP(D150,'plan de cuentas'!C:I,6,0)</f>
        <v>Gastos Pagados por Adelantado</v>
      </c>
      <c r="N150" t="str">
        <f>VLOOKUP(D150,'plan de cuentas'!C:J,7,0)</f>
        <v>Activos Corrientes</v>
      </c>
      <c r="P150" t="str">
        <f t="shared" si="16"/>
        <v>24301</v>
      </c>
      <c r="Q150" t="str">
        <f t="shared" si="14"/>
        <v>15</v>
      </c>
    </row>
    <row r="151" spans="1:17" x14ac:dyDescent="0.25">
      <c r="A151" s="644">
        <v>44742</v>
      </c>
      <c r="B151" s="383">
        <v>7</v>
      </c>
      <c r="C151" s="383" t="s">
        <v>2872</v>
      </c>
      <c r="D151" s="383" t="s">
        <v>2254</v>
      </c>
      <c r="E151" t="str">
        <f t="shared" si="12"/>
        <v>150102430101799</v>
      </c>
      <c r="F151" t="str">
        <f t="shared" si="13"/>
        <v>0</v>
      </c>
      <c r="G151">
        <f>+VLOOKUP(L151,BG!$D$10:$F$70,3,FALSE)</f>
        <v>6</v>
      </c>
      <c r="H151" s="383" t="s">
        <v>2623</v>
      </c>
      <c r="I151" s="632">
        <v>11221387</v>
      </c>
      <c r="J151" s="314">
        <f t="shared" si="15"/>
        <v>11221.387000000001</v>
      </c>
      <c r="K151" t="str">
        <f>+VLOOKUP(D151,'plan de cuentas'!C:G,4,0)</f>
        <v>ACTIVOS</v>
      </c>
      <c r="L151" t="str">
        <f>VLOOKUP(D151,'plan de cuentas'!C:H,5,0)</f>
        <v>Gastos Pagados por Adelantado</v>
      </c>
      <c r="M151" t="str">
        <f>VLOOKUP(D151,'plan de cuentas'!C:I,6,0)</f>
        <v>Gastos Pagados por Adelantado</v>
      </c>
      <c r="N151" t="str">
        <f>VLOOKUP(D151,'plan de cuentas'!C:J,7,0)</f>
        <v>Activos Corrientes</v>
      </c>
      <c r="P151" t="str">
        <f t="shared" si="16"/>
        <v>24301</v>
      </c>
      <c r="Q151" t="str">
        <f t="shared" si="14"/>
        <v>15</v>
      </c>
    </row>
    <row r="152" spans="1:17" x14ac:dyDescent="0.25">
      <c r="A152" s="644">
        <v>44742</v>
      </c>
      <c r="B152" s="384">
        <v>7</v>
      </c>
      <c r="C152" s="384" t="s">
        <v>5015</v>
      </c>
      <c r="D152" s="384" t="s">
        <v>932</v>
      </c>
      <c r="E152" t="str">
        <f t="shared" si="12"/>
        <v>150102430102399</v>
      </c>
      <c r="F152" t="str">
        <f t="shared" si="13"/>
        <v>0</v>
      </c>
      <c r="G152">
        <f>+VLOOKUP(L152,BG!$D$10:$F$70,3,FALSE)</f>
        <v>6</v>
      </c>
      <c r="H152" s="384" t="s">
        <v>933</v>
      </c>
      <c r="I152" s="633">
        <v>11328284999</v>
      </c>
      <c r="J152" s="314">
        <f t="shared" si="15"/>
        <v>11328284.999</v>
      </c>
      <c r="K152" t="str">
        <f>+VLOOKUP(D152,'plan de cuentas'!C:G,4,0)</f>
        <v>ACTIVOS</v>
      </c>
      <c r="L152" t="str">
        <f>VLOOKUP(D152,'plan de cuentas'!C:H,5,0)</f>
        <v>Gastos Pagados por Adelantado</v>
      </c>
      <c r="M152" t="str">
        <f>VLOOKUP(D152,'plan de cuentas'!C:I,6,0)</f>
        <v>Gastos Pagados por Adelantado</v>
      </c>
      <c r="N152" t="str">
        <f>VLOOKUP(D152,'plan de cuentas'!C:J,7,0)</f>
        <v>Activos Corrientes</v>
      </c>
      <c r="P152" t="str">
        <f t="shared" si="16"/>
        <v>24301</v>
      </c>
      <c r="Q152" t="str">
        <f t="shared" si="14"/>
        <v>15</v>
      </c>
    </row>
    <row r="153" spans="1:17" x14ac:dyDescent="0.25">
      <c r="A153" s="644">
        <v>44742</v>
      </c>
      <c r="B153" s="383">
        <v>7</v>
      </c>
      <c r="C153" s="383" t="s">
        <v>2873</v>
      </c>
      <c r="D153" s="383" t="s">
        <v>2259</v>
      </c>
      <c r="E153" t="str">
        <f t="shared" si="12"/>
        <v>150102450401299</v>
      </c>
      <c r="F153" t="str">
        <f t="shared" si="13"/>
        <v>0</v>
      </c>
      <c r="G153">
        <f>+VLOOKUP(L153,BG!$D$10:$F$70,3,FALSE)</f>
        <v>6</v>
      </c>
      <c r="H153" s="383" t="s">
        <v>2628</v>
      </c>
      <c r="I153" s="632">
        <v>718112</v>
      </c>
      <c r="J153" s="314">
        <f t="shared" si="15"/>
        <v>718.11199999999997</v>
      </c>
      <c r="K153" t="str">
        <f>+VLOOKUP(D153,'plan de cuentas'!C:G,4,0)</f>
        <v>ACTIVOS</v>
      </c>
      <c r="L153" t="str">
        <f>VLOOKUP(D153,'plan de cuentas'!C:H,5,0)</f>
        <v>Creditos Fiscales</v>
      </c>
      <c r="M153" t="str">
        <f>VLOOKUP(D153,'plan de cuentas'!C:I,6,0)</f>
        <v>Anticipo de Impuestos Nacionales</v>
      </c>
      <c r="N153" t="str">
        <f>VLOOKUP(D153,'plan de cuentas'!C:J,7,0)</f>
        <v>Activos Corrientes</v>
      </c>
      <c r="P153" t="str">
        <f t="shared" si="16"/>
        <v>24504</v>
      </c>
      <c r="Q153" t="str">
        <f t="shared" si="14"/>
        <v>15</v>
      </c>
    </row>
    <row r="154" spans="1:17" x14ac:dyDescent="0.25">
      <c r="A154" s="644">
        <v>44742</v>
      </c>
      <c r="B154" s="384">
        <v>7</v>
      </c>
      <c r="C154" s="384" t="s">
        <v>5016</v>
      </c>
      <c r="D154" s="384" t="s">
        <v>2261</v>
      </c>
      <c r="E154" t="str">
        <f t="shared" si="12"/>
        <v>150102470200199</v>
      </c>
      <c r="F154" t="str">
        <f t="shared" si="13"/>
        <v>0</v>
      </c>
      <c r="G154">
        <f>+VLOOKUP(L154,BG!$D$10:$F$70,3,FALSE)</f>
        <v>6</v>
      </c>
      <c r="H154" s="384" t="s">
        <v>2630</v>
      </c>
      <c r="I154" s="634">
        <v>1077434920</v>
      </c>
      <c r="J154" s="314">
        <f t="shared" si="15"/>
        <v>1077434.92</v>
      </c>
      <c r="K154" t="str">
        <f>+VLOOKUP(D154,'plan de cuentas'!C:G,4,0)</f>
        <v>ACTIVOS</v>
      </c>
      <c r="L154" t="str">
        <f>VLOOKUP(D154,'plan de cuentas'!C:H,5,0)</f>
        <v>Creditos Fiscales</v>
      </c>
      <c r="M154" t="str">
        <f>VLOOKUP(D154,'plan de cuentas'!C:I,6,0)</f>
        <v>Anticipo de Impuestos Nacionales</v>
      </c>
      <c r="N154" t="str">
        <f>VLOOKUP(D154,'plan de cuentas'!C:J,7,0)</f>
        <v>Activos Corrientes</v>
      </c>
      <c r="P154" t="str">
        <f t="shared" si="16"/>
        <v>24702</v>
      </c>
      <c r="Q154" t="str">
        <f t="shared" si="14"/>
        <v>15</v>
      </c>
    </row>
    <row r="155" spans="1:17" x14ac:dyDescent="0.25">
      <c r="A155" s="644">
        <v>44742</v>
      </c>
      <c r="B155" s="383">
        <v>7</v>
      </c>
      <c r="C155" s="383" t="s">
        <v>5017</v>
      </c>
      <c r="D155" s="383" t="s">
        <v>3418</v>
      </c>
      <c r="E155" t="str">
        <f t="shared" si="12"/>
        <v>150102470200299</v>
      </c>
      <c r="F155" t="str">
        <f t="shared" si="13"/>
        <v>0</v>
      </c>
      <c r="G155">
        <f>+VLOOKUP(L155,BG!$D$10:$F$70,3,FALSE)</f>
        <v>6</v>
      </c>
      <c r="H155" s="383" t="s">
        <v>3419</v>
      </c>
      <c r="I155" s="635">
        <v>242346253</v>
      </c>
      <c r="J155" s="314">
        <f t="shared" si="15"/>
        <v>242346.253</v>
      </c>
      <c r="K155" t="str">
        <f>+VLOOKUP(D155,'plan de cuentas'!C:G,4,0)</f>
        <v>ACTIVOS</v>
      </c>
      <c r="L155" t="str">
        <f>VLOOKUP(D155,'plan de cuentas'!C:H,5,0)</f>
        <v>Creditos Fiscales</v>
      </c>
      <c r="M155" t="str">
        <f>VLOOKUP(D155,'plan de cuentas'!C:I,6,0)</f>
        <v>Anticipo de Impuestos Nacionales</v>
      </c>
      <c r="N155" t="str">
        <f>VLOOKUP(D155,'plan de cuentas'!C:J,7,0)</f>
        <v>Activos Corrientes</v>
      </c>
      <c r="P155" t="str">
        <f t="shared" si="16"/>
        <v>24702</v>
      </c>
      <c r="Q155" t="str">
        <f t="shared" si="14"/>
        <v>15</v>
      </c>
    </row>
    <row r="156" spans="1:17" x14ac:dyDescent="0.25">
      <c r="A156" s="644">
        <v>44742</v>
      </c>
      <c r="B156" s="384">
        <v>7</v>
      </c>
      <c r="C156" s="384" t="s">
        <v>5018</v>
      </c>
      <c r="D156" s="384" t="s">
        <v>3421</v>
      </c>
      <c r="E156" t="str">
        <f t="shared" si="12"/>
        <v>150102470200399</v>
      </c>
      <c r="F156" t="str">
        <f t="shared" si="13"/>
        <v>0</v>
      </c>
      <c r="G156">
        <f>+VLOOKUP(L156,BG!$D$10:$F$70,3,FALSE)</f>
        <v>6</v>
      </c>
      <c r="H156" s="384" t="s">
        <v>4896</v>
      </c>
      <c r="I156" s="634">
        <v>1532994</v>
      </c>
      <c r="J156" s="314">
        <f t="shared" si="15"/>
        <v>1532.9939999999999</v>
      </c>
      <c r="K156" t="str">
        <f>+VLOOKUP(D156,'plan de cuentas'!C:G,4,0)</f>
        <v>ACTIVOS</v>
      </c>
      <c r="L156" t="str">
        <f>VLOOKUP(D156,'plan de cuentas'!C:H,5,0)</f>
        <v>Creditos Fiscales</v>
      </c>
      <c r="M156" t="str">
        <f>VLOOKUP(D156,'plan de cuentas'!C:I,6,0)</f>
        <v>Anticipo de Impuestos Nacionales</v>
      </c>
      <c r="N156" t="str">
        <f>VLOOKUP(D156,'plan de cuentas'!C:J,7,0)</f>
        <v>Activos Corrientes</v>
      </c>
      <c r="P156" t="str">
        <f t="shared" si="16"/>
        <v>24702</v>
      </c>
      <c r="Q156" t="str">
        <f t="shared" si="14"/>
        <v>15</v>
      </c>
    </row>
    <row r="157" spans="1:17" x14ac:dyDescent="0.25">
      <c r="A157" s="644">
        <v>44742</v>
      </c>
      <c r="B157" s="383">
        <v>6</v>
      </c>
      <c r="C157" s="383" t="s">
        <v>5019</v>
      </c>
      <c r="D157" s="383" t="s">
        <v>2262</v>
      </c>
      <c r="E157" t="str">
        <f t="shared" si="12"/>
        <v>150102470200499</v>
      </c>
      <c r="F157" t="str">
        <f t="shared" si="13"/>
        <v>0</v>
      </c>
      <c r="G157">
        <f>+VLOOKUP(L157,BG!$D$10:$F$70,3,FALSE)</f>
        <v>6</v>
      </c>
      <c r="H157" s="383" t="s">
        <v>2631</v>
      </c>
      <c r="I157" s="632">
        <v>4559729</v>
      </c>
      <c r="J157" s="314">
        <f t="shared" si="15"/>
        <v>4559.7290000000003</v>
      </c>
      <c r="K157" t="str">
        <f>+VLOOKUP(D157,'plan de cuentas'!C:G,4,0)</f>
        <v>ACTIVOS</v>
      </c>
      <c r="L157" t="str">
        <f>VLOOKUP(D157,'plan de cuentas'!C:H,5,0)</f>
        <v>Creditos Fiscales</v>
      </c>
      <c r="M157" t="str">
        <f>VLOOKUP(D157,'plan de cuentas'!C:I,6,0)</f>
        <v>Anticipo de Impuestos Nacionales</v>
      </c>
      <c r="N157" t="str">
        <f>VLOOKUP(D157,'plan de cuentas'!C:J,7,0)</f>
        <v>Activos Corrientes</v>
      </c>
      <c r="P157" t="str">
        <f t="shared" si="16"/>
        <v>24702</v>
      </c>
      <c r="Q157" t="str">
        <f t="shared" si="14"/>
        <v>15</v>
      </c>
    </row>
    <row r="158" spans="1:17" x14ac:dyDescent="0.25">
      <c r="A158" s="644">
        <v>44742</v>
      </c>
      <c r="B158" s="384">
        <v>6</v>
      </c>
      <c r="C158" s="384" t="s">
        <v>5020</v>
      </c>
      <c r="D158" s="384" t="s">
        <v>3425</v>
      </c>
      <c r="E158" t="str">
        <f t="shared" si="12"/>
        <v>150102470200599</v>
      </c>
      <c r="F158" t="str">
        <f t="shared" si="13"/>
        <v>0</v>
      </c>
      <c r="G158">
        <f>+VLOOKUP(L158,BG!$D$10:$F$70,3,FALSE)</f>
        <v>6</v>
      </c>
      <c r="H158" s="384" t="s">
        <v>3426</v>
      </c>
      <c r="I158" s="633">
        <v>187711330</v>
      </c>
      <c r="J158" s="314">
        <f t="shared" si="15"/>
        <v>187711.33</v>
      </c>
      <c r="K158" t="str">
        <f>+VLOOKUP(D158,'plan de cuentas'!C:G,4,0)</f>
        <v>ACTIVOS</v>
      </c>
      <c r="L158" t="str">
        <f>VLOOKUP(D158,'plan de cuentas'!C:H,5,0)</f>
        <v>Creditos Fiscales</v>
      </c>
      <c r="M158" t="str">
        <f>VLOOKUP(D158,'plan de cuentas'!C:I,6,0)</f>
        <v>Anticipo de Impuestos Nacionales</v>
      </c>
      <c r="N158" t="str">
        <f>VLOOKUP(D158,'plan de cuentas'!C:J,7,0)</f>
        <v>Activos Corrientes</v>
      </c>
      <c r="P158" t="str">
        <f t="shared" si="16"/>
        <v>24702</v>
      </c>
      <c r="Q158" t="str">
        <f t="shared" si="14"/>
        <v>15</v>
      </c>
    </row>
    <row r="159" spans="1:17" x14ac:dyDescent="0.25">
      <c r="A159" s="644">
        <v>44742</v>
      </c>
      <c r="B159" s="383">
        <v>6</v>
      </c>
      <c r="C159" s="383" t="s">
        <v>5021</v>
      </c>
      <c r="D159" s="383" t="s">
        <v>3429</v>
      </c>
      <c r="E159" t="str">
        <f t="shared" si="12"/>
        <v>150102470200899</v>
      </c>
      <c r="F159" t="str">
        <f t="shared" si="13"/>
        <v>0</v>
      </c>
      <c r="G159">
        <f>+VLOOKUP(L159,BG!$D$10:$F$70,3,FALSE)</f>
        <v>6</v>
      </c>
      <c r="H159" s="383" t="s">
        <v>3430</v>
      </c>
      <c r="I159" s="632">
        <v>180234464</v>
      </c>
      <c r="J159" s="314">
        <f t="shared" si="15"/>
        <v>180234.46400000001</v>
      </c>
      <c r="K159" t="str">
        <f>+VLOOKUP(D159,'plan de cuentas'!C:G,4,0)</f>
        <v>ACTIVOS</v>
      </c>
      <c r="L159" t="str">
        <f>VLOOKUP(D159,'plan de cuentas'!C:H,5,0)</f>
        <v>Creditos Fiscales</v>
      </c>
      <c r="M159" t="str">
        <f>VLOOKUP(D159,'plan de cuentas'!C:I,6,0)</f>
        <v>Anticipo de Impuestos Nacionales</v>
      </c>
      <c r="N159" t="str">
        <f>VLOOKUP(D159,'plan de cuentas'!C:J,7,0)</f>
        <v>Activos Corrientes</v>
      </c>
      <c r="P159" t="str">
        <f t="shared" si="16"/>
        <v>24702</v>
      </c>
      <c r="Q159" t="str">
        <f t="shared" si="14"/>
        <v>15</v>
      </c>
    </row>
    <row r="160" spans="1:17" x14ac:dyDescent="0.25">
      <c r="A160" s="644">
        <v>44742</v>
      </c>
      <c r="B160" s="384">
        <v>6</v>
      </c>
      <c r="C160" s="384" t="s">
        <v>5022</v>
      </c>
      <c r="D160" s="384" t="s">
        <v>3439</v>
      </c>
      <c r="E160" t="str">
        <f t="shared" si="12"/>
        <v>150102470305899</v>
      </c>
      <c r="F160" t="str">
        <f t="shared" si="13"/>
        <v>0</v>
      </c>
      <c r="G160">
        <f>+VLOOKUP(L160,BG!$D$10:$F$70,3,FALSE)</f>
        <v>6</v>
      </c>
      <c r="H160" s="384" t="s">
        <v>4897</v>
      </c>
      <c r="I160" s="633">
        <v>226534581</v>
      </c>
      <c r="J160" s="314">
        <f t="shared" si="15"/>
        <v>226534.58100000001</v>
      </c>
      <c r="K160" t="str">
        <f>+VLOOKUP(D160,'plan de cuentas'!C:G,4,0)</f>
        <v>ACTIVOS</v>
      </c>
      <c r="L160" t="str">
        <f>VLOOKUP(D160,'plan de cuentas'!C:H,5,0)</f>
        <v>Creditos Fiscales</v>
      </c>
      <c r="M160" t="str">
        <f>VLOOKUP(D160,'plan de cuentas'!C:I,6,0)</f>
        <v>Anticipo de Impuestos Nacionales</v>
      </c>
      <c r="N160" t="str">
        <f>VLOOKUP(D160,'plan de cuentas'!C:J,7,0)</f>
        <v>Activos Corrientes</v>
      </c>
      <c r="P160" t="str">
        <f t="shared" si="16"/>
        <v>24703</v>
      </c>
      <c r="Q160" t="str">
        <f t="shared" si="14"/>
        <v>15</v>
      </c>
    </row>
    <row r="161" spans="1:17" x14ac:dyDescent="0.25">
      <c r="A161" s="644">
        <v>44742</v>
      </c>
      <c r="B161" s="383">
        <v>6</v>
      </c>
      <c r="C161" s="383" t="s">
        <v>4807</v>
      </c>
      <c r="D161" s="383" t="s">
        <v>4635</v>
      </c>
      <c r="E161" t="str">
        <f t="shared" si="12"/>
        <v>150102510200099</v>
      </c>
      <c r="F161" t="str">
        <f t="shared" si="13"/>
        <v>0</v>
      </c>
      <c r="G161">
        <f>+VLOOKUP(L161,BG!$D$10:$F$70,3,FALSE)</f>
        <v>6</v>
      </c>
      <c r="H161" s="383" t="s">
        <v>4669</v>
      </c>
      <c r="I161" s="632">
        <v>14803714745</v>
      </c>
      <c r="J161" s="314">
        <f t="shared" si="15"/>
        <v>14803714.744999999</v>
      </c>
      <c r="K161" t="str">
        <f>+VLOOKUP(D161,'plan de cuentas'!C:G,4,0)</f>
        <v>ACTIVOS</v>
      </c>
      <c r="L161" t="str">
        <f>VLOOKUP(D161,'plan de cuentas'!C:H,5,0)</f>
        <v>Venta de Bienes a Plazo</v>
      </c>
      <c r="M161" t="str">
        <f>VLOOKUP(D161,'plan de cuentas'!C:I,6,0)</f>
        <v>Venta de Bienes a Plazo</v>
      </c>
      <c r="N161" t="str">
        <f>VLOOKUP(D161,'plan de cuentas'!C:J,7,0)</f>
        <v>Activos no Corrientes</v>
      </c>
      <c r="P161" t="str">
        <f t="shared" si="16"/>
        <v>25102</v>
      </c>
      <c r="Q161" t="str">
        <f t="shared" si="14"/>
        <v>15</v>
      </c>
    </row>
    <row r="162" spans="1:17" x14ac:dyDescent="0.25">
      <c r="A162" s="644">
        <v>44742</v>
      </c>
      <c r="B162" s="384">
        <v>6</v>
      </c>
      <c r="C162" s="384" t="s">
        <v>2874</v>
      </c>
      <c r="D162" s="384" t="s">
        <v>2267</v>
      </c>
      <c r="E162" t="str">
        <f t="shared" si="12"/>
        <v>150102510400099</v>
      </c>
      <c r="F162" t="str">
        <f t="shared" si="13"/>
        <v>0</v>
      </c>
      <c r="G162">
        <f>+VLOOKUP(L162,BG!$D$10:$F$70,3,FALSE)</f>
        <v>6</v>
      </c>
      <c r="H162" s="384" t="s">
        <v>2636</v>
      </c>
      <c r="I162" s="633">
        <v>34252681996</v>
      </c>
      <c r="J162" s="314">
        <f t="shared" si="15"/>
        <v>34252681.995999999</v>
      </c>
      <c r="K162" t="str">
        <f>+VLOOKUP(D162,'plan de cuentas'!C:G,4,0)</f>
        <v>ACTIVOS</v>
      </c>
      <c r="L162" t="str">
        <f>VLOOKUP(D162,'plan de cuentas'!C:H,5,0)</f>
        <v>Venta de Bienes a Plazo</v>
      </c>
      <c r="M162" t="str">
        <f>VLOOKUP(D162,'plan de cuentas'!C:I,6,0)</f>
        <v>Venta de Bienes a Plazo</v>
      </c>
      <c r="N162" t="str">
        <f>VLOOKUP(D162,'plan de cuentas'!C:J,7,0)</f>
        <v>Activos no Corrientes</v>
      </c>
      <c r="P162" t="str">
        <f t="shared" si="16"/>
        <v>25104</v>
      </c>
      <c r="Q162" t="str">
        <f t="shared" si="14"/>
        <v>15</v>
      </c>
    </row>
    <row r="163" spans="1:17" x14ac:dyDescent="0.25">
      <c r="A163" s="644">
        <v>44742</v>
      </c>
      <c r="B163" s="383">
        <v>6</v>
      </c>
      <c r="C163" s="383" t="s">
        <v>2875</v>
      </c>
      <c r="D163" s="383" t="s">
        <v>2269</v>
      </c>
      <c r="E163" t="str">
        <f t="shared" si="12"/>
        <v>150102530200299</v>
      </c>
      <c r="F163" t="str">
        <f t="shared" si="13"/>
        <v>0</v>
      </c>
      <c r="G163">
        <f>+VLOOKUP(L163,BG!$D$10:$F$70,3,FALSE)</f>
        <v>6</v>
      </c>
      <c r="H163" s="383" t="s">
        <v>2638</v>
      </c>
      <c r="I163" s="632">
        <v>10000000</v>
      </c>
      <c r="J163" s="314">
        <f t="shared" si="15"/>
        <v>10000</v>
      </c>
      <c r="K163" t="str">
        <f>+VLOOKUP(D163,'plan de cuentas'!C:G,4,0)</f>
        <v>ACTIVOS</v>
      </c>
      <c r="L163" t="str">
        <f>VLOOKUP(D163,'plan de cuentas'!C:H,5,0)</f>
        <v>Otros créditos CP</v>
      </c>
      <c r="M163" t="str">
        <f>VLOOKUP(D163,'plan de cuentas'!C:I,6,0)</f>
        <v>Otros Deudores</v>
      </c>
      <c r="N163" t="str">
        <f>VLOOKUP(D163,'plan de cuentas'!C:J,7,0)</f>
        <v>Activos Corrientes</v>
      </c>
      <c r="P163" t="str">
        <f t="shared" si="16"/>
        <v>25302</v>
      </c>
      <c r="Q163" t="str">
        <f t="shared" si="14"/>
        <v>15</v>
      </c>
    </row>
    <row r="164" spans="1:17" x14ac:dyDescent="0.25">
      <c r="A164" s="644">
        <v>44742</v>
      </c>
      <c r="B164" s="384">
        <v>6</v>
      </c>
      <c r="C164" s="384" t="s">
        <v>2876</v>
      </c>
      <c r="D164" s="384" t="s">
        <v>2270</v>
      </c>
      <c r="E164" t="str">
        <f t="shared" si="12"/>
        <v>150102530200301</v>
      </c>
      <c r="F164" t="str">
        <f t="shared" si="13"/>
        <v>0</v>
      </c>
      <c r="G164">
        <f>+VLOOKUP(L164,BG!$D$10:$F$70,3,FALSE)</f>
        <v>6</v>
      </c>
      <c r="H164" s="384" t="s">
        <v>2638</v>
      </c>
      <c r="I164" s="633">
        <v>89364637</v>
      </c>
      <c r="J164" s="314">
        <f t="shared" si="15"/>
        <v>89364.637000000002</v>
      </c>
      <c r="K164" t="str">
        <f>+VLOOKUP(D164,'plan de cuentas'!C:G,4,0)</f>
        <v>ACTIVOS</v>
      </c>
      <c r="L164" t="str">
        <f>VLOOKUP(D164,'plan de cuentas'!C:H,5,0)</f>
        <v>Otros créditos CP</v>
      </c>
      <c r="M164" t="str">
        <f>VLOOKUP(D164,'plan de cuentas'!C:I,6,0)</f>
        <v>Otros Deudores</v>
      </c>
      <c r="N164" t="str">
        <f>VLOOKUP(D164,'plan de cuentas'!C:J,7,0)</f>
        <v>Activos Corrientes</v>
      </c>
      <c r="P164" t="str">
        <f t="shared" si="16"/>
        <v>25302</v>
      </c>
      <c r="Q164" t="str">
        <f t="shared" si="14"/>
        <v>15</v>
      </c>
    </row>
    <row r="165" spans="1:17" x14ac:dyDescent="0.25">
      <c r="A165" s="644">
        <v>44742</v>
      </c>
      <c r="B165" s="383">
        <v>6</v>
      </c>
      <c r="C165" s="383" t="s">
        <v>5023</v>
      </c>
      <c r="D165" s="383" t="s">
        <v>4467</v>
      </c>
      <c r="E165" t="str">
        <f t="shared" si="12"/>
        <v>150102530200501</v>
      </c>
      <c r="F165" t="str">
        <f t="shared" si="13"/>
        <v>0</v>
      </c>
      <c r="G165">
        <f>+VLOOKUP(L165,BG!$D$10:$F$70,3,FALSE)</f>
        <v>6</v>
      </c>
      <c r="H165" s="383" t="s">
        <v>4477</v>
      </c>
      <c r="I165" s="632">
        <v>4656</v>
      </c>
      <c r="J165" s="314">
        <f t="shared" si="15"/>
        <v>4.6559999999999997</v>
      </c>
      <c r="K165" t="str">
        <f>+VLOOKUP(D165,'plan de cuentas'!C:G,4,0)</f>
        <v>ACTIVOS</v>
      </c>
      <c r="L165" t="str">
        <f>VLOOKUP(D165,'plan de cuentas'!C:H,5,0)</f>
        <v>Otros créditos CP</v>
      </c>
      <c r="M165" t="str">
        <f>VLOOKUP(D165,'plan de cuentas'!C:I,6,0)</f>
        <v>Otros Deudores</v>
      </c>
      <c r="N165" t="str">
        <f>VLOOKUP(D165,'plan de cuentas'!C:J,7,0)</f>
        <v>Activos Corrientes</v>
      </c>
      <c r="P165" t="str">
        <f t="shared" si="16"/>
        <v>25302</v>
      </c>
      <c r="Q165" t="str">
        <f t="shared" si="14"/>
        <v>15</v>
      </c>
    </row>
    <row r="166" spans="1:17" x14ac:dyDescent="0.25">
      <c r="A166" s="644">
        <v>44742</v>
      </c>
      <c r="B166" s="384">
        <v>6</v>
      </c>
      <c r="C166" s="384" t="s">
        <v>2877</v>
      </c>
      <c r="D166" s="384" t="s">
        <v>2271</v>
      </c>
      <c r="E166" t="str">
        <f t="shared" si="12"/>
        <v>150102530201299</v>
      </c>
      <c r="F166" t="str">
        <f t="shared" si="13"/>
        <v>0</v>
      </c>
      <c r="G166">
        <f>+VLOOKUP(L166,BG!$D$10:$F$70,3,FALSE)</f>
        <v>6</v>
      </c>
      <c r="H166" s="384" t="s">
        <v>2639</v>
      </c>
      <c r="I166" s="633">
        <v>43247636</v>
      </c>
      <c r="J166" s="314">
        <f t="shared" si="15"/>
        <v>43247.635999999999</v>
      </c>
      <c r="K166" t="str">
        <f>+VLOOKUP(D166,'plan de cuentas'!C:G,4,0)</f>
        <v>ACTIVOS</v>
      </c>
      <c r="L166" t="str">
        <f>VLOOKUP(D166,'plan de cuentas'!C:H,5,0)</f>
        <v>Otros créditos CP</v>
      </c>
      <c r="M166" t="str">
        <f>VLOOKUP(D166,'plan de cuentas'!C:I,6,0)</f>
        <v>Otros Deudores</v>
      </c>
      <c r="N166" t="str">
        <f>VLOOKUP(D166,'plan de cuentas'!C:J,7,0)</f>
        <v>Activos Corrientes</v>
      </c>
      <c r="P166" t="str">
        <f t="shared" si="16"/>
        <v>25302</v>
      </c>
      <c r="Q166" t="str">
        <f t="shared" si="14"/>
        <v>15</v>
      </c>
    </row>
    <row r="167" spans="1:17" x14ac:dyDescent="0.25">
      <c r="A167" s="644">
        <v>44742</v>
      </c>
      <c r="B167" s="383">
        <v>6</v>
      </c>
      <c r="C167" s="383" t="s">
        <v>2878</v>
      </c>
      <c r="D167" s="383" t="s">
        <v>2275</v>
      </c>
      <c r="E167" t="str">
        <f t="shared" si="12"/>
        <v>150102570200799</v>
      </c>
      <c r="F167" t="str">
        <f t="shared" si="13"/>
        <v>0</v>
      </c>
      <c r="G167">
        <f>+VLOOKUP(L167,BG!$D$10:$F$70,3,FALSE)</f>
        <v>6</v>
      </c>
      <c r="H167" s="383" t="s">
        <v>4941</v>
      </c>
      <c r="I167" s="632">
        <v>1565295075</v>
      </c>
      <c r="J167" s="314">
        <f t="shared" si="15"/>
        <v>1565295.075</v>
      </c>
      <c r="K167" t="str">
        <f>+VLOOKUP(D167,'plan de cuentas'!C:G,4,0)</f>
        <v>ACTIVOS</v>
      </c>
      <c r="L167" t="str">
        <f>VLOOKUP(D167,'plan de cuentas'!C:H,5,0)</f>
        <v>Otros créditos CP</v>
      </c>
      <c r="M167" t="str">
        <f>VLOOKUP(D167,'plan de cuentas'!C:I,6,0)</f>
        <v>Otros Deudores</v>
      </c>
      <c r="N167" t="str">
        <f>VLOOKUP(D167,'plan de cuentas'!C:J,7,0)</f>
        <v>Activos Corrientes</v>
      </c>
      <c r="P167" t="str">
        <f t="shared" si="16"/>
        <v>25702</v>
      </c>
      <c r="Q167" t="str">
        <f t="shared" si="14"/>
        <v>15</v>
      </c>
    </row>
    <row r="168" spans="1:17" x14ac:dyDescent="0.25">
      <c r="A168" s="644">
        <v>44742</v>
      </c>
      <c r="B168" s="384">
        <v>6</v>
      </c>
      <c r="C168" s="384" t="s">
        <v>1874</v>
      </c>
      <c r="D168" s="384" t="s">
        <v>944</v>
      </c>
      <c r="E168" t="str">
        <f t="shared" si="12"/>
        <v>150102570202599</v>
      </c>
      <c r="F168" t="str">
        <f t="shared" si="13"/>
        <v>0</v>
      </c>
      <c r="G168">
        <f>+VLOOKUP(L168,BG!$D$10:$F$70,3,FALSE)</f>
        <v>6</v>
      </c>
      <c r="H168" s="384" t="s">
        <v>945</v>
      </c>
      <c r="I168" s="633">
        <v>34794615</v>
      </c>
      <c r="J168" s="314">
        <f t="shared" si="15"/>
        <v>34794.614999999998</v>
      </c>
      <c r="K168" t="str">
        <f>+VLOOKUP(D168,'plan de cuentas'!C:G,4,0)</f>
        <v>ACTIVOS</v>
      </c>
      <c r="L168" t="str">
        <f>VLOOKUP(D168,'plan de cuentas'!C:H,5,0)</f>
        <v>Otros créditos CP</v>
      </c>
      <c r="M168" t="str">
        <f>VLOOKUP(D168,'plan de cuentas'!C:I,6,0)</f>
        <v>Otros Deudores</v>
      </c>
      <c r="N168" t="str">
        <f>VLOOKUP(D168,'plan de cuentas'!C:J,7,0)</f>
        <v>Activos Corrientes</v>
      </c>
      <c r="P168" t="str">
        <f t="shared" si="16"/>
        <v>25702</v>
      </c>
      <c r="Q168" t="str">
        <f t="shared" si="14"/>
        <v>15</v>
      </c>
    </row>
    <row r="169" spans="1:17" x14ac:dyDescent="0.25">
      <c r="A169" s="644">
        <v>44742</v>
      </c>
      <c r="B169" s="383">
        <v>6</v>
      </c>
      <c r="C169" s="383" t="s">
        <v>5024</v>
      </c>
      <c r="D169" s="383" t="s">
        <v>946</v>
      </c>
      <c r="E169" t="str">
        <f t="shared" si="12"/>
        <v>150102570203299</v>
      </c>
      <c r="F169" t="str">
        <f t="shared" si="13"/>
        <v>0</v>
      </c>
      <c r="G169">
        <f>+VLOOKUP(L169,BG!$D$10:$F$70,3,FALSE)</f>
        <v>6</v>
      </c>
      <c r="H169" s="383" t="s">
        <v>947</v>
      </c>
      <c r="I169" s="632">
        <v>13946143</v>
      </c>
      <c r="J169" s="314">
        <f t="shared" si="15"/>
        <v>13946.143</v>
      </c>
      <c r="K169" t="str">
        <f>+VLOOKUP(D169,'plan de cuentas'!C:G,4,0)</f>
        <v>ACTIVOS</v>
      </c>
      <c r="L169" t="str">
        <f>VLOOKUP(D169,'plan de cuentas'!C:H,5,0)</f>
        <v>Otros créditos CP</v>
      </c>
      <c r="M169" t="str">
        <f>VLOOKUP(D169,'plan de cuentas'!C:I,6,0)</f>
        <v>Otros Deudores</v>
      </c>
      <c r="N169" t="str">
        <f>VLOOKUP(D169,'plan de cuentas'!C:J,7,0)</f>
        <v>Activos Corrientes</v>
      </c>
      <c r="P169" t="str">
        <f t="shared" si="16"/>
        <v>25702</v>
      </c>
      <c r="Q169" t="str">
        <f t="shared" si="14"/>
        <v>15</v>
      </c>
    </row>
    <row r="170" spans="1:17" x14ac:dyDescent="0.25">
      <c r="A170" s="644">
        <v>44742</v>
      </c>
      <c r="B170" s="384">
        <v>6</v>
      </c>
      <c r="C170" s="384" t="s">
        <v>5025</v>
      </c>
      <c r="D170" s="384" t="s">
        <v>948</v>
      </c>
      <c r="E170" t="str">
        <f t="shared" si="12"/>
        <v>150102570203799</v>
      </c>
      <c r="F170" t="str">
        <f t="shared" si="13"/>
        <v>0</v>
      </c>
      <c r="G170">
        <f>+VLOOKUP(L170,BG!$D$10:$F$70,3,FALSE)</f>
        <v>6</v>
      </c>
      <c r="H170" s="384" t="s">
        <v>949</v>
      </c>
      <c r="I170" s="633">
        <v>-83574</v>
      </c>
      <c r="J170" s="314">
        <f t="shared" si="15"/>
        <v>-83.573999999999998</v>
      </c>
      <c r="K170" t="str">
        <f>+VLOOKUP(D170,'plan de cuentas'!C:G,4,0)</f>
        <v>ACTIVOS</v>
      </c>
      <c r="L170" t="str">
        <f>VLOOKUP(D170,'plan de cuentas'!C:H,5,0)</f>
        <v>Otros créditos CP</v>
      </c>
      <c r="M170" t="str">
        <f>VLOOKUP(D170,'plan de cuentas'!C:I,6,0)</f>
        <v>Otros Deudores</v>
      </c>
      <c r="N170" t="str">
        <f>VLOOKUP(D170,'plan de cuentas'!C:J,7,0)</f>
        <v>Activos Corrientes</v>
      </c>
      <c r="P170" t="str">
        <f t="shared" si="16"/>
        <v>25702</v>
      </c>
      <c r="Q170" t="str">
        <f t="shared" si="14"/>
        <v>15</v>
      </c>
    </row>
    <row r="171" spans="1:17" x14ac:dyDescent="0.25">
      <c r="A171" s="644">
        <v>44742</v>
      </c>
      <c r="B171" s="383">
        <v>6</v>
      </c>
      <c r="C171" s="383" t="s">
        <v>5026</v>
      </c>
      <c r="D171" s="383" t="s">
        <v>3465</v>
      </c>
      <c r="E171" t="str">
        <f t="shared" si="12"/>
        <v>150102570203999</v>
      </c>
      <c r="F171" t="str">
        <f t="shared" si="13"/>
        <v>0</v>
      </c>
      <c r="G171">
        <f>+VLOOKUP(L171,BG!$D$10:$F$70,3,FALSE)</f>
        <v>6</v>
      </c>
      <c r="H171" s="383" t="s">
        <v>3466</v>
      </c>
      <c r="I171" s="632">
        <v>-16348865</v>
      </c>
      <c r="J171" s="314">
        <f t="shared" si="15"/>
        <v>-16348.865</v>
      </c>
      <c r="K171" t="str">
        <f>+VLOOKUP(D171,'plan de cuentas'!C:G,4,0)</f>
        <v>ACTIVOS</v>
      </c>
      <c r="L171" t="str">
        <f>VLOOKUP(D171,'plan de cuentas'!C:H,5,0)</f>
        <v>Otros créditos CP</v>
      </c>
      <c r="M171" t="str">
        <f>VLOOKUP(D171,'plan de cuentas'!C:I,6,0)</f>
        <v>Otros Deudores</v>
      </c>
      <c r="N171" t="str">
        <f>VLOOKUP(D171,'plan de cuentas'!C:J,7,0)</f>
        <v>Activos Corrientes</v>
      </c>
      <c r="P171" t="str">
        <f t="shared" si="16"/>
        <v>25702</v>
      </c>
      <c r="Q171" t="str">
        <f t="shared" si="14"/>
        <v>15</v>
      </c>
    </row>
    <row r="172" spans="1:17" x14ac:dyDescent="0.25">
      <c r="A172" s="644">
        <v>44742</v>
      </c>
      <c r="B172" s="384">
        <v>6</v>
      </c>
      <c r="C172" s="384" t="s">
        <v>1875</v>
      </c>
      <c r="D172" s="384" t="s">
        <v>950</v>
      </c>
      <c r="E172" t="str">
        <f t="shared" si="12"/>
        <v>150102570204399</v>
      </c>
      <c r="F172" t="str">
        <f t="shared" si="13"/>
        <v>0</v>
      </c>
      <c r="G172">
        <f>+VLOOKUP(L172,BG!$D$10:$F$70,3,FALSE)</f>
        <v>6</v>
      </c>
      <c r="H172" s="384" t="s">
        <v>951</v>
      </c>
      <c r="I172" s="633">
        <v>6391542</v>
      </c>
      <c r="J172" s="314">
        <f t="shared" si="15"/>
        <v>6391.5420000000004</v>
      </c>
      <c r="K172" t="str">
        <f>+VLOOKUP(D172,'plan de cuentas'!C:G,4,0)</f>
        <v>ACTIVOS</v>
      </c>
      <c r="L172" t="str">
        <f>VLOOKUP(D172,'plan de cuentas'!C:H,5,0)</f>
        <v>Otros créditos CP</v>
      </c>
      <c r="M172" t="str">
        <f>VLOOKUP(D172,'plan de cuentas'!C:I,6,0)</f>
        <v>Otros Deudores</v>
      </c>
      <c r="N172" t="str">
        <f>VLOOKUP(D172,'plan de cuentas'!C:J,7,0)</f>
        <v>Activos Corrientes</v>
      </c>
      <c r="P172" t="str">
        <f t="shared" si="16"/>
        <v>25702</v>
      </c>
      <c r="Q172" t="str">
        <f t="shared" si="14"/>
        <v>15</v>
      </c>
    </row>
    <row r="173" spans="1:17" x14ac:dyDescent="0.25">
      <c r="A173" s="644">
        <v>44742</v>
      </c>
      <c r="B173" s="383">
        <v>6</v>
      </c>
      <c r="C173" s="383" t="s">
        <v>5027</v>
      </c>
      <c r="D173" s="383" t="s">
        <v>952</v>
      </c>
      <c r="E173" t="str">
        <f t="shared" si="12"/>
        <v>150102570204499</v>
      </c>
      <c r="F173" t="str">
        <f t="shared" si="13"/>
        <v>0</v>
      </c>
      <c r="G173">
        <f>+VLOOKUP(L173,BG!$D$10:$F$70,3,FALSE)</f>
        <v>6</v>
      </c>
      <c r="H173" s="383" t="s">
        <v>953</v>
      </c>
      <c r="I173" s="632">
        <v>-12419179</v>
      </c>
      <c r="J173" s="314">
        <f t="shared" si="15"/>
        <v>-12419.179</v>
      </c>
      <c r="K173" t="str">
        <f>+VLOOKUP(D173,'plan de cuentas'!C:G,4,0)</f>
        <v>ACTIVOS</v>
      </c>
      <c r="L173" t="str">
        <f>VLOOKUP(D173,'plan de cuentas'!C:H,5,0)</f>
        <v>Otros créditos CP</v>
      </c>
      <c r="M173" t="str">
        <f>VLOOKUP(D173,'plan de cuentas'!C:I,6,0)</f>
        <v>Otros Deudores</v>
      </c>
      <c r="N173" t="str">
        <f>VLOOKUP(D173,'plan de cuentas'!C:J,7,0)</f>
        <v>Activos Corrientes</v>
      </c>
      <c r="P173" t="str">
        <f t="shared" si="16"/>
        <v>25702</v>
      </c>
      <c r="Q173" t="str">
        <f t="shared" si="14"/>
        <v>15</v>
      </c>
    </row>
    <row r="174" spans="1:17" x14ac:dyDescent="0.25">
      <c r="A174" s="644">
        <v>44742</v>
      </c>
      <c r="B174" s="384">
        <v>6</v>
      </c>
      <c r="C174" s="384" t="s">
        <v>4808</v>
      </c>
      <c r="D174" s="384" t="s">
        <v>4468</v>
      </c>
      <c r="E174" t="str">
        <f t="shared" si="12"/>
        <v>150102570204599</v>
      </c>
      <c r="F174" t="str">
        <f t="shared" si="13"/>
        <v>0</v>
      </c>
      <c r="G174">
        <f>+VLOOKUP(L174,BG!$D$10:$F$70,3,FALSE)</f>
        <v>5</v>
      </c>
      <c r="H174" s="384" t="s">
        <v>4478</v>
      </c>
      <c r="I174" s="633">
        <v>11145670087</v>
      </c>
      <c r="J174" s="314">
        <f t="shared" si="15"/>
        <v>11145670.086999999</v>
      </c>
      <c r="K174" t="str">
        <f>+VLOOKUP(D174,'plan de cuentas'!C:G,4,0)</f>
        <v>ACTIVOS</v>
      </c>
      <c r="L174" t="str">
        <f>VLOOKUP(D174,'plan de cuentas'!C:H,5,0)</f>
        <v>Cuentas por Cobrar LP</v>
      </c>
      <c r="M174" t="str">
        <f>VLOOKUP(D174,'plan de cuentas'!C:I,6,0)</f>
        <v>Deudores por prestamos locales</v>
      </c>
      <c r="N174" t="str">
        <f>VLOOKUP(D174,'plan de cuentas'!C:J,7,0)</f>
        <v>Activos no Corrientes</v>
      </c>
      <c r="P174" t="str">
        <f t="shared" si="16"/>
        <v>25702</v>
      </c>
      <c r="Q174" t="str">
        <f t="shared" si="14"/>
        <v>15</v>
      </c>
    </row>
    <row r="175" spans="1:17" x14ac:dyDescent="0.25">
      <c r="A175" s="644">
        <v>44742</v>
      </c>
      <c r="B175" s="383">
        <v>6</v>
      </c>
      <c r="C175" s="383" t="s">
        <v>4810</v>
      </c>
      <c r="D175" s="383" t="s">
        <v>4638</v>
      </c>
      <c r="E175" t="str">
        <f t="shared" si="12"/>
        <v>150102570204899</v>
      </c>
      <c r="F175" t="str">
        <f t="shared" si="13"/>
        <v>0</v>
      </c>
      <c r="G175">
        <f>+VLOOKUP(L175,BG!$D$10:$F$70,3,FALSE)</f>
        <v>6</v>
      </c>
      <c r="H175" s="383" t="s">
        <v>4672</v>
      </c>
      <c r="I175" s="632">
        <v>53576117</v>
      </c>
      <c r="J175" s="314">
        <f t="shared" si="15"/>
        <v>53576.116999999998</v>
      </c>
      <c r="K175" t="str">
        <f>+VLOOKUP(D175,'plan de cuentas'!C:G,4,0)</f>
        <v>ACTIVOS</v>
      </c>
      <c r="L175" t="str">
        <f>VLOOKUP(D175,'plan de cuentas'!C:H,5,0)</f>
        <v>Otros créditos CP</v>
      </c>
      <c r="M175" t="str">
        <f>VLOOKUP(D175,'plan de cuentas'!C:I,6,0)</f>
        <v>Otros Deudores</v>
      </c>
      <c r="N175" t="str">
        <f>VLOOKUP(D175,'plan de cuentas'!C:J,7,0)</f>
        <v>Activos Corrientes</v>
      </c>
      <c r="P175" t="str">
        <f t="shared" si="16"/>
        <v>25702</v>
      </c>
      <c r="Q175" t="str">
        <f t="shared" si="14"/>
        <v>15</v>
      </c>
    </row>
    <row r="176" spans="1:17" x14ac:dyDescent="0.25">
      <c r="A176" s="644">
        <v>44742</v>
      </c>
      <c r="B176" s="384">
        <v>6</v>
      </c>
      <c r="C176" s="384" t="s">
        <v>5028</v>
      </c>
      <c r="D176" s="384" t="s">
        <v>4639</v>
      </c>
      <c r="E176" t="str">
        <f t="shared" si="12"/>
        <v>150102570204999</v>
      </c>
      <c r="F176" t="str">
        <f t="shared" si="13"/>
        <v>0</v>
      </c>
      <c r="G176">
        <f>+VLOOKUP(L176,BG!$D$10:$F$70,3,FALSE)</f>
        <v>6</v>
      </c>
      <c r="H176" s="384" t="s">
        <v>4673</v>
      </c>
      <c r="I176" s="633">
        <v>167744027</v>
      </c>
      <c r="J176" s="314">
        <f t="shared" si="15"/>
        <v>167744.027</v>
      </c>
      <c r="K176" t="str">
        <f>+VLOOKUP(D176,'plan de cuentas'!C:G,4,0)</f>
        <v>ACTIVOS</v>
      </c>
      <c r="L176" t="str">
        <f>VLOOKUP(D176,'plan de cuentas'!C:H,5,0)</f>
        <v>Otros créditos CP</v>
      </c>
      <c r="M176" t="str">
        <f>VLOOKUP(D176,'plan de cuentas'!C:I,6,0)</f>
        <v>Otros Deudores</v>
      </c>
      <c r="N176" t="str">
        <f>VLOOKUP(D176,'plan de cuentas'!C:J,7,0)</f>
        <v>Activos Corrientes</v>
      </c>
      <c r="P176" t="str">
        <f t="shared" si="16"/>
        <v>25702</v>
      </c>
      <c r="Q176" t="str">
        <f t="shared" si="14"/>
        <v>15</v>
      </c>
    </row>
    <row r="177" spans="1:17" x14ac:dyDescent="0.25">
      <c r="A177" s="644">
        <v>44742</v>
      </c>
      <c r="B177" s="383">
        <v>6</v>
      </c>
      <c r="C177" s="383" t="s">
        <v>4919</v>
      </c>
      <c r="D177" s="383" t="s">
        <v>4882</v>
      </c>
      <c r="E177" t="str">
        <f t="shared" si="12"/>
        <v>150102570205099</v>
      </c>
      <c r="F177" t="str">
        <f t="shared" si="13"/>
        <v>0</v>
      </c>
      <c r="G177">
        <f>+VLOOKUP(L177,BG!$D$10:$F$70,3,FALSE)</f>
        <v>6</v>
      </c>
      <c r="H177" s="383" t="s">
        <v>3498</v>
      </c>
      <c r="I177" s="632">
        <v>21303440</v>
      </c>
      <c r="J177" s="314">
        <f t="shared" si="15"/>
        <v>21303.439999999999</v>
      </c>
      <c r="K177" t="str">
        <f>+VLOOKUP(D177,'plan de cuentas'!C:G,4,0)</f>
        <v>ACTIVOS</v>
      </c>
      <c r="L177" t="str">
        <f>VLOOKUP(D177,'plan de cuentas'!C:H,5,0)</f>
        <v>Otros créditos CP</v>
      </c>
      <c r="M177" t="str">
        <f>VLOOKUP(D177,'plan de cuentas'!C:I,6,0)</f>
        <v>Otros Deudores</v>
      </c>
      <c r="N177" t="str">
        <f>VLOOKUP(D177,'plan de cuentas'!C:J,7,0)</f>
        <v>Activos Corrientes</v>
      </c>
      <c r="P177" t="str">
        <f t="shared" si="16"/>
        <v>25702</v>
      </c>
      <c r="Q177" t="str">
        <f t="shared" si="14"/>
        <v>15</v>
      </c>
    </row>
    <row r="178" spans="1:17" x14ac:dyDescent="0.25">
      <c r="A178" s="644">
        <v>44742</v>
      </c>
      <c r="B178" s="384">
        <v>6</v>
      </c>
      <c r="C178" s="384" t="s">
        <v>4920</v>
      </c>
      <c r="D178" s="384" t="s">
        <v>4883</v>
      </c>
      <c r="E178" t="str">
        <f t="shared" si="12"/>
        <v>150102570205299</v>
      </c>
      <c r="F178" t="str">
        <f t="shared" si="13"/>
        <v>0</v>
      </c>
      <c r="G178">
        <f>+VLOOKUP(L178,BG!$D$10:$F$70,3,FALSE)</f>
        <v>6</v>
      </c>
      <c r="H178" s="384" t="s">
        <v>4899</v>
      </c>
      <c r="I178" s="633">
        <v>276154514</v>
      </c>
      <c r="J178" s="314">
        <f t="shared" si="15"/>
        <v>276154.51400000002</v>
      </c>
      <c r="K178" t="str">
        <f>+VLOOKUP(D178,'plan de cuentas'!C:G,4,0)</f>
        <v>ACTIVOS</v>
      </c>
      <c r="L178" t="str">
        <f>VLOOKUP(D178,'plan de cuentas'!C:H,5,0)</f>
        <v>Otros créditos CP</v>
      </c>
      <c r="M178" t="str">
        <f>VLOOKUP(D178,'plan de cuentas'!C:I,6,0)</f>
        <v>Otros Deudores</v>
      </c>
      <c r="N178" t="str">
        <f>VLOOKUP(D178,'plan de cuentas'!C:J,7,0)</f>
        <v>Activos Corrientes</v>
      </c>
      <c r="P178" t="str">
        <f t="shared" si="16"/>
        <v>25702</v>
      </c>
      <c r="Q178" t="str">
        <f t="shared" si="14"/>
        <v>15</v>
      </c>
    </row>
    <row r="179" spans="1:17" x14ac:dyDescent="0.25">
      <c r="A179" s="644">
        <v>44742</v>
      </c>
      <c r="B179" s="383">
        <v>6</v>
      </c>
      <c r="C179" s="383" t="s">
        <v>4921</v>
      </c>
      <c r="D179" s="383" t="s">
        <v>4884</v>
      </c>
      <c r="E179" t="str">
        <f t="shared" si="12"/>
        <v>150102570205399</v>
      </c>
      <c r="F179" t="str">
        <f t="shared" si="13"/>
        <v>0</v>
      </c>
      <c r="G179">
        <f>+VLOOKUP(L179,BG!$D$10:$F$70,3,FALSE)</f>
        <v>6</v>
      </c>
      <c r="H179" s="383" t="s">
        <v>4900</v>
      </c>
      <c r="I179" s="632">
        <v>161713087</v>
      </c>
      <c r="J179" s="314">
        <f t="shared" si="15"/>
        <v>161713.087</v>
      </c>
      <c r="K179" t="str">
        <f>+VLOOKUP(D179,'plan de cuentas'!C:G,4,0)</f>
        <v>ACTIVOS</v>
      </c>
      <c r="L179" t="str">
        <f>VLOOKUP(D179,'plan de cuentas'!C:H,5,0)</f>
        <v>Otros créditos CP</v>
      </c>
      <c r="M179" t="str">
        <f>VLOOKUP(D179,'plan de cuentas'!C:I,6,0)</f>
        <v>Otros Deudores</v>
      </c>
      <c r="N179" t="str">
        <f>VLOOKUP(D179,'plan de cuentas'!C:J,7,0)</f>
        <v>Activos Corrientes</v>
      </c>
      <c r="P179" t="str">
        <f t="shared" si="16"/>
        <v>25702</v>
      </c>
      <c r="Q179" t="str">
        <f t="shared" si="14"/>
        <v>15</v>
      </c>
    </row>
    <row r="180" spans="1:17" x14ac:dyDescent="0.25">
      <c r="A180" s="644">
        <v>44742</v>
      </c>
      <c r="B180" s="384">
        <v>7</v>
      </c>
      <c r="C180" s="384" t="s">
        <v>5029</v>
      </c>
      <c r="D180" s="384" t="s">
        <v>5030</v>
      </c>
      <c r="E180" t="str">
        <f t="shared" si="12"/>
        <v>150102570205499</v>
      </c>
      <c r="F180" t="str">
        <f t="shared" si="13"/>
        <v>0</v>
      </c>
      <c r="G180">
        <f>+VLOOKUP(L180,BG!$D$10:$F$70,3,FALSE)</f>
        <v>6</v>
      </c>
      <c r="H180" s="384" t="s">
        <v>4942</v>
      </c>
      <c r="I180" s="633">
        <v>290096576</v>
      </c>
      <c r="J180" s="314">
        <f t="shared" si="15"/>
        <v>290096.576</v>
      </c>
      <c r="K180" t="str">
        <f>+VLOOKUP(D180,'plan de cuentas'!C:G,4,0)</f>
        <v>ACTIVOS</v>
      </c>
      <c r="L180" t="str">
        <f>VLOOKUP(D180,'plan de cuentas'!C:H,5,0)</f>
        <v>Otros créditos CP</v>
      </c>
      <c r="M180" t="str">
        <f>VLOOKUP(D180,'plan de cuentas'!C:I,6,0)</f>
        <v>Otros Deudores</v>
      </c>
      <c r="N180" t="str">
        <f>VLOOKUP(D180,'plan de cuentas'!C:J,7,0)</f>
        <v>Activos Corrientes</v>
      </c>
      <c r="P180" t="str">
        <f t="shared" si="16"/>
        <v>25702</v>
      </c>
      <c r="Q180" t="str">
        <f t="shared" si="14"/>
        <v>15</v>
      </c>
    </row>
    <row r="181" spans="1:17" x14ac:dyDescent="0.25">
      <c r="A181" s="644">
        <v>44742</v>
      </c>
      <c r="B181" s="383">
        <v>6</v>
      </c>
      <c r="C181" s="383" t="s">
        <v>1876</v>
      </c>
      <c r="D181" s="383" t="s">
        <v>954</v>
      </c>
      <c r="E181" t="str">
        <f t="shared" si="12"/>
        <v>150102570205999</v>
      </c>
      <c r="F181" t="str">
        <f t="shared" si="13"/>
        <v>0</v>
      </c>
      <c r="G181">
        <f>+VLOOKUP(L181,BG!$D$10:$F$70,3,FALSE)</f>
        <v>6</v>
      </c>
      <c r="H181" s="383" t="s">
        <v>955</v>
      </c>
      <c r="I181" s="632">
        <v>3201443330</v>
      </c>
      <c r="J181" s="314">
        <f t="shared" si="15"/>
        <v>3201443.33</v>
      </c>
      <c r="K181" t="str">
        <f>+VLOOKUP(D181,'plan de cuentas'!C:G,4,0)</f>
        <v>ACTIVOS</v>
      </c>
      <c r="L181" t="str">
        <f>VLOOKUP(D181,'plan de cuentas'!C:H,5,0)</f>
        <v>Otros créditos CP</v>
      </c>
      <c r="M181" t="str">
        <f>VLOOKUP(D181,'plan de cuentas'!C:I,6,0)</f>
        <v>Otros Deudores</v>
      </c>
      <c r="N181" t="str">
        <f>VLOOKUP(D181,'plan de cuentas'!C:J,7,0)</f>
        <v>Activos Corrientes</v>
      </c>
      <c r="P181" t="str">
        <f t="shared" si="16"/>
        <v>25702</v>
      </c>
      <c r="Q181" t="str">
        <f t="shared" si="14"/>
        <v>15</v>
      </c>
    </row>
    <row r="182" spans="1:17" x14ac:dyDescent="0.25">
      <c r="A182" s="644">
        <v>44742</v>
      </c>
      <c r="B182" s="384">
        <v>6</v>
      </c>
      <c r="C182" s="384" t="s">
        <v>1877</v>
      </c>
      <c r="D182" s="384" t="s">
        <v>956</v>
      </c>
      <c r="E182" t="str">
        <f t="shared" si="12"/>
        <v>150102570206099</v>
      </c>
      <c r="F182" t="str">
        <f t="shared" si="13"/>
        <v>0</v>
      </c>
      <c r="G182">
        <f>+VLOOKUP(L182,BG!$D$10:$F$70,3,FALSE)</f>
        <v>6</v>
      </c>
      <c r="H182" s="384" t="s">
        <v>4943</v>
      </c>
      <c r="I182" s="633">
        <v>14335591</v>
      </c>
      <c r="J182" s="314">
        <f t="shared" si="15"/>
        <v>14335.591</v>
      </c>
      <c r="K182" t="str">
        <f>+VLOOKUP(D182,'plan de cuentas'!C:G,4,0)</f>
        <v>ACTIVOS</v>
      </c>
      <c r="L182" t="str">
        <f>VLOOKUP(D182,'plan de cuentas'!C:H,5,0)</f>
        <v>Otros créditos CP</v>
      </c>
      <c r="M182" t="str">
        <f>VLOOKUP(D182,'plan de cuentas'!C:I,6,0)</f>
        <v>Otros Deudores</v>
      </c>
      <c r="N182" t="str">
        <f>VLOOKUP(D182,'plan de cuentas'!C:J,7,0)</f>
        <v>Activos Corrientes</v>
      </c>
      <c r="P182" t="str">
        <f t="shared" si="16"/>
        <v>25702</v>
      </c>
      <c r="Q182" t="str">
        <f t="shared" si="14"/>
        <v>15</v>
      </c>
    </row>
    <row r="183" spans="1:17" x14ac:dyDescent="0.25">
      <c r="A183" s="644">
        <v>44742</v>
      </c>
      <c r="B183" s="383">
        <v>6</v>
      </c>
      <c r="C183" s="383" t="s">
        <v>1878</v>
      </c>
      <c r="D183" s="383" t="s">
        <v>958</v>
      </c>
      <c r="E183" t="str">
        <f t="shared" si="12"/>
        <v>150102570206199</v>
      </c>
      <c r="F183" t="str">
        <f t="shared" si="13"/>
        <v>0</v>
      </c>
      <c r="G183">
        <f>+VLOOKUP(L183,BG!$D$10:$F$70,3,FALSE)</f>
        <v>6</v>
      </c>
      <c r="H183" s="383" t="s">
        <v>959</v>
      </c>
      <c r="I183" s="632">
        <v>1728224</v>
      </c>
      <c r="J183" s="314">
        <f t="shared" si="15"/>
        <v>1728.2239999999999</v>
      </c>
      <c r="K183" t="str">
        <f>+VLOOKUP(D183,'plan de cuentas'!C:G,4,0)</f>
        <v>ACTIVOS</v>
      </c>
      <c r="L183" t="str">
        <f>VLOOKUP(D183,'plan de cuentas'!C:H,5,0)</f>
        <v>Otros créditos CP</v>
      </c>
      <c r="M183" t="str">
        <f>VLOOKUP(D183,'plan de cuentas'!C:I,6,0)</f>
        <v>Otros Deudores</v>
      </c>
      <c r="N183" t="str">
        <f>VLOOKUP(D183,'plan de cuentas'!C:J,7,0)</f>
        <v>Activos Corrientes</v>
      </c>
      <c r="P183" t="str">
        <f t="shared" si="16"/>
        <v>25702</v>
      </c>
      <c r="Q183" t="str">
        <f t="shared" si="14"/>
        <v>15</v>
      </c>
    </row>
    <row r="184" spans="1:17" x14ac:dyDescent="0.25">
      <c r="A184" s="644">
        <v>44742</v>
      </c>
      <c r="B184" s="384">
        <v>6</v>
      </c>
      <c r="C184" s="384" t="s">
        <v>1879</v>
      </c>
      <c r="D184" s="384" t="s">
        <v>960</v>
      </c>
      <c r="E184" t="str">
        <f t="shared" si="12"/>
        <v>150102570206299</v>
      </c>
      <c r="F184" t="str">
        <f t="shared" si="13"/>
        <v>0</v>
      </c>
      <c r="G184">
        <f>+VLOOKUP(L184,BG!$D$10:$F$70,3,FALSE)</f>
        <v>6</v>
      </c>
      <c r="H184" s="384" t="s">
        <v>961</v>
      </c>
      <c r="I184" s="633">
        <v>1450443</v>
      </c>
      <c r="J184" s="314">
        <f t="shared" si="15"/>
        <v>1450.443</v>
      </c>
      <c r="K184" t="str">
        <f>+VLOOKUP(D184,'plan de cuentas'!C:G,4,0)</f>
        <v>ACTIVOS</v>
      </c>
      <c r="L184" t="str">
        <f>VLOOKUP(D184,'plan de cuentas'!C:H,5,0)</f>
        <v>Otros créditos CP</v>
      </c>
      <c r="M184" t="str">
        <f>VLOOKUP(D184,'plan de cuentas'!C:I,6,0)</f>
        <v>Otros Deudores</v>
      </c>
      <c r="N184" t="str">
        <f>VLOOKUP(D184,'plan de cuentas'!C:J,7,0)</f>
        <v>Activos Corrientes</v>
      </c>
      <c r="P184" t="str">
        <f t="shared" si="16"/>
        <v>25702</v>
      </c>
      <c r="Q184" t="str">
        <f t="shared" si="14"/>
        <v>15</v>
      </c>
    </row>
    <row r="185" spans="1:17" x14ac:dyDescent="0.25">
      <c r="A185" s="644">
        <v>44742</v>
      </c>
      <c r="B185" s="383">
        <v>6</v>
      </c>
      <c r="C185" s="383" t="s">
        <v>1880</v>
      </c>
      <c r="D185" s="383" t="s">
        <v>962</v>
      </c>
      <c r="E185" t="str">
        <f t="shared" si="12"/>
        <v>150102570206399</v>
      </c>
      <c r="F185" t="str">
        <f t="shared" si="13"/>
        <v>0</v>
      </c>
      <c r="G185">
        <f>+VLOOKUP(L185,BG!$D$10:$F$70,3,FALSE)</f>
        <v>6</v>
      </c>
      <c r="H185" s="383" t="s">
        <v>963</v>
      </c>
      <c r="I185" s="632">
        <v>-12117878</v>
      </c>
      <c r="J185" s="314">
        <f t="shared" si="15"/>
        <v>-12117.878000000001</v>
      </c>
      <c r="K185" t="str">
        <f>+VLOOKUP(D185,'plan de cuentas'!C:G,4,0)</f>
        <v>ACTIVOS</v>
      </c>
      <c r="L185" t="str">
        <f>VLOOKUP(D185,'plan de cuentas'!C:H,5,0)</f>
        <v>Otros créditos CP</v>
      </c>
      <c r="M185" t="str">
        <f>VLOOKUP(D185,'plan de cuentas'!C:I,6,0)</f>
        <v>Otros Deudores</v>
      </c>
      <c r="N185" t="str">
        <f>VLOOKUP(D185,'plan de cuentas'!C:J,7,0)</f>
        <v>Activos Corrientes</v>
      </c>
      <c r="P185" t="str">
        <f t="shared" si="16"/>
        <v>25702</v>
      </c>
      <c r="Q185" t="str">
        <f t="shared" si="14"/>
        <v>15</v>
      </c>
    </row>
    <row r="186" spans="1:17" x14ac:dyDescent="0.25">
      <c r="A186" s="644">
        <v>44742</v>
      </c>
      <c r="B186" s="384">
        <v>6</v>
      </c>
      <c r="C186" s="384" t="s">
        <v>4811</v>
      </c>
      <c r="D186" s="384" t="s">
        <v>3477</v>
      </c>
      <c r="E186" t="str">
        <f t="shared" si="12"/>
        <v>150102570206699</v>
      </c>
      <c r="F186" t="str">
        <f t="shared" si="13"/>
        <v>0</v>
      </c>
      <c r="G186">
        <f>+VLOOKUP(L186,BG!$D$10:$F$70,3,FALSE)</f>
        <v>6</v>
      </c>
      <c r="H186" s="384" t="s">
        <v>4944</v>
      </c>
      <c r="I186" s="633">
        <v>2194202836</v>
      </c>
      <c r="J186" s="314">
        <f t="shared" si="15"/>
        <v>2194202.8360000001</v>
      </c>
      <c r="K186" t="str">
        <f>+VLOOKUP(D186,'plan de cuentas'!C:G,4,0)</f>
        <v>ACTIVOS</v>
      </c>
      <c r="L186" t="str">
        <f>VLOOKUP(D186,'plan de cuentas'!C:H,5,0)</f>
        <v>Otros créditos CP</v>
      </c>
      <c r="M186" t="str">
        <f>VLOOKUP(D186,'plan de cuentas'!C:I,6,0)</f>
        <v>Otros Deudores</v>
      </c>
      <c r="N186" t="str">
        <f>VLOOKUP(D186,'plan de cuentas'!C:J,7,0)</f>
        <v>Activos Corrientes</v>
      </c>
      <c r="P186" t="str">
        <f t="shared" si="16"/>
        <v>25702</v>
      </c>
      <c r="Q186" t="str">
        <f t="shared" si="14"/>
        <v>15</v>
      </c>
    </row>
    <row r="187" spans="1:17" x14ac:dyDescent="0.25">
      <c r="A187" s="644">
        <v>44742</v>
      </c>
      <c r="B187" s="383">
        <v>6</v>
      </c>
      <c r="C187" s="383" t="s">
        <v>5031</v>
      </c>
      <c r="D187" s="383" t="s">
        <v>3479</v>
      </c>
      <c r="E187" t="str">
        <f t="shared" si="12"/>
        <v>150102570207199</v>
      </c>
      <c r="F187" t="str">
        <f t="shared" si="13"/>
        <v>0</v>
      </c>
      <c r="G187">
        <f>+VLOOKUP(L187,BG!$D$10:$F$70,3,FALSE)</f>
        <v>6</v>
      </c>
      <c r="H187" s="383" t="s">
        <v>3480</v>
      </c>
      <c r="I187" s="632">
        <v>3846619635</v>
      </c>
      <c r="J187" s="314">
        <f t="shared" si="15"/>
        <v>3846619.6349999998</v>
      </c>
      <c r="K187" t="str">
        <f>+VLOOKUP(D187,'plan de cuentas'!C:G,4,0)</f>
        <v>ACTIVOS</v>
      </c>
      <c r="L187" t="str">
        <f>VLOOKUP(D187,'plan de cuentas'!C:H,5,0)</f>
        <v>Otros créditos CP</v>
      </c>
      <c r="M187" t="str">
        <f>VLOOKUP(D187,'plan de cuentas'!C:I,6,0)</f>
        <v>Otros Deudores</v>
      </c>
      <c r="N187" t="str">
        <f>VLOOKUP(D187,'plan de cuentas'!C:J,7,0)</f>
        <v>Activos Corrientes</v>
      </c>
      <c r="P187" t="str">
        <f t="shared" si="16"/>
        <v>25702</v>
      </c>
      <c r="Q187" t="str">
        <f t="shared" si="14"/>
        <v>15</v>
      </c>
    </row>
    <row r="188" spans="1:17" x14ac:dyDescent="0.25">
      <c r="A188" s="681">
        <v>44742</v>
      </c>
      <c r="B188" s="384">
        <v>6</v>
      </c>
      <c r="C188" s="384" t="s">
        <v>5032</v>
      </c>
      <c r="D188" s="384" t="s">
        <v>3486</v>
      </c>
      <c r="E188" t="str">
        <f t="shared" si="12"/>
        <v>150102570208299</v>
      </c>
      <c r="F188" t="str">
        <f t="shared" si="13"/>
        <v>0</v>
      </c>
      <c r="G188">
        <f>+VLOOKUP(L188,BG!$D$10:$F$70,3,FALSE)</f>
        <v>6</v>
      </c>
      <c r="H188" s="384" t="s">
        <v>3487</v>
      </c>
      <c r="I188" s="682">
        <v>9000000000</v>
      </c>
      <c r="J188" s="314">
        <f t="shared" si="15"/>
        <v>9000000</v>
      </c>
      <c r="K188" t="str">
        <f>+VLOOKUP(D188,'plan de cuentas'!C:G,4,0)</f>
        <v>ACTIVOS</v>
      </c>
      <c r="L188" t="str">
        <f>VLOOKUP(D188,'plan de cuentas'!C:H,5,0)</f>
        <v>Otros créditos CP</v>
      </c>
      <c r="M188" t="str">
        <f>VLOOKUP(D188,'plan de cuentas'!C:I,6,0)</f>
        <v>Otros Deudores</v>
      </c>
      <c r="N188" t="str">
        <f>VLOOKUP(D188,'plan de cuentas'!C:J,7,0)</f>
        <v>Activos Corrientes</v>
      </c>
      <c r="P188" t="str">
        <f t="shared" si="16"/>
        <v>25702</v>
      </c>
      <c r="Q188" t="str">
        <f t="shared" si="14"/>
        <v>15</v>
      </c>
    </row>
    <row r="189" spans="1:17" x14ac:dyDescent="0.25">
      <c r="A189" s="644">
        <v>44742</v>
      </c>
      <c r="B189" s="383">
        <v>6</v>
      </c>
      <c r="C189" s="383" t="s">
        <v>1881</v>
      </c>
      <c r="D189" s="383" t="s">
        <v>966</v>
      </c>
      <c r="E189" t="str">
        <f t="shared" si="12"/>
        <v>150102570208799</v>
      </c>
      <c r="F189" t="str">
        <f t="shared" si="13"/>
        <v>0</v>
      </c>
      <c r="G189">
        <f>+VLOOKUP(L189,BG!$D$10:$F$70,3,FALSE)</f>
        <v>5</v>
      </c>
      <c r="H189" s="383" t="s">
        <v>967</v>
      </c>
      <c r="I189" s="632">
        <v>19074459998</v>
      </c>
      <c r="J189" s="664">
        <f t="shared" si="15"/>
        <v>19074459.998</v>
      </c>
      <c r="K189" t="str">
        <f>+VLOOKUP(D189,'plan de cuentas'!C:G,4,0)</f>
        <v>ACTIVOS</v>
      </c>
      <c r="L189" t="str">
        <f>VLOOKUP(D189,'plan de cuentas'!C:H,5,0)</f>
        <v>Cuentas por Cobrar LP</v>
      </c>
      <c r="M189" t="str">
        <f>VLOOKUP(D189,'plan de cuentas'!C:I,6,0)</f>
        <v>Deudores por prestamos locales</v>
      </c>
      <c r="N189" t="str">
        <f>VLOOKUP(D189,'plan de cuentas'!C:J,7,0)</f>
        <v>Activos no Corrientes</v>
      </c>
      <c r="P189" t="str">
        <f t="shared" si="16"/>
        <v>25702</v>
      </c>
      <c r="Q189" t="str">
        <f t="shared" si="14"/>
        <v>15</v>
      </c>
    </row>
    <row r="190" spans="1:17" x14ac:dyDescent="0.25">
      <c r="A190" s="644">
        <v>44742</v>
      </c>
      <c r="B190" s="384">
        <v>6</v>
      </c>
      <c r="C190" s="384" t="s">
        <v>5033</v>
      </c>
      <c r="D190" s="384" t="s">
        <v>4506</v>
      </c>
      <c r="E190" t="str">
        <f t="shared" si="12"/>
        <v>150102570208899</v>
      </c>
      <c r="F190" t="str">
        <f t="shared" si="13"/>
        <v>0</v>
      </c>
      <c r="G190">
        <f>+VLOOKUP(L190,BG!$D$10:$F$70,3,FALSE)</f>
        <v>6</v>
      </c>
      <c r="H190" s="384" t="s">
        <v>4512</v>
      </c>
      <c r="I190" s="633">
        <v>304173648</v>
      </c>
      <c r="J190" s="314">
        <f t="shared" si="15"/>
        <v>304173.64799999999</v>
      </c>
      <c r="K190" t="str">
        <f>+VLOOKUP(D190,'plan de cuentas'!C:G,4,0)</f>
        <v>ACTIVOS</v>
      </c>
      <c r="L190" t="str">
        <f>VLOOKUP(D190,'plan de cuentas'!C:H,5,0)</f>
        <v>Otros créditos CP</v>
      </c>
      <c r="M190" t="str">
        <f>VLOOKUP(D190,'plan de cuentas'!C:I,6,0)</f>
        <v>Otros Deudores</v>
      </c>
      <c r="N190" t="str">
        <f>VLOOKUP(D190,'plan de cuentas'!C:J,7,0)</f>
        <v>Activos Corrientes</v>
      </c>
      <c r="P190" t="str">
        <f t="shared" si="16"/>
        <v>25702</v>
      </c>
      <c r="Q190" t="str">
        <f t="shared" si="14"/>
        <v>15</v>
      </c>
    </row>
    <row r="191" spans="1:17" x14ac:dyDescent="0.25">
      <c r="A191" s="644">
        <v>44742</v>
      </c>
      <c r="B191" s="383">
        <v>6</v>
      </c>
      <c r="C191" s="383" t="s">
        <v>1882</v>
      </c>
      <c r="D191" s="383" t="s">
        <v>968</v>
      </c>
      <c r="E191" t="str">
        <f t="shared" si="12"/>
        <v>150102570209099</v>
      </c>
      <c r="F191" t="str">
        <f t="shared" si="13"/>
        <v>0</v>
      </c>
      <c r="G191">
        <f>+VLOOKUP(L191,BG!$D$10:$F$70,3,FALSE)</f>
        <v>6</v>
      </c>
      <c r="H191" s="383" t="s">
        <v>969</v>
      </c>
      <c r="I191" s="632">
        <v>-825736376</v>
      </c>
      <c r="J191" s="314">
        <f t="shared" si="15"/>
        <v>-825736.37600000005</v>
      </c>
      <c r="K191" t="str">
        <f>+VLOOKUP(D191,'plan de cuentas'!C:G,4,0)</f>
        <v>ACTIVOS</v>
      </c>
      <c r="L191" t="str">
        <f>VLOOKUP(D191,'plan de cuentas'!C:H,5,0)</f>
        <v>Otros créditos CP</v>
      </c>
      <c r="M191" t="str">
        <f>VLOOKUP(D191,'plan de cuentas'!C:I,6,0)</f>
        <v>Otros Deudores</v>
      </c>
      <c r="N191" t="str">
        <f>VLOOKUP(D191,'plan de cuentas'!C:J,7,0)</f>
        <v>Activos Corrientes</v>
      </c>
      <c r="P191" t="str">
        <f t="shared" si="16"/>
        <v>25702</v>
      </c>
      <c r="Q191" t="str">
        <f t="shared" si="14"/>
        <v>15</v>
      </c>
    </row>
    <row r="192" spans="1:17" x14ac:dyDescent="0.25">
      <c r="A192" s="644">
        <v>44742</v>
      </c>
      <c r="B192" s="384">
        <v>7</v>
      </c>
      <c r="C192" s="384" t="s">
        <v>5034</v>
      </c>
      <c r="D192" s="384" t="s">
        <v>4641</v>
      </c>
      <c r="E192" t="str">
        <f t="shared" si="12"/>
        <v>150102570210199</v>
      </c>
      <c r="F192" t="str">
        <f t="shared" si="13"/>
        <v>0</v>
      </c>
      <c r="G192">
        <f>+VLOOKUP(L192,BG!$D$10:$F$70,3,FALSE)</f>
        <v>6</v>
      </c>
      <c r="H192" s="384" t="s">
        <v>4945</v>
      </c>
      <c r="I192" s="633">
        <v>-12391647</v>
      </c>
      <c r="J192" s="314">
        <f t="shared" si="15"/>
        <v>-12391.647000000001</v>
      </c>
      <c r="K192" t="str">
        <f>+VLOOKUP(D192,'plan de cuentas'!C:G,4,0)</f>
        <v>ACTIVOS</v>
      </c>
      <c r="L192" t="str">
        <f>VLOOKUP(D192,'plan de cuentas'!C:H,5,0)</f>
        <v>Otros créditos CP</v>
      </c>
      <c r="M192" t="str">
        <f>VLOOKUP(D192,'plan de cuentas'!C:I,6,0)</f>
        <v>Otros Deudores</v>
      </c>
      <c r="N192" t="str">
        <f>VLOOKUP(D192,'plan de cuentas'!C:J,7,0)</f>
        <v>Activos Corrientes</v>
      </c>
      <c r="P192" t="str">
        <f t="shared" si="16"/>
        <v>25702</v>
      </c>
      <c r="Q192" t="str">
        <f t="shared" si="14"/>
        <v>15</v>
      </c>
    </row>
    <row r="193" spans="1:17" x14ac:dyDescent="0.25">
      <c r="A193" s="644">
        <v>44742</v>
      </c>
      <c r="B193" s="383">
        <v>6</v>
      </c>
      <c r="C193" s="383" t="s">
        <v>5035</v>
      </c>
      <c r="D193" s="383" t="s">
        <v>4642</v>
      </c>
      <c r="E193" t="str">
        <f t="shared" si="12"/>
        <v>150102570210299</v>
      </c>
      <c r="F193" t="str">
        <f t="shared" si="13"/>
        <v>0</v>
      </c>
      <c r="G193">
        <f>+VLOOKUP(L193,BG!$D$10:$F$70,3,FALSE)</f>
        <v>6</v>
      </c>
      <c r="H193" s="383" t="s">
        <v>4676</v>
      </c>
      <c r="I193" s="632">
        <v>638866966</v>
      </c>
      <c r="J193" s="314">
        <f t="shared" si="15"/>
        <v>638866.96600000001</v>
      </c>
      <c r="K193" t="str">
        <f>+VLOOKUP(D193,'plan de cuentas'!C:G,4,0)</f>
        <v>ACTIVOS</v>
      </c>
      <c r="L193" t="str">
        <f>VLOOKUP(D193,'plan de cuentas'!C:H,5,0)</f>
        <v>Otros créditos CP</v>
      </c>
      <c r="M193" t="str">
        <f>VLOOKUP(D193,'plan de cuentas'!C:I,6,0)</f>
        <v>Otros Deudores</v>
      </c>
      <c r="N193" t="str">
        <f>VLOOKUP(D193,'plan de cuentas'!C:J,7,0)</f>
        <v>Activos Corrientes</v>
      </c>
      <c r="P193" t="str">
        <f t="shared" si="16"/>
        <v>25702</v>
      </c>
      <c r="Q193" t="str">
        <f t="shared" si="14"/>
        <v>15</v>
      </c>
    </row>
    <row r="194" spans="1:17" x14ac:dyDescent="0.25">
      <c r="A194" s="681">
        <v>44742</v>
      </c>
      <c r="B194" s="384">
        <v>7</v>
      </c>
      <c r="C194" s="384" t="s">
        <v>5036</v>
      </c>
      <c r="D194" s="384" t="s">
        <v>4643</v>
      </c>
      <c r="E194" t="str">
        <f t="shared" si="12"/>
        <v>150102570210699</v>
      </c>
      <c r="F194" t="str">
        <f t="shared" si="13"/>
        <v>0</v>
      </c>
      <c r="G194">
        <f>+VLOOKUP(L194,BG!$D$10:$F$70,3,FALSE)</f>
        <v>6</v>
      </c>
      <c r="H194" s="384" t="s">
        <v>4677</v>
      </c>
      <c r="I194" s="682">
        <v>85532000</v>
      </c>
      <c r="J194" s="314">
        <f t="shared" si="15"/>
        <v>85532</v>
      </c>
      <c r="K194" t="str">
        <f>+VLOOKUP(D194,'plan de cuentas'!C:G,4,0)</f>
        <v>ACTIVOS</v>
      </c>
      <c r="L194" t="str">
        <f>VLOOKUP(D194,'plan de cuentas'!C:H,5,0)</f>
        <v>Otros créditos CP</v>
      </c>
      <c r="M194" t="str">
        <f>VLOOKUP(D194,'plan de cuentas'!C:I,6,0)</f>
        <v>Otros Deudores</v>
      </c>
      <c r="N194" t="str">
        <f>VLOOKUP(D194,'plan de cuentas'!C:J,7,0)</f>
        <v>Activos Corrientes</v>
      </c>
      <c r="P194" t="str">
        <f t="shared" si="16"/>
        <v>25702</v>
      </c>
      <c r="Q194" t="str">
        <f t="shared" si="14"/>
        <v>15</v>
      </c>
    </row>
    <row r="195" spans="1:17" x14ac:dyDescent="0.25">
      <c r="A195" s="681">
        <v>44742</v>
      </c>
      <c r="B195" s="384">
        <v>6</v>
      </c>
      <c r="C195" s="384" t="s">
        <v>4814</v>
      </c>
      <c r="D195" s="384" t="s">
        <v>3500</v>
      </c>
      <c r="E195" t="str">
        <f t="shared" si="12"/>
        <v>150102570210701</v>
      </c>
      <c r="F195" t="str">
        <f t="shared" si="13"/>
        <v>0</v>
      </c>
      <c r="G195">
        <f>+VLOOKUP(L195,BG!$D$10:$F$70,3,FALSE)</f>
        <v>6</v>
      </c>
      <c r="H195" s="384" t="s">
        <v>3501</v>
      </c>
      <c r="I195" s="682">
        <v>100237511</v>
      </c>
      <c r="J195" s="314">
        <f t="shared" si="15"/>
        <v>100237.511</v>
      </c>
      <c r="K195" t="str">
        <f>+VLOOKUP(D195,'plan de cuentas'!C:G,4,0)</f>
        <v>ACTIVOS</v>
      </c>
      <c r="L195" t="str">
        <f>VLOOKUP(D195,'plan de cuentas'!C:H,5,0)</f>
        <v>Otros créditos CP</v>
      </c>
      <c r="M195" t="str">
        <f>VLOOKUP(D195,'plan de cuentas'!C:I,6,0)</f>
        <v>Otros Deudores</v>
      </c>
      <c r="N195" t="str">
        <f>VLOOKUP(D195,'plan de cuentas'!C:J,7,0)</f>
        <v>Activos Corrientes</v>
      </c>
      <c r="P195" t="str">
        <f t="shared" si="16"/>
        <v>25702</v>
      </c>
      <c r="Q195" t="str">
        <f t="shared" si="14"/>
        <v>15</v>
      </c>
    </row>
    <row r="196" spans="1:17" s="315" customFormat="1" x14ac:dyDescent="0.25">
      <c r="A196" s="644">
        <v>44742</v>
      </c>
      <c r="B196" s="384">
        <v>6</v>
      </c>
      <c r="C196" s="384" t="s">
        <v>5037</v>
      </c>
      <c r="D196" s="384" t="s">
        <v>4644</v>
      </c>
      <c r="E196" t="str">
        <f t="shared" si="12"/>
        <v>150102570210799</v>
      </c>
      <c r="F196" t="str">
        <f t="shared" si="13"/>
        <v>0</v>
      </c>
      <c r="G196">
        <f>+VLOOKUP(L196,BG!$D$10:$F$70,3,FALSE)</f>
        <v>6</v>
      </c>
      <c r="H196" s="384" t="s">
        <v>4678</v>
      </c>
      <c r="I196" s="633">
        <v>12391647</v>
      </c>
      <c r="J196" s="314">
        <f t="shared" si="15"/>
        <v>12391.647000000001</v>
      </c>
      <c r="K196" t="str">
        <f>+VLOOKUP(D196,'plan de cuentas'!C:G,4,0)</f>
        <v>ACTIVOS</v>
      </c>
      <c r="L196" t="str">
        <f>VLOOKUP(D196,'plan de cuentas'!C:H,5,0)</f>
        <v>Otros créditos CP</v>
      </c>
      <c r="M196" t="str">
        <f>VLOOKUP(D196,'plan de cuentas'!C:I,6,0)</f>
        <v>Otros Deudores</v>
      </c>
      <c r="N196" t="str">
        <f>VLOOKUP(D196,'plan de cuentas'!C:J,7,0)</f>
        <v>Activos Corrientes</v>
      </c>
      <c r="O196"/>
      <c r="P196" t="str">
        <f t="shared" si="16"/>
        <v>25702</v>
      </c>
      <c r="Q196" t="str">
        <f t="shared" si="14"/>
        <v>15</v>
      </c>
    </row>
    <row r="197" spans="1:17" x14ac:dyDescent="0.25">
      <c r="A197" s="681">
        <v>44742</v>
      </c>
      <c r="B197" s="384">
        <v>6</v>
      </c>
      <c r="C197" s="384" t="s">
        <v>5038</v>
      </c>
      <c r="D197" s="384" t="s">
        <v>4645</v>
      </c>
      <c r="E197" t="str">
        <f t="shared" ref="E197:E260" si="17">+MID(D197,3,2)&amp;+MID(D197,6,1)&amp;+MID(D197,8,2)&amp;+MID(D197,11,3)&amp;+MID(D197,17,2)&amp;+MID(D197,20,3)&amp;+MID(D197,24,2)</f>
        <v>150102570211001</v>
      </c>
      <c r="F197" t="str">
        <f t="shared" ref="F197:F260" si="18">MID(E197,3,1)</f>
        <v>0</v>
      </c>
      <c r="G197">
        <f>+VLOOKUP(L197,BG!$D$10:$F$70,3,FALSE)</f>
        <v>6</v>
      </c>
      <c r="H197" s="384" t="s">
        <v>4679</v>
      </c>
      <c r="I197" s="682">
        <v>136955200</v>
      </c>
      <c r="J197" s="314">
        <f t="shared" si="15"/>
        <v>136955.20000000001</v>
      </c>
      <c r="K197" t="str">
        <f>+VLOOKUP(D197,'plan de cuentas'!C:G,4,0)</f>
        <v>ACTIVOS</v>
      </c>
      <c r="L197" t="str">
        <f>VLOOKUP(D197,'plan de cuentas'!C:H,5,0)</f>
        <v>Otros créditos CP</v>
      </c>
      <c r="M197" t="str">
        <f>VLOOKUP(D197,'plan de cuentas'!C:I,6,0)</f>
        <v>Otros Deudores</v>
      </c>
      <c r="N197" t="str">
        <f>VLOOKUP(D197,'plan de cuentas'!C:J,7,0)</f>
        <v>Activos Corrientes</v>
      </c>
      <c r="P197" t="str">
        <f t="shared" si="16"/>
        <v>25702</v>
      </c>
      <c r="Q197" t="str">
        <f t="shared" si="14"/>
        <v>15</v>
      </c>
    </row>
    <row r="198" spans="1:17" s="315" customFormat="1" x14ac:dyDescent="0.25">
      <c r="A198" s="644">
        <v>44742</v>
      </c>
      <c r="B198" s="384">
        <v>6</v>
      </c>
      <c r="C198" s="384" t="s">
        <v>4815</v>
      </c>
      <c r="D198" s="384" t="s">
        <v>4722</v>
      </c>
      <c r="E198" t="str">
        <f t="shared" si="17"/>
        <v>150102570211399</v>
      </c>
      <c r="F198" t="str">
        <f t="shared" si="18"/>
        <v>0</v>
      </c>
      <c r="G198">
        <f>+VLOOKUP(L198,BG!$D$10:$F$70,3,FALSE)</f>
        <v>6</v>
      </c>
      <c r="H198" s="383" t="s">
        <v>4723</v>
      </c>
      <c r="I198" s="632">
        <v>659090909</v>
      </c>
      <c r="J198" s="314">
        <f t="shared" si="15"/>
        <v>659090.90899999999</v>
      </c>
      <c r="K198" t="str">
        <f>+VLOOKUP(D198,'plan de cuentas'!C:G,4,0)</f>
        <v>ACTIVOS</v>
      </c>
      <c r="L198" t="str">
        <f>VLOOKUP(D198,'plan de cuentas'!C:H,5,0)</f>
        <v>Otros créditos CP</v>
      </c>
      <c r="M198" t="str">
        <f>VLOOKUP(D198,'plan de cuentas'!C:I,6,0)</f>
        <v>Otros Deudores</v>
      </c>
      <c r="N198" t="str">
        <f>VLOOKUP(D198,'plan de cuentas'!C:J,7,0)</f>
        <v>Activos Corrientes</v>
      </c>
      <c r="O198"/>
      <c r="P198" t="str">
        <f t="shared" si="16"/>
        <v>25702</v>
      </c>
      <c r="Q198" t="str">
        <f t="shared" ref="Q198:Q261" si="19">+LEFT(E198,2)</f>
        <v>15</v>
      </c>
    </row>
    <row r="199" spans="1:17" s="315" customFormat="1" x14ac:dyDescent="0.25">
      <c r="A199" s="644">
        <v>44742</v>
      </c>
      <c r="B199" s="383">
        <v>6</v>
      </c>
      <c r="C199" s="383" t="s">
        <v>2879</v>
      </c>
      <c r="D199" s="383" t="s">
        <v>2280</v>
      </c>
      <c r="E199" t="str">
        <f t="shared" si="17"/>
        <v>150102570214901</v>
      </c>
      <c r="F199" t="str">
        <f t="shared" si="18"/>
        <v>0</v>
      </c>
      <c r="G199">
        <f>+VLOOKUP(L199,BG!$D$10:$F$70,3,FALSE)</f>
        <v>6</v>
      </c>
      <c r="H199" s="384" t="s">
        <v>2647</v>
      </c>
      <c r="I199" s="633">
        <v>1109269</v>
      </c>
      <c r="J199" s="314">
        <f t="shared" si="15"/>
        <v>1109.269</v>
      </c>
      <c r="K199" t="str">
        <f>+VLOOKUP(D199,'plan de cuentas'!C:G,4,0)</f>
        <v>ACTIVOS</v>
      </c>
      <c r="L199" t="str">
        <f>VLOOKUP(D199,'plan de cuentas'!C:H,5,0)</f>
        <v>Otros créditos CP</v>
      </c>
      <c r="M199" t="str">
        <f>VLOOKUP(D199,'plan de cuentas'!C:I,6,0)</f>
        <v>Otros Deudores</v>
      </c>
      <c r="N199" t="str">
        <f>VLOOKUP(D199,'plan de cuentas'!C:J,7,0)</f>
        <v>Activos Corrientes</v>
      </c>
      <c r="O199"/>
      <c r="P199" t="str">
        <f t="shared" si="16"/>
        <v>25702</v>
      </c>
      <c r="Q199" t="str">
        <f t="shared" si="19"/>
        <v>15</v>
      </c>
    </row>
    <row r="200" spans="1:17" x14ac:dyDescent="0.25">
      <c r="A200" s="644">
        <v>44742</v>
      </c>
      <c r="B200" s="384">
        <v>6</v>
      </c>
      <c r="C200" s="384" t="s">
        <v>1883</v>
      </c>
      <c r="D200" s="384" t="s">
        <v>970</v>
      </c>
      <c r="E200" t="str">
        <f t="shared" si="17"/>
        <v>150102570214999</v>
      </c>
      <c r="F200" t="str">
        <f t="shared" si="18"/>
        <v>0</v>
      </c>
      <c r="G200">
        <f>+VLOOKUP(L200,BG!$D$10:$F$70,3,FALSE)</f>
        <v>6</v>
      </c>
      <c r="H200" s="383" t="s">
        <v>971</v>
      </c>
      <c r="I200" s="632">
        <v>2962464</v>
      </c>
      <c r="J200" s="314">
        <f t="shared" si="15"/>
        <v>2962.4639999999999</v>
      </c>
      <c r="K200" t="str">
        <f>+VLOOKUP(D200,'plan de cuentas'!C:G,4,0)</f>
        <v>ACTIVOS</v>
      </c>
      <c r="L200" t="str">
        <f>VLOOKUP(D200,'plan de cuentas'!C:H,5,0)</f>
        <v>Otros créditos CP</v>
      </c>
      <c r="M200" t="str">
        <f>VLOOKUP(D200,'plan de cuentas'!C:I,6,0)</f>
        <v>Otros Deudores</v>
      </c>
      <c r="N200" t="str">
        <f>VLOOKUP(D200,'plan de cuentas'!C:J,7,0)</f>
        <v>Activos Corrientes</v>
      </c>
      <c r="P200" t="str">
        <f t="shared" si="16"/>
        <v>25702</v>
      </c>
      <c r="Q200" t="str">
        <f t="shared" si="19"/>
        <v>15</v>
      </c>
    </row>
    <row r="201" spans="1:17" x14ac:dyDescent="0.25">
      <c r="A201" s="644">
        <v>44742</v>
      </c>
      <c r="B201" s="383">
        <v>6</v>
      </c>
      <c r="C201" s="383" t="s">
        <v>5039</v>
      </c>
      <c r="D201" s="383" t="s">
        <v>4536</v>
      </c>
      <c r="E201" t="str">
        <f t="shared" si="17"/>
        <v>150102570215399</v>
      </c>
      <c r="F201" t="str">
        <f t="shared" si="18"/>
        <v>0</v>
      </c>
      <c r="G201">
        <f>+VLOOKUP(L201,BG!$D$10:$F$70,3,FALSE)</f>
        <v>6</v>
      </c>
      <c r="H201" s="383" t="s">
        <v>4577</v>
      </c>
      <c r="I201" s="632">
        <v>3627822</v>
      </c>
      <c r="J201" s="314">
        <f t="shared" si="15"/>
        <v>3627.8220000000001</v>
      </c>
      <c r="K201" t="str">
        <f>+VLOOKUP(D201,'plan de cuentas'!C:G,4,0)</f>
        <v>ACTIVOS</v>
      </c>
      <c r="L201" t="str">
        <f>VLOOKUP(D201,'plan de cuentas'!C:H,5,0)</f>
        <v>Otros créditos CP</v>
      </c>
      <c r="M201" t="str">
        <f>VLOOKUP(D201,'plan de cuentas'!C:I,6,0)</f>
        <v>Otros Deudores</v>
      </c>
      <c r="N201" t="str">
        <f>VLOOKUP(D201,'plan de cuentas'!C:J,7,0)</f>
        <v>Activos Corrientes</v>
      </c>
      <c r="P201" t="str">
        <f t="shared" si="16"/>
        <v>25702</v>
      </c>
      <c r="Q201" t="str">
        <f t="shared" si="19"/>
        <v>15</v>
      </c>
    </row>
    <row r="202" spans="1:17" x14ac:dyDescent="0.25">
      <c r="A202" s="681">
        <v>44742</v>
      </c>
      <c r="B202" s="384">
        <v>6</v>
      </c>
      <c r="C202" s="384" t="s">
        <v>4816</v>
      </c>
      <c r="D202" s="384" t="s">
        <v>4537</v>
      </c>
      <c r="E202" t="str">
        <f t="shared" si="17"/>
        <v>150102570215499</v>
      </c>
      <c r="F202" t="str">
        <f t="shared" si="18"/>
        <v>0</v>
      </c>
      <c r="G202">
        <f>+VLOOKUP(L202,BG!$D$10:$F$70,3,FALSE)</f>
        <v>6</v>
      </c>
      <c r="H202" s="384" t="s">
        <v>4578</v>
      </c>
      <c r="I202" s="682">
        <v>14161453</v>
      </c>
      <c r="J202" s="314">
        <f t="shared" si="15"/>
        <v>14161.453</v>
      </c>
      <c r="K202" t="str">
        <f>+VLOOKUP(D202,'plan de cuentas'!C:G,4,0)</f>
        <v>ACTIVOS</v>
      </c>
      <c r="L202" t="str">
        <f>VLOOKUP(D202,'plan de cuentas'!C:H,5,0)</f>
        <v>Otros créditos CP</v>
      </c>
      <c r="M202" t="str">
        <f>VLOOKUP(D202,'plan de cuentas'!C:I,6,0)</f>
        <v>Otros Deudores</v>
      </c>
      <c r="N202" t="str">
        <f>VLOOKUP(D202,'plan de cuentas'!C:J,7,0)</f>
        <v>Activos Corrientes</v>
      </c>
      <c r="P202" t="str">
        <f t="shared" si="16"/>
        <v>25702</v>
      </c>
      <c r="Q202" t="str">
        <f t="shared" si="19"/>
        <v>15</v>
      </c>
    </row>
    <row r="203" spans="1:17" x14ac:dyDescent="0.25">
      <c r="A203" s="681">
        <v>44742</v>
      </c>
      <c r="B203" s="384">
        <v>6</v>
      </c>
      <c r="C203" s="384" t="s">
        <v>5040</v>
      </c>
      <c r="D203" s="384" t="s">
        <v>2282</v>
      </c>
      <c r="E203" t="str">
        <f t="shared" si="17"/>
        <v>150102570226899</v>
      </c>
      <c r="F203" t="str">
        <f t="shared" si="18"/>
        <v>0</v>
      </c>
      <c r="G203">
        <f>+VLOOKUP(L203,BG!$D$10:$F$70,3,FALSE)</f>
        <v>6</v>
      </c>
      <c r="H203" s="384" t="s">
        <v>2649</v>
      </c>
      <c r="I203" s="682">
        <v>-1848071745</v>
      </c>
      <c r="J203" s="314">
        <f t="shared" si="15"/>
        <v>-1848071.7450000001</v>
      </c>
      <c r="K203" t="str">
        <f>+VLOOKUP(D203,'plan de cuentas'!C:G,4,0)</f>
        <v>ACTIVOS</v>
      </c>
      <c r="L203" t="str">
        <f>VLOOKUP(D203,'plan de cuentas'!C:H,5,0)</f>
        <v>Otros créditos CP</v>
      </c>
      <c r="M203" t="str">
        <f>VLOOKUP(D203,'plan de cuentas'!C:I,6,0)</f>
        <v>Otros Deudores</v>
      </c>
      <c r="N203" t="str">
        <f>VLOOKUP(D203,'plan de cuentas'!C:J,7,0)</f>
        <v>Activos Corrientes</v>
      </c>
      <c r="P203" t="str">
        <f t="shared" si="16"/>
        <v>25702</v>
      </c>
      <c r="Q203" t="str">
        <f t="shared" si="19"/>
        <v>15</v>
      </c>
    </row>
    <row r="204" spans="1:17" s="315" customFormat="1" x14ac:dyDescent="0.25">
      <c r="A204" s="644">
        <v>44742</v>
      </c>
      <c r="B204" s="384">
        <v>6</v>
      </c>
      <c r="C204" s="384" t="s">
        <v>2880</v>
      </c>
      <c r="D204" s="384" t="s">
        <v>2283</v>
      </c>
      <c r="E204" t="str">
        <f t="shared" si="17"/>
        <v>150102570226999</v>
      </c>
      <c r="F204" t="str">
        <f t="shared" si="18"/>
        <v>0</v>
      </c>
      <c r="G204">
        <f>+VLOOKUP(L204,BG!$D$10:$F$70,3,FALSE)</f>
        <v>6</v>
      </c>
      <c r="H204" s="384" t="s">
        <v>2650</v>
      </c>
      <c r="I204" s="633">
        <v>120517769</v>
      </c>
      <c r="J204" s="314">
        <f t="shared" ref="J204:J267" si="20">I204/1000</f>
        <v>120517.769</v>
      </c>
      <c r="K204" t="str">
        <f>+VLOOKUP(D204,'plan de cuentas'!C:G,4,0)</f>
        <v>ACTIVOS</v>
      </c>
      <c r="L204" t="str">
        <f>VLOOKUP(D204,'plan de cuentas'!C:H,5,0)</f>
        <v>Otros créditos CP</v>
      </c>
      <c r="M204" t="str">
        <f>VLOOKUP(D204,'plan de cuentas'!C:I,6,0)</f>
        <v>Otros Deudores</v>
      </c>
      <c r="N204" t="str">
        <f>VLOOKUP(D204,'plan de cuentas'!C:J,7,0)</f>
        <v>Activos Corrientes</v>
      </c>
      <c r="O204"/>
      <c r="P204" t="str">
        <f t="shared" ref="P204:P267" si="21">MID(E204,6,5)</f>
        <v>25702</v>
      </c>
      <c r="Q204" t="str">
        <f t="shared" si="19"/>
        <v>15</v>
      </c>
    </row>
    <row r="205" spans="1:17" s="315" customFormat="1" x14ac:dyDescent="0.25">
      <c r="A205" s="644">
        <v>44742</v>
      </c>
      <c r="B205" s="383">
        <v>6</v>
      </c>
      <c r="C205" s="383" t="s">
        <v>2881</v>
      </c>
      <c r="D205" s="383" t="s">
        <v>2284</v>
      </c>
      <c r="E205" t="str">
        <f t="shared" si="17"/>
        <v>150102570227099</v>
      </c>
      <c r="F205" t="str">
        <f t="shared" si="18"/>
        <v>0</v>
      </c>
      <c r="G205">
        <f>+VLOOKUP(L205,BG!$D$10:$F$70,3,FALSE)</f>
        <v>6</v>
      </c>
      <c r="H205" s="384" t="s">
        <v>2651</v>
      </c>
      <c r="I205" s="633">
        <v>-2561668589</v>
      </c>
      <c r="J205" s="314">
        <f t="shared" si="20"/>
        <v>-2561668.5890000002</v>
      </c>
      <c r="K205" t="str">
        <f>+VLOOKUP(D205,'plan de cuentas'!C:G,4,0)</f>
        <v>ACTIVOS</v>
      </c>
      <c r="L205" t="str">
        <f>VLOOKUP(D205,'plan de cuentas'!C:H,5,0)</f>
        <v>Otros créditos CP</v>
      </c>
      <c r="M205" t="str">
        <f>VLOOKUP(D205,'plan de cuentas'!C:I,6,0)</f>
        <v>Otros Deudores</v>
      </c>
      <c r="N205" t="str">
        <f>VLOOKUP(D205,'plan de cuentas'!C:J,7,0)</f>
        <v>Activos Corrientes</v>
      </c>
      <c r="O205"/>
      <c r="P205" t="str">
        <f t="shared" si="21"/>
        <v>25702</v>
      </c>
      <c r="Q205" t="str">
        <f t="shared" si="19"/>
        <v>15</v>
      </c>
    </row>
    <row r="206" spans="1:17" s="315" customFormat="1" x14ac:dyDescent="0.25">
      <c r="A206" s="644">
        <v>44742</v>
      </c>
      <c r="B206" s="384">
        <v>6</v>
      </c>
      <c r="C206" s="384" t="s">
        <v>5041</v>
      </c>
      <c r="D206" s="384" t="s">
        <v>3541</v>
      </c>
      <c r="E206" t="str">
        <f t="shared" si="17"/>
        <v>150102570229699</v>
      </c>
      <c r="F206" t="str">
        <f t="shared" si="18"/>
        <v>0</v>
      </c>
      <c r="G206">
        <f>+VLOOKUP(L206,BG!$D$10:$F$70,3,FALSE)</f>
        <v>6</v>
      </c>
      <c r="H206" s="384" t="s">
        <v>4902</v>
      </c>
      <c r="I206" s="633">
        <v>4000000</v>
      </c>
      <c r="J206" s="314">
        <f t="shared" si="20"/>
        <v>4000</v>
      </c>
      <c r="K206" t="str">
        <f>+VLOOKUP(D206,'plan de cuentas'!C:G,4,0)</f>
        <v>ACTIVOS</v>
      </c>
      <c r="L206" t="str">
        <f>VLOOKUP(D206,'plan de cuentas'!C:H,5,0)</f>
        <v>Otros créditos CP</v>
      </c>
      <c r="M206" t="str">
        <f>VLOOKUP(D206,'plan de cuentas'!C:I,6,0)</f>
        <v>Otros Deudores</v>
      </c>
      <c r="N206" t="str">
        <f>VLOOKUP(D206,'plan de cuentas'!C:J,7,0)</f>
        <v>Activos Corrientes</v>
      </c>
      <c r="O206"/>
      <c r="P206" t="str">
        <f t="shared" si="21"/>
        <v>25702</v>
      </c>
      <c r="Q206" t="str">
        <f t="shared" si="19"/>
        <v>15</v>
      </c>
    </row>
    <row r="207" spans="1:17" s="315" customFormat="1" x14ac:dyDescent="0.25">
      <c r="A207" s="644">
        <v>44742</v>
      </c>
      <c r="B207" s="383">
        <v>6</v>
      </c>
      <c r="C207" s="383" t="s">
        <v>4817</v>
      </c>
      <c r="D207" s="383" t="s">
        <v>4647</v>
      </c>
      <c r="E207" t="str">
        <f t="shared" si="17"/>
        <v>150102570230099</v>
      </c>
      <c r="F207" t="str">
        <f t="shared" si="18"/>
        <v>0</v>
      </c>
      <c r="G207">
        <f>+VLOOKUP(L207,BG!$D$10:$F$70,3,FALSE)</f>
        <v>6</v>
      </c>
      <c r="H207" s="383" t="s">
        <v>4680</v>
      </c>
      <c r="I207" s="632">
        <v>20939730</v>
      </c>
      <c r="J207" s="314">
        <f t="shared" si="20"/>
        <v>20939.73</v>
      </c>
      <c r="K207" t="str">
        <f>+VLOOKUP(D207,'plan de cuentas'!C:G,4,0)</f>
        <v>ACTIVOS</v>
      </c>
      <c r="L207" t="str">
        <f>VLOOKUP(D207,'plan de cuentas'!C:H,5,0)</f>
        <v>Otros créditos CP</v>
      </c>
      <c r="M207" t="str">
        <f>VLOOKUP(D207,'plan de cuentas'!C:I,6,0)</f>
        <v>Otros Deudores</v>
      </c>
      <c r="N207" t="str">
        <f>VLOOKUP(D207,'plan de cuentas'!C:J,7,0)</f>
        <v>Activos Corrientes</v>
      </c>
      <c r="O207"/>
      <c r="P207" t="str">
        <f t="shared" si="21"/>
        <v>25702</v>
      </c>
      <c r="Q207" t="str">
        <f t="shared" si="19"/>
        <v>15</v>
      </c>
    </row>
    <row r="208" spans="1:17" s="315" customFormat="1" x14ac:dyDescent="0.25">
      <c r="A208" s="644">
        <v>44742</v>
      </c>
      <c r="B208" s="384">
        <v>6</v>
      </c>
      <c r="C208" s="384" t="s">
        <v>5042</v>
      </c>
      <c r="D208" s="384" t="s">
        <v>3550</v>
      </c>
      <c r="E208" t="str">
        <f t="shared" si="17"/>
        <v>150102570400101</v>
      </c>
      <c r="F208" t="str">
        <f t="shared" si="18"/>
        <v>0</v>
      </c>
      <c r="G208">
        <f>+VLOOKUP(L208,BG!$D$10:$F$70,3,FALSE)</f>
        <v>6</v>
      </c>
      <c r="H208" s="383" t="s">
        <v>3551</v>
      </c>
      <c r="I208" s="632">
        <v>70673899870</v>
      </c>
      <c r="J208" s="314">
        <f t="shared" si="20"/>
        <v>70673899.870000005</v>
      </c>
      <c r="K208" t="str">
        <f>+VLOOKUP(D208,'plan de cuentas'!C:G,4,0)</f>
        <v>ACTIVOS</v>
      </c>
      <c r="L208" t="str">
        <f>VLOOKUP(D208,'plan de cuentas'!C:H,5,0)</f>
        <v>Otros créditos CP</v>
      </c>
      <c r="M208" t="str">
        <f>VLOOKUP(D208,'plan de cuentas'!C:I,6,0)</f>
        <v>Otros Creditos CP</v>
      </c>
      <c r="N208" t="str">
        <f>VLOOKUP(D208,'plan de cuentas'!C:J,7,0)</f>
        <v>Activos Corrientes</v>
      </c>
      <c r="O208"/>
      <c r="P208" t="str">
        <f t="shared" si="21"/>
        <v>25704</v>
      </c>
      <c r="Q208" t="str">
        <f t="shared" si="19"/>
        <v>15</v>
      </c>
    </row>
    <row r="209" spans="1:17" x14ac:dyDescent="0.25">
      <c r="A209" s="644">
        <v>44742</v>
      </c>
      <c r="B209" s="383">
        <v>6</v>
      </c>
      <c r="C209" s="383" t="s">
        <v>5043</v>
      </c>
      <c r="D209" s="383" t="s">
        <v>3553</v>
      </c>
      <c r="E209" t="str">
        <f t="shared" si="17"/>
        <v>150102570400199</v>
      </c>
      <c r="F209" t="str">
        <f t="shared" si="18"/>
        <v>0</v>
      </c>
      <c r="G209">
        <f>+VLOOKUP(L209,BG!$D$10:$F$70,3,FALSE)</f>
        <v>6</v>
      </c>
      <c r="H209" s="383" t="s">
        <v>3554</v>
      </c>
      <c r="I209" s="632">
        <v>196299479356</v>
      </c>
      <c r="J209" s="314">
        <f t="shared" si="20"/>
        <v>196299479.35600001</v>
      </c>
      <c r="K209" t="str">
        <f>+VLOOKUP(D209,'plan de cuentas'!C:G,4,0)</f>
        <v>ACTIVOS</v>
      </c>
      <c r="L209" t="str">
        <f>VLOOKUP(D209,'plan de cuentas'!C:H,5,0)</f>
        <v>Otros créditos CP</v>
      </c>
      <c r="M209" t="str">
        <f>VLOOKUP(D209,'plan de cuentas'!C:I,6,0)</f>
        <v>Otros Creditos CP</v>
      </c>
      <c r="N209" t="str">
        <f>VLOOKUP(D209,'plan de cuentas'!C:J,7,0)</f>
        <v>Activos Corrientes</v>
      </c>
      <c r="P209" t="str">
        <f t="shared" si="21"/>
        <v>25704</v>
      </c>
      <c r="Q209" t="str">
        <f t="shared" si="19"/>
        <v>15</v>
      </c>
    </row>
    <row r="210" spans="1:17" x14ac:dyDescent="0.25">
      <c r="A210" s="644">
        <v>44742</v>
      </c>
      <c r="B210" s="384">
        <v>6</v>
      </c>
      <c r="C210" s="384" t="s">
        <v>5044</v>
      </c>
      <c r="D210" s="384" t="s">
        <v>3556</v>
      </c>
      <c r="E210" t="str">
        <f t="shared" si="17"/>
        <v>150102570400201</v>
      </c>
      <c r="F210" t="str">
        <f t="shared" si="18"/>
        <v>0</v>
      </c>
      <c r="G210">
        <f>+VLOOKUP(L210,BG!$D$10:$F$70,3,FALSE)</f>
        <v>6</v>
      </c>
      <c r="H210" s="383" t="s">
        <v>3557</v>
      </c>
      <c r="I210" s="632">
        <v>5993158045</v>
      </c>
      <c r="J210" s="314">
        <f t="shared" si="20"/>
        <v>5993158.0449999999</v>
      </c>
      <c r="K210" t="str">
        <f>+VLOOKUP(D210,'plan de cuentas'!C:G,4,0)</f>
        <v>ACTIVOS</v>
      </c>
      <c r="L210" t="str">
        <f>VLOOKUP(D210,'plan de cuentas'!C:H,5,0)</f>
        <v>Otros créditos CP</v>
      </c>
      <c r="M210" t="str">
        <f>VLOOKUP(D210,'plan de cuentas'!C:I,6,0)</f>
        <v>Otros Creditos CP</v>
      </c>
      <c r="N210" t="str">
        <f>VLOOKUP(D210,'plan de cuentas'!C:J,7,0)</f>
        <v>Activos Corrientes</v>
      </c>
      <c r="P210" t="str">
        <f t="shared" si="21"/>
        <v>25704</v>
      </c>
      <c r="Q210" t="str">
        <f t="shared" si="19"/>
        <v>15</v>
      </c>
    </row>
    <row r="211" spans="1:17" s="315" customFormat="1" x14ac:dyDescent="0.25">
      <c r="A211" s="644">
        <v>44742</v>
      </c>
      <c r="B211" s="383">
        <v>6</v>
      </c>
      <c r="C211" s="383" t="s">
        <v>5045</v>
      </c>
      <c r="D211" s="383" t="s">
        <v>3559</v>
      </c>
      <c r="E211" t="str">
        <f t="shared" si="17"/>
        <v>150102570400299</v>
      </c>
      <c r="F211" t="str">
        <f t="shared" si="18"/>
        <v>0</v>
      </c>
      <c r="G211">
        <f>+VLOOKUP(L211,BG!$D$10:$F$70,3,FALSE)</f>
        <v>6</v>
      </c>
      <c r="H211" s="383" t="s">
        <v>3560</v>
      </c>
      <c r="I211" s="632">
        <v>-170443732716</v>
      </c>
      <c r="J211" s="314">
        <f t="shared" si="20"/>
        <v>-170443732.71599999</v>
      </c>
      <c r="K211" t="str">
        <f>+VLOOKUP(D211,'plan de cuentas'!C:G,4,0)</f>
        <v>ACTIVOS</v>
      </c>
      <c r="L211" t="str">
        <f>VLOOKUP(D211,'plan de cuentas'!C:H,5,0)</f>
        <v>Otros créditos CP</v>
      </c>
      <c r="M211" t="str">
        <f>VLOOKUP(D211,'plan de cuentas'!C:I,6,0)</f>
        <v>Otros Creditos CP</v>
      </c>
      <c r="N211" t="str">
        <f>VLOOKUP(D211,'plan de cuentas'!C:J,7,0)</f>
        <v>Activos Corrientes</v>
      </c>
      <c r="O211"/>
      <c r="P211" t="str">
        <f t="shared" si="21"/>
        <v>25704</v>
      </c>
      <c r="Q211" t="str">
        <f t="shared" si="19"/>
        <v>15</v>
      </c>
    </row>
    <row r="212" spans="1:17" s="315" customFormat="1" x14ac:dyDescent="0.25">
      <c r="A212" s="644">
        <v>44742</v>
      </c>
      <c r="B212" s="384">
        <v>6</v>
      </c>
      <c r="C212" s="384" t="s">
        <v>5046</v>
      </c>
      <c r="D212" s="384" t="s">
        <v>3562</v>
      </c>
      <c r="E212" t="str">
        <f t="shared" si="17"/>
        <v>150102570400399</v>
      </c>
      <c r="F212" t="str">
        <f t="shared" si="18"/>
        <v>0</v>
      </c>
      <c r="G212">
        <f>+VLOOKUP(L212,BG!$D$10:$F$70,3,FALSE)</f>
        <v>6</v>
      </c>
      <c r="H212" s="383" t="s">
        <v>3563</v>
      </c>
      <c r="I212" s="632">
        <v>-491300</v>
      </c>
      <c r="J212" s="314">
        <f t="shared" si="20"/>
        <v>-491.3</v>
      </c>
      <c r="K212" t="str">
        <f>+VLOOKUP(D212,'plan de cuentas'!C:G,4,0)</f>
        <v>ACTIVOS</v>
      </c>
      <c r="L212" t="str">
        <f>VLOOKUP(D212,'plan de cuentas'!C:H,5,0)</f>
        <v>Otros créditos CP</v>
      </c>
      <c r="M212" t="str">
        <f>VLOOKUP(D212,'plan de cuentas'!C:I,6,0)</f>
        <v>Otros Creditos CP</v>
      </c>
      <c r="N212" t="str">
        <f>VLOOKUP(D212,'plan de cuentas'!C:J,7,0)</f>
        <v>Activos Corrientes</v>
      </c>
      <c r="O212"/>
      <c r="P212" t="str">
        <f t="shared" si="21"/>
        <v>25704</v>
      </c>
      <c r="Q212" t="str">
        <f t="shared" si="19"/>
        <v>15</v>
      </c>
    </row>
    <row r="213" spans="1:17" s="315" customFormat="1" x14ac:dyDescent="0.25">
      <c r="A213" s="644">
        <v>44742</v>
      </c>
      <c r="B213" s="383">
        <v>6</v>
      </c>
      <c r="C213" s="383" t="s">
        <v>5047</v>
      </c>
      <c r="D213" s="383" t="s">
        <v>3565</v>
      </c>
      <c r="E213" t="str">
        <f t="shared" si="17"/>
        <v>150102570400499</v>
      </c>
      <c r="F213" t="str">
        <f t="shared" si="18"/>
        <v>0</v>
      </c>
      <c r="G213">
        <f>+VLOOKUP(L213,BG!$D$10:$F$70,3,FALSE)</f>
        <v>6</v>
      </c>
      <c r="H213" s="383" t="s">
        <v>3566</v>
      </c>
      <c r="I213" s="632">
        <v>-37761644</v>
      </c>
      <c r="J213" s="314">
        <f t="shared" si="20"/>
        <v>-37761.644</v>
      </c>
      <c r="K213" t="str">
        <f>+VLOOKUP(D213,'plan de cuentas'!C:G,4,0)</f>
        <v>ACTIVOS</v>
      </c>
      <c r="L213" t="str">
        <f>VLOOKUP(D213,'plan de cuentas'!C:H,5,0)</f>
        <v>Otros créditos CP</v>
      </c>
      <c r="M213" t="str">
        <f>VLOOKUP(D213,'plan de cuentas'!C:I,6,0)</f>
        <v>Otros Creditos CP</v>
      </c>
      <c r="N213" t="str">
        <f>VLOOKUP(D213,'plan de cuentas'!C:J,7,0)</f>
        <v>Activos Corrientes</v>
      </c>
      <c r="O213"/>
      <c r="P213" t="str">
        <f t="shared" si="21"/>
        <v>25704</v>
      </c>
      <c r="Q213" t="str">
        <f t="shared" si="19"/>
        <v>15</v>
      </c>
    </row>
    <row r="214" spans="1:17" s="315" customFormat="1" x14ac:dyDescent="0.25">
      <c r="A214" s="644">
        <v>44742</v>
      </c>
      <c r="B214" s="384">
        <v>6</v>
      </c>
      <c r="C214" s="384" t="s">
        <v>5048</v>
      </c>
      <c r="D214" s="384" t="s">
        <v>3568</v>
      </c>
      <c r="E214" t="str">
        <f t="shared" si="17"/>
        <v>150102570400501</v>
      </c>
      <c r="F214" t="str">
        <f t="shared" si="18"/>
        <v>0</v>
      </c>
      <c r="G214">
        <f>+VLOOKUP(L214,BG!$D$10:$F$70,3,FALSE)</f>
        <v>6</v>
      </c>
      <c r="H214" s="384" t="s">
        <v>3569</v>
      </c>
      <c r="I214" s="633">
        <v>-526164143</v>
      </c>
      <c r="J214" s="314">
        <f t="shared" si="20"/>
        <v>-526164.14300000004</v>
      </c>
      <c r="K214" t="str">
        <f>+VLOOKUP(D214,'plan de cuentas'!C:G,4,0)</f>
        <v>ACTIVOS</v>
      </c>
      <c r="L214" t="str">
        <f>VLOOKUP(D214,'plan de cuentas'!C:H,5,0)</f>
        <v>Otros créditos CP</v>
      </c>
      <c r="M214" t="str">
        <f>VLOOKUP(D214,'plan de cuentas'!C:I,6,0)</f>
        <v>Otros Creditos CP</v>
      </c>
      <c r="N214" t="str">
        <f>VLOOKUP(D214,'plan de cuentas'!C:J,7,0)</f>
        <v>Activos Corrientes</v>
      </c>
      <c r="O214"/>
      <c r="P214" t="str">
        <f t="shared" si="21"/>
        <v>25704</v>
      </c>
      <c r="Q214" t="str">
        <f t="shared" si="19"/>
        <v>15</v>
      </c>
    </row>
    <row r="215" spans="1:17" x14ac:dyDescent="0.25">
      <c r="A215" s="644">
        <v>44742</v>
      </c>
      <c r="B215" s="383">
        <v>6</v>
      </c>
      <c r="C215" s="383" t="s">
        <v>5049</v>
      </c>
      <c r="D215" s="383" t="s">
        <v>3571</v>
      </c>
      <c r="E215" t="str">
        <f t="shared" si="17"/>
        <v>150102570400599</v>
      </c>
      <c r="F215" t="str">
        <f t="shared" si="18"/>
        <v>0</v>
      </c>
      <c r="G215">
        <f>+VLOOKUP(L215,BG!$D$10:$F$70,3,FALSE)</f>
        <v>6</v>
      </c>
      <c r="H215" s="383" t="s">
        <v>3569</v>
      </c>
      <c r="I215" s="632">
        <v>-741170541</v>
      </c>
      <c r="J215" s="314">
        <f t="shared" si="20"/>
        <v>-741170.54099999997</v>
      </c>
      <c r="K215" t="str">
        <f>+VLOOKUP(D215,'plan de cuentas'!C:G,4,0)</f>
        <v>ACTIVOS</v>
      </c>
      <c r="L215" t="str">
        <f>VLOOKUP(D215,'plan de cuentas'!C:H,5,0)</f>
        <v>Otros créditos CP</v>
      </c>
      <c r="M215" t="str">
        <f>VLOOKUP(D215,'plan de cuentas'!C:I,6,0)</f>
        <v>Otros Creditos CP</v>
      </c>
      <c r="N215" t="str">
        <f>VLOOKUP(D215,'plan de cuentas'!C:J,7,0)</f>
        <v>Activos Corrientes</v>
      </c>
      <c r="P215" t="str">
        <f t="shared" si="21"/>
        <v>25704</v>
      </c>
      <c r="Q215" t="str">
        <f t="shared" si="19"/>
        <v>15</v>
      </c>
    </row>
    <row r="216" spans="1:17" x14ac:dyDescent="0.25">
      <c r="A216" s="644">
        <v>44742</v>
      </c>
      <c r="B216" s="384">
        <v>6</v>
      </c>
      <c r="C216" s="384" t="s">
        <v>5050</v>
      </c>
      <c r="D216" s="384" t="s">
        <v>3573</v>
      </c>
      <c r="E216" t="str">
        <f t="shared" si="17"/>
        <v>150102570400601</v>
      </c>
      <c r="F216" t="str">
        <f t="shared" si="18"/>
        <v>0</v>
      </c>
      <c r="G216">
        <f>+VLOOKUP(L216,BG!$D$10:$F$70,3,FALSE)</f>
        <v>6</v>
      </c>
      <c r="H216" s="383" t="s">
        <v>3574</v>
      </c>
      <c r="I216" s="632">
        <v>17397332226</v>
      </c>
      <c r="J216" s="314">
        <f t="shared" si="20"/>
        <v>17397332.226</v>
      </c>
      <c r="K216" t="str">
        <f>+VLOOKUP(D216,'plan de cuentas'!C:G,4,0)</f>
        <v>ACTIVOS</v>
      </c>
      <c r="L216" t="str">
        <f>VLOOKUP(D216,'plan de cuentas'!C:H,5,0)</f>
        <v>Otros créditos CP</v>
      </c>
      <c r="M216" t="str">
        <f>VLOOKUP(D216,'plan de cuentas'!C:I,6,0)</f>
        <v>Otros Creditos CP</v>
      </c>
      <c r="N216" t="str">
        <f>VLOOKUP(D216,'plan de cuentas'!C:J,7,0)</f>
        <v>Activos Corrientes</v>
      </c>
      <c r="P216" t="str">
        <f t="shared" si="21"/>
        <v>25704</v>
      </c>
      <c r="Q216" t="str">
        <f t="shared" si="19"/>
        <v>15</v>
      </c>
    </row>
    <row r="217" spans="1:17" s="315" customFormat="1" x14ac:dyDescent="0.25">
      <c r="A217" s="644">
        <v>44742</v>
      </c>
      <c r="B217" s="383">
        <v>6</v>
      </c>
      <c r="C217" s="383" t="s">
        <v>5051</v>
      </c>
      <c r="D217" s="383" t="s">
        <v>3576</v>
      </c>
      <c r="E217" t="str">
        <f t="shared" si="17"/>
        <v>150102570400699</v>
      </c>
      <c r="F217" t="str">
        <f t="shared" si="18"/>
        <v>0</v>
      </c>
      <c r="G217">
        <f>+VLOOKUP(L217,BG!$D$10:$F$70,3,FALSE)</f>
        <v>6</v>
      </c>
      <c r="H217" s="384" t="s">
        <v>3574</v>
      </c>
      <c r="I217" s="633">
        <v>-47355820023</v>
      </c>
      <c r="J217" s="314">
        <f t="shared" si="20"/>
        <v>-47355820.023000002</v>
      </c>
      <c r="K217" t="str">
        <f>+VLOOKUP(D217,'plan de cuentas'!C:G,4,0)</f>
        <v>ACTIVOS</v>
      </c>
      <c r="L217" t="str">
        <f>VLOOKUP(D217,'plan de cuentas'!C:H,5,0)</f>
        <v>Otros créditos CP</v>
      </c>
      <c r="M217" t="str">
        <f>VLOOKUP(D217,'plan de cuentas'!C:I,6,0)</f>
        <v>Otros Creditos CP</v>
      </c>
      <c r="N217" t="str">
        <f>VLOOKUP(D217,'plan de cuentas'!C:J,7,0)</f>
        <v>Activos Corrientes</v>
      </c>
      <c r="O217"/>
      <c r="P217" t="str">
        <f t="shared" si="21"/>
        <v>25704</v>
      </c>
      <c r="Q217" t="str">
        <f t="shared" si="19"/>
        <v>15</v>
      </c>
    </row>
    <row r="218" spans="1:17" x14ac:dyDescent="0.25">
      <c r="A218" s="644">
        <v>44742</v>
      </c>
      <c r="B218" s="384">
        <v>6</v>
      </c>
      <c r="C218" s="384" t="s">
        <v>5052</v>
      </c>
      <c r="D218" s="384" t="s">
        <v>3578</v>
      </c>
      <c r="E218" t="str">
        <f t="shared" si="17"/>
        <v>150102570400701</v>
      </c>
      <c r="F218" t="str">
        <f t="shared" si="18"/>
        <v>0</v>
      </c>
      <c r="G218">
        <f>+VLOOKUP(L218,BG!$D$10:$F$70,3,FALSE)</f>
        <v>6</v>
      </c>
      <c r="H218" s="383" t="s">
        <v>3579</v>
      </c>
      <c r="I218" s="632">
        <v>3811075153</v>
      </c>
      <c r="J218" s="314">
        <f t="shared" si="20"/>
        <v>3811075.1529999999</v>
      </c>
      <c r="K218" t="str">
        <f>+VLOOKUP(D218,'plan de cuentas'!C:G,4,0)</f>
        <v>ACTIVOS</v>
      </c>
      <c r="L218" t="str">
        <f>VLOOKUP(D218,'plan de cuentas'!C:H,5,0)</f>
        <v>Otros créditos CP</v>
      </c>
      <c r="M218" t="str">
        <f>VLOOKUP(D218,'plan de cuentas'!C:I,6,0)</f>
        <v>Otros Creditos CP</v>
      </c>
      <c r="N218" t="str">
        <f>VLOOKUP(D218,'plan de cuentas'!C:J,7,0)</f>
        <v>Activos Corrientes</v>
      </c>
      <c r="P218" t="str">
        <f t="shared" si="21"/>
        <v>25704</v>
      </c>
      <c r="Q218" t="str">
        <f t="shared" si="19"/>
        <v>15</v>
      </c>
    </row>
    <row r="219" spans="1:17" x14ac:dyDescent="0.25">
      <c r="A219" s="644">
        <v>44742</v>
      </c>
      <c r="B219" s="383">
        <v>6</v>
      </c>
      <c r="C219" s="383" t="s">
        <v>5053</v>
      </c>
      <c r="D219" s="383" t="s">
        <v>3581</v>
      </c>
      <c r="E219" t="str">
        <f t="shared" si="17"/>
        <v>150102570400799</v>
      </c>
      <c r="F219" t="str">
        <f t="shared" si="18"/>
        <v>0</v>
      </c>
      <c r="G219">
        <f>+VLOOKUP(L219,BG!$D$10:$F$70,3,FALSE)</f>
        <v>6</v>
      </c>
      <c r="H219" s="383" t="s">
        <v>3579</v>
      </c>
      <c r="I219" s="632">
        <v>9089550893</v>
      </c>
      <c r="J219" s="314">
        <f t="shared" si="20"/>
        <v>9089550.8929999992</v>
      </c>
      <c r="K219" t="str">
        <f>+VLOOKUP(D219,'plan de cuentas'!C:G,4,0)</f>
        <v>ACTIVOS</v>
      </c>
      <c r="L219" t="str">
        <f>VLOOKUP(D219,'plan de cuentas'!C:H,5,0)</f>
        <v>Otros créditos CP</v>
      </c>
      <c r="M219" t="str">
        <f>VLOOKUP(D219,'plan de cuentas'!C:I,6,0)</f>
        <v>Otros Creditos CP</v>
      </c>
      <c r="N219" t="str">
        <f>VLOOKUP(D219,'plan de cuentas'!C:J,7,0)</f>
        <v>Activos Corrientes</v>
      </c>
      <c r="P219" t="str">
        <f t="shared" si="21"/>
        <v>25704</v>
      </c>
      <c r="Q219" t="str">
        <f t="shared" si="19"/>
        <v>15</v>
      </c>
    </row>
    <row r="220" spans="1:17" x14ac:dyDescent="0.25">
      <c r="A220" s="644">
        <v>44742</v>
      </c>
      <c r="B220" s="384">
        <v>6</v>
      </c>
      <c r="C220" s="384" t="s">
        <v>5054</v>
      </c>
      <c r="D220" s="384" t="s">
        <v>3583</v>
      </c>
      <c r="E220" t="str">
        <f t="shared" si="17"/>
        <v>150102570400801</v>
      </c>
      <c r="F220" t="str">
        <f t="shared" si="18"/>
        <v>0</v>
      </c>
      <c r="G220">
        <f>+VLOOKUP(L220,BG!$D$10:$F$70,3,FALSE)</f>
        <v>6</v>
      </c>
      <c r="H220" s="384" t="s">
        <v>3584</v>
      </c>
      <c r="I220" s="633">
        <v>-1473611109</v>
      </c>
      <c r="J220" s="314">
        <f t="shared" si="20"/>
        <v>-1473611.1089999999</v>
      </c>
      <c r="K220" t="str">
        <f>+VLOOKUP(D220,'plan de cuentas'!C:G,4,0)</f>
        <v>ACTIVOS</v>
      </c>
      <c r="L220" t="str">
        <f>VLOOKUP(D220,'plan de cuentas'!C:H,5,0)</f>
        <v>Otros créditos CP</v>
      </c>
      <c r="M220" t="str">
        <f>VLOOKUP(D220,'plan de cuentas'!C:I,6,0)</f>
        <v>Otros Creditos CP</v>
      </c>
      <c r="N220" t="str">
        <f>VLOOKUP(D220,'plan de cuentas'!C:J,7,0)</f>
        <v>Activos Corrientes</v>
      </c>
      <c r="P220" t="str">
        <f t="shared" si="21"/>
        <v>25704</v>
      </c>
      <c r="Q220" t="str">
        <f t="shared" si="19"/>
        <v>15</v>
      </c>
    </row>
    <row r="221" spans="1:17" x14ac:dyDescent="0.25">
      <c r="A221" s="644">
        <v>44742</v>
      </c>
      <c r="B221" s="383">
        <v>6</v>
      </c>
      <c r="C221" s="383" t="s">
        <v>5055</v>
      </c>
      <c r="D221" s="383" t="s">
        <v>3586</v>
      </c>
      <c r="E221" t="str">
        <f t="shared" si="17"/>
        <v>150102570400899</v>
      </c>
      <c r="F221" t="str">
        <f t="shared" si="18"/>
        <v>0</v>
      </c>
      <c r="G221">
        <f>+VLOOKUP(L221,BG!$D$10:$F$70,3,FALSE)</f>
        <v>6</v>
      </c>
      <c r="H221" s="383" t="s">
        <v>3587</v>
      </c>
      <c r="I221" s="632">
        <v>2672939731</v>
      </c>
      <c r="J221" s="314">
        <f t="shared" si="20"/>
        <v>2672939.7310000001</v>
      </c>
      <c r="K221" t="str">
        <f>+VLOOKUP(D221,'plan de cuentas'!C:G,4,0)</f>
        <v>ACTIVOS</v>
      </c>
      <c r="L221" t="str">
        <f>VLOOKUP(D221,'plan de cuentas'!C:H,5,0)</f>
        <v>Otros créditos CP</v>
      </c>
      <c r="M221" t="str">
        <f>VLOOKUP(D221,'plan de cuentas'!C:I,6,0)</f>
        <v>Otros Creditos CP</v>
      </c>
      <c r="N221" t="str">
        <f>VLOOKUP(D221,'plan de cuentas'!C:J,7,0)</f>
        <v>Activos Corrientes</v>
      </c>
      <c r="P221" t="str">
        <f t="shared" si="21"/>
        <v>25704</v>
      </c>
      <c r="Q221" t="str">
        <f t="shared" si="19"/>
        <v>15</v>
      </c>
    </row>
    <row r="222" spans="1:17" x14ac:dyDescent="0.25">
      <c r="A222" s="644">
        <v>44742</v>
      </c>
      <c r="B222" s="384">
        <v>6</v>
      </c>
      <c r="C222" s="384" t="s">
        <v>5056</v>
      </c>
      <c r="D222" s="384" t="s">
        <v>3589</v>
      </c>
      <c r="E222" t="str">
        <f t="shared" si="17"/>
        <v>150102570400901</v>
      </c>
      <c r="F222" t="str">
        <f t="shared" si="18"/>
        <v>0</v>
      </c>
      <c r="G222">
        <f>+VLOOKUP(L222,BG!$D$10:$F$70,3,FALSE)</f>
        <v>6</v>
      </c>
      <c r="H222" s="384" t="s">
        <v>3590</v>
      </c>
      <c r="I222" s="633">
        <v>-6266522</v>
      </c>
      <c r="J222" s="314">
        <f t="shared" si="20"/>
        <v>-6266.5219999999999</v>
      </c>
      <c r="K222" t="str">
        <f>+VLOOKUP(D222,'plan de cuentas'!C:G,4,0)</f>
        <v>ACTIVOS</v>
      </c>
      <c r="L222" t="str">
        <f>VLOOKUP(D222,'plan de cuentas'!C:H,5,0)</f>
        <v>Otros créditos CP</v>
      </c>
      <c r="M222" t="str">
        <f>VLOOKUP(D222,'plan de cuentas'!C:I,6,0)</f>
        <v>Otros Creditos CP</v>
      </c>
      <c r="N222" t="str">
        <f>VLOOKUP(D222,'plan de cuentas'!C:J,7,0)</f>
        <v>Activos Corrientes</v>
      </c>
      <c r="P222" t="str">
        <f t="shared" si="21"/>
        <v>25704</v>
      </c>
      <c r="Q222" t="str">
        <f t="shared" si="19"/>
        <v>15</v>
      </c>
    </row>
    <row r="223" spans="1:17" x14ac:dyDescent="0.25">
      <c r="A223" s="644">
        <v>44742</v>
      </c>
      <c r="B223" s="383">
        <v>6</v>
      </c>
      <c r="C223" s="383" t="s">
        <v>5057</v>
      </c>
      <c r="D223" s="383" t="s">
        <v>3592</v>
      </c>
      <c r="E223" t="str">
        <f t="shared" si="17"/>
        <v>150102570400999</v>
      </c>
      <c r="F223" t="str">
        <f t="shared" si="18"/>
        <v>0</v>
      </c>
      <c r="G223">
        <f>+VLOOKUP(L223,BG!$D$10:$F$70,3,FALSE)</f>
        <v>6</v>
      </c>
      <c r="H223" s="384" t="s">
        <v>3590</v>
      </c>
      <c r="I223" s="633">
        <v>1111842524</v>
      </c>
      <c r="J223" s="314">
        <f t="shared" si="20"/>
        <v>1111842.524</v>
      </c>
      <c r="K223" t="str">
        <f>+VLOOKUP(D223,'plan de cuentas'!C:G,4,0)</f>
        <v>ACTIVOS</v>
      </c>
      <c r="L223" t="str">
        <f>VLOOKUP(D223,'plan de cuentas'!C:H,5,0)</f>
        <v>Otros créditos CP</v>
      </c>
      <c r="M223" t="str">
        <f>VLOOKUP(D223,'plan de cuentas'!C:I,6,0)</f>
        <v>Otros Creditos CP</v>
      </c>
      <c r="N223" t="str">
        <f>VLOOKUP(D223,'plan de cuentas'!C:J,7,0)</f>
        <v>Activos Corrientes</v>
      </c>
      <c r="P223" t="str">
        <f t="shared" si="21"/>
        <v>25704</v>
      </c>
      <c r="Q223" t="str">
        <f t="shared" si="19"/>
        <v>15</v>
      </c>
    </row>
    <row r="224" spans="1:17" x14ac:dyDescent="0.25">
      <c r="A224" s="644">
        <v>44742</v>
      </c>
      <c r="B224" s="384">
        <v>6</v>
      </c>
      <c r="C224" s="384" t="s">
        <v>5058</v>
      </c>
      <c r="D224" s="384" t="s">
        <v>3594</v>
      </c>
      <c r="E224" t="str">
        <f t="shared" si="17"/>
        <v>150102570401099</v>
      </c>
      <c r="F224" t="str">
        <f t="shared" si="18"/>
        <v>0</v>
      </c>
      <c r="G224">
        <f>+VLOOKUP(L224,BG!$D$10:$F$70,3,FALSE)</f>
        <v>6</v>
      </c>
      <c r="H224" s="384" t="s">
        <v>3595</v>
      </c>
      <c r="I224" s="633">
        <v>1817880</v>
      </c>
      <c r="J224" s="314">
        <f t="shared" si="20"/>
        <v>1817.88</v>
      </c>
      <c r="K224" t="str">
        <f>+VLOOKUP(D224,'plan de cuentas'!C:G,4,0)</f>
        <v>ACTIVOS</v>
      </c>
      <c r="L224" t="str">
        <f>VLOOKUP(D224,'plan de cuentas'!C:H,5,0)</f>
        <v>Otros créditos CP</v>
      </c>
      <c r="M224" t="str">
        <f>VLOOKUP(D224,'plan de cuentas'!C:I,6,0)</f>
        <v>Otros Creditos CP</v>
      </c>
      <c r="N224" t="str">
        <f>VLOOKUP(D224,'plan de cuentas'!C:J,7,0)</f>
        <v>Activos Corrientes</v>
      </c>
      <c r="P224" t="str">
        <f t="shared" si="21"/>
        <v>25704</v>
      </c>
      <c r="Q224" t="str">
        <f t="shared" si="19"/>
        <v>15</v>
      </c>
    </row>
    <row r="225" spans="1:17" x14ac:dyDescent="0.25">
      <c r="A225" s="644">
        <v>44742</v>
      </c>
      <c r="B225" s="383">
        <v>6</v>
      </c>
      <c r="C225" s="383" t="s">
        <v>5059</v>
      </c>
      <c r="D225" s="383" t="s">
        <v>3597</v>
      </c>
      <c r="E225" t="str">
        <f t="shared" si="17"/>
        <v>150102570401101</v>
      </c>
      <c r="F225" t="str">
        <f t="shared" si="18"/>
        <v>0</v>
      </c>
      <c r="G225">
        <f>+VLOOKUP(L225,BG!$D$10:$F$70,3,FALSE)</f>
        <v>6</v>
      </c>
      <c r="H225" s="384" t="s">
        <v>3598</v>
      </c>
      <c r="I225" s="633">
        <v>-3355813</v>
      </c>
      <c r="J225" s="314">
        <f t="shared" si="20"/>
        <v>-3355.8130000000001</v>
      </c>
      <c r="K225" t="str">
        <f>+VLOOKUP(D225,'plan de cuentas'!C:G,4,0)</f>
        <v>ACTIVOS</v>
      </c>
      <c r="L225" t="str">
        <f>VLOOKUP(D225,'plan de cuentas'!C:H,5,0)</f>
        <v>Otros créditos CP</v>
      </c>
      <c r="M225" t="str">
        <f>VLOOKUP(D225,'plan de cuentas'!C:I,6,0)</f>
        <v>Otros Creditos CP</v>
      </c>
      <c r="N225" t="str">
        <f>VLOOKUP(D225,'plan de cuentas'!C:J,7,0)</f>
        <v>Activos Corrientes</v>
      </c>
      <c r="P225" t="str">
        <f t="shared" si="21"/>
        <v>25704</v>
      </c>
      <c r="Q225" t="str">
        <f t="shared" si="19"/>
        <v>15</v>
      </c>
    </row>
    <row r="226" spans="1:17" x14ac:dyDescent="0.25">
      <c r="A226" s="644">
        <v>44742</v>
      </c>
      <c r="B226" s="384">
        <v>6</v>
      </c>
      <c r="C226" s="384" t="s">
        <v>5060</v>
      </c>
      <c r="D226" s="384" t="s">
        <v>3600</v>
      </c>
      <c r="E226" t="str">
        <f t="shared" si="17"/>
        <v>150102570401199</v>
      </c>
      <c r="F226" t="str">
        <f t="shared" si="18"/>
        <v>0</v>
      </c>
      <c r="G226">
        <f>+VLOOKUP(L226,BG!$D$10:$F$70,3,FALSE)</f>
        <v>6</v>
      </c>
      <c r="H226" s="383" t="s">
        <v>3598</v>
      </c>
      <c r="I226" s="632">
        <v>-339771473</v>
      </c>
      <c r="J226" s="314">
        <f t="shared" si="20"/>
        <v>-339771.473</v>
      </c>
      <c r="K226" t="str">
        <f>+VLOOKUP(D226,'plan de cuentas'!C:G,4,0)</f>
        <v>ACTIVOS</v>
      </c>
      <c r="L226" t="str">
        <f>VLOOKUP(D226,'plan de cuentas'!C:H,5,0)</f>
        <v>Otros créditos CP</v>
      </c>
      <c r="M226" t="str">
        <f>VLOOKUP(D226,'plan de cuentas'!C:I,6,0)</f>
        <v>Otros Creditos CP</v>
      </c>
      <c r="N226" t="str">
        <f>VLOOKUP(D226,'plan de cuentas'!C:J,7,0)</f>
        <v>Activos Corrientes</v>
      </c>
      <c r="P226" t="str">
        <f t="shared" si="21"/>
        <v>25704</v>
      </c>
      <c r="Q226" t="str">
        <f t="shared" si="19"/>
        <v>15</v>
      </c>
    </row>
    <row r="227" spans="1:17" x14ac:dyDescent="0.25">
      <c r="A227" s="644">
        <v>44742</v>
      </c>
      <c r="B227" s="383">
        <v>6</v>
      </c>
      <c r="C227" s="383" t="s">
        <v>5061</v>
      </c>
      <c r="D227" s="383" t="s">
        <v>3602</v>
      </c>
      <c r="E227" t="str">
        <f t="shared" si="17"/>
        <v>150102570401399</v>
      </c>
      <c r="F227" t="str">
        <f t="shared" si="18"/>
        <v>0</v>
      </c>
      <c r="G227">
        <f>+VLOOKUP(L227,BG!$D$10:$F$70,3,FALSE)</f>
        <v>6</v>
      </c>
      <c r="H227" s="384" t="s">
        <v>3603</v>
      </c>
      <c r="I227" s="633">
        <v>-7451673</v>
      </c>
      <c r="J227" s="314">
        <f t="shared" si="20"/>
        <v>-7451.6729999999998</v>
      </c>
      <c r="K227" t="str">
        <f>+VLOOKUP(D227,'plan de cuentas'!C:G,4,0)</f>
        <v>ACTIVOS</v>
      </c>
      <c r="L227" t="str">
        <f>VLOOKUP(D227,'plan de cuentas'!C:H,5,0)</f>
        <v>Otros créditos CP</v>
      </c>
      <c r="M227" t="str">
        <f>VLOOKUP(D227,'plan de cuentas'!C:I,6,0)</f>
        <v>Otros Creditos CP</v>
      </c>
      <c r="N227" t="str">
        <f>VLOOKUP(D227,'plan de cuentas'!C:J,7,0)</f>
        <v>Activos Corrientes</v>
      </c>
      <c r="P227" t="str">
        <f t="shared" si="21"/>
        <v>25704</v>
      </c>
      <c r="Q227" t="str">
        <f t="shared" si="19"/>
        <v>15</v>
      </c>
    </row>
    <row r="228" spans="1:17" x14ac:dyDescent="0.25">
      <c r="A228" s="644">
        <v>44742</v>
      </c>
      <c r="B228" s="384">
        <v>6</v>
      </c>
      <c r="C228" s="384" t="s">
        <v>5062</v>
      </c>
      <c r="D228" s="384" t="s">
        <v>3605</v>
      </c>
      <c r="E228" t="str">
        <f t="shared" si="17"/>
        <v>150102570401401</v>
      </c>
      <c r="F228" t="str">
        <f t="shared" si="18"/>
        <v>0</v>
      </c>
      <c r="G228">
        <f>+VLOOKUP(L228,BG!$D$10:$F$70,3,FALSE)</f>
        <v>6</v>
      </c>
      <c r="H228" s="383" t="s">
        <v>3606</v>
      </c>
      <c r="I228" s="632">
        <v>-469624448</v>
      </c>
      <c r="J228" s="314">
        <f t="shared" si="20"/>
        <v>-469624.44799999997</v>
      </c>
      <c r="K228" t="str">
        <f>+VLOOKUP(D228,'plan de cuentas'!C:G,4,0)</f>
        <v>ACTIVOS</v>
      </c>
      <c r="L228" t="str">
        <f>VLOOKUP(D228,'plan de cuentas'!C:H,5,0)</f>
        <v>Otros créditos CP</v>
      </c>
      <c r="M228" t="str">
        <f>VLOOKUP(D228,'plan de cuentas'!C:I,6,0)</f>
        <v>Otros Creditos CP</v>
      </c>
      <c r="N228" t="str">
        <f>VLOOKUP(D228,'plan de cuentas'!C:J,7,0)</f>
        <v>Activos Corrientes</v>
      </c>
      <c r="P228" t="str">
        <f t="shared" si="21"/>
        <v>25704</v>
      </c>
      <c r="Q228" t="str">
        <f t="shared" si="19"/>
        <v>15</v>
      </c>
    </row>
    <row r="229" spans="1:17" x14ac:dyDescent="0.25">
      <c r="A229" s="644">
        <v>44742</v>
      </c>
      <c r="B229" s="383">
        <v>6</v>
      </c>
      <c r="C229" s="383" t="s">
        <v>5063</v>
      </c>
      <c r="D229" s="383" t="s">
        <v>3608</v>
      </c>
      <c r="E229" t="str">
        <f t="shared" si="17"/>
        <v>150102570401499</v>
      </c>
      <c r="F229" t="str">
        <f t="shared" si="18"/>
        <v>0</v>
      </c>
      <c r="G229">
        <f>+VLOOKUP(L229,BG!$D$10:$F$70,3,FALSE)</f>
        <v>6</v>
      </c>
      <c r="H229" s="384" t="s">
        <v>3603</v>
      </c>
      <c r="I229" s="633">
        <v>4020949192</v>
      </c>
      <c r="J229" s="314">
        <f t="shared" si="20"/>
        <v>4020949.1919999998</v>
      </c>
      <c r="K229" t="str">
        <f>+VLOOKUP(D229,'plan de cuentas'!C:G,4,0)</f>
        <v>ACTIVOS</v>
      </c>
      <c r="L229" t="str">
        <f>VLOOKUP(D229,'plan de cuentas'!C:H,5,0)</f>
        <v>Otros créditos CP</v>
      </c>
      <c r="M229" t="str">
        <f>VLOOKUP(D229,'plan de cuentas'!C:I,6,0)</f>
        <v>Otros Creditos CP</v>
      </c>
      <c r="N229" t="str">
        <f>VLOOKUP(D229,'plan de cuentas'!C:J,7,0)</f>
        <v>Activos Corrientes</v>
      </c>
      <c r="P229" t="str">
        <f t="shared" si="21"/>
        <v>25704</v>
      </c>
      <c r="Q229" t="str">
        <f t="shared" si="19"/>
        <v>15</v>
      </c>
    </row>
    <row r="230" spans="1:17" x14ac:dyDescent="0.25">
      <c r="A230" s="644">
        <v>44742</v>
      </c>
      <c r="B230" s="384">
        <v>6</v>
      </c>
      <c r="C230" s="384" t="s">
        <v>5064</v>
      </c>
      <c r="D230" s="384" t="s">
        <v>3610</v>
      </c>
      <c r="E230" t="str">
        <f t="shared" si="17"/>
        <v>150102570401501</v>
      </c>
      <c r="F230" t="str">
        <f t="shared" si="18"/>
        <v>0</v>
      </c>
      <c r="G230">
        <f>+VLOOKUP(L230,BG!$D$10:$F$70,3,FALSE)</f>
        <v>6</v>
      </c>
      <c r="H230" s="384" t="s">
        <v>3611</v>
      </c>
      <c r="I230" s="633">
        <v>-4971474</v>
      </c>
      <c r="J230" s="314">
        <f t="shared" si="20"/>
        <v>-4971.4740000000002</v>
      </c>
      <c r="K230" t="str">
        <f>+VLOOKUP(D230,'plan de cuentas'!C:G,4,0)</f>
        <v>ACTIVOS</v>
      </c>
      <c r="L230" t="str">
        <f>VLOOKUP(D230,'plan de cuentas'!C:H,5,0)</f>
        <v>Otros créditos CP</v>
      </c>
      <c r="M230" t="str">
        <f>VLOOKUP(D230,'plan de cuentas'!C:I,6,0)</f>
        <v>Otros Creditos CP</v>
      </c>
      <c r="N230" t="str">
        <f>VLOOKUP(D230,'plan de cuentas'!C:J,7,0)</f>
        <v>Activos Corrientes</v>
      </c>
      <c r="P230" t="str">
        <f t="shared" si="21"/>
        <v>25704</v>
      </c>
      <c r="Q230" t="str">
        <f t="shared" si="19"/>
        <v>15</v>
      </c>
    </row>
    <row r="231" spans="1:17" x14ac:dyDescent="0.25">
      <c r="A231" s="644">
        <v>44742</v>
      </c>
      <c r="B231" s="383">
        <v>6</v>
      </c>
      <c r="C231" s="383" t="s">
        <v>5065</v>
      </c>
      <c r="D231" s="383" t="s">
        <v>3613</v>
      </c>
      <c r="E231" t="str">
        <f t="shared" si="17"/>
        <v>150102570401599</v>
      </c>
      <c r="F231" t="str">
        <f t="shared" si="18"/>
        <v>0</v>
      </c>
      <c r="G231">
        <f>+VLOOKUP(L231,BG!$D$10:$F$70,3,FALSE)</f>
        <v>6</v>
      </c>
      <c r="H231" s="384" t="s">
        <v>3611</v>
      </c>
      <c r="I231" s="633">
        <v>16440891436</v>
      </c>
      <c r="J231" s="314">
        <f t="shared" si="20"/>
        <v>16440891.436000001</v>
      </c>
      <c r="K231" t="str">
        <f>+VLOOKUP(D231,'plan de cuentas'!C:G,4,0)</f>
        <v>ACTIVOS</v>
      </c>
      <c r="L231" t="str">
        <f>VLOOKUP(D231,'plan de cuentas'!C:H,5,0)</f>
        <v>Otros créditos CP</v>
      </c>
      <c r="M231" t="str">
        <f>VLOOKUP(D231,'plan de cuentas'!C:I,6,0)</f>
        <v>Otros Creditos CP</v>
      </c>
      <c r="N231" t="str">
        <f>VLOOKUP(D231,'plan de cuentas'!C:J,7,0)</f>
        <v>Activos Corrientes</v>
      </c>
      <c r="P231" t="str">
        <f t="shared" si="21"/>
        <v>25704</v>
      </c>
      <c r="Q231" t="str">
        <f t="shared" si="19"/>
        <v>15</v>
      </c>
    </row>
    <row r="232" spans="1:17" x14ac:dyDescent="0.25">
      <c r="A232" s="644">
        <v>44742</v>
      </c>
      <c r="B232" s="384">
        <v>6</v>
      </c>
      <c r="C232" s="384" t="s">
        <v>5066</v>
      </c>
      <c r="D232" s="384" t="s">
        <v>3615</v>
      </c>
      <c r="E232" t="str">
        <f t="shared" si="17"/>
        <v>150102570401601</v>
      </c>
      <c r="F232" t="str">
        <f t="shared" si="18"/>
        <v>0</v>
      </c>
      <c r="G232">
        <f>+VLOOKUP(L232,BG!$D$10:$F$70,3,FALSE)</f>
        <v>6</v>
      </c>
      <c r="H232" s="383" t="s">
        <v>3616</v>
      </c>
      <c r="I232" s="632">
        <v>-1808375361</v>
      </c>
      <c r="J232" s="314">
        <f t="shared" si="20"/>
        <v>-1808375.361</v>
      </c>
      <c r="K232" t="str">
        <f>+VLOOKUP(D232,'plan de cuentas'!C:G,4,0)</f>
        <v>ACTIVOS</v>
      </c>
      <c r="L232" t="str">
        <f>VLOOKUP(D232,'plan de cuentas'!C:H,5,0)</f>
        <v>Otros créditos CP</v>
      </c>
      <c r="M232" t="str">
        <f>VLOOKUP(D232,'plan de cuentas'!C:I,6,0)</f>
        <v>Otros Creditos CP</v>
      </c>
      <c r="N232" t="str">
        <f>VLOOKUP(D232,'plan de cuentas'!C:J,7,0)</f>
        <v>Activos Corrientes</v>
      </c>
      <c r="P232" t="str">
        <f t="shared" si="21"/>
        <v>25704</v>
      </c>
      <c r="Q232" t="str">
        <f t="shared" si="19"/>
        <v>15</v>
      </c>
    </row>
    <row r="233" spans="1:17" x14ac:dyDescent="0.25">
      <c r="A233" s="644">
        <v>44742</v>
      </c>
      <c r="B233" s="383">
        <v>6</v>
      </c>
      <c r="C233" s="383" t="s">
        <v>5067</v>
      </c>
      <c r="D233" s="383" t="s">
        <v>3618</v>
      </c>
      <c r="E233" t="str">
        <f t="shared" si="17"/>
        <v>150102570401699</v>
      </c>
      <c r="F233" t="str">
        <f t="shared" si="18"/>
        <v>0</v>
      </c>
      <c r="G233">
        <f>+VLOOKUP(L233,BG!$D$10:$F$70,3,FALSE)</f>
        <v>6</v>
      </c>
      <c r="H233" s="384" t="s">
        <v>3616</v>
      </c>
      <c r="I233" s="633">
        <v>4634717059</v>
      </c>
      <c r="J233" s="314">
        <f t="shared" si="20"/>
        <v>4634717.0590000004</v>
      </c>
      <c r="K233" t="str">
        <f>+VLOOKUP(D233,'plan de cuentas'!C:G,4,0)</f>
        <v>ACTIVOS</v>
      </c>
      <c r="L233" t="str">
        <f>VLOOKUP(D233,'plan de cuentas'!C:H,5,0)</f>
        <v>Otros créditos CP</v>
      </c>
      <c r="M233" t="str">
        <f>VLOOKUP(D233,'plan de cuentas'!C:I,6,0)</f>
        <v>Otros Creditos CP</v>
      </c>
      <c r="N233" t="str">
        <f>VLOOKUP(D233,'plan de cuentas'!C:J,7,0)</f>
        <v>Activos Corrientes</v>
      </c>
      <c r="P233" t="str">
        <f t="shared" si="21"/>
        <v>25704</v>
      </c>
      <c r="Q233" t="str">
        <f t="shared" si="19"/>
        <v>15</v>
      </c>
    </row>
    <row r="234" spans="1:17" x14ac:dyDescent="0.25">
      <c r="A234" s="644">
        <v>44742</v>
      </c>
      <c r="B234" s="384">
        <v>6</v>
      </c>
      <c r="C234" s="384" t="s">
        <v>5068</v>
      </c>
      <c r="D234" s="384" t="s">
        <v>3620</v>
      </c>
      <c r="E234" t="str">
        <f t="shared" si="17"/>
        <v>150102570401799</v>
      </c>
      <c r="F234" t="str">
        <f t="shared" si="18"/>
        <v>0</v>
      </c>
      <c r="G234">
        <f>+VLOOKUP(L234,BG!$D$10:$F$70,3,FALSE)</f>
        <v>6</v>
      </c>
      <c r="H234" s="384" t="s">
        <v>3621</v>
      </c>
      <c r="I234" s="633">
        <v>995149747</v>
      </c>
      <c r="J234" s="314">
        <f t="shared" si="20"/>
        <v>995149.74699999997</v>
      </c>
      <c r="K234" t="str">
        <f>+VLOOKUP(D234,'plan de cuentas'!C:G,4,0)</f>
        <v>ACTIVOS</v>
      </c>
      <c r="L234" t="str">
        <f>VLOOKUP(D234,'plan de cuentas'!C:H,5,0)</f>
        <v>Otros créditos CP</v>
      </c>
      <c r="M234" t="str">
        <f>VLOOKUP(D234,'plan de cuentas'!C:I,6,0)</f>
        <v>Otros Creditos CP</v>
      </c>
      <c r="N234" t="str">
        <f>VLOOKUP(D234,'plan de cuentas'!C:J,7,0)</f>
        <v>Activos Corrientes</v>
      </c>
      <c r="P234" t="str">
        <f t="shared" si="21"/>
        <v>25704</v>
      </c>
      <c r="Q234" t="str">
        <f t="shared" si="19"/>
        <v>15</v>
      </c>
    </row>
    <row r="235" spans="1:17" x14ac:dyDescent="0.25">
      <c r="A235" s="644">
        <v>44742</v>
      </c>
      <c r="B235" s="383">
        <v>6</v>
      </c>
      <c r="C235" s="383" t="s">
        <v>5069</v>
      </c>
      <c r="D235" s="383" t="s">
        <v>3623</v>
      </c>
      <c r="E235" t="str">
        <f t="shared" si="17"/>
        <v>150102570401801</v>
      </c>
      <c r="F235" t="str">
        <f t="shared" si="18"/>
        <v>0</v>
      </c>
      <c r="G235">
        <f>+VLOOKUP(L235,BG!$D$10:$F$70,3,FALSE)</f>
        <v>6</v>
      </c>
      <c r="H235" s="383" t="s">
        <v>3606</v>
      </c>
      <c r="I235" s="632">
        <v>36930934598</v>
      </c>
      <c r="J235" s="314">
        <f t="shared" si="20"/>
        <v>36930934.597999997</v>
      </c>
      <c r="K235" t="str">
        <f>+VLOOKUP(D235,'plan de cuentas'!C:G,4,0)</f>
        <v>ACTIVOS</v>
      </c>
      <c r="L235" t="str">
        <f>VLOOKUP(D235,'plan de cuentas'!C:H,5,0)</f>
        <v>Otros créditos CP</v>
      </c>
      <c r="M235" t="str">
        <f>VLOOKUP(D235,'plan de cuentas'!C:I,6,0)</f>
        <v>Otros Creditos CP</v>
      </c>
      <c r="N235" t="str">
        <f>VLOOKUP(D235,'plan de cuentas'!C:J,7,0)</f>
        <v>Activos Corrientes</v>
      </c>
      <c r="P235" t="str">
        <f t="shared" si="21"/>
        <v>25704</v>
      </c>
      <c r="Q235" t="str">
        <f t="shared" si="19"/>
        <v>15</v>
      </c>
    </row>
    <row r="236" spans="1:17" x14ac:dyDescent="0.25">
      <c r="A236" s="644">
        <v>44742</v>
      </c>
      <c r="B236" s="384">
        <v>6</v>
      </c>
      <c r="C236" s="384" t="s">
        <v>5070</v>
      </c>
      <c r="D236" s="384" t="s">
        <v>3625</v>
      </c>
      <c r="E236" t="str">
        <f t="shared" si="17"/>
        <v>150102570401899</v>
      </c>
      <c r="F236" t="str">
        <f t="shared" si="18"/>
        <v>0</v>
      </c>
      <c r="G236">
        <f>+VLOOKUP(L236,BG!$D$10:$F$70,3,FALSE)</f>
        <v>6</v>
      </c>
      <c r="H236" s="383" t="s">
        <v>3603</v>
      </c>
      <c r="I236" s="632">
        <v>23575414814</v>
      </c>
      <c r="J236" s="314">
        <f t="shared" si="20"/>
        <v>23575414.813999999</v>
      </c>
      <c r="K236" t="str">
        <f>+VLOOKUP(D236,'plan de cuentas'!C:G,4,0)</f>
        <v>ACTIVOS</v>
      </c>
      <c r="L236" t="str">
        <f>VLOOKUP(D236,'plan de cuentas'!C:H,5,0)</f>
        <v>Otros créditos CP</v>
      </c>
      <c r="M236" t="str">
        <f>VLOOKUP(D236,'plan de cuentas'!C:I,6,0)</f>
        <v>Otros Creditos CP</v>
      </c>
      <c r="N236" t="str">
        <f>VLOOKUP(D236,'plan de cuentas'!C:J,7,0)</f>
        <v>Activos Corrientes</v>
      </c>
      <c r="P236" t="str">
        <f t="shared" si="21"/>
        <v>25704</v>
      </c>
      <c r="Q236" t="str">
        <f t="shared" si="19"/>
        <v>15</v>
      </c>
    </row>
    <row r="237" spans="1:17" x14ac:dyDescent="0.25">
      <c r="A237" s="644">
        <v>44742</v>
      </c>
      <c r="B237" s="383">
        <v>6</v>
      </c>
      <c r="C237" s="383" t="s">
        <v>5071</v>
      </c>
      <c r="D237" s="383" t="s">
        <v>3627</v>
      </c>
      <c r="E237" t="str">
        <f t="shared" si="17"/>
        <v>150102570401901</v>
      </c>
      <c r="F237" t="str">
        <f t="shared" si="18"/>
        <v>0</v>
      </c>
      <c r="G237">
        <f>+VLOOKUP(L237,BG!$D$10:$F$70,3,FALSE)</f>
        <v>6</v>
      </c>
      <c r="H237" s="384" t="s">
        <v>3606</v>
      </c>
      <c r="I237" s="633">
        <v>-3409295435</v>
      </c>
      <c r="J237" s="314">
        <f t="shared" si="20"/>
        <v>-3409295.4350000001</v>
      </c>
      <c r="K237" t="str">
        <f>+VLOOKUP(D237,'plan de cuentas'!C:G,4,0)</f>
        <v>ACTIVOS</v>
      </c>
      <c r="L237" t="str">
        <f>VLOOKUP(D237,'plan de cuentas'!C:H,5,0)</f>
        <v>Otros créditos CP</v>
      </c>
      <c r="M237" t="str">
        <f>VLOOKUP(D237,'plan de cuentas'!C:I,6,0)</f>
        <v>Otros Creditos CP</v>
      </c>
      <c r="N237" t="str">
        <f>VLOOKUP(D237,'plan de cuentas'!C:J,7,0)</f>
        <v>Activos Corrientes</v>
      </c>
      <c r="P237" t="str">
        <f t="shared" si="21"/>
        <v>25704</v>
      </c>
      <c r="Q237" t="str">
        <f t="shared" si="19"/>
        <v>15</v>
      </c>
    </row>
    <row r="238" spans="1:17" x14ac:dyDescent="0.25">
      <c r="A238" s="644">
        <v>44742</v>
      </c>
      <c r="B238" s="384">
        <v>6</v>
      </c>
      <c r="C238" s="384" t="s">
        <v>5072</v>
      </c>
      <c r="D238" s="384" t="s">
        <v>3629</v>
      </c>
      <c r="E238" t="str">
        <f t="shared" si="17"/>
        <v>150102570401999</v>
      </c>
      <c r="F238" t="str">
        <f t="shared" si="18"/>
        <v>0</v>
      </c>
      <c r="G238">
        <f>+VLOOKUP(L238,BG!$D$10:$F$70,3,FALSE)</f>
        <v>6</v>
      </c>
      <c r="H238" s="383" t="s">
        <v>4946</v>
      </c>
      <c r="I238" s="632">
        <v>-15915935163</v>
      </c>
      <c r="J238" s="314">
        <f t="shared" si="20"/>
        <v>-15915935.163000001</v>
      </c>
      <c r="K238" t="str">
        <f>+VLOOKUP(D238,'plan de cuentas'!C:G,4,0)</f>
        <v>ACTIVOS</v>
      </c>
      <c r="L238" t="str">
        <f>VLOOKUP(D238,'plan de cuentas'!C:H,5,0)</f>
        <v>Otros créditos CP</v>
      </c>
      <c r="M238" t="str">
        <f>VLOOKUP(D238,'plan de cuentas'!C:I,6,0)</f>
        <v>Otros Creditos CP</v>
      </c>
      <c r="N238" t="str">
        <f>VLOOKUP(D238,'plan de cuentas'!C:J,7,0)</f>
        <v>Activos Corrientes</v>
      </c>
      <c r="P238" t="str">
        <f t="shared" si="21"/>
        <v>25704</v>
      </c>
      <c r="Q238" t="str">
        <f t="shared" si="19"/>
        <v>15</v>
      </c>
    </row>
    <row r="239" spans="1:17" x14ac:dyDescent="0.25">
      <c r="A239" s="644">
        <v>44742</v>
      </c>
      <c r="B239" s="383">
        <v>6</v>
      </c>
      <c r="C239" s="383" t="s">
        <v>5073</v>
      </c>
      <c r="D239" s="383" t="s">
        <v>3631</v>
      </c>
      <c r="E239" t="str">
        <f t="shared" si="17"/>
        <v>150102570402001</v>
      </c>
      <c r="F239" t="str">
        <f t="shared" si="18"/>
        <v>0</v>
      </c>
      <c r="G239">
        <f>+VLOOKUP(L239,BG!$D$10:$F$70,3,FALSE)</f>
        <v>6</v>
      </c>
      <c r="H239" s="384" t="s">
        <v>3606</v>
      </c>
      <c r="I239" s="633">
        <v>-98582927444</v>
      </c>
      <c r="J239" s="314">
        <f t="shared" si="20"/>
        <v>-98582927.444000006</v>
      </c>
      <c r="K239" t="str">
        <f>+VLOOKUP(D239,'plan de cuentas'!C:G,4,0)</f>
        <v>ACTIVOS</v>
      </c>
      <c r="L239" t="str">
        <f>VLOOKUP(D239,'plan de cuentas'!C:H,5,0)</f>
        <v>Otros créditos CP</v>
      </c>
      <c r="M239" t="str">
        <f>VLOOKUP(D239,'plan de cuentas'!C:I,6,0)</f>
        <v>Otros Creditos CP</v>
      </c>
      <c r="N239" t="str">
        <f>VLOOKUP(D239,'plan de cuentas'!C:J,7,0)</f>
        <v>Activos Corrientes</v>
      </c>
      <c r="P239" t="str">
        <f t="shared" si="21"/>
        <v>25704</v>
      </c>
      <c r="Q239" t="str">
        <f t="shared" si="19"/>
        <v>15</v>
      </c>
    </row>
    <row r="240" spans="1:17" x14ac:dyDescent="0.25">
      <c r="A240" s="644">
        <v>44742</v>
      </c>
      <c r="B240" s="384">
        <v>6</v>
      </c>
      <c r="C240" s="384" t="s">
        <v>5074</v>
      </c>
      <c r="D240" s="384" t="s">
        <v>3633</v>
      </c>
      <c r="E240" t="str">
        <f t="shared" si="17"/>
        <v>150102570402099</v>
      </c>
      <c r="F240" t="str">
        <f t="shared" si="18"/>
        <v>0</v>
      </c>
      <c r="G240">
        <f>+VLOOKUP(L240,BG!$D$10:$F$70,3,FALSE)</f>
        <v>6</v>
      </c>
      <c r="H240" s="384" t="s">
        <v>4947</v>
      </c>
      <c r="I240" s="633">
        <v>-281953856321</v>
      </c>
      <c r="J240" s="314">
        <f t="shared" si="20"/>
        <v>-281953856.32099998</v>
      </c>
      <c r="K240" t="str">
        <f>+VLOOKUP(D240,'plan de cuentas'!C:G,4,0)</f>
        <v>ACTIVOS</v>
      </c>
      <c r="L240" t="str">
        <f>VLOOKUP(D240,'plan de cuentas'!C:H,5,0)</f>
        <v>Otros créditos CP</v>
      </c>
      <c r="M240" t="str">
        <f>VLOOKUP(D240,'plan de cuentas'!C:I,6,0)</f>
        <v>Otros Creditos CP</v>
      </c>
      <c r="N240" t="str">
        <f>VLOOKUP(D240,'plan de cuentas'!C:J,7,0)</f>
        <v>Activos Corrientes</v>
      </c>
      <c r="P240" t="str">
        <f t="shared" si="21"/>
        <v>25704</v>
      </c>
      <c r="Q240" t="str">
        <f t="shared" si="19"/>
        <v>15</v>
      </c>
    </row>
    <row r="241" spans="1:17" x14ac:dyDescent="0.25">
      <c r="A241" s="644">
        <v>44742</v>
      </c>
      <c r="B241" s="383">
        <v>6</v>
      </c>
      <c r="C241" s="383" t="s">
        <v>5075</v>
      </c>
      <c r="D241" s="383" t="s">
        <v>3636</v>
      </c>
      <c r="E241" t="str">
        <f t="shared" si="17"/>
        <v>150102570402101</v>
      </c>
      <c r="F241" t="str">
        <f t="shared" si="18"/>
        <v>0</v>
      </c>
      <c r="G241">
        <f>+VLOOKUP(L241,BG!$D$10:$F$70,3,FALSE)</f>
        <v>6</v>
      </c>
      <c r="H241" s="383" t="s">
        <v>3606</v>
      </c>
      <c r="I241" s="632">
        <v>-39463915</v>
      </c>
      <c r="J241" s="314">
        <f t="shared" si="20"/>
        <v>-39463.915000000001</v>
      </c>
      <c r="K241" t="str">
        <f>+VLOOKUP(D241,'plan de cuentas'!C:G,4,0)</f>
        <v>ACTIVOS</v>
      </c>
      <c r="L241" t="str">
        <f>VLOOKUP(D241,'plan de cuentas'!C:H,5,0)</f>
        <v>Otros créditos CP</v>
      </c>
      <c r="M241" t="str">
        <f>VLOOKUP(D241,'plan de cuentas'!C:I,6,0)</f>
        <v>Otros Creditos CP</v>
      </c>
      <c r="N241" t="str">
        <f>VLOOKUP(D241,'plan de cuentas'!C:J,7,0)</f>
        <v>Activos Corrientes</v>
      </c>
      <c r="P241" t="str">
        <f t="shared" si="21"/>
        <v>25704</v>
      </c>
      <c r="Q241" t="str">
        <f t="shared" si="19"/>
        <v>15</v>
      </c>
    </row>
    <row r="242" spans="1:17" x14ac:dyDescent="0.25">
      <c r="A242" s="644">
        <v>44742</v>
      </c>
      <c r="B242" s="384">
        <v>6</v>
      </c>
      <c r="C242" s="384" t="s">
        <v>5076</v>
      </c>
      <c r="D242" s="384" t="s">
        <v>3638</v>
      </c>
      <c r="E242" t="str">
        <f t="shared" si="17"/>
        <v>150102570402199</v>
      </c>
      <c r="F242" t="str">
        <f t="shared" si="18"/>
        <v>0</v>
      </c>
      <c r="G242">
        <f>+VLOOKUP(L242,BG!$D$10:$F$70,3,FALSE)</f>
        <v>6</v>
      </c>
      <c r="H242" s="384" t="s">
        <v>3603</v>
      </c>
      <c r="I242" s="633">
        <v>10561738603</v>
      </c>
      <c r="J242" s="314">
        <f t="shared" si="20"/>
        <v>10561738.603</v>
      </c>
      <c r="K242" t="str">
        <f>+VLOOKUP(D242,'plan de cuentas'!C:G,4,0)</f>
        <v>ACTIVOS</v>
      </c>
      <c r="L242" t="str">
        <f>VLOOKUP(D242,'plan de cuentas'!C:H,5,0)</f>
        <v>Otros créditos CP</v>
      </c>
      <c r="M242" t="str">
        <f>VLOOKUP(D242,'plan de cuentas'!C:I,6,0)</f>
        <v>Otros Creditos CP</v>
      </c>
      <c r="N242" t="str">
        <f>VLOOKUP(D242,'plan de cuentas'!C:J,7,0)</f>
        <v>Activos Corrientes</v>
      </c>
      <c r="P242" t="str">
        <f t="shared" si="21"/>
        <v>25704</v>
      </c>
      <c r="Q242" t="str">
        <f t="shared" si="19"/>
        <v>15</v>
      </c>
    </row>
    <row r="243" spans="1:17" x14ac:dyDescent="0.25">
      <c r="A243" s="644">
        <v>44742</v>
      </c>
      <c r="B243" s="383">
        <v>6</v>
      </c>
      <c r="C243" s="383" t="s">
        <v>5077</v>
      </c>
      <c r="D243" s="383" t="s">
        <v>3640</v>
      </c>
      <c r="E243" t="str">
        <f t="shared" si="17"/>
        <v>150102570402299</v>
      </c>
      <c r="F243" t="str">
        <f t="shared" si="18"/>
        <v>0</v>
      </c>
      <c r="G243">
        <f>+VLOOKUP(L243,BG!$D$10:$F$70,3,FALSE)</f>
        <v>6</v>
      </c>
      <c r="H243" s="383" t="s">
        <v>4948</v>
      </c>
      <c r="I243" s="632">
        <v>-546471625</v>
      </c>
      <c r="J243" s="314">
        <f t="shared" si="20"/>
        <v>-546471.625</v>
      </c>
      <c r="K243" t="str">
        <f>+VLOOKUP(D243,'plan de cuentas'!C:G,4,0)</f>
        <v>ACTIVOS</v>
      </c>
      <c r="L243" t="str">
        <f>VLOOKUP(D243,'plan de cuentas'!C:H,5,0)</f>
        <v>Otros créditos CP</v>
      </c>
      <c r="M243" t="str">
        <f>VLOOKUP(D243,'plan de cuentas'!C:I,6,0)</f>
        <v>Otros Creditos CP</v>
      </c>
      <c r="N243" t="str">
        <f>VLOOKUP(D243,'plan de cuentas'!C:J,7,0)</f>
        <v>Activos Corrientes</v>
      </c>
      <c r="P243" t="str">
        <f t="shared" si="21"/>
        <v>25704</v>
      </c>
      <c r="Q243" t="str">
        <f t="shared" si="19"/>
        <v>15</v>
      </c>
    </row>
    <row r="244" spans="1:17" x14ac:dyDescent="0.25">
      <c r="A244" s="644">
        <v>44742</v>
      </c>
      <c r="B244" s="384">
        <v>6</v>
      </c>
      <c r="C244" s="384" t="s">
        <v>5078</v>
      </c>
      <c r="D244" s="384" t="s">
        <v>3642</v>
      </c>
      <c r="E244" t="str">
        <f t="shared" si="17"/>
        <v>150102570402301</v>
      </c>
      <c r="F244" t="str">
        <f t="shared" si="18"/>
        <v>0</v>
      </c>
      <c r="G244">
        <f>+VLOOKUP(L244,BG!$D$10:$F$70,3,FALSE)</f>
        <v>6</v>
      </c>
      <c r="H244" s="384" t="s">
        <v>3606</v>
      </c>
      <c r="I244" s="633">
        <v>-445007504</v>
      </c>
      <c r="J244" s="314">
        <f t="shared" si="20"/>
        <v>-445007.50400000002</v>
      </c>
      <c r="K244" t="str">
        <f>+VLOOKUP(D244,'plan de cuentas'!C:G,4,0)</f>
        <v>ACTIVOS</v>
      </c>
      <c r="L244" t="str">
        <f>VLOOKUP(D244,'plan de cuentas'!C:H,5,0)</f>
        <v>Otros créditos CP</v>
      </c>
      <c r="M244" t="str">
        <f>VLOOKUP(D244,'plan de cuentas'!C:I,6,0)</f>
        <v>Otros Creditos CP</v>
      </c>
      <c r="N244" t="str">
        <f>VLOOKUP(D244,'plan de cuentas'!C:J,7,0)</f>
        <v>Activos Corrientes</v>
      </c>
      <c r="P244" t="str">
        <f t="shared" si="21"/>
        <v>25704</v>
      </c>
      <c r="Q244" t="str">
        <f t="shared" si="19"/>
        <v>15</v>
      </c>
    </row>
    <row r="245" spans="1:17" x14ac:dyDescent="0.25">
      <c r="A245" s="644">
        <v>44742</v>
      </c>
      <c r="B245" s="383">
        <v>6</v>
      </c>
      <c r="C245" s="383" t="s">
        <v>5079</v>
      </c>
      <c r="D245" s="383" t="s">
        <v>3644</v>
      </c>
      <c r="E245" t="str">
        <f t="shared" si="17"/>
        <v>150102570402399</v>
      </c>
      <c r="F245" t="str">
        <f t="shared" si="18"/>
        <v>0</v>
      </c>
      <c r="G245">
        <f>+VLOOKUP(L245,BG!$D$10:$F$70,3,FALSE)</f>
        <v>6</v>
      </c>
      <c r="H245" s="383" t="s">
        <v>3603</v>
      </c>
      <c r="I245" s="632">
        <v>6523757153</v>
      </c>
      <c r="J245" s="314">
        <f t="shared" si="20"/>
        <v>6523757.1529999999</v>
      </c>
      <c r="K245" t="str">
        <f>+VLOOKUP(D245,'plan de cuentas'!C:G,4,0)</f>
        <v>ACTIVOS</v>
      </c>
      <c r="L245" t="str">
        <f>VLOOKUP(D245,'plan de cuentas'!C:H,5,0)</f>
        <v>Otros créditos CP</v>
      </c>
      <c r="M245" t="str">
        <f>VLOOKUP(D245,'plan de cuentas'!C:I,6,0)</f>
        <v>Otros Creditos CP</v>
      </c>
      <c r="N245" t="str">
        <f>VLOOKUP(D245,'plan de cuentas'!C:J,7,0)</f>
        <v>Activos Corrientes</v>
      </c>
      <c r="P245" t="str">
        <f t="shared" si="21"/>
        <v>25704</v>
      </c>
      <c r="Q245" t="str">
        <f t="shared" si="19"/>
        <v>15</v>
      </c>
    </row>
    <row r="246" spans="1:17" s="315" customFormat="1" x14ac:dyDescent="0.25">
      <c r="A246" s="644">
        <v>44742</v>
      </c>
      <c r="B246" s="384">
        <v>6</v>
      </c>
      <c r="C246" s="384" t="s">
        <v>5080</v>
      </c>
      <c r="D246" s="384" t="s">
        <v>3646</v>
      </c>
      <c r="E246" t="str">
        <f t="shared" si="17"/>
        <v>150102570402499</v>
      </c>
      <c r="F246" t="str">
        <f t="shared" si="18"/>
        <v>0</v>
      </c>
      <c r="G246">
        <f>+VLOOKUP(L246,BG!$D$10:$F$70,3,FALSE)</f>
        <v>6</v>
      </c>
      <c r="H246" s="384" t="s">
        <v>3603</v>
      </c>
      <c r="I246" s="633">
        <v>-468623002</v>
      </c>
      <c r="J246" s="314">
        <f t="shared" si="20"/>
        <v>-468623.00199999998</v>
      </c>
      <c r="K246" t="str">
        <f>+VLOOKUP(D246,'plan de cuentas'!C:G,4,0)</f>
        <v>ACTIVOS</v>
      </c>
      <c r="L246" t="str">
        <f>VLOOKUP(D246,'plan de cuentas'!C:H,5,0)</f>
        <v>Otros créditos CP</v>
      </c>
      <c r="M246" t="str">
        <f>VLOOKUP(D246,'plan de cuentas'!C:I,6,0)</f>
        <v>Otros Creditos CP</v>
      </c>
      <c r="N246" t="str">
        <f>VLOOKUP(D246,'plan de cuentas'!C:J,7,0)</f>
        <v>Activos Corrientes</v>
      </c>
      <c r="O246"/>
      <c r="P246" t="str">
        <f t="shared" si="21"/>
        <v>25704</v>
      </c>
      <c r="Q246" t="str">
        <f t="shared" si="19"/>
        <v>15</v>
      </c>
    </row>
    <row r="247" spans="1:17" x14ac:dyDescent="0.25">
      <c r="A247" s="644">
        <v>44742</v>
      </c>
      <c r="B247" s="383">
        <v>6</v>
      </c>
      <c r="C247" s="383" t="s">
        <v>5081</v>
      </c>
      <c r="D247" s="383" t="s">
        <v>3648</v>
      </c>
      <c r="E247" t="str">
        <f t="shared" si="17"/>
        <v>150102570402599</v>
      </c>
      <c r="F247" t="str">
        <f t="shared" si="18"/>
        <v>0</v>
      </c>
      <c r="G247">
        <f>+VLOOKUP(L247,BG!$D$10:$F$70,3,FALSE)</f>
        <v>6</v>
      </c>
      <c r="H247" s="383" t="s">
        <v>3603</v>
      </c>
      <c r="I247" s="632">
        <v>-1242788707</v>
      </c>
      <c r="J247" s="314">
        <f t="shared" si="20"/>
        <v>-1242788.7069999999</v>
      </c>
      <c r="K247" t="str">
        <f>+VLOOKUP(D247,'plan de cuentas'!C:G,4,0)</f>
        <v>ACTIVOS</v>
      </c>
      <c r="L247" t="str">
        <f>VLOOKUP(D247,'plan de cuentas'!C:H,5,0)</f>
        <v>Otros créditos CP</v>
      </c>
      <c r="M247" t="str">
        <f>VLOOKUP(D247,'plan de cuentas'!C:I,6,0)</f>
        <v>Otros Creditos CP</v>
      </c>
      <c r="N247" t="str">
        <f>VLOOKUP(D247,'plan de cuentas'!C:J,7,0)</f>
        <v>Activos Corrientes</v>
      </c>
      <c r="P247" t="str">
        <f t="shared" si="21"/>
        <v>25704</v>
      </c>
      <c r="Q247" t="str">
        <f t="shared" si="19"/>
        <v>15</v>
      </c>
    </row>
    <row r="248" spans="1:17" x14ac:dyDescent="0.25">
      <c r="A248" s="644">
        <v>44742</v>
      </c>
      <c r="B248" s="384">
        <v>6</v>
      </c>
      <c r="C248" s="384" t="s">
        <v>5082</v>
      </c>
      <c r="D248" s="384" t="s">
        <v>3650</v>
      </c>
      <c r="E248" t="str">
        <f t="shared" si="17"/>
        <v>150102570402699</v>
      </c>
      <c r="F248" t="str">
        <f t="shared" si="18"/>
        <v>0</v>
      </c>
      <c r="G248">
        <f>+VLOOKUP(L248,BG!$D$10:$F$70,3,FALSE)</f>
        <v>6</v>
      </c>
      <c r="H248" s="384" t="s">
        <v>3603</v>
      </c>
      <c r="I248" s="633">
        <v>-1218728937</v>
      </c>
      <c r="J248" s="314">
        <f t="shared" si="20"/>
        <v>-1218728.9369999999</v>
      </c>
      <c r="K248" t="str">
        <f>+VLOOKUP(D248,'plan de cuentas'!C:G,4,0)</f>
        <v>ACTIVOS</v>
      </c>
      <c r="L248" t="str">
        <f>VLOOKUP(D248,'plan de cuentas'!C:H,5,0)</f>
        <v>Otros créditos CP</v>
      </c>
      <c r="M248" t="str">
        <f>VLOOKUP(D248,'plan de cuentas'!C:I,6,0)</f>
        <v>Otros Creditos CP</v>
      </c>
      <c r="N248" t="str">
        <f>VLOOKUP(D248,'plan de cuentas'!C:J,7,0)</f>
        <v>Activos Corrientes</v>
      </c>
      <c r="P248" t="str">
        <f t="shared" si="21"/>
        <v>25704</v>
      </c>
      <c r="Q248" t="str">
        <f t="shared" si="19"/>
        <v>15</v>
      </c>
    </row>
    <row r="249" spans="1:17" x14ac:dyDescent="0.25">
      <c r="A249" s="644">
        <v>44742</v>
      </c>
      <c r="B249" s="383">
        <v>6</v>
      </c>
      <c r="C249" s="383" t="s">
        <v>5083</v>
      </c>
      <c r="D249" s="383" t="s">
        <v>3652</v>
      </c>
      <c r="E249" t="str">
        <f t="shared" si="17"/>
        <v>150102570402799</v>
      </c>
      <c r="F249" t="str">
        <f t="shared" si="18"/>
        <v>0</v>
      </c>
      <c r="G249">
        <f>+VLOOKUP(L249,BG!$D$10:$F$70,3,FALSE)</f>
        <v>6</v>
      </c>
      <c r="H249" s="383" t="s">
        <v>3603</v>
      </c>
      <c r="I249" s="632">
        <v>-100767202</v>
      </c>
      <c r="J249" s="314">
        <f t="shared" si="20"/>
        <v>-100767.202</v>
      </c>
      <c r="K249" t="str">
        <f>+VLOOKUP(D249,'plan de cuentas'!C:G,4,0)</f>
        <v>ACTIVOS</v>
      </c>
      <c r="L249" t="str">
        <f>VLOOKUP(D249,'plan de cuentas'!C:H,5,0)</f>
        <v>Otros créditos CP</v>
      </c>
      <c r="M249" t="str">
        <f>VLOOKUP(D249,'plan de cuentas'!C:I,6,0)</f>
        <v>Otros Creditos CP</v>
      </c>
      <c r="N249" t="str">
        <f>VLOOKUP(D249,'plan de cuentas'!C:J,7,0)</f>
        <v>Activos Corrientes</v>
      </c>
      <c r="P249" t="str">
        <f t="shared" si="21"/>
        <v>25704</v>
      </c>
      <c r="Q249" t="str">
        <f t="shared" si="19"/>
        <v>15</v>
      </c>
    </row>
    <row r="250" spans="1:17" x14ac:dyDescent="0.25">
      <c r="A250" s="644">
        <v>44742</v>
      </c>
      <c r="B250" s="384">
        <v>6</v>
      </c>
      <c r="C250" s="384" t="s">
        <v>5084</v>
      </c>
      <c r="D250" s="384" t="s">
        <v>3654</v>
      </c>
      <c r="E250" t="str">
        <f t="shared" si="17"/>
        <v>150102570402899</v>
      </c>
      <c r="F250" t="str">
        <f t="shared" si="18"/>
        <v>0</v>
      </c>
      <c r="G250">
        <f>+VLOOKUP(L250,BG!$D$10:$F$70,3,FALSE)</f>
        <v>6</v>
      </c>
      <c r="H250" s="384" t="s">
        <v>3603</v>
      </c>
      <c r="I250" s="633">
        <v>-571587084</v>
      </c>
      <c r="J250" s="314">
        <f t="shared" si="20"/>
        <v>-571587.08400000003</v>
      </c>
      <c r="K250" t="str">
        <f>+VLOOKUP(D250,'plan de cuentas'!C:G,4,0)</f>
        <v>ACTIVOS</v>
      </c>
      <c r="L250" t="str">
        <f>VLOOKUP(D250,'plan de cuentas'!C:H,5,0)</f>
        <v>Otros créditos CP</v>
      </c>
      <c r="M250" t="str">
        <f>VLOOKUP(D250,'plan de cuentas'!C:I,6,0)</f>
        <v>Otros Creditos CP</v>
      </c>
      <c r="N250" t="str">
        <f>VLOOKUP(D250,'plan de cuentas'!C:J,7,0)</f>
        <v>Activos Corrientes</v>
      </c>
      <c r="P250" t="str">
        <f t="shared" si="21"/>
        <v>25704</v>
      </c>
      <c r="Q250" t="str">
        <f t="shared" si="19"/>
        <v>15</v>
      </c>
    </row>
    <row r="251" spans="1:17" x14ac:dyDescent="0.25">
      <c r="A251" s="644">
        <v>44742</v>
      </c>
      <c r="B251" s="383">
        <v>6</v>
      </c>
      <c r="C251" s="383" t="s">
        <v>5085</v>
      </c>
      <c r="D251" s="383" t="s">
        <v>3656</v>
      </c>
      <c r="E251" t="str">
        <f t="shared" si="17"/>
        <v>150102570402999</v>
      </c>
      <c r="F251" t="str">
        <f t="shared" si="18"/>
        <v>0</v>
      </c>
      <c r="G251">
        <f>+VLOOKUP(L251,BG!$D$10:$F$70,3,FALSE)</f>
        <v>6</v>
      </c>
      <c r="H251" s="383" t="s">
        <v>3603</v>
      </c>
      <c r="I251" s="632">
        <v>-389113747</v>
      </c>
      <c r="J251" s="314">
        <f t="shared" si="20"/>
        <v>-389113.74699999997</v>
      </c>
      <c r="K251" t="str">
        <f>+VLOOKUP(D251,'plan de cuentas'!C:G,4,0)</f>
        <v>ACTIVOS</v>
      </c>
      <c r="L251" t="str">
        <f>VLOOKUP(D251,'plan de cuentas'!C:H,5,0)</f>
        <v>Otros créditos CP</v>
      </c>
      <c r="M251" t="str">
        <f>VLOOKUP(D251,'plan de cuentas'!C:I,6,0)</f>
        <v>Otros Creditos CP</v>
      </c>
      <c r="N251" t="str">
        <f>VLOOKUP(D251,'plan de cuentas'!C:J,7,0)</f>
        <v>Activos Corrientes</v>
      </c>
      <c r="P251" t="str">
        <f t="shared" si="21"/>
        <v>25704</v>
      </c>
      <c r="Q251" t="str">
        <f t="shared" si="19"/>
        <v>15</v>
      </c>
    </row>
    <row r="252" spans="1:17" x14ac:dyDescent="0.25">
      <c r="A252" s="644">
        <v>44742</v>
      </c>
      <c r="B252" s="384">
        <v>6</v>
      </c>
      <c r="C252" s="384" t="s">
        <v>5086</v>
      </c>
      <c r="D252" s="384" t="s">
        <v>3658</v>
      </c>
      <c r="E252" t="str">
        <f t="shared" si="17"/>
        <v>150102570403001</v>
      </c>
      <c r="F252" t="str">
        <f t="shared" si="18"/>
        <v>0</v>
      </c>
      <c r="G252">
        <f>+VLOOKUP(L252,BG!$D$10:$F$70,3,FALSE)</f>
        <v>6</v>
      </c>
      <c r="H252" s="384" t="s">
        <v>3606</v>
      </c>
      <c r="I252" s="633">
        <v>760272554</v>
      </c>
      <c r="J252" s="314">
        <f t="shared" si="20"/>
        <v>760272.554</v>
      </c>
      <c r="K252" t="str">
        <f>+VLOOKUP(D252,'plan de cuentas'!C:G,4,0)</f>
        <v>ACTIVOS</v>
      </c>
      <c r="L252" t="str">
        <f>VLOOKUP(D252,'plan de cuentas'!C:H,5,0)</f>
        <v>Otros créditos CP</v>
      </c>
      <c r="M252" t="str">
        <f>VLOOKUP(D252,'plan de cuentas'!C:I,6,0)</f>
        <v>Otros Creditos CP</v>
      </c>
      <c r="N252" t="str">
        <f>VLOOKUP(D252,'plan de cuentas'!C:J,7,0)</f>
        <v>Activos Corrientes</v>
      </c>
      <c r="P252" t="str">
        <f t="shared" si="21"/>
        <v>25704</v>
      </c>
      <c r="Q252" t="str">
        <f t="shared" si="19"/>
        <v>15</v>
      </c>
    </row>
    <row r="253" spans="1:17" x14ac:dyDescent="0.25">
      <c r="A253" s="644">
        <v>44742</v>
      </c>
      <c r="B253" s="383">
        <v>6</v>
      </c>
      <c r="C253" s="383" t="s">
        <v>5087</v>
      </c>
      <c r="D253" s="383" t="s">
        <v>3660</v>
      </c>
      <c r="E253" t="str">
        <f t="shared" si="17"/>
        <v>150102570403099</v>
      </c>
      <c r="F253" t="str">
        <f t="shared" si="18"/>
        <v>0</v>
      </c>
      <c r="G253">
        <f>+VLOOKUP(L253,BG!$D$10:$F$70,3,FALSE)</f>
        <v>6</v>
      </c>
      <c r="H253" s="383" t="s">
        <v>3603</v>
      </c>
      <c r="I253" s="632">
        <v>135676282574</v>
      </c>
      <c r="J253" s="314">
        <f t="shared" si="20"/>
        <v>135676282.574</v>
      </c>
      <c r="K253" t="str">
        <f>+VLOOKUP(D253,'plan de cuentas'!C:G,4,0)</f>
        <v>ACTIVOS</v>
      </c>
      <c r="L253" t="str">
        <f>VLOOKUP(D253,'plan de cuentas'!C:H,5,0)</f>
        <v>Otros créditos CP</v>
      </c>
      <c r="M253" t="str">
        <f>VLOOKUP(D253,'plan de cuentas'!C:I,6,0)</f>
        <v>Otros Creditos CP</v>
      </c>
      <c r="N253" t="str">
        <f>VLOOKUP(D253,'plan de cuentas'!C:J,7,0)</f>
        <v>Activos Corrientes</v>
      </c>
      <c r="P253" t="str">
        <f t="shared" si="21"/>
        <v>25704</v>
      </c>
      <c r="Q253" t="str">
        <f t="shared" si="19"/>
        <v>15</v>
      </c>
    </row>
    <row r="254" spans="1:17" x14ac:dyDescent="0.25">
      <c r="A254" s="644">
        <v>44742</v>
      </c>
      <c r="B254" s="384">
        <v>7</v>
      </c>
      <c r="C254" s="384" t="s">
        <v>5088</v>
      </c>
      <c r="D254" s="384" t="s">
        <v>3662</v>
      </c>
      <c r="E254" t="str">
        <f t="shared" si="17"/>
        <v>150102570403199</v>
      </c>
      <c r="F254" t="str">
        <f t="shared" si="18"/>
        <v>0</v>
      </c>
      <c r="G254">
        <f>+VLOOKUP(L254,BG!$D$10:$F$70,3,FALSE)</f>
        <v>6</v>
      </c>
      <c r="H254" s="384" t="s">
        <v>3603</v>
      </c>
      <c r="I254" s="633">
        <v>935578726</v>
      </c>
      <c r="J254" s="314">
        <f t="shared" si="20"/>
        <v>935578.72600000002</v>
      </c>
      <c r="K254" t="str">
        <f>+VLOOKUP(D254,'plan de cuentas'!C:G,4,0)</f>
        <v>ACTIVOS</v>
      </c>
      <c r="L254" t="str">
        <f>VLOOKUP(D254,'plan de cuentas'!C:H,5,0)</f>
        <v>Otros créditos CP</v>
      </c>
      <c r="M254" t="str">
        <f>VLOOKUP(D254,'plan de cuentas'!C:I,6,0)</f>
        <v>Otros Creditos CP</v>
      </c>
      <c r="N254" t="str">
        <f>VLOOKUP(D254,'plan de cuentas'!C:J,7,0)</f>
        <v>Activos Corrientes</v>
      </c>
      <c r="P254" t="str">
        <f t="shared" si="21"/>
        <v>25704</v>
      </c>
      <c r="Q254" t="str">
        <f t="shared" si="19"/>
        <v>15</v>
      </c>
    </row>
    <row r="255" spans="1:17" x14ac:dyDescent="0.25">
      <c r="A255" s="644">
        <v>44742</v>
      </c>
      <c r="B255" s="383">
        <v>7</v>
      </c>
      <c r="C255" s="383" t="s">
        <v>5089</v>
      </c>
      <c r="D255" s="383" t="s">
        <v>3664</v>
      </c>
      <c r="E255" t="str">
        <f t="shared" si="17"/>
        <v>150102570403299</v>
      </c>
      <c r="F255" t="str">
        <f t="shared" si="18"/>
        <v>0</v>
      </c>
      <c r="G255">
        <f>+VLOOKUP(L255,BG!$D$10:$F$70,3,FALSE)</f>
        <v>6</v>
      </c>
      <c r="H255" s="383" t="s">
        <v>4948</v>
      </c>
      <c r="I255" s="632">
        <v>22624791708</v>
      </c>
      <c r="J255" s="314">
        <f t="shared" si="20"/>
        <v>22624791.708000001</v>
      </c>
      <c r="K255" t="str">
        <f>+VLOOKUP(D255,'plan de cuentas'!C:G,4,0)</f>
        <v>ACTIVOS</v>
      </c>
      <c r="L255" t="str">
        <f>VLOOKUP(D255,'plan de cuentas'!C:H,5,0)</f>
        <v>Otros créditos CP</v>
      </c>
      <c r="M255" t="str">
        <f>VLOOKUP(D255,'plan de cuentas'!C:I,6,0)</f>
        <v>Otros Creditos CP</v>
      </c>
      <c r="N255" t="str">
        <f>VLOOKUP(D255,'plan de cuentas'!C:J,7,0)</f>
        <v>Activos Corrientes</v>
      </c>
      <c r="P255" t="str">
        <f t="shared" si="21"/>
        <v>25704</v>
      </c>
      <c r="Q255" t="str">
        <f t="shared" si="19"/>
        <v>15</v>
      </c>
    </row>
    <row r="256" spans="1:17" x14ac:dyDescent="0.25">
      <c r="A256" s="644">
        <v>44742</v>
      </c>
      <c r="B256" s="384">
        <v>6</v>
      </c>
      <c r="C256" s="384" t="s">
        <v>5090</v>
      </c>
      <c r="D256" s="384" t="s">
        <v>3666</v>
      </c>
      <c r="E256" t="str">
        <f t="shared" si="17"/>
        <v>150102570403301</v>
      </c>
      <c r="F256" t="str">
        <f t="shared" si="18"/>
        <v>0</v>
      </c>
      <c r="G256">
        <f>+VLOOKUP(L256,BG!$D$10:$F$70,3,FALSE)</f>
        <v>6</v>
      </c>
      <c r="H256" s="384" t="s">
        <v>3606</v>
      </c>
      <c r="I256" s="633">
        <v>38907277705</v>
      </c>
      <c r="J256" s="314">
        <f t="shared" si="20"/>
        <v>38907277.704999998</v>
      </c>
      <c r="K256" t="str">
        <f>+VLOOKUP(D256,'plan de cuentas'!C:G,4,0)</f>
        <v>ACTIVOS</v>
      </c>
      <c r="L256" t="str">
        <f>VLOOKUP(D256,'plan de cuentas'!C:H,5,0)</f>
        <v>Otros créditos CP</v>
      </c>
      <c r="M256" t="str">
        <f>VLOOKUP(D256,'plan de cuentas'!C:I,6,0)</f>
        <v>Otros Creditos CP</v>
      </c>
      <c r="N256" t="str">
        <f>VLOOKUP(D256,'plan de cuentas'!C:J,7,0)</f>
        <v>Activos Corrientes</v>
      </c>
      <c r="P256" t="str">
        <f t="shared" si="21"/>
        <v>25704</v>
      </c>
      <c r="Q256" t="str">
        <f t="shared" si="19"/>
        <v>15</v>
      </c>
    </row>
    <row r="257" spans="1:17" x14ac:dyDescent="0.25">
      <c r="A257" s="644">
        <v>44742</v>
      </c>
      <c r="B257" s="383">
        <v>7</v>
      </c>
      <c r="C257" s="383" t="s">
        <v>5091</v>
      </c>
      <c r="D257" s="383" t="s">
        <v>3668</v>
      </c>
      <c r="E257" t="str">
        <f t="shared" si="17"/>
        <v>150102570403399</v>
      </c>
      <c r="F257" t="str">
        <f t="shared" si="18"/>
        <v>0</v>
      </c>
      <c r="G257">
        <f>+VLOOKUP(L257,BG!$D$10:$F$70,3,FALSE)</f>
        <v>6</v>
      </c>
      <c r="H257" s="383" t="s">
        <v>3603</v>
      </c>
      <c r="I257" s="632">
        <v>17368791368</v>
      </c>
      <c r="J257" s="314">
        <f t="shared" si="20"/>
        <v>17368791.368000001</v>
      </c>
      <c r="K257" t="str">
        <f>+VLOOKUP(D257,'plan de cuentas'!C:G,4,0)</f>
        <v>ACTIVOS</v>
      </c>
      <c r="L257" t="str">
        <f>VLOOKUP(D257,'plan de cuentas'!C:H,5,0)</f>
        <v>Otros créditos CP</v>
      </c>
      <c r="M257" t="str">
        <f>VLOOKUP(D257,'plan de cuentas'!C:I,6,0)</f>
        <v>Otros Creditos CP</v>
      </c>
      <c r="N257" t="str">
        <f>VLOOKUP(D257,'plan de cuentas'!C:J,7,0)</f>
        <v>Activos Corrientes</v>
      </c>
      <c r="P257" t="str">
        <f t="shared" si="21"/>
        <v>25704</v>
      </c>
      <c r="Q257" t="str">
        <f t="shared" si="19"/>
        <v>15</v>
      </c>
    </row>
    <row r="258" spans="1:17" x14ac:dyDescent="0.25">
      <c r="A258" s="644">
        <v>44742</v>
      </c>
      <c r="B258" s="384">
        <v>6</v>
      </c>
      <c r="C258" s="384" t="s">
        <v>5092</v>
      </c>
      <c r="D258" s="384" t="s">
        <v>3670</v>
      </c>
      <c r="E258" t="str">
        <f t="shared" si="17"/>
        <v>150102570403401</v>
      </c>
      <c r="F258" t="str">
        <f t="shared" si="18"/>
        <v>0</v>
      </c>
      <c r="G258">
        <f>+VLOOKUP(L258,BG!$D$10:$F$70,3,FALSE)</f>
        <v>6</v>
      </c>
      <c r="H258" s="384" t="s">
        <v>3606</v>
      </c>
      <c r="I258" s="633">
        <v>-35737754805</v>
      </c>
      <c r="J258" s="314">
        <f t="shared" si="20"/>
        <v>-35737754.805</v>
      </c>
      <c r="K258" t="str">
        <f>+VLOOKUP(D258,'plan de cuentas'!C:G,4,0)</f>
        <v>ACTIVOS</v>
      </c>
      <c r="L258" t="str">
        <f>VLOOKUP(D258,'plan de cuentas'!C:H,5,0)</f>
        <v>Otros créditos CP</v>
      </c>
      <c r="M258" t="str">
        <f>VLOOKUP(D258,'plan de cuentas'!C:I,6,0)</f>
        <v>Otros Creditos CP</v>
      </c>
      <c r="N258" t="str">
        <f>VLOOKUP(D258,'plan de cuentas'!C:J,7,0)</f>
        <v>Activos Corrientes</v>
      </c>
      <c r="P258" t="str">
        <f t="shared" si="21"/>
        <v>25704</v>
      </c>
      <c r="Q258" t="str">
        <f t="shared" si="19"/>
        <v>15</v>
      </c>
    </row>
    <row r="259" spans="1:17" x14ac:dyDescent="0.25">
      <c r="A259" s="644">
        <v>44742</v>
      </c>
      <c r="B259" s="383">
        <v>6</v>
      </c>
      <c r="C259" s="383" t="s">
        <v>5093</v>
      </c>
      <c r="D259" s="383" t="s">
        <v>3672</v>
      </c>
      <c r="E259" t="str">
        <f t="shared" si="17"/>
        <v>150102570403499</v>
      </c>
      <c r="F259" t="str">
        <f t="shared" si="18"/>
        <v>0</v>
      </c>
      <c r="G259">
        <f>+VLOOKUP(L259,BG!$D$10:$F$70,3,FALSE)</f>
        <v>6</v>
      </c>
      <c r="H259" s="383" t="s">
        <v>3606</v>
      </c>
      <c r="I259" s="632">
        <v>-29252275165</v>
      </c>
      <c r="J259" s="314">
        <f t="shared" si="20"/>
        <v>-29252275.164999999</v>
      </c>
      <c r="K259" t="str">
        <f>+VLOOKUP(D259,'plan de cuentas'!C:G,4,0)</f>
        <v>ACTIVOS</v>
      </c>
      <c r="L259" t="str">
        <f>VLOOKUP(D259,'plan de cuentas'!C:H,5,0)</f>
        <v>Otros créditos CP</v>
      </c>
      <c r="M259" t="str">
        <f>VLOOKUP(D259,'plan de cuentas'!C:I,6,0)</f>
        <v>Otros Creditos CP</v>
      </c>
      <c r="N259" t="str">
        <f>VLOOKUP(D259,'plan de cuentas'!C:J,7,0)</f>
        <v>Activos Corrientes</v>
      </c>
      <c r="P259" t="str">
        <f t="shared" si="21"/>
        <v>25704</v>
      </c>
      <c r="Q259" t="str">
        <f t="shared" si="19"/>
        <v>15</v>
      </c>
    </row>
    <row r="260" spans="1:17" x14ac:dyDescent="0.25">
      <c r="A260" s="644">
        <v>44742</v>
      </c>
      <c r="B260" s="384">
        <v>6</v>
      </c>
      <c r="C260" s="384" t="s">
        <v>5094</v>
      </c>
      <c r="D260" s="384" t="s">
        <v>3674</v>
      </c>
      <c r="E260" t="str">
        <f t="shared" si="17"/>
        <v>150102570403501</v>
      </c>
      <c r="F260" t="str">
        <f t="shared" si="18"/>
        <v>0</v>
      </c>
      <c r="G260">
        <f>+VLOOKUP(L260,BG!$D$10:$F$70,3,FALSE)</f>
        <v>6</v>
      </c>
      <c r="H260" s="384" t="s">
        <v>3606</v>
      </c>
      <c r="I260" s="633">
        <v>-31966190885</v>
      </c>
      <c r="J260" s="314">
        <f t="shared" si="20"/>
        <v>-31966190.885000002</v>
      </c>
      <c r="K260" t="str">
        <f>+VLOOKUP(D260,'plan de cuentas'!C:G,4,0)</f>
        <v>ACTIVOS</v>
      </c>
      <c r="L260" t="str">
        <f>VLOOKUP(D260,'plan de cuentas'!C:H,5,0)</f>
        <v>Otros créditos CP</v>
      </c>
      <c r="M260" t="str">
        <f>VLOOKUP(D260,'plan de cuentas'!C:I,6,0)</f>
        <v>Otros Creditos CP</v>
      </c>
      <c r="N260" t="str">
        <f>VLOOKUP(D260,'plan de cuentas'!C:J,7,0)</f>
        <v>Activos Corrientes</v>
      </c>
      <c r="P260" t="str">
        <f t="shared" si="21"/>
        <v>25704</v>
      </c>
      <c r="Q260" t="str">
        <f t="shared" si="19"/>
        <v>15</v>
      </c>
    </row>
    <row r="261" spans="1:17" s="605" customFormat="1" x14ac:dyDescent="0.25">
      <c r="A261" s="644">
        <v>44742</v>
      </c>
      <c r="B261" s="603">
        <v>6</v>
      </c>
      <c r="C261" s="603" t="s">
        <v>5095</v>
      </c>
      <c r="D261" s="603" t="s">
        <v>3676</v>
      </c>
      <c r="E261" t="str">
        <f t="shared" ref="E261:E324" si="22">+MID(D261,3,2)&amp;+MID(D261,6,1)&amp;+MID(D261,8,2)&amp;+MID(D261,11,3)&amp;+MID(D261,17,2)&amp;+MID(D261,20,3)&amp;+MID(D261,24,2)</f>
        <v>150102570403599</v>
      </c>
      <c r="F261" t="str">
        <f t="shared" ref="F261:F324" si="23">MID(E261,3,1)</f>
        <v>0</v>
      </c>
      <c r="G261">
        <f>+VLOOKUP(L261,BG!$D$10:$F$70,3,FALSE)</f>
        <v>6</v>
      </c>
      <c r="H261" s="603" t="s">
        <v>3606</v>
      </c>
      <c r="I261" s="636">
        <v>98187869220</v>
      </c>
      <c r="J261" s="314">
        <f t="shared" si="20"/>
        <v>98187869.219999999</v>
      </c>
      <c r="K261" t="str">
        <f>+VLOOKUP(D261,'plan de cuentas'!C:G,4,0)</f>
        <v>ACTIVOS</v>
      </c>
      <c r="L261" t="str">
        <f>VLOOKUP(D261,'plan de cuentas'!C:H,5,0)</f>
        <v>Otros créditos CP</v>
      </c>
      <c r="M261" t="str">
        <f>VLOOKUP(D261,'plan de cuentas'!C:I,6,0)</f>
        <v>Otros Creditos CP</v>
      </c>
      <c r="N261" t="str">
        <f>VLOOKUP(D261,'plan de cuentas'!C:J,7,0)</f>
        <v>Activos Corrientes</v>
      </c>
      <c r="O261"/>
      <c r="P261" t="str">
        <f t="shared" si="21"/>
        <v>25704</v>
      </c>
      <c r="Q261" t="str">
        <f t="shared" si="19"/>
        <v>15</v>
      </c>
    </row>
    <row r="262" spans="1:17" s="500" customFormat="1" x14ac:dyDescent="0.25">
      <c r="A262" s="644">
        <v>44742</v>
      </c>
      <c r="B262" s="583">
        <v>6</v>
      </c>
      <c r="C262" s="583" t="s">
        <v>5096</v>
      </c>
      <c r="D262" s="583" t="s">
        <v>5097</v>
      </c>
      <c r="E262" t="str">
        <f t="shared" si="22"/>
        <v>150102570403799</v>
      </c>
      <c r="F262" t="str">
        <f t="shared" si="23"/>
        <v>0</v>
      </c>
      <c r="G262">
        <f>+VLOOKUP(L262,BG!$D$10:$F$70,3,FALSE)</f>
        <v>6</v>
      </c>
      <c r="H262" s="583" t="s">
        <v>3606</v>
      </c>
      <c r="I262" s="637">
        <v>12574907</v>
      </c>
      <c r="J262" s="314">
        <f t="shared" si="20"/>
        <v>12574.906999999999</v>
      </c>
      <c r="K262" t="str">
        <f>+VLOOKUP(D262,'plan de cuentas'!C:G,4,0)</f>
        <v>ACTIVOS</v>
      </c>
      <c r="L262" t="str">
        <f>VLOOKUP(D262,'plan de cuentas'!C:H,5,0)</f>
        <v>Otros créditos CP</v>
      </c>
      <c r="M262" t="str">
        <f>VLOOKUP(D262,'plan de cuentas'!C:I,6,0)</f>
        <v>Otros Creditos CP</v>
      </c>
      <c r="N262" t="str">
        <f>VLOOKUP(D262,'plan de cuentas'!C:J,7,0)</f>
        <v>Activos Corrientes</v>
      </c>
      <c r="O262"/>
      <c r="P262" t="str">
        <f t="shared" si="21"/>
        <v>25704</v>
      </c>
      <c r="Q262" t="str">
        <f t="shared" ref="Q262:Q325" si="24">+LEFT(E262,2)</f>
        <v>15</v>
      </c>
    </row>
    <row r="263" spans="1:17" s="315" customFormat="1" x14ac:dyDescent="0.25">
      <c r="A263" s="644">
        <v>44742</v>
      </c>
      <c r="B263" s="383">
        <v>6</v>
      </c>
      <c r="C263" s="383" t="s">
        <v>5098</v>
      </c>
      <c r="D263" s="383" t="s">
        <v>3678</v>
      </c>
      <c r="E263" t="str">
        <f t="shared" si="22"/>
        <v>150102570409901</v>
      </c>
      <c r="F263" t="str">
        <f t="shared" si="23"/>
        <v>0</v>
      </c>
      <c r="G263">
        <f>+VLOOKUP(L263,BG!$D$10:$F$70,3,FALSE)</f>
        <v>6</v>
      </c>
      <c r="H263" s="383" t="s">
        <v>3606</v>
      </c>
      <c r="I263" s="632">
        <v>-941293</v>
      </c>
      <c r="J263" s="314">
        <f t="shared" si="20"/>
        <v>-941.29300000000001</v>
      </c>
      <c r="K263" t="str">
        <f>+VLOOKUP(D263,'plan de cuentas'!C:G,4,0)</f>
        <v>ACTIVOS</v>
      </c>
      <c r="L263" t="str">
        <f>VLOOKUP(D263,'plan de cuentas'!C:H,5,0)</f>
        <v>Otros créditos CP</v>
      </c>
      <c r="M263" t="str">
        <f>VLOOKUP(D263,'plan de cuentas'!C:I,6,0)</f>
        <v>Otros Creditos CP</v>
      </c>
      <c r="N263" t="str">
        <f>VLOOKUP(D263,'plan de cuentas'!C:J,7,0)</f>
        <v>Activos Corrientes</v>
      </c>
      <c r="O263"/>
      <c r="P263" t="str">
        <f t="shared" si="21"/>
        <v>25704</v>
      </c>
      <c r="Q263" t="str">
        <f t="shared" si="24"/>
        <v>15</v>
      </c>
    </row>
    <row r="264" spans="1:17" s="315" customFormat="1" x14ac:dyDescent="0.25">
      <c r="A264" s="644">
        <v>44742</v>
      </c>
      <c r="B264" s="384">
        <v>6</v>
      </c>
      <c r="C264" s="384" t="s">
        <v>5099</v>
      </c>
      <c r="D264" s="384" t="s">
        <v>3680</v>
      </c>
      <c r="E264" t="str">
        <f t="shared" si="22"/>
        <v>150102570409999</v>
      </c>
      <c r="F264" t="str">
        <f t="shared" si="23"/>
        <v>0</v>
      </c>
      <c r="G264">
        <f>+VLOOKUP(L264,BG!$D$10:$F$70,3,FALSE)</f>
        <v>6</v>
      </c>
      <c r="H264" s="384" t="s">
        <v>3603</v>
      </c>
      <c r="I264" s="633">
        <v>-147790568</v>
      </c>
      <c r="J264" s="314">
        <f t="shared" si="20"/>
        <v>-147790.568</v>
      </c>
      <c r="K264" t="str">
        <f>+VLOOKUP(D264,'plan de cuentas'!C:G,4,0)</f>
        <v>ACTIVOS</v>
      </c>
      <c r="L264" t="str">
        <f>VLOOKUP(D264,'plan de cuentas'!C:H,5,0)</f>
        <v>Otros créditos CP</v>
      </c>
      <c r="M264" t="str">
        <f>VLOOKUP(D264,'plan de cuentas'!C:I,6,0)</f>
        <v>Otros Creditos CP</v>
      </c>
      <c r="N264" t="str">
        <f>VLOOKUP(D264,'plan de cuentas'!C:J,7,0)</f>
        <v>Activos Corrientes</v>
      </c>
      <c r="O264"/>
      <c r="P264" t="str">
        <f t="shared" si="21"/>
        <v>25704</v>
      </c>
      <c r="Q264" t="str">
        <f t="shared" si="24"/>
        <v>15</v>
      </c>
    </row>
    <row r="265" spans="1:17" s="315" customFormat="1" x14ac:dyDescent="0.25">
      <c r="A265" s="644">
        <v>44742</v>
      </c>
      <c r="B265" s="383">
        <v>6</v>
      </c>
      <c r="C265" s="383" t="s">
        <v>1884</v>
      </c>
      <c r="D265" s="383" t="s">
        <v>972</v>
      </c>
      <c r="E265" t="str">
        <f t="shared" si="22"/>
        <v>160102650200199</v>
      </c>
      <c r="F265" t="str">
        <f t="shared" si="23"/>
        <v>0</v>
      </c>
      <c r="G265">
        <f>+VLOOKUP(L265,BG!$D$10:$F$70,3,FALSE)</f>
        <v>5</v>
      </c>
      <c r="H265" s="383" t="s">
        <v>973</v>
      </c>
      <c r="I265" s="632">
        <v>1950761089</v>
      </c>
      <c r="J265" s="314">
        <f t="shared" si="20"/>
        <v>1950761.0889999999</v>
      </c>
      <c r="K265" t="str">
        <f>+VLOOKUP(D265,'plan de cuentas'!C:G,4,0)</f>
        <v>ACTIVOS</v>
      </c>
      <c r="L265" t="str">
        <f>VLOOKUP(D265,'plan de cuentas'!C:H,5,0)</f>
        <v>Cuentas por Cobrar CP</v>
      </c>
      <c r="M265" t="str">
        <f>VLOOKUP(D265,'plan de cuentas'!C:I,6,0)</f>
        <v>Deudores por prestamos locales</v>
      </c>
      <c r="N265" t="str">
        <f>VLOOKUP(D265,'plan de cuentas'!C:J,7,0)</f>
        <v>Activos Corrientes</v>
      </c>
      <c r="O265"/>
      <c r="P265" t="str">
        <f t="shared" si="21"/>
        <v>26502</v>
      </c>
      <c r="Q265" t="str">
        <f t="shared" si="24"/>
        <v>16</v>
      </c>
    </row>
    <row r="266" spans="1:17" s="605" customFormat="1" x14ac:dyDescent="0.25">
      <c r="A266" s="644">
        <v>44742</v>
      </c>
      <c r="B266" s="609">
        <v>6</v>
      </c>
      <c r="C266" s="609" t="s">
        <v>4818</v>
      </c>
      <c r="D266" s="609" t="s">
        <v>976</v>
      </c>
      <c r="E266" t="str">
        <f t="shared" si="22"/>
        <v>160102650200399</v>
      </c>
      <c r="F266" t="str">
        <f t="shared" si="23"/>
        <v>0</v>
      </c>
      <c r="G266">
        <f>+VLOOKUP(L266,BG!$D$10:$F$70,3,FALSE)</f>
        <v>5</v>
      </c>
      <c r="H266" s="609" t="s">
        <v>977</v>
      </c>
      <c r="I266" s="638">
        <v>1909719</v>
      </c>
      <c r="J266" s="314">
        <f t="shared" si="20"/>
        <v>1909.7190000000001</v>
      </c>
      <c r="K266" t="str">
        <f>+VLOOKUP(D266,'plan de cuentas'!C:G,4,0)</f>
        <v>ACTIVOS</v>
      </c>
      <c r="L266" t="str">
        <f>VLOOKUP(D266,'plan de cuentas'!C:H,5,0)</f>
        <v>Cuentas por Cobrar CP</v>
      </c>
      <c r="M266" t="str">
        <f>VLOOKUP(D266,'plan de cuentas'!C:I,6,0)</f>
        <v>Deudores por prestamos locales</v>
      </c>
      <c r="N266" t="str">
        <f>VLOOKUP(D266,'plan de cuentas'!C:J,7,0)</f>
        <v>Activos Corrientes</v>
      </c>
      <c r="O266"/>
      <c r="P266" t="str">
        <f t="shared" si="21"/>
        <v>26502</v>
      </c>
      <c r="Q266" t="str">
        <f t="shared" si="24"/>
        <v>16</v>
      </c>
    </row>
    <row r="267" spans="1:17" s="315" customFormat="1" x14ac:dyDescent="0.25">
      <c r="A267" s="644">
        <v>44742</v>
      </c>
      <c r="B267" s="383">
        <v>6</v>
      </c>
      <c r="C267" s="383" t="s">
        <v>4819</v>
      </c>
      <c r="D267" s="383" t="s">
        <v>4648</v>
      </c>
      <c r="E267" t="str">
        <f t="shared" si="22"/>
        <v>160102650400099</v>
      </c>
      <c r="F267" t="str">
        <f t="shared" si="23"/>
        <v>0</v>
      </c>
      <c r="G267">
        <f>+VLOOKUP(L267,BG!$D$10:$F$70,3,FALSE)</f>
        <v>5</v>
      </c>
      <c r="H267" s="383" t="s">
        <v>4681</v>
      </c>
      <c r="I267" s="632">
        <v>434227970</v>
      </c>
      <c r="J267" s="314">
        <f t="shared" si="20"/>
        <v>434227.97</v>
      </c>
      <c r="K267" t="str">
        <f>+VLOOKUP(D267,'plan de cuentas'!C:G,4,0)</f>
        <v>ACTIVOS</v>
      </c>
      <c r="L267" t="str">
        <f>VLOOKUP(D267,'plan de cuentas'!C:H,5,0)</f>
        <v>Cuentas por Cobrar CP</v>
      </c>
      <c r="M267" t="str">
        <f>VLOOKUP(D267,'plan de cuentas'!C:I,6,0)</f>
        <v>Deudores por prestamos locales</v>
      </c>
      <c r="N267" t="str">
        <f>VLOOKUP(D267,'plan de cuentas'!C:J,7,0)</f>
        <v>Activos Corrientes</v>
      </c>
      <c r="O267"/>
      <c r="P267" t="str">
        <f t="shared" si="21"/>
        <v>26504</v>
      </c>
      <c r="Q267" t="str">
        <f t="shared" si="24"/>
        <v>16</v>
      </c>
    </row>
    <row r="268" spans="1:17" s="315" customFormat="1" x14ac:dyDescent="0.25">
      <c r="A268" s="644">
        <v>44742</v>
      </c>
      <c r="B268" s="384">
        <v>6</v>
      </c>
      <c r="C268" s="384" t="s">
        <v>4820</v>
      </c>
      <c r="D268" s="384" t="s">
        <v>4725</v>
      </c>
      <c r="E268" t="str">
        <f t="shared" si="22"/>
        <v>160102690200099</v>
      </c>
      <c r="F268" t="str">
        <f t="shared" si="23"/>
        <v>0</v>
      </c>
      <c r="G268">
        <f>+VLOOKUP(L268,BG!$D$10:$F$70,3,FALSE)</f>
        <v>5</v>
      </c>
      <c r="H268" s="384" t="s">
        <v>4726</v>
      </c>
      <c r="I268" s="633">
        <v>3886255385</v>
      </c>
      <c r="J268" s="314">
        <f t="shared" ref="J268:J331" si="25">I268/1000</f>
        <v>3886255.3849999998</v>
      </c>
      <c r="K268" t="str">
        <f>+VLOOKUP(D268,'plan de cuentas'!C:G,4,0)</f>
        <v>ACTIVOS</v>
      </c>
      <c r="L268" t="str">
        <f>VLOOKUP(D268,'plan de cuentas'!C:H,5,0)</f>
        <v>Cuentas por Cobrar CP</v>
      </c>
      <c r="M268" t="str">
        <f>VLOOKUP(D268,'plan de cuentas'!C:I,6,0)</f>
        <v>Deudores por prestamos locales</v>
      </c>
      <c r="N268" t="str">
        <f>VLOOKUP(D268,'plan de cuentas'!C:J,7,0)</f>
        <v>Activos Corrientes</v>
      </c>
      <c r="O268"/>
      <c r="P268" t="str">
        <f t="shared" ref="P268:P331" si="26">MID(E268,6,5)</f>
        <v>26902</v>
      </c>
      <c r="Q268" t="str">
        <f t="shared" si="24"/>
        <v>16</v>
      </c>
    </row>
    <row r="269" spans="1:17" s="315" customFormat="1" x14ac:dyDescent="0.25">
      <c r="A269" s="644">
        <v>44742</v>
      </c>
      <c r="B269" s="383">
        <v>6</v>
      </c>
      <c r="C269" s="383" t="s">
        <v>5100</v>
      </c>
      <c r="D269" s="383" t="s">
        <v>3686</v>
      </c>
      <c r="E269" t="str">
        <f t="shared" si="22"/>
        <v>160102690200101</v>
      </c>
      <c r="F269" t="str">
        <f t="shared" si="23"/>
        <v>0</v>
      </c>
      <c r="G269">
        <f>+VLOOKUP(L269,BG!$D$10:$F$70,3,FALSE)</f>
        <v>5</v>
      </c>
      <c r="H269" s="383" t="s">
        <v>3687</v>
      </c>
      <c r="I269" s="632">
        <v>5242295820</v>
      </c>
      <c r="J269" s="314">
        <f t="shared" si="25"/>
        <v>5242295.82</v>
      </c>
      <c r="K269" t="str">
        <f>+VLOOKUP(D269,'plan de cuentas'!C:G,4,0)</f>
        <v>ACTIVOS</v>
      </c>
      <c r="L269" t="str">
        <f>VLOOKUP(D269,'plan de cuentas'!C:H,5,0)</f>
        <v>Cuentas por Cobrar CP</v>
      </c>
      <c r="M269" t="str">
        <f>VLOOKUP(D269,'plan de cuentas'!C:I,6,0)</f>
        <v>Deudores por prestamos locales</v>
      </c>
      <c r="N269" t="str">
        <f>VLOOKUP(D269,'plan de cuentas'!C:J,7,0)</f>
        <v>Activos Corrientes</v>
      </c>
      <c r="O269"/>
      <c r="P269" t="str">
        <f t="shared" si="26"/>
        <v>26902</v>
      </c>
      <c r="Q269" t="str">
        <f t="shared" si="24"/>
        <v>16</v>
      </c>
    </row>
    <row r="270" spans="1:17" s="315" customFormat="1" x14ac:dyDescent="0.25">
      <c r="A270" s="644">
        <v>44742</v>
      </c>
      <c r="B270" s="384">
        <v>6</v>
      </c>
      <c r="C270" s="384" t="s">
        <v>1885</v>
      </c>
      <c r="D270" s="384" t="s">
        <v>978</v>
      </c>
      <c r="E270" t="str">
        <f t="shared" si="22"/>
        <v>160102690200199</v>
      </c>
      <c r="F270" t="str">
        <f t="shared" si="23"/>
        <v>0</v>
      </c>
      <c r="G270">
        <f>+VLOOKUP(L270,BG!$D$10:$F$70,3,FALSE)</f>
        <v>5</v>
      </c>
      <c r="H270" s="384" t="s">
        <v>979</v>
      </c>
      <c r="I270" s="633">
        <v>13795730460</v>
      </c>
      <c r="J270" s="314">
        <f t="shared" si="25"/>
        <v>13795730.460000001</v>
      </c>
      <c r="K270" t="str">
        <f>+VLOOKUP(D270,'plan de cuentas'!C:G,4,0)</f>
        <v>ACTIVOS</v>
      </c>
      <c r="L270" t="str">
        <f>VLOOKUP(D270,'plan de cuentas'!C:H,5,0)</f>
        <v>Cuentas por Cobrar CP</v>
      </c>
      <c r="M270" t="str">
        <f>VLOOKUP(D270,'plan de cuentas'!C:I,6,0)</f>
        <v>Deudores por prestamos locales</v>
      </c>
      <c r="N270" t="str">
        <f>VLOOKUP(D270,'plan de cuentas'!C:J,7,0)</f>
        <v>Activos Corrientes</v>
      </c>
      <c r="O270"/>
      <c r="P270" t="str">
        <f t="shared" si="26"/>
        <v>26902</v>
      </c>
      <c r="Q270" t="str">
        <f t="shared" si="24"/>
        <v>16</v>
      </c>
    </row>
    <row r="271" spans="1:17" s="315" customFormat="1" x14ac:dyDescent="0.25">
      <c r="A271" s="644">
        <v>44742</v>
      </c>
      <c r="B271" s="383">
        <v>6</v>
      </c>
      <c r="C271" s="383" t="s">
        <v>5101</v>
      </c>
      <c r="D271" s="383" t="s">
        <v>982</v>
      </c>
      <c r="E271" t="str">
        <f t="shared" si="22"/>
        <v>160102690200399</v>
      </c>
      <c r="F271" t="str">
        <f t="shared" si="23"/>
        <v>0</v>
      </c>
      <c r="G271">
        <f>+VLOOKUP(L271,BG!$D$10:$F$70,3,FALSE)</f>
        <v>5</v>
      </c>
      <c r="H271" s="383" t="s">
        <v>983</v>
      </c>
      <c r="I271" s="632">
        <v>8712568</v>
      </c>
      <c r="J271" s="314">
        <f t="shared" si="25"/>
        <v>8712.5679999999993</v>
      </c>
      <c r="K271" t="str">
        <f>+VLOOKUP(D271,'plan de cuentas'!C:G,4,0)</f>
        <v>ACTIVOS</v>
      </c>
      <c r="L271" t="str">
        <f>VLOOKUP(D271,'plan de cuentas'!C:H,5,0)</f>
        <v>Cuentas por Cobrar CP</v>
      </c>
      <c r="M271" t="str">
        <f>VLOOKUP(D271,'plan de cuentas'!C:I,6,0)</f>
        <v>Deudores por prestamos locales</v>
      </c>
      <c r="N271" t="str">
        <f>VLOOKUP(D271,'plan de cuentas'!C:J,7,0)</f>
        <v>Activos Corrientes</v>
      </c>
      <c r="O271"/>
      <c r="P271" t="str">
        <f t="shared" si="26"/>
        <v>26902</v>
      </c>
      <c r="Q271" t="str">
        <f t="shared" si="24"/>
        <v>16</v>
      </c>
    </row>
    <row r="272" spans="1:17" s="315" customFormat="1" x14ac:dyDescent="0.25">
      <c r="A272" s="644">
        <v>44742</v>
      </c>
      <c r="B272" s="384">
        <v>6</v>
      </c>
      <c r="C272" s="384" t="s">
        <v>4821</v>
      </c>
      <c r="D272" s="384" t="s">
        <v>4693</v>
      </c>
      <c r="E272" t="str">
        <f t="shared" si="22"/>
        <v>160302750200099</v>
      </c>
      <c r="F272" t="str">
        <f t="shared" si="23"/>
        <v>0</v>
      </c>
      <c r="G272">
        <f>+VLOOKUP(L272,BG!$D$10:$F$70,3,FALSE)</f>
        <v>5</v>
      </c>
      <c r="H272" s="384" t="s">
        <v>4698</v>
      </c>
      <c r="I272" s="633">
        <v>6828329682</v>
      </c>
      <c r="J272" s="314">
        <f t="shared" si="25"/>
        <v>6828329.682</v>
      </c>
      <c r="K272" t="str">
        <f>+VLOOKUP(D272,'plan de cuentas'!C:G,4,0)</f>
        <v>ACTIVOS</v>
      </c>
      <c r="L272" t="str">
        <f>VLOOKUP(D272,'plan de cuentas'!C:H,5,0)</f>
        <v>Cuentas por Cobrar CP</v>
      </c>
      <c r="M272" t="str">
        <f>VLOOKUP(D272,'plan de cuentas'!C:I,6,0)</f>
        <v>Deudores por prestamos locales</v>
      </c>
      <c r="N272" t="str">
        <f>VLOOKUP(D272,'plan de cuentas'!C:J,7,0)</f>
        <v>Activos Corrientes</v>
      </c>
      <c r="O272"/>
      <c r="P272" t="str">
        <f t="shared" si="26"/>
        <v>27502</v>
      </c>
      <c r="Q272" t="str">
        <f t="shared" si="24"/>
        <v>16</v>
      </c>
    </row>
    <row r="273" spans="1:17" s="315" customFormat="1" x14ac:dyDescent="0.25">
      <c r="A273" s="644">
        <v>44742</v>
      </c>
      <c r="B273" s="383">
        <v>6</v>
      </c>
      <c r="C273" s="383" t="s">
        <v>1886</v>
      </c>
      <c r="D273" s="383" t="s">
        <v>1536</v>
      </c>
      <c r="E273" t="str">
        <f t="shared" si="22"/>
        <v>160302750200101</v>
      </c>
      <c r="F273" t="str">
        <f t="shared" si="23"/>
        <v>0</v>
      </c>
      <c r="G273">
        <f>+VLOOKUP(L273,BG!$D$10:$F$70,3,FALSE)</f>
        <v>5</v>
      </c>
      <c r="H273" s="383" t="s">
        <v>986</v>
      </c>
      <c r="I273" s="632">
        <v>23243489</v>
      </c>
      <c r="J273" s="314">
        <f t="shared" si="25"/>
        <v>23243.489000000001</v>
      </c>
      <c r="K273" t="str">
        <f>+VLOOKUP(D273,'plan de cuentas'!C:G,4,0)</f>
        <v>ACTIVOS</v>
      </c>
      <c r="L273" t="str">
        <f>VLOOKUP(D273,'plan de cuentas'!C:H,5,0)</f>
        <v>Cuentas por Cobrar CP</v>
      </c>
      <c r="M273" t="str">
        <f>VLOOKUP(D273,'plan de cuentas'!C:I,6,0)</f>
        <v>Deudores por prestamos locales</v>
      </c>
      <c r="N273" t="str">
        <f>VLOOKUP(D273,'plan de cuentas'!C:J,7,0)</f>
        <v>Activos Corrientes</v>
      </c>
      <c r="O273"/>
      <c r="P273" t="str">
        <f t="shared" si="26"/>
        <v>27502</v>
      </c>
      <c r="Q273" t="str">
        <f t="shared" si="24"/>
        <v>16</v>
      </c>
    </row>
    <row r="274" spans="1:17" s="315" customFormat="1" x14ac:dyDescent="0.25">
      <c r="A274" s="644">
        <v>44742</v>
      </c>
      <c r="B274" s="384">
        <v>7</v>
      </c>
      <c r="C274" s="384" t="s">
        <v>1887</v>
      </c>
      <c r="D274" s="384" t="s">
        <v>985</v>
      </c>
      <c r="E274" t="str">
        <f t="shared" si="22"/>
        <v>160302750200199</v>
      </c>
      <c r="F274" t="str">
        <f t="shared" si="23"/>
        <v>0</v>
      </c>
      <c r="G274">
        <f>+VLOOKUP(L274,BG!$D$10:$F$70,3,FALSE)</f>
        <v>5</v>
      </c>
      <c r="H274" s="384" t="s">
        <v>986</v>
      </c>
      <c r="I274" s="633">
        <v>38955847111</v>
      </c>
      <c r="J274" s="314">
        <f t="shared" si="25"/>
        <v>38955847.111000001</v>
      </c>
      <c r="K274" t="str">
        <f>+VLOOKUP(D274,'plan de cuentas'!C:G,4,0)</f>
        <v>ACTIVOS</v>
      </c>
      <c r="L274" t="str">
        <f>VLOOKUP(D274,'plan de cuentas'!C:H,5,0)</f>
        <v>Cuentas por Cobrar CP</v>
      </c>
      <c r="M274" t="str">
        <f>VLOOKUP(D274,'plan de cuentas'!C:I,6,0)</f>
        <v>Deudores por prestamos locales</v>
      </c>
      <c r="N274" t="str">
        <f>VLOOKUP(D274,'plan de cuentas'!C:J,7,0)</f>
        <v>Activos Corrientes</v>
      </c>
      <c r="O274"/>
      <c r="P274" t="str">
        <f t="shared" si="26"/>
        <v>27502</v>
      </c>
      <c r="Q274" t="str">
        <f t="shared" si="24"/>
        <v>16</v>
      </c>
    </row>
    <row r="275" spans="1:17" s="315" customFormat="1" x14ac:dyDescent="0.25">
      <c r="A275" s="644">
        <v>44742</v>
      </c>
      <c r="B275" s="383">
        <v>7</v>
      </c>
      <c r="C275" s="383" t="s">
        <v>1888</v>
      </c>
      <c r="D275" s="383" t="s">
        <v>989</v>
      </c>
      <c r="E275" t="str">
        <f t="shared" si="22"/>
        <v>160302750200399</v>
      </c>
      <c r="F275" t="str">
        <f t="shared" si="23"/>
        <v>0</v>
      </c>
      <c r="G275">
        <f>+VLOOKUP(L275,BG!$D$10:$F$70,3,FALSE)</f>
        <v>5</v>
      </c>
      <c r="H275" s="383" t="s">
        <v>990</v>
      </c>
      <c r="I275" s="632">
        <v>2536781685</v>
      </c>
      <c r="J275" s="314">
        <f t="shared" si="25"/>
        <v>2536781.6850000001</v>
      </c>
      <c r="K275" t="str">
        <f>+VLOOKUP(D275,'plan de cuentas'!C:G,4,0)</f>
        <v>ACTIVOS</v>
      </c>
      <c r="L275" t="str">
        <f>VLOOKUP(D275,'plan de cuentas'!C:H,5,0)</f>
        <v>Cuentas por Cobrar CP</v>
      </c>
      <c r="M275" t="str">
        <f>VLOOKUP(D275,'plan de cuentas'!C:I,6,0)</f>
        <v>Deudores por prestamos locales</v>
      </c>
      <c r="N275" t="str">
        <f>VLOOKUP(D275,'plan de cuentas'!C:J,7,0)</f>
        <v>Activos Corrientes</v>
      </c>
      <c r="O275"/>
      <c r="P275" t="str">
        <f t="shared" si="26"/>
        <v>27502</v>
      </c>
      <c r="Q275" t="str">
        <f t="shared" si="24"/>
        <v>16</v>
      </c>
    </row>
    <row r="276" spans="1:17" s="315" customFormat="1" x14ac:dyDescent="0.25">
      <c r="A276" s="644">
        <v>44742</v>
      </c>
      <c r="B276" s="384">
        <v>7</v>
      </c>
      <c r="C276" s="384" t="s">
        <v>1889</v>
      </c>
      <c r="D276" s="384" t="s">
        <v>992</v>
      </c>
      <c r="E276" t="str">
        <f t="shared" si="22"/>
        <v>160802778200199</v>
      </c>
      <c r="F276" t="str">
        <f t="shared" si="23"/>
        <v>0</v>
      </c>
      <c r="G276">
        <f>+VLOOKUP(L276,BG!$D$10:$F$70,3,FALSE)</f>
        <v>5</v>
      </c>
      <c r="H276" s="384" t="s">
        <v>991</v>
      </c>
      <c r="I276" s="633">
        <v>530039278</v>
      </c>
      <c r="J276" s="314">
        <f t="shared" si="25"/>
        <v>530039.27800000005</v>
      </c>
      <c r="K276" t="str">
        <f>+VLOOKUP(D276,'plan de cuentas'!C:G,4,0)</f>
        <v>ACTIVOS</v>
      </c>
      <c r="L276" t="str">
        <f>VLOOKUP(D276,'plan de cuentas'!C:H,5,0)</f>
        <v>Cuentas por Cobrar CP</v>
      </c>
      <c r="M276" t="str">
        <f>VLOOKUP(D276,'plan de cuentas'!C:I,6,0)</f>
        <v>Deudores por prestamos locales</v>
      </c>
      <c r="N276" t="str">
        <f>VLOOKUP(D276,'plan de cuentas'!C:J,7,0)</f>
        <v>Activos Corrientes</v>
      </c>
      <c r="O276"/>
      <c r="P276" t="str">
        <f t="shared" si="26"/>
        <v>27782</v>
      </c>
      <c r="Q276" t="str">
        <f t="shared" si="24"/>
        <v>16</v>
      </c>
    </row>
    <row r="277" spans="1:17" s="315" customFormat="1" x14ac:dyDescent="0.25">
      <c r="A277" s="644">
        <v>44742</v>
      </c>
      <c r="B277" s="383">
        <v>7</v>
      </c>
      <c r="C277" s="383" t="s">
        <v>1890</v>
      </c>
      <c r="D277" s="383" t="s">
        <v>995</v>
      </c>
      <c r="E277" t="str">
        <f t="shared" si="22"/>
        <v>160802779400199</v>
      </c>
      <c r="F277" t="str">
        <f t="shared" si="23"/>
        <v>0</v>
      </c>
      <c r="G277">
        <f>+VLOOKUP(L277,BG!$D$10:$F$70,3,FALSE)</f>
        <v>5</v>
      </c>
      <c r="H277" s="383" t="s">
        <v>996</v>
      </c>
      <c r="I277" s="632">
        <v>-258337169</v>
      </c>
      <c r="J277" s="314">
        <f t="shared" si="25"/>
        <v>-258337.16899999999</v>
      </c>
      <c r="K277" t="str">
        <f>+VLOOKUP(D277,'plan de cuentas'!C:G,4,0)</f>
        <v>ACTIVOS</v>
      </c>
      <c r="L277" t="str">
        <f>VLOOKUP(D277,'plan de cuentas'!C:H,5,0)</f>
        <v>Cuentas por Cobrar CP</v>
      </c>
      <c r="M277" t="str">
        <f>VLOOKUP(D277,'plan de cuentas'!C:I,6,0)</f>
        <v>Deudores por prestamos locales</v>
      </c>
      <c r="N277" t="str">
        <f>VLOOKUP(D277,'plan de cuentas'!C:J,7,0)</f>
        <v>Activos Corrientes</v>
      </c>
      <c r="O277"/>
      <c r="P277" t="str">
        <f t="shared" si="26"/>
        <v>27794</v>
      </c>
      <c r="Q277" t="str">
        <f t="shared" si="24"/>
        <v>16</v>
      </c>
    </row>
    <row r="278" spans="1:17" s="315" customFormat="1" x14ac:dyDescent="0.25">
      <c r="A278" s="644">
        <v>44742</v>
      </c>
      <c r="B278" s="384">
        <v>7</v>
      </c>
      <c r="C278" s="384" t="s">
        <v>5102</v>
      </c>
      <c r="D278" s="384" t="s">
        <v>3706</v>
      </c>
      <c r="E278" t="str">
        <f t="shared" si="22"/>
        <v>160802798200101</v>
      </c>
      <c r="F278" t="str">
        <f t="shared" si="23"/>
        <v>0</v>
      </c>
      <c r="G278">
        <f>+VLOOKUP(L278,BG!$D$10:$F$70,3,FALSE)</f>
        <v>5</v>
      </c>
      <c r="H278" s="384" t="s">
        <v>997</v>
      </c>
      <c r="I278" s="633">
        <v>986419828</v>
      </c>
      <c r="J278" s="314">
        <f t="shared" si="25"/>
        <v>986419.82799999998</v>
      </c>
      <c r="K278" t="str">
        <f>+VLOOKUP(D278,'plan de cuentas'!C:G,4,0)</f>
        <v>ACTIVOS</v>
      </c>
      <c r="L278" t="str">
        <f>VLOOKUP(D278,'plan de cuentas'!C:H,5,0)</f>
        <v>Cuentas por Cobrar CP</v>
      </c>
      <c r="M278" t="str">
        <f>VLOOKUP(D278,'plan de cuentas'!C:I,6,0)</f>
        <v>Deudores por prestamos locales</v>
      </c>
      <c r="N278" t="str">
        <f>VLOOKUP(D278,'plan de cuentas'!C:J,7,0)</f>
        <v>Activos Corrientes</v>
      </c>
      <c r="O278"/>
      <c r="P278" t="str">
        <f t="shared" si="26"/>
        <v>27982</v>
      </c>
      <c r="Q278" t="str">
        <f t="shared" si="24"/>
        <v>16</v>
      </c>
    </row>
    <row r="279" spans="1:17" s="315" customFormat="1" x14ac:dyDescent="0.25">
      <c r="A279" s="644">
        <v>44742</v>
      </c>
      <c r="B279" s="383">
        <v>7</v>
      </c>
      <c r="C279" s="383" t="s">
        <v>1891</v>
      </c>
      <c r="D279" s="383" t="s">
        <v>998</v>
      </c>
      <c r="E279" t="str">
        <f t="shared" si="22"/>
        <v>160802798200199</v>
      </c>
      <c r="F279" t="str">
        <f t="shared" si="23"/>
        <v>0</v>
      </c>
      <c r="G279">
        <f>+VLOOKUP(L279,BG!$D$10:$F$70,3,FALSE)</f>
        <v>5</v>
      </c>
      <c r="H279" s="383" t="s">
        <v>997</v>
      </c>
      <c r="I279" s="632">
        <v>4343816353</v>
      </c>
      <c r="J279" s="314">
        <f t="shared" si="25"/>
        <v>4343816.3530000001</v>
      </c>
      <c r="K279" t="str">
        <f>+VLOOKUP(D279,'plan de cuentas'!C:G,4,0)</f>
        <v>ACTIVOS</v>
      </c>
      <c r="L279" t="str">
        <f>VLOOKUP(D279,'plan de cuentas'!C:H,5,0)</f>
        <v>Cuentas por Cobrar CP</v>
      </c>
      <c r="M279" t="str">
        <f>VLOOKUP(D279,'plan de cuentas'!C:I,6,0)</f>
        <v>Deudores por prestamos locales</v>
      </c>
      <c r="N279" t="str">
        <f>VLOOKUP(D279,'plan de cuentas'!C:J,7,0)</f>
        <v>Activos Corrientes</v>
      </c>
      <c r="O279"/>
      <c r="P279" t="str">
        <f t="shared" si="26"/>
        <v>27982</v>
      </c>
      <c r="Q279" t="str">
        <f t="shared" si="24"/>
        <v>16</v>
      </c>
    </row>
    <row r="280" spans="1:17" s="315" customFormat="1" x14ac:dyDescent="0.25">
      <c r="A280" s="644">
        <v>44742</v>
      </c>
      <c r="B280" s="384">
        <v>7</v>
      </c>
      <c r="C280" s="384" t="s">
        <v>1892</v>
      </c>
      <c r="D280" s="384" t="s">
        <v>1000</v>
      </c>
      <c r="E280" t="str">
        <f t="shared" si="22"/>
        <v>160802799400199</v>
      </c>
      <c r="F280" t="str">
        <f t="shared" si="23"/>
        <v>0</v>
      </c>
      <c r="G280">
        <f>+VLOOKUP(L280,BG!$D$10:$F$70,3,FALSE)</f>
        <v>5</v>
      </c>
      <c r="H280" s="384" t="s">
        <v>996</v>
      </c>
      <c r="I280" s="633">
        <v>-972850222</v>
      </c>
      <c r="J280" s="314">
        <f t="shared" si="25"/>
        <v>-972850.22199999995</v>
      </c>
      <c r="K280" t="str">
        <f>+VLOOKUP(D280,'plan de cuentas'!C:G,4,0)</f>
        <v>ACTIVOS</v>
      </c>
      <c r="L280" t="str">
        <f>VLOOKUP(D280,'plan de cuentas'!C:H,5,0)</f>
        <v>Cuentas por Cobrar CP</v>
      </c>
      <c r="M280" t="str">
        <f>VLOOKUP(D280,'plan de cuentas'!C:I,6,0)</f>
        <v>Deudores por prestamos locales</v>
      </c>
      <c r="N280" t="str">
        <f>VLOOKUP(D280,'plan de cuentas'!C:J,7,0)</f>
        <v>Activos Corrientes</v>
      </c>
      <c r="O280"/>
      <c r="P280" t="str">
        <f t="shared" si="26"/>
        <v>27994</v>
      </c>
      <c r="Q280" t="str">
        <f t="shared" si="24"/>
        <v>16</v>
      </c>
    </row>
    <row r="281" spans="1:17" s="315" customFormat="1" x14ac:dyDescent="0.25">
      <c r="A281" s="644">
        <v>44742</v>
      </c>
      <c r="B281" s="383">
        <v>7</v>
      </c>
      <c r="C281" s="383" t="s">
        <v>2882</v>
      </c>
      <c r="D281" s="383" t="s">
        <v>2295</v>
      </c>
      <c r="E281" t="str">
        <f t="shared" si="22"/>
        <v>160803478200101</v>
      </c>
      <c r="F281" t="str">
        <f t="shared" si="23"/>
        <v>0</v>
      </c>
      <c r="G281">
        <f>+VLOOKUP(L281,BG!$D$10:$F$70,3,FALSE)</f>
        <v>5</v>
      </c>
      <c r="H281" s="383" t="s">
        <v>1001</v>
      </c>
      <c r="I281" s="632">
        <v>4573619</v>
      </c>
      <c r="J281" s="314">
        <f t="shared" si="25"/>
        <v>4573.6189999999997</v>
      </c>
      <c r="K281" t="str">
        <f>+VLOOKUP(D281,'plan de cuentas'!C:G,4,0)</f>
        <v>ACTIVOS</v>
      </c>
      <c r="L281" t="str">
        <f>VLOOKUP(D281,'plan de cuentas'!C:H,5,0)</f>
        <v>Cuentas por Cobrar CP</v>
      </c>
      <c r="M281" t="str">
        <f>VLOOKUP(D281,'plan de cuentas'!C:I,6,0)</f>
        <v>Deudores por prestamos locales</v>
      </c>
      <c r="N281" t="str">
        <f>VLOOKUP(D281,'plan de cuentas'!C:J,7,0)</f>
        <v>Activos Corrientes</v>
      </c>
      <c r="O281"/>
      <c r="P281" t="str">
        <f t="shared" si="26"/>
        <v>34782</v>
      </c>
      <c r="Q281" t="str">
        <f t="shared" si="24"/>
        <v>16</v>
      </c>
    </row>
    <row r="282" spans="1:17" s="315" customFormat="1" x14ac:dyDescent="0.25">
      <c r="A282" s="644">
        <v>44742</v>
      </c>
      <c r="B282" s="384">
        <v>7</v>
      </c>
      <c r="C282" s="384" t="s">
        <v>1893</v>
      </c>
      <c r="D282" s="384" t="s">
        <v>1004</v>
      </c>
      <c r="E282" t="str">
        <f t="shared" si="22"/>
        <v>160803478200199</v>
      </c>
      <c r="F282" t="str">
        <f t="shared" si="23"/>
        <v>0</v>
      </c>
      <c r="G282">
        <f>+VLOOKUP(L282,BG!$D$10:$F$70,3,FALSE)</f>
        <v>5</v>
      </c>
      <c r="H282" s="384" t="s">
        <v>1001</v>
      </c>
      <c r="I282" s="633">
        <v>11247716053</v>
      </c>
      <c r="J282" s="314">
        <f t="shared" si="25"/>
        <v>11247716.052999999</v>
      </c>
      <c r="K282" t="str">
        <f>+VLOOKUP(D282,'plan de cuentas'!C:G,4,0)</f>
        <v>ACTIVOS</v>
      </c>
      <c r="L282" t="str">
        <f>VLOOKUP(D282,'plan de cuentas'!C:H,5,0)</f>
        <v>Cuentas por Cobrar CP</v>
      </c>
      <c r="M282" t="str">
        <f>VLOOKUP(D282,'plan de cuentas'!C:I,6,0)</f>
        <v>Deudores por prestamos locales</v>
      </c>
      <c r="N282" t="str">
        <f>VLOOKUP(D282,'plan de cuentas'!C:J,7,0)</f>
        <v>Activos Corrientes</v>
      </c>
      <c r="O282"/>
      <c r="P282" t="str">
        <f t="shared" si="26"/>
        <v>34782</v>
      </c>
      <c r="Q282" t="str">
        <f t="shared" si="24"/>
        <v>16</v>
      </c>
    </row>
    <row r="283" spans="1:17" s="315" customFormat="1" x14ac:dyDescent="0.25">
      <c r="A283" s="644">
        <v>44742</v>
      </c>
      <c r="B283" s="383">
        <v>7</v>
      </c>
      <c r="C283" s="383" t="s">
        <v>1894</v>
      </c>
      <c r="D283" s="383" t="s">
        <v>1007</v>
      </c>
      <c r="E283" t="str">
        <f t="shared" si="22"/>
        <v>160803479400199</v>
      </c>
      <c r="F283" t="str">
        <f t="shared" si="23"/>
        <v>0</v>
      </c>
      <c r="G283">
        <f>+VLOOKUP(L283,BG!$D$10:$F$70,3,FALSE)</f>
        <v>5</v>
      </c>
      <c r="H283" s="383" t="s">
        <v>996</v>
      </c>
      <c r="I283" s="632">
        <v>-3594870677</v>
      </c>
      <c r="J283" s="314">
        <f t="shared" si="25"/>
        <v>-3594870.6770000001</v>
      </c>
      <c r="K283" t="str">
        <f>+VLOOKUP(D283,'plan de cuentas'!C:G,4,0)</f>
        <v>ACTIVOS</v>
      </c>
      <c r="L283" t="str">
        <f>VLOOKUP(D283,'plan de cuentas'!C:H,5,0)</f>
        <v>Cuentas por Cobrar CP</v>
      </c>
      <c r="M283" t="str">
        <f>VLOOKUP(D283,'plan de cuentas'!C:I,6,0)</f>
        <v>Deudores por prestamos locales</v>
      </c>
      <c r="N283" t="str">
        <f>VLOOKUP(D283,'plan de cuentas'!C:J,7,0)</f>
        <v>Activos Corrientes</v>
      </c>
      <c r="O283"/>
      <c r="P283" t="str">
        <f t="shared" si="26"/>
        <v>34794</v>
      </c>
      <c r="Q283" t="str">
        <f t="shared" si="24"/>
        <v>16</v>
      </c>
    </row>
    <row r="284" spans="1:17" x14ac:dyDescent="0.25">
      <c r="A284" s="644">
        <v>44742</v>
      </c>
      <c r="B284" s="384">
        <v>7</v>
      </c>
      <c r="C284" s="384" t="s">
        <v>2883</v>
      </c>
      <c r="D284" s="384" t="s">
        <v>2296</v>
      </c>
      <c r="E284" t="str">
        <f t="shared" si="22"/>
        <v>160902859200099</v>
      </c>
      <c r="F284" t="str">
        <f t="shared" si="23"/>
        <v>0</v>
      </c>
      <c r="G284">
        <f>+VLOOKUP(L284,BG!$D$10:$F$70,3,FALSE)</f>
        <v>5</v>
      </c>
      <c r="H284" s="384" t="s">
        <v>2660</v>
      </c>
      <c r="I284" s="633">
        <v>-65921002933</v>
      </c>
      <c r="J284" s="314">
        <f t="shared" si="25"/>
        <v>-65921002.932999998</v>
      </c>
      <c r="K284" t="str">
        <f>+VLOOKUP(D284,'plan de cuentas'!C:G,4,0)</f>
        <v>ACTIVOS</v>
      </c>
      <c r="L284" t="str">
        <f>VLOOKUP(D284,'plan de cuentas'!C:H,5,0)</f>
        <v xml:space="preserve">          (-) Prevision para incobrables CP</v>
      </c>
      <c r="M284" t="str">
        <f>VLOOKUP(D284,'plan de cuentas'!C:I,6,0)</f>
        <v>Previsiones</v>
      </c>
      <c r="N284" t="str">
        <f>VLOOKUP(D284,'plan de cuentas'!C:J,7,0)</f>
        <v>Activos Corrientes</v>
      </c>
      <c r="P284" t="str">
        <f t="shared" si="26"/>
        <v>28592</v>
      </c>
      <c r="Q284" t="str">
        <f t="shared" si="24"/>
        <v>16</v>
      </c>
    </row>
    <row r="285" spans="1:17" x14ac:dyDescent="0.25">
      <c r="A285" s="644">
        <v>44742</v>
      </c>
      <c r="B285" s="383">
        <v>7</v>
      </c>
      <c r="C285" s="383" t="s">
        <v>2884</v>
      </c>
      <c r="D285" s="383" t="s">
        <v>2298</v>
      </c>
      <c r="E285" t="str">
        <f t="shared" si="22"/>
        <v>170102930210199</v>
      </c>
      <c r="F285" t="str">
        <f t="shared" si="23"/>
        <v>0</v>
      </c>
      <c r="G285">
        <f>+VLOOKUP(L285,BG!$D$10:$F$70,3,FALSE)</f>
        <v>10</v>
      </c>
      <c r="H285" s="383" t="s">
        <v>2662</v>
      </c>
      <c r="I285" s="632">
        <v>67956873</v>
      </c>
      <c r="J285" s="314">
        <f t="shared" si="25"/>
        <v>67956.873000000007</v>
      </c>
      <c r="K285" t="str">
        <f>+VLOOKUP(D285,'plan de cuentas'!C:G,4,0)</f>
        <v>ACTIVOS</v>
      </c>
      <c r="L285" t="str">
        <f>VLOOKUP(D285,'plan de cuentas'!C:H,5,0)</f>
        <v>Activos disponibles para la venta</v>
      </c>
      <c r="M285" t="str">
        <f>VLOOKUP(D285,'plan de cuentas'!C:I,6,0)</f>
        <v>Activos disponibles para la venta</v>
      </c>
      <c r="N285" t="str">
        <f>VLOOKUP(D285,'plan de cuentas'!C:J,7,0)</f>
        <v>Activos Corrientes</v>
      </c>
      <c r="P285" t="str">
        <f t="shared" si="26"/>
        <v>29302</v>
      </c>
      <c r="Q285" t="str">
        <f t="shared" si="24"/>
        <v>17</v>
      </c>
    </row>
    <row r="286" spans="1:17" x14ac:dyDescent="0.25">
      <c r="A286" s="644">
        <v>44742</v>
      </c>
      <c r="B286" s="384">
        <v>7</v>
      </c>
      <c r="C286" s="384" t="s">
        <v>1895</v>
      </c>
      <c r="D286" s="384" t="s">
        <v>1009</v>
      </c>
      <c r="E286" t="str">
        <f t="shared" si="22"/>
        <v>170102930400199</v>
      </c>
      <c r="F286" t="str">
        <f t="shared" si="23"/>
        <v>0</v>
      </c>
      <c r="G286">
        <f>+VLOOKUP(L286,BG!$D$10:$F$70,3,FALSE)</f>
        <v>10</v>
      </c>
      <c r="H286" s="384" t="s">
        <v>1010</v>
      </c>
      <c r="I286" s="633">
        <v>103472407814</v>
      </c>
      <c r="J286" s="314">
        <f t="shared" si="25"/>
        <v>103472407.814</v>
      </c>
      <c r="K286" t="str">
        <f>+VLOOKUP(D286,'plan de cuentas'!C:G,4,0)</f>
        <v>ACTIVOS</v>
      </c>
      <c r="L286" t="str">
        <f>VLOOKUP(D286,'plan de cuentas'!C:H,5,0)</f>
        <v>Activos disponibles para la venta</v>
      </c>
      <c r="M286" t="str">
        <f>VLOOKUP(D286,'plan de cuentas'!C:I,6,0)</f>
        <v>Activos disponibles para la venta</v>
      </c>
      <c r="N286" t="str">
        <f>VLOOKUP(D286,'plan de cuentas'!C:J,7,0)</f>
        <v>Activos Corrientes</v>
      </c>
      <c r="P286" t="str">
        <f t="shared" si="26"/>
        <v>29304</v>
      </c>
      <c r="Q286" t="str">
        <f t="shared" si="24"/>
        <v>17</v>
      </c>
    </row>
    <row r="287" spans="1:17" x14ac:dyDescent="0.25">
      <c r="A287" s="644">
        <v>44742</v>
      </c>
      <c r="B287" s="383">
        <v>7</v>
      </c>
      <c r="C287" s="383" t="s">
        <v>1896</v>
      </c>
      <c r="D287" s="383" t="s">
        <v>1011</v>
      </c>
      <c r="E287" t="str">
        <f t="shared" si="22"/>
        <v>170202950402099</v>
      </c>
      <c r="F287" s="315" t="str">
        <f t="shared" si="23"/>
        <v>0</v>
      </c>
      <c r="G287">
        <f>+VLOOKUP(L287,BG!$D$10:$F$70,3,FALSE)</f>
        <v>8</v>
      </c>
      <c r="H287" s="383" t="s">
        <v>1012</v>
      </c>
      <c r="I287" s="632">
        <f>158018629815+10000000</f>
        <v>158028629815</v>
      </c>
      <c r="J287" s="314">
        <f t="shared" si="25"/>
        <v>158028629.815</v>
      </c>
      <c r="K287" t="str">
        <f>+VLOOKUP(D287,'plan de cuentas'!C:G,4,0)</f>
        <v>ACTIVOS</v>
      </c>
      <c r="L287" t="str">
        <f>VLOOKUP(D287,'plan de cuentas'!C:H,5,0)</f>
        <v>Inversión en otras empresas</v>
      </c>
      <c r="M287" t="str">
        <f>VLOOKUP(D287,'plan de cuentas'!C:I,6,0)</f>
        <v>Inversión en otras empresas</v>
      </c>
      <c r="N287" t="str">
        <f>VLOOKUP(D287,'plan de cuentas'!C:J,7,0)</f>
        <v>Activos no Corrientes</v>
      </c>
      <c r="P287" t="str">
        <f t="shared" si="26"/>
        <v>29504</v>
      </c>
      <c r="Q287" t="str">
        <f t="shared" si="24"/>
        <v>17</v>
      </c>
    </row>
    <row r="288" spans="1:17" x14ac:dyDescent="0.25">
      <c r="A288" s="644">
        <v>44742</v>
      </c>
      <c r="B288" s="384">
        <v>7</v>
      </c>
      <c r="C288" s="384" t="s">
        <v>1897</v>
      </c>
      <c r="D288" s="384" t="s">
        <v>1015</v>
      </c>
      <c r="E288" t="str">
        <f t="shared" si="22"/>
        <v>180103190201499</v>
      </c>
      <c r="F288" t="str">
        <f t="shared" si="23"/>
        <v>0</v>
      </c>
      <c r="G288">
        <f>+VLOOKUP(L288,BG!$D$10:$F$70,3,FALSE)</f>
        <v>9</v>
      </c>
      <c r="H288" s="384" t="s">
        <v>1016</v>
      </c>
      <c r="I288" s="633">
        <v>3055328106</v>
      </c>
      <c r="J288" s="314">
        <f t="shared" si="25"/>
        <v>3055328.1060000001</v>
      </c>
      <c r="K288" t="str">
        <f>+VLOOKUP(D288,'plan de cuentas'!C:G,4,0)</f>
        <v>ACTIVOS</v>
      </c>
      <c r="L288" t="str">
        <f>VLOOKUP(D288,'plan de cuentas'!C:H,5,0)</f>
        <v>Propiedades, planta y equipo/Bienes de uso, neto</v>
      </c>
      <c r="M288" t="str">
        <f>VLOOKUP(D288,'plan de cuentas'!C:I,6,0)</f>
        <v>Propiedades, planta y equipo/Bienes de uso, neto</v>
      </c>
      <c r="N288" t="str">
        <f>VLOOKUP(D288,'plan de cuentas'!C:J,7,0)</f>
        <v>Activos no Corrientes</v>
      </c>
      <c r="P288" t="str">
        <f t="shared" si="26"/>
        <v>31902</v>
      </c>
      <c r="Q288" t="str">
        <f t="shared" si="24"/>
        <v>18</v>
      </c>
    </row>
    <row r="289" spans="1:17" x14ac:dyDescent="0.25">
      <c r="A289" s="644">
        <v>44742</v>
      </c>
      <c r="B289" s="383">
        <v>7</v>
      </c>
      <c r="C289" s="383" t="s">
        <v>1898</v>
      </c>
      <c r="D289" s="383" t="s">
        <v>1017</v>
      </c>
      <c r="E289" t="str">
        <f t="shared" si="22"/>
        <v>180103190201599</v>
      </c>
      <c r="F289" t="str">
        <f t="shared" si="23"/>
        <v>0</v>
      </c>
      <c r="G289">
        <f>+VLOOKUP(L289,BG!$D$10:$F$70,3,FALSE)</f>
        <v>9</v>
      </c>
      <c r="H289" s="383" t="s">
        <v>1018</v>
      </c>
      <c r="I289" s="632">
        <v>3057340003</v>
      </c>
      <c r="J289" s="314">
        <f t="shared" si="25"/>
        <v>3057340.003</v>
      </c>
      <c r="K289" t="str">
        <f>+VLOOKUP(D289,'plan de cuentas'!C:G,4,0)</f>
        <v>ACTIVOS</v>
      </c>
      <c r="L289" t="str">
        <f>VLOOKUP(D289,'plan de cuentas'!C:H,5,0)</f>
        <v>Propiedades, planta y equipo/Bienes de uso, neto</v>
      </c>
      <c r="M289" t="str">
        <f>VLOOKUP(D289,'plan de cuentas'!C:I,6,0)</f>
        <v>Propiedades, planta y equipo/Bienes de uso, neto</v>
      </c>
      <c r="N289" t="str">
        <f>VLOOKUP(D289,'plan de cuentas'!C:J,7,0)</f>
        <v>Activos no Corrientes</v>
      </c>
      <c r="P289" t="str">
        <f t="shared" si="26"/>
        <v>31902</v>
      </c>
      <c r="Q289" t="str">
        <f t="shared" si="24"/>
        <v>18</v>
      </c>
    </row>
    <row r="290" spans="1:17" x14ac:dyDescent="0.25">
      <c r="A290" s="644">
        <v>44742</v>
      </c>
      <c r="B290" s="384">
        <v>7</v>
      </c>
      <c r="C290" s="384" t="s">
        <v>1899</v>
      </c>
      <c r="D290" s="384" t="s">
        <v>1019</v>
      </c>
      <c r="E290" t="str">
        <f t="shared" si="22"/>
        <v>180103190401199</v>
      </c>
      <c r="F290" t="str">
        <f t="shared" si="23"/>
        <v>0</v>
      </c>
      <c r="G290">
        <f>+VLOOKUP(L290,BG!$D$10:$F$70,3,FALSE)</f>
        <v>9</v>
      </c>
      <c r="H290" s="384" t="s">
        <v>1020</v>
      </c>
      <c r="I290" s="633">
        <v>4214000000</v>
      </c>
      <c r="J290" s="314">
        <f t="shared" si="25"/>
        <v>4214000</v>
      </c>
      <c r="K290" t="str">
        <f>+VLOOKUP(D290,'plan de cuentas'!C:G,4,0)</f>
        <v>ACTIVOS</v>
      </c>
      <c r="L290" t="str">
        <f>VLOOKUP(D290,'plan de cuentas'!C:H,5,0)</f>
        <v>Propiedades, planta y equipo/Bienes de uso, neto</v>
      </c>
      <c r="M290" t="str">
        <f>VLOOKUP(D290,'plan de cuentas'!C:I,6,0)</f>
        <v>Propiedades, planta y equipo/Bienes de uso, neto</v>
      </c>
      <c r="N290" t="str">
        <f>VLOOKUP(D290,'plan de cuentas'!C:J,7,0)</f>
        <v>Activos no Corrientes</v>
      </c>
      <c r="P290" t="str">
        <f t="shared" si="26"/>
        <v>31904</v>
      </c>
      <c r="Q290" t="str">
        <f t="shared" si="24"/>
        <v>18</v>
      </c>
    </row>
    <row r="291" spans="1:17" x14ac:dyDescent="0.25">
      <c r="A291" s="644">
        <v>44742</v>
      </c>
      <c r="B291" s="383">
        <v>7</v>
      </c>
      <c r="C291" s="383" t="s">
        <v>5103</v>
      </c>
      <c r="D291" s="383" t="s">
        <v>1021</v>
      </c>
      <c r="E291" t="str">
        <f t="shared" si="22"/>
        <v>180103199200199</v>
      </c>
      <c r="F291" t="str">
        <f t="shared" si="23"/>
        <v>0</v>
      </c>
      <c r="G291">
        <f>+VLOOKUP(L291,BG!$D$10:$F$70,3,FALSE)</f>
        <v>9</v>
      </c>
      <c r="H291" s="383" t="s">
        <v>1022</v>
      </c>
      <c r="I291" s="632">
        <v>-40764534</v>
      </c>
      <c r="J291" s="314">
        <f t="shared" si="25"/>
        <v>-40764.534</v>
      </c>
      <c r="K291" t="str">
        <f>+VLOOKUP(D291,'plan de cuentas'!C:G,4,0)</f>
        <v>ACTIVOS</v>
      </c>
      <c r="L291" t="str">
        <f>VLOOKUP(D291,'plan de cuentas'!C:H,5,0)</f>
        <v>Propiedades, planta y equipo/Bienes de uso, neto</v>
      </c>
      <c r="M291" t="str">
        <f>VLOOKUP(D291,'plan de cuentas'!C:I,6,0)</f>
        <v>Propiedades, planta y equipo/Bienes de uso, neto</v>
      </c>
      <c r="N291" t="str">
        <f>VLOOKUP(D291,'plan de cuentas'!C:J,7,0)</f>
        <v>Activos no Corrientes</v>
      </c>
      <c r="P291" t="str">
        <f t="shared" si="26"/>
        <v>31992</v>
      </c>
      <c r="Q291" t="str">
        <f t="shared" si="24"/>
        <v>18</v>
      </c>
    </row>
    <row r="292" spans="1:17" x14ac:dyDescent="0.25">
      <c r="A292" s="644">
        <v>44742</v>
      </c>
      <c r="B292" s="384">
        <v>7</v>
      </c>
      <c r="C292" s="384" t="s">
        <v>1900</v>
      </c>
      <c r="D292" s="384" t="s">
        <v>1023</v>
      </c>
      <c r="E292" t="str">
        <f t="shared" si="22"/>
        <v>180103199200299</v>
      </c>
      <c r="F292" t="str">
        <f t="shared" si="23"/>
        <v>0</v>
      </c>
      <c r="G292">
        <f>+VLOOKUP(L292,BG!$D$10:$F$70,3,FALSE)</f>
        <v>9</v>
      </c>
      <c r="H292" s="384" t="s">
        <v>1024</v>
      </c>
      <c r="I292" s="633">
        <v>-2816356067</v>
      </c>
      <c r="J292" s="314">
        <f t="shared" si="25"/>
        <v>-2816356.0669999998</v>
      </c>
      <c r="K292" t="str">
        <f>+VLOOKUP(D292,'plan de cuentas'!C:G,4,0)</f>
        <v>ACTIVOS</v>
      </c>
      <c r="L292" t="str">
        <f>VLOOKUP(D292,'plan de cuentas'!C:H,5,0)</f>
        <v>Propiedades, planta y equipo/Bienes de uso, neto</v>
      </c>
      <c r="M292" t="str">
        <f>VLOOKUP(D292,'plan de cuentas'!C:I,6,0)</f>
        <v>Propiedades, planta y equipo/Bienes de uso, neto</v>
      </c>
      <c r="N292" t="str">
        <f>VLOOKUP(D292,'plan de cuentas'!C:J,7,0)</f>
        <v>Activos no Corrientes</v>
      </c>
      <c r="P292" t="str">
        <f t="shared" si="26"/>
        <v>31992</v>
      </c>
      <c r="Q292" t="str">
        <f t="shared" si="24"/>
        <v>18</v>
      </c>
    </row>
    <row r="293" spans="1:17" x14ac:dyDescent="0.25">
      <c r="A293" s="644">
        <v>44742</v>
      </c>
      <c r="B293" s="587">
        <v>7</v>
      </c>
      <c r="C293" s="587" t="s">
        <v>1901</v>
      </c>
      <c r="D293" s="587" t="s">
        <v>1026</v>
      </c>
      <c r="E293" t="str">
        <f t="shared" si="22"/>
        <v>180103210200199</v>
      </c>
      <c r="F293" t="str">
        <f t="shared" si="23"/>
        <v>0</v>
      </c>
      <c r="G293">
        <f>+VLOOKUP(L293,BG!$D$10:$F$70,3,FALSE)</f>
        <v>9</v>
      </c>
      <c r="H293" s="383" t="s">
        <v>1027</v>
      </c>
      <c r="I293" s="632">
        <v>4272474316</v>
      </c>
      <c r="J293" s="314">
        <f t="shared" si="25"/>
        <v>4272474.3159999996</v>
      </c>
      <c r="K293" t="str">
        <f>+VLOOKUP(D293,'plan de cuentas'!C:G,4,0)</f>
        <v>ACTIVOS</v>
      </c>
      <c r="L293" t="str">
        <f>VLOOKUP(D293,'plan de cuentas'!C:H,5,0)</f>
        <v>Propiedades, planta y equipo/Bienes de uso, neto</v>
      </c>
      <c r="M293" t="str">
        <f>VLOOKUP(D293,'plan de cuentas'!C:I,6,0)</f>
        <v>Propiedades, planta y equipo/Bienes de uso, neto</v>
      </c>
      <c r="N293" t="str">
        <f>VLOOKUP(D293,'plan de cuentas'!C:J,7,0)</f>
        <v>Activos no Corrientes</v>
      </c>
      <c r="P293" t="str">
        <f t="shared" si="26"/>
        <v>32102</v>
      </c>
      <c r="Q293" t="str">
        <f t="shared" si="24"/>
        <v>18</v>
      </c>
    </row>
    <row r="294" spans="1:17" x14ac:dyDescent="0.25">
      <c r="A294" s="644">
        <v>44742</v>
      </c>
      <c r="B294" s="591">
        <v>7</v>
      </c>
      <c r="C294" s="591" t="s">
        <v>1902</v>
      </c>
      <c r="D294" s="591" t="s">
        <v>1028</v>
      </c>
      <c r="E294" t="str">
        <f t="shared" si="22"/>
        <v>180103210200299</v>
      </c>
      <c r="F294" t="str">
        <f t="shared" si="23"/>
        <v>0</v>
      </c>
      <c r="G294">
        <f>+VLOOKUP(L294,BG!$D$10:$F$70,3,FALSE)</f>
        <v>9</v>
      </c>
      <c r="H294" s="384" t="s">
        <v>1029</v>
      </c>
      <c r="I294" s="633">
        <v>343141588</v>
      </c>
      <c r="J294" s="314">
        <f t="shared" si="25"/>
        <v>343141.58799999999</v>
      </c>
      <c r="K294" t="str">
        <f>+VLOOKUP(D294,'plan de cuentas'!C:G,4,0)</f>
        <v>ACTIVOS</v>
      </c>
      <c r="L294" t="str">
        <f>VLOOKUP(D294,'plan de cuentas'!C:H,5,0)</f>
        <v>Propiedades, planta y equipo/Bienes de uso, neto</v>
      </c>
      <c r="M294" t="str">
        <f>VLOOKUP(D294,'plan de cuentas'!C:I,6,0)</f>
        <v>Propiedades, planta y equipo/Bienes de uso, neto</v>
      </c>
      <c r="N294" t="str">
        <f>VLOOKUP(D294,'plan de cuentas'!C:J,7,0)</f>
        <v>Activos no Corrientes</v>
      </c>
      <c r="P294" t="str">
        <f t="shared" si="26"/>
        <v>32102</v>
      </c>
      <c r="Q294" t="str">
        <f t="shared" si="24"/>
        <v>18</v>
      </c>
    </row>
    <row r="295" spans="1:17" x14ac:dyDescent="0.25">
      <c r="A295" s="644">
        <v>44742</v>
      </c>
      <c r="B295" s="587">
        <v>7</v>
      </c>
      <c r="C295" s="587" t="s">
        <v>1903</v>
      </c>
      <c r="D295" s="587" t="s">
        <v>1030</v>
      </c>
      <c r="E295" t="str">
        <f t="shared" si="22"/>
        <v>180103210200499</v>
      </c>
      <c r="F295" t="str">
        <f t="shared" si="23"/>
        <v>0</v>
      </c>
      <c r="G295">
        <f>+VLOOKUP(L295,BG!$D$10:$F$70,3,FALSE)</f>
        <v>9</v>
      </c>
      <c r="H295" s="383" t="s">
        <v>144</v>
      </c>
      <c r="I295" s="632">
        <v>718610029</v>
      </c>
      <c r="J295" s="314">
        <f t="shared" si="25"/>
        <v>718610.02899999998</v>
      </c>
      <c r="K295" t="str">
        <f>+VLOOKUP(D295,'plan de cuentas'!C:G,4,0)</f>
        <v>ACTIVOS</v>
      </c>
      <c r="L295" t="str">
        <f>VLOOKUP(D295,'plan de cuentas'!C:H,5,0)</f>
        <v>Propiedades, planta y equipo/Bienes de uso, neto</v>
      </c>
      <c r="M295" t="str">
        <f>VLOOKUP(D295,'plan de cuentas'!C:I,6,0)</f>
        <v>Propiedades, planta y equipo/Bienes de uso, neto</v>
      </c>
      <c r="N295" t="str">
        <f>VLOOKUP(D295,'plan de cuentas'!C:J,7,0)</f>
        <v>Activos no Corrientes</v>
      </c>
      <c r="P295" t="str">
        <f t="shared" si="26"/>
        <v>32102</v>
      </c>
      <c r="Q295" t="str">
        <f t="shared" si="24"/>
        <v>18</v>
      </c>
    </row>
    <row r="296" spans="1:17" x14ac:dyDescent="0.25">
      <c r="A296" s="644">
        <v>44742</v>
      </c>
      <c r="B296" s="591">
        <v>7</v>
      </c>
      <c r="C296" s="591" t="s">
        <v>1904</v>
      </c>
      <c r="D296" s="591" t="s">
        <v>1031</v>
      </c>
      <c r="E296" t="str">
        <f t="shared" si="22"/>
        <v>180103210400199</v>
      </c>
      <c r="F296" t="str">
        <f t="shared" si="23"/>
        <v>0</v>
      </c>
      <c r="G296">
        <f>+VLOOKUP(L296,BG!$D$10:$F$70,3,FALSE)</f>
        <v>9</v>
      </c>
      <c r="H296" s="384" t="s">
        <v>1032</v>
      </c>
      <c r="I296" s="633">
        <v>652341886</v>
      </c>
      <c r="J296" s="314">
        <f t="shared" si="25"/>
        <v>652341.88600000006</v>
      </c>
      <c r="K296" t="str">
        <f>+VLOOKUP(D296,'plan de cuentas'!C:G,4,0)</f>
        <v>ACTIVOS</v>
      </c>
      <c r="L296" t="str">
        <f>VLOOKUP(D296,'plan de cuentas'!C:H,5,0)</f>
        <v>Propiedades, planta y equipo/Bienes de uso, neto</v>
      </c>
      <c r="M296" t="str">
        <f>VLOOKUP(D296,'plan de cuentas'!C:I,6,0)</f>
        <v>Propiedades, planta y equipo/Bienes de uso, neto</v>
      </c>
      <c r="N296" t="str">
        <f>VLOOKUP(D296,'plan de cuentas'!C:J,7,0)</f>
        <v>Activos no Corrientes</v>
      </c>
      <c r="P296" t="str">
        <f t="shared" si="26"/>
        <v>32104</v>
      </c>
      <c r="Q296" t="str">
        <f t="shared" si="24"/>
        <v>18</v>
      </c>
    </row>
    <row r="297" spans="1:17" x14ac:dyDescent="0.25">
      <c r="A297" s="644">
        <v>44742</v>
      </c>
      <c r="B297" s="587">
        <v>7</v>
      </c>
      <c r="C297" s="587" t="s">
        <v>1905</v>
      </c>
      <c r="D297" s="587" t="s">
        <v>1033</v>
      </c>
      <c r="E297" t="str">
        <f t="shared" si="22"/>
        <v>180103219200199</v>
      </c>
      <c r="F297" t="str">
        <f t="shared" si="23"/>
        <v>0</v>
      </c>
      <c r="G297">
        <f>+VLOOKUP(L297,BG!$D$10:$F$70,3,FALSE)</f>
        <v>9</v>
      </c>
      <c r="H297" s="383" t="s">
        <v>1034</v>
      </c>
      <c r="I297" s="632">
        <v>-2010848870</v>
      </c>
      <c r="J297" s="314">
        <f t="shared" si="25"/>
        <v>-2010848.87</v>
      </c>
      <c r="K297" t="str">
        <f>+VLOOKUP(D297,'plan de cuentas'!C:G,4,0)</f>
        <v>ACTIVOS</v>
      </c>
      <c r="L297" t="str">
        <f>VLOOKUP(D297,'plan de cuentas'!C:H,5,0)</f>
        <v>Propiedades, planta y equipo/Bienes de uso, neto</v>
      </c>
      <c r="M297" t="str">
        <f>VLOOKUP(D297,'plan de cuentas'!C:I,6,0)</f>
        <v>Propiedades, planta y equipo/Bienes de uso, neto</v>
      </c>
      <c r="N297" t="str">
        <f>VLOOKUP(D297,'plan de cuentas'!C:J,7,0)</f>
        <v>Activos no Corrientes</v>
      </c>
      <c r="P297" t="str">
        <f t="shared" si="26"/>
        <v>32192</v>
      </c>
      <c r="Q297" t="str">
        <f t="shared" si="24"/>
        <v>18</v>
      </c>
    </row>
    <row r="298" spans="1:17" x14ac:dyDescent="0.25">
      <c r="A298" s="644">
        <v>44742</v>
      </c>
      <c r="B298" s="384">
        <v>7</v>
      </c>
      <c r="C298" s="384" t="s">
        <v>1906</v>
      </c>
      <c r="D298" s="384" t="s">
        <v>1035</v>
      </c>
      <c r="E298" t="str">
        <f t="shared" si="22"/>
        <v>180103219200299</v>
      </c>
      <c r="F298" t="str">
        <f t="shared" si="23"/>
        <v>0</v>
      </c>
      <c r="G298">
        <f>+VLOOKUP(L298,BG!$D$10:$F$70,3,FALSE)</f>
        <v>9</v>
      </c>
      <c r="H298" s="384" t="s">
        <v>1036</v>
      </c>
      <c r="I298" s="633">
        <v>-214391177</v>
      </c>
      <c r="J298" s="314">
        <f t="shared" si="25"/>
        <v>-214391.177</v>
      </c>
      <c r="K298" t="str">
        <f>+VLOOKUP(D298,'plan de cuentas'!C:G,4,0)</f>
        <v>ACTIVOS</v>
      </c>
      <c r="L298" t="str">
        <f>VLOOKUP(D298,'plan de cuentas'!C:H,5,0)</f>
        <v>Propiedades, planta y equipo/Bienes de uso, neto</v>
      </c>
      <c r="M298" t="str">
        <f>VLOOKUP(D298,'plan de cuentas'!C:I,6,0)</f>
        <v>Propiedades, planta y equipo/Bienes de uso, neto</v>
      </c>
      <c r="N298" t="str">
        <f>VLOOKUP(D298,'plan de cuentas'!C:J,7,0)</f>
        <v>Activos no Corrientes</v>
      </c>
      <c r="P298" t="str">
        <f t="shared" si="26"/>
        <v>32192</v>
      </c>
      <c r="Q298" t="str">
        <f t="shared" si="24"/>
        <v>18</v>
      </c>
    </row>
    <row r="299" spans="1:17" x14ac:dyDescent="0.25">
      <c r="A299" s="644">
        <v>44742</v>
      </c>
      <c r="B299" s="383">
        <v>7</v>
      </c>
      <c r="C299" s="383" t="s">
        <v>1907</v>
      </c>
      <c r="D299" s="383" t="s">
        <v>1037</v>
      </c>
      <c r="E299" t="str">
        <f t="shared" si="22"/>
        <v>180103219200499</v>
      </c>
      <c r="F299" t="str">
        <f t="shared" si="23"/>
        <v>0</v>
      </c>
      <c r="G299">
        <f>+VLOOKUP(L299,BG!$D$10:$F$70,3,FALSE)</f>
        <v>9</v>
      </c>
      <c r="H299" s="383" t="s">
        <v>1038</v>
      </c>
      <c r="I299" s="632">
        <v>-476025257</v>
      </c>
      <c r="J299" s="314">
        <f t="shared" si="25"/>
        <v>-476025.25699999998</v>
      </c>
      <c r="K299" t="str">
        <f>+VLOOKUP(D299,'plan de cuentas'!C:G,4,0)</f>
        <v>ACTIVOS</v>
      </c>
      <c r="L299" t="str">
        <f>VLOOKUP(D299,'plan de cuentas'!C:H,5,0)</f>
        <v>Propiedades, planta y equipo/Bienes de uso, neto</v>
      </c>
      <c r="M299" t="str">
        <f>VLOOKUP(D299,'plan de cuentas'!C:I,6,0)</f>
        <v>Propiedades, planta y equipo/Bienes de uso, neto</v>
      </c>
      <c r="N299" t="str">
        <f>VLOOKUP(D299,'plan de cuentas'!C:J,7,0)</f>
        <v>Activos no Corrientes</v>
      </c>
      <c r="P299" t="str">
        <f t="shared" si="26"/>
        <v>32192</v>
      </c>
      <c r="Q299" t="str">
        <f t="shared" si="24"/>
        <v>18</v>
      </c>
    </row>
    <row r="300" spans="1:17" x14ac:dyDescent="0.25">
      <c r="A300" s="644">
        <v>44742</v>
      </c>
      <c r="B300" s="384">
        <v>7</v>
      </c>
      <c r="C300" s="384" t="s">
        <v>1908</v>
      </c>
      <c r="D300" s="384" t="s">
        <v>1040</v>
      </c>
      <c r="E300" t="str">
        <f t="shared" si="22"/>
        <v>180103219400199</v>
      </c>
      <c r="F300" t="str">
        <f t="shared" si="23"/>
        <v>0</v>
      </c>
      <c r="G300">
        <f>+VLOOKUP(L300,BG!$D$10:$F$70,3,FALSE)</f>
        <v>9</v>
      </c>
      <c r="H300" s="384" t="s">
        <v>1039</v>
      </c>
      <c r="I300" s="633">
        <v>-527624015</v>
      </c>
      <c r="J300" s="314">
        <f t="shared" si="25"/>
        <v>-527624.01500000001</v>
      </c>
      <c r="K300" t="str">
        <f>+VLOOKUP(D300,'plan de cuentas'!C:G,4,0)</f>
        <v>ACTIVOS</v>
      </c>
      <c r="L300" t="str">
        <f>VLOOKUP(D300,'plan de cuentas'!C:H,5,0)</f>
        <v>Propiedades, planta y equipo/Bienes de uso, neto</v>
      </c>
      <c r="M300" t="str">
        <f>VLOOKUP(D300,'plan de cuentas'!C:I,6,0)</f>
        <v>Propiedades, planta y equipo/Bienes de uso, neto</v>
      </c>
      <c r="N300" t="str">
        <f>VLOOKUP(D300,'plan de cuentas'!C:J,7,0)</f>
        <v>Activos no Corrientes</v>
      </c>
      <c r="P300" t="str">
        <f t="shared" si="26"/>
        <v>32194</v>
      </c>
      <c r="Q300" t="str">
        <f t="shared" si="24"/>
        <v>18</v>
      </c>
    </row>
    <row r="301" spans="1:17" x14ac:dyDescent="0.25">
      <c r="A301" s="644">
        <v>44742</v>
      </c>
      <c r="B301" s="383">
        <v>7</v>
      </c>
      <c r="C301" s="383" t="s">
        <v>1909</v>
      </c>
      <c r="D301" s="383" t="s">
        <v>1042</v>
      </c>
      <c r="E301" t="str">
        <f t="shared" si="22"/>
        <v>180103230200199</v>
      </c>
      <c r="F301" t="str">
        <f t="shared" si="23"/>
        <v>0</v>
      </c>
      <c r="G301">
        <f>+VLOOKUP(L301,BG!$D$10:$F$70,3,FALSE)</f>
        <v>9</v>
      </c>
      <c r="H301" s="383" t="s">
        <v>1043</v>
      </c>
      <c r="I301" s="632">
        <v>9148364521</v>
      </c>
      <c r="J301" s="314">
        <f t="shared" si="25"/>
        <v>9148364.5209999997</v>
      </c>
      <c r="K301" t="str">
        <f>+VLOOKUP(D301,'plan de cuentas'!C:G,4,0)</f>
        <v>ACTIVOS</v>
      </c>
      <c r="L301" t="str">
        <f>VLOOKUP(D301,'plan de cuentas'!C:H,5,0)</f>
        <v>Propiedades, planta y equipo/Bienes de uso, neto</v>
      </c>
      <c r="M301" t="str">
        <f>VLOOKUP(D301,'plan de cuentas'!C:I,6,0)</f>
        <v>Propiedades, planta y equipo/Bienes de uso, neto</v>
      </c>
      <c r="N301" t="str">
        <f>VLOOKUP(D301,'plan de cuentas'!C:J,7,0)</f>
        <v>Activos no Corrientes</v>
      </c>
      <c r="P301" t="str">
        <f t="shared" si="26"/>
        <v>32302</v>
      </c>
      <c r="Q301" t="str">
        <f t="shared" si="24"/>
        <v>18</v>
      </c>
    </row>
    <row r="302" spans="1:17" x14ac:dyDescent="0.25">
      <c r="A302" s="644">
        <v>44742</v>
      </c>
      <c r="B302" s="384">
        <v>7</v>
      </c>
      <c r="C302" s="384" t="s">
        <v>1910</v>
      </c>
      <c r="D302" s="384" t="s">
        <v>1044</v>
      </c>
      <c r="E302" t="str">
        <f t="shared" si="22"/>
        <v>180103239200199</v>
      </c>
      <c r="F302" t="str">
        <f t="shared" si="23"/>
        <v>0</v>
      </c>
      <c r="G302">
        <f>+VLOOKUP(L302,BG!$D$10:$F$70,3,FALSE)</f>
        <v>9</v>
      </c>
      <c r="H302" s="384" t="s">
        <v>1045</v>
      </c>
      <c r="I302" s="633">
        <v>-4101574417</v>
      </c>
      <c r="J302" s="314">
        <f t="shared" si="25"/>
        <v>-4101574.4169999999</v>
      </c>
      <c r="K302" t="str">
        <f>+VLOOKUP(D302,'plan de cuentas'!C:G,4,0)</f>
        <v>ACTIVOS</v>
      </c>
      <c r="L302" t="str">
        <f>VLOOKUP(D302,'plan de cuentas'!C:H,5,0)</f>
        <v>Propiedades, planta y equipo/Bienes de uso, neto</v>
      </c>
      <c r="M302" t="str">
        <f>VLOOKUP(D302,'plan de cuentas'!C:I,6,0)</f>
        <v>Propiedades, planta y equipo/Bienes de uso, neto</v>
      </c>
      <c r="N302" t="str">
        <f>VLOOKUP(D302,'plan de cuentas'!C:J,7,0)</f>
        <v>Activos no Corrientes</v>
      </c>
      <c r="P302" t="str">
        <f t="shared" si="26"/>
        <v>32392</v>
      </c>
      <c r="Q302" t="str">
        <f t="shared" si="24"/>
        <v>18</v>
      </c>
    </row>
    <row r="303" spans="1:17" x14ac:dyDescent="0.25">
      <c r="A303" s="644">
        <v>44742</v>
      </c>
      <c r="B303" s="383">
        <v>7</v>
      </c>
      <c r="C303" s="383" t="s">
        <v>1911</v>
      </c>
      <c r="D303" s="383" t="s">
        <v>1047</v>
      </c>
      <c r="E303" t="str">
        <f t="shared" si="22"/>
        <v>180103250200199</v>
      </c>
      <c r="F303" t="str">
        <f t="shared" si="23"/>
        <v>0</v>
      </c>
      <c r="G303">
        <f>+VLOOKUP(L303,BG!$D$10:$F$70,3,FALSE)</f>
        <v>9</v>
      </c>
      <c r="H303" s="383" t="s">
        <v>4949</v>
      </c>
      <c r="I303" s="632">
        <v>919482343</v>
      </c>
      <c r="J303" s="314">
        <f t="shared" si="25"/>
        <v>919482.34299999999</v>
      </c>
      <c r="K303" t="str">
        <f>+VLOOKUP(D303,'plan de cuentas'!C:G,4,0)</f>
        <v>ACTIVOS</v>
      </c>
      <c r="L303" t="str">
        <f>VLOOKUP(D303,'plan de cuentas'!C:H,5,0)</f>
        <v>Propiedades, planta y equipo/Bienes de uso, neto</v>
      </c>
      <c r="M303" t="str">
        <f>VLOOKUP(D303,'plan de cuentas'!C:I,6,0)</f>
        <v>Propiedades, planta y equipo/Bienes de uso, neto</v>
      </c>
      <c r="N303" t="str">
        <f>VLOOKUP(D303,'plan de cuentas'!C:J,7,0)</f>
        <v>Activos no Corrientes</v>
      </c>
      <c r="P303" t="str">
        <f t="shared" si="26"/>
        <v>32502</v>
      </c>
      <c r="Q303" t="str">
        <f t="shared" si="24"/>
        <v>18</v>
      </c>
    </row>
    <row r="304" spans="1:17" x14ac:dyDescent="0.25">
      <c r="A304" s="644">
        <v>44742</v>
      </c>
      <c r="B304" s="384">
        <v>7</v>
      </c>
      <c r="C304" s="384" t="s">
        <v>1912</v>
      </c>
      <c r="D304" s="384" t="s">
        <v>1049</v>
      </c>
      <c r="E304" t="str">
        <f t="shared" si="22"/>
        <v>180103259200199</v>
      </c>
      <c r="F304" t="str">
        <f t="shared" si="23"/>
        <v>0</v>
      </c>
      <c r="G304">
        <f>+VLOOKUP(L304,BG!$D$10:$F$70,3,FALSE)</f>
        <v>9</v>
      </c>
      <c r="H304" s="384" t="s">
        <v>4950</v>
      </c>
      <c r="I304" s="633">
        <v>-583227561</v>
      </c>
      <c r="J304" s="314">
        <f t="shared" si="25"/>
        <v>-583227.56099999999</v>
      </c>
      <c r="K304" t="str">
        <f>+VLOOKUP(D304,'plan de cuentas'!C:G,4,0)</f>
        <v>ACTIVOS</v>
      </c>
      <c r="L304" t="str">
        <f>VLOOKUP(D304,'plan de cuentas'!C:H,5,0)</f>
        <v>Propiedades, planta y equipo/Bienes de uso, neto</v>
      </c>
      <c r="M304" t="str">
        <f>VLOOKUP(D304,'plan de cuentas'!C:I,6,0)</f>
        <v>Propiedades, planta y equipo/Bienes de uso, neto</v>
      </c>
      <c r="N304" t="str">
        <f>VLOOKUP(D304,'plan de cuentas'!C:J,7,0)</f>
        <v>Activos no Corrientes</v>
      </c>
      <c r="P304" t="str">
        <f t="shared" si="26"/>
        <v>32592</v>
      </c>
      <c r="Q304" t="str">
        <f t="shared" si="24"/>
        <v>18</v>
      </c>
    </row>
    <row r="305" spans="1:17" x14ac:dyDescent="0.25">
      <c r="A305" s="644">
        <v>44742</v>
      </c>
      <c r="B305" s="383">
        <v>7</v>
      </c>
      <c r="C305" s="383" t="s">
        <v>1913</v>
      </c>
      <c r="D305" s="383" t="s">
        <v>1052</v>
      </c>
      <c r="E305" t="str">
        <f t="shared" si="22"/>
        <v>180103270200099</v>
      </c>
      <c r="F305" t="str">
        <f t="shared" si="23"/>
        <v>0</v>
      </c>
      <c r="G305">
        <f>+VLOOKUP(L305,BG!$D$10:$F$70,3,FALSE)</f>
        <v>9</v>
      </c>
      <c r="H305" s="383" t="s">
        <v>1053</v>
      </c>
      <c r="I305" s="632">
        <v>184170799</v>
      </c>
      <c r="J305" s="314">
        <f t="shared" si="25"/>
        <v>184170.799</v>
      </c>
      <c r="K305" t="str">
        <f>+VLOOKUP(D305,'plan de cuentas'!C:G,4,0)</f>
        <v>ACTIVOS</v>
      </c>
      <c r="L305" t="str">
        <f>VLOOKUP(D305,'plan de cuentas'!C:H,5,0)</f>
        <v>Propiedades, planta y equipo/Bienes de uso, neto</v>
      </c>
      <c r="M305" t="str">
        <f>VLOOKUP(D305,'plan de cuentas'!C:I,6,0)</f>
        <v>Propiedades, planta y equipo/Bienes de uso, neto</v>
      </c>
      <c r="N305" t="str">
        <f>VLOOKUP(D305,'plan de cuentas'!C:J,7,0)</f>
        <v>Activos no Corrientes</v>
      </c>
      <c r="P305" t="str">
        <f t="shared" si="26"/>
        <v>32702</v>
      </c>
      <c r="Q305" t="str">
        <f t="shared" si="24"/>
        <v>18</v>
      </c>
    </row>
    <row r="306" spans="1:17" x14ac:dyDescent="0.25">
      <c r="A306" s="644">
        <v>44742</v>
      </c>
      <c r="B306" s="384">
        <v>7</v>
      </c>
      <c r="C306" s="384" t="s">
        <v>1914</v>
      </c>
      <c r="D306" s="384" t="s">
        <v>1054</v>
      </c>
      <c r="E306" t="str">
        <f t="shared" si="22"/>
        <v>180103279200199</v>
      </c>
      <c r="F306" t="str">
        <f t="shared" si="23"/>
        <v>0</v>
      </c>
      <c r="G306">
        <f>+VLOOKUP(L306,BG!$D$10:$F$70,3,FALSE)</f>
        <v>9</v>
      </c>
      <c r="H306" s="384" t="s">
        <v>4951</v>
      </c>
      <c r="I306" s="633">
        <v>-123420340</v>
      </c>
      <c r="J306" s="314">
        <f t="shared" si="25"/>
        <v>-123420.34</v>
      </c>
      <c r="K306" t="str">
        <f>+VLOOKUP(D306,'plan de cuentas'!C:G,4,0)</f>
        <v>ACTIVOS</v>
      </c>
      <c r="L306" t="str">
        <f>VLOOKUP(D306,'plan de cuentas'!C:H,5,0)</f>
        <v>Propiedades, planta y equipo/Bienes de uso, neto</v>
      </c>
      <c r="M306" t="str">
        <f>VLOOKUP(D306,'plan de cuentas'!C:I,6,0)</f>
        <v>Propiedades, planta y equipo/Bienes de uso, neto</v>
      </c>
      <c r="N306" t="str">
        <f>VLOOKUP(D306,'plan de cuentas'!C:J,7,0)</f>
        <v>Activos no Corrientes</v>
      </c>
      <c r="P306" t="str">
        <f t="shared" si="26"/>
        <v>32792</v>
      </c>
      <c r="Q306" t="str">
        <f t="shared" si="24"/>
        <v>18</v>
      </c>
    </row>
    <row r="307" spans="1:17" x14ac:dyDescent="0.25">
      <c r="A307" s="644">
        <v>44742</v>
      </c>
      <c r="B307" s="383">
        <v>7</v>
      </c>
      <c r="C307" s="383" t="s">
        <v>1915</v>
      </c>
      <c r="D307" s="383" t="s">
        <v>1056</v>
      </c>
      <c r="E307" t="str">
        <f t="shared" si="22"/>
        <v>190103370200199</v>
      </c>
      <c r="F307" t="str">
        <f t="shared" si="23"/>
        <v>0</v>
      </c>
      <c r="G307">
        <f>+VLOOKUP(L307,BG!$D$10:$F$70,3,FALSE)</f>
        <v>12</v>
      </c>
      <c r="H307" s="383" t="s">
        <v>1057</v>
      </c>
      <c r="I307" s="632">
        <v>16518002000</v>
      </c>
      <c r="J307" s="314">
        <f t="shared" si="25"/>
        <v>16518002</v>
      </c>
      <c r="K307" t="str">
        <f>+VLOOKUP(D307,'plan de cuentas'!C:G,4,0)</f>
        <v>ACTIVOS</v>
      </c>
      <c r="L307" t="str">
        <f>VLOOKUP(D307,'plan de cuentas'!C:H,5,0)</f>
        <v>Goodwill</v>
      </c>
      <c r="M307" t="str">
        <f>VLOOKUP(D307,'plan de cuentas'!C:I,6,0)</f>
        <v>Goodwill</v>
      </c>
      <c r="N307" t="str">
        <f>VLOOKUP(D307,'plan de cuentas'!C:J,7,0)</f>
        <v>Activos no Corrientes</v>
      </c>
      <c r="P307" t="str">
        <f t="shared" si="26"/>
        <v>33702</v>
      </c>
      <c r="Q307" t="str">
        <f t="shared" si="24"/>
        <v>19</v>
      </c>
    </row>
    <row r="308" spans="1:17" x14ac:dyDescent="0.25">
      <c r="A308" s="644">
        <v>44742</v>
      </c>
      <c r="B308" s="384">
        <v>7</v>
      </c>
      <c r="C308" s="384" t="s">
        <v>1916</v>
      </c>
      <c r="D308" s="384" t="s">
        <v>1058</v>
      </c>
      <c r="E308" t="str">
        <f t="shared" si="22"/>
        <v>190103370202299</v>
      </c>
      <c r="F308" t="str">
        <f t="shared" si="23"/>
        <v>0</v>
      </c>
      <c r="G308">
        <f>+VLOOKUP(L308,BG!$D$10:$F$70,3,FALSE)</f>
        <v>11</v>
      </c>
      <c r="H308" s="384" t="s">
        <v>1059</v>
      </c>
      <c r="I308" s="633">
        <v>9447237814</v>
      </c>
      <c r="J308" s="314">
        <f t="shared" si="25"/>
        <v>9447237.8139999993</v>
      </c>
      <c r="K308" t="str">
        <f>+VLOOKUP(D308,'plan de cuentas'!C:G,4,0)</f>
        <v>ACTIVOS</v>
      </c>
      <c r="L308" t="str">
        <f>VLOOKUP(D308,'plan de cuentas'!C:H,5,0)</f>
        <v>Activos intangibles</v>
      </c>
      <c r="M308" t="str">
        <f>VLOOKUP(D308,'plan de cuentas'!C:I,6,0)</f>
        <v>Activos intangibles</v>
      </c>
      <c r="N308" t="str">
        <f>VLOOKUP(D308,'plan de cuentas'!C:J,7,0)</f>
        <v>Activos no Corrientes</v>
      </c>
      <c r="P308" t="str">
        <f t="shared" si="26"/>
        <v>33702</v>
      </c>
      <c r="Q308" t="str">
        <f t="shared" si="24"/>
        <v>19</v>
      </c>
    </row>
    <row r="309" spans="1:17" x14ac:dyDescent="0.25">
      <c r="A309" s="644">
        <v>44742</v>
      </c>
      <c r="B309" s="383">
        <v>7</v>
      </c>
      <c r="C309" s="383" t="s">
        <v>2885</v>
      </c>
      <c r="D309" s="383" t="s">
        <v>2299</v>
      </c>
      <c r="E309" t="str">
        <f t="shared" si="22"/>
        <v>190103370202399</v>
      </c>
      <c r="F309" t="str">
        <f t="shared" si="23"/>
        <v>0</v>
      </c>
      <c r="G309">
        <f>+VLOOKUP(L309,BG!$D$10:$F$70,3,FALSE)</f>
        <v>11</v>
      </c>
      <c r="H309" s="383" t="s">
        <v>2663</v>
      </c>
      <c r="I309" s="632">
        <v>2617391073</v>
      </c>
      <c r="J309" s="314">
        <f t="shared" si="25"/>
        <v>2617391.0729999999</v>
      </c>
      <c r="K309" t="str">
        <f>+VLOOKUP(D309,'plan de cuentas'!C:G,4,0)</f>
        <v>ACTIVOS</v>
      </c>
      <c r="L309" t="str">
        <f>VLOOKUP(D309,'plan de cuentas'!C:H,5,0)</f>
        <v>Activos intangibles</v>
      </c>
      <c r="M309" t="str">
        <f>VLOOKUP(D309,'plan de cuentas'!C:I,6,0)</f>
        <v>Activos intangibles</v>
      </c>
      <c r="N309" t="str">
        <f>VLOOKUP(D309,'plan de cuentas'!C:J,7,0)</f>
        <v>Activos no Corrientes</v>
      </c>
      <c r="P309" t="str">
        <f t="shared" si="26"/>
        <v>33702</v>
      </c>
      <c r="Q309" t="str">
        <f t="shared" si="24"/>
        <v>19</v>
      </c>
    </row>
    <row r="310" spans="1:17" x14ac:dyDescent="0.25">
      <c r="A310" s="644">
        <v>44742</v>
      </c>
      <c r="B310" s="384">
        <v>7</v>
      </c>
      <c r="C310" s="384" t="s">
        <v>1917</v>
      </c>
      <c r="D310" s="384" t="s">
        <v>1060</v>
      </c>
      <c r="E310" t="str">
        <f t="shared" si="22"/>
        <v>190103370400099</v>
      </c>
      <c r="F310" t="str">
        <f t="shared" si="23"/>
        <v>0</v>
      </c>
      <c r="G310">
        <f>+VLOOKUP(L310,BG!$D$10:$F$70,3,FALSE)</f>
        <v>11</v>
      </c>
      <c r="H310" s="384" t="s">
        <v>1061</v>
      </c>
      <c r="I310" s="633">
        <v>17787026145</v>
      </c>
      <c r="J310" s="314">
        <f t="shared" si="25"/>
        <v>17787026.145</v>
      </c>
      <c r="K310" t="str">
        <f>+VLOOKUP(D310,'plan de cuentas'!C:G,4,0)</f>
        <v>ACTIVOS</v>
      </c>
      <c r="L310" t="str">
        <f>VLOOKUP(D310,'plan de cuentas'!C:H,5,0)</f>
        <v>Activos intangibles</v>
      </c>
      <c r="M310" t="str">
        <f>VLOOKUP(D310,'plan de cuentas'!C:I,6,0)</f>
        <v>Activos intangibles</v>
      </c>
      <c r="N310" t="str">
        <f>VLOOKUP(D310,'plan de cuentas'!C:J,7,0)</f>
        <v>Activos no Corrientes</v>
      </c>
      <c r="P310" t="str">
        <f t="shared" si="26"/>
        <v>33704</v>
      </c>
      <c r="Q310" t="str">
        <f t="shared" si="24"/>
        <v>19</v>
      </c>
    </row>
    <row r="311" spans="1:17" x14ac:dyDescent="0.25">
      <c r="A311" s="644">
        <v>44742</v>
      </c>
      <c r="B311" s="383">
        <v>7</v>
      </c>
      <c r="C311" s="383" t="s">
        <v>2886</v>
      </c>
      <c r="D311" s="383" t="s">
        <v>2300</v>
      </c>
      <c r="E311" t="str">
        <f t="shared" si="22"/>
        <v>190103370400199</v>
      </c>
      <c r="F311" t="str">
        <f t="shared" si="23"/>
        <v>0</v>
      </c>
      <c r="G311">
        <f>+VLOOKUP(L311,BG!$D$10:$F$70,3,FALSE)</f>
        <v>11</v>
      </c>
      <c r="H311" s="383" t="s">
        <v>2664</v>
      </c>
      <c r="I311" s="632">
        <v>5486745274</v>
      </c>
      <c r="J311" s="314">
        <f t="shared" si="25"/>
        <v>5486745.2740000002</v>
      </c>
      <c r="K311" t="str">
        <f>+VLOOKUP(D311,'plan de cuentas'!C:G,4,0)</f>
        <v>ACTIVOS</v>
      </c>
      <c r="L311" t="str">
        <f>VLOOKUP(D311,'plan de cuentas'!C:H,5,0)</f>
        <v>Activos intangibles</v>
      </c>
      <c r="M311" t="str">
        <f>VLOOKUP(D311,'plan de cuentas'!C:I,6,0)</f>
        <v>Activos intangibles</v>
      </c>
      <c r="N311" t="str">
        <f>VLOOKUP(D311,'plan de cuentas'!C:J,7,0)</f>
        <v>Activos no Corrientes</v>
      </c>
      <c r="P311" t="str">
        <f t="shared" si="26"/>
        <v>33704</v>
      </c>
      <c r="Q311" t="str">
        <f t="shared" si="24"/>
        <v>19</v>
      </c>
    </row>
    <row r="312" spans="1:17" x14ac:dyDescent="0.25">
      <c r="A312" s="644">
        <v>44742</v>
      </c>
      <c r="B312" s="384">
        <v>7</v>
      </c>
      <c r="C312" s="384" t="s">
        <v>2887</v>
      </c>
      <c r="D312" s="384" t="s">
        <v>2301</v>
      </c>
      <c r="E312" t="str">
        <f t="shared" si="22"/>
        <v>190103370400299</v>
      </c>
      <c r="F312" t="str">
        <f t="shared" si="23"/>
        <v>0</v>
      </c>
      <c r="G312">
        <f>+VLOOKUP(L312,BG!$D$10:$F$70,3,FALSE)</f>
        <v>11</v>
      </c>
      <c r="H312" s="384" t="s">
        <v>2665</v>
      </c>
      <c r="I312" s="633">
        <v>4363759125</v>
      </c>
      <c r="J312" s="314">
        <f t="shared" si="25"/>
        <v>4363759.125</v>
      </c>
      <c r="K312" t="str">
        <f>+VLOOKUP(D312,'plan de cuentas'!C:G,4,0)</f>
        <v>ACTIVOS</v>
      </c>
      <c r="L312" t="str">
        <f>VLOOKUP(D312,'plan de cuentas'!C:H,5,0)</f>
        <v>Activos intangibles</v>
      </c>
      <c r="M312" t="str">
        <f>VLOOKUP(D312,'plan de cuentas'!C:I,6,0)</f>
        <v>Activos intangibles</v>
      </c>
      <c r="N312" t="str">
        <f>VLOOKUP(D312,'plan de cuentas'!C:J,7,0)</f>
        <v>Activos no Corrientes</v>
      </c>
      <c r="P312" t="str">
        <f t="shared" si="26"/>
        <v>33704</v>
      </c>
      <c r="Q312" t="str">
        <f t="shared" si="24"/>
        <v>19</v>
      </c>
    </row>
    <row r="313" spans="1:17" x14ac:dyDescent="0.25">
      <c r="A313" s="644">
        <v>44742</v>
      </c>
      <c r="B313" s="383">
        <v>7</v>
      </c>
      <c r="C313" s="383" t="s">
        <v>1918</v>
      </c>
      <c r="D313" s="383" t="s">
        <v>1062</v>
      </c>
      <c r="E313" t="str">
        <f t="shared" si="22"/>
        <v>190103379200099</v>
      </c>
      <c r="F313" t="str">
        <f t="shared" si="23"/>
        <v>0</v>
      </c>
      <c r="G313">
        <f>+VLOOKUP(L313,BG!$D$10:$F$70,3,FALSE)</f>
        <v>11</v>
      </c>
      <c r="H313" s="383" t="s">
        <v>1063</v>
      </c>
      <c r="I313" s="632">
        <v>-3821868908</v>
      </c>
      <c r="J313" s="314">
        <f t="shared" si="25"/>
        <v>-3821868.9079999998</v>
      </c>
      <c r="K313" t="str">
        <f>+VLOOKUP(D313,'plan de cuentas'!C:G,4,0)</f>
        <v>ACTIVOS</v>
      </c>
      <c r="L313" t="str">
        <f>VLOOKUP(D313,'plan de cuentas'!C:H,5,0)</f>
        <v>Activos intangibles</v>
      </c>
      <c r="M313" t="str">
        <f>VLOOKUP(D313,'plan de cuentas'!C:I,6,0)</f>
        <v>Activos intangibles</v>
      </c>
      <c r="N313" t="str">
        <f>VLOOKUP(D313,'plan de cuentas'!C:J,7,0)</f>
        <v>Activos no Corrientes</v>
      </c>
      <c r="P313" t="str">
        <f t="shared" si="26"/>
        <v>33792</v>
      </c>
      <c r="Q313" t="str">
        <f t="shared" si="24"/>
        <v>19</v>
      </c>
    </row>
    <row r="314" spans="1:17" x14ac:dyDescent="0.25">
      <c r="A314" s="644">
        <v>44742</v>
      </c>
      <c r="B314" s="384">
        <v>7</v>
      </c>
      <c r="C314" s="384" t="s">
        <v>4822</v>
      </c>
      <c r="D314" s="384" t="s">
        <v>3753</v>
      </c>
      <c r="E314" t="str">
        <f t="shared" si="22"/>
        <v>190103379200199</v>
      </c>
      <c r="F314" t="str">
        <f t="shared" si="23"/>
        <v>0</v>
      </c>
      <c r="G314">
        <f>+VLOOKUP(L314,BG!$D$10:$F$70,3,FALSE)</f>
        <v>11</v>
      </c>
      <c r="H314" s="384" t="s">
        <v>3754</v>
      </c>
      <c r="I314" s="633">
        <v>-961188865</v>
      </c>
      <c r="J314" s="314">
        <f t="shared" si="25"/>
        <v>-961188.86499999999</v>
      </c>
      <c r="K314" t="str">
        <f>+VLOOKUP(D314,'plan de cuentas'!C:G,4,0)</f>
        <v>ACTIVOS</v>
      </c>
      <c r="L314" t="str">
        <f>VLOOKUP(D314,'plan de cuentas'!C:H,5,0)</f>
        <v>Activos intangibles</v>
      </c>
      <c r="M314" t="str">
        <f>VLOOKUP(D314,'plan de cuentas'!C:I,6,0)</f>
        <v>Activos intangibles</v>
      </c>
      <c r="N314" t="str">
        <f>VLOOKUP(D314,'plan de cuentas'!C:J,7,0)</f>
        <v>Activos no Corrientes</v>
      </c>
      <c r="P314" t="str">
        <f t="shared" si="26"/>
        <v>33792</v>
      </c>
      <c r="Q314" t="str">
        <f t="shared" si="24"/>
        <v>19</v>
      </c>
    </row>
    <row r="315" spans="1:17" x14ac:dyDescent="0.25">
      <c r="A315" s="644">
        <v>44742</v>
      </c>
      <c r="B315" s="383">
        <v>7</v>
      </c>
      <c r="C315" s="383" t="s">
        <v>1919</v>
      </c>
      <c r="D315" s="383" t="s">
        <v>1065</v>
      </c>
      <c r="E315" t="str">
        <f t="shared" si="22"/>
        <v>190103379400099</v>
      </c>
      <c r="F315" t="str">
        <f t="shared" si="23"/>
        <v>0</v>
      </c>
      <c r="G315">
        <f>+VLOOKUP(L315,BG!$D$10:$F$70,3,FALSE)</f>
        <v>11</v>
      </c>
      <c r="H315" s="383" t="s">
        <v>4952</v>
      </c>
      <c r="I315" s="632">
        <v>-10353817632</v>
      </c>
      <c r="J315" s="314">
        <f t="shared" si="25"/>
        <v>-10353817.631999999</v>
      </c>
      <c r="K315" t="str">
        <f>+VLOOKUP(D315,'plan de cuentas'!C:G,4,0)</f>
        <v>ACTIVOS</v>
      </c>
      <c r="L315" t="str">
        <f>VLOOKUP(D315,'plan de cuentas'!C:H,5,0)</f>
        <v>Activos intangibles</v>
      </c>
      <c r="M315" t="str">
        <f>VLOOKUP(D315,'plan de cuentas'!C:I,6,0)</f>
        <v>Activos intangibles</v>
      </c>
      <c r="N315" t="str">
        <f>VLOOKUP(D315,'plan de cuentas'!C:J,7,0)</f>
        <v>Activos no Corrientes</v>
      </c>
      <c r="P315" t="str">
        <f t="shared" si="26"/>
        <v>33794</v>
      </c>
      <c r="Q315" t="str">
        <f t="shared" si="24"/>
        <v>19</v>
      </c>
    </row>
    <row r="316" spans="1:17" x14ac:dyDescent="0.25">
      <c r="A316" s="644">
        <v>44742</v>
      </c>
      <c r="B316" s="384">
        <v>7</v>
      </c>
      <c r="C316" s="384" t="s">
        <v>2888</v>
      </c>
      <c r="D316" s="384" t="s">
        <v>2302</v>
      </c>
      <c r="E316" t="str">
        <f t="shared" si="22"/>
        <v>190103379400199</v>
      </c>
      <c r="F316" t="str">
        <f t="shared" si="23"/>
        <v>0</v>
      </c>
      <c r="G316">
        <f>+VLOOKUP(L316,BG!$D$10:$F$70,3,FALSE)</f>
        <v>11</v>
      </c>
      <c r="H316" s="384" t="s">
        <v>4953</v>
      </c>
      <c r="I316" s="633">
        <v>-3696772723</v>
      </c>
      <c r="J316" s="314">
        <f t="shared" si="25"/>
        <v>-3696772.7230000002</v>
      </c>
      <c r="K316" t="str">
        <f>+VLOOKUP(D316,'plan de cuentas'!C:G,4,0)</f>
        <v>ACTIVOS</v>
      </c>
      <c r="L316" t="str">
        <f>VLOOKUP(D316,'plan de cuentas'!C:H,5,0)</f>
        <v>Activos intangibles</v>
      </c>
      <c r="M316" t="str">
        <f>VLOOKUP(D316,'plan de cuentas'!C:I,6,0)</f>
        <v>Activos intangibles</v>
      </c>
      <c r="N316" t="str">
        <f>VLOOKUP(D316,'plan de cuentas'!C:J,7,0)</f>
        <v>Activos no Corrientes</v>
      </c>
      <c r="P316" t="str">
        <f t="shared" si="26"/>
        <v>33794</v>
      </c>
      <c r="Q316" t="str">
        <f t="shared" si="24"/>
        <v>19</v>
      </c>
    </row>
    <row r="317" spans="1:17" x14ac:dyDescent="0.25">
      <c r="A317" s="644">
        <v>44742</v>
      </c>
      <c r="B317" s="383">
        <v>7</v>
      </c>
      <c r="C317" s="383" t="s">
        <v>1920</v>
      </c>
      <c r="D317" s="383" t="s">
        <v>1067</v>
      </c>
      <c r="E317" t="str">
        <f t="shared" si="22"/>
        <v>190103390200099</v>
      </c>
      <c r="F317" t="str">
        <f t="shared" si="23"/>
        <v>0</v>
      </c>
      <c r="G317">
        <f>+VLOOKUP(L317,BG!$D$10:$F$70,3,FALSE)</f>
        <v>11</v>
      </c>
      <c r="H317" s="383" t="s">
        <v>1068</v>
      </c>
      <c r="I317" s="632">
        <v>4476185441</v>
      </c>
      <c r="J317" s="314">
        <f t="shared" si="25"/>
        <v>4476185.4409999996</v>
      </c>
      <c r="K317" t="str">
        <f>+VLOOKUP(D317,'plan de cuentas'!C:G,4,0)</f>
        <v>ACTIVOS</v>
      </c>
      <c r="L317" t="str">
        <f>VLOOKUP(D317,'plan de cuentas'!C:H,5,0)</f>
        <v>Activos intangibles</v>
      </c>
      <c r="M317" t="str">
        <f>VLOOKUP(D317,'plan de cuentas'!C:I,6,0)</f>
        <v>Activos intangibles</v>
      </c>
      <c r="N317" t="str">
        <f>VLOOKUP(D317,'plan de cuentas'!C:J,7,0)</f>
        <v>Activos no Corrientes</v>
      </c>
      <c r="P317" t="str">
        <f t="shared" si="26"/>
        <v>33902</v>
      </c>
      <c r="Q317" t="str">
        <f t="shared" si="24"/>
        <v>19</v>
      </c>
    </row>
    <row r="318" spans="1:17" x14ac:dyDescent="0.25">
      <c r="A318" s="644">
        <v>44742</v>
      </c>
      <c r="B318" s="384">
        <v>7</v>
      </c>
      <c r="C318" s="384" t="s">
        <v>1921</v>
      </c>
      <c r="D318" s="384" t="s">
        <v>1069</v>
      </c>
      <c r="E318" t="str">
        <f t="shared" si="22"/>
        <v>190103399200099</v>
      </c>
      <c r="F318" t="str">
        <f t="shared" si="23"/>
        <v>0</v>
      </c>
      <c r="G318">
        <f>+VLOOKUP(L318,BG!$D$10:$F$70,3,FALSE)</f>
        <v>11</v>
      </c>
      <c r="H318" s="384" t="s">
        <v>1070</v>
      </c>
      <c r="I318" s="633">
        <v>-2707887368</v>
      </c>
      <c r="J318" s="314">
        <f t="shared" si="25"/>
        <v>-2707887.3679999998</v>
      </c>
      <c r="K318" t="str">
        <f>+VLOOKUP(D318,'plan de cuentas'!C:G,4,0)</f>
        <v>ACTIVOS</v>
      </c>
      <c r="L318" t="str">
        <f>VLOOKUP(D318,'plan de cuentas'!C:H,5,0)</f>
        <v>Activos intangibles</v>
      </c>
      <c r="M318" t="str">
        <f>VLOOKUP(D318,'plan de cuentas'!C:I,6,0)</f>
        <v>Activos intangibles</v>
      </c>
      <c r="N318" t="str">
        <f>VLOOKUP(D318,'plan de cuentas'!C:J,7,0)</f>
        <v>Activos no Corrientes</v>
      </c>
      <c r="P318" t="str">
        <f t="shared" si="26"/>
        <v>33992</v>
      </c>
      <c r="Q318" t="str">
        <f t="shared" si="24"/>
        <v>19</v>
      </c>
    </row>
    <row r="319" spans="1:17" x14ac:dyDescent="0.25">
      <c r="A319" s="644">
        <v>44742</v>
      </c>
      <c r="B319" s="383">
        <v>7</v>
      </c>
      <c r="C319" s="383" t="s">
        <v>1922</v>
      </c>
      <c r="D319" s="383" t="s">
        <v>1071</v>
      </c>
      <c r="E319" t="str">
        <f t="shared" si="22"/>
        <v>190103410200099</v>
      </c>
      <c r="F319" t="str">
        <f t="shared" si="23"/>
        <v>0</v>
      </c>
      <c r="G319">
        <f>+VLOOKUP(L319,BG!$D$10:$F$70,3,FALSE)</f>
        <v>11</v>
      </c>
      <c r="H319" s="383" t="s">
        <v>1072</v>
      </c>
      <c r="I319" s="632">
        <v>6564359436</v>
      </c>
      <c r="J319" s="314">
        <f t="shared" si="25"/>
        <v>6564359.4359999998</v>
      </c>
      <c r="K319" t="str">
        <f>+VLOOKUP(D319,'plan de cuentas'!C:G,4,0)</f>
        <v>ACTIVOS</v>
      </c>
      <c r="L319" t="str">
        <f>VLOOKUP(D319,'plan de cuentas'!C:H,5,0)</f>
        <v>Activos intangibles</v>
      </c>
      <c r="M319" t="str">
        <f>VLOOKUP(D319,'plan de cuentas'!C:I,6,0)</f>
        <v>Activos intangibles</v>
      </c>
      <c r="N319" t="str">
        <f>VLOOKUP(D319,'plan de cuentas'!C:J,7,0)</f>
        <v>Activos no Corrientes</v>
      </c>
      <c r="P319" t="str">
        <f t="shared" si="26"/>
        <v>34102</v>
      </c>
      <c r="Q319" t="str">
        <f t="shared" si="24"/>
        <v>19</v>
      </c>
    </row>
    <row r="320" spans="1:17" x14ac:dyDescent="0.25">
      <c r="A320" s="644">
        <v>44742</v>
      </c>
      <c r="B320" s="384">
        <v>7</v>
      </c>
      <c r="C320" s="384" t="s">
        <v>1923</v>
      </c>
      <c r="D320" s="384" t="s">
        <v>1073</v>
      </c>
      <c r="E320" t="str">
        <f t="shared" si="22"/>
        <v>190103410201199</v>
      </c>
      <c r="F320" t="str">
        <f t="shared" si="23"/>
        <v>0</v>
      </c>
      <c r="G320">
        <f>+VLOOKUP(L320,BG!$D$10:$F$70,3,FALSE)</f>
        <v>11</v>
      </c>
      <c r="H320" s="384" t="s">
        <v>1074</v>
      </c>
      <c r="I320" s="633">
        <v>4163222689</v>
      </c>
      <c r="J320" s="314">
        <f t="shared" si="25"/>
        <v>4163222.6889999998</v>
      </c>
      <c r="K320" t="str">
        <f>+VLOOKUP(D320,'plan de cuentas'!C:G,4,0)</f>
        <v>ACTIVOS</v>
      </c>
      <c r="L320" t="str">
        <f>VLOOKUP(D320,'plan de cuentas'!C:H,5,0)</f>
        <v>Activos intangibles</v>
      </c>
      <c r="M320" t="str">
        <f>VLOOKUP(D320,'plan de cuentas'!C:I,6,0)</f>
        <v>Activos intangibles</v>
      </c>
      <c r="N320" t="str">
        <f>VLOOKUP(D320,'plan de cuentas'!C:J,7,0)</f>
        <v>Activos no Corrientes</v>
      </c>
      <c r="P320" t="str">
        <f t="shared" si="26"/>
        <v>34102</v>
      </c>
      <c r="Q320" t="str">
        <f t="shared" si="24"/>
        <v>19</v>
      </c>
    </row>
    <row r="321" spans="1:17" x14ac:dyDescent="0.25">
      <c r="A321" s="644">
        <v>44742</v>
      </c>
      <c r="B321" s="383">
        <v>7</v>
      </c>
      <c r="C321" s="383" t="s">
        <v>1924</v>
      </c>
      <c r="D321" s="383" t="s">
        <v>1079</v>
      </c>
      <c r="E321" t="str">
        <f t="shared" si="22"/>
        <v>190103419200099</v>
      </c>
      <c r="F321" t="str">
        <f t="shared" si="23"/>
        <v>0</v>
      </c>
      <c r="G321">
        <f>+VLOOKUP(L321,BG!$D$10:$F$70,3,FALSE)</f>
        <v>11</v>
      </c>
      <c r="H321" s="383" t="s">
        <v>1080</v>
      </c>
      <c r="I321" s="632">
        <v>-6250936954</v>
      </c>
      <c r="J321" s="314">
        <f t="shared" si="25"/>
        <v>-6250936.9539999999</v>
      </c>
      <c r="K321" t="str">
        <f>+VLOOKUP(D321,'plan de cuentas'!C:G,4,0)</f>
        <v>ACTIVOS</v>
      </c>
      <c r="L321" t="str">
        <f>VLOOKUP(D321,'plan de cuentas'!C:H,5,0)</f>
        <v>Activos intangibles</v>
      </c>
      <c r="M321" t="str">
        <f>VLOOKUP(D321,'plan de cuentas'!C:I,6,0)</f>
        <v>Activos intangibles</v>
      </c>
      <c r="N321" t="str">
        <f>VLOOKUP(D321,'plan de cuentas'!C:J,7,0)</f>
        <v>Activos no Corrientes</v>
      </c>
      <c r="P321" t="str">
        <f t="shared" si="26"/>
        <v>34192</v>
      </c>
      <c r="Q321" t="str">
        <f t="shared" si="24"/>
        <v>19</v>
      </c>
    </row>
    <row r="322" spans="1:17" x14ac:dyDescent="0.25">
      <c r="A322" s="644">
        <v>44742</v>
      </c>
      <c r="B322" s="384">
        <v>7</v>
      </c>
      <c r="C322" s="384" t="s">
        <v>1925</v>
      </c>
      <c r="D322" s="384" t="s">
        <v>1081</v>
      </c>
      <c r="E322" t="str">
        <f t="shared" si="22"/>
        <v>190103419201199</v>
      </c>
      <c r="F322" t="str">
        <f t="shared" si="23"/>
        <v>0</v>
      </c>
      <c r="G322">
        <f>+VLOOKUP(L322,BG!$D$10:$F$70,3,FALSE)</f>
        <v>11</v>
      </c>
      <c r="H322" s="384" t="s">
        <v>1082</v>
      </c>
      <c r="I322" s="633">
        <v>-3315154505</v>
      </c>
      <c r="J322" s="314">
        <f t="shared" si="25"/>
        <v>-3315154.5049999999</v>
      </c>
      <c r="K322" t="str">
        <f>+VLOOKUP(D322,'plan de cuentas'!C:G,4,0)</f>
        <v>ACTIVOS</v>
      </c>
      <c r="L322" t="str">
        <f>VLOOKUP(D322,'plan de cuentas'!C:H,5,0)</f>
        <v>Activos intangibles</v>
      </c>
      <c r="M322" t="str">
        <f>VLOOKUP(D322,'plan de cuentas'!C:I,6,0)</f>
        <v>Activos intangibles</v>
      </c>
      <c r="N322" t="str">
        <f>VLOOKUP(D322,'plan de cuentas'!C:J,7,0)</f>
        <v>Activos no Corrientes</v>
      </c>
      <c r="P322" t="str">
        <f t="shared" si="26"/>
        <v>34192</v>
      </c>
      <c r="Q322" t="str">
        <f t="shared" si="24"/>
        <v>19</v>
      </c>
    </row>
    <row r="323" spans="1:17" x14ac:dyDescent="0.25">
      <c r="A323" s="644">
        <v>44742</v>
      </c>
      <c r="B323" s="383">
        <v>7</v>
      </c>
      <c r="C323" s="383" t="s">
        <v>5104</v>
      </c>
      <c r="D323" s="383" t="s">
        <v>2304</v>
      </c>
      <c r="E323" t="str">
        <f t="shared" si="22"/>
        <v>215403900200001</v>
      </c>
      <c r="F323" t="str">
        <f t="shared" si="23"/>
        <v>5</v>
      </c>
      <c r="G323">
        <v>14</v>
      </c>
      <c r="H323" s="383" t="s">
        <v>2668</v>
      </c>
      <c r="I323" s="632">
        <v>-1768245570</v>
      </c>
      <c r="J323" s="314">
        <f t="shared" si="25"/>
        <v>-1768245.57</v>
      </c>
      <c r="K323" t="str">
        <f>+VLOOKUP(D323,'plan de cuentas'!C:G,4,0)</f>
        <v>PASIVOS Y PATRIMONIO NETO</v>
      </c>
      <c r="L323" t="str">
        <f>VLOOKUP(D323,'plan de cuentas'!C:H,5,0)</f>
        <v xml:space="preserve">Préstamos Financieros a corto plazo </v>
      </c>
      <c r="M323" t="str">
        <f>VLOOKUP(D323,'plan de cuentas'!C:I,6,0)</f>
        <v>Entidades Financieras CP</v>
      </c>
      <c r="N323" t="str">
        <f>VLOOKUP(D323,'plan de cuentas'!C:J,7,0)</f>
        <v>Pasivos corrientes</v>
      </c>
      <c r="P323" t="str">
        <f t="shared" si="26"/>
        <v>39002</v>
      </c>
      <c r="Q323" t="str">
        <f t="shared" si="24"/>
        <v>21</v>
      </c>
    </row>
    <row r="324" spans="1:17" x14ac:dyDescent="0.25">
      <c r="A324" s="644">
        <v>44742</v>
      </c>
      <c r="B324" s="384">
        <v>7</v>
      </c>
      <c r="C324" s="384" t="s">
        <v>1926</v>
      </c>
      <c r="D324" s="384" t="s">
        <v>1093</v>
      </c>
      <c r="E324" t="str">
        <f t="shared" si="22"/>
        <v>217403900200001</v>
      </c>
      <c r="F324" t="str">
        <f t="shared" si="23"/>
        <v>7</v>
      </c>
      <c r="G324">
        <v>14</v>
      </c>
      <c r="H324" s="384" t="s">
        <v>1094</v>
      </c>
      <c r="I324" s="633">
        <v>-1580240045</v>
      </c>
      <c r="J324" s="314">
        <f t="shared" si="25"/>
        <v>-1580240.0449999999</v>
      </c>
      <c r="K324" t="str">
        <f>+VLOOKUP(D324,'plan de cuentas'!C:G,4,0)</f>
        <v>PASIVOS Y PATRIMONIO NETO</v>
      </c>
      <c r="L324" t="str">
        <f>VLOOKUP(D324,'plan de cuentas'!C:H,5,0)</f>
        <v xml:space="preserve">Préstamos Financieros Locales a largo plazo </v>
      </c>
      <c r="M324" t="str">
        <f>VLOOKUP(D324,'plan de cuentas'!C:I,6,0)</f>
        <v>Entidades Financieras LP</v>
      </c>
      <c r="N324" t="str">
        <f>VLOOKUP(D324,'plan de cuentas'!C:J,7,0)</f>
        <v>Pasivos no corrientes</v>
      </c>
      <c r="P324" t="str">
        <f t="shared" si="26"/>
        <v>39002</v>
      </c>
      <c r="Q324" t="str">
        <f t="shared" si="24"/>
        <v>21</v>
      </c>
    </row>
    <row r="325" spans="1:17" x14ac:dyDescent="0.25">
      <c r="A325" s="644">
        <v>44742</v>
      </c>
      <c r="B325" s="383">
        <v>7</v>
      </c>
      <c r="C325" s="383" t="s">
        <v>2889</v>
      </c>
      <c r="D325" s="383" t="s">
        <v>2306</v>
      </c>
      <c r="E325" t="str">
        <f t="shared" ref="E325:E388" si="27">+MID(D325,3,2)&amp;+MID(D325,6,1)&amp;+MID(D325,8,2)&amp;+MID(D325,11,3)&amp;+MID(D325,17,2)&amp;+MID(D325,20,3)&amp;+MID(D325,24,2)</f>
        <v>215403900200099</v>
      </c>
      <c r="F325" t="str">
        <f t="shared" ref="F325:F388" si="28">MID(E325,3,1)</f>
        <v>5</v>
      </c>
      <c r="G325">
        <v>14</v>
      </c>
      <c r="H325" s="383" t="s">
        <v>2668</v>
      </c>
      <c r="I325" s="632">
        <v>-2752843148</v>
      </c>
      <c r="J325" s="314">
        <f t="shared" si="25"/>
        <v>-2752843.148</v>
      </c>
      <c r="K325" t="str">
        <f>+VLOOKUP(D325,'plan de cuentas'!C:G,4,0)</f>
        <v>PASIVOS Y PATRIMONIO NETO</v>
      </c>
      <c r="L325" t="str">
        <f>VLOOKUP(D325,'plan de cuentas'!C:H,5,0)</f>
        <v xml:space="preserve">Préstamos Financieros a corto plazo </v>
      </c>
      <c r="M325" t="str">
        <f>VLOOKUP(D325,'plan de cuentas'!C:I,6,0)</f>
        <v>Entidades Financieras CP</v>
      </c>
      <c r="N325" t="str">
        <f>VLOOKUP(D325,'plan de cuentas'!C:J,7,0)</f>
        <v>Pasivos corrientes</v>
      </c>
      <c r="P325" t="str">
        <f t="shared" si="26"/>
        <v>39002</v>
      </c>
      <c r="Q325" t="str">
        <f t="shared" si="24"/>
        <v>21</v>
      </c>
    </row>
    <row r="326" spans="1:17" x14ac:dyDescent="0.25">
      <c r="A326" s="644">
        <v>44742</v>
      </c>
      <c r="B326" s="384">
        <v>7</v>
      </c>
      <c r="C326" s="384" t="s">
        <v>1927</v>
      </c>
      <c r="D326" s="384" t="s">
        <v>1095</v>
      </c>
      <c r="E326" t="str">
        <f t="shared" si="27"/>
        <v>216403900200099</v>
      </c>
      <c r="F326" t="str">
        <f t="shared" si="28"/>
        <v>6</v>
      </c>
      <c r="G326">
        <v>14</v>
      </c>
      <c r="H326" s="384" t="s">
        <v>1092</v>
      </c>
      <c r="I326" s="633">
        <v>-4125170142</v>
      </c>
      <c r="J326" s="314">
        <f t="shared" si="25"/>
        <v>-4125170.142</v>
      </c>
      <c r="K326" t="str">
        <f>+VLOOKUP(D326,'plan de cuentas'!C:G,4,0)</f>
        <v>PASIVOS Y PATRIMONIO NETO</v>
      </c>
      <c r="L326" t="str">
        <f>VLOOKUP(D326,'plan de cuentas'!C:H,5,0)</f>
        <v xml:space="preserve">Préstamos Financieros a corto plazo </v>
      </c>
      <c r="M326" t="str">
        <f>VLOOKUP(D326,'plan de cuentas'!C:I,6,0)</f>
        <v>Entidades Financieras CP</v>
      </c>
      <c r="N326" t="str">
        <f>VLOOKUP(D326,'plan de cuentas'!C:J,7,0)</f>
        <v>Pasivos corrientes</v>
      </c>
      <c r="P326" t="str">
        <f t="shared" si="26"/>
        <v>39002</v>
      </c>
      <c r="Q326" t="str">
        <f t="shared" ref="Q326:Q389" si="29">+LEFT(E326,2)</f>
        <v>21</v>
      </c>
    </row>
    <row r="327" spans="1:17" x14ac:dyDescent="0.25">
      <c r="A327" s="644">
        <v>44742</v>
      </c>
      <c r="B327" s="383">
        <v>7</v>
      </c>
      <c r="C327" s="383" t="s">
        <v>1928</v>
      </c>
      <c r="D327" s="383" t="s">
        <v>1096</v>
      </c>
      <c r="E327" t="str">
        <f t="shared" si="27"/>
        <v>217403900200099</v>
      </c>
      <c r="F327" t="str">
        <f t="shared" si="28"/>
        <v>7</v>
      </c>
      <c r="G327">
        <v>14</v>
      </c>
      <c r="H327" s="383" t="s">
        <v>1094</v>
      </c>
      <c r="I327" s="632">
        <v>-11631048642</v>
      </c>
      <c r="J327" s="314">
        <f t="shared" si="25"/>
        <v>-11631048.642000001</v>
      </c>
      <c r="K327" t="str">
        <f>+VLOOKUP(D327,'plan de cuentas'!C:G,4,0)</f>
        <v>PASIVOS Y PATRIMONIO NETO</v>
      </c>
      <c r="L327" t="str">
        <f>VLOOKUP(D327,'plan de cuentas'!C:H,5,0)</f>
        <v xml:space="preserve">Préstamos Financieros Locales a largo plazo </v>
      </c>
      <c r="M327" t="str">
        <f>VLOOKUP(D327,'plan de cuentas'!C:I,6,0)</f>
        <v>Entidades Financieras LP</v>
      </c>
      <c r="N327" t="str">
        <f>VLOOKUP(D327,'plan de cuentas'!C:J,7,0)</f>
        <v>Pasivos no corrientes</v>
      </c>
      <c r="P327" t="str">
        <f t="shared" si="26"/>
        <v>39002</v>
      </c>
      <c r="Q327" t="str">
        <f t="shared" si="29"/>
        <v>21</v>
      </c>
    </row>
    <row r="328" spans="1:17" x14ac:dyDescent="0.25">
      <c r="A328" s="644">
        <v>44742</v>
      </c>
      <c r="B328" s="384">
        <v>7</v>
      </c>
      <c r="C328" s="384" t="s">
        <v>1929</v>
      </c>
      <c r="D328" s="384" t="s">
        <v>1097</v>
      </c>
      <c r="E328" t="str">
        <f t="shared" si="27"/>
        <v>218403900200099</v>
      </c>
      <c r="F328" t="str">
        <f t="shared" si="28"/>
        <v>8</v>
      </c>
      <c r="G328">
        <v>14</v>
      </c>
      <c r="H328" s="384" t="s">
        <v>1098</v>
      </c>
      <c r="I328" s="633">
        <v>-158836563959</v>
      </c>
      <c r="J328" s="314">
        <f t="shared" si="25"/>
        <v>-158836563.95899999</v>
      </c>
      <c r="K328" t="str">
        <f>+VLOOKUP(D328,'plan de cuentas'!C:G,4,0)</f>
        <v>PASIVOS Y PATRIMONIO NETO</v>
      </c>
      <c r="L328" t="str">
        <f>VLOOKUP(D328,'plan de cuentas'!C:H,5,0)</f>
        <v xml:space="preserve">Préstamos Financieros Locales a largo plazo </v>
      </c>
      <c r="M328" t="str">
        <f>VLOOKUP(D328,'plan de cuentas'!C:I,6,0)</f>
        <v>Entidades Financieras LP</v>
      </c>
      <c r="N328" t="str">
        <f>VLOOKUP(D328,'plan de cuentas'!C:J,7,0)</f>
        <v>Pasivos no corrientes</v>
      </c>
      <c r="P328" t="str">
        <f t="shared" si="26"/>
        <v>39002</v>
      </c>
      <c r="Q328" t="str">
        <f t="shared" si="29"/>
        <v>21</v>
      </c>
    </row>
    <row r="329" spans="1:17" s="414" customFormat="1" x14ac:dyDescent="0.25">
      <c r="A329" s="644">
        <v>44742</v>
      </c>
      <c r="B329" s="383">
        <v>7</v>
      </c>
      <c r="C329" s="383" t="s">
        <v>2890</v>
      </c>
      <c r="D329" s="383" t="s">
        <v>1792</v>
      </c>
      <c r="E329" t="str">
        <f t="shared" si="27"/>
        <v>217403900300001</v>
      </c>
      <c r="F329" t="str">
        <f t="shared" si="28"/>
        <v>7</v>
      </c>
      <c r="G329">
        <v>14</v>
      </c>
      <c r="H329" s="383" t="s">
        <v>2669</v>
      </c>
      <c r="I329" s="632">
        <v>-32526860000</v>
      </c>
      <c r="J329" s="314">
        <f t="shared" si="25"/>
        <v>-32526860</v>
      </c>
      <c r="K329" t="str">
        <f>+VLOOKUP(D329,'plan de cuentas'!C:G,4,0)</f>
        <v>PASIVOS Y PATRIMONIO NETO</v>
      </c>
      <c r="L329" t="str">
        <f>VLOOKUP(D329,'plan de cuentas'!C:H,5,0)</f>
        <v xml:space="preserve">Préstamos Financieros del Exterior a largo plazo </v>
      </c>
      <c r="M329" t="str">
        <f>VLOOKUP(D329,'plan de cuentas'!C:I,6,0)</f>
        <v xml:space="preserve">Préstamos Financieros del Exterior a largo plazo </v>
      </c>
      <c r="N329" t="str">
        <f>VLOOKUP(D329,'plan de cuentas'!C:J,7,0)</f>
        <v>Pasivos no corrientes</v>
      </c>
      <c r="O329"/>
      <c r="P329" t="str">
        <f t="shared" si="26"/>
        <v>39003</v>
      </c>
      <c r="Q329" t="str">
        <f t="shared" si="29"/>
        <v>21</v>
      </c>
    </row>
    <row r="330" spans="1:17" s="414" customFormat="1" x14ac:dyDescent="0.25">
      <c r="A330" s="644">
        <v>44742</v>
      </c>
      <c r="B330" s="384">
        <v>7</v>
      </c>
      <c r="C330" s="384" t="s">
        <v>2891</v>
      </c>
      <c r="D330" s="384" t="s">
        <v>1793</v>
      </c>
      <c r="E330" t="str">
        <f t="shared" si="27"/>
        <v>218403900300001</v>
      </c>
      <c r="F330" t="str">
        <f t="shared" si="28"/>
        <v>8</v>
      </c>
      <c r="G330">
        <v>14</v>
      </c>
      <c r="H330" s="384" t="s">
        <v>2669</v>
      </c>
      <c r="I330" s="633">
        <v>-114699980000</v>
      </c>
      <c r="J330" s="314">
        <f t="shared" si="25"/>
        <v>-114699980</v>
      </c>
      <c r="K330" t="str">
        <f>+VLOOKUP(D330,'plan de cuentas'!C:G,4,0)</f>
        <v>PASIVOS Y PATRIMONIO NETO</v>
      </c>
      <c r="L330" t="str">
        <f>VLOOKUP(D330,'plan de cuentas'!C:H,5,0)</f>
        <v xml:space="preserve">Préstamos Financieros del Exterior a largo plazo </v>
      </c>
      <c r="M330" t="str">
        <f>VLOOKUP(D330,'plan de cuentas'!C:I,6,0)</f>
        <v xml:space="preserve">Préstamos Financieros del Exterior a largo plazo </v>
      </c>
      <c r="N330" t="str">
        <f>VLOOKUP(D330,'plan de cuentas'!C:J,7,0)</f>
        <v>Pasivos no corrientes</v>
      </c>
      <c r="O330"/>
      <c r="P330" t="str">
        <f t="shared" si="26"/>
        <v>39003</v>
      </c>
      <c r="Q330" t="str">
        <f t="shared" si="29"/>
        <v>21</v>
      </c>
    </row>
    <row r="331" spans="1:17" s="414" customFormat="1" x14ac:dyDescent="0.25">
      <c r="A331" s="644">
        <v>44742</v>
      </c>
      <c r="B331" s="383">
        <v>7</v>
      </c>
      <c r="C331" s="383" t="s">
        <v>5105</v>
      </c>
      <c r="D331" s="383" t="s">
        <v>5106</v>
      </c>
      <c r="E331" t="str">
        <f t="shared" si="27"/>
        <v>215403900300099</v>
      </c>
      <c r="F331" t="str">
        <f t="shared" si="28"/>
        <v>5</v>
      </c>
      <c r="G331">
        <v>14</v>
      </c>
      <c r="H331" s="383" t="s">
        <v>1100</v>
      </c>
      <c r="I331" s="632">
        <v>-21250856250</v>
      </c>
      <c r="J331" s="314">
        <f t="shared" si="25"/>
        <v>-21250856.25</v>
      </c>
      <c r="K331" t="str">
        <f>+VLOOKUP(D331,'plan de cuentas'!C:G,4,0)</f>
        <v>PASIVOS Y PATRIMONIO NETO</v>
      </c>
      <c r="L331" t="str">
        <f>VLOOKUP(D331,'plan de cuentas'!C:H,5,0)</f>
        <v xml:space="preserve">Préstamos Financieros del Exterior a largo plazo </v>
      </c>
      <c r="M331" t="str">
        <f>VLOOKUP(D331,'plan de cuentas'!C:I,6,0)</f>
        <v xml:space="preserve">Préstamos Financieros del Exterior a largo plazo </v>
      </c>
      <c r="N331" t="str">
        <f>VLOOKUP(D331,'plan de cuentas'!C:J,7,0)</f>
        <v>Pasivos no corrientes</v>
      </c>
      <c r="O331"/>
      <c r="P331" t="str">
        <f t="shared" si="26"/>
        <v>39003</v>
      </c>
      <c r="Q331" t="str">
        <f t="shared" si="29"/>
        <v>21</v>
      </c>
    </row>
    <row r="332" spans="1:17" s="414" customFormat="1" x14ac:dyDescent="0.25">
      <c r="A332" s="644">
        <v>44742</v>
      </c>
      <c r="B332" s="384">
        <v>7</v>
      </c>
      <c r="C332" s="384" t="s">
        <v>2892</v>
      </c>
      <c r="D332" s="384" t="s">
        <v>1543</v>
      </c>
      <c r="E332" t="str">
        <f t="shared" si="27"/>
        <v>217403900300099</v>
      </c>
      <c r="F332" t="str">
        <f t="shared" si="28"/>
        <v>7</v>
      </c>
      <c r="G332">
        <v>14</v>
      </c>
      <c r="H332" s="384" t="s">
        <v>1100</v>
      </c>
      <c r="I332" s="633">
        <v>-9825480000</v>
      </c>
      <c r="J332" s="314">
        <f t="shared" ref="J332:J395" si="30">I332/1000</f>
        <v>-9825480</v>
      </c>
      <c r="K332" t="str">
        <f>+VLOOKUP(D332,'plan de cuentas'!C:G,4,0)</f>
        <v>PASIVOS Y PATRIMONIO NETO</v>
      </c>
      <c r="L332" t="str">
        <f>VLOOKUP(D332,'plan de cuentas'!C:H,5,0)</f>
        <v xml:space="preserve">Préstamos Financieros del Exterior a largo plazo </v>
      </c>
      <c r="M332" t="str">
        <f>VLOOKUP(D332,'plan de cuentas'!C:I,6,0)</f>
        <v xml:space="preserve">Préstamos Financieros del Exterior a largo plazo </v>
      </c>
      <c r="N332" t="str">
        <f>VLOOKUP(D332,'plan de cuentas'!C:J,7,0)</f>
        <v>Pasivos no corrientes</v>
      </c>
      <c r="O332"/>
      <c r="P332" t="str">
        <f t="shared" ref="P332:P395" si="31">MID(E332,6,5)</f>
        <v>39003</v>
      </c>
      <c r="Q332" t="str">
        <f t="shared" si="29"/>
        <v>21</v>
      </c>
    </row>
    <row r="333" spans="1:17" s="414" customFormat="1" x14ac:dyDescent="0.25">
      <c r="A333" s="644">
        <v>44742</v>
      </c>
      <c r="B333" s="383">
        <v>7</v>
      </c>
      <c r="C333" s="383" t="s">
        <v>1930</v>
      </c>
      <c r="D333" s="383" t="s">
        <v>1099</v>
      </c>
      <c r="E333" t="str">
        <f t="shared" si="27"/>
        <v>218403900300099</v>
      </c>
      <c r="F333" t="str">
        <f t="shared" si="28"/>
        <v>8</v>
      </c>
      <c r="G333">
        <v>14</v>
      </c>
      <c r="H333" s="383" t="s">
        <v>1100</v>
      </c>
      <c r="I333" s="632">
        <v>-22797216723</v>
      </c>
      <c r="J333" s="314">
        <f t="shared" si="30"/>
        <v>-22797216.723000001</v>
      </c>
      <c r="K333" t="str">
        <f>+VLOOKUP(D333,'plan de cuentas'!C:G,4,0)</f>
        <v>PASIVOS Y PATRIMONIO NETO</v>
      </c>
      <c r="L333" t="str">
        <f>VLOOKUP(D333,'plan de cuentas'!C:H,5,0)</f>
        <v xml:space="preserve">Préstamos Financieros del Exterior a largo plazo </v>
      </c>
      <c r="M333" t="str">
        <f>VLOOKUP(D333,'plan de cuentas'!C:I,6,0)</f>
        <v xml:space="preserve">Préstamos Financieros del Exterior a largo plazo </v>
      </c>
      <c r="N333" t="str">
        <f>VLOOKUP(D333,'plan de cuentas'!C:J,7,0)</f>
        <v>Pasivos no corrientes</v>
      </c>
      <c r="O333"/>
      <c r="P333" t="str">
        <f t="shared" si="31"/>
        <v>39003</v>
      </c>
      <c r="Q333" t="str">
        <f t="shared" si="29"/>
        <v>21</v>
      </c>
    </row>
    <row r="334" spans="1:17" s="414" customFormat="1" x14ac:dyDescent="0.25">
      <c r="A334" s="644">
        <v>44742</v>
      </c>
      <c r="B334" s="384">
        <v>7</v>
      </c>
      <c r="C334" s="384" t="s">
        <v>2893</v>
      </c>
      <c r="D334" s="384" t="s">
        <v>2307</v>
      </c>
      <c r="E334" t="str">
        <f t="shared" si="27"/>
        <v>211403900600001</v>
      </c>
      <c r="F334" t="str">
        <f t="shared" si="28"/>
        <v>1</v>
      </c>
      <c r="G334">
        <v>14</v>
      </c>
      <c r="H334" s="384" t="s">
        <v>2670</v>
      </c>
      <c r="I334" s="633">
        <v>-15065</v>
      </c>
      <c r="J334" s="314">
        <f t="shared" si="30"/>
        <v>-15.065</v>
      </c>
      <c r="K334" t="str">
        <f>+VLOOKUP(D334,'plan de cuentas'!C:G,4,0)</f>
        <v>PASIVOS Y PATRIMONIO NETO</v>
      </c>
      <c r="L334" t="str">
        <f>VLOOKUP(D334,'plan de cuentas'!C:H,5,0)</f>
        <v xml:space="preserve">Préstamos Financieros a corto plazo </v>
      </c>
      <c r="M334" t="str">
        <f>VLOOKUP(D334,'plan de cuentas'!C:I,6,0)</f>
        <v>Entidades Financieras CP</v>
      </c>
      <c r="N334" t="str">
        <f>VLOOKUP(D334,'plan de cuentas'!C:J,7,0)</f>
        <v>Pasivos corrientes</v>
      </c>
      <c r="O334"/>
      <c r="P334" t="str">
        <f t="shared" si="31"/>
        <v>39006</v>
      </c>
      <c r="Q334" t="str">
        <f t="shared" si="29"/>
        <v>21</v>
      </c>
    </row>
    <row r="335" spans="1:17" s="414" customFormat="1" x14ac:dyDescent="0.25">
      <c r="A335" s="644">
        <v>44742</v>
      </c>
      <c r="B335" s="383">
        <v>7</v>
      </c>
      <c r="C335" s="383" t="s">
        <v>2894</v>
      </c>
      <c r="D335" s="383" t="s">
        <v>2308</v>
      </c>
      <c r="E335" t="str">
        <f t="shared" si="27"/>
        <v>211403900600099</v>
      </c>
      <c r="F335" t="str">
        <f t="shared" si="28"/>
        <v>1</v>
      </c>
      <c r="G335">
        <v>14</v>
      </c>
      <c r="H335" s="383" t="s">
        <v>2670</v>
      </c>
      <c r="I335" s="632">
        <v>-59142691</v>
      </c>
      <c r="J335" s="314">
        <f t="shared" si="30"/>
        <v>-59142.690999999999</v>
      </c>
      <c r="K335" t="str">
        <f>+VLOOKUP(D335,'plan de cuentas'!C:G,4,0)</f>
        <v>PASIVOS Y PATRIMONIO NETO</v>
      </c>
      <c r="L335" t="str">
        <f>VLOOKUP(D335,'plan de cuentas'!C:H,5,0)</f>
        <v xml:space="preserve">Préstamos Financieros a corto plazo </v>
      </c>
      <c r="M335" t="str">
        <f>VLOOKUP(D335,'plan de cuentas'!C:I,6,0)</f>
        <v>Entidades Financieras CP</v>
      </c>
      <c r="N335" t="str">
        <f>VLOOKUP(D335,'plan de cuentas'!C:J,7,0)</f>
        <v>Pasivos corrientes</v>
      </c>
      <c r="O335"/>
      <c r="P335" t="str">
        <f t="shared" si="31"/>
        <v>39006</v>
      </c>
      <c r="Q335" t="str">
        <f t="shared" si="29"/>
        <v>21</v>
      </c>
    </row>
    <row r="336" spans="1:17" s="414" customFormat="1" x14ac:dyDescent="0.25">
      <c r="A336" s="644">
        <v>44742</v>
      </c>
      <c r="B336" s="384">
        <v>7</v>
      </c>
      <c r="C336" s="384" t="s">
        <v>2895</v>
      </c>
      <c r="D336" s="384" t="s">
        <v>1709</v>
      </c>
      <c r="E336" t="str">
        <f t="shared" si="27"/>
        <v>218403900800099</v>
      </c>
      <c r="F336" t="str">
        <f t="shared" si="28"/>
        <v>8</v>
      </c>
      <c r="G336">
        <v>14</v>
      </c>
      <c r="H336" s="384" t="s">
        <v>2671</v>
      </c>
      <c r="I336" s="633">
        <v>-38898181792</v>
      </c>
      <c r="J336" s="314">
        <f t="shared" si="30"/>
        <v>-38898181.792000003</v>
      </c>
      <c r="K336" t="str">
        <f>+VLOOKUP(D336,'plan de cuentas'!C:G,4,0)</f>
        <v>PASIVOS Y PATRIMONIO NETO</v>
      </c>
      <c r="L336" t="str">
        <f>VLOOKUP(D336,'plan de cuentas'!C:H,5,0)</f>
        <v>Fondos Proveidos por la AFD</v>
      </c>
      <c r="M336" t="str">
        <f>VLOOKUP(D336,'plan de cuentas'!C:I,6,0)</f>
        <v>Fondos Proveidos por la AFD</v>
      </c>
      <c r="N336" t="str">
        <f>VLOOKUP(D336,'plan de cuentas'!C:J,7,0)</f>
        <v>Pasivos no corrientes</v>
      </c>
      <c r="O336"/>
      <c r="P336" t="str">
        <f t="shared" si="31"/>
        <v>39008</v>
      </c>
      <c r="Q336" t="str">
        <f t="shared" si="29"/>
        <v>21</v>
      </c>
    </row>
    <row r="337" spans="1:17" s="414" customFormat="1" x14ac:dyDescent="0.25">
      <c r="A337" s="644">
        <v>44742</v>
      </c>
      <c r="B337" s="383">
        <v>7</v>
      </c>
      <c r="C337" s="383" t="s">
        <v>5107</v>
      </c>
      <c r="D337" s="383" t="s">
        <v>1108</v>
      </c>
      <c r="E337" t="str">
        <f t="shared" si="27"/>
        <v>215801348200101</v>
      </c>
      <c r="F337" t="str">
        <f t="shared" si="28"/>
        <v>5</v>
      </c>
      <c r="G337">
        <v>14</v>
      </c>
      <c r="H337" s="383" t="s">
        <v>1109</v>
      </c>
      <c r="I337" s="632">
        <v>-95921299</v>
      </c>
      <c r="J337" s="314">
        <f t="shared" si="30"/>
        <v>-95921.298999999999</v>
      </c>
      <c r="K337" t="str">
        <f>+VLOOKUP(D337,'plan de cuentas'!C:G,4,0)</f>
        <v>PASIVOS Y PATRIMONIO NETO</v>
      </c>
      <c r="L337" t="str">
        <f>VLOOKUP(D337,'plan de cuentas'!C:H,5,0)</f>
        <v xml:space="preserve">Préstamos Financieros a corto plazo </v>
      </c>
      <c r="M337" t="str">
        <f>VLOOKUP(D337,'plan de cuentas'!C:I,6,0)</f>
        <v>Entidades Financieras CP</v>
      </c>
      <c r="N337" t="str">
        <f>VLOOKUP(D337,'plan de cuentas'!C:J,7,0)</f>
        <v>Pasivos corrientes</v>
      </c>
      <c r="O337"/>
      <c r="P337" t="str">
        <f t="shared" si="31"/>
        <v>13482</v>
      </c>
      <c r="Q337" t="str">
        <f t="shared" si="29"/>
        <v>21</v>
      </c>
    </row>
    <row r="338" spans="1:17" s="414" customFormat="1" x14ac:dyDescent="0.25">
      <c r="A338" s="644">
        <v>44742</v>
      </c>
      <c r="B338" s="384">
        <v>7</v>
      </c>
      <c r="C338" s="384" t="s">
        <v>1931</v>
      </c>
      <c r="D338" s="384" t="s">
        <v>1112</v>
      </c>
      <c r="E338" t="str">
        <f t="shared" si="27"/>
        <v>217801348200101</v>
      </c>
      <c r="F338" t="str">
        <f t="shared" si="28"/>
        <v>7</v>
      </c>
      <c r="G338">
        <v>14</v>
      </c>
      <c r="H338" s="384" t="s">
        <v>1113</v>
      </c>
      <c r="I338" s="633">
        <v>-80761043</v>
      </c>
      <c r="J338" s="314">
        <f t="shared" si="30"/>
        <v>-80761.043000000005</v>
      </c>
      <c r="K338" t="str">
        <f>+VLOOKUP(D338,'plan de cuentas'!C:G,4,0)</f>
        <v>PASIVOS Y PATRIMONIO NETO</v>
      </c>
      <c r="L338" t="str">
        <f>VLOOKUP(D338,'plan de cuentas'!C:H,5,0)</f>
        <v xml:space="preserve">Préstamos Financieros Locales a largo plazo </v>
      </c>
      <c r="M338" t="str">
        <f>VLOOKUP(D338,'plan de cuentas'!C:I,6,0)</f>
        <v>Entidades Financieras LP</v>
      </c>
      <c r="N338" t="str">
        <f>VLOOKUP(D338,'plan de cuentas'!C:J,7,0)</f>
        <v>Pasivos no corrientes</v>
      </c>
      <c r="O338"/>
      <c r="P338" t="str">
        <f t="shared" si="31"/>
        <v>13482</v>
      </c>
      <c r="Q338" t="str">
        <f t="shared" si="29"/>
        <v>21</v>
      </c>
    </row>
    <row r="339" spans="1:17" s="414" customFormat="1" x14ac:dyDescent="0.25">
      <c r="A339" s="644">
        <v>44742</v>
      </c>
      <c r="B339" s="383">
        <v>7</v>
      </c>
      <c r="C339" s="383" t="s">
        <v>1932</v>
      </c>
      <c r="D339" s="383" t="s">
        <v>1115</v>
      </c>
      <c r="E339" t="str">
        <f t="shared" si="27"/>
        <v>215801348200199</v>
      </c>
      <c r="F339" t="str">
        <f t="shared" si="28"/>
        <v>5</v>
      </c>
      <c r="G339">
        <v>14</v>
      </c>
      <c r="H339" s="383" t="s">
        <v>1109</v>
      </c>
      <c r="I339" s="632">
        <v>-121867114</v>
      </c>
      <c r="J339" s="314">
        <f t="shared" si="30"/>
        <v>-121867.114</v>
      </c>
      <c r="K339" t="str">
        <f>+VLOOKUP(D339,'plan de cuentas'!C:G,4,0)</f>
        <v>PASIVOS Y PATRIMONIO NETO</v>
      </c>
      <c r="L339" t="str">
        <f>VLOOKUP(D339,'plan de cuentas'!C:H,5,0)</f>
        <v xml:space="preserve">Préstamos Financieros a corto plazo </v>
      </c>
      <c r="M339" t="str">
        <f>VLOOKUP(D339,'plan de cuentas'!C:I,6,0)</f>
        <v>Entidades Financieras CP</v>
      </c>
      <c r="N339" t="str">
        <f>VLOOKUP(D339,'plan de cuentas'!C:J,7,0)</f>
        <v>Pasivos corrientes</v>
      </c>
      <c r="O339"/>
      <c r="P339" t="str">
        <f t="shared" si="31"/>
        <v>13482</v>
      </c>
      <c r="Q339" t="str">
        <f t="shared" si="29"/>
        <v>21</v>
      </c>
    </row>
    <row r="340" spans="1:17" s="414" customFormat="1" x14ac:dyDescent="0.25">
      <c r="A340" s="644">
        <v>44742</v>
      </c>
      <c r="B340" s="384">
        <v>7</v>
      </c>
      <c r="C340" s="384" t="s">
        <v>1933</v>
      </c>
      <c r="D340" s="384" t="s">
        <v>1116</v>
      </c>
      <c r="E340" t="str">
        <f t="shared" si="27"/>
        <v>216801348200199</v>
      </c>
      <c r="F340" t="str">
        <f t="shared" si="28"/>
        <v>6</v>
      </c>
      <c r="G340">
        <v>14</v>
      </c>
      <c r="H340" s="384" t="s">
        <v>1111</v>
      </c>
      <c r="I340" s="633">
        <v>-224638568</v>
      </c>
      <c r="J340" s="314">
        <f t="shared" si="30"/>
        <v>-224638.568</v>
      </c>
      <c r="K340" t="str">
        <f>+VLOOKUP(D340,'plan de cuentas'!C:G,4,0)</f>
        <v>PASIVOS Y PATRIMONIO NETO</v>
      </c>
      <c r="L340" t="str">
        <f>VLOOKUP(D340,'plan de cuentas'!C:H,5,0)</f>
        <v xml:space="preserve">Préstamos Financieros a corto plazo </v>
      </c>
      <c r="M340" t="str">
        <f>VLOOKUP(D340,'plan de cuentas'!C:I,6,0)</f>
        <v>Entidades Financieras CP</v>
      </c>
      <c r="N340" t="str">
        <f>VLOOKUP(D340,'plan de cuentas'!C:J,7,0)</f>
        <v>Pasivos corrientes</v>
      </c>
      <c r="O340"/>
      <c r="P340" t="str">
        <f t="shared" si="31"/>
        <v>13482</v>
      </c>
      <c r="Q340" t="str">
        <f t="shared" si="29"/>
        <v>21</v>
      </c>
    </row>
    <row r="341" spans="1:17" s="414" customFormat="1" x14ac:dyDescent="0.25">
      <c r="A341" s="644">
        <v>44742</v>
      </c>
      <c r="B341" s="383">
        <v>7</v>
      </c>
      <c r="C341" s="383" t="s">
        <v>1934</v>
      </c>
      <c r="D341" s="383" t="s">
        <v>1117</v>
      </c>
      <c r="E341" t="str">
        <f t="shared" si="27"/>
        <v>217801348200199</v>
      </c>
      <c r="F341" t="str">
        <f t="shared" si="28"/>
        <v>7</v>
      </c>
      <c r="G341">
        <v>14</v>
      </c>
      <c r="H341" s="383" t="s">
        <v>1113</v>
      </c>
      <c r="I341" s="632">
        <v>-963184041</v>
      </c>
      <c r="J341" s="314">
        <f t="shared" si="30"/>
        <v>-963184.04099999997</v>
      </c>
      <c r="K341" t="str">
        <f>+VLOOKUP(D341,'plan de cuentas'!C:G,4,0)</f>
        <v>PASIVOS Y PATRIMONIO NETO</v>
      </c>
      <c r="L341" t="str">
        <f>VLOOKUP(D341,'plan de cuentas'!C:H,5,0)</f>
        <v xml:space="preserve">Préstamos Financieros Locales a largo plazo </v>
      </c>
      <c r="M341" t="str">
        <f>VLOOKUP(D341,'plan de cuentas'!C:I,6,0)</f>
        <v>Entidades Financieras LP</v>
      </c>
      <c r="N341" t="str">
        <f>VLOOKUP(D341,'plan de cuentas'!C:J,7,0)</f>
        <v>Pasivos no corrientes</v>
      </c>
      <c r="O341"/>
      <c r="P341" t="str">
        <f t="shared" si="31"/>
        <v>13482</v>
      </c>
      <c r="Q341" t="str">
        <f t="shared" si="29"/>
        <v>21</v>
      </c>
    </row>
    <row r="342" spans="1:17" s="414" customFormat="1" x14ac:dyDescent="0.25">
      <c r="A342" s="644">
        <v>44742</v>
      </c>
      <c r="B342" s="384">
        <v>7</v>
      </c>
      <c r="C342" s="384" t="s">
        <v>1935</v>
      </c>
      <c r="D342" s="384" t="s">
        <v>1118</v>
      </c>
      <c r="E342" t="str">
        <f t="shared" si="27"/>
        <v>218801348200199</v>
      </c>
      <c r="F342" t="str">
        <f t="shared" si="28"/>
        <v>8</v>
      </c>
      <c r="G342">
        <v>14</v>
      </c>
      <c r="H342" s="384" t="s">
        <v>1119</v>
      </c>
      <c r="I342" s="633">
        <v>-68133145520</v>
      </c>
      <c r="J342" s="314">
        <f t="shared" si="30"/>
        <v>-68133145.519999996</v>
      </c>
      <c r="K342" t="str">
        <f>+VLOOKUP(D342,'plan de cuentas'!C:G,4,0)</f>
        <v>PASIVOS Y PATRIMONIO NETO</v>
      </c>
      <c r="L342" t="str">
        <f>VLOOKUP(D342,'plan de cuentas'!C:H,5,0)</f>
        <v xml:space="preserve">Préstamos Financieros Locales a largo plazo </v>
      </c>
      <c r="M342" t="str">
        <f>VLOOKUP(D342,'plan de cuentas'!C:I,6,0)</f>
        <v>Entidades Financieras LP</v>
      </c>
      <c r="N342" t="str">
        <f>VLOOKUP(D342,'plan de cuentas'!C:J,7,0)</f>
        <v>Pasivos no corrientes</v>
      </c>
      <c r="O342"/>
      <c r="P342" t="str">
        <f t="shared" si="31"/>
        <v>13482</v>
      </c>
      <c r="Q342" t="str">
        <f t="shared" si="29"/>
        <v>21</v>
      </c>
    </row>
    <row r="343" spans="1:17" s="414" customFormat="1" x14ac:dyDescent="0.25">
      <c r="A343" s="644">
        <v>44742</v>
      </c>
      <c r="B343" s="383">
        <v>7</v>
      </c>
      <c r="C343" s="383" t="s">
        <v>4823</v>
      </c>
      <c r="D343" s="383" t="s">
        <v>3836</v>
      </c>
      <c r="E343" t="str">
        <f t="shared" si="27"/>
        <v>218801348400099</v>
      </c>
      <c r="F343" t="str">
        <f t="shared" si="28"/>
        <v>8</v>
      </c>
      <c r="G343">
        <v>14</v>
      </c>
      <c r="H343" s="383" t="s">
        <v>3837</v>
      </c>
      <c r="I343" s="632">
        <v>-5592548</v>
      </c>
      <c r="J343" s="314">
        <f t="shared" si="30"/>
        <v>-5592.5479999999998</v>
      </c>
      <c r="K343" t="str">
        <f>+VLOOKUP(D343,'plan de cuentas'!C:G,4,0)</f>
        <v>PASIVOS Y PATRIMONIO NETO</v>
      </c>
      <c r="L343" t="str">
        <f>VLOOKUP(D343,'plan de cuentas'!C:H,5,0)</f>
        <v>Fondos Proveidos por la AFD</v>
      </c>
      <c r="M343" t="str">
        <f>VLOOKUP(D343,'plan de cuentas'!C:I,6,0)</f>
        <v>Fondos Proveidos por la AFD</v>
      </c>
      <c r="N343" t="str">
        <f>VLOOKUP(D343,'plan de cuentas'!C:J,7,0)</f>
        <v>Pasivos no corrientes</v>
      </c>
      <c r="O343"/>
      <c r="P343" t="str">
        <f t="shared" si="31"/>
        <v>13484</v>
      </c>
      <c r="Q343" t="str">
        <f t="shared" si="29"/>
        <v>21</v>
      </c>
    </row>
    <row r="344" spans="1:17" s="414" customFormat="1" x14ac:dyDescent="0.25">
      <c r="A344" s="644">
        <v>44742</v>
      </c>
      <c r="B344" s="384">
        <v>7</v>
      </c>
      <c r="C344" s="384" t="s">
        <v>4824</v>
      </c>
      <c r="D344" s="384" t="s">
        <v>3818</v>
      </c>
      <c r="E344" t="str">
        <f t="shared" si="27"/>
        <v>217801348400101</v>
      </c>
      <c r="F344" t="str">
        <f t="shared" si="28"/>
        <v>7</v>
      </c>
      <c r="G344">
        <v>14</v>
      </c>
      <c r="H344" s="384" t="s">
        <v>3819</v>
      </c>
      <c r="I344" s="633">
        <v>-340009431</v>
      </c>
      <c r="J344" s="314">
        <f t="shared" si="30"/>
        <v>-340009.43099999998</v>
      </c>
      <c r="K344" t="str">
        <f>+VLOOKUP(D344,'plan de cuentas'!C:G,4,0)</f>
        <v>PASIVOS Y PATRIMONIO NETO</v>
      </c>
      <c r="L344" t="str">
        <f>VLOOKUP(D344,'plan de cuentas'!C:H,5,0)</f>
        <v xml:space="preserve">Préstamos Financieros del Exterior a largo plazo </v>
      </c>
      <c r="M344" t="str">
        <f>VLOOKUP(D344,'plan de cuentas'!C:I,6,0)</f>
        <v xml:space="preserve">Préstamos Financieros del Exterior a largo plazo </v>
      </c>
      <c r="N344" t="str">
        <f>VLOOKUP(D344,'plan de cuentas'!C:J,7,0)</f>
        <v>Pasivos no corrientes</v>
      </c>
      <c r="O344"/>
      <c r="P344" t="str">
        <f t="shared" si="31"/>
        <v>13484</v>
      </c>
      <c r="Q344" t="str">
        <f t="shared" si="29"/>
        <v>21</v>
      </c>
    </row>
    <row r="345" spans="1:17" s="414" customFormat="1" x14ac:dyDescent="0.25">
      <c r="A345" s="644">
        <v>44742</v>
      </c>
      <c r="B345" s="383">
        <v>7</v>
      </c>
      <c r="C345" s="383" t="s">
        <v>4825</v>
      </c>
      <c r="D345" s="383" t="s">
        <v>3839</v>
      </c>
      <c r="E345" t="str">
        <f t="shared" si="27"/>
        <v>218801348400101</v>
      </c>
      <c r="F345" t="str">
        <f t="shared" si="28"/>
        <v>8</v>
      </c>
      <c r="G345">
        <v>14</v>
      </c>
      <c r="H345" s="383" t="s">
        <v>3840</v>
      </c>
      <c r="I345" s="632">
        <v>-1881351870</v>
      </c>
      <c r="J345" s="314">
        <f t="shared" si="30"/>
        <v>-1881351.87</v>
      </c>
      <c r="K345" t="str">
        <f>+VLOOKUP(D345,'plan de cuentas'!C:G,4,0)</f>
        <v>PASIVOS Y PATRIMONIO NETO</v>
      </c>
      <c r="L345" t="str">
        <f>VLOOKUP(D345,'plan de cuentas'!C:H,5,0)</f>
        <v xml:space="preserve">Préstamos Financieros del Exterior a largo plazo </v>
      </c>
      <c r="M345" t="str">
        <f>VLOOKUP(D345,'plan de cuentas'!C:I,6,0)</f>
        <v xml:space="preserve">Préstamos Financieros del Exterior a largo plazo </v>
      </c>
      <c r="N345" t="str">
        <f>VLOOKUP(D345,'plan de cuentas'!C:J,7,0)</f>
        <v>Pasivos no corrientes</v>
      </c>
      <c r="O345"/>
      <c r="P345" t="str">
        <f t="shared" si="31"/>
        <v>13484</v>
      </c>
      <c r="Q345" t="str">
        <f t="shared" si="29"/>
        <v>21</v>
      </c>
    </row>
    <row r="346" spans="1:17" s="679" customFormat="1" x14ac:dyDescent="0.25">
      <c r="A346" s="677">
        <v>44742</v>
      </c>
      <c r="B346" s="678">
        <v>7</v>
      </c>
      <c r="C346" s="678" t="s">
        <v>5108</v>
      </c>
      <c r="D346" s="678" t="s">
        <v>5109</v>
      </c>
      <c r="E346" s="679" t="str">
        <f t="shared" si="27"/>
        <v>215801348400199</v>
      </c>
      <c r="F346" s="679" t="str">
        <f t="shared" si="28"/>
        <v>5</v>
      </c>
      <c r="G346" s="679">
        <v>14</v>
      </c>
      <c r="H346" s="678" t="s">
        <v>3819</v>
      </c>
      <c r="I346" s="680">
        <v>-408423982</v>
      </c>
      <c r="J346" s="415">
        <f t="shared" si="30"/>
        <v>-408423.98200000002</v>
      </c>
      <c r="K346" s="679" t="str">
        <f>+VLOOKUP(D346,'plan de cuentas'!C:G,4,0)</f>
        <v>PASIVOS Y PATRIMONIO NETO</v>
      </c>
      <c r="L346" s="679" t="str">
        <f>VLOOKUP(D346,'plan de cuentas'!C:H,5,0)</f>
        <v xml:space="preserve">Préstamos Financieros a corto plazo </v>
      </c>
      <c r="M346" s="679" t="str">
        <f>VLOOKUP(D346,'plan de cuentas'!C:I,6,0)</f>
        <v>Entidades Financieras CP</v>
      </c>
      <c r="N346" s="679" t="str">
        <f>VLOOKUP(D346,'plan de cuentas'!C:J,7,0)</f>
        <v>Pasivos corrientes</v>
      </c>
      <c r="P346" s="679" t="str">
        <f t="shared" si="31"/>
        <v>13484</v>
      </c>
      <c r="Q346" s="679" t="str">
        <f t="shared" si="29"/>
        <v>21</v>
      </c>
    </row>
    <row r="347" spans="1:17" s="414" customFormat="1" x14ac:dyDescent="0.25">
      <c r="A347" s="644">
        <v>44742</v>
      </c>
      <c r="B347" s="383">
        <v>7</v>
      </c>
      <c r="C347" s="383" t="s">
        <v>4826</v>
      </c>
      <c r="D347" s="383" t="s">
        <v>3821</v>
      </c>
      <c r="E347" t="str">
        <f t="shared" si="27"/>
        <v>217801348400199</v>
      </c>
      <c r="F347" t="str">
        <f t="shared" si="28"/>
        <v>7</v>
      </c>
      <c r="G347">
        <v>14</v>
      </c>
      <c r="H347" s="383" t="s">
        <v>3819</v>
      </c>
      <c r="I347" s="632">
        <v>-768943506</v>
      </c>
      <c r="J347" s="314">
        <f t="shared" si="30"/>
        <v>-768943.50600000005</v>
      </c>
      <c r="K347" t="str">
        <f>+VLOOKUP(D347,'plan de cuentas'!C:G,4,0)</f>
        <v>PASIVOS Y PATRIMONIO NETO</v>
      </c>
      <c r="L347" t="str">
        <f>VLOOKUP(D347,'plan de cuentas'!C:H,5,0)</f>
        <v xml:space="preserve">Préstamos Financieros del Exterior a largo plazo </v>
      </c>
      <c r="M347" t="str">
        <f>VLOOKUP(D347,'plan de cuentas'!C:I,6,0)</f>
        <v xml:space="preserve">Préstamos Financieros del Exterior a largo plazo </v>
      </c>
      <c r="N347" t="str">
        <f>VLOOKUP(D347,'plan de cuentas'!C:J,7,0)</f>
        <v>Pasivos no corrientes</v>
      </c>
      <c r="O347"/>
      <c r="P347" t="str">
        <f t="shared" si="31"/>
        <v>13484</v>
      </c>
      <c r="Q347" t="str">
        <f t="shared" si="29"/>
        <v>21</v>
      </c>
    </row>
    <row r="348" spans="1:17" s="414" customFormat="1" x14ac:dyDescent="0.25">
      <c r="A348" s="644">
        <v>44742</v>
      </c>
      <c r="B348" s="384">
        <v>6</v>
      </c>
      <c r="C348" s="384" t="s">
        <v>4827</v>
      </c>
      <c r="D348" s="384" t="s">
        <v>3842</v>
      </c>
      <c r="E348" t="str">
        <f t="shared" si="27"/>
        <v>218801348400199</v>
      </c>
      <c r="F348" t="str">
        <f t="shared" si="28"/>
        <v>8</v>
      </c>
      <c r="G348">
        <v>14</v>
      </c>
      <c r="H348" s="384" t="s">
        <v>3840</v>
      </c>
      <c r="I348" s="633">
        <v>-648454165</v>
      </c>
      <c r="J348" s="314">
        <f t="shared" si="30"/>
        <v>-648454.16500000004</v>
      </c>
      <c r="K348" t="str">
        <f>+VLOOKUP(D348,'plan de cuentas'!C:G,4,0)</f>
        <v>PASIVOS Y PATRIMONIO NETO</v>
      </c>
      <c r="L348" t="str">
        <f>VLOOKUP(D348,'plan de cuentas'!C:H,5,0)</f>
        <v xml:space="preserve">Préstamos Financieros del Exterior a largo plazo </v>
      </c>
      <c r="M348" t="str">
        <f>VLOOKUP(D348,'plan de cuentas'!C:I,6,0)</f>
        <v xml:space="preserve">Préstamos Financieros del Exterior a largo plazo </v>
      </c>
      <c r="N348" t="str">
        <f>VLOOKUP(D348,'plan de cuentas'!C:J,7,0)</f>
        <v>Pasivos no corrientes</v>
      </c>
      <c r="O348"/>
      <c r="P348" t="str">
        <f t="shared" si="31"/>
        <v>13484</v>
      </c>
      <c r="Q348" t="str">
        <f t="shared" si="29"/>
        <v>21</v>
      </c>
    </row>
    <row r="349" spans="1:17" s="414" customFormat="1" x14ac:dyDescent="0.25">
      <c r="A349" s="644">
        <v>44742</v>
      </c>
      <c r="B349" s="383">
        <v>6</v>
      </c>
      <c r="C349" s="383" t="s">
        <v>5110</v>
      </c>
      <c r="D349" s="383" t="s">
        <v>2315</v>
      </c>
      <c r="E349" t="str">
        <f t="shared" si="27"/>
        <v>215801349200101</v>
      </c>
      <c r="F349" t="str">
        <f t="shared" si="28"/>
        <v>5</v>
      </c>
      <c r="G349">
        <v>14</v>
      </c>
      <c r="H349" s="383" t="s">
        <v>1127</v>
      </c>
      <c r="I349" s="632">
        <v>79401489</v>
      </c>
      <c r="J349" s="314">
        <f t="shared" si="30"/>
        <v>79401.489000000001</v>
      </c>
      <c r="K349" t="str">
        <f>+VLOOKUP(D349,'plan de cuentas'!C:G,4,0)</f>
        <v>PASIVOS Y PATRIMONIO NETO</v>
      </c>
      <c r="L349" t="str">
        <f>VLOOKUP(D349,'plan de cuentas'!C:H,5,0)</f>
        <v xml:space="preserve">Préstamos Financieros a corto plazo </v>
      </c>
      <c r="M349" t="str">
        <f>VLOOKUP(D349,'plan de cuentas'!C:I,6,0)</f>
        <v>Entidades Financieras CP</v>
      </c>
      <c r="N349" t="str">
        <f>VLOOKUP(D349,'plan de cuentas'!C:J,7,0)</f>
        <v>Pasivos corrientes</v>
      </c>
      <c r="O349"/>
      <c r="P349" t="str">
        <f t="shared" si="31"/>
        <v>13492</v>
      </c>
      <c r="Q349" t="str">
        <f t="shared" si="29"/>
        <v>21</v>
      </c>
    </row>
    <row r="350" spans="1:17" s="414" customFormat="1" x14ac:dyDescent="0.25">
      <c r="A350" s="644">
        <v>44742</v>
      </c>
      <c r="B350" s="384">
        <v>6</v>
      </c>
      <c r="C350" s="384" t="s">
        <v>1936</v>
      </c>
      <c r="D350" s="384" t="s">
        <v>1130</v>
      </c>
      <c r="E350" t="str">
        <f t="shared" si="27"/>
        <v>217801349200101</v>
      </c>
      <c r="F350" t="str">
        <f t="shared" si="28"/>
        <v>7</v>
      </c>
      <c r="G350">
        <v>14</v>
      </c>
      <c r="H350" s="384" t="s">
        <v>1131</v>
      </c>
      <c r="I350" s="633">
        <v>66275497</v>
      </c>
      <c r="J350" s="314">
        <f t="shared" si="30"/>
        <v>66275.497000000003</v>
      </c>
      <c r="K350" t="str">
        <f>+VLOOKUP(D350,'plan de cuentas'!C:G,4,0)</f>
        <v>PASIVOS Y PATRIMONIO NETO</v>
      </c>
      <c r="L350" t="str">
        <f>VLOOKUP(D350,'plan de cuentas'!C:H,5,0)</f>
        <v xml:space="preserve">Préstamos Financieros Locales a largo plazo </v>
      </c>
      <c r="M350" t="str">
        <f>VLOOKUP(D350,'plan de cuentas'!C:I,6,0)</f>
        <v>Entidades Financieras LP</v>
      </c>
      <c r="N350" t="str">
        <f>VLOOKUP(D350,'plan de cuentas'!C:J,7,0)</f>
        <v>Pasivos no corrientes</v>
      </c>
      <c r="O350"/>
      <c r="P350" t="str">
        <f t="shared" si="31"/>
        <v>13492</v>
      </c>
      <c r="Q350" t="str">
        <f t="shared" si="29"/>
        <v>21</v>
      </c>
    </row>
    <row r="351" spans="1:17" s="414" customFormat="1" x14ac:dyDescent="0.25">
      <c r="A351" s="644">
        <v>44742</v>
      </c>
      <c r="B351" s="383">
        <v>6</v>
      </c>
      <c r="C351" s="383" t="s">
        <v>1937</v>
      </c>
      <c r="D351" s="383" t="s">
        <v>1133</v>
      </c>
      <c r="E351" t="str">
        <f t="shared" si="27"/>
        <v>215801349200199</v>
      </c>
      <c r="F351" t="str">
        <f t="shared" si="28"/>
        <v>5</v>
      </c>
      <c r="G351">
        <v>14</v>
      </c>
      <c r="H351" s="383" t="s">
        <v>1127</v>
      </c>
      <c r="I351" s="632">
        <v>85315468</v>
      </c>
      <c r="J351" s="314">
        <f t="shared" si="30"/>
        <v>85315.467999999993</v>
      </c>
      <c r="K351" t="str">
        <f>+VLOOKUP(D351,'plan de cuentas'!C:G,4,0)</f>
        <v>PASIVOS Y PATRIMONIO NETO</v>
      </c>
      <c r="L351" t="str">
        <f>VLOOKUP(D351,'plan de cuentas'!C:H,5,0)</f>
        <v xml:space="preserve">Préstamos Financieros a corto plazo </v>
      </c>
      <c r="M351" t="str">
        <f>VLOOKUP(D351,'plan de cuentas'!C:I,6,0)</f>
        <v>Entidades Financieras CP</v>
      </c>
      <c r="N351" t="str">
        <f>VLOOKUP(D351,'plan de cuentas'!C:J,7,0)</f>
        <v>Pasivos corrientes</v>
      </c>
      <c r="O351"/>
      <c r="P351" t="str">
        <f t="shared" si="31"/>
        <v>13492</v>
      </c>
      <c r="Q351" t="str">
        <f t="shared" si="29"/>
        <v>21</v>
      </c>
    </row>
    <row r="352" spans="1:17" s="414" customFormat="1" x14ac:dyDescent="0.25">
      <c r="A352" s="644">
        <v>44742</v>
      </c>
      <c r="B352" s="384">
        <v>6</v>
      </c>
      <c r="C352" s="384" t="s">
        <v>1938</v>
      </c>
      <c r="D352" s="384" t="s">
        <v>1134</v>
      </c>
      <c r="E352" t="str">
        <f t="shared" si="27"/>
        <v>216801349200199</v>
      </c>
      <c r="F352" t="str">
        <f t="shared" si="28"/>
        <v>6</v>
      </c>
      <c r="G352">
        <v>14</v>
      </c>
      <c r="H352" s="384" t="s">
        <v>1129</v>
      </c>
      <c r="I352" s="633">
        <v>220898654</v>
      </c>
      <c r="J352" s="314">
        <f t="shared" si="30"/>
        <v>220898.65400000001</v>
      </c>
      <c r="K352" t="str">
        <f>+VLOOKUP(D352,'plan de cuentas'!C:G,4,0)</f>
        <v>PASIVOS Y PATRIMONIO NETO</v>
      </c>
      <c r="L352" t="str">
        <f>VLOOKUP(D352,'plan de cuentas'!C:H,5,0)</f>
        <v xml:space="preserve">Préstamos Financieros a corto plazo </v>
      </c>
      <c r="M352" t="str">
        <f>VLOOKUP(D352,'plan de cuentas'!C:I,6,0)</f>
        <v>Entidades Financieras CP</v>
      </c>
      <c r="N352" t="str">
        <f>VLOOKUP(D352,'plan de cuentas'!C:J,7,0)</f>
        <v>Pasivos corrientes</v>
      </c>
      <c r="O352"/>
      <c r="P352" t="str">
        <f t="shared" si="31"/>
        <v>13492</v>
      </c>
      <c r="Q352" t="str">
        <f t="shared" si="29"/>
        <v>21</v>
      </c>
    </row>
    <row r="353" spans="1:17" s="414" customFormat="1" x14ac:dyDescent="0.25">
      <c r="A353" s="644">
        <v>44742</v>
      </c>
      <c r="B353" s="383">
        <v>6</v>
      </c>
      <c r="C353" s="383" t="s">
        <v>1939</v>
      </c>
      <c r="D353" s="383" t="s">
        <v>1135</v>
      </c>
      <c r="E353" t="str">
        <f t="shared" si="27"/>
        <v>217801349200199</v>
      </c>
      <c r="F353" t="str">
        <f t="shared" si="28"/>
        <v>7</v>
      </c>
      <c r="G353">
        <v>14</v>
      </c>
      <c r="H353" s="383" t="s">
        <v>1131</v>
      </c>
      <c r="I353" s="632">
        <v>777921357</v>
      </c>
      <c r="J353" s="314">
        <f t="shared" si="30"/>
        <v>777921.35699999996</v>
      </c>
      <c r="K353" t="str">
        <f>+VLOOKUP(D353,'plan de cuentas'!C:G,4,0)</f>
        <v>PASIVOS Y PATRIMONIO NETO</v>
      </c>
      <c r="L353" t="str">
        <f>VLOOKUP(D353,'plan de cuentas'!C:H,5,0)</f>
        <v xml:space="preserve">Préstamos Financieros Locales a largo plazo </v>
      </c>
      <c r="M353" t="str">
        <f>VLOOKUP(D353,'plan de cuentas'!C:I,6,0)</f>
        <v>Entidades Financieras LP</v>
      </c>
      <c r="N353" t="str">
        <f>VLOOKUP(D353,'plan de cuentas'!C:J,7,0)</f>
        <v>Pasivos no corrientes</v>
      </c>
      <c r="O353"/>
      <c r="P353" t="str">
        <f t="shared" si="31"/>
        <v>13492</v>
      </c>
      <c r="Q353" t="str">
        <f t="shared" si="29"/>
        <v>21</v>
      </c>
    </row>
    <row r="354" spans="1:17" s="414" customFormat="1" x14ac:dyDescent="0.25">
      <c r="A354" s="644">
        <v>44742</v>
      </c>
      <c r="B354" s="384">
        <v>6</v>
      </c>
      <c r="C354" s="384" t="s">
        <v>1940</v>
      </c>
      <c r="D354" s="384" t="s">
        <v>1136</v>
      </c>
      <c r="E354" t="str">
        <f t="shared" si="27"/>
        <v>218801349200199</v>
      </c>
      <c r="F354" t="str">
        <f t="shared" si="28"/>
        <v>8</v>
      </c>
      <c r="G354">
        <v>14</v>
      </c>
      <c r="H354" s="384" t="s">
        <v>1137</v>
      </c>
      <c r="I354" s="633">
        <v>59436270402</v>
      </c>
      <c r="J354" s="314">
        <f t="shared" si="30"/>
        <v>59436270.402000003</v>
      </c>
      <c r="K354" t="str">
        <f>+VLOOKUP(D354,'plan de cuentas'!C:G,4,0)</f>
        <v>PASIVOS Y PATRIMONIO NETO</v>
      </c>
      <c r="L354" t="str">
        <f>VLOOKUP(D354,'plan de cuentas'!C:H,5,0)</f>
        <v xml:space="preserve">Préstamos Financieros Locales a largo plazo </v>
      </c>
      <c r="M354" t="str">
        <f>VLOOKUP(D354,'plan de cuentas'!C:I,6,0)</f>
        <v>Entidades Financieras LP</v>
      </c>
      <c r="N354" t="str">
        <f>VLOOKUP(D354,'plan de cuentas'!C:J,7,0)</f>
        <v>Pasivos no corrientes</v>
      </c>
      <c r="O354"/>
      <c r="P354" t="str">
        <f t="shared" si="31"/>
        <v>13492</v>
      </c>
      <c r="Q354" t="str">
        <f t="shared" si="29"/>
        <v>21</v>
      </c>
    </row>
    <row r="355" spans="1:17" s="414" customFormat="1" x14ac:dyDescent="0.25">
      <c r="A355" s="644">
        <v>44742</v>
      </c>
      <c r="B355" s="383">
        <v>6</v>
      </c>
      <c r="C355" s="383" t="s">
        <v>2896</v>
      </c>
      <c r="D355" s="383" t="s">
        <v>2318</v>
      </c>
      <c r="E355" t="str">
        <f t="shared" si="27"/>
        <v>228602180100001</v>
      </c>
      <c r="F355" t="str">
        <f t="shared" si="28"/>
        <v>8</v>
      </c>
      <c r="G355">
        <v>14</v>
      </c>
      <c r="H355" s="383" t="s">
        <v>2676</v>
      </c>
      <c r="I355" s="632">
        <v>-27391040000</v>
      </c>
      <c r="J355" s="314">
        <f t="shared" si="30"/>
        <v>-27391040</v>
      </c>
      <c r="K355" t="str">
        <f>+VLOOKUP(D355,'plan de cuentas'!C:G,4,0)</f>
        <v>PASIVOS Y PATRIMONIO NETO</v>
      </c>
      <c r="L355" t="str">
        <f>VLOOKUP(D355,'plan de cuentas'!C:H,5,0)</f>
        <v>Deuda bursátil</v>
      </c>
      <c r="M355" t="str">
        <f>VLOOKUP(D355,'plan de cuentas'!C:I,6,0)</f>
        <v>Deuda bursátil</v>
      </c>
      <c r="N355" t="str">
        <f>VLOOKUP(D355,'plan de cuentas'!C:J,7,0)</f>
        <v>Pasivos no corrientes</v>
      </c>
      <c r="O355"/>
      <c r="P355" t="str">
        <f t="shared" si="31"/>
        <v>21801</v>
      </c>
      <c r="Q355" t="str">
        <f t="shared" si="29"/>
        <v>22</v>
      </c>
    </row>
    <row r="356" spans="1:17" s="414" customFormat="1" x14ac:dyDescent="0.25">
      <c r="A356" s="644">
        <v>44742</v>
      </c>
      <c r="B356" s="384">
        <v>6</v>
      </c>
      <c r="C356" s="384" t="s">
        <v>2897</v>
      </c>
      <c r="D356" s="384" t="s">
        <v>2320</v>
      </c>
      <c r="E356" t="str">
        <f t="shared" si="27"/>
        <v>228602180100099</v>
      </c>
      <c r="F356" t="str">
        <f t="shared" si="28"/>
        <v>8</v>
      </c>
      <c r="G356">
        <v>14</v>
      </c>
      <c r="H356" s="384" t="s">
        <v>2676</v>
      </c>
      <c r="I356" s="633">
        <v>-111500000000</v>
      </c>
      <c r="J356" s="314">
        <f t="shared" si="30"/>
        <v>-111500000</v>
      </c>
      <c r="K356" t="str">
        <f>+VLOOKUP(D356,'plan de cuentas'!C:G,4,0)</f>
        <v>PASIVOS Y PATRIMONIO NETO</v>
      </c>
      <c r="L356" t="str">
        <f>VLOOKUP(D356,'plan de cuentas'!C:H,5,0)</f>
        <v>Deuda bursátil</v>
      </c>
      <c r="M356" t="str">
        <f>VLOOKUP(D356,'plan de cuentas'!C:I,6,0)</f>
        <v>Deuda bursátil</v>
      </c>
      <c r="N356" t="str">
        <f>VLOOKUP(D356,'plan de cuentas'!C:J,7,0)</f>
        <v>Pasivos no corrientes</v>
      </c>
      <c r="O356"/>
      <c r="P356" t="str">
        <f t="shared" si="31"/>
        <v>21801</v>
      </c>
      <c r="Q356" t="str">
        <f t="shared" si="29"/>
        <v>22</v>
      </c>
    </row>
    <row r="357" spans="1:17" s="414" customFormat="1" x14ac:dyDescent="0.25">
      <c r="A357" s="644">
        <v>44742</v>
      </c>
      <c r="B357" s="383">
        <v>6</v>
      </c>
      <c r="C357" s="383" t="s">
        <v>5111</v>
      </c>
      <c r="D357" s="383" t="s">
        <v>1141</v>
      </c>
      <c r="E357" t="str">
        <f t="shared" si="27"/>
        <v>227602680400101</v>
      </c>
      <c r="F357" t="str">
        <f t="shared" si="28"/>
        <v>7</v>
      </c>
      <c r="G357">
        <v>14</v>
      </c>
      <c r="H357" s="383" t="s">
        <v>1140</v>
      </c>
      <c r="I357" s="632">
        <v>-3874956058</v>
      </c>
      <c r="J357" s="314">
        <f t="shared" si="30"/>
        <v>-3874956.0580000002</v>
      </c>
      <c r="K357" t="str">
        <f>+VLOOKUP(D357,'plan de cuentas'!C:G,4,0)</f>
        <v>PASIVOS Y PATRIMONIO NETO</v>
      </c>
      <c r="L357" t="str">
        <f>VLOOKUP(D357,'plan de cuentas'!C:H,5,0)</f>
        <v>Préstamos Otros a largo plazo</v>
      </c>
      <c r="M357" t="str">
        <f>VLOOKUP(D357,'plan de cuentas'!C:I,6,0)</f>
        <v>Otros Prestamos a Largo Plazo</v>
      </c>
      <c r="N357" t="str">
        <f>VLOOKUP(D357,'plan de cuentas'!C:J,7,0)</f>
        <v>Pasivos no corrientes</v>
      </c>
      <c r="O357"/>
      <c r="P357" t="str">
        <f t="shared" si="31"/>
        <v>26804</v>
      </c>
      <c r="Q357" t="str">
        <f t="shared" si="29"/>
        <v>22</v>
      </c>
    </row>
    <row r="358" spans="1:17" s="414" customFormat="1" x14ac:dyDescent="0.25">
      <c r="A358" s="644">
        <v>44742</v>
      </c>
      <c r="B358" s="384">
        <v>6</v>
      </c>
      <c r="C358" s="384" t="s">
        <v>5112</v>
      </c>
      <c r="D358" s="384" t="s">
        <v>4650</v>
      </c>
      <c r="E358" t="str">
        <f t="shared" si="27"/>
        <v>222602680400201</v>
      </c>
      <c r="F358" t="str">
        <f t="shared" si="28"/>
        <v>2</v>
      </c>
      <c r="G358">
        <v>14</v>
      </c>
      <c r="H358" s="384" t="s">
        <v>2677</v>
      </c>
      <c r="I358" s="633">
        <v>-4798358826</v>
      </c>
      <c r="J358" s="314">
        <f t="shared" si="30"/>
        <v>-4798358.8260000004</v>
      </c>
      <c r="K358" t="str">
        <f>+VLOOKUP(D358,'plan de cuentas'!C:G,4,0)</f>
        <v>PASIVOS Y PATRIMONIO NETO</v>
      </c>
      <c r="L358" t="str">
        <f>VLOOKUP(D358,'plan de cuentas'!C:H,5,0)</f>
        <v>Préstamos Otros a Corto plazo</v>
      </c>
      <c r="M358" t="str">
        <f>VLOOKUP(D358,'plan de cuentas'!C:I,6,0)</f>
        <v>Préstamos Otros a Corto plazo</v>
      </c>
      <c r="N358" t="str">
        <f>VLOOKUP(D358,'plan de cuentas'!C:J,7,0)</f>
        <v>Pasivos corrientes</v>
      </c>
      <c r="O358"/>
      <c r="P358" t="str">
        <f t="shared" si="31"/>
        <v>26804</v>
      </c>
      <c r="Q358" t="str">
        <f t="shared" si="29"/>
        <v>22</v>
      </c>
    </row>
    <row r="359" spans="1:17" s="414" customFormat="1" x14ac:dyDescent="0.25">
      <c r="A359" s="644">
        <v>44742</v>
      </c>
      <c r="B359" s="383">
        <v>6</v>
      </c>
      <c r="C359" s="383" t="s">
        <v>4828</v>
      </c>
      <c r="D359" s="383" t="s">
        <v>4651</v>
      </c>
      <c r="E359" t="str">
        <f t="shared" si="27"/>
        <v>223602680400201</v>
      </c>
      <c r="F359" t="str">
        <f t="shared" si="28"/>
        <v>3</v>
      </c>
      <c r="G359">
        <v>14</v>
      </c>
      <c r="H359" s="383" t="s">
        <v>2677</v>
      </c>
      <c r="I359" s="632">
        <v>-1369552000</v>
      </c>
      <c r="J359" s="314">
        <f t="shared" si="30"/>
        <v>-1369552</v>
      </c>
      <c r="K359" t="str">
        <f>+VLOOKUP(D359,'plan de cuentas'!C:G,4,0)</f>
        <v>PASIVOS Y PATRIMONIO NETO</v>
      </c>
      <c r="L359" t="str">
        <f>VLOOKUP(D359,'plan de cuentas'!C:H,5,0)</f>
        <v>Préstamos Otros a Corto plazo</v>
      </c>
      <c r="M359" t="str">
        <f>VLOOKUP(D359,'plan de cuentas'!C:I,6,0)</f>
        <v>Préstamos Otros a Corto plazo</v>
      </c>
      <c r="N359" t="str">
        <f>VLOOKUP(D359,'plan de cuentas'!C:J,7,0)</f>
        <v>Pasivos corrientes</v>
      </c>
      <c r="O359"/>
      <c r="P359" t="str">
        <f t="shared" si="31"/>
        <v>26804</v>
      </c>
      <c r="Q359" t="str">
        <f t="shared" si="29"/>
        <v>22</v>
      </c>
    </row>
    <row r="360" spans="1:17" s="414" customFormat="1" x14ac:dyDescent="0.25">
      <c r="A360" s="644">
        <v>44742</v>
      </c>
      <c r="B360" s="384">
        <v>7</v>
      </c>
      <c r="C360" s="384" t="s">
        <v>2898</v>
      </c>
      <c r="D360" s="384" t="s">
        <v>2321</v>
      </c>
      <c r="E360" t="str">
        <f t="shared" si="27"/>
        <v>225602680400201</v>
      </c>
      <c r="F360" t="str">
        <f t="shared" si="28"/>
        <v>5</v>
      </c>
      <c r="G360">
        <v>14</v>
      </c>
      <c r="H360" s="384" t="s">
        <v>2677</v>
      </c>
      <c r="I360" s="633">
        <v>-29680765502</v>
      </c>
      <c r="J360" s="314">
        <f t="shared" si="30"/>
        <v>-29680765.502</v>
      </c>
      <c r="K360" t="str">
        <f>+VLOOKUP(D360,'plan de cuentas'!C:G,4,0)</f>
        <v>PASIVOS Y PATRIMONIO NETO</v>
      </c>
      <c r="L360" t="str">
        <f>VLOOKUP(D360,'plan de cuentas'!C:H,5,0)</f>
        <v>Préstamos Otros a Corto plazo</v>
      </c>
      <c r="M360" t="str">
        <f>VLOOKUP(D360,'plan de cuentas'!C:I,6,0)</f>
        <v>Préstamos Otros a Corto plazo</v>
      </c>
      <c r="N360" t="str">
        <f>VLOOKUP(D360,'plan de cuentas'!C:J,7,0)</f>
        <v>Pasivos corrientes</v>
      </c>
      <c r="O360"/>
      <c r="P360" t="str">
        <f t="shared" si="31"/>
        <v>26804</v>
      </c>
      <c r="Q360" t="str">
        <f t="shared" si="29"/>
        <v>22</v>
      </c>
    </row>
    <row r="361" spans="1:17" s="414" customFormat="1" x14ac:dyDescent="0.25">
      <c r="A361" s="644">
        <v>44742</v>
      </c>
      <c r="B361" s="383">
        <v>6</v>
      </c>
      <c r="C361" s="383" t="s">
        <v>5113</v>
      </c>
      <c r="D361" s="383" t="s">
        <v>2322</v>
      </c>
      <c r="E361" t="str">
        <f t="shared" si="27"/>
        <v>226602680400201</v>
      </c>
      <c r="F361" t="str">
        <f t="shared" si="28"/>
        <v>6</v>
      </c>
      <c r="G361">
        <v>14</v>
      </c>
      <c r="H361" s="383" t="s">
        <v>2678</v>
      </c>
      <c r="I361" s="632">
        <v>-10416648166</v>
      </c>
      <c r="J361" s="314">
        <f t="shared" si="30"/>
        <v>-10416648.165999999</v>
      </c>
      <c r="K361" t="str">
        <f>+VLOOKUP(D361,'plan de cuentas'!C:G,4,0)</f>
        <v>PASIVOS Y PATRIMONIO NETO</v>
      </c>
      <c r="L361" t="str">
        <f>VLOOKUP(D361,'plan de cuentas'!C:H,5,0)</f>
        <v>Préstamos Otros a Corto plazo</v>
      </c>
      <c r="M361" t="str">
        <f>VLOOKUP(D361,'plan de cuentas'!C:I,6,0)</f>
        <v>Préstamos Otros a Corto plazo</v>
      </c>
      <c r="N361" t="str">
        <f>VLOOKUP(D361,'plan de cuentas'!C:J,7,0)</f>
        <v>Pasivos corrientes</v>
      </c>
      <c r="O361"/>
      <c r="P361" t="str">
        <f t="shared" si="31"/>
        <v>26804</v>
      </c>
      <c r="Q361" t="str">
        <f t="shared" si="29"/>
        <v>22</v>
      </c>
    </row>
    <row r="362" spans="1:17" x14ac:dyDescent="0.25">
      <c r="A362" s="644">
        <v>44742</v>
      </c>
      <c r="B362" s="384">
        <v>6</v>
      </c>
      <c r="C362" s="384" t="s">
        <v>2899</v>
      </c>
      <c r="D362" s="384" t="s">
        <v>2323</v>
      </c>
      <c r="E362" t="str">
        <f t="shared" si="27"/>
        <v>227602680400201</v>
      </c>
      <c r="F362" t="str">
        <f t="shared" si="28"/>
        <v>7</v>
      </c>
      <c r="G362">
        <v>14</v>
      </c>
      <c r="H362" s="384" t="s">
        <v>2678</v>
      </c>
      <c r="I362" s="633">
        <v>-12887484320</v>
      </c>
      <c r="J362" s="314">
        <f t="shared" si="30"/>
        <v>-12887484.32</v>
      </c>
      <c r="K362" t="str">
        <f>+VLOOKUP(D362,'plan de cuentas'!C:G,4,0)</f>
        <v>PASIVOS Y PATRIMONIO NETO</v>
      </c>
      <c r="L362" t="str">
        <f>VLOOKUP(D362,'plan de cuentas'!C:H,5,0)</f>
        <v>Préstamos Otros a largo plazo</v>
      </c>
      <c r="M362" t="str">
        <f>VLOOKUP(D362,'plan de cuentas'!C:I,6,0)</f>
        <v>Otros Prestamos a Largo Plazo</v>
      </c>
      <c r="N362" t="str">
        <f>VLOOKUP(D362,'plan de cuentas'!C:J,7,0)</f>
        <v>Pasivos no corrientes</v>
      </c>
      <c r="P362" t="str">
        <f t="shared" si="31"/>
        <v>26804</v>
      </c>
      <c r="Q362" t="str">
        <f t="shared" si="29"/>
        <v>22</v>
      </c>
    </row>
    <row r="363" spans="1:17" x14ac:dyDescent="0.25">
      <c r="A363" s="644">
        <v>44742</v>
      </c>
      <c r="B363" s="383">
        <v>6</v>
      </c>
      <c r="C363" s="383" t="s">
        <v>2900</v>
      </c>
      <c r="D363" s="383" t="s">
        <v>2324</v>
      </c>
      <c r="E363" t="str">
        <f t="shared" si="27"/>
        <v>228602680400201</v>
      </c>
      <c r="F363" t="str">
        <f t="shared" si="28"/>
        <v>8</v>
      </c>
      <c r="G363">
        <v>14</v>
      </c>
      <c r="H363" s="383" t="s">
        <v>2679</v>
      </c>
      <c r="I363" s="632">
        <v>-40093634800</v>
      </c>
      <c r="J363" s="314">
        <f t="shared" si="30"/>
        <v>-40093634.799999997</v>
      </c>
      <c r="K363" t="str">
        <f>+VLOOKUP(D363,'plan de cuentas'!C:G,4,0)</f>
        <v>PASIVOS Y PATRIMONIO NETO</v>
      </c>
      <c r="L363" t="str">
        <f>VLOOKUP(D363,'plan de cuentas'!C:H,5,0)</f>
        <v>Préstamos Otros a largo plazo</v>
      </c>
      <c r="M363" t="str">
        <f>VLOOKUP(D363,'plan de cuentas'!C:I,6,0)</f>
        <v>Otros Prestamos a Largo Plazo</v>
      </c>
      <c r="N363" t="str">
        <f>VLOOKUP(D363,'plan de cuentas'!C:J,7,0)</f>
        <v>Pasivos no corrientes</v>
      </c>
      <c r="P363" t="str">
        <f t="shared" si="31"/>
        <v>26804</v>
      </c>
      <c r="Q363" t="str">
        <f t="shared" si="29"/>
        <v>22</v>
      </c>
    </row>
    <row r="364" spans="1:17" x14ac:dyDescent="0.25">
      <c r="A364" s="644">
        <v>44742</v>
      </c>
      <c r="B364" s="384">
        <v>6</v>
      </c>
      <c r="C364" s="384" t="s">
        <v>5114</v>
      </c>
      <c r="D364" s="384" t="s">
        <v>4652</v>
      </c>
      <c r="E364" t="str">
        <f t="shared" si="27"/>
        <v>223602680400299</v>
      </c>
      <c r="F364" t="str">
        <f t="shared" si="28"/>
        <v>3</v>
      </c>
      <c r="G364">
        <v>14</v>
      </c>
      <c r="H364" s="384" t="s">
        <v>2678</v>
      </c>
      <c r="I364" s="633">
        <v>-2355750534</v>
      </c>
      <c r="J364" s="314">
        <f t="shared" si="30"/>
        <v>-2355750.534</v>
      </c>
      <c r="K364" t="str">
        <f>+VLOOKUP(D364,'plan de cuentas'!C:G,4,0)</f>
        <v>PASIVOS Y PATRIMONIO NETO</v>
      </c>
      <c r="L364" t="str">
        <f>VLOOKUP(D364,'plan de cuentas'!C:H,5,0)</f>
        <v>Préstamos Otros a Corto plazo</v>
      </c>
      <c r="M364" t="str">
        <f>VLOOKUP(D364,'plan de cuentas'!C:I,6,0)</f>
        <v>Préstamos Otros a Corto plazo</v>
      </c>
      <c r="N364" t="str">
        <f>VLOOKUP(D364,'plan de cuentas'!C:J,7,0)</f>
        <v>Pasivos corrientes</v>
      </c>
      <c r="P364" t="str">
        <f t="shared" si="31"/>
        <v>26804</v>
      </c>
      <c r="Q364" t="str">
        <f t="shared" si="29"/>
        <v>22</v>
      </c>
    </row>
    <row r="365" spans="1:17" x14ac:dyDescent="0.25">
      <c r="A365" s="644">
        <v>44742</v>
      </c>
      <c r="B365" s="383">
        <v>6</v>
      </c>
      <c r="C365" s="383" t="s">
        <v>5115</v>
      </c>
      <c r="D365" s="383" t="s">
        <v>4547</v>
      </c>
      <c r="E365" t="str">
        <f t="shared" si="27"/>
        <v>224602680400299</v>
      </c>
      <c r="F365" t="str">
        <f t="shared" si="28"/>
        <v>4</v>
      </c>
      <c r="G365">
        <v>14</v>
      </c>
      <c r="H365" s="383" t="s">
        <v>2678</v>
      </c>
      <c r="I365" s="632">
        <v>-515198566</v>
      </c>
      <c r="J365" s="314">
        <f t="shared" si="30"/>
        <v>-515198.56599999999</v>
      </c>
      <c r="K365" t="str">
        <f>+VLOOKUP(D365,'plan de cuentas'!C:G,4,0)</f>
        <v>PASIVOS Y PATRIMONIO NETO</v>
      </c>
      <c r="L365" t="str">
        <f>VLOOKUP(D365,'plan de cuentas'!C:H,5,0)</f>
        <v>Préstamos Otros a Corto plazo</v>
      </c>
      <c r="M365" t="str">
        <f>VLOOKUP(D365,'plan de cuentas'!C:I,6,0)</f>
        <v>Préstamos Otros a Corto plazo</v>
      </c>
      <c r="N365" t="str">
        <f>VLOOKUP(D365,'plan de cuentas'!C:J,7,0)</f>
        <v>Pasivos corrientes</v>
      </c>
      <c r="P365" t="str">
        <f t="shared" si="31"/>
        <v>26804</v>
      </c>
      <c r="Q365" t="str">
        <f t="shared" si="29"/>
        <v>22</v>
      </c>
    </row>
    <row r="366" spans="1:17" s="414" customFormat="1" x14ac:dyDescent="0.25">
      <c r="A366" s="644">
        <v>44742</v>
      </c>
      <c r="B366" s="384">
        <v>6</v>
      </c>
      <c r="C366" s="384" t="s">
        <v>2901</v>
      </c>
      <c r="D366" s="384" t="s">
        <v>2325</v>
      </c>
      <c r="E366" t="str">
        <f t="shared" si="27"/>
        <v>225602680400299</v>
      </c>
      <c r="F366" t="str">
        <f t="shared" si="28"/>
        <v>5</v>
      </c>
      <c r="G366">
        <v>14</v>
      </c>
      <c r="H366" s="384" t="s">
        <v>2678</v>
      </c>
      <c r="I366" s="633">
        <v>-7561616940</v>
      </c>
      <c r="J366" s="314">
        <f t="shared" si="30"/>
        <v>-7561616.9400000004</v>
      </c>
      <c r="K366" t="str">
        <f>+VLOOKUP(D366,'plan de cuentas'!C:G,4,0)</f>
        <v>PASIVOS Y PATRIMONIO NETO</v>
      </c>
      <c r="L366" t="str">
        <f>VLOOKUP(D366,'plan de cuentas'!C:H,5,0)</f>
        <v>Préstamos Otros a Corto plazo</v>
      </c>
      <c r="M366" t="str">
        <f>VLOOKUP(D366,'plan de cuentas'!C:I,6,0)</f>
        <v>Préstamos Otros a Corto plazo</v>
      </c>
      <c r="N366" t="str">
        <f>VLOOKUP(D366,'plan de cuentas'!C:J,7,0)</f>
        <v>Pasivos corrientes</v>
      </c>
      <c r="O366"/>
      <c r="P366" t="str">
        <f t="shared" si="31"/>
        <v>26804</v>
      </c>
      <c r="Q366" t="str">
        <f t="shared" si="29"/>
        <v>22</v>
      </c>
    </row>
    <row r="367" spans="1:17" s="414" customFormat="1" x14ac:dyDescent="0.25">
      <c r="A367" s="644">
        <v>44742</v>
      </c>
      <c r="B367" s="383">
        <v>6</v>
      </c>
      <c r="C367" s="383" t="s">
        <v>2902</v>
      </c>
      <c r="D367" s="383" t="s">
        <v>2326</v>
      </c>
      <c r="E367" t="str">
        <f t="shared" si="27"/>
        <v>226602680400299</v>
      </c>
      <c r="F367" t="str">
        <f t="shared" si="28"/>
        <v>6</v>
      </c>
      <c r="G367">
        <v>14</v>
      </c>
      <c r="H367" s="383" t="s">
        <v>2678</v>
      </c>
      <c r="I367" s="632">
        <v>-10550000000</v>
      </c>
      <c r="J367" s="314">
        <f t="shared" si="30"/>
        <v>-10550000</v>
      </c>
      <c r="K367" t="str">
        <f>+VLOOKUP(D367,'plan de cuentas'!C:G,4,0)</f>
        <v>PASIVOS Y PATRIMONIO NETO</v>
      </c>
      <c r="L367" t="str">
        <f>VLOOKUP(D367,'plan de cuentas'!C:H,5,0)</f>
        <v>Préstamos Otros a Corto plazo</v>
      </c>
      <c r="M367" t="str">
        <f>VLOOKUP(D367,'plan de cuentas'!C:I,6,0)</f>
        <v>Préstamos Otros a Corto plazo</v>
      </c>
      <c r="N367" t="str">
        <f>VLOOKUP(D367,'plan de cuentas'!C:J,7,0)</f>
        <v>Pasivos corrientes</v>
      </c>
      <c r="O367"/>
      <c r="P367" t="str">
        <f t="shared" si="31"/>
        <v>26804</v>
      </c>
      <c r="Q367" t="str">
        <f t="shared" si="29"/>
        <v>22</v>
      </c>
    </row>
    <row r="368" spans="1:17" s="414" customFormat="1" x14ac:dyDescent="0.25">
      <c r="A368" s="644">
        <v>44742</v>
      </c>
      <c r="B368" s="384">
        <v>7</v>
      </c>
      <c r="C368" s="384" t="s">
        <v>2903</v>
      </c>
      <c r="D368" s="384" t="s">
        <v>2327</v>
      </c>
      <c r="E368" t="str">
        <f t="shared" si="27"/>
        <v>227602680400299</v>
      </c>
      <c r="F368" t="str">
        <f t="shared" si="28"/>
        <v>7</v>
      </c>
      <c r="G368">
        <v>14</v>
      </c>
      <c r="H368" s="384" t="s">
        <v>2678</v>
      </c>
      <c r="I368" s="633">
        <v>-7281127555</v>
      </c>
      <c r="J368" s="314">
        <f t="shared" si="30"/>
        <v>-7281127.5549999997</v>
      </c>
      <c r="K368" t="str">
        <f>+VLOOKUP(D368,'plan de cuentas'!C:G,4,0)</f>
        <v>PASIVOS Y PATRIMONIO NETO</v>
      </c>
      <c r="L368" t="str">
        <f>VLOOKUP(D368,'plan de cuentas'!C:H,5,0)</f>
        <v>Préstamos Otros a largo plazo</v>
      </c>
      <c r="M368" t="str">
        <f>VLOOKUP(D368,'plan de cuentas'!C:I,6,0)</f>
        <v>Otros Prestamos a Largo Plazo</v>
      </c>
      <c r="N368" t="str">
        <f>VLOOKUP(D368,'plan de cuentas'!C:J,7,0)</f>
        <v>Pasivos no corrientes</v>
      </c>
      <c r="O368"/>
      <c r="P368" t="str">
        <f t="shared" si="31"/>
        <v>26804</v>
      </c>
      <c r="Q368" t="str">
        <f t="shared" si="29"/>
        <v>22</v>
      </c>
    </row>
    <row r="369" spans="1:17" s="414" customFormat="1" x14ac:dyDescent="0.25">
      <c r="A369" s="644">
        <v>44742</v>
      </c>
      <c r="B369" s="383">
        <v>6</v>
      </c>
      <c r="C369" s="383" t="s">
        <v>2904</v>
      </c>
      <c r="D369" s="383" t="s">
        <v>2328</v>
      </c>
      <c r="E369" t="str">
        <f t="shared" si="27"/>
        <v>228602680400299</v>
      </c>
      <c r="F369" t="str">
        <f t="shared" si="28"/>
        <v>8</v>
      </c>
      <c r="G369">
        <v>14</v>
      </c>
      <c r="H369" s="383" t="s">
        <v>2678</v>
      </c>
      <c r="I369" s="632">
        <v>-46812577120</v>
      </c>
      <c r="J369" s="314">
        <f t="shared" si="30"/>
        <v>-46812577.119999997</v>
      </c>
      <c r="K369" t="str">
        <f>+VLOOKUP(D369,'plan de cuentas'!C:G,4,0)</f>
        <v>PASIVOS Y PATRIMONIO NETO</v>
      </c>
      <c r="L369" t="str">
        <f>VLOOKUP(D369,'plan de cuentas'!C:H,5,0)</f>
        <v>Préstamos Otros a largo plazo</v>
      </c>
      <c r="M369" t="str">
        <f>VLOOKUP(D369,'plan de cuentas'!C:I,6,0)</f>
        <v>Otros Prestamos a Largo Plazo</v>
      </c>
      <c r="N369" t="str">
        <f>VLOOKUP(D369,'plan de cuentas'!C:J,7,0)</f>
        <v>Pasivos no corrientes</v>
      </c>
      <c r="O369"/>
      <c r="P369" t="str">
        <f t="shared" si="31"/>
        <v>26804</v>
      </c>
      <c r="Q369" t="str">
        <f t="shared" si="29"/>
        <v>22</v>
      </c>
    </row>
    <row r="370" spans="1:17" s="414" customFormat="1" x14ac:dyDescent="0.25">
      <c r="A370" s="644">
        <v>44742</v>
      </c>
      <c r="B370" s="384">
        <v>6</v>
      </c>
      <c r="C370" s="384" t="s">
        <v>5116</v>
      </c>
      <c r="D370" s="384" t="s">
        <v>4653</v>
      </c>
      <c r="E370" t="str">
        <f t="shared" si="27"/>
        <v>222802248200201</v>
      </c>
      <c r="F370" t="str">
        <f t="shared" si="28"/>
        <v>2</v>
      </c>
      <c r="G370">
        <v>14</v>
      </c>
      <c r="H370" s="384" t="s">
        <v>2680</v>
      </c>
      <c r="I370" s="633">
        <v>-182192530</v>
      </c>
      <c r="J370" s="314">
        <f t="shared" si="30"/>
        <v>-182192.53</v>
      </c>
      <c r="K370" t="str">
        <f>+VLOOKUP(D370,'plan de cuentas'!C:G,4,0)</f>
        <v>PASIVOS Y PATRIMONIO NETO</v>
      </c>
      <c r="L370" t="str">
        <f>VLOOKUP(D370,'plan de cuentas'!C:H,5,0)</f>
        <v>Préstamos Otros a Corto plazo</v>
      </c>
      <c r="M370" t="str">
        <f>VLOOKUP(D370,'plan de cuentas'!C:I,6,0)</f>
        <v>Préstamos Otros a Corto plazo</v>
      </c>
      <c r="N370" t="str">
        <f>VLOOKUP(D370,'plan de cuentas'!C:J,7,0)</f>
        <v>Pasivos corrientes</v>
      </c>
      <c r="O370"/>
      <c r="P370" t="str">
        <f t="shared" si="31"/>
        <v>22482</v>
      </c>
      <c r="Q370" t="str">
        <f t="shared" si="29"/>
        <v>22</v>
      </c>
    </row>
    <row r="371" spans="1:17" s="414" customFormat="1" x14ac:dyDescent="0.25">
      <c r="A371" s="644">
        <v>44742</v>
      </c>
      <c r="B371" s="383">
        <v>6</v>
      </c>
      <c r="C371" s="383" t="s">
        <v>4830</v>
      </c>
      <c r="D371" s="383" t="s">
        <v>4654</v>
      </c>
      <c r="E371" t="str">
        <f t="shared" si="27"/>
        <v>223802248200201</v>
      </c>
      <c r="F371" t="str">
        <f t="shared" si="28"/>
        <v>3</v>
      </c>
      <c r="G371">
        <v>14</v>
      </c>
      <c r="H371" s="383" t="s">
        <v>2680</v>
      </c>
      <c r="I371" s="632">
        <v>-259439987</v>
      </c>
      <c r="J371" s="314">
        <f t="shared" si="30"/>
        <v>-259439.98699999999</v>
      </c>
      <c r="K371" t="str">
        <f>+VLOOKUP(D371,'plan de cuentas'!C:G,4,0)</f>
        <v>PASIVOS Y PATRIMONIO NETO</v>
      </c>
      <c r="L371" t="str">
        <f>VLOOKUP(D371,'plan de cuentas'!C:H,5,0)</f>
        <v>Préstamos Otros a Corto plazo</v>
      </c>
      <c r="M371" t="str">
        <f>VLOOKUP(D371,'plan de cuentas'!C:I,6,0)</f>
        <v>Préstamos Otros a Corto plazo</v>
      </c>
      <c r="N371" t="str">
        <f>VLOOKUP(D371,'plan de cuentas'!C:J,7,0)</f>
        <v>Pasivos corrientes</v>
      </c>
      <c r="O371"/>
      <c r="P371" t="str">
        <f t="shared" si="31"/>
        <v>22482</v>
      </c>
      <c r="Q371" t="str">
        <f t="shared" si="29"/>
        <v>22</v>
      </c>
    </row>
    <row r="372" spans="1:17" s="414" customFormat="1" x14ac:dyDescent="0.25">
      <c r="A372" s="644">
        <v>44742</v>
      </c>
      <c r="B372" s="384">
        <v>6</v>
      </c>
      <c r="C372" s="384" t="s">
        <v>2905</v>
      </c>
      <c r="D372" s="384" t="s">
        <v>2329</v>
      </c>
      <c r="E372" t="str">
        <f t="shared" si="27"/>
        <v>225802248200201</v>
      </c>
      <c r="F372" t="str">
        <f t="shared" si="28"/>
        <v>5</v>
      </c>
      <c r="G372">
        <v>14</v>
      </c>
      <c r="H372" s="384" t="s">
        <v>2680</v>
      </c>
      <c r="I372" s="633">
        <v>-1569811386</v>
      </c>
      <c r="J372" s="314">
        <f t="shared" si="30"/>
        <v>-1569811.3859999999</v>
      </c>
      <c r="K372" t="str">
        <f>+VLOOKUP(D372,'plan de cuentas'!C:G,4,0)</f>
        <v>PASIVOS Y PATRIMONIO NETO</v>
      </c>
      <c r="L372" t="str">
        <f>VLOOKUP(D372,'plan de cuentas'!C:H,5,0)</f>
        <v>Préstamos Otros a Corto plazo</v>
      </c>
      <c r="M372" t="str">
        <f>VLOOKUP(D372,'plan de cuentas'!C:I,6,0)</f>
        <v>Préstamos Otros a Corto plazo</v>
      </c>
      <c r="N372" t="str">
        <f>VLOOKUP(D372,'plan de cuentas'!C:J,7,0)</f>
        <v>Pasivos corrientes</v>
      </c>
      <c r="O372"/>
      <c r="P372" t="str">
        <f t="shared" si="31"/>
        <v>22482</v>
      </c>
      <c r="Q372" t="str">
        <f t="shared" si="29"/>
        <v>22</v>
      </c>
    </row>
    <row r="373" spans="1:17" s="414" customFormat="1" x14ac:dyDescent="0.25">
      <c r="A373" s="644">
        <v>44742</v>
      </c>
      <c r="B373" s="383">
        <v>6</v>
      </c>
      <c r="C373" s="383" t="s">
        <v>5117</v>
      </c>
      <c r="D373" s="383" t="s">
        <v>2330</v>
      </c>
      <c r="E373" t="str">
        <f t="shared" si="27"/>
        <v>226802248200201</v>
      </c>
      <c r="F373" t="str">
        <f t="shared" si="28"/>
        <v>6</v>
      </c>
      <c r="G373">
        <v>14</v>
      </c>
      <c r="H373" s="383" t="s">
        <v>2680</v>
      </c>
      <c r="I373" s="632">
        <v>-259285023</v>
      </c>
      <c r="J373" s="314">
        <f t="shared" si="30"/>
        <v>-259285.02299999999</v>
      </c>
      <c r="K373" t="str">
        <f>+VLOOKUP(D373,'plan de cuentas'!C:G,4,0)</f>
        <v>PASIVOS Y PATRIMONIO NETO</v>
      </c>
      <c r="L373" t="str">
        <f>VLOOKUP(D373,'plan de cuentas'!C:H,5,0)</f>
        <v>Préstamos Otros a Corto plazo</v>
      </c>
      <c r="M373" t="str">
        <f>VLOOKUP(D373,'plan de cuentas'!C:I,6,0)</f>
        <v>Préstamos Otros a Corto plazo</v>
      </c>
      <c r="N373" t="str">
        <f>VLOOKUP(D373,'plan de cuentas'!C:J,7,0)</f>
        <v>Pasivos corrientes</v>
      </c>
      <c r="O373"/>
      <c r="P373" t="str">
        <f t="shared" si="31"/>
        <v>22482</v>
      </c>
      <c r="Q373" t="str">
        <f t="shared" si="29"/>
        <v>22</v>
      </c>
    </row>
    <row r="374" spans="1:17" s="414" customFormat="1" x14ac:dyDescent="0.25">
      <c r="A374" s="644">
        <v>44742</v>
      </c>
      <c r="B374" s="384">
        <v>6</v>
      </c>
      <c r="C374" s="384" t="s">
        <v>2906</v>
      </c>
      <c r="D374" s="384" t="s">
        <v>2331</v>
      </c>
      <c r="E374" t="str">
        <f t="shared" si="27"/>
        <v>227802248200201</v>
      </c>
      <c r="F374" t="str">
        <f t="shared" si="28"/>
        <v>7</v>
      </c>
      <c r="G374">
        <v>14</v>
      </c>
      <c r="H374" s="384" t="s">
        <v>2680</v>
      </c>
      <c r="I374" s="633">
        <v>-1317805942</v>
      </c>
      <c r="J374" s="314">
        <f t="shared" si="30"/>
        <v>-1317805.942</v>
      </c>
      <c r="K374" t="str">
        <f>+VLOOKUP(D374,'plan de cuentas'!C:G,4,0)</f>
        <v>PASIVOS Y PATRIMONIO NETO</v>
      </c>
      <c r="L374" t="str">
        <f>VLOOKUP(D374,'plan de cuentas'!C:H,5,0)</f>
        <v>Préstamos Otros a largo plazo</v>
      </c>
      <c r="M374" t="str">
        <f>VLOOKUP(D374,'plan de cuentas'!C:I,6,0)</f>
        <v>Otros Prestamos a Largo Plazo</v>
      </c>
      <c r="N374" t="str">
        <f>VLOOKUP(D374,'plan de cuentas'!C:J,7,0)</f>
        <v>Pasivos no corrientes</v>
      </c>
      <c r="O374"/>
      <c r="P374" t="str">
        <f t="shared" si="31"/>
        <v>22482</v>
      </c>
      <c r="Q374" t="str">
        <f t="shared" si="29"/>
        <v>22</v>
      </c>
    </row>
    <row r="375" spans="1:17" s="414" customFormat="1" x14ac:dyDescent="0.25">
      <c r="A375" s="644">
        <v>44742</v>
      </c>
      <c r="B375" s="383">
        <v>6</v>
      </c>
      <c r="C375" s="383" t="s">
        <v>2907</v>
      </c>
      <c r="D375" s="383" t="s">
        <v>2332</v>
      </c>
      <c r="E375" t="str">
        <f t="shared" si="27"/>
        <v>228802248200201</v>
      </c>
      <c r="F375" t="str">
        <f t="shared" si="28"/>
        <v>8</v>
      </c>
      <c r="G375">
        <v>14</v>
      </c>
      <c r="H375" s="383" t="s">
        <v>2680</v>
      </c>
      <c r="I375" s="632">
        <v>-9128997156</v>
      </c>
      <c r="J375" s="314">
        <f t="shared" si="30"/>
        <v>-9128997.1559999995</v>
      </c>
      <c r="K375" t="str">
        <f>+VLOOKUP(D375,'plan de cuentas'!C:G,4,0)</f>
        <v>PASIVOS Y PATRIMONIO NETO</v>
      </c>
      <c r="L375" t="str">
        <f>VLOOKUP(D375,'plan de cuentas'!C:H,5,0)</f>
        <v>Préstamos Otros a largo plazo</v>
      </c>
      <c r="M375" t="str">
        <f>VLOOKUP(D375,'plan de cuentas'!C:I,6,0)</f>
        <v>Otros Prestamos a Largo Plazo</v>
      </c>
      <c r="N375" t="str">
        <f>VLOOKUP(D375,'plan de cuentas'!C:J,7,0)</f>
        <v>Pasivos no corrientes</v>
      </c>
      <c r="O375"/>
      <c r="P375" t="str">
        <f t="shared" si="31"/>
        <v>22482</v>
      </c>
      <c r="Q375" t="str">
        <f t="shared" si="29"/>
        <v>22</v>
      </c>
    </row>
    <row r="376" spans="1:17" s="414" customFormat="1" x14ac:dyDescent="0.25">
      <c r="A376" s="644">
        <v>44742</v>
      </c>
      <c r="B376" s="384">
        <v>6</v>
      </c>
      <c r="C376" s="384" t="s">
        <v>5118</v>
      </c>
      <c r="D376" s="384" t="s">
        <v>4655</v>
      </c>
      <c r="E376" t="str">
        <f t="shared" si="27"/>
        <v>223802248200299</v>
      </c>
      <c r="F376" t="str">
        <f t="shared" si="28"/>
        <v>3</v>
      </c>
      <c r="G376">
        <v>14</v>
      </c>
      <c r="H376" s="384" t="s">
        <v>2681</v>
      </c>
      <c r="I376" s="633">
        <v>-363043584</v>
      </c>
      <c r="J376" s="314">
        <f t="shared" si="30"/>
        <v>-363043.58399999997</v>
      </c>
      <c r="K376" t="str">
        <f>+VLOOKUP(D376,'plan de cuentas'!C:G,4,0)</f>
        <v>PASIVOS Y PATRIMONIO NETO</v>
      </c>
      <c r="L376" t="str">
        <f>VLOOKUP(D376,'plan de cuentas'!C:H,5,0)</f>
        <v>Préstamos Otros a Corto plazo</v>
      </c>
      <c r="M376" t="str">
        <f>VLOOKUP(D376,'plan de cuentas'!C:I,6,0)</f>
        <v>Préstamos Otros a Corto plazo</v>
      </c>
      <c r="N376" t="str">
        <f>VLOOKUP(D376,'plan de cuentas'!C:J,7,0)</f>
        <v>Pasivos corrientes</v>
      </c>
      <c r="O376"/>
      <c r="P376" t="str">
        <f t="shared" si="31"/>
        <v>22482</v>
      </c>
      <c r="Q376" t="str">
        <f t="shared" si="29"/>
        <v>22</v>
      </c>
    </row>
    <row r="377" spans="1:17" s="414" customFormat="1" x14ac:dyDescent="0.25">
      <c r="A377" s="644">
        <v>44742</v>
      </c>
      <c r="B377" s="383">
        <v>6</v>
      </c>
      <c r="C377" s="383" t="s">
        <v>5119</v>
      </c>
      <c r="D377" s="383" t="s">
        <v>4549</v>
      </c>
      <c r="E377" t="str">
        <f t="shared" si="27"/>
        <v>224802248200299</v>
      </c>
      <c r="F377" t="str">
        <f t="shared" si="28"/>
        <v>4</v>
      </c>
      <c r="G377">
        <v>14</v>
      </c>
      <c r="H377" s="383" t="s">
        <v>2681</v>
      </c>
      <c r="I377" s="632">
        <v>-1583989</v>
      </c>
      <c r="J377" s="314">
        <f t="shared" si="30"/>
        <v>-1583.989</v>
      </c>
      <c r="K377" t="str">
        <f>+VLOOKUP(D377,'plan de cuentas'!C:G,4,0)</f>
        <v>PASIVOS Y PATRIMONIO NETO</v>
      </c>
      <c r="L377" t="str">
        <f>VLOOKUP(D377,'plan de cuentas'!C:H,5,0)</f>
        <v>Préstamos Otros a Corto plazo</v>
      </c>
      <c r="M377" t="str">
        <f>VLOOKUP(D377,'plan de cuentas'!C:I,6,0)</f>
        <v>Préstamos Otros a Corto plazo</v>
      </c>
      <c r="N377" t="str">
        <f>VLOOKUP(D377,'plan de cuentas'!C:J,7,0)</f>
        <v>Pasivos corrientes</v>
      </c>
      <c r="O377"/>
      <c r="P377" t="str">
        <f t="shared" si="31"/>
        <v>22482</v>
      </c>
      <c r="Q377" t="str">
        <f t="shared" si="29"/>
        <v>22</v>
      </c>
    </row>
    <row r="378" spans="1:17" s="414" customFormat="1" x14ac:dyDescent="0.25">
      <c r="A378" s="644">
        <v>44742</v>
      </c>
      <c r="B378" s="384">
        <v>6</v>
      </c>
      <c r="C378" s="384" t="s">
        <v>2908</v>
      </c>
      <c r="D378" s="384" t="s">
        <v>2333</v>
      </c>
      <c r="E378" t="str">
        <f t="shared" si="27"/>
        <v>225802248200299</v>
      </c>
      <c r="F378" t="str">
        <f t="shared" si="28"/>
        <v>5</v>
      </c>
      <c r="G378">
        <v>14</v>
      </c>
      <c r="H378" s="384" t="s">
        <v>2681</v>
      </c>
      <c r="I378" s="633">
        <v>-339393532</v>
      </c>
      <c r="J378" s="314">
        <f t="shared" si="30"/>
        <v>-339393.53200000001</v>
      </c>
      <c r="K378" t="str">
        <f>+VLOOKUP(D378,'plan de cuentas'!C:G,4,0)</f>
        <v>PASIVOS Y PATRIMONIO NETO</v>
      </c>
      <c r="L378" t="str">
        <f>VLOOKUP(D378,'plan de cuentas'!C:H,5,0)</f>
        <v>Préstamos Otros a Corto plazo</v>
      </c>
      <c r="M378" t="str">
        <f>VLOOKUP(D378,'plan de cuentas'!C:I,6,0)</f>
        <v>Préstamos Otros a Corto plazo</v>
      </c>
      <c r="N378" t="str">
        <f>VLOOKUP(D378,'plan de cuentas'!C:J,7,0)</f>
        <v>Pasivos corrientes</v>
      </c>
      <c r="O378"/>
      <c r="P378" t="str">
        <f t="shared" si="31"/>
        <v>22482</v>
      </c>
      <c r="Q378" t="str">
        <f t="shared" si="29"/>
        <v>22</v>
      </c>
    </row>
    <row r="379" spans="1:17" s="414" customFormat="1" x14ac:dyDescent="0.25">
      <c r="A379" s="644">
        <v>44742</v>
      </c>
      <c r="B379" s="383">
        <v>6</v>
      </c>
      <c r="C379" s="383" t="s">
        <v>2909</v>
      </c>
      <c r="D379" s="383" t="s">
        <v>2334</v>
      </c>
      <c r="E379" t="str">
        <f t="shared" si="27"/>
        <v>226802248200299</v>
      </c>
      <c r="F379" t="str">
        <f t="shared" si="28"/>
        <v>6</v>
      </c>
      <c r="G379">
        <v>14</v>
      </c>
      <c r="H379" s="383" t="s">
        <v>2681</v>
      </c>
      <c r="I379" s="632">
        <v>-1076922191</v>
      </c>
      <c r="J379" s="314">
        <f t="shared" si="30"/>
        <v>-1076922.1910000001</v>
      </c>
      <c r="K379" t="str">
        <f>+VLOOKUP(D379,'plan de cuentas'!C:G,4,0)</f>
        <v>PASIVOS Y PATRIMONIO NETO</v>
      </c>
      <c r="L379" t="str">
        <f>VLOOKUP(D379,'plan de cuentas'!C:H,5,0)</f>
        <v>Préstamos Otros a Corto plazo</v>
      </c>
      <c r="M379" t="str">
        <f>VLOOKUP(D379,'plan de cuentas'!C:I,6,0)</f>
        <v>Préstamos Otros a Corto plazo</v>
      </c>
      <c r="N379" t="str">
        <f>VLOOKUP(D379,'plan de cuentas'!C:J,7,0)</f>
        <v>Pasivos corrientes</v>
      </c>
      <c r="O379"/>
      <c r="P379" t="str">
        <f t="shared" si="31"/>
        <v>22482</v>
      </c>
      <c r="Q379" t="str">
        <f t="shared" si="29"/>
        <v>22</v>
      </c>
    </row>
    <row r="380" spans="1:17" x14ac:dyDescent="0.25">
      <c r="A380" s="644">
        <v>44742</v>
      </c>
      <c r="B380" s="384">
        <v>6</v>
      </c>
      <c r="C380" s="384" t="s">
        <v>2910</v>
      </c>
      <c r="D380" s="384" t="s">
        <v>2335</v>
      </c>
      <c r="E380" t="str">
        <f t="shared" si="27"/>
        <v>227802248200299</v>
      </c>
      <c r="F380" t="str">
        <f t="shared" si="28"/>
        <v>7</v>
      </c>
      <c r="G380">
        <v>14</v>
      </c>
      <c r="H380" s="384" t="s">
        <v>2681</v>
      </c>
      <c r="I380" s="633">
        <v>-730103198</v>
      </c>
      <c r="J380" s="314">
        <f t="shared" si="30"/>
        <v>-730103.19799999997</v>
      </c>
      <c r="K380" t="str">
        <f>+VLOOKUP(D380,'plan de cuentas'!C:G,4,0)</f>
        <v>PASIVOS Y PATRIMONIO NETO</v>
      </c>
      <c r="L380" t="str">
        <f>VLOOKUP(D380,'plan de cuentas'!C:H,5,0)</f>
        <v>Préstamos Otros a largo plazo</v>
      </c>
      <c r="M380" t="str">
        <f>VLOOKUP(D380,'plan de cuentas'!C:I,6,0)</f>
        <v>Otros Prestamos a Largo Plazo</v>
      </c>
      <c r="N380" t="str">
        <f>VLOOKUP(D380,'plan de cuentas'!C:J,7,0)</f>
        <v>Pasivos no corrientes</v>
      </c>
      <c r="P380" t="str">
        <f t="shared" si="31"/>
        <v>22482</v>
      </c>
      <c r="Q380" t="str">
        <f t="shared" si="29"/>
        <v>22</v>
      </c>
    </row>
    <row r="381" spans="1:17" x14ac:dyDescent="0.25">
      <c r="A381" s="644">
        <v>44742</v>
      </c>
      <c r="B381" s="383">
        <v>6</v>
      </c>
      <c r="C381" s="383" t="s">
        <v>2911</v>
      </c>
      <c r="D381" s="383" t="s">
        <v>2336</v>
      </c>
      <c r="E381" t="str">
        <f t="shared" si="27"/>
        <v>228802248200299</v>
      </c>
      <c r="F381" t="str">
        <f t="shared" si="28"/>
        <v>8</v>
      </c>
      <c r="G381">
        <v>14</v>
      </c>
      <c r="H381" s="383" t="s">
        <v>2681</v>
      </c>
      <c r="I381" s="632">
        <v>-14025254179</v>
      </c>
      <c r="J381" s="314">
        <f t="shared" si="30"/>
        <v>-14025254.179</v>
      </c>
      <c r="K381" t="str">
        <f>+VLOOKUP(D381,'plan de cuentas'!C:G,4,0)</f>
        <v>PASIVOS Y PATRIMONIO NETO</v>
      </c>
      <c r="L381" t="str">
        <f>VLOOKUP(D381,'plan de cuentas'!C:H,5,0)</f>
        <v>Préstamos Otros a largo plazo</v>
      </c>
      <c r="M381" t="str">
        <f>VLOOKUP(D381,'plan de cuentas'!C:I,6,0)</f>
        <v>Otros Prestamos a Largo Plazo</v>
      </c>
      <c r="N381" t="str">
        <f>VLOOKUP(D381,'plan de cuentas'!C:J,7,0)</f>
        <v>Pasivos no corrientes</v>
      </c>
      <c r="P381" t="str">
        <f t="shared" si="31"/>
        <v>22482</v>
      </c>
      <c r="Q381" t="str">
        <f t="shared" si="29"/>
        <v>22</v>
      </c>
    </row>
    <row r="382" spans="1:17" x14ac:dyDescent="0.25">
      <c r="A382" s="644">
        <v>44742</v>
      </c>
      <c r="B382" s="384">
        <v>6</v>
      </c>
      <c r="C382" s="384" t="s">
        <v>5120</v>
      </c>
      <c r="D382" s="384" t="s">
        <v>4656</v>
      </c>
      <c r="E382" t="str">
        <f t="shared" si="27"/>
        <v>222802249200201</v>
      </c>
      <c r="F382" t="str">
        <f t="shared" si="28"/>
        <v>2</v>
      </c>
      <c r="G382">
        <v>14</v>
      </c>
      <c r="H382" s="384" t="s">
        <v>2682</v>
      </c>
      <c r="I382" s="633">
        <v>157743767</v>
      </c>
      <c r="J382" s="314">
        <f t="shared" si="30"/>
        <v>157743.76699999999</v>
      </c>
      <c r="K382" t="str">
        <f>+VLOOKUP(D382,'plan de cuentas'!C:G,4,0)</f>
        <v>PASIVOS Y PATRIMONIO NETO</v>
      </c>
      <c r="L382" t="str">
        <f>VLOOKUP(D382,'plan de cuentas'!C:H,5,0)</f>
        <v>Préstamos Otros a Corto plazo</v>
      </c>
      <c r="M382" t="str">
        <f>VLOOKUP(D382,'plan de cuentas'!C:I,6,0)</f>
        <v>Préstamos Otros a Corto plazo</v>
      </c>
      <c r="N382" t="str">
        <f>VLOOKUP(D382,'plan de cuentas'!C:J,7,0)</f>
        <v>Pasivos corrientes</v>
      </c>
      <c r="P382" t="str">
        <f t="shared" si="31"/>
        <v>22492</v>
      </c>
      <c r="Q382" t="str">
        <f t="shared" si="29"/>
        <v>22</v>
      </c>
    </row>
    <row r="383" spans="1:17" x14ac:dyDescent="0.25">
      <c r="A383" s="644">
        <v>44742</v>
      </c>
      <c r="B383" s="383">
        <v>7</v>
      </c>
      <c r="C383" s="383" t="s">
        <v>4832</v>
      </c>
      <c r="D383" s="383" t="s">
        <v>4657</v>
      </c>
      <c r="E383" t="str">
        <f t="shared" si="27"/>
        <v>223802249200201</v>
      </c>
      <c r="F383" t="str">
        <f t="shared" si="28"/>
        <v>3</v>
      </c>
      <c r="G383">
        <v>14</v>
      </c>
      <c r="H383" s="383" t="s">
        <v>2682</v>
      </c>
      <c r="I383" s="632">
        <v>91533871</v>
      </c>
      <c r="J383" s="314">
        <f t="shared" si="30"/>
        <v>91533.870999999999</v>
      </c>
      <c r="K383" t="str">
        <f>+VLOOKUP(D383,'plan de cuentas'!C:G,4,0)</f>
        <v>PASIVOS Y PATRIMONIO NETO</v>
      </c>
      <c r="L383" t="str">
        <f>VLOOKUP(D383,'plan de cuentas'!C:H,5,0)</f>
        <v>Préstamos Otros a Corto plazo</v>
      </c>
      <c r="M383" t="str">
        <f>VLOOKUP(D383,'plan de cuentas'!C:I,6,0)</f>
        <v>Préstamos Otros a Corto plazo</v>
      </c>
      <c r="N383" t="str">
        <f>VLOOKUP(D383,'plan de cuentas'!C:J,7,0)</f>
        <v>Pasivos corrientes</v>
      </c>
      <c r="P383" t="str">
        <f t="shared" si="31"/>
        <v>22492</v>
      </c>
      <c r="Q383" t="str">
        <f t="shared" si="29"/>
        <v>22</v>
      </c>
    </row>
    <row r="384" spans="1:17" s="414" customFormat="1" x14ac:dyDescent="0.25">
      <c r="A384" s="644">
        <v>44742</v>
      </c>
      <c r="B384" s="384">
        <v>7</v>
      </c>
      <c r="C384" s="384" t="s">
        <v>5121</v>
      </c>
      <c r="D384" s="384" t="s">
        <v>2339</v>
      </c>
      <c r="E384" t="str">
        <f t="shared" si="27"/>
        <v>226802249200201</v>
      </c>
      <c r="F384" t="str">
        <f t="shared" si="28"/>
        <v>6</v>
      </c>
      <c r="G384">
        <v>14</v>
      </c>
      <c r="H384" s="384" t="s">
        <v>2682</v>
      </c>
      <c r="I384" s="633">
        <v>71625721</v>
      </c>
      <c r="J384" s="314">
        <f t="shared" si="30"/>
        <v>71625.721000000005</v>
      </c>
      <c r="K384" t="str">
        <f>+VLOOKUP(D384,'plan de cuentas'!C:G,4,0)</f>
        <v>PASIVOS Y PATRIMONIO NETO</v>
      </c>
      <c r="L384" t="str">
        <f>VLOOKUP(D384,'plan de cuentas'!C:H,5,0)</f>
        <v>Préstamos Otros a Corto plazo</v>
      </c>
      <c r="M384" t="str">
        <f>VLOOKUP(D384,'plan de cuentas'!C:I,6,0)</f>
        <v>Préstamos Otros a Corto plazo</v>
      </c>
      <c r="N384" t="str">
        <f>VLOOKUP(D384,'plan de cuentas'!C:J,7,0)</f>
        <v>Pasivos corrientes</v>
      </c>
      <c r="O384"/>
      <c r="P384" t="str">
        <f t="shared" si="31"/>
        <v>22492</v>
      </c>
      <c r="Q384" t="str">
        <f t="shared" si="29"/>
        <v>22</v>
      </c>
    </row>
    <row r="385" spans="1:17" s="414" customFormat="1" x14ac:dyDescent="0.25">
      <c r="A385" s="644">
        <v>44742</v>
      </c>
      <c r="B385" s="383">
        <v>6</v>
      </c>
      <c r="C385" s="383" t="s">
        <v>2912</v>
      </c>
      <c r="D385" s="383" t="s">
        <v>2340</v>
      </c>
      <c r="E385" t="str">
        <f t="shared" si="27"/>
        <v>227802249200201</v>
      </c>
      <c r="F385" t="str">
        <f t="shared" si="28"/>
        <v>7</v>
      </c>
      <c r="G385">
        <v>14</v>
      </c>
      <c r="H385" s="383" t="s">
        <v>2682</v>
      </c>
      <c r="I385" s="632">
        <v>984205331</v>
      </c>
      <c r="J385" s="314">
        <f t="shared" si="30"/>
        <v>984205.33100000001</v>
      </c>
      <c r="K385" t="str">
        <f>+VLOOKUP(D385,'plan de cuentas'!C:G,4,0)</f>
        <v>PASIVOS Y PATRIMONIO NETO</v>
      </c>
      <c r="L385" t="str">
        <f>VLOOKUP(D385,'plan de cuentas'!C:H,5,0)</f>
        <v>Préstamos Otros a Corto plazo</v>
      </c>
      <c r="M385" t="str">
        <f>VLOOKUP(D385,'plan de cuentas'!C:I,6,0)</f>
        <v>Préstamos Otros a Corto plazo</v>
      </c>
      <c r="N385" t="str">
        <f>VLOOKUP(D385,'plan de cuentas'!C:J,7,0)</f>
        <v>Pasivos corrientes</v>
      </c>
      <c r="O385"/>
      <c r="P385" t="str">
        <f t="shared" si="31"/>
        <v>22492</v>
      </c>
      <c r="Q385" t="str">
        <f t="shared" si="29"/>
        <v>22</v>
      </c>
    </row>
    <row r="386" spans="1:17" s="414" customFormat="1" x14ac:dyDescent="0.25">
      <c r="A386" s="644">
        <v>44742</v>
      </c>
      <c r="B386" s="384">
        <v>6</v>
      </c>
      <c r="C386" s="384" t="s">
        <v>2913</v>
      </c>
      <c r="D386" s="384" t="s">
        <v>2341</v>
      </c>
      <c r="E386" t="str">
        <f t="shared" si="27"/>
        <v>228802249200201</v>
      </c>
      <c r="F386" t="str">
        <f t="shared" si="28"/>
        <v>8</v>
      </c>
      <c r="G386">
        <v>14</v>
      </c>
      <c r="H386" s="384" t="s">
        <v>2682</v>
      </c>
      <c r="I386" s="633">
        <v>8002675331</v>
      </c>
      <c r="J386" s="314">
        <f t="shared" si="30"/>
        <v>8002675.3310000002</v>
      </c>
      <c r="K386" t="str">
        <f>+VLOOKUP(D386,'plan de cuentas'!C:G,4,0)</f>
        <v>PASIVOS Y PATRIMONIO NETO</v>
      </c>
      <c r="L386" t="str">
        <f>VLOOKUP(D386,'plan de cuentas'!C:H,5,0)</f>
        <v>Préstamos Otros a Corto plazo</v>
      </c>
      <c r="M386" t="str">
        <f>VLOOKUP(D386,'plan de cuentas'!C:I,6,0)</f>
        <v>Préstamos Otros a Corto plazo</v>
      </c>
      <c r="N386" t="str">
        <f>VLOOKUP(D386,'plan de cuentas'!C:J,7,0)</f>
        <v>Pasivos corrientes</v>
      </c>
      <c r="O386"/>
      <c r="P386" t="str">
        <f t="shared" si="31"/>
        <v>22492</v>
      </c>
      <c r="Q386" t="str">
        <f t="shared" si="29"/>
        <v>22</v>
      </c>
    </row>
    <row r="387" spans="1:17" s="414" customFormat="1" x14ac:dyDescent="0.25">
      <c r="A387" s="644">
        <v>44742</v>
      </c>
      <c r="B387" s="383">
        <v>6</v>
      </c>
      <c r="C387" s="383" t="s">
        <v>5122</v>
      </c>
      <c r="D387" s="383" t="s">
        <v>4886</v>
      </c>
      <c r="E387" t="str">
        <f t="shared" si="27"/>
        <v>223802249200299</v>
      </c>
      <c r="F387" t="str">
        <f t="shared" si="28"/>
        <v>3</v>
      </c>
      <c r="G387">
        <v>14</v>
      </c>
      <c r="H387" s="383" t="s">
        <v>2683</v>
      </c>
      <c r="I387" s="632">
        <v>195444071</v>
      </c>
      <c r="J387" s="314">
        <f t="shared" si="30"/>
        <v>195444.071</v>
      </c>
      <c r="K387" t="str">
        <f>+VLOOKUP(D387,'plan de cuentas'!C:G,4,0)</f>
        <v>PASIVOS Y PATRIMONIO NETO</v>
      </c>
      <c r="L387" t="str">
        <f>VLOOKUP(D387,'plan de cuentas'!C:H,5,0)</f>
        <v>Préstamos Otros a Corto plazo</v>
      </c>
      <c r="M387" t="str">
        <f>VLOOKUP(D387,'plan de cuentas'!C:I,6,0)</f>
        <v>Préstamos Otros a Corto plazo</v>
      </c>
      <c r="N387" t="str">
        <f>VLOOKUP(D387,'plan de cuentas'!C:J,7,0)</f>
        <v>Pasivos corrientes</v>
      </c>
      <c r="O387"/>
      <c r="P387" t="str">
        <f t="shared" si="31"/>
        <v>22492</v>
      </c>
      <c r="Q387" t="str">
        <f t="shared" si="29"/>
        <v>22</v>
      </c>
    </row>
    <row r="388" spans="1:17" s="414" customFormat="1" x14ac:dyDescent="0.25">
      <c r="A388" s="644">
        <v>44742</v>
      </c>
      <c r="B388" s="384">
        <v>6</v>
      </c>
      <c r="C388" s="384" t="s">
        <v>5123</v>
      </c>
      <c r="D388" s="384" t="s">
        <v>4551</v>
      </c>
      <c r="E388" t="str">
        <f t="shared" si="27"/>
        <v>224802249200299</v>
      </c>
      <c r="F388" t="str">
        <f t="shared" si="28"/>
        <v>4</v>
      </c>
      <c r="G388">
        <v>14</v>
      </c>
      <c r="H388" s="384" t="s">
        <v>2683</v>
      </c>
      <c r="I388" s="633">
        <v>357675</v>
      </c>
      <c r="J388" s="314">
        <f t="shared" si="30"/>
        <v>357.67500000000001</v>
      </c>
      <c r="K388" t="str">
        <f>+VLOOKUP(D388,'plan de cuentas'!C:G,4,0)</f>
        <v>PASIVOS Y PATRIMONIO NETO</v>
      </c>
      <c r="L388" t="str">
        <f>VLOOKUP(D388,'plan de cuentas'!C:H,5,0)</f>
        <v>Préstamos Otros a Corto plazo</v>
      </c>
      <c r="M388" t="str">
        <f>VLOOKUP(D388,'plan de cuentas'!C:I,6,0)</f>
        <v>Préstamos Otros a Corto plazo</v>
      </c>
      <c r="N388" t="str">
        <f>VLOOKUP(D388,'plan de cuentas'!C:J,7,0)</f>
        <v>Pasivos corrientes</v>
      </c>
      <c r="O388"/>
      <c r="P388" t="str">
        <f t="shared" si="31"/>
        <v>22492</v>
      </c>
      <c r="Q388" t="str">
        <f t="shared" si="29"/>
        <v>22</v>
      </c>
    </row>
    <row r="389" spans="1:17" s="414" customFormat="1" x14ac:dyDescent="0.25">
      <c r="A389" s="644">
        <v>44742</v>
      </c>
      <c r="B389" s="383">
        <v>6</v>
      </c>
      <c r="C389" s="383" t="s">
        <v>2914</v>
      </c>
      <c r="D389" s="383" t="s">
        <v>2342</v>
      </c>
      <c r="E389" t="str">
        <f t="shared" ref="E389:E452" si="32">+MID(D389,3,2)&amp;+MID(D389,6,1)&amp;+MID(D389,8,2)&amp;+MID(D389,11,3)&amp;+MID(D389,17,2)&amp;+MID(D389,20,3)&amp;+MID(D389,24,2)</f>
        <v>225802249200299</v>
      </c>
      <c r="F389" t="str">
        <f t="shared" ref="F389:F452" si="33">MID(E389,3,1)</f>
        <v>5</v>
      </c>
      <c r="G389">
        <v>14</v>
      </c>
      <c r="H389" s="383" t="s">
        <v>2683</v>
      </c>
      <c r="I389" s="632">
        <v>243044384</v>
      </c>
      <c r="J389" s="314">
        <f t="shared" si="30"/>
        <v>243044.38399999999</v>
      </c>
      <c r="K389" t="str">
        <f>+VLOOKUP(D389,'plan de cuentas'!C:G,4,0)</f>
        <v>PASIVOS Y PATRIMONIO NETO</v>
      </c>
      <c r="L389" t="str">
        <f>VLOOKUP(D389,'plan de cuentas'!C:H,5,0)</f>
        <v>Préstamos Otros a Corto plazo</v>
      </c>
      <c r="M389" t="str">
        <f>VLOOKUP(D389,'plan de cuentas'!C:I,6,0)</f>
        <v>Préstamos Otros a Corto plazo</v>
      </c>
      <c r="N389" t="str">
        <f>VLOOKUP(D389,'plan de cuentas'!C:J,7,0)</f>
        <v>Pasivos corrientes</v>
      </c>
      <c r="O389"/>
      <c r="P389" t="str">
        <f t="shared" si="31"/>
        <v>22492</v>
      </c>
      <c r="Q389" t="str">
        <f t="shared" si="29"/>
        <v>22</v>
      </c>
    </row>
    <row r="390" spans="1:17" s="414" customFormat="1" x14ac:dyDescent="0.25">
      <c r="A390" s="644">
        <v>44742</v>
      </c>
      <c r="B390" s="384">
        <v>6</v>
      </c>
      <c r="C390" s="384" t="s">
        <v>2915</v>
      </c>
      <c r="D390" s="384" t="s">
        <v>2343</v>
      </c>
      <c r="E390" t="str">
        <f t="shared" si="32"/>
        <v>226802249200299</v>
      </c>
      <c r="F390" t="str">
        <f t="shared" si="33"/>
        <v>6</v>
      </c>
      <c r="G390">
        <v>14</v>
      </c>
      <c r="H390" s="384" t="s">
        <v>2683</v>
      </c>
      <c r="I390" s="633">
        <v>759966027</v>
      </c>
      <c r="J390" s="314">
        <f t="shared" si="30"/>
        <v>759966.027</v>
      </c>
      <c r="K390" t="str">
        <f>+VLOOKUP(D390,'plan de cuentas'!C:G,4,0)</f>
        <v>PASIVOS Y PATRIMONIO NETO</v>
      </c>
      <c r="L390" t="str">
        <f>VLOOKUP(D390,'plan de cuentas'!C:H,5,0)</f>
        <v>Préstamos Otros a Corto plazo</v>
      </c>
      <c r="M390" t="str">
        <f>VLOOKUP(D390,'plan de cuentas'!C:I,6,0)</f>
        <v>Préstamos Otros a Corto plazo</v>
      </c>
      <c r="N390" t="str">
        <f>VLOOKUP(D390,'plan de cuentas'!C:J,7,0)</f>
        <v>Pasivos corrientes</v>
      </c>
      <c r="O390"/>
      <c r="P390" t="str">
        <f t="shared" si="31"/>
        <v>22492</v>
      </c>
      <c r="Q390" t="str">
        <f t="shared" ref="Q390:Q453" si="34">+LEFT(E390,2)</f>
        <v>22</v>
      </c>
    </row>
    <row r="391" spans="1:17" s="414" customFormat="1" x14ac:dyDescent="0.25">
      <c r="A391" s="644">
        <v>44742</v>
      </c>
      <c r="B391" s="383">
        <v>6</v>
      </c>
      <c r="C391" s="383" t="s">
        <v>2916</v>
      </c>
      <c r="D391" s="383" t="s">
        <v>2344</v>
      </c>
      <c r="E391" t="str">
        <f t="shared" si="32"/>
        <v>227802249200299</v>
      </c>
      <c r="F391" t="str">
        <f t="shared" si="33"/>
        <v>7</v>
      </c>
      <c r="G391">
        <v>14</v>
      </c>
      <c r="H391" s="383" t="s">
        <v>2683</v>
      </c>
      <c r="I391" s="632">
        <v>217723078</v>
      </c>
      <c r="J391" s="314">
        <f t="shared" si="30"/>
        <v>217723.07800000001</v>
      </c>
      <c r="K391" t="str">
        <f>+VLOOKUP(D391,'plan de cuentas'!C:G,4,0)</f>
        <v>PASIVOS Y PATRIMONIO NETO</v>
      </c>
      <c r="L391" t="str">
        <f>VLOOKUP(D391,'plan de cuentas'!C:H,5,0)</f>
        <v>Préstamos Otros a largo plazo</v>
      </c>
      <c r="M391" t="str">
        <f>VLOOKUP(D391,'plan de cuentas'!C:I,6,0)</f>
        <v>Otros Prestamos a Largo Plazo</v>
      </c>
      <c r="N391" t="str">
        <f>VLOOKUP(D391,'plan de cuentas'!C:J,7,0)</f>
        <v>Pasivos no corrientes</v>
      </c>
      <c r="O391"/>
      <c r="P391" t="str">
        <f t="shared" si="31"/>
        <v>22492</v>
      </c>
      <c r="Q391" t="str">
        <f t="shared" si="34"/>
        <v>22</v>
      </c>
    </row>
    <row r="392" spans="1:17" s="414" customFormat="1" x14ac:dyDescent="0.25">
      <c r="A392" s="644">
        <v>44742</v>
      </c>
      <c r="B392" s="384">
        <v>6</v>
      </c>
      <c r="C392" s="384" t="s">
        <v>2917</v>
      </c>
      <c r="D392" s="384" t="s">
        <v>2345</v>
      </c>
      <c r="E392" t="str">
        <f t="shared" si="32"/>
        <v>228802249200299</v>
      </c>
      <c r="F392" t="str">
        <f t="shared" si="33"/>
        <v>8</v>
      </c>
      <c r="G392">
        <v>14</v>
      </c>
      <c r="H392" s="384" t="s">
        <v>2683</v>
      </c>
      <c r="I392" s="633">
        <v>12526908668</v>
      </c>
      <c r="J392" s="314">
        <f t="shared" si="30"/>
        <v>12526908.668</v>
      </c>
      <c r="K392" t="str">
        <f>+VLOOKUP(D392,'plan de cuentas'!C:G,4,0)</f>
        <v>PASIVOS Y PATRIMONIO NETO</v>
      </c>
      <c r="L392" t="str">
        <f>VLOOKUP(D392,'plan de cuentas'!C:H,5,0)</f>
        <v>Préstamos Otros a largo plazo</v>
      </c>
      <c r="M392" t="str">
        <f>VLOOKUP(D392,'plan de cuentas'!C:I,6,0)</f>
        <v>Otros Prestamos a Largo Plazo</v>
      </c>
      <c r="N392" t="str">
        <f>VLOOKUP(D392,'plan de cuentas'!C:J,7,0)</f>
        <v>Pasivos no corrientes</v>
      </c>
      <c r="O392"/>
      <c r="P392" t="str">
        <f t="shared" si="31"/>
        <v>22492</v>
      </c>
      <c r="Q392" t="str">
        <f t="shared" si="34"/>
        <v>22</v>
      </c>
    </row>
    <row r="393" spans="1:17" s="414" customFormat="1" x14ac:dyDescent="0.25">
      <c r="A393" s="644">
        <v>44742</v>
      </c>
      <c r="B393" s="383">
        <v>6</v>
      </c>
      <c r="C393" s="383" t="s">
        <v>2918</v>
      </c>
      <c r="D393" s="383" t="s">
        <v>2346</v>
      </c>
      <c r="E393" t="str">
        <f t="shared" si="32"/>
        <v>228802348200001</v>
      </c>
      <c r="F393" t="str">
        <f t="shared" si="33"/>
        <v>8</v>
      </c>
      <c r="G393">
        <v>14</v>
      </c>
      <c r="H393" s="383" t="s">
        <v>2684</v>
      </c>
      <c r="I393" s="632">
        <v>-3759166462</v>
      </c>
      <c r="J393" s="314">
        <f t="shared" si="30"/>
        <v>-3759166.4619999998</v>
      </c>
      <c r="K393" t="str">
        <f>+VLOOKUP(D393,'plan de cuentas'!C:G,4,0)</f>
        <v>PASIVOS Y PATRIMONIO NETO</v>
      </c>
      <c r="L393" t="str">
        <f>VLOOKUP(D393,'plan de cuentas'!C:H,5,0)</f>
        <v>Deuda bursátil</v>
      </c>
      <c r="M393" t="str">
        <f>VLOOKUP(D393,'plan de cuentas'!C:I,6,0)</f>
        <v>Deuda bursátil</v>
      </c>
      <c r="N393" t="str">
        <f>VLOOKUP(D393,'plan de cuentas'!C:J,7,0)</f>
        <v>Pasivos no corrientes</v>
      </c>
      <c r="O393"/>
      <c r="P393" t="str">
        <f t="shared" si="31"/>
        <v>23482</v>
      </c>
      <c r="Q393" t="str">
        <f t="shared" si="34"/>
        <v>22</v>
      </c>
    </row>
    <row r="394" spans="1:17" s="414" customFormat="1" x14ac:dyDescent="0.25">
      <c r="A394" s="644">
        <v>44742</v>
      </c>
      <c r="B394" s="384">
        <v>6</v>
      </c>
      <c r="C394" s="384" t="s">
        <v>2919</v>
      </c>
      <c r="D394" s="384" t="s">
        <v>2348</v>
      </c>
      <c r="E394" t="str">
        <f t="shared" si="32"/>
        <v>228802348200099</v>
      </c>
      <c r="F394" t="str">
        <f t="shared" si="33"/>
        <v>8</v>
      </c>
      <c r="G394">
        <v>14</v>
      </c>
      <c r="H394" s="384" t="s">
        <v>2684</v>
      </c>
      <c r="I394" s="633">
        <v>-41018349332</v>
      </c>
      <c r="J394" s="314">
        <f t="shared" si="30"/>
        <v>-41018349.332000002</v>
      </c>
      <c r="K394" t="str">
        <f>+VLOOKUP(D394,'plan de cuentas'!C:G,4,0)</f>
        <v>PASIVOS Y PATRIMONIO NETO</v>
      </c>
      <c r="L394" t="str">
        <f>VLOOKUP(D394,'plan de cuentas'!C:H,5,0)</f>
        <v>Deuda bursátil</v>
      </c>
      <c r="M394" t="str">
        <f>VLOOKUP(D394,'plan de cuentas'!C:I,6,0)</f>
        <v>Deuda bursátil</v>
      </c>
      <c r="N394" t="str">
        <f>VLOOKUP(D394,'plan de cuentas'!C:J,7,0)</f>
        <v>Pasivos no corrientes</v>
      </c>
      <c r="O394"/>
      <c r="P394" t="str">
        <f t="shared" si="31"/>
        <v>23482</v>
      </c>
      <c r="Q394" t="str">
        <f t="shared" si="34"/>
        <v>22</v>
      </c>
    </row>
    <row r="395" spans="1:17" s="414" customFormat="1" x14ac:dyDescent="0.25">
      <c r="A395" s="644">
        <v>44742</v>
      </c>
      <c r="B395" s="383">
        <v>6</v>
      </c>
      <c r="C395" s="383" t="s">
        <v>2920</v>
      </c>
      <c r="D395" s="383" t="s">
        <v>2349</v>
      </c>
      <c r="E395" t="str">
        <f t="shared" si="32"/>
        <v>228802349200001</v>
      </c>
      <c r="F395" t="str">
        <f t="shared" si="33"/>
        <v>8</v>
      </c>
      <c r="G395">
        <v>14</v>
      </c>
      <c r="H395" s="383" t="s">
        <v>2685</v>
      </c>
      <c r="I395" s="632">
        <v>3509307723</v>
      </c>
      <c r="J395" s="314">
        <f t="shared" si="30"/>
        <v>3509307.7230000002</v>
      </c>
      <c r="K395" t="str">
        <f>+VLOOKUP(D395,'plan de cuentas'!C:G,4,0)</f>
        <v>PASIVOS Y PATRIMONIO NETO</v>
      </c>
      <c r="L395" t="str">
        <f>VLOOKUP(D395,'plan de cuentas'!C:H,5,0)</f>
        <v>Deuda bursátil</v>
      </c>
      <c r="M395" t="str">
        <f>VLOOKUP(D395,'plan de cuentas'!C:I,6,0)</f>
        <v>Deuda bursátil</v>
      </c>
      <c r="N395" t="str">
        <f>VLOOKUP(D395,'plan de cuentas'!C:J,7,0)</f>
        <v>Pasivos no corrientes</v>
      </c>
      <c r="O395"/>
      <c r="P395" t="str">
        <f t="shared" si="31"/>
        <v>23492</v>
      </c>
      <c r="Q395" t="str">
        <f t="shared" si="34"/>
        <v>22</v>
      </c>
    </row>
    <row r="396" spans="1:17" s="414" customFormat="1" x14ac:dyDescent="0.25">
      <c r="A396" s="644">
        <v>44742</v>
      </c>
      <c r="B396" s="384">
        <v>6</v>
      </c>
      <c r="C396" s="384" t="s">
        <v>2921</v>
      </c>
      <c r="D396" s="384" t="s">
        <v>2351</v>
      </c>
      <c r="E396" t="str">
        <f t="shared" si="32"/>
        <v>228802349200099</v>
      </c>
      <c r="F396" t="str">
        <f t="shared" si="33"/>
        <v>8</v>
      </c>
      <c r="G396">
        <v>14</v>
      </c>
      <c r="H396" s="384" t="s">
        <v>2685</v>
      </c>
      <c r="I396" s="633">
        <v>44239839067</v>
      </c>
      <c r="J396" s="314">
        <f t="shared" ref="J396:J459" si="35">I396/1000</f>
        <v>44239839.067000002</v>
      </c>
      <c r="K396" t="str">
        <f>+VLOOKUP(D396,'plan de cuentas'!C:G,4,0)</f>
        <v>PASIVOS Y PATRIMONIO NETO</v>
      </c>
      <c r="L396" t="str">
        <f>VLOOKUP(D396,'plan de cuentas'!C:H,5,0)</f>
        <v>Deuda bursátil</v>
      </c>
      <c r="M396" t="str">
        <f>VLOOKUP(D396,'plan de cuentas'!C:I,6,0)</f>
        <v>Deuda bursátil</v>
      </c>
      <c r="N396" t="str">
        <f>VLOOKUP(D396,'plan de cuentas'!C:J,7,0)</f>
        <v>Pasivos no corrientes</v>
      </c>
      <c r="O396"/>
      <c r="P396" t="str">
        <f t="shared" ref="P396:P459" si="36">MID(E396,6,5)</f>
        <v>23492</v>
      </c>
      <c r="Q396" t="str">
        <f t="shared" si="34"/>
        <v>22</v>
      </c>
    </row>
    <row r="397" spans="1:17" s="674" customFormat="1" x14ac:dyDescent="0.25">
      <c r="A397" s="670">
        <v>44742</v>
      </c>
      <c r="B397" s="671">
        <v>6</v>
      </c>
      <c r="C397" s="671" t="s">
        <v>5124</v>
      </c>
      <c r="D397" s="671" t="s">
        <v>3888</v>
      </c>
      <c r="E397" s="672" t="str">
        <f t="shared" si="32"/>
        <v>240102420100099</v>
      </c>
      <c r="F397" s="672" t="str">
        <f t="shared" si="33"/>
        <v>0</v>
      </c>
      <c r="G397" s="672">
        <f>+VLOOKUP(L397,BG!$D$10:$F$70,3,FALSE)</f>
        <v>17</v>
      </c>
      <c r="H397" s="671" t="s">
        <v>3889</v>
      </c>
      <c r="I397" s="673">
        <f>2297349-2297349</f>
        <v>0</v>
      </c>
      <c r="J397" s="493">
        <f t="shared" si="35"/>
        <v>0</v>
      </c>
      <c r="K397" s="672" t="str">
        <f>+VLOOKUP(D397,'plan de cuentas'!C:G,4,0)</f>
        <v>PASIVOS Y PATRIMONIO NETO</v>
      </c>
      <c r="L397" s="672" t="str">
        <f>VLOOKUP(D397,'plan de cuentas'!C:H,5,0)</f>
        <v>Impuestos a pagar</v>
      </c>
      <c r="M397" s="672" t="str">
        <f>VLOOKUP(D397,'plan de cuentas'!C:I,6,0)</f>
        <v xml:space="preserve">Acreedores Fiscales </v>
      </c>
      <c r="N397" s="672" t="str">
        <f>VLOOKUP(D397,'plan de cuentas'!C:J,7,0)</f>
        <v>Pasivos corrientes</v>
      </c>
      <c r="O397" s="672"/>
      <c r="P397" s="672" t="str">
        <f t="shared" si="36"/>
        <v>24201</v>
      </c>
      <c r="Q397" s="672" t="str">
        <f t="shared" si="34"/>
        <v>24</v>
      </c>
    </row>
    <row r="398" spans="1:17" s="674" customFormat="1" x14ac:dyDescent="0.25">
      <c r="A398" s="670">
        <v>44742</v>
      </c>
      <c r="B398" s="675">
        <v>6</v>
      </c>
      <c r="C398" s="675" t="s">
        <v>5125</v>
      </c>
      <c r="D398" s="675" t="s">
        <v>3891</v>
      </c>
      <c r="E398" s="672" t="str">
        <f t="shared" si="32"/>
        <v>240102420100199</v>
      </c>
      <c r="F398" s="672" t="str">
        <f t="shared" si="33"/>
        <v>0</v>
      </c>
      <c r="G398" s="672">
        <f>+VLOOKUP(L398,BG!$D$10:$F$70,3,FALSE)</f>
        <v>17</v>
      </c>
      <c r="H398" s="675" t="s">
        <v>3892</v>
      </c>
      <c r="I398" s="676">
        <f>-125360300+2297349</f>
        <v>-123062951</v>
      </c>
      <c r="J398" s="493">
        <f t="shared" si="35"/>
        <v>-123062.951</v>
      </c>
      <c r="K398" s="672" t="str">
        <f>+VLOOKUP(D398,'plan de cuentas'!C:G,4,0)</f>
        <v>PASIVOS Y PATRIMONIO NETO</v>
      </c>
      <c r="L398" s="672" t="str">
        <f>VLOOKUP(D398,'plan de cuentas'!C:H,5,0)</f>
        <v>Impuestos a pagar</v>
      </c>
      <c r="M398" s="672" t="str">
        <f>VLOOKUP(D398,'plan de cuentas'!C:I,6,0)</f>
        <v xml:space="preserve">Acreedores Fiscales </v>
      </c>
      <c r="N398" s="672" t="str">
        <f>VLOOKUP(D398,'plan de cuentas'!C:J,7,0)</f>
        <v>Pasivos corrientes</v>
      </c>
      <c r="O398" s="672"/>
      <c r="P398" s="672" t="str">
        <f t="shared" si="36"/>
        <v>24201</v>
      </c>
      <c r="Q398" s="672" t="str">
        <f t="shared" si="34"/>
        <v>24</v>
      </c>
    </row>
    <row r="399" spans="1:17" s="414" customFormat="1" x14ac:dyDescent="0.25">
      <c r="A399" s="644">
        <v>44742</v>
      </c>
      <c r="B399" s="383">
        <v>6</v>
      </c>
      <c r="C399" s="383" t="s">
        <v>5126</v>
      </c>
      <c r="D399" s="383" t="s">
        <v>3894</v>
      </c>
      <c r="E399" t="str">
        <f t="shared" si="32"/>
        <v>240102420100399</v>
      </c>
      <c r="F399" t="str">
        <f t="shared" si="33"/>
        <v>0</v>
      </c>
      <c r="G399">
        <f>+VLOOKUP(L399,BG!$D$10:$F$70,3,FALSE)</f>
        <v>17</v>
      </c>
      <c r="H399" s="383" t="s">
        <v>3895</v>
      </c>
      <c r="I399" s="632">
        <v>-1270396191</v>
      </c>
      <c r="J399" s="314">
        <f t="shared" si="35"/>
        <v>-1270396.1910000001</v>
      </c>
      <c r="K399" t="str">
        <f>+VLOOKUP(D399,'plan de cuentas'!C:G,4,0)</f>
        <v>PASIVOS Y PATRIMONIO NETO</v>
      </c>
      <c r="L399" t="str">
        <f>VLOOKUP(D399,'plan de cuentas'!C:H,5,0)</f>
        <v>Impuestos a pagar</v>
      </c>
      <c r="M399" t="str">
        <f>VLOOKUP(D399,'plan de cuentas'!C:I,6,0)</f>
        <v xml:space="preserve">Acreedores Fiscales </v>
      </c>
      <c r="N399" t="str">
        <f>VLOOKUP(D399,'plan de cuentas'!C:J,7,0)</f>
        <v>Pasivos corrientes</v>
      </c>
      <c r="O399"/>
      <c r="P399" t="str">
        <f t="shared" si="36"/>
        <v>24201</v>
      </c>
      <c r="Q399" t="str">
        <f t="shared" si="34"/>
        <v>24</v>
      </c>
    </row>
    <row r="400" spans="1:17" s="414" customFormat="1" x14ac:dyDescent="0.25">
      <c r="A400" s="644">
        <v>44742</v>
      </c>
      <c r="B400" s="384">
        <v>6</v>
      </c>
      <c r="C400" s="384" t="s">
        <v>5127</v>
      </c>
      <c r="D400" s="384" t="s">
        <v>3897</v>
      </c>
      <c r="E400" t="str">
        <f t="shared" si="32"/>
        <v>240102420100499</v>
      </c>
      <c r="F400" t="str">
        <f t="shared" si="33"/>
        <v>0</v>
      </c>
      <c r="G400">
        <f>+VLOOKUP(L400,BG!$D$10:$F$70,3,FALSE)</f>
        <v>17</v>
      </c>
      <c r="H400" s="384" t="s">
        <v>3898</v>
      </c>
      <c r="I400" s="633">
        <v>-78720081</v>
      </c>
      <c r="J400" s="314">
        <f t="shared" si="35"/>
        <v>-78720.081000000006</v>
      </c>
      <c r="K400" t="str">
        <f>+VLOOKUP(D400,'plan de cuentas'!C:G,4,0)</f>
        <v>PASIVOS Y PATRIMONIO NETO</v>
      </c>
      <c r="L400" t="str">
        <f>VLOOKUP(D400,'plan de cuentas'!C:H,5,0)</f>
        <v>Impuestos a pagar</v>
      </c>
      <c r="M400" t="str">
        <f>VLOOKUP(D400,'plan de cuentas'!C:I,6,0)</f>
        <v xml:space="preserve">Acreedores Fiscales </v>
      </c>
      <c r="N400" t="str">
        <f>VLOOKUP(D400,'plan de cuentas'!C:J,7,0)</f>
        <v>Pasivos corrientes</v>
      </c>
      <c r="O400"/>
      <c r="P400" t="str">
        <f t="shared" si="36"/>
        <v>24201</v>
      </c>
      <c r="Q400" t="str">
        <f t="shared" si="34"/>
        <v>24</v>
      </c>
    </row>
    <row r="401" spans="1:17" s="414" customFormat="1" x14ac:dyDescent="0.25">
      <c r="A401" s="644">
        <v>44742</v>
      </c>
      <c r="B401" s="383">
        <v>6</v>
      </c>
      <c r="C401" s="383" t="s">
        <v>5128</v>
      </c>
      <c r="D401" s="383" t="s">
        <v>3900</v>
      </c>
      <c r="E401" t="str">
        <f t="shared" si="32"/>
        <v>240102420100799</v>
      </c>
      <c r="F401" t="str">
        <f t="shared" si="33"/>
        <v>0</v>
      </c>
      <c r="G401">
        <f>+VLOOKUP(L401,BG!$D$10:$F$70,3,FALSE)</f>
        <v>17</v>
      </c>
      <c r="H401" s="383" t="s">
        <v>3901</v>
      </c>
      <c r="I401" s="632">
        <v>-94466674</v>
      </c>
      <c r="J401" s="314">
        <f t="shared" si="35"/>
        <v>-94466.673999999999</v>
      </c>
      <c r="K401" t="str">
        <f>+VLOOKUP(D401,'plan de cuentas'!C:G,4,0)</f>
        <v>PASIVOS Y PATRIMONIO NETO</v>
      </c>
      <c r="L401" t="str">
        <f>VLOOKUP(D401,'plan de cuentas'!C:H,5,0)</f>
        <v>Impuestos a pagar</v>
      </c>
      <c r="M401" t="str">
        <f>VLOOKUP(D401,'plan de cuentas'!C:I,6,0)</f>
        <v xml:space="preserve">Acreedores Fiscales </v>
      </c>
      <c r="N401" t="str">
        <f>VLOOKUP(D401,'plan de cuentas'!C:J,7,0)</f>
        <v>Pasivos corrientes</v>
      </c>
      <c r="O401"/>
      <c r="P401" t="str">
        <f t="shared" si="36"/>
        <v>24201</v>
      </c>
      <c r="Q401" t="str">
        <f t="shared" si="34"/>
        <v>24</v>
      </c>
    </row>
    <row r="402" spans="1:17" s="414" customFormat="1" x14ac:dyDescent="0.25">
      <c r="A402" s="644">
        <v>44742</v>
      </c>
      <c r="B402" s="384">
        <v>6</v>
      </c>
      <c r="C402" s="384" t="s">
        <v>5129</v>
      </c>
      <c r="D402" s="384" t="s">
        <v>3904</v>
      </c>
      <c r="E402" t="str">
        <f t="shared" si="32"/>
        <v>240102440100099</v>
      </c>
      <c r="F402" t="str">
        <f t="shared" si="33"/>
        <v>0</v>
      </c>
      <c r="G402">
        <f>+VLOOKUP(L402,BG!$D$10:$F$70,3,FALSE)</f>
        <v>17</v>
      </c>
      <c r="H402" s="384" t="s">
        <v>3905</v>
      </c>
      <c r="I402" s="633">
        <v>-15108760</v>
      </c>
      <c r="J402" s="314">
        <f t="shared" si="35"/>
        <v>-15108.76</v>
      </c>
      <c r="K402" t="str">
        <f>+VLOOKUP(D402,'plan de cuentas'!C:G,4,0)</f>
        <v>PASIVOS Y PATRIMONIO NETO</v>
      </c>
      <c r="L402" t="str">
        <f>VLOOKUP(D402,'plan de cuentas'!C:H,5,0)</f>
        <v>Impuestos a pagar</v>
      </c>
      <c r="M402" t="str">
        <f>VLOOKUP(D402,'plan de cuentas'!C:I,6,0)</f>
        <v xml:space="preserve">Acreedores Fiscales </v>
      </c>
      <c r="N402" t="str">
        <f>VLOOKUP(D402,'plan de cuentas'!C:J,7,0)</f>
        <v>Pasivos corrientes</v>
      </c>
      <c r="O402"/>
      <c r="P402" t="str">
        <f t="shared" si="36"/>
        <v>24401</v>
      </c>
      <c r="Q402" t="str">
        <f t="shared" si="34"/>
        <v>24</v>
      </c>
    </row>
    <row r="403" spans="1:17" s="414" customFormat="1" ht="17.25" customHeight="1" x14ac:dyDescent="0.25">
      <c r="A403" s="644">
        <v>44742</v>
      </c>
      <c r="B403" s="383">
        <v>6</v>
      </c>
      <c r="C403" s="383" t="s">
        <v>5130</v>
      </c>
      <c r="D403" s="383" t="s">
        <v>3907</v>
      </c>
      <c r="E403" t="str">
        <f t="shared" si="32"/>
        <v>240102440100199</v>
      </c>
      <c r="F403" t="str">
        <f t="shared" si="33"/>
        <v>0</v>
      </c>
      <c r="G403">
        <f>+VLOOKUP(L403,BG!$D$10:$F$70,3,FALSE)</f>
        <v>17</v>
      </c>
      <c r="H403" s="383" t="s">
        <v>3908</v>
      </c>
      <c r="I403" s="632">
        <v>-310910512</v>
      </c>
      <c r="J403" s="314">
        <f t="shared" si="35"/>
        <v>-310910.51199999999</v>
      </c>
      <c r="K403" t="str">
        <f>+VLOOKUP(D403,'plan de cuentas'!C:G,4,0)</f>
        <v>PASIVOS Y PATRIMONIO NETO</v>
      </c>
      <c r="L403" t="str">
        <f>VLOOKUP(D403,'plan de cuentas'!C:H,5,0)</f>
        <v>Impuestos a pagar</v>
      </c>
      <c r="M403" t="str">
        <f>VLOOKUP(D403,'plan de cuentas'!C:I,6,0)</f>
        <v xml:space="preserve">Acreedores Fiscales </v>
      </c>
      <c r="N403" t="str">
        <f>VLOOKUP(D403,'plan de cuentas'!C:J,7,0)</f>
        <v>Pasivos corrientes</v>
      </c>
      <c r="O403"/>
      <c r="P403" t="str">
        <f t="shared" si="36"/>
        <v>24401</v>
      </c>
      <c r="Q403" t="str">
        <f t="shared" si="34"/>
        <v>24</v>
      </c>
    </row>
    <row r="404" spans="1:17" s="414" customFormat="1" ht="17.25" customHeight="1" x14ac:dyDescent="0.25">
      <c r="A404" s="644">
        <v>44742</v>
      </c>
      <c r="B404" s="384">
        <v>7</v>
      </c>
      <c r="C404" s="384" t="s">
        <v>5131</v>
      </c>
      <c r="D404" s="384" t="s">
        <v>3910</v>
      </c>
      <c r="E404" t="str">
        <f t="shared" si="32"/>
        <v>240102440100399</v>
      </c>
      <c r="F404" t="str">
        <f t="shared" si="33"/>
        <v>0</v>
      </c>
      <c r="G404">
        <f>+VLOOKUP(L404,BG!$D$10:$F$70,3,FALSE)</f>
        <v>17</v>
      </c>
      <c r="H404" s="384" t="s">
        <v>3911</v>
      </c>
      <c r="I404" s="633">
        <v>-83028138</v>
      </c>
      <c r="J404" s="314">
        <f t="shared" si="35"/>
        <v>-83028.138000000006</v>
      </c>
      <c r="K404" t="str">
        <f>+VLOOKUP(D404,'plan de cuentas'!C:G,4,0)</f>
        <v>PASIVOS Y PATRIMONIO NETO</v>
      </c>
      <c r="L404" t="str">
        <f>VLOOKUP(D404,'plan de cuentas'!C:H,5,0)</f>
        <v>Impuestos a pagar</v>
      </c>
      <c r="M404" t="str">
        <f>VLOOKUP(D404,'plan de cuentas'!C:I,6,0)</f>
        <v xml:space="preserve">Acreedores Fiscales </v>
      </c>
      <c r="N404" t="str">
        <f>VLOOKUP(D404,'plan de cuentas'!C:J,7,0)</f>
        <v>Pasivos corrientes</v>
      </c>
      <c r="O404"/>
      <c r="P404" t="str">
        <f t="shared" si="36"/>
        <v>24401</v>
      </c>
      <c r="Q404" t="str">
        <f t="shared" si="34"/>
        <v>24</v>
      </c>
    </row>
    <row r="405" spans="1:17" s="414" customFormat="1" ht="17.25" customHeight="1" x14ac:dyDescent="0.25">
      <c r="A405" s="644">
        <v>44742</v>
      </c>
      <c r="B405" s="383">
        <v>6</v>
      </c>
      <c r="C405" s="383" t="s">
        <v>5132</v>
      </c>
      <c r="D405" s="383" t="s">
        <v>1546</v>
      </c>
      <c r="E405" t="str">
        <f t="shared" si="32"/>
        <v>240102440100599</v>
      </c>
      <c r="F405" t="str">
        <f t="shared" si="33"/>
        <v>0</v>
      </c>
      <c r="G405">
        <f>+VLOOKUP(L405,BG!$D$10:$F$70,3,FALSE)</f>
        <v>17</v>
      </c>
      <c r="H405" s="383" t="s">
        <v>1779</v>
      </c>
      <c r="I405" s="632">
        <v>-25036797</v>
      </c>
      <c r="J405" s="314">
        <f t="shared" si="35"/>
        <v>-25036.796999999999</v>
      </c>
      <c r="K405" t="str">
        <f>+VLOOKUP(D405,'plan de cuentas'!C:G,4,0)</f>
        <v>PASIVOS Y PATRIMONIO NETO</v>
      </c>
      <c r="L405" t="str">
        <f>VLOOKUP(D405,'plan de cuentas'!C:H,5,0)</f>
        <v>Impuestos a pagar</v>
      </c>
      <c r="M405" t="str">
        <f>VLOOKUP(D405,'plan de cuentas'!C:I,6,0)</f>
        <v xml:space="preserve">Acreedores Fiscales </v>
      </c>
      <c r="N405" t="str">
        <f>VLOOKUP(D405,'plan de cuentas'!C:J,7,0)</f>
        <v>Pasivos corrientes</v>
      </c>
      <c r="O405"/>
      <c r="P405" t="str">
        <f t="shared" si="36"/>
        <v>24401</v>
      </c>
      <c r="Q405" t="str">
        <f t="shared" si="34"/>
        <v>24</v>
      </c>
    </row>
    <row r="406" spans="1:17" s="414" customFormat="1" x14ac:dyDescent="0.25">
      <c r="A406" s="644">
        <v>44742</v>
      </c>
      <c r="B406" s="384">
        <v>6</v>
      </c>
      <c r="C406" s="384" t="s">
        <v>5133</v>
      </c>
      <c r="D406" s="384" t="s">
        <v>4507</v>
      </c>
      <c r="E406" t="str">
        <f t="shared" si="32"/>
        <v>240102440100899</v>
      </c>
      <c r="F406" t="str">
        <f t="shared" si="33"/>
        <v>0</v>
      </c>
      <c r="G406">
        <f>+VLOOKUP(L406,BG!$D$10:$F$70,3,FALSE)</f>
        <v>17</v>
      </c>
      <c r="H406" s="384" t="s">
        <v>4513</v>
      </c>
      <c r="I406" s="633">
        <v>-146429</v>
      </c>
      <c r="J406" s="314">
        <f t="shared" si="35"/>
        <v>-146.429</v>
      </c>
      <c r="K406" t="str">
        <f>+VLOOKUP(D406,'plan de cuentas'!C:G,4,0)</f>
        <v>PASIVOS Y PATRIMONIO NETO</v>
      </c>
      <c r="L406" t="str">
        <f>VLOOKUP(D406,'plan de cuentas'!C:H,5,0)</f>
        <v>Impuestos a pagar</v>
      </c>
      <c r="M406" t="str">
        <f>VLOOKUP(D406,'plan de cuentas'!C:I,6,0)</f>
        <v xml:space="preserve">Acreedores Fiscales </v>
      </c>
      <c r="N406" t="str">
        <f>VLOOKUP(D406,'plan de cuentas'!C:J,7,0)</f>
        <v>Pasivos corrientes</v>
      </c>
      <c r="O406"/>
      <c r="P406" t="str">
        <f t="shared" si="36"/>
        <v>24401</v>
      </c>
      <c r="Q406" t="str">
        <f t="shared" si="34"/>
        <v>24</v>
      </c>
    </row>
    <row r="407" spans="1:17" s="414" customFormat="1" x14ac:dyDescent="0.25">
      <c r="A407" s="644">
        <v>44742</v>
      </c>
      <c r="B407" s="383">
        <v>6</v>
      </c>
      <c r="C407" s="383" t="s">
        <v>1941</v>
      </c>
      <c r="D407" s="383" t="s">
        <v>1547</v>
      </c>
      <c r="E407" t="str">
        <f t="shared" si="32"/>
        <v>240102460100199</v>
      </c>
      <c r="F407" t="str">
        <f t="shared" si="33"/>
        <v>0</v>
      </c>
      <c r="G407">
        <f>+VLOOKUP(L407,BG!$D$10:$F$70,3,FALSE)</f>
        <v>17</v>
      </c>
      <c r="H407" s="383" t="s">
        <v>1408</v>
      </c>
      <c r="I407" s="632">
        <v>-4392974629</v>
      </c>
      <c r="J407" s="314">
        <f t="shared" si="35"/>
        <v>-4392974.6289999997</v>
      </c>
      <c r="K407" t="str">
        <f>+VLOOKUP(D407,'plan de cuentas'!C:G,4,0)</f>
        <v>PASIVOS Y PATRIMONIO NETO</v>
      </c>
      <c r="L407" t="str">
        <f>VLOOKUP(D407,'plan de cuentas'!C:H,5,0)</f>
        <v>Impuestos a pagar</v>
      </c>
      <c r="M407" t="str">
        <f>VLOOKUP(D407,'plan de cuentas'!C:I,6,0)</f>
        <v xml:space="preserve">Acreedores Fiscales </v>
      </c>
      <c r="N407" t="str">
        <f>VLOOKUP(D407,'plan de cuentas'!C:J,7,0)</f>
        <v>Pasivos corrientes</v>
      </c>
      <c r="O407"/>
      <c r="P407" t="str">
        <f t="shared" si="36"/>
        <v>24601</v>
      </c>
      <c r="Q407" t="str">
        <f t="shared" si="34"/>
        <v>24</v>
      </c>
    </row>
    <row r="408" spans="1:17" s="414" customFormat="1" x14ac:dyDescent="0.25">
      <c r="A408" s="644">
        <v>44742</v>
      </c>
      <c r="B408" s="384">
        <v>6</v>
      </c>
      <c r="C408" s="384" t="s">
        <v>1942</v>
      </c>
      <c r="D408" s="384" t="s">
        <v>1151</v>
      </c>
      <c r="E408" t="str">
        <f t="shared" si="32"/>
        <v>240202500100199</v>
      </c>
      <c r="F408" t="str">
        <f t="shared" si="33"/>
        <v>0</v>
      </c>
      <c r="G408">
        <f>+VLOOKUP(L408,BG!$D$10:$F$70,3,FALSE)</f>
        <v>16</v>
      </c>
      <c r="H408" s="384" t="s">
        <v>1152</v>
      </c>
      <c r="I408" s="633">
        <v>-55396658</v>
      </c>
      <c r="J408" s="314">
        <f t="shared" si="35"/>
        <v>-55396.658000000003</v>
      </c>
      <c r="K408" t="str">
        <f>+VLOOKUP(D408,'plan de cuentas'!C:G,4,0)</f>
        <v>PASIVOS Y PATRIMONIO NETO</v>
      </c>
      <c r="L408" t="str">
        <f>VLOOKUP(D408,'plan de cuentas'!C:H,5,0)</f>
        <v>Remuneraciones y cargas sociales a pagar</v>
      </c>
      <c r="M408" t="str">
        <f>VLOOKUP(D408,'plan de cuentas'!C:I,6,0)</f>
        <v>Aportes y retenciones a pagar</v>
      </c>
      <c r="N408" t="str">
        <f>VLOOKUP(D408,'plan de cuentas'!C:J,7,0)</f>
        <v>Pasivos corrientes</v>
      </c>
      <c r="O408"/>
      <c r="P408" t="str">
        <f t="shared" si="36"/>
        <v>25001</v>
      </c>
      <c r="Q408" t="str">
        <f t="shared" si="34"/>
        <v>24</v>
      </c>
    </row>
    <row r="409" spans="1:17" s="414" customFormat="1" x14ac:dyDescent="0.25">
      <c r="A409" s="644">
        <v>44742</v>
      </c>
      <c r="B409" s="383">
        <v>6</v>
      </c>
      <c r="C409" s="383" t="s">
        <v>4833</v>
      </c>
      <c r="D409" s="383" t="s">
        <v>3924</v>
      </c>
      <c r="E409" t="str">
        <f t="shared" si="32"/>
        <v>240202520100299</v>
      </c>
      <c r="F409" t="str">
        <f t="shared" si="33"/>
        <v>0</v>
      </c>
      <c r="G409">
        <f>+VLOOKUP(L409,BG!$D$10:$F$70,3,FALSE)</f>
        <v>16</v>
      </c>
      <c r="H409" s="383" t="s">
        <v>3925</v>
      </c>
      <c r="I409" s="632">
        <v>-572331</v>
      </c>
      <c r="J409" s="314">
        <f t="shared" si="35"/>
        <v>-572.33100000000002</v>
      </c>
      <c r="K409" t="str">
        <f>+VLOOKUP(D409,'plan de cuentas'!C:G,4,0)</f>
        <v>PASIVOS Y PATRIMONIO NETO</v>
      </c>
      <c r="L409" t="str">
        <f>VLOOKUP(D409,'plan de cuentas'!C:H,5,0)</f>
        <v>Remuneraciones y cargas sociales a pagar</v>
      </c>
      <c r="M409" t="str">
        <f>VLOOKUP(D409,'plan de cuentas'!C:I,6,0)</f>
        <v>Sueldo y otras remuneraciones a pagar</v>
      </c>
      <c r="N409" t="str">
        <f>VLOOKUP(D409,'plan de cuentas'!C:J,7,0)</f>
        <v>Pasivos corrientes</v>
      </c>
      <c r="O409"/>
      <c r="P409" t="str">
        <f t="shared" si="36"/>
        <v>25201</v>
      </c>
      <c r="Q409" t="str">
        <f t="shared" si="34"/>
        <v>24</v>
      </c>
    </row>
    <row r="410" spans="1:17" s="414" customFormat="1" x14ac:dyDescent="0.25">
      <c r="A410" s="644">
        <v>44742</v>
      </c>
      <c r="B410" s="384">
        <v>6</v>
      </c>
      <c r="C410" s="384" t="s">
        <v>2922</v>
      </c>
      <c r="D410" s="384" t="s">
        <v>2357</v>
      </c>
      <c r="E410" t="str">
        <f t="shared" si="32"/>
        <v>240302540100799</v>
      </c>
      <c r="F410" t="str">
        <f t="shared" si="33"/>
        <v>0</v>
      </c>
      <c r="G410">
        <f>+VLOOKUP(L410,BG!$D$10:$F$70,3,FALSE)</f>
        <v>18</v>
      </c>
      <c r="H410" s="384" t="s">
        <v>4954</v>
      </c>
      <c r="I410" s="633">
        <v>-10495616768</v>
      </c>
      <c r="J410" s="314">
        <f t="shared" si="35"/>
        <v>-10495616.767999999</v>
      </c>
      <c r="K410" t="str">
        <f>+VLOOKUP(D410,'plan de cuentas'!C:G,4,0)</f>
        <v>PASIVOS Y PATRIMONIO NETO</v>
      </c>
      <c r="L410" t="str">
        <f>VLOOKUP(D410,'plan de cuentas'!C:H,5,0)</f>
        <v>Provisiones</v>
      </c>
      <c r="M410" t="str">
        <f>VLOOKUP(D410,'plan de cuentas'!C:I,6,0)</f>
        <v>Dividendos a Pagar</v>
      </c>
      <c r="N410" t="str">
        <f>VLOOKUP(D410,'plan de cuentas'!C:J,7,0)</f>
        <v>Pasivos corrientes</v>
      </c>
      <c r="O410"/>
      <c r="P410" t="str">
        <f t="shared" si="36"/>
        <v>25401</v>
      </c>
      <c r="Q410" t="str">
        <f t="shared" si="34"/>
        <v>24</v>
      </c>
    </row>
    <row r="411" spans="1:17" s="414" customFormat="1" x14ac:dyDescent="0.25">
      <c r="A411" s="644">
        <v>44742</v>
      </c>
      <c r="B411" s="383">
        <v>6</v>
      </c>
      <c r="C411" s="383" t="s">
        <v>2923</v>
      </c>
      <c r="D411" s="383" t="s">
        <v>2358</v>
      </c>
      <c r="E411" t="str">
        <f t="shared" si="32"/>
        <v>240302540100899</v>
      </c>
      <c r="F411" t="str">
        <f t="shared" si="33"/>
        <v>0</v>
      </c>
      <c r="G411">
        <f>+VLOOKUP(L411,BG!$D$10:$F$70,3,FALSE)</f>
        <v>18</v>
      </c>
      <c r="H411" s="630" t="s">
        <v>2691</v>
      </c>
      <c r="I411" s="632">
        <v>-434333985</v>
      </c>
      <c r="J411" s="314">
        <f t="shared" si="35"/>
        <v>-434333.98499999999</v>
      </c>
      <c r="K411" t="str">
        <f>+VLOOKUP(D411,'plan de cuentas'!C:G,4,0)</f>
        <v>PASIVOS Y PATRIMONIO NETO</v>
      </c>
      <c r="L411" t="str">
        <f>VLOOKUP(D411,'plan de cuentas'!C:H,5,0)</f>
        <v>Provisiones</v>
      </c>
      <c r="M411" t="str">
        <f>VLOOKUP(D411,'plan de cuentas'!C:I,6,0)</f>
        <v>Dividendos a Pagar</v>
      </c>
      <c r="N411" t="str">
        <f>VLOOKUP(D411,'plan de cuentas'!C:J,7,0)</f>
        <v>Pasivos corrientes</v>
      </c>
      <c r="O411"/>
      <c r="P411" t="str">
        <f t="shared" si="36"/>
        <v>25401</v>
      </c>
      <c r="Q411" t="str">
        <f t="shared" si="34"/>
        <v>24</v>
      </c>
    </row>
    <row r="412" spans="1:17" s="414" customFormat="1" x14ac:dyDescent="0.25">
      <c r="A412" s="644">
        <v>44742</v>
      </c>
      <c r="B412" s="384">
        <v>6</v>
      </c>
      <c r="C412" s="384" t="s">
        <v>1943</v>
      </c>
      <c r="D412" s="384" t="s">
        <v>1153</v>
      </c>
      <c r="E412" t="str">
        <f t="shared" si="32"/>
        <v>240402580200801</v>
      </c>
      <c r="F412" t="str">
        <f t="shared" si="33"/>
        <v>0</v>
      </c>
      <c r="G412">
        <f>+VLOOKUP(L412,BG!$D$10:$F$70,3,FALSE)</f>
        <v>13</v>
      </c>
      <c r="H412" s="631" t="s">
        <v>1154</v>
      </c>
      <c r="I412" s="633">
        <v>-842124993</v>
      </c>
      <c r="J412" s="314">
        <f t="shared" si="35"/>
        <v>-842124.99300000002</v>
      </c>
      <c r="K412" t="str">
        <f>+VLOOKUP(D412,'plan de cuentas'!C:G,4,0)</f>
        <v>PASIVOS Y PATRIMONIO NETO</v>
      </c>
      <c r="L412" t="str">
        <f>VLOOKUP(D412,'plan de cuentas'!C:H,5,0)</f>
        <v>Cuentas por pagar comerciales</v>
      </c>
      <c r="M412" t="str">
        <f>VLOOKUP(D412,'plan de cuentas'!C:I,6,0)</f>
        <v>Proveedores locales Moneda Extranjera</v>
      </c>
      <c r="N412" t="str">
        <f>VLOOKUP(D412,'plan de cuentas'!C:J,7,0)</f>
        <v>Pasivos corrientes</v>
      </c>
      <c r="O412"/>
      <c r="P412" t="str">
        <f t="shared" si="36"/>
        <v>25802</v>
      </c>
      <c r="Q412" t="str">
        <f t="shared" si="34"/>
        <v>24</v>
      </c>
    </row>
    <row r="413" spans="1:17" s="414" customFormat="1" x14ac:dyDescent="0.25">
      <c r="A413" s="644">
        <v>44742</v>
      </c>
      <c r="B413" s="383">
        <v>6</v>
      </c>
      <c r="C413" s="383" t="s">
        <v>1944</v>
      </c>
      <c r="D413" s="383" t="s">
        <v>1155</v>
      </c>
      <c r="E413" t="str">
        <f t="shared" si="32"/>
        <v>240402580200899</v>
      </c>
      <c r="F413" t="str">
        <f t="shared" si="33"/>
        <v>0</v>
      </c>
      <c r="G413">
        <f>+VLOOKUP(L413,BG!$D$10:$F$70,3,FALSE)</f>
        <v>13</v>
      </c>
      <c r="H413" s="383" t="s">
        <v>1154</v>
      </c>
      <c r="I413" s="632">
        <v>-1966340657</v>
      </c>
      <c r="J413" s="314">
        <f t="shared" si="35"/>
        <v>-1966340.6569999999</v>
      </c>
      <c r="K413" t="str">
        <f>+VLOOKUP(D413,'plan de cuentas'!C:G,4,0)</f>
        <v>PASIVOS Y PATRIMONIO NETO</v>
      </c>
      <c r="L413" t="str">
        <f>VLOOKUP(D413,'plan de cuentas'!C:H,5,0)</f>
        <v>Cuentas por pagar comerciales</v>
      </c>
      <c r="M413" t="str">
        <f>VLOOKUP(D413,'plan de cuentas'!C:I,6,0)</f>
        <v>Proveedores locales Moneda Local</v>
      </c>
      <c r="N413" t="str">
        <f>VLOOKUP(D413,'plan de cuentas'!C:J,7,0)</f>
        <v>Pasivos corrientes</v>
      </c>
      <c r="O413"/>
      <c r="P413" t="str">
        <f t="shared" si="36"/>
        <v>25802</v>
      </c>
      <c r="Q413" t="str">
        <f t="shared" si="34"/>
        <v>24</v>
      </c>
    </row>
    <row r="414" spans="1:17" s="414" customFormat="1" x14ac:dyDescent="0.25">
      <c r="A414" s="644">
        <v>44742</v>
      </c>
      <c r="B414" s="384">
        <v>6</v>
      </c>
      <c r="C414" s="384" t="s">
        <v>4924</v>
      </c>
      <c r="D414" s="384" t="s">
        <v>4888</v>
      </c>
      <c r="E414" t="str">
        <f t="shared" si="32"/>
        <v>240402580202201</v>
      </c>
      <c r="F414" t="str">
        <f t="shared" si="33"/>
        <v>0</v>
      </c>
      <c r="G414">
        <f>+VLOOKUP(L414,BG!$D$10:$F$70,3,FALSE)</f>
        <v>18</v>
      </c>
      <c r="H414" s="384" t="s">
        <v>4904</v>
      </c>
      <c r="I414" s="633">
        <v>-43198956</v>
      </c>
      <c r="J414" s="314">
        <f t="shared" si="35"/>
        <v>-43198.955999999998</v>
      </c>
      <c r="K414" t="str">
        <f>+VLOOKUP(D414,'plan de cuentas'!C:G,4,0)</f>
        <v>PASIVOS Y PATRIMONIO NETO</v>
      </c>
      <c r="L414" t="str">
        <f>VLOOKUP(D414,'plan de cuentas'!C:H,5,0)</f>
        <v>Provisiones</v>
      </c>
      <c r="M414" t="str">
        <f>VLOOKUP(D414,'plan de cuentas'!C:I,6,0)</f>
        <v>Cajero Gs Fielcorresponsal a Pagar</v>
      </c>
      <c r="N414" t="str">
        <f>VLOOKUP(D414,'plan de cuentas'!C:J,7,0)</f>
        <v>Pasivos corrientes</v>
      </c>
      <c r="O414"/>
      <c r="P414" t="str">
        <f t="shared" si="36"/>
        <v>25802</v>
      </c>
      <c r="Q414" t="str">
        <f t="shared" si="34"/>
        <v>24</v>
      </c>
    </row>
    <row r="415" spans="1:17" s="414" customFormat="1" x14ac:dyDescent="0.25">
      <c r="A415" s="644">
        <v>44742</v>
      </c>
      <c r="B415" s="383">
        <v>6</v>
      </c>
      <c r="C415" s="383" t="s">
        <v>5134</v>
      </c>
      <c r="D415" s="383" t="s">
        <v>4658</v>
      </c>
      <c r="E415" t="str">
        <f t="shared" si="32"/>
        <v>240402580202299</v>
      </c>
      <c r="F415" t="str">
        <f t="shared" si="33"/>
        <v>0</v>
      </c>
      <c r="G415">
        <f>+VLOOKUP(L415,BG!$D$10:$F$70,3,FALSE)</f>
        <v>18</v>
      </c>
      <c r="H415" s="383" t="s">
        <v>4683</v>
      </c>
      <c r="I415" s="632">
        <v>-45938147</v>
      </c>
      <c r="J415" s="314">
        <f t="shared" si="35"/>
        <v>-45938.146999999997</v>
      </c>
      <c r="K415" t="str">
        <f>+VLOOKUP(D415,'plan de cuentas'!C:G,4,0)</f>
        <v>PASIVOS Y PATRIMONIO NETO</v>
      </c>
      <c r="L415" t="str">
        <f>VLOOKUP(D415,'plan de cuentas'!C:H,5,0)</f>
        <v>Provisiones</v>
      </c>
      <c r="M415" t="str">
        <f>VLOOKUP(D415,'plan de cuentas'!C:I,6,0)</f>
        <v>Provisiones</v>
      </c>
      <c r="N415" t="str">
        <f>VLOOKUP(D415,'plan de cuentas'!C:J,7,0)</f>
        <v>Pasivos corrientes</v>
      </c>
      <c r="O415"/>
      <c r="P415" t="str">
        <f t="shared" si="36"/>
        <v>25802</v>
      </c>
      <c r="Q415" t="str">
        <f t="shared" si="34"/>
        <v>24</v>
      </c>
    </row>
    <row r="416" spans="1:17" s="414" customFormat="1" x14ac:dyDescent="0.25">
      <c r="A416" s="644">
        <v>44742</v>
      </c>
      <c r="B416" s="384">
        <v>6</v>
      </c>
      <c r="C416" s="384" t="s">
        <v>5135</v>
      </c>
      <c r="D416" s="384" t="s">
        <v>3938</v>
      </c>
      <c r="E416" t="str">
        <f t="shared" si="32"/>
        <v>240402580298199</v>
      </c>
      <c r="F416" t="str">
        <f t="shared" si="33"/>
        <v>0</v>
      </c>
      <c r="G416">
        <f>+VLOOKUP(L416,BG!$D$10:$F$70,3,FALSE)</f>
        <v>19</v>
      </c>
      <c r="H416" s="384" t="s">
        <v>3939</v>
      </c>
      <c r="I416" s="633">
        <v>19760</v>
      </c>
      <c r="J416" s="314">
        <f t="shared" si="35"/>
        <v>19.760000000000002</v>
      </c>
      <c r="K416" t="str">
        <f>+VLOOKUP(D416,'plan de cuentas'!C:G,4,0)</f>
        <v>PASIVOS Y PATRIMONIO NETO</v>
      </c>
      <c r="L416" t="str">
        <f>VLOOKUP(D416,'plan de cuentas'!C:H,5,0)</f>
        <v>Otros pasivos corrientes</v>
      </c>
      <c r="M416" t="str">
        <f>VLOOKUP(D416,'plan de cuentas'!C:I,6,0)</f>
        <v>Otros pasivos corrientes</v>
      </c>
      <c r="N416" t="str">
        <f>VLOOKUP(D416,'plan de cuentas'!C:J,7,0)</f>
        <v>Pasivos corrientes</v>
      </c>
      <c r="O416"/>
      <c r="P416" t="str">
        <f t="shared" si="36"/>
        <v>25802</v>
      </c>
      <c r="Q416" t="str">
        <f t="shared" si="34"/>
        <v>24</v>
      </c>
    </row>
    <row r="417" spans="1:17" s="414" customFormat="1" x14ac:dyDescent="0.25">
      <c r="A417" s="644">
        <v>44742</v>
      </c>
      <c r="B417" s="383">
        <v>6</v>
      </c>
      <c r="C417" s="383" t="s">
        <v>5136</v>
      </c>
      <c r="D417" s="383" t="s">
        <v>3942</v>
      </c>
      <c r="E417" t="str">
        <f t="shared" si="32"/>
        <v>240402600201399</v>
      </c>
      <c r="F417" t="str">
        <f t="shared" si="33"/>
        <v>0</v>
      </c>
      <c r="G417">
        <f>+VLOOKUP(L417,BG!$D$10:$F$70,3,FALSE)</f>
        <v>19</v>
      </c>
      <c r="H417" s="383" t="s">
        <v>4955</v>
      </c>
      <c r="I417" s="632">
        <v>-18062</v>
      </c>
      <c r="J417" s="314">
        <f t="shared" si="35"/>
        <v>-18.062000000000001</v>
      </c>
      <c r="K417" t="str">
        <f>+VLOOKUP(D417,'plan de cuentas'!C:G,4,0)</f>
        <v>PASIVOS Y PATRIMONIO NETO</v>
      </c>
      <c r="L417" t="str">
        <f>VLOOKUP(D417,'plan de cuentas'!C:H,5,0)</f>
        <v>Otros pasivos corrientes</v>
      </c>
      <c r="M417" t="str">
        <f>VLOOKUP(D417,'plan de cuentas'!C:I,6,0)</f>
        <v>Otros pasivos corrientes</v>
      </c>
      <c r="N417" t="str">
        <f>VLOOKUP(D417,'plan de cuentas'!C:J,7,0)</f>
        <v>Pasivos corrientes</v>
      </c>
      <c r="O417"/>
      <c r="P417" t="str">
        <f t="shared" si="36"/>
        <v>26002</v>
      </c>
      <c r="Q417" t="str">
        <f t="shared" si="34"/>
        <v>24</v>
      </c>
    </row>
    <row r="418" spans="1:17" x14ac:dyDescent="0.25">
      <c r="A418" s="644">
        <v>44742</v>
      </c>
      <c r="B418" s="384">
        <v>6</v>
      </c>
      <c r="C418" s="384" t="s">
        <v>4834</v>
      </c>
      <c r="D418" s="384" t="s">
        <v>3945</v>
      </c>
      <c r="E418" t="str">
        <f t="shared" si="32"/>
        <v>240402600201599</v>
      </c>
      <c r="F418" t="str">
        <f t="shared" si="33"/>
        <v>0</v>
      </c>
      <c r="G418">
        <f>+VLOOKUP(L418,BG!$D$10:$F$70,3,FALSE)</f>
        <v>19</v>
      </c>
      <c r="H418" s="384" t="s">
        <v>4956</v>
      </c>
      <c r="I418" s="633">
        <v>-3717006</v>
      </c>
      <c r="J418" s="314">
        <f t="shared" si="35"/>
        <v>-3717.0059999999999</v>
      </c>
      <c r="K418" t="str">
        <f>+VLOOKUP(D418,'plan de cuentas'!C:G,4,0)</f>
        <v>PASIVOS Y PATRIMONIO NETO</v>
      </c>
      <c r="L418" t="str">
        <f>VLOOKUP(D418,'plan de cuentas'!C:H,5,0)</f>
        <v>Otros pasivos corrientes</v>
      </c>
      <c r="M418" t="str">
        <f>VLOOKUP(D418,'plan de cuentas'!C:I,6,0)</f>
        <v>Otros pasivos corrientes</v>
      </c>
      <c r="N418" t="str">
        <f>VLOOKUP(D418,'plan de cuentas'!C:J,7,0)</f>
        <v>Pasivos corrientes</v>
      </c>
      <c r="P418" t="str">
        <f t="shared" si="36"/>
        <v>26002</v>
      </c>
      <c r="Q418" t="str">
        <f t="shared" si="34"/>
        <v>24</v>
      </c>
    </row>
    <row r="419" spans="1:17" x14ac:dyDescent="0.25">
      <c r="A419" s="644">
        <v>44742</v>
      </c>
      <c r="B419" s="383">
        <v>6</v>
      </c>
      <c r="C419" s="383" t="s">
        <v>4835</v>
      </c>
      <c r="D419" s="383" t="s">
        <v>3948</v>
      </c>
      <c r="E419" t="str">
        <f t="shared" si="32"/>
        <v>240402600201799</v>
      </c>
      <c r="F419" t="str">
        <f t="shared" si="33"/>
        <v>0</v>
      </c>
      <c r="G419">
        <f>+VLOOKUP(L419,BG!$D$10:$F$70,3,FALSE)</f>
        <v>19</v>
      </c>
      <c r="H419" s="383" t="s">
        <v>3949</v>
      </c>
      <c r="I419" s="632">
        <v>-741257670</v>
      </c>
      <c r="J419" s="314">
        <f t="shared" si="35"/>
        <v>-741257.67</v>
      </c>
      <c r="K419" t="str">
        <f>+VLOOKUP(D419,'plan de cuentas'!C:G,4,0)</f>
        <v>PASIVOS Y PATRIMONIO NETO</v>
      </c>
      <c r="L419" t="str">
        <f>VLOOKUP(D419,'plan de cuentas'!C:H,5,0)</f>
        <v>Otros pasivos corrientes</v>
      </c>
      <c r="M419" t="str">
        <f>VLOOKUP(D419,'plan de cuentas'!C:I,6,0)</f>
        <v>Otros pasivos corrientes</v>
      </c>
      <c r="N419" t="str">
        <f>VLOOKUP(D419,'plan de cuentas'!C:J,7,0)</f>
        <v>Pasivos corrientes</v>
      </c>
      <c r="P419" t="str">
        <f t="shared" si="36"/>
        <v>26002</v>
      </c>
      <c r="Q419" t="str">
        <f t="shared" si="34"/>
        <v>24</v>
      </c>
    </row>
    <row r="420" spans="1:17" x14ac:dyDescent="0.25">
      <c r="A420" s="644">
        <v>44742</v>
      </c>
      <c r="B420" s="384">
        <v>6</v>
      </c>
      <c r="C420" s="384" t="s">
        <v>4836</v>
      </c>
      <c r="D420" s="384" t="s">
        <v>1162</v>
      </c>
      <c r="E420" t="str">
        <f t="shared" si="32"/>
        <v>240402600202099</v>
      </c>
      <c r="F420" t="str">
        <f t="shared" si="33"/>
        <v>0</v>
      </c>
      <c r="G420">
        <f>+VLOOKUP(L420,BG!$D$10:$F$70,3,FALSE)</f>
        <v>19</v>
      </c>
      <c r="H420" s="384" t="s">
        <v>1163</v>
      </c>
      <c r="I420" s="633">
        <v>6869270</v>
      </c>
      <c r="J420" s="314">
        <f t="shared" si="35"/>
        <v>6869.27</v>
      </c>
      <c r="K420" t="str">
        <f>+VLOOKUP(D420,'plan de cuentas'!C:G,4,0)</f>
        <v>PASIVOS Y PATRIMONIO NETO</v>
      </c>
      <c r="L420" t="str">
        <f>VLOOKUP(D420,'plan de cuentas'!C:H,5,0)</f>
        <v>Otros pasivos corrientes</v>
      </c>
      <c r="M420" t="str">
        <f>VLOOKUP(D420,'plan de cuentas'!C:I,6,0)</f>
        <v>Otros pasivos corrientes</v>
      </c>
      <c r="N420" t="str">
        <f>VLOOKUP(D420,'plan de cuentas'!C:J,7,0)</f>
        <v>Pasivos corrientes</v>
      </c>
      <c r="P420" t="str">
        <f t="shared" si="36"/>
        <v>26002</v>
      </c>
      <c r="Q420" t="str">
        <f t="shared" si="34"/>
        <v>24</v>
      </c>
    </row>
    <row r="421" spans="1:17" x14ac:dyDescent="0.25">
      <c r="A421" s="644">
        <v>44742</v>
      </c>
      <c r="B421" s="383">
        <v>6</v>
      </c>
      <c r="C421" s="383" t="s">
        <v>4837</v>
      </c>
      <c r="D421" s="383" t="s">
        <v>4471</v>
      </c>
      <c r="E421" t="str">
        <f t="shared" si="32"/>
        <v>240402600202499</v>
      </c>
      <c r="F421" t="str">
        <f t="shared" si="33"/>
        <v>0</v>
      </c>
      <c r="G421">
        <f>+VLOOKUP(L421,BG!$D$10:$F$70,3,FALSE)</f>
        <v>19</v>
      </c>
      <c r="H421" s="383" t="s">
        <v>4481</v>
      </c>
      <c r="I421" s="632">
        <v>-60192581</v>
      </c>
      <c r="J421" s="314">
        <f t="shared" si="35"/>
        <v>-60192.580999999998</v>
      </c>
      <c r="K421" t="str">
        <f>+VLOOKUP(D421,'plan de cuentas'!C:G,4,0)</f>
        <v>PASIVOS Y PATRIMONIO NETO</v>
      </c>
      <c r="L421" t="str">
        <f>VLOOKUP(D421,'plan de cuentas'!C:H,5,0)</f>
        <v>Otros pasivos corrientes</v>
      </c>
      <c r="M421" t="str">
        <f>VLOOKUP(D421,'plan de cuentas'!C:I,6,0)</f>
        <v>Otros pasivos corrientes</v>
      </c>
      <c r="N421" t="str">
        <f>VLOOKUP(D421,'plan de cuentas'!C:J,7,0)</f>
        <v>Pasivos corrientes</v>
      </c>
      <c r="P421" t="str">
        <f t="shared" si="36"/>
        <v>26002</v>
      </c>
      <c r="Q421" t="str">
        <f t="shared" si="34"/>
        <v>24</v>
      </c>
    </row>
    <row r="422" spans="1:17" x14ac:dyDescent="0.25">
      <c r="A422" s="644">
        <v>44742</v>
      </c>
      <c r="B422" s="384">
        <v>6</v>
      </c>
      <c r="C422" s="384" t="s">
        <v>1945</v>
      </c>
      <c r="D422" s="384" t="s">
        <v>1165</v>
      </c>
      <c r="E422" t="str">
        <f t="shared" si="32"/>
        <v>240402600204999</v>
      </c>
      <c r="F422" t="str">
        <f t="shared" si="33"/>
        <v>0</v>
      </c>
      <c r="G422">
        <f>+VLOOKUP(L422,BG!$D$10:$F$70,3,FALSE)</f>
        <v>19</v>
      </c>
      <c r="H422" s="384" t="s">
        <v>1166</v>
      </c>
      <c r="I422" s="633">
        <v>-3000000</v>
      </c>
      <c r="J422" s="314">
        <f t="shared" si="35"/>
        <v>-3000</v>
      </c>
      <c r="K422" t="str">
        <f>+VLOOKUP(D422,'plan de cuentas'!C:G,4,0)</f>
        <v>PASIVOS Y PATRIMONIO NETO</v>
      </c>
      <c r="L422" t="str">
        <f>VLOOKUP(D422,'plan de cuentas'!C:H,5,0)</f>
        <v>Otros pasivos corrientes</v>
      </c>
      <c r="M422" t="str">
        <f>VLOOKUP(D422,'plan de cuentas'!C:I,6,0)</f>
        <v>Otros pasivos corrientes</v>
      </c>
      <c r="N422" t="str">
        <f>VLOOKUP(D422,'plan de cuentas'!C:J,7,0)</f>
        <v>Pasivos corrientes</v>
      </c>
      <c r="P422" t="str">
        <f t="shared" si="36"/>
        <v>26002</v>
      </c>
      <c r="Q422" t="str">
        <f t="shared" si="34"/>
        <v>24</v>
      </c>
    </row>
    <row r="423" spans="1:17" x14ac:dyDescent="0.25">
      <c r="A423" s="644">
        <v>44742</v>
      </c>
      <c r="B423" s="383">
        <v>6</v>
      </c>
      <c r="C423" s="383" t="s">
        <v>5137</v>
      </c>
      <c r="D423" s="383" t="s">
        <v>4552</v>
      </c>
      <c r="E423" t="str">
        <f t="shared" si="32"/>
        <v>240402600205201</v>
      </c>
      <c r="F423" t="str">
        <f t="shared" si="33"/>
        <v>0</v>
      </c>
      <c r="G423">
        <f>+VLOOKUP(L423,BG!$D$10:$F$70,3,FALSE)</f>
        <v>19</v>
      </c>
      <c r="H423" s="383" t="s">
        <v>4583</v>
      </c>
      <c r="I423" s="632">
        <v>-4793</v>
      </c>
      <c r="J423" s="314">
        <f t="shared" si="35"/>
        <v>-4.7930000000000001</v>
      </c>
      <c r="K423" t="str">
        <f>+VLOOKUP(D423,'plan de cuentas'!C:G,4,0)</f>
        <v>PASIVOS Y PATRIMONIO NETO</v>
      </c>
      <c r="L423" t="str">
        <f>VLOOKUP(D423,'plan de cuentas'!C:H,5,0)</f>
        <v>Otros pasivos corrientes</v>
      </c>
      <c r="M423" t="str">
        <f>VLOOKUP(D423,'plan de cuentas'!C:I,6,0)</f>
        <v>Otros pasivos corrientes</v>
      </c>
      <c r="N423" t="str">
        <f>VLOOKUP(D423,'plan de cuentas'!C:J,7,0)</f>
        <v>Pasivos corrientes</v>
      </c>
      <c r="P423" t="str">
        <f t="shared" si="36"/>
        <v>26002</v>
      </c>
      <c r="Q423" t="str">
        <f t="shared" si="34"/>
        <v>24</v>
      </c>
    </row>
    <row r="424" spans="1:17" x14ac:dyDescent="0.25">
      <c r="A424" s="644">
        <v>44742</v>
      </c>
      <c r="B424" s="384">
        <v>6</v>
      </c>
      <c r="C424" s="384" t="s">
        <v>5138</v>
      </c>
      <c r="D424" s="384" t="s">
        <v>1167</v>
      </c>
      <c r="E424" t="str">
        <f t="shared" si="32"/>
        <v>240402600206299</v>
      </c>
      <c r="F424" t="str">
        <f t="shared" si="33"/>
        <v>0</v>
      </c>
      <c r="G424">
        <f>+VLOOKUP(L424,BG!$D$10:$F$70,3,FALSE)</f>
        <v>19</v>
      </c>
      <c r="H424" s="384" t="s">
        <v>1168</v>
      </c>
      <c r="I424" s="633">
        <v>228587623</v>
      </c>
      <c r="J424" s="314">
        <f t="shared" si="35"/>
        <v>228587.62299999999</v>
      </c>
      <c r="K424" t="str">
        <f>+VLOOKUP(D424,'plan de cuentas'!C:G,4,0)</f>
        <v>PASIVOS Y PATRIMONIO NETO</v>
      </c>
      <c r="L424" t="str">
        <f>VLOOKUP(D424,'plan de cuentas'!C:H,5,0)</f>
        <v>Otros pasivos corrientes</v>
      </c>
      <c r="M424" t="str">
        <f>VLOOKUP(D424,'plan de cuentas'!C:I,6,0)</f>
        <v>Otros pasivos corrientes</v>
      </c>
      <c r="N424" t="str">
        <f>VLOOKUP(D424,'plan de cuentas'!C:J,7,0)</f>
        <v>Pasivos corrientes</v>
      </c>
      <c r="P424" t="str">
        <f t="shared" si="36"/>
        <v>26002</v>
      </c>
      <c r="Q424" t="str">
        <f t="shared" si="34"/>
        <v>24</v>
      </c>
    </row>
    <row r="425" spans="1:17" x14ac:dyDescent="0.25">
      <c r="A425" s="644">
        <v>44742</v>
      </c>
      <c r="B425" s="383">
        <v>6</v>
      </c>
      <c r="C425" s="383" t="s">
        <v>5139</v>
      </c>
      <c r="D425" s="383" t="s">
        <v>3961</v>
      </c>
      <c r="E425" t="str">
        <f t="shared" si="32"/>
        <v>240402600206799</v>
      </c>
      <c r="F425" t="str">
        <f t="shared" si="33"/>
        <v>0</v>
      </c>
      <c r="G425">
        <f>+VLOOKUP(L425,BG!$D$10:$F$70,3,FALSE)</f>
        <v>19</v>
      </c>
      <c r="H425" s="383" t="s">
        <v>3959</v>
      </c>
      <c r="I425" s="632">
        <v>-191900000</v>
      </c>
      <c r="J425" s="314">
        <f t="shared" si="35"/>
        <v>-191900</v>
      </c>
      <c r="K425" t="str">
        <f>+VLOOKUP(D425,'plan de cuentas'!C:G,4,0)</f>
        <v>PASIVOS Y PATRIMONIO NETO</v>
      </c>
      <c r="L425" t="str">
        <f>VLOOKUP(D425,'plan de cuentas'!C:H,5,0)</f>
        <v>Otros pasivos corrientes</v>
      </c>
      <c r="M425" t="str">
        <f>VLOOKUP(D425,'plan de cuentas'!C:I,6,0)</f>
        <v>Otros pasivos corrientes</v>
      </c>
      <c r="N425" t="str">
        <f>VLOOKUP(D425,'plan de cuentas'!C:J,7,0)</f>
        <v>Pasivos corrientes</v>
      </c>
      <c r="P425" t="str">
        <f t="shared" si="36"/>
        <v>26002</v>
      </c>
      <c r="Q425" t="str">
        <f t="shared" si="34"/>
        <v>24</v>
      </c>
    </row>
    <row r="426" spans="1:17" x14ac:dyDescent="0.25">
      <c r="A426" s="681">
        <v>44742</v>
      </c>
      <c r="B426" s="384">
        <v>6</v>
      </c>
      <c r="C426" s="384" t="s">
        <v>4838</v>
      </c>
      <c r="D426" s="384" t="s">
        <v>3966</v>
      </c>
      <c r="E426" t="str">
        <f t="shared" si="32"/>
        <v>240402600207199</v>
      </c>
      <c r="F426" t="str">
        <f t="shared" si="33"/>
        <v>0</v>
      </c>
      <c r="G426">
        <f>+VLOOKUP(L426,BG!$D$10:$F$70,3,FALSE)</f>
        <v>19</v>
      </c>
      <c r="H426" s="384" t="s">
        <v>3967</v>
      </c>
      <c r="I426" s="682">
        <v>-2651000682</v>
      </c>
      <c r="J426" s="314">
        <f t="shared" si="35"/>
        <v>-2651000.682</v>
      </c>
      <c r="K426" t="str">
        <f>+VLOOKUP(D426,'plan de cuentas'!C:G,4,0)</f>
        <v>PASIVOS Y PATRIMONIO NETO</v>
      </c>
      <c r="L426" t="str">
        <f>VLOOKUP(D426,'plan de cuentas'!C:H,5,0)</f>
        <v>Otros pasivos corrientes</v>
      </c>
      <c r="M426" t="str">
        <f>VLOOKUP(D426,'plan de cuentas'!C:I,6,0)</f>
        <v>Otros pasivos corrientes</v>
      </c>
      <c r="N426" t="str">
        <f>VLOOKUP(D426,'plan de cuentas'!C:J,7,0)</f>
        <v>Pasivos corrientes</v>
      </c>
      <c r="P426" t="str">
        <f t="shared" si="36"/>
        <v>26002</v>
      </c>
      <c r="Q426" t="str">
        <f t="shared" si="34"/>
        <v>24</v>
      </c>
    </row>
    <row r="427" spans="1:17" x14ac:dyDescent="0.25">
      <c r="A427" s="644">
        <v>44742</v>
      </c>
      <c r="B427" s="383">
        <v>6</v>
      </c>
      <c r="C427" s="383" t="s">
        <v>2924</v>
      </c>
      <c r="D427" s="383" t="s">
        <v>2364</v>
      </c>
      <c r="E427" t="str">
        <f t="shared" si="32"/>
        <v>240402600207499</v>
      </c>
      <c r="F427" t="str">
        <f t="shared" si="33"/>
        <v>0</v>
      </c>
      <c r="G427">
        <f>+VLOOKUP(L427,BG!$D$10:$F$70,3,FALSE)</f>
        <v>19</v>
      </c>
      <c r="H427" s="383" t="s">
        <v>2697</v>
      </c>
      <c r="I427" s="632">
        <v>-5799000</v>
      </c>
      <c r="J427" s="314">
        <f t="shared" si="35"/>
        <v>-5799</v>
      </c>
      <c r="K427" t="str">
        <f>+VLOOKUP(D427,'plan de cuentas'!C:G,4,0)</f>
        <v>PASIVOS Y PATRIMONIO NETO</v>
      </c>
      <c r="L427" t="str">
        <f>VLOOKUP(D427,'plan de cuentas'!C:H,5,0)</f>
        <v>Otros pasivos corrientes</v>
      </c>
      <c r="M427" t="str">
        <f>VLOOKUP(D427,'plan de cuentas'!C:I,6,0)</f>
        <v>Otros pasivos corrientes</v>
      </c>
      <c r="N427" t="str">
        <f>VLOOKUP(D427,'plan de cuentas'!C:J,7,0)</f>
        <v>Pasivos corrientes</v>
      </c>
      <c r="P427" t="str">
        <f t="shared" si="36"/>
        <v>26002</v>
      </c>
      <c r="Q427" t="str">
        <f t="shared" si="34"/>
        <v>24</v>
      </c>
    </row>
    <row r="428" spans="1:17" x14ac:dyDescent="0.25">
      <c r="A428" s="644">
        <v>44742</v>
      </c>
      <c r="B428" s="384">
        <v>6</v>
      </c>
      <c r="C428" s="384" t="s">
        <v>5140</v>
      </c>
      <c r="D428" s="384" t="s">
        <v>2365</v>
      </c>
      <c r="E428" t="str">
        <f t="shared" si="32"/>
        <v>240402600207601</v>
      </c>
      <c r="F428" t="str">
        <f t="shared" si="33"/>
        <v>0</v>
      </c>
      <c r="G428">
        <f>+VLOOKUP(L428,BG!$D$10:$F$70,3,FALSE)</f>
        <v>19</v>
      </c>
      <c r="H428" s="384" t="s">
        <v>2698</v>
      </c>
      <c r="I428" s="633">
        <v>59328719</v>
      </c>
      <c r="J428" s="314">
        <f t="shared" si="35"/>
        <v>59328.718999999997</v>
      </c>
      <c r="K428" t="str">
        <f>+VLOOKUP(D428,'plan de cuentas'!C:G,4,0)</f>
        <v>PASIVOS Y PATRIMONIO NETO</v>
      </c>
      <c r="L428" t="str">
        <f>VLOOKUP(D428,'plan de cuentas'!C:H,5,0)</f>
        <v>Otros pasivos corrientes</v>
      </c>
      <c r="M428" t="str">
        <f>VLOOKUP(D428,'plan de cuentas'!C:I,6,0)</f>
        <v>Otros pasivos corrientes</v>
      </c>
      <c r="N428" t="str">
        <f>VLOOKUP(D428,'plan de cuentas'!C:J,7,0)</f>
        <v>Pasivos corrientes</v>
      </c>
      <c r="P428" t="str">
        <f t="shared" si="36"/>
        <v>26002</v>
      </c>
      <c r="Q428" t="str">
        <f t="shared" si="34"/>
        <v>24</v>
      </c>
    </row>
    <row r="429" spans="1:17" x14ac:dyDescent="0.25">
      <c r="A429" s="644">
        <v>44742</v>
      </c>
      <c r="B429" s="383">
        <v>6</v>
      </c>
      <c r="C429" s="383" t="s">
        <v>5141</v>
      </c>
      <c r="D429" s="383" t="s">
        <v>2366</v>
      </c>
      <c r="E429" t="str">
        <f t="shared" si="32"/>
        <v>240402600207699</v>
      </c>
      <c r="F429" t="str">
        <f t="shared" si="33"/>
        <v>0</v>
      </c>
      <c r="G429">
        <f>+VLOOKUP(L429,BG!$D$10:$F$70,3,FALSE)</f>
        <v>19</v>
      </c>
      <c r="H429" s="383" t="s">
        <v>2699</v>
      </c>
      <c r="I429" s="632">
        <v>86677141</v>
      </c>
      <c r="J429" s="314">
        <f t="shared" si="35"/>
        <v>86677.141000000003</v>
      </c>
      <c r="K429" t="str">
        <f>+VLOOKUP(D429,'plan de cuentas'!C:G,4,0)</f>
        <v>PASIVOS Y PATRIMONIO NETO</v>
      </c>
      <c r="L429" t="str">
        <f>VLOOKUP(D429,'plan de cuentas'!C:H,5,0)</f>
        <v>Otros pasivos corrientes</v>
      </c>
      <c r="M429" t="str">
        <f>VLOOKUP(D429,'plan de cuentas'!C:I,6,0)</f>
        <v>Otros pasivos corrientes</v>
      </c>
      <c r="N429" t="str">
        <f>VLOOKUP(D429,'plan de cuentas'!C:J,7,0)</f>
        <v>Pasivos corrientes</v>
      </c>
      <c r="P429" t="str">
        <f t="shared" si="36"/>
        <v>26002</v>
      </c>
      <c r="Q429" t="str">
        <f t="shared" si="34"/>
        <v>24</v>
      </c>
    </row>
    <row r="430" spans="1:17" x14ac:dyDescent="0.25">
      <c r="A430" s="644">
        <v>44742</v>
      </c>
      <c r="B430" s="384">
        <v>6</v>
      </c>
      <c r="C430" s="384" t="s">
        <v>5142</v>
      </c>
      <c r="D430" s="384" t="s">
        <v>5143</v>
      </c>
      <c r="E430" t="str">
        <f t="shared" si="32"/>
        <v>240402600208199</v>
      </c>
      <c r="F430" t="str">
        <f t="shared" si="33"/>
        <v>0</v>
      </c>
      <c r="G430">
        <f>+VLOOKUP(L430,BG!$D$10:$F$70,3,FALSE)</f>
        <v>19</v>
      </c>
      <c r="H430" s="384" t="s">
        <v>4957</v>
      </c>
      <c r="I430" s="633">
        <v>-11309798</v>
      </c>
      <c r="J430" s="314">
        <f t="shared" si="35"/>
        <v>-11309.798000000001</v>
      </c>
      <c r="K430" t="str">
        <f>+VLOOKUP(D430,'plan de cuentas'!C:G,4,0)</f>
        <v>PASIVOS Y PATRIMONIO NETO</v>
      </c>
      <c r="L430" t="str">
        <f>VLOOKUP(D430,'plan de cuentas'!C:H,5,0)</f>
        <v>Otros pasivos corrientes</v>
      </c>
      <c r="M430" t="str">
        <f>VLOOKUP(D430,'plan de cuentas'!C:I,6,0)</f>
        <v>Otros pasivos corrientes</v>
      </c>
      <c r="N430" t="str">
        <f>VLOOKUP(D430,'plan de cuentas'!C:J,7,0)</f>
        <v>Pasivos corrientes</v>
      </c>
      <c r="P430" t="str">
        <f t="shared" si="36"/>
        <v>26002</v>
      </c>
      <c r="Q430" t="str">
        <f t="shared" si="34"/>
        <v>24</v>
      </c>
    </row>
    <row r="431" spans="1:17" x14ac:dyDescent="0.25">
      <c r="A431" s="644">
        <v>44742</v>
      </c>
      <c r="B431" s="383">
        <v>6</v>
      </c>
      <c r="C431" s="383" t="s">
        <v>5144</v>
      </c>
      <c r="D431" s="383" t="s">
        <v>5145</v>
      </c>
      <c r="E431" t="str">
        <f t="shared" si="32"/>
        <v>240402600208299</v>
      </c>
      <c r="F431" t="str">
        <f t="shared" si="33"/>
        <v>0</v>
      </c>
      <c r="G431">
        <f>+VLOOKUP(L431,BG!$D$10:$F$70,3,FALSE)</f>
        <v>19</v>
      </c>
      <c r="H431" s="630" t="s">
        <v>4958</v>
      </c>
      <c r="I431" s="632">
        <v>-40409963889</v>
      </c>
      <c r="J431" s="314">
        <f t="shared" si="35"/>
        <v>-40409963.888999999</v>
      </c>
      <c r="K431" t="str">
        <f>+VLOOKUP(D431,'plan de cuentas'!C:G,4,0)</f>
        <v>PASIVOS Y PATRIMONIO NETO</v>
      </c>
      <c r="L431" t="str">
        <f>VLOOKUP(D431,'plan de cuentas'!C:H,5,0)</f>
        <v>Otros pasivos corrientes</v>
      </c>
      <c r="M431" t="str">
        <f>VLOOKUP(D431,'plan de cuentas'!C:I,6,0)</f>
        <v>Otros pasivos corrientes</v>
      </c>
      <c r="N431" t="str">
        <f>VLOOKUP(D431,'plan de cuentas'!C:J,7,0)</f>
        <v>Pasivos corrientes</v>
      </c>
      <c r="P431" t="str">
        <f t="shared" si="36"/>
        <v>26002</v>
      </c>
      <c r="Q431" t="str">
        <f t="shared" si="34"/>
        <v>24</v>
      </c>
    </row>
    <row r="432" spans="1:17" x14ac:dyDescent="0.25">
      <c r="A432" s="644">
        <v>44742</v>
      </c>
      <c r="B432" s="384">
        <v>6</v>
      </c>
      <c r="C432" s="384" t="s">
        <v>2925</v>
      </c>
      <c r="D432" s="384" t="s">
        <v>2368</v>
      </c>
      <c r="E432" t="str">
        <f t="shared" si="32"/>
        <v>240402600209299</v>
      </c>
      <c r="F432" t="str">
        <f t="shared" si="33"/>
        <v>0</v>
      </c>
      <c r="G432">
        <f>+VLOOKUP(L432,BG!$D$10:$F$70,3,FALSE)</f>
        <v>13</v>
      </c>
      <c r="H432" s="631" t="s">
        <v>2701</v>
      </c>
      <c r="I432" s="633">
        <v>-1256333378</v>
      </c>
      <c r="J432" s="314">
        <f t="shared" si="35"/>
        <v>-1256333.378</v>
      </c>
      <c r="K432" t="str">
        <f>+VLOOKUP(D432,'plan de cuentas'!C:G,4,0)</f>
        <v>PASIVOS Y PATRIMONIO NETO</v>
      </c>
      <c r="L432" t="str">
        <f>VLOOKUP(D432,'plan de cuentas'!C:H,5,0)</f>
        <v>Cuentas por pagar comerciales</v>
      </c>
      <c r="M432" t="str">
        <f>VLOOKUP(D432,'plan de cuentas'!C:I,6,0)</f>
        <v>Proveedores locales Moneda Local</v>
      </c>
      <c r="N432" t="str">
        <f>VLOOKUP(D432,'plan de cuentas'!C:J,7,0)</f>
        <v>Pasivos corrientes</v>
      </c>
      <c r="P432" t="str">
        <f t="shared" si="36"/>
        <v>26002</v>
      </c>
      <c r="Q432" t="str">
        <f t="shared" si="34"/>
        <v>24</v>
      </c>
    </row>
    <row r="433" spans="1:17" x14ac:dyDescent="0.25">
      <c r="A433" s="644">
        <v>44742</v>
      </c>
      <c r="B433" s="383">
        <v>6</v>
      </c>
      <c r="C433" s="383" t="s">
        <v>2926</v>
      </c>
      <c r="D433" s="383" t="s">
        <v>2369</v>
      </c>
      <c r="E433" t="str">
        <f t="shared" si="32"/>
        <v>240402600209301</v>
      </c>
      <c r="F433" t="str">
        <f t="shared" si="33"/>
        <v>0</v>
      </c>
      <c r="G433">
        <f>+VLOOKUP(L433,BG!$D$10:$F$70,3,FALSE)</f>
        <v>13</v>
      </c>
      <c r="H433" s="383" t="s">
        <v>2702</v>
      </c>
      <c r="I433" s="632">
        <v>-1416147994</v>
      </c>
      <c r="J433" s="314">
        <f t="shared" si="35"/>
        <v>-1416147.9939999999</v>
      </c>
      <c r="K433" t="str">
        <f>+VLOOKUP(D433,'plan de cuentas'!C:G,4,0)</f>
        <v>PASIVOS Y PATRIMONIO NETO</v>
      </c>
      <c r="L433" t="str">
        <f>VLOOKUP(D433,'plan de cuentas'!C:H,5,0)</f>
        <v>Cuentas por pagar comerciales</v>
      </c>
      <c r="M433" t="str">
        <f>VLOOKUP(D433,'plan de cuentas'!C:I,6,0)</f>
        <v>Proveedores locales Moneda Extranjera</v>
      </c>
      <c r="N433" t="str">
        <f>VLOOKUP(D433,'plan de cuentas'!C:J,7,0)</f>
        <v>Pasivos corrientes</v>
      </c>
      <c r="P433" t="str">
        <f t="shared" si="36"/>
        <v>26002</v>
      </c>
      <c r="Q433" t="str">
        <f t="shared" si="34"/>
        <v>24</v>
      </c>
    </row>
    <row r="434" spans="1:17" x14ac:dyDescent="0.25">
      <c r="A434" s="644">
        <v>44742</v>
      </c>
      <c r="B434" s="384">
        <v>6</v>
      </c>
      <c r="C434" s="384" t="s">
        <v>4841</v>
      </c>
      <c r="D434" s="384" t="s">
        <v>3978</v>
      </c>
      <c r="E434" t="str">
        <f t="shared" si="32"/>
        <v>240402600209899</v>
      </c>
      <c r="F434" t="str">
        <f t="shared" si="33"/>
        <v>0</v>
      </c>
      <c r="G434">
        <f>+VLOOKUP(L434,BG!$D$10:$F$70,3,FALSE)</f>
        <v>19</v>
      </c>
      <c r="H434" s="384" t="s">
        <v>3979</v>
      </c>
      <c r="I434" s="633">
        <v>-1285435160</v>
      </c>
      <c r="J434" s="314">
        <f t="shared" si="35"/>
        <v>-1285435.1599999999</v>
      </c>
      <c r="K434" t="str">
        <f>+VLOOKUP(D434,'plan de cuentas'!C:G,4,0)</f>
        <v>PASIVOS Y PATRIMONIO NETO</v>
      </c>
      <c r="L434" t="str">
        <f>VLOOKUP(D434,'plan de cuentas'!C:H,5,0)</f>
        <v>Otros pasivos corrientes</v>
      </c>
      <c r="M434" t="str">
        <f>VLOOKUP(D434,'plan de cuentas'!C:I,6,0)</f>
        <v>Otros pasivos corrientes</v>
      </c>
      <c r="N434" t="str">
        <f>VLOOKUP(D434,'plan de cuentas'!C:J,7,0)</f>
        <v>Pasivos corrientes</v>
      </c>
      <c r="P434" t="str">
        <f t="shared" si="36"/>
        <v>26002</v>
      </c>
      <c r="Q434" t="str">
        <f t="shared" si="34"/>
        <v>24</v>
      </c>
    </row>
    <row r="435" spans="1:17" x14ac:dyDescent="0.25">
      <c r="A435" s="644">
        <v>44742</v>
      </c>
      <c r="B435" s="383">
        <v>6</v>
      </c>
      <c r="C435" s="383" t="s">
        <v>4925</v>
      </c>
      <c r="D435" s="383" t="s">
        <v>4889</v>
      </c>
      <c r="E435" t="str">
        <f t="shared" si="32"/>
        <v>240402600210001</v>
      </c>
      <c r="F435" t="str">
        <f t="shared" si="33"/>
        <v>0</v>
      </c>
      <c r="G435">
        <f>+VLOOKUP(L435,BG!$D$10:$F$70,3,FALSE)</f>
        <v>19</v>
      </c>
      <c r="H435" s="383" t="s">
        <v>3979</v>
      </c>
      <c r="I435" s="632">
        <v>-31581321</v>
      </c>
      <c r="J435" s="314">
        <f t="shared" si="35"/>
        <v>-31581.321</v>
      </c>
      <c r="K435" t="str">
        <f>+VLOOKUP(D435,'plan de cuentas'!C:G,4,0)</f>
        <v>PASIVOS Y PATRIMONIO NETO</v>
      </c>
      <c r="L435" t="str">
        <f>VLOOKUP(D435,'plan de cuentas'!C:H,5,0)</f>
        <v>Otros pasivos corrientes</v>
      </c>
      <c r="M435" t="str">
        <f>VLOOKUP(D435,'plan de cuentas'!C:I,6,0)</f>
        <v>Otros pasivos corrientes</v>
      </c>
      <c r="N435" t="str">
        <f>VLOOKUP(D435,'plan de cuentas'!C:J,7,0)</f>
        <v>Pasivos corrientes</v>
      </c>
      <c r="P435" t="str">
        <f t="shared" si="36"/>
        <v>26002</v>
      </c>
      <c r="Q435" t="str">
        <f t="shared" si="34"/>
        <v>24</v>
      </c>
    </row>
    <row r="436" spans="1:17" x14ac:dyDescent="0.25">
      <c r="A436" s="644">
        <v>44742</v>
      </c>
      <c r="B436" s="384">
        <v>6</v>
      </c>
      <c r="C436" s="384" t="s">
        <v>5146</v>
      </c>
      <c r="D436" s="384" t="s">
        <v>5147</v>
      </c>
      <c r="E436" t="str">
        <f t="shared" si="32"/>
        <v>240402600211199</v>
      </c>
      <c r="F436" t="str">
        <f t="shared" si="33"/>
        <v>0</v>
      </c>
      <c r="G436" t="e">
        <f>+VLOOKUP(L436,BG!$D$10:$F$70,3,FALSE)</f>
        <v>#N/A</v>
      </c>
      <c r="H436" s="384" t="s">
        <v>4959</v>
      </c>
      <c r="I436" s="633">
        <v>-10320000000</v>
      </c>
      <c r="J436" s="314">
        <f t="shared" si="35"/>
        <v>-10320000</v>
      </c>
      <c r="K436" t="str">
        <f>+VLOOKUP(D436,'plan de cuentas'!C:G,4,0)</f>
        <v>PASIVOS Y PATRIMONIO NETO</v>
      </c>
      <c r="L436" t="str">
        <f>VLOOKUP(D436,'plan de cuentas'!C:H,5,0)</f>
        <v>Otros pasivos  no corrientes</v>
      </c>
      <c r="M436" t="str">
        <f>VLOOKUP(D436,'plan de cuentas'!C:I,6,0)</f>
        <v>Otros pasivos  no corrientes</v>
      </c>
      <c r="N436" t="str">
        <f>VLOOKUP(D436,'plan de cuentas'!C:J,7,0)</f>
        <v>Pasivos no corrientes</v>
      </c>
      <c r="P436" t="str">
        <f t="shared" si="36"/>
        <v>26002</v>
      </c>
      <c r="Q436" t="str">
        <f t="shared" si="34"/>
        <v>24</v>
      </c>
    </row>
    <row r="437" spans="1:17" x14ac:dyDescent="0.25">
      <c r="A437" s="644">
        <v>44742</v>
      </c>
      <c r="B437" s="383">
        <v>6</v>
      </c>
      <c r="C437" s="383" t="s">
        <v>1946</v>
      </c>
      <c r="D437" s="383" t="s">
        <v>1169</v>
      </c>
      <c r="E437" t="str">
        <f t="shared" si="32"/>
        <v>240402600211701</v>
      </c>
      <c r="F437" t="str">
        <f t="shared" si="33"/>
        <v>0</v>
      </c>
      <c r="G437">
        <f>+VLOOKUP(L437,BG!$D$10:$F$70,3,FALSE)</f>
        <v>19</v>
      </c>
      <c r="H437" s="383" t="s">
        <v>4960</v>
      </c>
      <c r="I437" s="632">
        <v>-3494891</v>
      </c>
      <c r="J437" s="314">
        <f t="shared" si="35"/>
        <v>-3494.8910000000001</v>
      </c>
      <c r="K437" t="str">
        <f>+VLOOKUP(D437,'plan de cuentas'!C:G,4,0)</f>
        <v>PASIVOS Y PATRIMONIO NETO</v>
      </c>
      <c r="L437" t="str">
        <f>VLOOKUP(D437,'plan de cuentas'!C:H,5,0)</f>
        <v>Otros pasivos corrientes</v>
      </c>
      <c r="M437" t="str">
        <f>VLOOKUP(D437,'plan de cuentas'!C:I,6,0)</f>
        <v>Otros pasivos corrientes</v>
      </c>
      <c r="N437" t="str">
        <f>VLOOKUP(D437,'plan de cuentas'!C:J,7,0)</f>
        <v>Pasivos corrientes</v>
      </c>
      <c r="P437" t="str">
        <f t="shared" si="36"/>
        <v>26002</v>
      </c>
      <c r="Q437" t="str">
        <f t="shared" si="34"/>
        <v>24</v>
      </c>
    </row>
    <row r="438" spans="1:17" x14ac:dyDescent="0.25">
      <c r="A438" s="644">
        <v>44742</v>
      </c>
      <c r="B438" s="384">
        <v>6</v>
      </c>
      <c r="C438" s="384" t="s">
        <v>1947</v>
      </c>
      <c r="D438" s="384" t="s">
        <v>1171</v>
      </c>
      <c r="E438" t="str">
        <f t="shared" si="32"/>
        <v>240402600211799</v>
      </c>
      <c r="F438" t="str">
        <f t="shared" si="33"/>
        <v>0</v>
      </c>
      <c r="G438">
        <f>+VLOOKUP(L438,BG!$D$10:$F$70,3,FALSE)</f>
        <v>19</v>
      </c>
      <c r="H438" s="384" t="s">
        <v>1172</v>
      </c>
      <c r="I438" s="633">
        <v>-905870838</v>
      </c>
      <c r="J438" s="314">
        <f t="shared" si="35"/>
        <v>-905870.83799999999</v>
      </c>
      <c r="K438" t="str">
        <f>+VLOOKUP(D438,'plan de cuentas'!C:G,4,0)</f>
        <v>PASIVOS Y PATRIMONIO NETO</v>
      </c>
      <c r="L438" t="str">
        <f>VLOOKUP(D438,'plan de cuentas'!C:H,5,0)</f>
        <v>Otros pasivos corrientes</v>
      </c>
      <c r="M438" t="str">
        <f>VLOOKUP(D438,'plan de cuentas'!C:I,6,0)</f>
        <v>Otros pasivos corrientes</v>
      </c>
      <c r="N438" t="str">
        <f>VLOOKUP(D438,'plan de cuentas'!C:J,7,0)</f>
        <v>Pasivos corrientes</v>
      </c>
      <c r="P438" t="str">
        <f t="shared" si="36"/>
        <v>26002</v>
      </c>
      <c r="Q438" t="str">
        <f t="shared" si="34"/>
        <v>24</v>
      </c>
    </row>
    <row r="439" spans="1:17" x14ac:dyDescent="0.25">
      <c r="A439" s="644">
        <v>44742</v>
      </c>
      <c r="B439" s="383">
        <v>6</v>
      </c>
      <c r="C439" s="383" t="s">
        <v>5148</v>
      </c>
      <c r="D439" s="383" t="s">
        <v>4508</v>
      </c>
      <c r="E439" t="str">
        <f t="shared" si="32"/>
        <v>240402600215099</v>
      </c>
      <c r="F439" t="str">
        <f t="shared" si="33"/>
        <v>0</v>
      </c>
      <c r="G439">
        <f>+VLOOKUP(L439,BG!$D$10:$F$70,3,FALSE)</f>
        <v>19</v>
      </c>
      <c r="H439" s="383" t="s">
        <v>4514</v>
      </c>
      <c r="I439" s="632">
        <v>-31377412</v>
      </c>
      <c r="J439" s="314">
        <f t="shared" si="35"/>
        <v>-31377.412</v>
      </c>
      <c r="K439" t="str">
        <f>+VLOOKUP(D439,'plan de cuentas'!C:G,4,0)</f>
        <v>PASIVOS Y PATRIMONIO NETO</v>
      </c>
      <c r="L439" t="str">
        <f>VLOOKUP(D439,'plan de cuentas'!C:H,5,0)</f>
        <v>Otros pasivos corrientes</v>
      </c>
      <c r="M439" t="str">
        <f>VLOOKUP(D439,'plan de cuentas'!C:I,6,0)</f>
        <v>Otros pasivos corrientes</v>
      </c>
      <c r="N439" t="str">
        <f>VLOOKUP(D439,'plan de cuentas'!C:J,7,0)</f>
        <v>Pasivos corrientes</v>
      </c>
      <c r="P439" t="str">
        <f t="shared" si="36"/>
        <v>26002</v>
      </c>
      <c r="Q439" t="str">
        <f t="shared" si="34"/>
        <v>24</v>
      </c>
    </row>
    <row r="440" spans="1:17" x14ac:dyDescent="0.25">
      <c r="A440" s="644">
        <v>44742</v>
      </c>
      <c r="B440" s="384">
        <v>6</v>
      </c>
      <c r="C440" s="384" t="s">
        <v>5149</v>
      </c>
      <c r="D440" s="384" t="s">
        <v>5150</v>
      </c>
      <c r="E440" t="str">
        <f t="shared" si="32"/>
        <v>240402600215399</v>
      </c>
      <c r="F440" t="str">
        <f t="shared" si="33"/>
        <v>0</v>
      </c>
      <c r="G440">
        <f>+VLOOKUP(L440,BG!$D$10:$F$70,3,FALSE)</f>
        <v>19</v>
      </c>
      <c r="H440" s="384" t="s">
        <v>4961</v>
      </c>
      <c r="I440" s="633">
        <v>-3724158</v>
      </c>
      <c r="J440" s="314">
        <f t="shared" si="35"/>
        <v>-3724.1579999999999</v>
      </c>
      <c r="K440" t="str">
        <f>+VLOOKUP(D440,'plan de cuentas'!C:G,4,0)</f>
        <v>PASIVOS Y PATRIMONIO NETO</v>
      </c>
      <c r="L440" t="str">
        <f>VLOOKUP(D440,'plan de cuentas'!C:H,5,0)</f>
        <v>Otros pasivos corrientes</v>
      </c>
      <c r="M440" t="str">
        <f>VLOOKUP(D440,'plan de cuentas'!C:I,6,0)</f>
        <v>Otros pasivos corrientes</v>
      </c>
      <c r="N440" t="str">
        <f>VLOOKUP(D440,'plan de cuentas'!C:J,7,0)</f>
        <v>Pasivos corrientes</v>
      </c>
      <c r="P440" t="str">
        <f t="shared" si="36"/>
        <v>26002</v>
      </c>
      <c r="Q440" t="str">
        <f t="shared" si="34"/>
        <v>24</v>
      </c>
    </row>
    <row r="441" spans="1:17" x14ac:dyDescent="0.25">
      <c r="A441" s="644">
        <v>44742</v>
      </c>
      <c r="B441" s="383">
        <v>6</v>
      </c>
      <c r="C441" s="383" t="s">
        <v>4843</v>
      </c>
      <c r="D441" s="383" t="s">
        <v>4732</v>
      </c>
      <c r="E441" t="str">
        <f t="shared" si="32"/>
        <v>240402600215599</v>
      </c>
      <c r="F441" t="str">
        <f t="shared" si="33"/>
        <v>0</v>
      </c>
      <c r="G441">
        <f>+VLOOKUP(L441,BG!$D$10:$F$70,3,FALSE)</f>
        <v>19</v>
      </c>
      <c r="H441" s="383" t="s">
        <v>4733</v>
      </c>
      <c r="I441" s="632">
        <v>-34115540</v>
      </c>
      <c r="J441" s="314">
        <f t="shared" si="35"/>
        <v>-34115.54</v>
      </c>
      <c r="K441" t="str">
        <f>+VLOOKUP(D441,'plan de cuentas'!C:G,4,0)</f>
        <v>PASIVOS Y PATRIMONIO NETO</v>
      </c>
      <c r="L441" t="str">
        <f>VLOOKUP(D441,'plan de cuentas'!C:H,5,0)</f>
        <v>Otros pasivos corrientes</v>
      </c>
      <c r="M441" t="str">
        <f>VLOOKUP(D441,'plan de cuentas'!C:I,6,0)</f>
        <v>Otros pasivos corrientes</v>
      </c>
      <c r="N441" t="str">
        <f>VLOOKUP(D441,'plan de cuentas'!C:J,7,0)</f>
        <v>Pasivos corrientes</v>
      </c>
      <c r="P441" t="str">
        <f t="shared" si="36"/>
        <v>26002</v>
      </c>
      <c r="Q441" t="str">
        <f t="shared" si="34"/>
        <v>24</v>
      </c>
    </row>
    <row r="442" spans="1:17" x14ac:dyDescent="0.25">
      <c r="A442" s="644">
        <v>44742</v>
      </c>
      <c r="B442" s="384">
        <v>6</v>
      </c>
      <c r="C442" s="384" t="s">
        <v>5151</v>
      </c>
      <c r="D442" s="384" t="s">
        <v>1179</v>
      </c>
      <c r="E442" t="str">
        <f t="shared" si="32"/>
        <v>240402600219199</v>
      </c>
      <c r="F442" t="str">
        <f t="shared" si="33"/>
        <v>0</v>
      </c>
      <c r="G442">
        <f>+VLOOKUP(L442,BG!$D$10:$F$70,3,FALSE)</f>
        <v>19</v>
      </c>
      <c r="H442" s="384" t="s">
        <v>1180</v>
      </c>
      <c r="I442" s="633">
        <v>166192154</v>
      </c>
      <c r="J442" s="314">
        <f t="shared" si="35"/>
        <v>166192.15400000001</v>
      </c>
      <c r="K442" t="str">
        <f>+VLOOKUP(D442,'plan de cuentas'!C:G,4,0)</f>
        <v>PASIVOS Y PATRIMONIO NETO</v>
      </c>
      <c r="L442" t="str">
        <f>VLOOKUP(D442,'plan de cuentas'!C:H,5,0)</f>
        <v>Otros pasivos corrientes</v>
      </c>
      <c r="M442" t="str">
        <f>VLOOKUP(D442,'plan de cuentas'!C:I,6,0)</f>
        <v>Otros pasivos corrientes</v>
      </c>
      <c r="N442" t="str">
        <f>VLOOKUP(D442,'plan de cuentas'!C:J,7,0)</f>
        <v>Pasivos corrientes</v>
      </c>
      <c r="P442" t="str">
        <f t="shared" si="36"/>
        <v>26002</v>
      </c>
      <c r="Q442" t="str">
        <f t="shared" si="34"/>
        <v>24</v>
      </c>
    </row>
    <row r="443" spans="1:17" x14ac:dyDescent="0.25">
      <c r="A443" s="644">
        <v>44742</v>
      </c>
      <c r="B443" s="383">
        <v>6</v>
      </c>
      <c r="C443" s="383" t="s">
        <v>5152</v>
      </c>
      <c r="D443" s="383" t="s">
        <v>3988</v>
      </c>
      <c r="E443" t="str">
        <f t="shared" si="32"/>
        <v>240402600219201</v>
      </c>
      <c r="F443" t="str">
        <f t="shared" si="33"/>
        <v>0</v>
      </c>
      <c r="G443">
        <f>+VLOOKUP(L443,BG!$D$10:$F$70,3,FALSE)</f>
        <v>19</v>
      </c>
      <c r="H443" s="383" t="s">
        <v>3989</v>
      </c>
      <c r="I443" s="632">
        <v>178300606</v>
      </c>
      <c r="J443" s="314">
        <f t="shared" si="35"/>
        <v>178300.606</v>
      </c>
      <c r="K443" t="str">
        <f>+VLOOKUP(D443,'plan de cuentas'!C:G,4,0)</f>
        <v>PASIVOS Y PATRIMONIO NETO</v>
      </c>
      <c r="L443" t="str">
        <f>VLOOKUP(D443,'plan de cuentas'!C:H,5,0)</f>
        <v>Otros pasivos corrientes</v>
      </c>
      <c r="M443" t="str">
        <f>VLOOKUP(D443,'plan de cuentas'!C:I,6,0)</f>
        <v>Otros pasivos corrientes</v>
      </c>
      <c r="N443" t="str">
        <f>VLOOKUP(D443,'plan de cuentas'!C:J,7,0)</f>
        <v>Pasivos corrientes</v>
      </c>
      <c r="P443" t="str">
        <f t="shared" si="36"/>
        <v>26002</v>
      </c>
      <c r="Q443" t="str">
        <f t="shared" si="34"/>
        <v>24</v>
      </c>
    </row>
    <row r="444" spans="1:17" x14ac:dyDescent="0.25">
      <c r="A444" s="644">
        <v>44742</v>
      </c>
      <c r="B444" s="384">
        <v>6</v>
      </c>
      <c r="C444" s="384" t="s">
        <v>5153</v>
      </c>
      <c r="D444" s="384" t="s">
        <v>2371</v>
      </c>
      <c r="E444" t="str">
        <f t="shared" si="32"/>
        <v>240402600223199</v>
      </c>
      <c r="F444" t="str">
        <f t="shared" si="33"/>
        <v>0</v>
      </c>
      <c r="G444">
        <f>+VLOOKUP(L444,BG!$D$10:$F$70,3,FALSE)</f>
        <v>19</v>
      </c>
      <c r="H444" s="384" t="s">
        <v>4962</v>
      </c>
      <c r="I444" s="633">
        <v>-172608</v>
      </c>
      <c r="J444" s="314">
        <f t="shared" si="35"/>
        <v>-172.608</v>
      </c>
      <c r="K444" t="str">
        <f>+VLOOKUP(D444,'plan de cuentas'!C:G,4,0)</f>
        <v>PASIVOS Y PATRIMONIO NETO</v>
      </c>
      <c r="L444" t="str">
        <f>VLOOKUP(D444,'plan de cuentas'!C:H,5,0)</f>
        <v>Otros pasivos corrientes</v>
      </c>
      <c r="M444" t="str">
        <f>VLOOKUP(D444,'plan de cuentas'!C:I,6,0)</f>
        <v>Otros pasivos corrientes</v>
      </c>
      <c r="N444" t="str">
        <f>VLOOKUP(D444,'plan de cuentas'!C:J,7,0)</f>
        <v>Pasivos corrientes</v>
      </c>
      <c r="P444" t="str">
        <f t="shared" si="36"/>
        <v>26002</v>
      </c>
      <c r="Q444" t="str">
        <f t="shared" si="34"/>
        <v>24</v>
      </c>
    </row>
    <row r="445" spans="1:17" x14ac:dyDescent="0.25">
      <c r="A445" s="644">
        <v>44742</v>
      </c>
      <c r="B445" s="383">
        <v>6</v>
      </c>
      <c r="C445" s="383" t="s">
        <v>5154</v>
      </c>
      <c r="D445" s="383" t="s">
        <v>1183</v>
      </c>
      <c r="E445" t="str">
        <f t="shared" si="32"/>
        <v>240402600224001</v>
      </c>
      <c r="F445" t="str">
        <f t="shared" si="33"/>
        <v>0</v>
      </c>
      <c r="G445">
        <f>+VLOOKUP(L445,BG!$D$10:$F$70,3,FALSE)</f>
        <v>19</v>
      </c>
      <c r="H445" s="383" t="s">
        <v>1184</v>
      </c>
      <c r="I445" s="632">
        <v>20071470</v>
      </c>
      <c r="J445" s="314">
        <f t="shared" si="35"/>
        <v>20071.47</v>
      </c>
      <c r="K445" t="str">
        <f>+VLOOKUP(D445,'plan de cuentas'!C:G,4,0)</f>
        <v>PASIVOS Y PATRIMONIO NETO</v>
      </c>
      <c r="L445" t="str">
        <f>VLOOKUP(D445,'plan de cuentas'!C:H,5,0)</f>
        <v>Otros pasivos corrientes</v>
      </c>
      <c r="M445" t="str">
        <f>VLOOKUP(D445,'plan de cuentas'!C:I,6,0)</f>
        <v>Otros pasivos corrientes</v>
      </c>
      <c r="N445" t="str">
        <f>VLOOKUP(D445,'plan de cuentas'!C:J,7,0)</f>
        <v>Pasivos corrientes</v>
      </c>
      <c r="P445" t="str">
        <f t="shared" si="36"/>
        <v>26002</v>
      </c>
      <c r="Q445" t="str">
        <f t="shared" si="34"/>
        <v>24</v>
      </c>
    </row>
    <row r="446" spans="1:17" x14ac:dyDescent="0.25">
      <c r="A446" s="644">
        <v>44742</v>
      </c>
      <c r="B446" s="384">
        <v>6</v>
      </c>
      <c r="C446" s="384" t="s">
        <v>1948</v>
      </c>
      <c r="D446" s="384" t="s">
        <v>1185</v>
      </c>
      <c r="E446" t="str">
        <f t="shared" si="32"/>
        <v>240402600224099</v>
      </c>
      <c r="F446" t="str">
        <f t="shared" si="33"/>
        <v>0</v>
      </c>
      <c r="G446">
        <f>+VLOOKUP(L446,BG!$D$10:$F$70,3,FALSE)</f>
        <v>19</v>
      </c>
      <c r="H446" s="384" t="s">
        <v>1186</v>
      </c>
      <c r="I446" s="633">
        <v>36260079</v>
      </c>
      <c r="J446" s="314">
        <f t="shared" si="35"/>
        <v>36260.078999999998</v>
      </c>
      <c r="K446" t="str">
        <f>+VLOOKUP(D446,'plan de cuentas'!C:G,4,0)</f>
        <v>PASIVOS Y PATRIMONIO NETO</v>
      </c>
      <c r="L446" t="str">
        <f>VLOOKUP(D446,'plan de cuentas'!C:H,5,0)</f>
        <v>Otros pasivos corrientes</v>
      </c>
      <c r="M446" t="str">
        <f>VLOOKUP(D446,'plan de cuentas'!C:I,6,0)</f>
        <v>Otros pasivos corrientes</v>
      </c>
      <c r="N446" t="str">
        <f>VLOOKUP(D446,'plan de cuentas'!C:J,7,0)</f>
        <v>Pasivos corrientes</v>
      </c>
      <c r="P446" t="str">
        <f t="shared" si="36"/>
        <v>26002</v>
      </c>
      <c r="Q446" t="str">
        <f t="shared" si="34"/>
        <v>24</v>
      </c>
    </row>
    <row r="447" spans="1:17" x14ac:dyDescent="0.25">
      <c r="A447" s="644">
        <v>44742</v>
      </c>
      <c r="B447" s="383">
        <v>6</v>
      </c>
      <c r="C447" s="383" t="s">
        <v>4844</v>
      </c>
      <c r="D447" s="383" t="s">
        <v>4002</v>
      </c>
      <c r="E447" t="str">
        <f t="shared" si="32"/>
        <v>240402600224399</v>
      </c>
      <c r="F447" t="str">
        <f t="shared" si="33"/>
        <v>0</v>
      </c>
      <c r="G447">
        <f>+VLOOKUP(L447,BG!$D$10:$F$70,3,FALSE)</f>
        <v>19</v>
      </c>
      <c r="H447" s="383" t="s">
        <v>4003</v>
      </c>
      <c r="I447" s="632">
        <v>-15424034389</v>
      </c>
      <c r="J447" s="314">
        <f t="shared" si="35"/>
        <v>-15424034.389</v>
      </c>
      <c r="K447" t="str">
        <f>+VLOOKUP(D447,'plan de cuentas'!C:G,4,0)</f>
        <v>PASIVOS Y PATRIMONIO NETO</v>
      </c>
      <c r="L447" t="str">
        <f>VLOOKUP(D447,'plan de cuentas'!C:H,5,0)</f>
        <v>Otros pasivos corrientes</v>
      </c>
      <c r="M447" t="str">
        <f>VLOOKUP(D447,'plan de cuentas'!C:I,6,0)</f>
        <v>Otros pasivos corrientes</v>
      </c>
      <c r="N447" t="str">
        <f>VLOOKUP(D447,'plan de cuentas'!C:J,7,0)</f>
        <v>Pasivos corrientes</v>
      </c>
      <c r="P447" t="str">
        <f t="shared" si="36"/>
        <v>26002</v>
      </c>
      <c r="Q447" t="str">
        <f t="shared" si="34"/>
        <v>24</v>
      </c>
    </row>
    <row r="448" spans="1:17" x14ac:dyDescent="0.25">
      <c r="A448" s="644">
        <v>44742</v>
      </c>
      <c r="B448" s="384">
        <v>6</v>
      </c>
      <c r="C448" s="384" t="s">
        <v>2927</v>
      </c>
      <c r="D448" s="384" t="s">
        <v>2373</v>
      </c>
      <c r="E448" t="str">
        <f t="shared" si="32"/>
        <v>240402600229499</v>
      </c>
      <c r="F448" t="str">
        <f t="shared" si="33"/>
        <v>0</v>
      </c>
      <c r="G448" t="e">
        <f>+VLOOKUP(L448,BG!$D$10:$F$70,3,FALSE)</f>
        <v>#N/A</v>
      </c>
      <c r="H448" s="384" t="s">
        <v>2706</v>
      </c>
      <c r="I448" s="633">
        <v>-3335331</v>
      </c>
      <c r="J448" s="314">
        <f t="shared" si="35"/>
        <v>-3335.3310000000001</v>
      </c>
      <c r="K448" t="str">
        <f>+VLOOKUP(D448,'plan de cuentas'!C:G,4,0)</f>
        <v>PASIVOS Y PATRIMONIO NETO</v>
      </c>
      <c r="L448" t="str">
        <f>VLOOKUP(D448,'plan de cuentas'!C:H,5,0)</f>
        <v>Otras Obligaciones diversas</v>
      </c>
      <c r="M448" t="str">
        <f>VLOOKUP(D448,'plan de cuentas'!C:I,6,0)</f>
        <v>Otras Obligaciones diversas</v>
      </c>
      <c r="N448" t="str">
        <f>VLOOKUP(D448,'plan de cuentas'!C:J,7,0)</f>
        <v>Pasivos corrientes</v>
      </c>
      <c r="P448" t="str">
        <f t="shared" si="36"/>
        <v>26002</v>
      </c>
      <c r="Q448" t="str">
        <f t="shared" si="34"/>
        <v>24</v>
      </c>
    </row>
    <row r="449" spans="1:17" x14ac:dyDescent="0.25">
      <c r="A449" s="644">
        <v>44742</v>
      </c>
      <c r="B449" s="383">
        <v>6</v>
      </c>
      <c r="C449" s="383" t="s">
        <v>2928</v>
      </c>
      <c r="D449" s="383" t="s">
        <v>2376</v>
      </c>
      <c r="E449" t="str">
        <f t="shared" si="32"/>
        <v>240402600229799</v>
      </c>
      <c r="F449" t="str">
        <f t="shared" si="33"/>
        <v>0</v>
      </c>
      <c r="G449" t="e">
        <f>+VLOOKUP(L449,BG!$D$10:$F$70,3,FALSE)</f>
        <v>#N/A</v>
      </c>
      <c r="H449" s="383" t="s">
        <v>2709</v>
      </c>
      <c r="I449" s="632">
        <v>-132455650</v>
      </c>
      <c r="J449" s="314">
        <f t="shared" si="35"/>
        <v>-132455.65</v>
      </c>
      <c r="K449" t="str">
        <f>+VLOOKUP(D449,'plan de cuentas'!C:G,4,0)</f>
        <v>PASIVOS Y PATRIMONIO NETO</v>
      </c>
      <c r="L449" t="str">
        <f>VLOOKUP(D449,'plan de cuentas'!C:H,5,0)</f>
        <v>Otras Obligaciones diversas</v>
      </c>
      <c r="M449" t="str">
        <f>VLOOKUP(D449,'plan de cuentas'!C:I,6,0)</f>
        <v>Otras Obligaciones diversas</v>
      </c>
      <c r="N449" t="str">
        <f>VLOOKUP(D449,'plan de cuentas'!C:J,7,0)</f>
        <v>Pasivos corrientes</v>
      </c>
      <c r="P449" t="str">
        <f t="shared" si="36"/>
        <v>26002</v>
      </c>
      <c r="Q449" t="str">
        <f t="shared" si="34"/>
        <v>24</v>
      </c>
    </row>
    <row r="450" spans="1:17" x14ac:dyDescent="0.25">
      <c r="A450" s="644">
        <v>44742</v>
      </c>
      <c r="B450" s="384">
        <v>7</v>
      </c>
      <c r="C450" s="384" t="s">
        <v>4845</v>
      </c>
      <c r="D450" s="384" t="s">
        <v>4734</v>
      </c>
      <c r="E450" t="str">
        <f t="shared" si="32"/>
        <v>240402600288999</v>
      </c>
      <c r="F450" t="str">
        <f t="shared" si="33"/>
        <v>0</v>
      </c>
      <c r="G450">
        <f>+VLOOKUP(L450,BG!$D$10:$F$70,3,FALSE)</f>
        <v>19</v>
      </c>
      <c r="H450" s="384" t="s">
        <v>4735</v>
      </c>
      <c r="I450" s="633">
        <v>-2014013519</v>
      </c>
      <c r="J450" s="314">
        <f t="shared" si="35"/>
        <v>-2014013.5190000001</v>
      </c>
      <c r="K450" t="str">
        <f>+VLOOKUP(D450,'plan de cuentas'!C:G,4,0)</f>
        <v>PASIVOS Y PATRIMONIO NETO</v>
      </c>
      <c r="L450" t="str">
        <f>VLOOKUP(D450,'plan de cuentas'!C:H,5,0)</f>
        <v>Otros pasivos corrientes</v>
      </c>
      <c r="M450" t="str">
        <f>VLOOKUP(D450,'plan de cuentas'!C:I,6,0)</f>
        <v>Otros pasivos corrientes</v>
      </c>
      <c r="N450" t="str">
        <f>VLOOKUP(D450,'plan de cuentas'!C:J,7,0)</f>
        <v>Pasivos corrientes</v>
      </c>
      <c r="P450" t="str">
        <f t="shared" si="36"/>
        <v>26002</v>
      </c>
      <c r="Q450" t="str">
        <f t="shared" si="34"/>
        <v>24</v>
      </c>
    </row>
    <row r="451" spans="1:17" x14ac:dyDescent="0.25">
      <c r="A451" s="644">
        <v>44742</v>
      </c>
      <c r="B451" s="383">
        <v>6</v>
      </c>
      <c r="C451" s="383" t="s">
        <v>5155</v>
      </c>
      <c r="D451" s="383" t="s">
        <v>4659</v>
      </c>
      <c r="E451" t="str">
        <f t="shared" si="32"/>
        <v>240402600293701</v>
      </c>
      <c r="F451" t="str">
        <f t="shared" si="33"/>
        <v>0</v>
      </c>
      <c r="G451">
        <f>+VLOOKUP(L451,BG!$D$10:$F$70,3,FALSE)</f>
        <v>19</v>
      </c>
      <c r="H451" s="383" t="s">
        <v>2718</v>
      </c>
      <c r="I451" s="632">
        <v>-14174863</v>
      </c>
      <c r="J451" s="314">
        <f t="shared" si="35"/>
        <v>-14174.862999999999</v>
      </c>
      <c r="K451" t="str">
        <f>+VLOOKUP(D451,'plan de cuentas'!C:G,4,0)</f>
        <v>PASIVOS Y PATRIMONIO NETO</v>
      </c>
      <c r="L451" t="str">
        <f>VLOOKUP(D451,'plan de cuentas'!C:H,5,0)</f>
        <v>Otros pasivos corrientes</v>
      </c>
      <c r="M451" t="str">
        <f>VLOOKUP(D451,'plan de cuentas'!C:I,6,0)</f>
        <v>Otros pasivos corrientes</v>
      </c>
      <c r="N451" t="str">
        <f>VLOOKUP(D451,'plan de cuentas'!C:J,7,0)</f>
        <v>Pasivos corrientes</v>
      </c>
      <c r="P451" t="str">
        <f t="shared" si="36"/>
        <v>26002</v>
      </c>
      <c r="Q451" t="str">
        <f t="shared" si="34"/>
        <v>24</v>
      </c>
    </row>
    <row r="452" spans="1:17" x14ac:dyDescent="0.25">
      <c r="A452" s="644">
        <v>44742</v>
      </c>
      <c r="B452" s="384">
        <v>6</v>
      </c>
      <c r="C452" s="384" t="s">
        <v>5156</v>
      </c>
      <c r="D452" s="384" t="s">
        <v>2385</v>
      </c>
      <c r="E452" t="str">
        <f t="shared" si="32"/>
        <v>240402600293799</v>
      </c>
      <c r="F452" t="str">
        <f t="shared" si="33"/>
        <v>0</v>
      </c>
      <c r="G452">
        <f>+VLOOKUP(L452,BG!$D$10:$F$70,3,FALSE)</f>
        <v>19</v>
      </c>
      <c r="H452" s="384" t="s">
        <v>2718</v>
      </c>
      <c r="I452" s="633">
        <v>4591068</v>
      </c>
      <c r="J452" s="314">
        <f t="shared" si="35"/>
        <v>4591.0680000000002</v>
      </c>
      <c r="K452" t="str">
        <f>+VLOOKUP(D452,'plan de cuentas'!C:G,4,0)</f>
        <v>PASIVOS Y PATRIMONIO NETO</v>
      </c>
      <c r="L452" t="str">
        <f>VLOOKUP(D452,'plan de cuentas'!C:H,5,0)</f>
        <v>Otros pasivos corrientes</v>
      </c>
      <c r="M452" t="str">
        <f>VLOOKUP(D452,'plan de cuentas'!C:I,6,0)</f>
        <v>Otros pasivos corrientes</v>
      </c>
      <c r="N452" t="str">
        <f>VLOOKUP(D452,'plan de cuentas'!C:J,7,0)</f>
        <v>Pasivos corrientes</v>
      </c>
      <c r="P452" t="str">
        <f t="shared" si="36"/>
        <v>26002</v>
      </c>
      <c r="Q452" t="str">
        <f t="shared" si="34"/>
        <v>24</v>
      </c>
    </row>
    <row r="453" spans="1:17" x14ac:dyDescent="0.25">
      <c r="A453" s="644">
        <v>44742</v>
      </c>
      <c r="B453" s="383">
        <v>6</v>
      </c>
      <c r="C453" s="383" t="s">
        <v>4846</v>
      </c>
      <c r="D453" s="383" t="s">
        <v>4554</v>
      </c>
      <c r="E453" t="str">
        <f t="shared" ref="E453:E516" si="37">+MID(D453,3,2)&amp;+MID(D453,6,1)&amp;+MID(D453,8,2)&amp;+MID(D453,11,3)&amp;+MID(D453,17,2)&amp;+MID(D453,20,3)&amp;+MID(D453,24,2)</f>
        <v>240402600293901</v>
      </c>
      <c r="F453" t="str">
        <f t="shared" ref="F453:F516" si="38">MID(E453,3,1)</f>
        <v>0</v>
      </c>
      <c r="G453">
        <f>+VLOOKUP(L453,BG!$D$10:$F$70,3,FALSE)</f>
        <v>13</v>
      </c>
      <c r="H453" s="383" t="s">
        <v>4585</v>
      </c>
      <c r="I453" s="632">
        <v>-1578786676</v>
      </c>
      <c r="J453" s="314">
        <f t="shared" si="35"/>
        <v>-1578786.676</v>
      </c>
      <c r="K453" t="str">
        <f>+VLOOKUP(D453,'plan de cuentas'!C:G,4,0)</f>
        <v>PASIVOS Y PATRIMONIO NETO</v>
      </c>
      <c r="L453" t="str">
        <f>VLOOKUP(D453,'plan de cuentas'!C:H,5,0)</f>
        <v>Cuentas por pagar comerciales</v>
      </c>
      <c r="M453" t="str">
        <f>VLOOKUP(D453,'plan de cuentas'!C:I,6,0)</f>
        <v>Proveedores locales Moneda Extranjera</v>
      </c>
      <c r="N453" t="str">
        <f>VLOOKUP(D453,'plan de cuentas'!C:J,7,0)</f>
        <v>Pasivos corrientes</v>
      </c>
      <c r="P453" t="str">
        <f t="shared" si="36"/>
        <v>26002</v>
      </c>
      <c r="Q453" t="str">
        <f t="shared" si="34"/>
        <v>24</v>
      </c>
    </row>
    <row r="454" spans="1:17" x14ac:dyDescent="0.25">
      <c r="A454" s="644">
        <v>44742</v>
      </c>
      <c r="B454" s="384">
        <v>6</v>
      </c>
      <c r="C454" s="384" t="s">
        <v>4926</v>
      </c>
      <c r="D454" s="384" t="s">
        <v>4890</v>
      </c>
      <c r="E454" t="str">
        <f t="shared" si="37"/>
        <v>240402600294099</v>
      </c>
      <c r="F454" t="str">
        <f t="shared" si="38"/>
        <v>0</v>
      </c>
      <c r="G454">
        <f>+VLOOKUP(L454,BG!$D$10:$F$70,3,FALSE)</f>
        <v>19</v>
      </c>
      <c r="H454" s="384" t="s">
        <v>4905</v>
      </c>
      <c r="I454" s="633">
        <v>-29592172</v>
      </c>
      <c r="J454" s="314">
        <f t="shared" si="35"/>
        <v>-29592.171999999999</v>
      </c>
      <c r="K454" t="str">
        <f>+VLOOKUP(D454,'plan de cuentas'!C:G,4,0)</f>
        <v>PASIVOS Y PATRIMONIO NETO</v>
      </c>
      <c r="L454" t="str">
        <f>VLOOKUP(D454,'plan de cuentas'!C:H,5,0)</f>
        <v>Otros pasivos corrientes</v>
      </c>
      <c r="M454" t="str">
        <f>VLOOKUP(D454,'plan de cuentas'!C:I,6,0)</f>
        <v>Otros pasivos corrientes</v>
      </c>
      <c r="N454" t="str">
        <f>VLOOKUP(D454,'plan de cuentas'!C:J,7,0)</f>
        <v>Pasivos corrientes</v>
      </c>
      <c r="P454" t="str">
        <f t="shared" si="36"/>
        <v>26002</v>
      </c>
      <c r="Q454" t="str">
        <f t="shared" ref="Q454:Q517" si="39">+LEFT(E454,2)</f>
        <v>24</v>
      </c>
    </row>
    <row r="455" spans="1:17" x14ac:dyDescent="0.25">
      <c r="A455" s="644">
        <v>44742</v>
      </c>
      <c r="B455" s="383">
        <v>6</v>
      </c>
      <c r="C455" s="383" t="s">
        <v>1949</v>
      </c>
      <c r="D455" s="383" t="s">
        <v>1187</v>
      </c>
      <c r="E455" t="str">
        <f t="shared" si="37"/>
        <v>250102700100199</v>
      </c>
      <c r="F455" t="str">
        <f t="shared" si="38"/>
        <v>0</v>
      </c>
      <c r="G455">
        <f>+VLOOKUP(L455,BG!$D$10:$F$70,3,FALSE)</f>
        <v>17</v>
      </c>
      <c r="H455" s="383" t="s">
        <v>1188</v>
      </c>
      <c r="I455" s="632">
        <v>-1056558861</v>
      </c>
      <c r="J455" s="314">
        <f t="shared" si="35"/>
        <v>-1056558.861</v>
      </c>
      <c r="K455" t="str">
        <f>+VLOOKUP(D455,'plan de cuentas'!C:G,4,0)</f>
        <v>PASIVOS Y PATRIMONIO NETO</v>
      </c>
      <c r="L455" t="str">
        <f>VLOOKUP(D455,'plan de cuentas'!C:H,5,0)</f>
        <v>Impuestos a pagar</v>
      </c>
      <c r="M455" t="str">
        <f>VLOOKUP(D455,'plan de cuentas'!C:I,6,0)</f>
        <v xml:space="preserve">Acreedores Fiscales </v>
      </c>
      <c r="N455" t="str">
        <f>VLOOKUP(D455,'plan de cuentas'!C:J,7,0)</f>
        <v>Pasivos corrientes</v>
      </c>
      <c r="P455" t="str">
        <f t="shared" si="36"/>
        <v>27001</v>
      </c>
      <c r="Q455" t="str">
        <f t="shared" si="39"/>
        <v>25</v>
      </c>
    </row>
    <row r="456" spans="1:17" x14ac:dyDescent="0.25">
      <c r="A456" s="644">
        <v>44742</v>
      </c>
      <c r="B456" s="384">
        <v>6</v>
      </c>
      <c r="C456" s="384" t="s">
        <v>5157</v>
      </c>
      <c r="D456" s="384" t="s">
        <v>1191</v>
      </c>
      <c r="E456" t="str">
        <f t="shared" si="37"/>
        <v>250102720100299</v>
      </c>
      <c r="F456" t="str">
        <f t="shared" si="38"/>
        <v>0</v>
      </c>
      <c r="G456">
        <f>+VLOOKUP(L456,BG!$D$10:$F$70,3,FALSE)</f>
        <v>16</v>
      </c>
      <c r="H456" s="384" t="s">
        <v>1192</v>
      </c>
      <c r="I456" s="633">
        <v>-122863759</v>
      </c>
      <c r="J456" s="314">
        <f t="shared" si="35"/>
        <v>-122863.75900000001</v>
      </c>
      <c r="K456" t="str">
        <f>+VLOOKUP(D456,'plan de cuentas'!C:G,4,0)</f>
        <v>PASIVOS Y PATRIMONIO NETO</v>
      </c>
      <c r="L456" t="str">
        <f>VLOOKUP(D456,'plan de cuentas'!C:H,5,0)</f>
        <v>Remuneraciones y cargas sociales a pagar</v>
      </c>
      <c r="M456" t="str">
        <f>VLOOKUP(D456,'plan de cuentas'!C:I,6,0)</f>
        <v>Sueldo y otras remuneraciones a pagar</v>
      </c>
      <c r="N456" t="str">
        <f>VLOOKUP(D456,'plan de cuentas'!C:J,7,0)</f>
        <v>Pasivos corrientes</v>
      </c>
      <c r="P456" t="str">
        <f t="shared" si="36"/>
        <v>27201</v>
      </c>
      <c r="Q456" t="str">
        <f t="shared" si="39"/>
        <v>25</v>
      </c>
    </row>
    <row r="457" spans="1:17" x14ac:dyDescent="0.25">
      <c r="A457" s="644">
        <v>44742</v>
      </c>
      <c r="B457" s="383">
        <v>6</v>
      </c>
      <c r="C457" s="383" t="s">
        <v>5158</v>
      </c>
      <c r="D457" s="383" t="s">
        <v>1193</v>
      </c>
      <c r="E457" t="str">
        <f t="shared" si="37"/>
        <v>250102720100699</v>
      </c>
      <c r="F457" t="str">
        <f t="shared" si="38"/>
        <v>0</v>
      </c>
      <c r="G457">
        <f>+VLOOKUP(L457,BG!$D$10:$F$70,3,FALSE)</f>
        <v>16</v>
      </c>
      <c r="H457" s="383" t="s">
        <v>1194</v>
      </c>
      <c r="I457" s="632">
        <v>-61616860</v>
      </c>
      <c r="J457" s="314">
        <f t="shared" si="35"/>
        <v>-61616.86</v>
      </c>
      <c r="K457" t="str">
        <f>+VLOOKUP(D457,'plan de cuentas'!C:G,4,0)</f>
        <v>PASIVOS Y PATRIMONIO NETO</v>
      </c>
      <c r="L457" t="str">
        <f>VLOOKUP(D457,'plan de cuentas'!C:H,5,0)</f>
        <v>Remuneraciones y cargas sociales a pagar</v>
      </c>
      <c r="M457" t="str">
        <f>VLOOKUP(D457,'plan de cuentas'!C:I,6,0)</f>
        <v>Sueldo y otras remuneraciones a pagar</v>
      </c>
      <c r="N457" t="str">
        <f>VLOOKUP(D457,'plan de cuentas'!C:J,7,0)</f>
        <v>Pasivos corrientes</v>
      </c>
      <c r="P457" t="str">
        <f t="shared" si="36"/>
        <v>27201</v>
      </c>
      <c r="Q457" t="str">
        <f t="shared" si="39"/>
        <v>25</v>
      </c>
    </row>
    <row r="458" spans="1:17" x14ac:dyDescent="0.25">
      <c r="A458" s="644">
        <v>44742</v>
      </c>
      <c r="B458" s="384">
        <v>6</v>
      </c>
      <c r="C458" s="384" t="s">
        <v>5159</v>
      </c>
      <c r="D458" s="384" t="s">
        <v>4027</v>
      </c>
      <c r="E458" t="str">
        <f t="shared" si="37"/>
        <v>250102720101099</v>
      </c>
      <c r="F458" t="str">
        <f t="shared" si="38"/>
        <v>0</v>
      </c>
      <c r="G458">
        <f>+VLOOKUP(L458,BG!$D$10:$F$70,3,FALSE)</f>
        <v>18</v>
      </c>
      <c r="H458" s="384" t="s">
        <v>4028</v>
      </c>
      <c r="I458" s="633">
        <v>-50000</v>
      </c>
      <c r="J458" s="314">
        <f t="shared" si="35"/>
        <v>-50</v>
      </c>
      <c r="K458" t="str">
        <f>+VLOOKUP(D458,'plan de cuentas'!C:G,4,0)</f>
        <v>PASIVOS Y PATRIMONIO NETO</v>
      </c>
      <c r="L458" t="str">
        <f>VLOOKUP(D458,'plan de cuentas'!C:H,5,0)</f>
        <v>Provisiones</v>
      </c>
      <c r="M458" t="str">
        <f>VLOOKUP(D458,'plan de cuentas'!C:I,6,0)</f>
        <v>Provisiones</v>
      </c>
      <c r="N458" t="str">
        <f>VLOOKUP(D458,'plan de cuentas'!C:J,7,0)</f>
        <v>Pasivos corrientes</v>
      </c>
      <c r="P458" t="str">
        <f t="shared" si="36"/>
        <v>27201</v>
      </c>
      <c r="Q458" t="str">
        <f t="shared" si="39"/>
        <v>25</v>
      </c>
    </row>
    <row r="459" spans="1:17" x14ac:dyDescent="0.25">
      <c r="A459" s="644">
        <v>44742</v>
      </c>
      <c r="B459" s="383">
        <v>6</v>
      </c>
      <c r="C459" s="383" t="s">
        <v>1950</v>
      </c>
      <c r="D459" s="383" t="s">
        <v>1196</v>
      </c>
      <c r="E459" t="str">
        <f t="shared" si="37"/>
        <v>310104000100199</v>
      </c>
      <c r="F459" t="str">
        <f t="shared" si="38"/>
        <v>0</v>
      </c>
      <c r="G459">
        <f>+VLOOKUP(L459,BG!$D$10:$F$70,3,FALSE)</f>
        <v>20</v>
      </c>
      <c r="H459" s="383" t="s">
        <v>1195</v>
      </c>
      <c r="I459" s="632">
        <v>-416662000000</v>
      </c>
      <c r="J459" s="314">
        <f t="shared" si="35"/>
        <v>-416662000</v>
      </c>
      <c r="K459" t="str">
        <f>+VLOOKUP(D459,'plan de cuentas'!C:G,4,0)</f>
        <v>PASIVOS Y PATRIMONIO NETO</v>
      </c>
      <c r="L459" t="str">
        <f>VLOOKUP(D459,'plan de cuentas'!C:H,5,0)</f>
        <v>Capital integrado</v>
      </c>
      <c r="M459" t="str">
        <f>VLOOKUP(D459,'plan de cuentas'!C:I,6,0)</f>
        <v>Monto Capital Social</v>
      </c>
      <c r="N459" t="str">
        <f>VLOOKUP(D459,'plan de cuentas'!C:J,7,0)</f>
        <v>Patrimonio Neto</v>
      </c>
      <c r="P459" t="str">
        <f t="shared" si="36"/>
        <v>40001</v>
      </c>
      <c r="Q459" t="str">
        <f t="shared" si="39"/>
        <v>31</v>
      </c>
    </row>
    <row r="460" spans="1:17" x14ac:dyDescent="0.25">
      <c r="A460" s="644">
        <v>44742</v>
      </c>
      <c r="B460" s="384">
        <v>6</v>
      </c>
      <c r="C460" s="384" t="s">
        <v>1951</v>
      </c>
      <c r="D460" s="384" t="s">
        <v>1198</v>
      </c>
      <c r="E460" t="str">
        <f t="shared" si="37"/>
        <v>310204040000099</v>
      </c>
      <c r="F460" t="str">
        <f t="shared" si="38"/>
        <v>0</v>
      </c>
      <c r="G460">
        <f>+VLOOKUP(L460,BG!$D$10:$F$70,3,FALSE)</f>
        <v>20</v>
      </c>
      <c r="H460" s="384" t="s">
        <v>4963</v>
      </c>
      <c r="I460" s="633">
        <v>-75700279</v>
      </c>
      <c r="J460" s="314">
        <f t="shared" ref="J460:J523" si="40">I460/1000</f>
        <v>-75700.278999999995</v>
      </c>
      <c r="K460" t="str">
        <f>+VLOOKUP(D460,'plan de cuentas'!C:G,4,0)</f>
        <v>PASIVOS Y PATRIMONIO NETO</v>
      </c>
      <c r="L460" t="str">
        <f>VLOOKUP(D460,'plan de cuentas'!C:H,5,0)</f>
        <v>Aportes no Capitalizados</v>
      </c>
      <c r="M460" t="str">
        <f>VLOOKUP(D460,'plan de cuentas'!C:I,6,0)</f>
        <v>Monto Aportes No Capitalizados</v>
      </c>
      <c r="N460" t="str">
        <f>VLOOKUP(D460,'plan de cuentas'!C:J,7,0)</f>
        <v>Patrimonio Neto</v>
      </c>
      <c r="P460" t="str">
        <f t="shared" ref="P460:P523" si="41">MID(E460,6,5)</f>
        <v>40400</v>
      </c>
      <c r="Q460" t="str">
        <f t="shared" si="39"/>
        <v>31</v>
      </c>
    </row>
    <row r="461" spans="1:17" x14ac:dyDescent="0.25">
      <c r="A461" s="644">
        <v>44742</v>
      </c>
      <c r="B461" s="383">
        <v>6</v>
      </c>
      <c r="C461" s="383" t="s">
        <v>1952</v>
      </c>
      <c r="D461" s="383" t="s">
        <v>1201</v>
      </c>
      <c r="E461" t="str">
        <f t="shared" si="37"/>
        <v>310304080100199</v>
      </c>
      <c r="F461" t="str">
        <f t="shared" si="38"/>
        <v>0</v>
      </c>
      <c r="G461">
        <f>+VLOOKUP(L461,BG!$D$10:$F$70,3,FALSE)</f>
        <v>21</v>
      </c>
      <c r="H461" s="383" t="s">
        <v>1202</v>
      </c>
      <c r="I461" s="632">
        <v>-2686623331</v>
      </c>
      <c r="J461" s="314">
        <f t="shared" si="40"/>
        <v>-2686623.3309999998</v>
      </c>
      <c r="K461" t="str">
        <f>+VLOOKUP(D461,'plan de cuentas'!C:G,4,0)</f>
        <v>PASIVOS Y PATRIMONIO NETO</v>
      </c>
      <c r="L461" t="str">
        <f>VLOOKUP(D461,'plan de cuentas'!C:H,5,0)</f>
        <v>Reserva de revalúo</v>
      </c>
      <c r="M461" t="str">
        <f>VLOOKUP(D461,'plan de cuentas'!C:I,6,0)</f>
        <v>a)  Reserva de revalúo</v>
      </c>
      <c r="N461" t="str">
        <f>VLOOKUP(D461,'plan de cuentas'!C:J,7,0)</f>
        <v>Patrimonio Neto</v>
      </c>
      <c r="P461" t="str">
        <f t="shared" si="41"/>
        <v>40801</v>
      </c>
      <c r="Q461" t="str">
        <f t="shared" si="39"/>
        <v>31</v>
      </c>
    </row>
    <row r="462" spans="1:17" x14ac:dyDescent="0.25">
      <c r="A462" s="644">
        <v>44742</v>
      </c>
      <c r="B462" s="384">
        <v>6</v>
      </c>
      <c r="C462" s="384" t="s">
        <v>2929</v>
      </c>
      <c r="D462" s="384" t="s">
        <v>2388</v>
      </c>
      <c r="E462" t="str">
        <f t="shared" si="37"/>
        <v>310304080100299</v>
      </c>
      <c r="F462" t="str">
        <f t="shared" si="38"/>
        <v>0</v>
      </c>
      <c r="G462">
        <f>+VLOOKUP(L462,BG!$D$10:$F$70,3,FALSE)</f>
        <v>21</v>
      </c>
      <c r="H462" s="384" t="s">
        <v>2721</v>
      </c>
      <c r="I462" s="633">
        <v>-1429066369</v>
      </c>
      <c r="J462" s="314">
        <f t="shared" si="40"/>
        <v>-1429066.3689999999</v>
      </c>
      <c r="K462" t="str">
        <f>+VLOOKUP(D462,'plan de cuentas'!C:G,4,0)</f>
        <v>PASIVOS Y PATRIMONIO NETO</v>
      </c>
      <c r="L462" t="str">
        <f>VLOOKUP(D462,'plan de cuentas'!C:H,5,0)</f>
        <v>Reservas por Revalorizacion</v>
      </c>
      <c r="M462" t="str">
        <f>VLOOKUP(D462,'plan de cuentas'!C:I,6,0)</f>
        <v>e) Reservas de Revaluo Tecnico</v>
      </c>
      <c r="N462" t="str">
        <f>VLOOKUP(D462,'plan de cuentas'!C:J,7,0)</f>
        <v>Patrimonio Neto</v>
      </c>
      <c r="P462" t="str">
        <f t="shared" si="41"/>
        <v>40801</v>
      </c>
      <c r="Q462" t="str">
        <f t="shared" si="39"/>
        <v>31</v>
      </c>
    </row>
    <row r="463" spans="1:17" x14ac:dyDescent="0.25">
      <c r="A463" s="644">
        <v>44742</v>
      </c>
      <c r="B463" s="383">
        <v>6</v>
      </c>
      <c r="C463" s="383" t="s">
        <v>1953</v>
      </c>
      <c r="D463" s="383" t="s">
        <v>1205</v>
      </c>
      <c r="E463" t="str">
        <f t="shared" si="37"/>
        <v>310404240100199</v>
      </c>
      <c r="F463" t="str">
        <f t="shared" si="38"/>
        <v>0</v>
      </c>
      <c r="G463">
        <f>+VLOOKUP(L463,BG!$D$10:$F$70,3,FALSE)</f>
        <v>21</v>
      </c>
      <c r="H463" s="383" t="s">
        <v>1204</v>
      </c>
      <c r="I463" s="632">
        <v>-14264716712</v>
      </c>
      <c r="J463" s="314">
        <f t="shared" si="40"/>
        <v>-14264716.711999999</v>
      </c>
      <c r="K463" t="str">
        <f>+VLOOKUP(D463,'plan de cuentas'!C:G,4,0)</f>
        <v>PASIVOS Y PATRIMONIO NETO</v>
      </c>
      <c r="L463" t="str">
        <f>VLOOKUP(D463,'plan de cuentas'!C:H,5,0)</f>
        <v>Reserva legal</v>
      </c>
      <c r="M463" t="str">
        <f>VLOOKUP(D463,'plan de cuentas'!C:I,6,0)</f>
        <v>b) Reserva legal</v>
      </c>
      <c r="N463" t="str">
        <f>VLOOKUP(D463,'plan de cuentas'!C:J,7,0)</f>
        <v>Patrimonio Neto</v>
      </c>
      <c r="P463" t="str">
        <f t="shared" si="41"/>
        <v>42401</v>
      </c>
      <c r="Q463" t="str">
        <f t="shared" si="39"/>
        <v>31</v>
      </c>
    </row>
    <row r="464" spans="1:17" x14ac:dyDescent="0.25">
      <c r="A464" s="644">
        <v>44742</v>
      </c>
      <c r="B464" s="384">
        <v>6</v>
      </c>
      <c r="C464" s="384" t="s">
        <v>4625</v>
      </c>
      <c r="D464" s="384" t="s">
        <v>4038</v>
      </c>
      <c r="E464" t="str">
        <f t="shared" si="37"/>
        <v>310504160100099</v>
      </c>
      <c r="F464" t="str">
        <f t="shared" si="38"/>
        <v>0</v>
      </c>
      <c r="G464">
        <f>+VLOOKUP(L464,BG!$D$10:$F$70,3,FALSE)</f>
        <v>23</v>
      </c>
      <c r="H464" s="384" t="s">
        <v>4039</v>
      </c>
      <c r="I464" s="633">
        <v>-426310456977</v>
      </c>
      <c r="J464" s="314">
        <f t="shared" si="40"/>
        <v>-426310456.977</v>
      </c>
      <c r="K464" t="str">
        <f>+VLOOKUP(D464,'plan de cuentas'!C:G,4,0)</f>
        <v>PASIVOS Y PATRIMONIO NETO</v>
      </c>
      <c r="L464" t="str">
        <f>VLOOKUP(D464,'plan de cuentas'!C:H,5,0)</f>
        <v>Resultados acumulados</v>
      </c>
      <c r="M464" t="str">
        <f>VLOOKUP(D464,'plan de cuentas'!C:I,6,0)</f>
        <v>Resultado de Ejercicio Anterior</v>
      </c>
      <c r="N464" t="str">
        <f>VLOOKUP(D464,'plan de cuentas'!C:J,7,0)</f>
        <v>Patrimonio Neto</v>
      </c>
      <c r="P464" t="str">
        <f t="shared" si="41"/>
        <v>41601</v>
      </c>
      <c r="Q464" t="str">
        <f t="shared" si="39"/>
        <v>31</v>
      </c>
    </row>
    <row r="465" spans="1:17" x14ac:dyDescent="0.25">
      <c r="A465" s="644">
        <v>44742</v>
      </c>
      <c r="B465" s="383">
        <v>6</v>
      </c>
      <c r="C465" s="383" t="s">
        <v>4932</v>
      </c>
      <c r="D465" s="383" t="s">
        <v>4041</v>
      </c>
      <c r="E465" t="str">
        <f t="shared" si="37"/>
        <v>310504200100099</v>
      </c>
      <c r="F465" t="str">
        <f t="shared" si="38"/>
        <v>0</v>
      </c>
      <c r="G465">
        <f>+VLOOKUP(L465,BG!$D$10:$F$70,3,FALSE)</f>
        <v>23</v>
      </c>
      <c r="H465" s="383" t="s">
        <v>4042</v>
      </c>
      <c r="I465" s="632">
        <v>426310456977</v>
      </c>
      <c r="J465" s="314">
        <f t="shared" si="40"/>
        <v>426310456.977</v>
      </c>
      <c r="K465" t="str">
        <f>+VLOOKUP(D465,'plan de cuentas'!C:G,4,0)</f>
        <v>PASIVOS Y PATRIMONIO NETO</v>
      </c>
      <c r="L465" t="str">
        <f>VLOOKUP(D465,'plan de cuentas'!C:H,5,0)</f>
        <v>Resultados acumulados</v>
      </c>
      <c r="M465" t="str">
        <f>VLOOKUP(D465,'plan de cuentas'!C:I,6,0)</f>
        <v>Resultado de Ejercicio Anterior</v>
      </c>
      <c r="N465" t="str">
        <f>VLOOKUP(D465,'plan de cuentas'!C:J,7,0)</f>
        <v>Patrimonio Neto</v>
      </c>
      <c r="P465" t="str">
        <f t="shared" si="41"/>
        <v>42001</v>
      </c>
      <c r="Q465" t="str">
        <f t="shared" si="39"/>
        <v>31</v>
      </c>
    </row>
    <row r="466" spans="1:17" x14ac:dyDescent="0.25">
      <c r="A466" s="644">
        <v>44742</v>
      </c>
      <c r="B466" s="384">
        <v>6</v>
      </c>
      <c r="C466" s="384" t="s">
        <v>1954</v>
      </c>
      <c r="D466" s="384" t="s">
        <v>1389</v>
      </c>
      <c r="E466" t="str">
        <f t="shared" si="37"/>
        <v>310604180100099</v>
      </c>
      <c r="F466" t="str">
        <f t="shared" si="38"/>
        <v>0</v>
      </c>
      <c r="G466">
        <f>+VLOOKUP(L466,BG!$D$10:$F$70,3,FALSE)</f>
        <v>23</v>
      </c>
      <c r="H466" s="384" t="s">
        <v>1390</v>
      </c>
      <c r="I466" s="633">
        <v>-9513188589</v>
      </c>
      <c r="J466" s="314">
        <f t="shared" si="40"/>
        <v>-9513188.5889999997</v>
      </c>
      <c r="K466" t="str">
        <f>+VLOOKUP(D466,'plan de cuentas'!C:G,4,0)</f>
        <v>PASIVOS Y PATRIMONIO NETO</v>
      </c>
      <c r="L466" t="str">
        <f>VLOOKUP(D466,'plan de cuentas'!C:H,5,0)</f>
        <v>Resultados del Ejercicio</v>
      </c>
      <c r="M466" t="str">
        <f>VLOOKUP(D466,'plan de cuentas'!C:I,6,0)</f>
        <v>Resultado del Ejercicio actual</v>
      </c>
      <c r="N466" t="str">
        <f>VLOOKUP(D466,'plan de cuentas'!C:J,7,0)</f>
        <v>Patrimonio Neto</v>
      </c>
      <c r="P466" t="str">
        <f t="shared" si="41"/>
        <v>41801</v>
      </c>
      <c r="Q466" t="str">
        <f t="shared" si="39"/>
        <v>31</v>
      </c>
    </row>
    <row r="467" spans="1:17" x14ac:dyDescent="0.25">
      <c r="A467" s="644">
        <v>44742</v>
      </c>
      <c r="B467" s="383">
        <v>6</v>
      </c>
      <c r="C467" s="383" t="s">
        <v>2930</v>
      </c>
      <c r="D467" s="383" t="s">
        <v>2389</v>
      </c>
      <c r="E467" t="str">
        <f t="shared" si="37"/>
        <v>410106130400099</v>
      </c>
      <c r="F467" t="str">
        <f t="shared" si="38"/>
        <v>0</v>
      </c>
      <c r="G467" t="e">
        <f>+VLOOKUP(L467,BG!$D$10:$F$70,3,FALSE)</f>
        <v>#N/A</v>
      </c>
      <c r="H467" s="383" t="s">
        <v>707</v>
      </c>
      <c r="I467" s="632">
        <v>29464634600</v>
      </c>
      <c r="J467" s="314">
        <f t="shared" si="40"/>
        <v>29464634.600000001</v>
      </c>
      <c r="K467" t="str">
        <f>+VLOOKUP(D467,'plan de cuentas'!C:G,4,0)</f>
        <v>CONTINGENCIAS</v>
      </c>
      <c r="L467" t="str">
        <f>VLOOKUP(D467,'plan de cuentas'!C:H,5,0)</f>
        <v>CONTINGENCIAS DEUDOR</v>
      </c>
      <c r="M467" t="str">
        <f>VLOOKUP(D467,'plan de cuentas'!C:I,6,0)</f>
        <v>CONTINGENCIAS DEUDOR</v>
      </c>
      <c r="N467">
        <f>VLOOKUP(D467,'plan de cuentas'!C:J,7,0)</f>
        <v>0</v>
      </c>
      <c r="P467" t="str">
        <f t="shared" si="41"/>
        <v>61304</v>
      </c>
      <c r="Q467" t="str">
        <f t="shared" si="39"/>
        <v>41</v>
      </c>
    </row>
    <row r="468" spans="1:17" x14ac:dyDescent="0.25">
      <c r="A468" s="644">
        <v>44742</v>
      </c>
      <c r="B468" s="384">
        <v>6</v>
      </c>
      <c r="C468" s="384" t="s">
        <v>2931</v>
      </c>
      <c r="D468" s="384" t="s">
        <v>2391</v>
      </c>
      <c r="E468" t="str">
        <f t="shared" si="37"/>
        <v>420106020400099</v>
      </c>
      <c r="F468" t="str">
        <f t="shared" si="38"/>
        <v>0</v>
      </c>
      <c r="G468" t="e">
        <f>+VLOOKUP(L468,BG!$D$10:$F$70,3,FALSE)</f>
        <v>#N/A</v>
      </c>
      <c r="H468" s="384" t="s">
        <v>707</v>
      </c>
      <c r="I468" s="633">
        <v>-29464634600</v>
      </c>
      <c r="J468" s="314">
        <f t="shared" si="40"/>
        <v>-29464634.600000001</v>
      </c>
      <c r="K468" t="str">
        <f>+VLOOKUP(D468,'plan de cuentas'!C:G,4,0)</f>
        <v>CONTINGENCIAS</v>
      </c>
      <c r="L468" t="str">
        <f>VLOOKUP(D468,'plan de cuentas'!C:H,5,0)</f>
        <v>CONTINGENCIAS ACREEDORAS</v>
      </c>
      <c r="M468" t="str">
        <f>VLOOKUP(D468,'plan de cuentas'!C:I,6,0)</f>
        <v>CONTINGENCIAS ACREEDORAS</v>
      </c>
      <c r="N468">
        <f>VLOOKUP(D468,'plan de cuentas'!C:J,7,0)</f>
        <v>0</v>
      </c>
      <c r="P468" t="str">
        <f t="shared" si="41"/>
        <v>60204</v>
      </c>
      <c r="Q468" t="str">
        <f t="shared" si="39"/>
        <v>42</v>
      </c>
    </row>
    <row r="469" spans="1:17" x14ac:dyDescent="0.25">
      <c r="A469" s="644">
        <v>44742</v>
      </c>
      <c r="B469" s="383">
        <v>7</v>
      </c>
      <c r="C469" s="383" t="s">
        <v>2932</v>
      </c>
      <c r="D469" s="383" t="s">
        <v>2393</v>
      </c>
      <c r="E469" t="str">
        <f t="shared" si="37"/>
        <v>510106510410199</v>
      </c>
      <c r="F469" t="str">
        <f t="shared" si="38"/>
        <v>0</v>
      </c>
      <c r="G469" t="e">
        <f>+VLOOKUP(L469,BG!$D$10:$F$70,3,FALSE)</f>
        <v>#N/A</v>
      </c>
      <c r="H469" s="383" t="s">
        <v>2724</v>
      </c>
      <c r="I469" s="632">
        <v>14614920000</v>
      </c>
      <c r="J469" s="314">
        <f t="shared" si="40"/>
        <v>14614920</v>
      </c>
      <c r="K469" t="str">
        <f>+VLOOKUP(D469,'plan de cuentas'!C:G,4,0)</f>
        <v>ORDEN</v>
      </c>
      <c r="L469" t="str">
        <f>VLOOKUP(D469,'plan de cuentas'!C:H,5,0)</f>
        <v>ORDEN DEUDORAS</v>
      </c>
      <c r="M469" t="str">
        <f>VLOOKUP(D469,'plan de cuentas'!C:I,6,0)</f>
        <v>ORDEN DEUDORAS</v>
      </c>
      <c r="N469">
        <f>VLOOKUP(D469,'plan de cuentas'!C:J,7,0)</f>
        <v>0</v>
      </c>
      <c r="P469" t="str">
        <f t="shared" si="41"/>
        <v>65104</v>
      </c>
      <c r="Q469" t="str">
        <f t="shared" si="39"/>
        <v>51</v>
      </c>
    </row>
    <row r="470" spans="1:17" x14ac:dyDescent="0.25">
      <c r="A470" s="644">
        <v>44742</v>
      </c>
      <c r="B470" s="384">
        <v>6</v>
      </c>
      <c r="C470" s="384" t="s">
        <v>3029</v>
      </c>
      <c r="D470" s="384" t="s">
        <v>4064</v>
      </c>
      <c r="E470" t="str">
        <f t="shared" si="37"/>
        <v>510106530100401</v>
      </c>
      <c r="F470" t="str">
        <f t="shared" si="38"/>
        <v>0</v>
      </c>
      <c r="G470" t="e">
        <f>+VLOOKUP(L470,BG!$D$10:$F$70,3,FALSE)</f>
        <v>#N/A</v>
      </c>
      <c r="H470" s="384" t="s">
        <v>4065</v>
      </c>
      <c r="I470" s="633">
        <v>5575446</v>
      </c>
      <c r="J470" s="314">
        <f t="shared" si="40"/>
        <v>5575.4459999999999</v>
      </c>
      <c r="K470" t="str">
        <f>+VLOOKUP(D470,'plan de cuentas'!C:G,4,0)</f>
        <v>ORDEN</v>
      </c>
      <c r="L470" t="str">
        <f>VLOOKUP(D470,'plan de cuentas'!C:H,5,0)</f>
        <v>ORDEN DEUDORAS</v>
      </c>
      <c r="M470" t="str">
        <f>VLOOKUP(D470,'plan de cuentas'!C:I,6,0)</f>
        <v>ORDEN DEUDORAS</v>
      </c>
      <c r="N470">
        <f>VLOOKUP(D470,'plan de cuentas'!C:J,7,0)</f>
        <v>0</v>
      </c>
      <c r="P470" t="str">
        <f t="shared" si="41"/>
        <v>65301</v>
      </c>
      <c r="Q470" t="str">
        <f t="shared" si="39"/>
        <v>51</v>
      </c>
    </row>
    <row r="471" spans="1:17" x14ac:dyDescent="0.25">
      <c r="A471" s="644">
        <v>44742</v>
      </c>
      <c r="B471" s="383">
        <v>6</v>
      </c>
      <c r="C471" s="383" t="s">
        <v>3028</v>
      </c>
      <c r="D471" s="383" t="s">
        <v>3031</v>
      </c>
      <c r="E471" t="str">
        <f t="shared" si="37"/>
        <v>510106530100499</v>
      </c>
      <c r="F471" t="str">
        <f t="shared" si="38"/>
        <v>0</v>
      </c>
      <c r="G471" t="e">
        <f>+VLOOKUP(L471,BG!$D$10:$F$70,3,FALSE)</f>
        <v>#N/A</v>
      </c>
      <c r="H471" s="383" t="s">
        <v>3032</v>
      </c>
      <c r="I471" s="632">
        <v>5158052793</v>
      </c>
      <c r="J471" s="314">
        <f t="shared" si="40"/>
        <v>5158052.7929999996</v>
      </c>
      <c r="K471" t="str">
        <f>+VLOOKUP(D471,'plan de cuentas'!C:G,4,0)</f>
        <v>ORDEN</v>
      </c>
      <c r="L471" t="str">
        <f>VLOOKUP(D471,'plan de cuentas'!C:H,5,0)</f>
        <v>ORDEN DEUDORAS</v>
      </c>
      <c r="M471" t="str">
        <f>VLOOKUP(D471,'plan de cuentas'!C:I,6,0)</f>
        <v>ORDEN DEUDORAS</v>
      </c>
      <c r="N471">
        <f>VLOOKUP(D471,'plan de cuentas'!C:J,7,0)</f>
        <v>0</v>
      </c>
      <c r="P471" t="str">
        <f t="shared" si="41"/>
        <v>65301</v>
      </c>
      <c r="Q471" t="str">
        <f t="shared" si="39"/>
        <v>51</v>
      </c>
    </row>
    <row r="472" spans="1:17" x14ac:dyDescent="0.25">
      <c r="A472" s="644">
        <v>44742</v>
      </c>
      <c r="B472" s="384">
        <v>6</v>
      </c>
      <c r="C472" s="384" t="s">
        <v>4497</v>
      </c>
      <c r="D472" s="384" t="s">
        <v>4068</v>
      </c>
      <c r="E472" t="str">
        <f t="shared" si="37"/>
        <v>510406750200001</v>
      </c>
      <c r="F472" t="str">
        <f t="shared" si="38"/>
        <v>0</v>
      </c>
      <c r="G472" t="e">
        <f>+VLOOKUP(L472,BG!$D$10:$F$70,3,FALSE)</f>
        <v>#N/A</v>
      </c>
      <c r="H472" s="384" t="s">
        <v>4069</v>
      </c>
      <c r="I472" s="633">
        <v>5135820000</v>
      </c>
      <c r="J472" s="314">
        <f t="shared" si="40"/>
        <v>5135820</v>
      </c>
      <c r="K472" t="str">
        <f>+VLOOKUP(D472,'plan de cuentas'!C:G,4,0)</f>
        <v>ORDEN</v>
      </c>
      <c r="L472" t="str">
        <f>VLOOKUP(D472,'plan de cuentas'!C:H,5,0)</f>
        <v>ORDEN DEUDORAS</v>
      </c>
      <c r="M472" t="str">
        <f>VLOOKUP(D472,'plan de cuentas'!C:I,6,0)</f>
        <v>ORDEN DEUDORAS</v>
      </c>
      <c r="N472">
        <f>VLOOKUP(D472,'plan de cuentas'!C:J,7,0)</f>
        <v>0</v>
      </c>
      <c r="P472" t="str">
        <f t="shared" si="41"/>
        <v>67502</v>
      </c>
      <c r="Q472" t="str">
        <f t="shared" si="39"/>
        <v>51</v>
      </c>
    </row>
    <row r="473" spans="1:17" x14ac:dyDescent="0.25">
      <c r="A473" s="644">
        <v>44742</v>
      </c>
      <c r="B473" s="383">
        <v>6</v>
      </c>
      <c r="C473" s="383" t="s">
        <v>4498</v>
      </c>
      <c r="D473" s="383" t="s">
        <v>4071</v>
      </c>
      <c r="E473" t="str">
        <f t="shared" si="37"/>
        <v>510406750200099</v>
      </c>
      <c r="F473" t="str">
        <f t="shared" si="38"/>
        <v>0</v>
      </c>
      <c r="G473" t="e">
        <f>+VLOOKUP(L473,BG!$D$10:$F$70,3,FALSE)</f>
        <v>#N/A</v>
      </c>
      <c r="H473" s="383" t="s">
        <v>4069</v>
      </c>
      <c r="I473" s="632">
        <v>5185952928</v>
      </c>
      <c r="J473" s="314">
        <f t="shared" si="40"/>
        <v>5185952.9280000003</v>
      </c>
      <c r="K473" t="str">
        <f>+VLOOKUP(D473,'plan de cuentas'!C:G,4,0)</f>
        <v>ORDEN</v>
      </c>
      <c r="L473" t="str">
        <f>VLOOKUP(D473,'plan de cuentas'!C:H,5,0)</f>
        <v>ORDEN DEUDORAS</v>
      </c>
      <c r="M473" t="str">
        <f>VLOOKUP(D473,'plan de cuentas'!C:I,6,0)</f>
        <v>ORDEN DEUDORAS</v>
      </c>
      <c r="N473">
        <f>VLOOKUP(D473,'plan de cuentas'!C:J,7,0)</f>
        <v>0</v>
      </c>
      <c r="P473" t="str">
        <f t="shared" si="41"/>
        <v>67502</v>
      </c>
      <c r="Q473" t="str">
        <f t="shared" si="39"/>
        <v>51</v>
      </c>
    </row>
    <row r="474" spans="1:17" x14ac:dyDescent="0.25">
      <c r="A474" s="644">
        <v>44742</v>
      </c>
      <c r="B474" s="384">
        <v>6</v>
      </c>
      <c r="C474" s="384" t="s">
        <v>4849</v>
      </c>
      <c r="D474" s="384" t="s">
        <v>4073</v>
      </c>
      <c r="E474" t="str">
        <f t="shared" si="37"/>
        <v>510406751200001</v>
      </c>
      <c r="F474" t="str">
        <f t="shared" si="38"/>
        <v>0</v>
      </c>
      <c r="G474" t="e">
        <f>+VLOOKUP(L474,BG!$D$10:$F$70,3,FALSE)</f>
        <v>#N/A</v>
      </c>
      <c r="H474" s="384" t="s">
        <v>2727</v>
      </c>
      <c r="I474" s="633">
        <v>15021067484</v>
      </c>
      <c r="J474" s="314">
        <f t="shared" si="40"/>
        <v>15021067.483999999</v>
      </c>
      <c r="K474" t="str">
        <f>+VLOOKUP(D474,'plan de cuentas'!C:G,4,0)</f>
        <v>ORDEN</v>
      </c>
      <c r="L474" t="str">
        <f>VLOOKUP(D474,'plan de cuentas'!C:H,5,0)</f>
        <v>ORDEN DEUDORAS</v>
      </c>
      <c r="M474" t="str">
        <f>VLOOKUP(D474,'plan de cuentas'!C:I,6,0)</f>
        <v>ORDEN DEUDORAS</v>
      </c>
      <c r="N474">
        <f>VLOOKUP(D474,'plan de cuentas'!C:J,7,0)</f>
        <v>0</v>
      </c>
      <c r="P474" t="str">
        <f t="shared" si="41"/>
        <v>67512</v>
      </c>
      <c r="Q474" t="str">
        <f t="shared" si="39"/>
        <v>51</v>
      </c>
    </row>
    <row r="475" spans="1:17" x14ac:dyDescent="0.25">
      <c r="A475" s="644">
        <v>44742</v>
      </c>
      <c r="B475" s="383">
        <v>6</v>
      </c>
      <c r="C475" s="383" t="s">
        <v>2933</v>
      </c>
      <c r="D475" s="383" t="s">
        <v>2396</v>
      </c>
      <c r="E475" t="str">
        <f t="shared" si="37"/>
        <v>510406751200099</v>
      </c>
      <c r="F475" t="str">
        <f t="shared" si="38"/>
        <v>0</v>
      </c>
      <c r="G475" t="e">
        <f>+VLOOKUP(L475,BG!$D$10:$F$70,3,FALSE)</f>
        <v>#N/A</v>
      </c>
      <c r="H475" s="383" t="s">
        <v>2727</v>
      </c>
      <c r="I475" s="632">
        <v>-1129972306</v>
      </c>
      <c r="J475" s="314">
        <f t="shared" si="40"/>
        <v>-1129972.3060000001</v>
      </c>
      <c r="K475" t="str">
        <f>+VLOOKUP(D475,'plan de cuentas'!C:G,4,0)</f>
        <v>ORDEN</v>
      </c>
      <c r="L475" t="str">
        <f>VLOOKUP(D475,'plan de cuentas'!C:H,5,0)</f>
        <v>ORDEN DEUDORAS</v>
      </c>
      <c r="M475" t="str">
        <f>VLOOKUP(D475,'plan de cuentas'!C:I,6,0)</f>
        <v>ORDEN DEUDORAS</v>
      </c>
      <c r="N475">
        <f>VLOOKUP(D475,'plan de cuentas'!C:J,7,0)</f>
        <v>0</v>
      </c>
      <c r="P475" t="str">
        <f t="shared" si="41"/>
        <v>67512</v>
      </c>
      <c r="Q475" t="str">
        <f t="shared" si="39"/>
        <v>51</v>
      </c>
    </row>
    <row r="476" spans="1:17" x14ac:dyDescent="0.25">
      <c r="A476" s="644">
        <v>44742</v>
      </c>
      <c r="B476" s="384">
        <v>6</v>
      </c>
      <c r="C476" s="384" t="s">
        <v>2934</v>
      </c>
      <c r="D476" s="384" t="s">
        <v>2399</v>
      </c>
      <c r="E476" t="str">
        <f t="shared" si="37"/>
        <v>520106520210199</v>
      </c>
      <c r="F476" t="str">
        <f t="shared" si="38"/>
        <v>0</v>
      </c>
      <c r="G476" t="e">
        <f>+VLOOKUP(L476,BG!$D$10:$F$70,3,FALSE)</f>
        <v>#N/A</v>
      </c>
      <c r="H476" s="384" t="s">
        <v>2724</v>
      </c>
      <c r="I476" s="633">
        <v>-14614920000</v>
      </c>
      <c r="J476" s="314">
        <f t="shared" si="40"/>
        <v>-14614920</v>
      </c>
      <c r="K476" t="str">
        <f>+VLOOKUP(D476,'plan de cuentas'!C:G,4,0)</f>
        <v>ORDEN</v>
      </c>
      <c r="L476" t="str">
        <f>VLOOKUP(D476,'plan de cuentas'!C:H,5,0)</f>
        <v>ORDEN ACREEDORAS</v>
      </c>
      <c r="M476" t="str">
        <f>VLOOKUP(D476,'plan de cuentas'!C:I,6,0)</f>
        <v>ORDEN ACREEDORAS</v>
      </c>
      <c r="N476">
        <f>VLOOKUP(D476,'plan de cuentas'!C:J,7,0)</f>
        <v>0</v>
      </c>
      <c r="P476" t="str">
        <f t="shared" si="41"/>
        <v>65202</v>
      </c>
      <c r="Q476" t="str">
        <f t="shared" si="39"/>
        <v>52</v>
      </c>
    </row>
    <row r="477" spans="1:17" x14ac:dyDescent="0.25">
      <c r="A477" s="644">
        <v>44742</v>
      </c>
      <c r="B477" s="383">
        <v>6</v>
      </c>
      <c r="C477" s="383" t="s">
        <v>4700</v>
      </c>
      <c r="D477" s="383" t="s">
        <v>4083</v>
      </c>
      <c r="E477" t="str">
        <f t="shared" si="37"/>
        <v>520106520210599</v>
      </c>
      <c r="F477" t="str">
        <f t="shared" si="38"/>
        <v>0</v>
      </c>
      <c r="G477" t="e">
        <f>+VLOOKUP(L477,BG!$D$10:$F$70,3,FALSE)</f>
        <v>#N/A</v>
      </c>
      <c r="H477" s="383" t="s">
        <v>4084</v>
      </c>
      <c r="I477" s="632">
        <v>-5158052793</v>
      </c>
      <c r="J477" s="314">
        <f t="shared" si="40"/>
        <v>-5158052.7929999996</v>
      </c>
      <c r="K477" t="str">
        <f>+VLOOKUP(D477,'plan de cuentas'!C:G,4,0)</f>
        <v>ORDEN</v>
      </c>
      <c r="L477" t="str">
        <f>VLOOKUP(D477,'plan de cuentas'!C:H,5,0)</f>
        <v>ORDEN ACREEDORAS</v>
      </c>
      <c r="M477" t="str">
        <f>VLOOKUP(D477,'plan de cuentas'!C:I,6,0)</f>
        <v>ORDEN ACREEDORAS</v>
      </c>
      <c r="N477">
        <f>VLOOKUP(D477,'plan de cuentas'!C:J,7,0)</f>
        <v>0</v>
      </c>
      <c r="P477" t="str">
        <f t="shared" si="41"/>
        <v>65202</v>
      </c>
      <c r="Q477" t="str">
        <f t="shared" si="39"/>
        <v>52</v>
      </c>
    </row>
    <row r="478" spans="1:17" x14ac:dyDescent="0.25">
      <c r="A478" s="644">
        <v>44742</v>
      </c>
      <c r="B478" s="384">
        <v>6</v>
      </c>
      <c r="C478" s="384" t="s">
        <v>4701</v>
      </c>
      <c r="D478" s="384" t="s">
        <v>4095</v>
      </c>
      <c r="E478" t="str">
        <f t="shared" si="37"/>
        <v>520106540200401</v>
      </c>
      <c r="F478" t="str">
        <f t="shared" si="38"/>
        <v>0</v>
      </c>
      <c r="G478" t="e">
        <f>+VLOOKUP(L478,BG!$D$10:$F$70,3,FALSE)</f>
        <v>#N/A</v>
      </c>
      <c r="H478" s="384" t="s">
        <v>4065</v>
      </c>
      <c r="I478" s="633">
        <v>-5575446</v>
      </c>
      <c r="J478" s="314">
        <f t="shared" si="40"/>
        <v>-5575.4459999999999</v>
      </c>
      <c r="K478" t="str">
        <f>+VLOOKUP(D478,'plan de cuentas'!C:G,4,0)</f>
        <v>ORDEN</v>
      </c>
      <c r="L478" t="str">
        <f>VLOOKUP(D478,'plan de cuentas'!C:H,5,0)</f>
        <v>ORDEN ACREEDORAS</v>
      </c>
      <c r="M478" t="str">
        <f>VLOOKUP(D478,'plan de cuentas'!C:I,6,0)</f>
        <v>ORDEN ACREEDORAS</v>
      </c>
      <c r="N478">
        <f>VLOOKUP(D478,'plan de cuentas'!C:J,7,0)</f>
        <v>0</v>
      </c>
      <c r="P478" t="str">
        <f t="shared" si="41"/>
        <v>65402</v>
      </c>
      <c r="Q478" t="str">
        <f t="shared" si="39"/>
        <v>52</v>
      </c>
    </row>
    <row r="479" spans="1:17" x14ac:dyDescent="0.25">
      <c r="A479" s="644">
        <v>44742</v>
      </c>
      <c r="B479" s="383">
        <v>6</v>
      </c>
      <c r="C479" s="383" t="s">
        <v>4702</v>
      </c>
      <c r="D479" s="383" t="s">
        <v>4097</v>
      </c>
      <c r="E479" t="str">
        <f t="shared" si="37"/>
        <v>520406800200001</v>
      </c>
      <c r="F479" t="str">
        <f t="shared" si="38"/>
        <v>0</v>
      </c>
      <c r="G479" t="e">
        <f>+VLOOKUP(L479,BG!$D$10:$F$70,3,FALSE)</f>
        <v>#N/A</v>
      </c>
      <c r="H479" s="383" t="s">
        <v>4069</v>
      </c>
      <c r="I479" s="632">
        <v>-5135820000</v>
      </c>
      <c r="J479" s="314">
        <f t="shared" si="40"/>
        <v>-5135820</v>
      </c>
      <c r="K479" t="str">
        <f>+VLOOKUP(D479,'plan de cuentas'!C:G,4,0)</f>
        <v>ORDEN</v>
      </c>
      <c r="L479" t="str">
        <f>VLOOKUP(D479,'plan de cuentas'!C:H,5,0)</f>
        <v>ORDEN ACREEDORAS</v>
      </c>
      <c r="M479" t="str">
        <f>VLOOKUP(D479,'plan de cuentas'!C:I,6,0)</f>
        <v>ORDEN ACREEDORAS</v>
      </c>
      <c r="N479">
        <f>VLOOKUP(D479,'plan de cuentas'!C:J,7,0)</f>
        <v>0</v>
      </c>
      <c r="P479" t="str">
        <f t="shared" si="41"/>
        <v>68002</v>
      </c>
      <c r="Q479" t="str">
        <f t="shared" si="39"/>
        <v>52</v>
      </c>
    </row>
    <row r="480" spans="1:17" x14ac:dyDescent="0.25">
      <c r="A480" s="644">
        <v>44742</v>
      </c>
      <c r="B480" s="384">
        <v>6</v>
      </c>
      <c r="C480" s="384" t="s">
        <v>4703</v>
      </c>
      <c r="D480" s="384" t="s">
        <v>4099</v>
      </c>
      <c r="E480" t="str">
        <f t="shared" si="37"/>
        <v>520406800200099</v>
      </c>
      <c r="F480" t="str">
        <f t="shared" si="38"/>
        <v>0</v>
      </c>
      <c r="G480" t="e">
        <f>+VLOOKUP(L480,BG!$D$10:$F$70,3,FALSE)</f>
        <v>#N/A</v>
      </c>
      <c r="H480" s="384" t="s">
        <v>4069</v>
      </c>
      <c r="I480" s="633">
        <v>-5185952928</v>
      </c>
      <c r="J480" s="314">
        <f t="shared" si="40"/>
        <v>-5185952.9280000003</v>
      </c>
      <c r="K480" t="str">
        <f>+VLOOKUP(D480,'plan de cuentas'!C:G,4,0)</f>
        <v>ORDEN</v>
      </c>
      <c r="L480" t="str">
        <f>VLOOKUP(D480,'plan de cuentas'!C:H,5,0)</f>
        <v>ORDEN ACREEDORAS</v>
      </c>
      <c r="M480" t="str">
        <f>VLOOKUP(D480,'plan de cuentas'!C:I,6,0)</f>
        <v>ORDEN ACREEDORAS</v>
      </c>
      <c r="N480">
        <f>VLOOKUP(D480,'plan de cuentas'!C:J,7,0)</f>
        <v>0</v>
      </c>
      <c r="P480" t="str">
        <f t="shared" si="41"/>
        <v>68002</v>
      </c>
      <c r="Q480" t="str">
        <f t="shared" si="39"/>
        <v>52</v>
      </c>
    </row>
    <row r="481" spans="1:17" x14ac:dyDescent="0.25">
      <c r="A481" s="644">
        <v>44742</v>
      </c>
      <c r="B481" s="383">
        <v>6</v>
      </c>
      <c r="C481" s="383" t="s">
        <v>4850</v>
      </c>
      <c r="D481" s="383" t="s">
        <v>4101</v>
      </c>
      <c r="E481" t="str">
        <f t="shared" si="37"/>
        <v>520406801200001</v>
      </c>
      <c r="F481" t="str">
        <f t="shared" si="38"/>
        <v>0</v>
      </c>
      <c r="G481" t="e">
        <f>+VLOOKUP(L481,BG!$D$10:$F$70,3,FALSE)</f>
        <v>#N/A</v>
      </c>
      <c r="H481" s="383" t="s">
        <v>2727</v>
      </c>
      <c r="I481" s="632">
        <v>-15021067484</v>
      </c>
      <c r="J481" s="314">
        <f t="shared" si="40"/>
        <v>-15021067.483999999</v>
      </c>
      <c r="K481" t="str">
        <f>+VLOOKUP(D481,'plan de cuentas'!C:G,4,0)</f>
        <v>ORDEN</v>
      </c>
      <c r="L481" t="str">
        <f>VLOOKUP(D481,'plan de cuentas'!C:H,5,0)</f>
        <v>ORDEN ACREEDORAS</v>
      </c>
      <c r="M481" t="str">
        <f>VLOOKUP(D481,'plan de cuentas'!C:I,6,0)</f>
        <v>ORDEN ACREEDORAS</v>
      </c>
      <c r="N481">
        <f>VLOOKUP(D481,'plan de cuentas'!C:J,7,0)</f>
        <v>0</v>
      </c>
      <c r="P481" t="str">
        <f t="shared" si="41"/>
        <v>68012</v>
      </c>
      <c r="Q481" t="str">
        <f t="shared" si="39"/>
        <v>52</v>
      </c>
    </row>
    <row r="482" spans="1:17" x14ac:dyDescent="0.25">
      <c r="A482" s="644">
        <v>44742</v>
      </c>
      <c r="B482" s="384">
        <v>6</v>
      </c>
      <c r="C482" s="384" t="s">
        <v>2935</v>
      </c>
      <c r="D482" s="384" t="s">
        <v>2402</v>
      </c>
      <c r="E482" t="str">
        <f t="shared" si="37"/>
        <v>520406801200099</v>
      </c>
      <c r="F482" t="str">
        <f t="shared" si="38"/>
        <v>0</v>
      </c>
      <c r="G482" t="e">
        <f>+VLOOKUP(L482,BG!$D$10:$F$70,3,FALSE)</f>
        <v>#N/A</v>
      </c>
      <c r="H482" s="384" t="s">
        <v>2727</v>
      </c>
      <c r="I482" s="633">
        <v>1129972306</v>
      </c>
      <c r="J482" s="314">
        <f t="shared" si="40"/>
        <v>1129972.3060000001</v>
      </c>
      <c r="K482" t="str">
        <f>+VLOOKUP(D482,'plan de cuentas'!C:G,4,0)</f>
        <v>ORDEN</v>
      </c>
      <c r="L482" t="str">
        <f>VLOOKUP(D482,'plan de cuentas'!C:H,5,0)</f>
        <v>ORDEN ACREEDORAS</v>
      </c>
      <c r="M482" t="str">
        <f>VLOOKUP(D482,'plan de cuentas'!C:I,6,0)</f>
        <v>ORDEN ACREEDORAS</v>
      </c>
      <c r="N482">
        <f>VLOOKUP(D482,'plan de cuentas'!C:J,7,0)</f>
        <v>0</v>
      </c>
      <c r="P482" t="str">
        <f t="shared" si="41"/>
        <v>68012</v>
      </c>
      <c r="Q482" t="str">
        <f t="shared" si="39"/>
        <v>52</v>
      </c>
    </row>
    <row r="483" spans="1:17" x14ac:dyDescent="0.25">
      <c r="A483" s="644">
        <v>44742</v>
      </c>
      <c r="B483" s="383">
        <v>6</v>
      </c>
      <c r="C483" s="383" t="s">
        <v>1957</v>
      </c>
      <c r="D483" s="383" t="s">
        <v>1209</v>
      </c>
      <c r="E483" t="str">
        <f t="shared" si="37"/>
        <v>610107020200001</v>
      </c>
      <c r="F483" t="str">
        <f t="shared" si="38"/>
        <v>0</v>
      </c>
      <c r="G483" t="e">
        <f>+VLOOKUP(L483,BG!$D$10:$F$70,3,FALSE)</f>
        <v>#N/A</v>
      </c>
      <c r="H483" s="383" t="s">
        <v>1210</v>
      </c>
      <c r="I483" s="549">
        <v>-67402386</v>
      </c>
      <c r="J483" s="314">
        <f t="shared" si="40"/>
        <v>-67402.385999999999</v>
      </c>
      <c r="K483" t="str">
        <f>+VLOOKUP(D483,'plan de cuentas'!C:G,4,0)</f>
        <v>GANANCIAS</v>
      </c>
      <c r="L483" t="str">
        <f>VLOOKUP(D483,'plan de cuentas'!C:H,5,0)</f>
        <v>Ingresos</v>
      </c>
      <c r="M483" t="str">
        <f>VLOOKUP(D483,'plan de cuentas'!C:I,6,0)</f>
        <v>Productos por Colocaciones</v>
      </c>
      <c r="N483">
        <f>VLOOKUP(D483,'plan de cuentas'!C:J,7,0)</f>
        <v>0</v>
      </c>
      <c r="P483" t="str">
        <f t="shared" si="41"/>
        <v>70202</v>
      </c>
      <c r="Q483" t="str">
        <f t="shared" si="39"/>
        <v>61</v>
      </c>
    </row>
    <row r="484" spans="1:17" x14ac:dyDescent="0.25">
      <c r="A484" s="644">
        <v>44742</v>
      </c>
      <c r="B484" s="384">
        <v>6</v>
      </c>
      <c r="C484" s="384" t="s">
        <v>2080</v>
      </c>
      <c r="D484" s="384" t="s">
        <v>1548</v>
      </c>
      <c r="E484" t="str">
        <f t="shared" si="37"/>
        <v>610107020200199</v>
      </c>
      <c r="F484" t="str">
        <f t="shared" si="38"/>
        <v>0</v>
      </c>
      <c r="G484" t="e">
        <f>+VLOOKUP(L484,BG!$D$10:$F$70,3,FALSE)</f>
        <v>#N/A</v>
      </c>
      <c r="H484" s="384" t="s">
        <v>1791</v>
      </c>
      <c r="I484" s="548">
        <v>-4644</v>
      </c>
      <c r="J484" s="314">
        <f t="shared" si="40"/>
        <v>-4.6440000000000001</v>
      </c>
      <c r="K484" t="str">
        <f>+VLOOKUP(D484,'plan de cuentas'!C:G,4,0)</f>
        <v>GANANCIAS</v>
      </c>
      <c r="L484" t="str">
        <f>VLOOKUP(D484,'plan de cuentas'!C:H,5,0)</f>
        <v>Ingresos</v>
      </c>
      <c r="M484" t="str">
        <f>VLOOKUP(D484,'plan de cuentas'!C:I,6,0)</f>
        <v>Productos por Colocaciones</v>
      </c>
      <c r="N484">
        <f>VLOOKUP(D484,'plan de cuentas'!C:J,7,0)</f>
        <v>0</v>
      </c>
      <c r="P484" t="str">
        <f t="shared" si="41"/>
        <v>70202</v>
      </c>
      <c r="Q484" t="str">
        <f t="shared" si="39"/>
        <v>61</v>
      </c>
    </row>
    <row r="485" spans="1:17" x14ac:dyDescent="0.25">
      <c r="A485" s="644">
        <v>44742</v>
      </c>
      <c r="B485" s="383">
        <v>6</v>
      </c>
      <c r="C485" s="383" t="s">
        <v>1958</v>
      </c>
      <c r="D485" s="383" t="s">
        <v>1211</v>
      </c>
      <c r="E485" t="str">
        <f t="shared" si="37"/>
        <v>610107020200599</v>
      </c>
      <c r="F485" t="str">
        <f t="shared" si="38"/>
        <v>0</v>
      </c>
      <c r="G485" t="e">
        <f>+VLOOKUP(L485,BG!$D$10:$F$70,3,FALSE)</f>
        <v>#N/A</v>
      </c>
      <c r="H485" s="383" t="s">
        <v>1212</v>
      </c>
      <c r="I485" s="549">
        <v>-21794960</v>
      </c>
      <c r="J485" s="314">
        <f t="shared" si="40"/>
        <v>-21794.959999999999</v>
      </c>
      <c r="K485" t="str">
        <f>+VLOOKUP(D485,'plan de cuentas'!C:G,4,0)</f>
        <v>GANANCIAS</v>
      </c>
      <c r="L485" t="str">
        <f>VLOOKUP(D485,'plan de cuentas'!C:H,5,0)</f>
        <v>Ingresos</v>
      </c>
      <c r="M485" t="str">
        <f>VLOOKUP(D485,'plan de cuentas'!C:I,6,0)</f>
        <v>Productos por Colocaciones</v>
      </c>
      <c r="N485">
        <f>VLOOKUP(D485,'plan de cuentas'!C:J,7,0)</f>
        <v>0</v>
      </c>
      <c r="P485" t="str">
        <f t="shared" si="41"/>
        <v>70202</v>
      </c>
      <c r="Q485" t="str">
        <f t="shared" si="39"/>
        <v>61</v>
      </c>
    </row>
    <row r="486" spans="1:17" x14ac:dyDescent="0.25">
      <c r="A486" s="644">
        <v>44742</v>
      </c>
      <c r="B486" s="384">
        <v>6</v>
      </c>
      <c r="C486" s="384" t="s">
        <v>1959</v>
      </c>
      <c r="D486" s="384" t="s">
        <v>1213</v>
      </c>
      <c r="E486" t="str">
        <f t="shared" si="37"/>
        <v>610107020200899</v>
      </c>
      <c r="F486" t="str">
        <f t="shared" si="38"/>
        <v>0</v>
      </c>
      <c r="G486" t="e">
        <f>+VLOOKUP(L486,BG!$D$10:$F$70,3,FALSE)</f>
        <v>#N/A</v>
      </c>
      <c r="H486" s="384" t="s">
        <v>1214</v>
      </c>
      <c r="I486" s="548">
        <v>-3205875604</v>
      </c>
      <c r="J486" s="314">
        <f t="shared" si="40"/>
        <v>-3205875.6039999998</v>
      </c>
      <c r="K486" t="str">
        <f>+VLOOKUP(D486,'plan de cuentas'!C:G,4,0)</f>
        <v>GANANCIAS</v>
      </c>
      <c r="L486" t="str">
        <f>VLOOKUP(D486,'plan de cuentas'!C:H,5,0)</f>
        <v>Ingresos</v>
      </c>
      <c r="M486" t="str">
        <f>VLOOKUP(D486,'plan de cuentas'!C:I,6,0)</f>
        <v>Productos por Colocaciones</v>
      </c>
      <c r="N486">
        <f>VLOOKUP(D486,'plan de cuentas'!C:J,7,0)</f>
        <v>0</v>
      </c>
      <c r="P486" t="str">
        <f t="shared" si="41"/>
        <v>70202</v>
      </c>
      <c r="Q486" t="str">
        <f t="shared" si="39"/>
        <v>61</v>
      </c>
    </row>
    <row r="487" spans="1:17" x14ac:dyDescent="0.25">
      <c r="A487" s="644">
        <v>44742</v>
      </c>
      <c r="B487" s="383">
        <v>6</v>
      </c>
      <c r="C487" s="383" t="s">
        <v>1960</v>
      </c>
      <c r="D487" s="383" t="s">
        <v>1216</v>
      </c>
      <c r="E487" t="str">
        <f t="shared" si="37"/>
        <v>610207120200198</v>
      </c>
      <c r="F487" t="str">
        <f t="shared" si="38"/>
        <v>0</v>
      </c>
      <c r="G487" t="e">
        <f>+VLOOKUP(L487,BG!$D$10:$F$70,3,FALSE)</f>
        <v>#N/A</v>
      </c>
      <c r="H487" s="383" t="s">
        <v>1217</v>
      </c>
      <c r="I487" s="549">
        <v>-306243685</v>
      </c>
      <c r="J487" s="314">
        <f t="shared" si="40"/>
        <v>-306243.685</v>
      </c>
      <c r="K487" t="str">
        <f>+VLOOKUP(D487,'plan de cuentas'!C:G,4,0)</f>
        <v>GANANCIAS</v>
      </c>
      <c r="L487" t="str">
        <f>VLOOKUP(D487,'plan de cuentas'!C:H,5,0)</f>
        <v>Ingresos</v>
      </c>
      <c r="M487" t="str">
        <f>VLOOKUP(D487,'plan de cuentas'!C:I,6,0)</f>
        <v>Productos por Prestamos a Plazo Fijo</v>
      </c>
      <c r="N487">
        <f>VLOOKUP(D487,'plan de cuentas'!C:J,7,0)</f>
        <v>0</v>
      </c>
      <c r="P487" t="str">
        <f t="shared" si="41"/>
        <v>71202</v>
      </c>
      <c r="Q487" t="str">
        <f t="shared" si="39"/>
        <v>61</v>
      </c>
    </row>
    <row r="488" spans="1:17" x14ac:dyDescent="0.25">
      <c r="A488" s="644">
        <v>44742</v>
      </c>
      <c r="B488" s="384">
        <v>6</v>
      </c>
      <c r="C488" s="384" t="s">
        <v>1961</v>
      </c>
      <c r="D488" s="384" t="s">
        <v>1218</v>
      </c>
      <c r="E488" t="str">
        <f t="shared" si="37"/>
        <v>610207120200199</v>
      </c>
      <c r="F488" t="str">
        <f t="shared" si="38"/>
        <v>0</v>
      </c>
      <c r="G488" t="e">
        <f>+VLOOKUP(L488,BG!$D$10:$F$70,3,FALSE)</f>
        <v>#N/A</v>
      </c>
      <c r="H488" s="384" t="s">
        <v>1217</v>
      </c>
      <c r="I488" s="548">
        <v>-5662563374</v>
      </c>
      <c r="J488" s="314">
        <f t="shared" si="40"/>
        <v>-5662563.3739999998</v>
      </c>
      <c r="K488" t="str">
        <f>+VLOOKUP(D488,'plan de cuentas'!C:G,4,0)</f>
        <v>GANANCIAS</v>
      </c>
      <c r="L488" t="str">
        <f>VLOOKUP(D488,'plan de cuentas'!C:H,5,0)</f>
        <v>Ingresos</v>
      </c>
      <c r="M488" t="str">
        <f>VLOOKUP(D488,'plan de cuentas'!C:I,6,0)</f>
        <v>Productos por Prestamos a Plazo Fijo</v>
      </c>
      <c r="N488">
        <f>VLOOKUP(D488,'plan de cuentas'!C:J,7,0)</f>
        <v>0</v>
      </c>
      <c r="P488" t="str">
        <f t="shared" si="41"/>
        <v>71202</v>
      </c>
      <c r="Q488" t="str">
        <f t="shared" si="39"/>
        <v>61</v>
      </c>
    </row>
    <row r="489" spans="1:17" x14ac:dyDescent="0.25">
      <c r="A489" s="644">
        <v>44742</v>
      </c>
      <c r="B489" s="383">
        <v>6</v>
      </c>
      <c r="C489" s="383" t="s">
        <v>1962</v>
      </c>
      <c r="D489" s="383" t="s">
        <v>1219</v>
      </c>
      <c r="E489" t="str">
        <f t="shared" si="37"/>
        <v>610207120200299</v>
      </c>
      <c r="F489" t="str">
        <f t="shared" si="38"/>
        <v>0</v>
      </c>
      <c r="G489" t="e">
        <f>+VLOOKUP(L489,BG!$D$10:$F$70,3,FALSE)</f>
        <v>#N/A</v>
      </c>
      <c r="H489" s="383" t="s">
        <v>1220</v>
      </c>
      <c r="I489" s="549">
        <v>-9048638</v>
      </c>
      <c r="J489" s="314">
        <f t="shared" si="40"/>
        <v>-9048.6380000000008</v>
      </c>
      <c r="K489" t="str">
        <f>+VLOOKUP(D489,'plan de cuentas'!C:G,4,0)</f>
        <v>GANANCIAS</v>
      </c>
      <c r="L489" t="str">
        <f>VLOOKUP(D489,'plan de cuentas'!C:H,5,0)</f>
        <v>Ingresos</v>
      </c>
      <c r="M489" t="str">
        <f>VLOOKUP(D489,'plan de cuentas'!C:I,6,0)</f>
        <v>Productos por Prestamos a Plazo Fijo</v>
      </c>
      <c r="N489">
        <f>VLOOKUP(D489,'plan de cuentas'!C:J,7,0)</f>
        <v>0</v>
      </c>
      <c r="P489" t="str">
        <f t="shared" si="41"/>
        <v>71202</v>
      </c>
      <c r="Q489" t="str">
        <f t="shared" si="39"/>
        <v>61</v>
      </c>
    </row>
    <row r="490" spans="1:17" x14ac:dyDescent="0.25">
      <c r="A490" s="644">
        <v>44742</v>
      </c>
      <c r="B490" s="384">
        <v>6</v>
      </c>
      <c r="C490" s="384" t="s">
        <v>2081</v>
      </c>
      <c r="D490" s="384" t="s">
        <v>1549</v>
      </c>
      <c r="E490" t="str">
        <f t="shared" si="37"/>
        <v>610207120300099</v>
      </c>
      <c r="F490" t="str">
        <f t="shared" si="38"/>
        <v>0</v>
      </c>
      <c r="G490" t="e">
        <f>+VLOOKUP(L490,BG!$D$10:$F$70,3,FALSE)</f>
        <v>#N/A</v>
      </c>
      <c r="H490" s="384" t="s">
        <v>1781</v>
      </c>
      <c r="I490" s="548">
        <v>-871782</v>
      </c>
      <c r="J490" s="314">
        <f t="shared" si="40"/>
        <v>-871.78200000000004</v>
      </c>
      <c r="K490" t="str">
        <f>+VLOOKUP(D490,'plan de cuentas'!C:G,4,0)</f>
        <v>GANANCIAS</v>
      </c>
      <c r="L490" t="str">
        <f>VLOOKUP(D490,'plan de cuentas'!C:H,5,0)</f>
        <v>Ingresos</v>
      </c>
      <c r="M490" t="str">
        <f>VLOOKUP(D490,'plan de cuentas'!C:I,6,0)</f>
        <v>Productos por Prestamos a Plazo Fijo</v>
      </c>
      <c r="N490">
        <f>VLOOKUP(D490,'plan de cuentas'!C:J,7,0)</f>
        <v>0</v>
      </c>
      <c r="P490" t="str">
        <f t="shared" si="41"/>
        <v>71203</v>
      </c>
      <c r="Q490" t="str">
        <f t="shared" si="39"/>
        <v>61</v>
      </c>
    </row>
    <row r="491" spans="1:17" x14ac:dyDescent="0.25">
      <c r="A491" s="644">
        <v>44742</v>
      </c>
      <c r="B491" s="383">
        <v>6</v>
      </c>
      <c r="C491" s="383" t="s">
        <v>2936</v>
      </c>
      <c r="D491" s="383" t="s">
        <v>2407</v>
      </c>
      <c r="E491" t="str">
        <f t="shared" si="37"/>
        <v>610207140200101</v>
      </c>
      <c r="F491" t="str">
        <f t="shared" si="38"/>
        <v>0</v>
      </c>
      <c r="G491" t="e">
        <f>+VLOOKUP(L491,BG!$D$10:$F$70,3,FALSE)</f>
        <v>#N/A</v>
      </c>
      <c r="H491" s="383" t="s">
        <v>1223</v>
      </c>
      <c r="I491" s="549">
        <v>-949057630</v>
      </c>
      <c r="J491" s="314">
        <f t="shared" si="40"/>
        <v>-949057.63</v>
      </c>
      <c r="K491" t="str">
        <f>+VLOOKUP(D491,'plan de cuentas'!C:G,4,0)</f>
        <v>GANANCIAS</v>
      </c>
      <c r="L491" t="str">
        <f>VLOOKUP(D491,'plan de cuentas'!C:H,5,0)</f>
        <v>Ingresos</v>
      </c>
      <c r="M491" t="str">
        <f>VLOOKUP(D491,'plan de cuentas'!C:I,6,0)</f>
        <v>Productos por Prestamos Amortizables</v>
      </c>
      <c r="N491">
        <f>VLOOKUP(D491,'plan de cuentas'!C:J,7,0)</f>
        <v>0</v>
      </c>
      <c r="P491" t="str">
        <f t="shared" si="41"/>
        <v>71402</v>
      </c>
      <c r="Q491" t="str">
        <f t="shared" si="39"/>
        <v>61</v>
      </c>
    </row>
    <row r="492" spans="1:17" x14ac:dyDescent="0.25">
      <c r="A492" s="644">
        <v>44742</v>
      </c>
      <c r="B492" s="384">
        <v>6</v>
      </c>
      <c r="C492" s="384" t="s">
        <v>1963</v>
      </c>
      <c r="D492" s="384" t="s">
        <v>1222</v>
      </c>
      <c r="E492" t="str">
        <f t="shared" si="37"/>
        <v>610207140200198</v>
      </c>
      <c r="F492" t="str">
        <f t="shared" si="38"/>
        <v>0</v>
      </c>
      <c r="G492" t="e">
        <f>+VLOOKUP(L492,BG!$D$10:$F$70,3,FALSE)</f>
        <v>#N/A</v>
      </c>
      <c r="H492" s="384" t="s">
        <v>1223</v>
      </c>
      <c r="I492" s="548">
        <v>-12967784674</v>
      </c>
      <c r="J492" s="314">
        <f t="shared" si="40"/>
        <v>-12967784.674000001</v>
      </c>
      <c r="K492" t="str">
        <f>+VLOOKUP(D492,'plan de cuentas'!C:G,4,0)</f>
        <v>GANANCIAS</v>
      </c>
      <c r="L492" t="str">
        <f>VLOOKUP(D492,'plan de cuentas'!C:H,5,0)</f>
        <v>Ingresos</v>
      </c>
      <c r="M492" t="str">
        <f>VLOOKUP(D492,'plan de cuentas'!C:I,6,0)</f>
        <v>Productos por Prestamos Amortizables</v>
      </c>
      <c r="N492">
        <f>VLOOKUP(D492,'plan de cuentas'!C:J,7,0)</f>
        <v>0</v>
      </c>
      <c r="P492" t="str">
        <f t="shared" si="41"/>
        <v>71402</v>
      </c>
      <c r="Q492" t="str">
        <f t="shared" si="39"/>
        <v>61</v>
      </c>
    </row>
    <row r="493" spans="1:17" x14ac:dyDescent="0.25">
      <c r="A493" s="644">
        <v>44742</v>
      </c>
      <c r="B493" s="383">
        <v>6</v>
      </c>
      <c r="C493" s="383" t="s">
        <v>1964</v>
      </c>
      <c r="D493" s="383" t="s">
        <v>1224</v>
      </c>
      <c r="E493" t="str">
        <f t="shared" si="37"/>
        <v>610207140200199</v>
      </c>
      <c r="F493" t="str">
        <f t="shared" si="38"/>
        <v>0</v>
      </c>
      <c r="G493" t="e">
        <f>+VLOOKUP(L493,BG!$D$10:$F$70,3,FALSE)</f>
        <v>#N/A</v>
      </c>
      <c r="H493" s="383" t="s">
        <v>818</v>
      </c>
      <c r="I493" s="549">
        <v>-12317029273</v>
      </c>
      <c r="J493" s="314">
        <f t="shared" si="40"/>
        <v>-12317029.273</v>
      </c>
      <c r="K493" t="str">
        <f>+VLOOKUP(D493,'plan de cuentas'!C:G,4,0)</f>
        <v>GANANCIAS</v>
      </c>
      <c r="L493" t="str">
        <f>VLOOKUP(D493,'plan de cuentas'!C:H,5,0)</f>
        <v>Ingresos</v>
      </c>
      <c r="M493" t="str">
        <f>VLOOKUP(D493,'plan de cuentas'!C:I,6,0)</f>
        <v>Productos por Prestamos Amortizables</v>
      </c>
      <c r="N493">
        <f>VLOOKUP(D493,'plan de cuentas'!C:J,7,0)</f>
        <v>0</v>
      </c>
      <c r="P493" t="str">
        <f t="shared" si="41"/>
        <v>71402</v>
      </c>
      <c r="Q493" t="str">
        <f t="shared" si="39"/>
        <v>61</v>
      </c>
    </row>
    <row r="494" spans="1:17" x14ac:dyDescent="0.25">
      <c r="A494" s="644">
        <v>44742</v>
      </c>
      <c r="B494" s="384">
        <v>6</v>
      </c>
      <c r="C494" s="384" t="s">
        <v>1965</v>
      </c>
      <c r="D494" s="384" t="s">
        <v>1225</v>
      </c>
      <c r="E494" t="str">
        <f t="shared" si="37"/>
        <v>610207140200299</v>
      </c>
      <c r="F494" t="str">
        <f t="shared" si="38"/>
        <v>0</v>
      </c>
      <c r="G494" t="e">
        <f>+VLOOKUP(L494,BG!$D$10:$F$70,3,FALSE)</f>
        <v>#N/A</v>
      </c>
      <c r="H494" s="384" t="s">
        <v>1226</v>
      </c>
      <c r="I494" s="548">
        <v>-29287215</v>
      </c>
      <c r="J494" s="314">
        <f t="shared" si="40"/>
        <v>-29287.215</v>
      </c>
      <c r="K494" t="str">
        <f>+VLOOKUP(D494,'plan de cuentas'!C:G,4,0)</f>
        <v>GANANCIAS</v>
      </c>
      <c r="L494" t="str">
        <f>VLOOKUP(D494,'plan de cuentas'!C:H,5,0)</f>
        <v>Ingresos</v>
      </c>
      <c r="M494" t="str">
        <f>VLOOKUP(D494,'plan de cuentas'!C:I,6,0)</f>
        <v>Productos por Prestamos Amortizables</v>
      </c>
      <c r="N494">
        <f>VLOOKUP(D494,'plan de cuentas'!C:J,7,0)</f>
        <v>0</v>
      </c>
      <c r="P494" t="str">
        <f t="shared" si="41"/>
        <v>71402</v>
      </c>
      <c r="Q494" t="str">
        <f t="shared" si="39"/>
        <v>61</v>
      </c>
    </row>
    <row r="495" spans="1:17" x14ac:dyDescent="0.25">
      <c r="A495" s="644">
        <v>44742</v>
      </c>
      <c r="B495" s="383">
        <v>6</v>
      </c>
      <c r="C495" s="383" t="s">
        <v>2937</v>
      </c>
      <c r="D495" s="383" t="s">
        <v>2408</v>
      </c>
      <c r="E495" t="str">
        <f t="shared" si="37"/>
        <v>610207140200499</v>
      </c>
      <c r="F495" t="str">
        <f t="shared" si="38"/>
        <v>0</v>
      </c>
      <c r="G495" t="e">
        <f>+VLOOKUP(L495,BG!$D$10:$F$70,3,FALSE)</f>
        <v>#N/A</v>
      </c>
      <c r="H495" s="383" t="s">
        <v>2731</v>
      </c>
      <c r="I495" s="549">
        <v>-337595146</v>
      </c>
      <c r="J495" s="314">
        <f t="shared" si="40"/>
        <v>-337595.14600000001</v>
      </c>
      <c r="K495" t="str">
        <f>+VLOOKUP(D495,'plan de cuentas'!C:G,4,0)</f>
        <v>GANANCIAS</v>
      </c>
      <c r="L495" t="str">
        <f>VLOOKUP(D495,'plan de cuentas'!C:H,5,0)</f>
        <v>Ingresos</v>
      </c>
      <c r="M495" t="str">
        <f>VLOOKUP(D495,'plan de cuentas'!C:I,6,0)</f>
        <v>Productos por Prestamos Amortizables</v>
      </c>
      <c r="N495">
        <f>VLOOKUP(D495,'plan de cuentas'!C:J,7,0)</f>
        <v>0</v>
      </c>
      <c r="P495" t="str">
        <f t="shared" si="41"/>
        <v>71402</v>
      </c>
      <c r="Q495" t="str">
        <f t="shared" si="39"/>
        <v>61</v>
      </c>
    </row>
    <row r="496" spans="1:17" x14ac:dyDescent="0.25">
      <c r="A496" s="644">
        <v>44742</v>
      </c>
      <c r="B496" s="384">
        <v>6</v>
      </c>
      <c r="C496" s="384" t="s">
        <v>2938</v>
      </c>
      <c r="D496" s="384" t="s">
        <v>2409</v>
      </c>
      <c r="E496" t="str">
        <f t="shared" si="37"/>
        <v>610207140200598</v>
      </c>
      <c r="F496" t="str">
        <f t="shared" si="38"/>
        <v>0</v>
      </c>
      <c r="G496" t="e">
        <f>+VLOOKUP(L496,BG!$D$10:$F$70,3,FALSE)</f>
        <v>#N/A</v>
      </c>
      <c r="H496" s="384" t="s">
        <v>2732</v>
      </c>
      <c r="I496" s="548">
        <v>-333126033</v>
      </c>
      <c r="J496" s="314">
        <f t="shared" si="40"/>
        <v>-333126.033</v>
      </c>
      <c r="K496" t="str">
        <f>+VLOOKUP(D496,'plan de cuentas'!C:G,4,0)</f>
        <v>GANANCIAS</v>
      </c>
      <c r="L496" t="str">
        <f>VLOOKUP(D496,'plan de cuentas'!C:H,5,0)</f>
        <v>Ingresos</v>
      </c>
      <c r="M496" t="str">
        <f>VLOOKUP(D496,'plan de cuentas'!C:I,6,0)</f>
        <v>Productos por Prestamos Amortizables</v>
      </c>
      <c r="N496">
        <f>VLOOKUP(D496,'plan de cuentas'!C:J,7,0)</f>
        <v>0</v>
      </c>
      <c r="P496" t="str">
        <f t="shared" si="41"/>
        <v>71402</v>
      </c>
      <c r="Q496" t="str">
        <f t="shared" si="39"/>
        <v>61</v>
      </c>
    </row>
    <row r="497" spans="1:17" x14ac:dyDescent="0.25">
      <c r="A497" s="644">
        <v>44742</v>
      </c>
      <c r="B497" s="383">
        <v>6</v>
      </c>
      <c r="C497" s="383" t="s">
        <v>2939</v>
      </c>
      <c r="D497" s="383" t="s">
        <v>2410</v>
      </c>
      <c r="E497" t="str">
        <f t="shared" si="37"/>
        <v>610207140200599</v>
      </c>
      <c r="F497" t="str">
        <f t="shared" si="38"/>
        <v>0</v>
      </c>
      <c r="G497" t="e">
        <f>+VLOOKUP(L497,BG!$D$10:$F$70,3,FALSE)</f>
        <v>#N/A</v>
      </c>
      <c r="H497" s="383" t="s">
        <v>2732</v>
      </c>
      <c r="I497" s="549">
        <v>-16917632650</v>
      </c>
      <c r="J497" s="314">
        <f t="shared" si="40"/>
        <v>-16917632.649999999</v>
      </c>
      <c r="K497" t="str">
        <f>+VLOOKUP(D497,'plan de cuentas'!C:G,4,0)</f>
        <v>GANANCIAS</v>
      </c>
      <c r="L497" t="str">
        <f>VLOOKUP(D497,'plan de cuentas'!C:H,5,0)</f>
        <v>Ingresos</v>
      </c>
      <c r="M497" t="str">
        <f>VLOOKUP(D497,'plan de cuentas'!C:I,6,0)</f>
        <v>Productos por Prestamos Amortizables</v>
      </c>
      <c r="N497">
        <f>VLOOKUP(D497,'plan de cuentas'!C:J,7,0)</f>
        <v>0</v>
      </c>
      <c r="P497" t="str">
        <f t="shared" si="41"/>
        <v>71402</v>
      </c>
      <c r="Q497" t="str">
        <f t="shared" si="39"/>
        <v>61</v>
      </c>
    </row>
    <row r="498" spans="1:17" x14ac:dyDescent="0.25">
      <c r="A498" s="644">
        <v>44742</v>
      </c>
      <c r="B498" s="384">
        <v>6</v>
      </c>
      <c r="C498" s="384" t="s">
        <v>2940</v>
      </c>
      <c r="D498" s="384" t="s">
        <v>2413</v>
      </c>
      <c r="E498" t="str">
        <f t="shared" si="37"/>
        <v>610207140300001</v>
      </c>
      <c r="F498" t="str">
        <f t="shared" si="38"/>
        <v>0</v>
      </c>
      <c r="G498" t="e">
        <f>+VLOOKUP(L498,BG!$D$10:$F$70,3,FALSE)</f>
        <v>#N/A</v>
      </c>
      <c r="H498" s="384" t="s">
        <v>2735</v>
      </c>
      <c r="I498" s="548">
        <v>-4334380</v>
      </c>
      <c r="J498" s="314">
        <f t="shared" si="40"/>
        <v>-4334.38</v>
      </c>
      <c r="K498" t="str">
        <f>+VLOOKUP(D498,'plan de cuentas'!C:G,4,0)</f>
        <v>GANANCIAS</v>
      </c>
      <c r="L498" t="str">
        <f>VLOOKUP(D498,'plan de cuentas'!C:H,5,0)</f>
        <v>Ingresos</v>
      </c>
      <c r="M498" t="str">
        <f>VLOOKUP(D498,'plan de cuentas'!C:I,6,0)</f>
        <v>Productos por Prestamos Amortizables</v>
      </c>
      <c r="N498">
        <f>VLOOKUP(D498,'plan de cuentas'!C:J,7,0)</f>
        <v>0</v>
      </c>
      <c r="P498" t="str">
        <f t="shared" si="41"/>
        <v>71403</v>
      </c>
      <c r="Q498" t="str">
        <f t="shared" si="39"/>
        <v>61</v>
      </c>
    </row>
    <row r="499" spans="1:17" x14ac:dyDescent="0.25">
      <c r="A499" s="644">
        <v>44742</v>
      </c>
      <c r="B499" s="383">
        <v>6</v>
      </c>
      <c r="C499" s="383" t="s">
        <v>1966</v>
      </c>
      <c r="D499" s="383" t="s">
        <v>1228</v>
      </c>
      <c r="E499" t="str">
        <f t="shared" si="37"/>
        <v>610207180200099</v>
      </c>
      <c r="F499" t="str">
        <f t="shared" si="38"/>
        <v>0</v>
      </c>
      <c r="G499" t="e">
        <f>+VLOOKUP(L499,BG!$D$10:$F$70,3,FALSE)</f>
        <v>#N/A</v>
      </c>
      <c r="H499" s="383" t="s">
        <v>1229</v>
      </c>
      <c r="I499" s="549">
        <v>-66111479</v>
      </c>
      <c r="J499" s="314">
        <f t="shared" si="40"/>
        <v>-66111.479000000007</v>
      </c>
      <c r="K499" t="str">
        <f>+VLOOKUP(D499,'plan de cuentas'!C:G,4,0)</f>
        <v>GANANCIAS</v>
      </c>
      <c r="L499" t="str">
        <f>VLOOKUP(D499,'plan de cuentas'!C:H,5,0)</f>
        <v>Ingresos</v>
      </c>
      <c r="M499" t="str">
        <f>VLOOKUP(D499,'plan de cuentas'!C:I,6,0)</f>
        <v>Productos Sobre Documentos Descontados</v>
      </c>
      <c r="N499">
        <f>VLOOKUP(D499,'plan de cuentas'!C:J,7,0)</f>
        <v>0</v>
      </c>
      <c r="P499" t="str">
        <f t="shared" si="41"/>
        <v>71802</v>
      </c>
      <c r="Q499" t="str">
        <f t="shared" si="39"/>
        <v>61</v>
      </c>
    </row>
    <row r="500" spans="1:17" x14ac:dyDescent="0.25">
      <c r="A500" s="644">
        <v>44742</v>
      </c>
      <c r="B500" s="384">
        <v>6</v>
      </c>
      <c r="C500" s="384" t="s">
        <v>1967</v>
      </c>
      <c r="D500" s="384" t="s">
        <v>1230</v>
      </c>
      <c r="E500" t="str">
        <f t="shared" si="37"/>
        <v>610207180200198</v>
      </c>
      <c r="F500" t="str">
        <f t="shared" si="38"/>
        <v>0</v>
      </c>
      <c r="G500" t="e">
        <f>+VLOOKUP(L500,BG!$D$10:$F$70,3,FALSE)</f>
        <v>#N/A</v>
      </c>
      <c r="H500" s="384" t="s">
        <v>1229</v>
      </c>
      <c r="I500" s="548">
        <v>-526946407</v>
      </c>
      <c r="J500" s="314">
        <f t="shared" si="40"/>
        <v>-526946.40700000001</v>
      </c>
      <c r="K500" t="str">
        <f>+VLOOKUP(D500,'plan de cuentas'!C:G,4,0)</f>
        <v>GANANCIAS</v>
      </c>
      <c r="L500" t="str">
        <f>VLOOKUP(D500,'plan de cuentas'!C:H,5,0)</f>
        <v>Ingresos</v>
      </c>
      <c r="M500" t="str">
        <f>VLOOKUP(D500,'plan de cuentas'!C:I,6,0)</f>
        <v>Productos Sobre Documentos Descontados</v>
      </c>
      <c r="N500">
        <f>VLOOKUP(D500,'plan de cuentas'!C:J,7,0)</f>
        <v>0</v>
      </c>
      <c r="P500" t="str">
        <f t="shared" si="41"/>
        <v>71802</v>
      </c>
      <c r="Q500" t="str">
        <f t="shared" si="39"/>
        <v>61</v>
      </c>
    </row>
    <row r="501" spans="1:17" x14ac:dyDescent="0.25">
      <c r="A501" s="644">
        <v>44742</v>
      </c>
      <c r="B501" s="383">
        <v>6</v>
      </c>
      <c r="C501" s="383" t="s">
        <v>1968</v>
      </c>
      <c r="D501" s="383" t="s">
        <v>1231</v>
      </c>
      <c r="E501" t="str">
        <f t="shared" si="37"/>
        <v>610207180200299</v>
      </c>
      <c r="F501" t="str">
        <f t="shared" si="38"/>
        <v>0</v>
      </c>
      <c r="G501" t="e">
        <f>+VLOOKUP(L501,BG!$D$10:$F$70,3,FALSE)</f>
        <v>#N/A</v>
      </c>
      <c r="H501" s="383" t="s">
        <v>1232</v>
      </c>
      <c r="I501" s="549">
        <v>-35007011</v>
      </c>
      <c r="J501" s="314">
        <f t="shared" si="40"/>
        <v>-35007.010999999999</v>
      </c>
      <c r="K501" t="str">
        <f>+VLOOKUP(D501,'plan de cuentas'!C:G,4,0)</f>
        <v>GANANCIAS</v>
      </c>
      <c r="L501" t="str">
        <f>VLOOKUP(D501,'plan de cuentas'!C:H,5,0)</f>
        <v>Ingresos</v>
      </c>
      <c r="M501" t="str">
        <f>VLOOKUP(D501,'plan de cuentas'!C:I,6,0)</f>
        <v>Productos Sobre Documentos Descontados</v>
      </c>
      <c r="N501">
        <f>VLOOKUP(D501,'plan de cuentas'!C:J,7,0)</f>
        <v>0</v>
      </c>
      <c r="P501" t="str">
        <f t="shared" si="41"/>
        <v>71802</v>
      </c>
      <c r="Q501" t="str">
        <f t="shared" si="39"/>
        <v>61</v>
      </c>
    </row>
    <row r="502" spans="1:17" x14ac:dyDescent="0.25">
      <c r="A502" s="644">
        <v>44742</v>
      </c>
      <c r="B502" s="384">
        <v>7</v>
      </c>
      <c r="C502" s="384" t="s">
        <v>2941</v>
      </c>
      <c r="D502" s="384" t="s">
        <v>2416</v>
      </c>
      <c r="E502" t="str">
        <f t="shared" si="37"/>
        <v>610208500200099</v>
      </c>
      <c r="F502" t="str">
        <f t="shared" si="38"/>
        <v>0</v>
      </c>
      <c r="G502" t="e">
        <f>+VLOOKUP(L502,BG!$D$10:$F$70,3,FALSE)</f>
        <v>#N/A</v>
      </c>
      <c r="H502" s="384" t="s">
        <v>2737</v>
      </c>
      <c r="I502" s="548">
        <v>-30216</v>
      </c>
      <c r="J502" s="314">
        <f t="shared" si="40"/>
        <v>-30.216000000000001</v>
      </c>
      <c r="K502" t="str">
        <f>+VLOOKUP(D502,'plan de cuentas'!C:G,4,0)</f>
        <v>GANANCIAS</v>
      </c>
      <c r="L502" t="str">
        <f>VLOOKUP(D502,'plan de cuentas'!C:H,5,0)</f>
        <v>Ingresos</v>
      </c>
      <c r="M502" t="str">
        <f>VLOOKUP(D502,'plan de cuentas'!C:I,6,0)</f>
        <v>Productos por Medida Excepcional de Apoyo</v>
      </c>
      <c r="N502">
        <f>VLOOKUP(D502,'plan de cuentas'!C:J,7,0)</f>
        <v>0</v>
      </c>
      <c r="P502" t="str">
        <f t="shared" si="41"/>
        <v>85002</v>
      </c>
      <c r="Q502" t="str">
        <f t="shared" si="39"/>
        <v>61</v>
      </c>
    </row>
    <row r="503" spans="1:17" x14ac:dyDescent="0.25">
      <c r="A503" s="644">
        <v>44742</v>
      </c>
      <c r="B503" s="383">
        <v>6</v>
      </c>
      <c r="C503" s="383" t="s">
        <v>1969</v>
      </c>
      <c r="D503" s="383" t="s">
        <v>1237</v>
      </c>
      <c r="E503" t="str">
        <f t="shared" si="37"/>
        <v>610307520200199</v>
      </c>
      <c r="F503" t="str">
        <f t="shared" si="38"/>
        <v>0</v>
      </c>
      <c r="G503" t="e">
        <f>+VLOOKUP(L503,BG!$D$10:$F$70,3,FALSE)</f>
        <v>#N/A</v>
      </c>
      <c r="H503" s="383" t="s">
        <v>1238</v>
      </c>
      <c r="I503" s="549">
        <v>-334042120</v>
      </c>
      <c r="J503" s="314">
        <f t="shared" si="40"/>
        <v>-334042.12</v>
      </c>
      <c r="K503" t="str">
        <f>+VLOOKUP(D503,'plan de cuentas'!C:G,4,0)</f>
        <v>GANANCIAS</v>
      </c>
      <c r="L503" t="str">
        <f>VLOOKUP(D503,'plan de cuentas'!C:H,5,0)</f>
        <v>Ingresos</v>
      </c>
      <c r="M503" t="str">
        <f>VLOOKUP(D503,'plan de cuentas'!C:I,6,0)</f>
        <v>Productos por Creditos en Gestion</v>
      </c>
      <c r="N503">
        <f>VLOOKUP(D503,'plan de cuentas'!C:J,7,0)</f>
        <v>0</v>
      </c>
      <c r="P503" t="str">
        <f t="shared" si="41"/>
        <v>75202</v>
      </c>
      <c r="Q503" t="str">
        <f t="shared" si="39"/>
        <v>61</v>
      </c>
    </row>
    <row r="504" spans="1:17" x14ac:dyDescent="0.25">
      <c r="A504" s="644">
        <v>44742</v>
      </c>
      <c r="B504" s="384">
        <v>6</v>
      </c>
      <c r="C504" s="384" t="s">
        <v>1970</v>
      </c>
      <c r="D504" s="384" t="s">
        <v>1555</v>
      </c>
      <c r="E504" t="str">
        <f t="shared" si="37"/>
        <v>610307600200099</v>
      </c>
      <c r="F504" t="str">
        <f t="shared" si="38"/>
        <v>0</v>
      </c>
      <c r="G504" t="e">
        <f>+VLOOKUP(L504,BG!$D$10:$F$70,3,FALSE)</f>
        <v>#N/A</v>
      </c>
      <c r="H504" s="384" t="s">
        <v>1597</v>
      </c>
      <c r="I504" s="548">
        <v>-2113054</v>
      </c>
      <c r="J504" s="314">
        <f t="shared" si="40"/>
        <v>-2113.0540000000001</v>
      </c>
      <c r="K504" t="str">
        <f>+VLOOKUP(D504,'plan de cuentas'!C:G,4,0)</f>
        <v>GANANCIAS</v>
      </c>
      <c r="L504" t="str">
        <f>VLOOKUP(D504,'plan de cuentas'!C:H,5,0)</f>
        <v>Ingresos</v>
      </c>
      <c r="M504" t="str">
        <f>VLOOKUP(D504,'plan de cuentas'!C:I,6,0)</f>
        <v>Productos por Colocaciones Vencidas-SF</v>
      </c>
      <c r="N504">
        <f>VLOOKUP(D504,'plan de cuentas'!C:J,7,0)</f>
        <v>0</v>
      </c>
      <c r="P504" t="str">
        <f t="shared" si="41"/>
        <v>76002</v>
      </c>
      <c r="Q504" t="str">
        <f t="shared" si="39"/>
        <v>61</v>
      </c>
    </row>
    <row r="505" spans="1:17" x14ac:dyDescent="0.25">
      <c r="A505" s="644">
        <v>44742</v>
      </c>
      <c r="B505" s="383">
        <v>6</v>
      </c>
      <c r="C505" s="383" t="s">
        <v>1971</v>
      </c>
      <c r="D505" s="383" t="s">
        <v>1240</v>
      </c>
      <c r="E505" t="str">
        <f t="shared" si="37"/>
        <v>610607660200099</v>
      </c>
      <c r="F505" t="str">
        <f t="shared" si="38"/>
        <v>0</v>
      </c>
      <c r="G505" t="e">
        <f>+VLOOKUP(L505,BG!$D$10:$F$70,3,FALSE)</f>
        <v>#N/A</v>
      </c>
      <c r="H505" s="383" t="s">
        <v>1239</v>
      </c>
      <c r="I505" s="632">
        <v>-116268591974</v>
      </c>
      <c r="J505" s="314">
        <f t="shared" si="40"/>
        <v>-116268591.97400001</v>
      </c>
      <c r="K505" t="str">
        <f>+VLOOKUP(D505,'plan de cuentas'!C:G,4,0)</f>
        <v>GANANCIAS</v>
      </c>
      <c r="L505" t="str">
        <f>VLOOKUP(D505,'plan de cuentas'!C:H,5,0)</f>
        <v>Ganancia/Perdida por Valuación</v>
      </c>
      <c r="M505" t="str">
        <f>VLOOKUP(D505,'plan de cuentas'!C:I,6,0)</f>
        <v>Ganancia/Perdida por Valuación</v>
      </c>
      <c r="N505">
        <f>VLOOKUP(D505,'plan de cuentas'!C:J,7,0)</f>
        <v>0</v>
      </c>
      <c r="P505" t="str">
        <f t="shared" si="41"/>
        <v>76602</v>
      </c>
      <c r="Q505" t="str">
        <f t="shared" si="39"/>
        <v>61</v>
      </c>
    </row>
    <row r="506" spans="1:17" x14ac:dyDescent="0.25">
      <c r="A506" s="644">
        <v>44742</v>
      </c>
      <c r="B506" s="384">
        <v>6</v>
      </c>
      <c r="C506" s="384" t="s">
        <v>1972</v>
      </c>
      <c r="D506" s="384" t="s">
        <v>1241</v>
      </c>
      <c r="E506" t="str">
        <f t="shared" si="37"/>
        <v>610607660200199</v>
      </c>
      <c r="F506" t="str">
        <f t="shared" si="38"/>
        <v>0</v>
      </c>
      <c r="G506" t="e">
        <f>+VLOOKUP(L506,BG!$D$10:$F$70,3,FALSE)</f>
        <v>#N/A</v>
      </c>
      <c r="H506" s="384" t="s">
        <v>4964</v>
      </c>
      <c r="I506" s="633">
        <v>-117020</v>
      </c>
      <c r="J506" s="314">
        <f t="shared" si="40"/>
        <v>-117.02</v>
      </c>
      <c r="K506" t="str">
        <f>+VLOOKUP(D506,'plan de cuentas'!C:G,4,0)</f>
        <v>GANANCIAS</v>
      </c>
      <c r="L506" t="str">
        <f>VLOOKUP(D506,'plan de cuentas'!C:H,5,0)</f>
        <v>Ganancia/Perdida por Valuación</v>
      </c>
      <c r="M506" t="str">
        <f>VLOOKUP(D506,'plan de cuentas'!C:I,6,0)</f>
        <v>Ganancia/Perdida por Valuación</v>
      </c>
      <c r="N506">
        <f>VLOOKUP(D506,'plan de cuentas'!C:J,7,0)</f>
        <v>0</v>
      </c>
      <c r="P506" t="str">
        <f t="shared" si="41"/>
        <v>76602</v>
      </c>
      <c r="Q506" t="str">
        <f t="shared" si="39"/>
        <v>61</v>
      </c>
    </row>
    <row r="507" spans="1:17" x14ac:dyDescent="0.25">
      <c r="A507" s="644">
        <v>44742</v>
      </c>
      <c r="B507" s="383">
        <v>7</v>
      </c>
      <c r="C507" s="383" t="s">
        <v>2942</v>
      </c>
      <c r="D507" s="383" t="s">
        <v>2421</v>
      </c>
      <c r="E507" t="str">
        <f t="shared" si="37"/>
        <v>610607660300099</v>
      </c>
      <c r="F507" t="str">
        <f t="shared" si="38"/>
        <v>0</v>
      </c>
      <c r="G507" t="e">
        <f>+VLOOKUP(L507,BG!$D$10:$F$70,3,FALSE)</f>
        <v>#N/A</v>
      </c>
      <c r="H507" s="383" t="s">
        <v>2740</v>
      </c>
      <c r="I507" s="632">
        <v>-22135801</v>
      </c>
      <c r="J507" s="314">
        <f t="shared" si="40"/>
        <v>-22135.800999999999</v>
      </c>
      <c r="K507" t="str">
        <f>+VLOOKUP(D507,'plan de cuentas'!C:G,4,0)</f>
        <v>GANANCIAS</v>
      </c>
      <c r="L507" t="str">
        <f>VLOOKUP(D507,'plan de cuentas'!C:H,5,0)</f>
        <v>Ganancia/Perdida por Valuación</v>
      </c>
      <c r="M507" t="str">
        <f>VLOOKUP(D507,'plan de cuentas'!C:I,6,0)</f>
        <v>Ganancia/Perdida por Valuación</v>
      </c>
      <c r="N507">
        <f>VLOOKUP(D507,'plan de cuentas'!C:J,7,0)</f>
        <v>0</v>
      </c>
      <c r="P507" t="str">
        <f t="shared" si="41"/>
        <v>76603</v>
      </c>
      <c r="Q507" t="str">
        <f t="shared" si="39"/>
        <v>61</v>
      </c>
    </row>
    <row r="508" spans="1:17" x14ac:dyDescent="0.25">
      <c r="A508" s="644">
        <v>44742</v>
      </c>
      <c r="B508" s="384">
        <v>6</v>
      </c>
      <c r="C508" s="384" t="s">
        <v>1973</v>
      </c>
      <c r="D508" s="384" t="s">
        <v>1242</v>
      </c>
      <c r="E508" t="str">
        <f t="shared" si="37"/>
        <v>610607660400099</v>
      </c>
      <c r="F508" t="str">
        <f t="shared" si="38"/>
        <v>0</v>
      </c>
      <c r="G508" t="e">
        <f>+VLOOKUP(L508,BG!$D$10:$F$70,3,FALSE)</f>
        <v>#N/A</v>
      </c>
      <c r="H508" s="384" t="s">
        <v>1243</v>
      </c>
      <c r="I508" s="633">
        <v>-390575310</v>
      </c>
      <c r="J508" s="314">
        <f t="shared" si="40"/>
        <v>-390575.31</v>
      </c>
      <c r="K508" t="str">
        <f>+VLOOKUP(D508,'plan de cuentas'!C:G,4,0)</f>
        <v>GANANCIAS</v>
      </c>
      <c r="L508" t="str">
        <f>VLOOKUP(D508,'plan de cuentas'!C:H,5,0)</f>
        <v>Ganancia/Perdida por Valuación</v>
      </c>
      <c r="M508" t="str">
        <f>VLOOKUP(D508,'plan de cuentas'!C:I,6,0)</f>
        <v>Ganancia/Perdida por Valuación</v>
      </c>
      <c r="N508">
        <f>VLOOKUP(D508,'plan de cuentas'!C:J,7,0)</f>
        <v>0</v>
      </c>
      <c r="P508" t="str">
        <f t="shared" si="41"/>
        <v>76604</v>
      </c>
      <c r="Q508" t="str">
        <f t="shared" si="39"/>
        <v>61</v>
      </c>
    </row>
    <row r="509" spans="1:17" x14ac:dyDescent="0.25">
      <c r="A509" s="644">
        <v>44742</v>
      </c>
      <c r="B509" s="383">
        <v>6</v>
      </c>
      <c r="C509" s="383" t="s">
        <v>1974</v>
      </c>
      <c r="D509" s="383" t="s">
        <v>1244</v>
      </c>
      <c r="E509" t="str">
        <f t="shared" si="37"/>
        <v>610607660600099</v>
      </c>
      <c r="F509" t="str">
        <f t="shared" si="38"/>
        <v>0</v>
      </c>
      <c r="G509" t="e">
        <f>+VLOOKUP(L509,BG!$D$10:$F$70,3,FALSE)</f>
        <v>#N/A</v>
      </c>
      <c r="H509" s="383" t="s">
        <v>1245</v>
      </c>
      <c r="I509" s="632">
        <v>-35353715270</v>
      </c>
      <c r="J509" s="314">
        <f t="shared" si="40"/>
        <v>-35353715.270000003</v>
      </c>
      <c r="K509" t="str">
        <f>+VLOOKUP(D509,'plan de cuentas'!C:G,4,0)</f>
        <v>GANANCIAS</v>
      </c>
      <c r="L509" t="str">
        <f>VLOOKUP(D509,'plan de cuentas'!C:H,5,0)</f>
        <v>Ganancia/Perdida por Valuación</v>
      </c>
      <c r="M509" t="str">
        <f>VLOOKUP(D509,'plan de cuentas'!C:I,6,0)</f>
        <v>Ganancia/Perdida por Valuación</v>
      </c>
      <c r="N509">
        <f>VLOOKUP(D509,'plan de cuentas'!C:J,7,0)</f>
        <v>0</v>
      </c>
      <c r="P509" t="str">
        <f t="shared" si="41"/>
        <v>76606</v>
      </c>
      <c r="Q509" t="str">
        <f t="shared" si="39"/>
        <v>61</v>
      </c>
    </row>
    <row r="510" spans="1:17" x14ac:dyDescent="0.25">
      <c r="A510" s="644">
        <v>44742</v>
      </c>
      <c r="B510" s="384">
        <v>6</v>
      </c>
      <c r="C510" s="384" t="s">
        <v>1975</v>
      </c>
      <c r="D510" s="384" t="s">
        <v>1246</v>
      </c>
      <c r="E510" t="str">
        <f t="shared" si="37"/>
        <v>610607660800099</v>
      </c>
      <c r="F510" t="str">
        <f t="shared" si="38"/>
        <v>0</v>
      </c>
      <c r="G510" t="e">
        <f>+VLOOKUP(L510,BG!$D$10:$F$70,3,FALSE)</f>
        <v>#N/A</v>
      </c>
      <c r="H510" s="384" t="s">
        <v>1247</v>
      </c>
      <c r="I510" s="633">
        <v>-509286026</v>
      </c>
      <c r="J510" s="314">
        <f t="shared" si="40"/>
        <v>-509286.02600000001</v>
      </c>
      <c r="K510" t="str">
        <f>+VLOOKUP(D510,'plan de cuentas'!C:G,4,0)</f>
        <v>GANANCIAS</v>
      </c>
      <c r="L510" t="str">
        <f>VLOOKUP(D510,'plan de cuentas'!C:H,5,0)</f>
        <v>Ganancia/Perdida por Valuación</v>
      </c>
      <c r="M510" t="str">
        <f>VLOOKUP(D510,'plan de cuentas'!C:I,6,0)</f>
        <v>Ganancia/Perdida por Valuación</v>
      </c>
      <c r="N510">
        <f>VLOOKUP(D510,'plan de cuentas'!C:J,7,0)</f>
        <v>0</v>
      </c>
      <c r="P510" t="str">
        <f t="shared" si="41"/>
        <v>76608</v>
      </c>
      <c r="Q510" t="str">
        <f t="shared" si="39"/>
        <v>61</v>
      </c>
    </row>
    <row r="511" spans="1:17" x14ac:dyDescent="0.25">
      <c r="A511" s="644">
        <v>44742</v>
      </c>
      <c r="B511" s="383">
        <v>6</v>
      </c>
      <c r="C511" s="383" t="s">
        <v>2943</v>
      </c>
      <c r="D511" s="383" t="s">
        <v>2422</v>
      </c>
      <c r="E511" t="str">
        <f t="shared" si="37"/>
        <v>610807720200099</v>
      </c>
      <c r="F511" t="str">
        <f t="shared" si="38"/>
        <v>0</v>
      </c>
      <c r="G511" t="e">
        <f>+VLOOKUP(L511,BG!$D$10:$F$70,3,FALSE)</f>
        <v>#N/A</v>
      </c>
      <c r="H511" s="383" t="s">
        <v>2741</v>
      </c>
      <c r="I511" s="549">
        <v>-29380010907</v>
      </c>
      <c r="J511" s="314">
        <f t="shared" si="40"/>
        <v>-29380010.907000002</v>
      </c>
      <c r="K511" t="str">
        <f>+VLOOKUP(D511,'plan de cuentas'!C:G,4,0)</f>
        <v>GANANCIAS</v>
      </c>
      <c r="L511" t="str">
        <f>VLOOKUP(D511,'plan de cuentas'!C:H,5,0)</f>
        <v>Previsiones</v>
      </c>
      <c r="M511" t="str">
        <f>VLOOKUP(D511,'plan de cuentas'!C:I,6,0)</f>
        <v xml:space="preserve">Previsiones </v>
      </c>
      <c r="N511">
        <f>VLOOKUP(D511,'plan de cuentas'!C:J,7,0)</f>
        <v>0</v>
      </c>
      <c r="P511" t="str">
        <f t="shared" si="41"/>
        <v>77202</v>
      </c>
      <c r="Q511" t="str">
        <f t="shared" si="39"/>
        <v>61</v>
      </c>
    </row>
    <row r="512" spans="1:17" x14ac:dyDescent="0.25">
      <c r="A512" s="644">
        <v>44742</v>
      </c>
      <c r="B512" s="384">
        <v>6</v>
      </c>
      <c r="C512" s="384" t="s">
        <v>1976</v>
      </c>
      <c r="D512" s="384" t="s">
        <v>1411</v>
      </c>
      <c r="E512" t="str">
        <f t="shared" si="37"/>
        <v>620107760200499</v>
      </c>
      <c r="F512" t="str">
        <f t="shared" si="38"/>
        <v>0</v>
      </c>
      <c r="G512" t="e">
        <f>+VLOOKUP(L512,BG!$D$10:$F$70,3,FALSE)</f>
        <v>#N/A</v>
      </c>
      <c r="H512" s="384" t="s">
        <v>1412</v>
      </c>
      <c r="I512" s="548">
        <v>-495962</v>
      </c>
      <c r="J512" s="314">
        <f t="shared" si="40"/>
        <v>-495.96199999999999</v>
      </c>
      <c r="K512" t="str">
        <f>+VLOOKUP(D512,'plan de cuentas'!C:G,4,0)</f>
        <v>GANANCIAS</v>
      </c>
      <c r="L512" t="str">
        <f>VLOOKUP(D512,'plan de cuentas'!C:H,5,0)</f>
        <v>Ingresos</v>
      </c>
      <c r="M512" t="str">
        <f>VLOOKUP(D512,'plan de cuentas'!C:I,6,0)</f>
        <v>Tarjetas de Credito</v>
      </c>
      <c r="N512">
        <f>VLOOKUP(D512,'plan de cuentas'!C:J,7,0)</f>
        <v>0</v>
      </c>
      <c r="P512" t="str">
        <f t="shared" si="41"/>
        <v>77602</v>
      </c>
      <c r="Q512" t="str">
        <f t="shared" si="39"/>
        <v>62</v>
      </c>
    </row>
    <row r="513" spans="1:17" x14ac:dyDescent="0.25">
      <c r="A513" s="644">
        <v>44742</v>
      </c>
      <c r="B513" s="383">
        <v>6</v>
      </c>
      <c r="C513" s="383" t="s">
        <v>1977</v>
      </c>
      <c r="D513" s="383" t="s">
        <v>1413</v>
      </c>
      <c r="E513" t="str">
        <f t="shared" si="37"/>
        <v>620107760201099</v>
      </c>
      <c r="F513" t="str">
        <f t="shared" si="38"/>
        <v>0</v>
      </c>
      <c r="G513" t="e">
        <f>+VLOOKUP(L513,BG!$D$10:$F$70,3,FALSE)</f>
        <v>#N/A</v>
      </c>
      <c r="H513" s="383" t="s">
        <v>1414</v>
      </c>
      <c r="I513" s="549">
        <v>-189332</v>
      </c>
      <c r="J513" s="314">
        <f t="shared" si="40"/>
        <v>-189.33199999999999</v>
      </c>
      <c r="K513" t="str">
        <f>+VLOOKUP(D513,'plan de cuentas'!C:G,4,0)</f>
        <v>GANANCIAS</v>
      </c>
      <c r="L513" t="str">
        <f>VLOOKUP(D513,'plan de cuentas'!C:H,5,0)</f>
        <v>Ingresos</v>
      </c>
      <c r="M513" t="str">
        <f>VLOOKUP(D513,'plan de cuentas'!C:I,6,0)</f>
        <v>Tarjetas de Credito</v>
      </c>
      <c r="N513">
        <f>VLOOKUP(D513,'plan de cuentas'!C:J,7,0)</f>
        <v>0</v>
      </c>
      <c r="P513" t="str">
        <f t="shared" si="41"/>
        <v>77602</v>
      </c>
      <c r="Q513" t="str">
        <f t="shared" si="39"/>
        <v>62</v>
      </c>
    </row>
    <row r="514" spans="1:17" x14ac:dyDescent="0.25">
      <c r="A514" s="644">
        <v>44742</v>
      </c>
      <c r="B514" s="384">
        <v>6</v>
      </c>
      <c r="C514" s="384" t="s">
        <v>1978</v>
      </c>
      <c r="D514" s="384" t="s">
        <v>1415</v>
      </c>
      <c r="E514" t="str">
        <f t="shared" si="37"/>
        <v>620107760201299</v>
      </c>
      <c r="F514" t="str">
        <f t="shared" si="38"/>
        <v>0</v>
      </c>
      <c r="G514" t="e">
        <f>+VLOOKUP(L514,BG!$D$10:$F$70,3,FALSE)</f>
        <v>#N/A</v>
      </c>
      <c r="H514" s="384" t="s">
        <v>1416</v>
      </c>
      <c r="I514" s="548">
        <v>-31484</v>
      </c>
      <c r="J514" s="314">
        <f t="shared" si="40"/>
        <v>-31.484000000000002</v>
      </c>
      <c r="K514" t="str">
        <f>+VLOOKUP(D514,'plan de cuentas'!C:G,4,0)</f>
        <v>GANANCIAS</v>
      </c>
      <c r="L514" t="str">
        <f>VLOOKUP(D514,'plan de cuentas'!C:H,5,0)</f>
        <v>Ingresos</v>
      </c>
      <c r="M514" t="str">
        <f>VLOOKUP(D514,'plan de cuentas'!C:I,6,0)</f>
        <v>Tarjetas de Credito</v>
      </c>
      <c r="N514">
        <f>VLOOKUP(D514,'plan de cuentas'!C:J,7,0)</f>
        <v>0</v>
      </c>
      <c r="P514" t="str">
        <f t="shared" si="41"/>
        <v>77602</v>
      </c>
      <c r="Q514" t="str">
        <f t="shared" si="39"/>
        <v>62</v>
      </c>
    </row>
    <row r="515" spans="1:17" x14ac:dyDescent="0.25">
      <c r="A515" s="644">
        <v>44742</v>
      </c>
      <c r="B515" s="383">
        <v>6</v>
      </c>
      <c r="C515" s="383" t="s">
        <v>1979</v>
      </c>
      <c r="D515" s="383" t="s">
        <v>1424</v>
      </c>
      <c r="E515" t="str">
        <f t="shared" si="37"/>
        <v>620107760202199</v>
      </c>
      <c r="F515" t="str">
        <f t="shared" si="38"/>
        <v>0</v>
      </c>
      <c r="G515" t="e">
        <f>+VLOOKUP(L515,BG!$D$10:$F$70,3,FALSE)</f>
        <v>#N/A</v>
      </c>
      <c r="H515" s="383" t="s">
        <v>1425</v>
      </c>
      <c r="I515" s="549">
        <v>-6692891</v>
      </c>
      <c r="J515" s="314">
        <f t="shared" si="40"/>
        <v>-6692.8909999999996</v>
      </c>
      <c r="K515" t="str">
        <f>+VLOOKUP(D515,'plan de cuentas'!C:G,4,0)</f>
        <v>GANANCIAS</v>
      </c>
      <c r="L515" t="str">
        <f>VLOOKUP(D515,'plan de cuentas'!C:H,5,0)</f>
        <v>Ingresos</v>
      </c>
      <c r="M515" t="str">
        <f>VLOOKUP(D515,'plan de cuentas'!C:I,6,0)</f>
        <v>Tarjetas de Credito</v>
      </c>
      <c r="N515">
        <f>VLOOKUP(D515,'plan de cuentas'!C:J,7,0)</f>
        <v>0</v>
      </c>
      <c r="P515" t="str">
        <f t="shared" si="41"/>
        <v>77602</v>
      </c>
      <c r="Q515" t="str">
        <f t="shared" si="39"/>
        <v>62</v>
      </c>
    </row>
    <row r="516" spans="1:17" x14ac:dyDescent="0.25">
      <c r="A516" s="644">
        <v>44742</v>
      </c>
      <c r="B516" s="384">
        <v>6</v>
      </c>
      <c r="C516" s="384" t="s">
        <v>1980</v>
      </c>
      <c r="D516" s="384" t="s">
        <v>1426</v>
      </c>
      <c r="E516" t="str">
        <f t="shared" si="37"/>
        <v>620107760202399</v>
      </c>
      <c r="F516" t="str">
        <f t="shared" si="38"/>
        <v>0</v>
      </c>
      <c r="G516" t="e">
        <f>+VLOOKUP(L516,BG!$D$10:$F$70,3,FALSE)</f>
        <v>#N/A</v>
      </c>
      <c r="H516" s="384" t="s">
        <v>1427</v>
      </c>
      <c r="I516" s="548">
        <v>-64548</v>
      </c>
      <c r="J516" s="314">
        <f t="shared" si="40"/>
        <v>-64.548000000000002</v>
      </c>
      <c r="K516" t="str">
        <f>+VLOOKUP(D516,'plan de cuentas'!C:G,4,0)</f>
        <v>GANANCIAS</v>
      </c>
      <c r="L516" t="str">
        <f>VLOOKUP(D516,'plan de cuentas'!C:H,5,0)</f>
        <v>Ingresos</v>
      </c>
      <c r="M516" t="str">
        <f>VLOOKUP(D516,'plan de cuentas'!C:I,6,0)</f>
        <v>Tarjetas de Credito</v>
      </c>
      <c r="N516">
        <f>VLOOKUP(D516,'plan de cuentas'!C:J,7,0)</f>
        <v>0</v>
      </c>
      <c r="P516" t="str">
        <f t="shared" si="41"/>
        <v>77602</v>
      </c>
      <c r="Q516" t="str">
        <f t="shared" si="39"/>
        <v>62</v>
      </c>
    </row>
    <row r="517" spans="1:17" x14ac:dyDescent="0.25">
      <c r="A517" s="644">
        <v>44742</v>
      </c>
      <c r="B517" s="383">
        <v>6</v>
      </c>
      <c r="C517" s="383" t="s">
        <v>1981</v>
      </c>
      <c r="D517" s="383" t="s">
        <v>1430</v>
      </c>
      <c r="E517" t="str">
        <f t="shared" ref="E517:E580" si="42">+MID(D517,3,2)&amp;+MID(D517,6,1)&amp;+MID(D517,8,2)&amp;+MID(D517,11,3)&amp;+MID(D517,17,2)&amp;+MID(D517,20,3)&amp;+MID(D517,24,2)</f>
        <v>620107760202599</v>
      </c>
      <c r="F517" t="str">
        <f t="shared" ref="F517:F580" si="43">MID(E517,3,1)</f>
        <v>0</v>
      </c>
      <c r="G517" t="e">
        <f>+VLOOKUP(L517,BG!$D$10:$F$70,3,FALSE)</f>
        <v>#N/A</v>
      </c>
      <c r="H517" s="383" t="s">
        <v>1431</v>
      </c>
      <c r="I517" s="549">
        <v>-4212894</v>
      </c>
      <c r="J517" s="314">
        <f t="shared" si="40"/>
        <v>-4212.8940000000002</v>
      </c>
      <c r="K517" t="str">
        <f>+VLOOKUP(D517,'plan de cuentas'!C:G,4,0)</f>
        <v>GANANCIAS</v>
      </c>
      <c r="L517" t="str">
        <f>VLOOKUP(D517,'plan de cuentas'!C:H,5,0)</f>
        <v>Ingresos</v>
      </c>
      <c r="M517" t="str">
        <f>VLOOKUP(D517,'plan de cuentas'!C:I,6,0)</f>
        <v>Tarjetas de Credito</v>
      </c>
      <c r="N517">
        <f>VLOOKUP(D517,'plan de cuentas'!C:J,7,0)</f>
        <v>0</v>
      </c>
      <c r="P517" t="str">
        <f t="shared" si="41"/>
        <v>77602</v>
      </c>
      <c r="Q517" t="str">
        <f t="shared" si="39"/>
        <v>62</v>
      </c>
    </row>
    <row r="518" spans="1:17" x14ac:dyDescent="0.25">
      <c r="A518" s="644">
        <v>44742</v>
      </c>
      <c r="B518" s="384">
        <v>6</v>
      </c>
      <c r="C518" s="384" t="s">
        <v>1982</v>
      </c>
      <c r="D518" s="384" t="s">
        <v>1557</v>
      </c>
      <c r="E518" t="str">
        <f t="shared" si="42"/>
        <v>620107760202699</v>
      </c>
      <c r="F518" t="str">
        <f t="shared" si="43"/>
        <v>0</v>
      </c>
      <c r="G518" t="e">
        <f>+VLOOKUP(L518,BG!$D$10:$F$70,3,FALSE)</f>
        <v>#N/A</v>
      </c>
      <c r="H518" s="384" t="s">
        <v>1602</v>
      </c>
      <c r="I518" s="548">
        <v>-4948587</v>
      </c>
      <c r="J518" s="314">
        <f t="shared" si="40"/>
        <v>-4948.5870000000004</v>
      </c>
      <c r="K518" t="str">
        <f>+VLOOKUP(D518,'plan de cuentas'!C:G,4,0)</f>
        <v>GANANCIAS</v>
      </c>
      <c r="L518" t="str">
        <f>VLOOKUP(D518,'plan de cuentas'!C:H,5,0)</f>
        <v>Ingresos</v>
      </c>
      <c r="M518" t="str">
        <f>VLOOKUP(D518,'plan de cuentas'!C:I,6,0)</f>
        <v>Tarjetas de Credito</v>
      </c>
      <c r="N518">
        <f>VLOOKUP(D518,'plan de cuentas'!C:J,7,0)</f>
        <v>0</v>
      </c>
      <c r="P518" t="str">
        <f t="shared" si="41"/>
        <v>77602</v>
      </c>
      <c r="Q518" t="str">
        <f t="shared" ref="Q518:Q581" si="44">+LEFT(E518,2)</f>
        <v>62</v>
      </c>
    </row>
    <row r="519" spans="1:17" x14ac:dyDescent="0.25">
      <c r="A519" s="644">
        <v>44742</v>
      </c>
      <c r="B519" s="383">
        <v>6</v>
      </c>
      <c r="C519" s="383" t="s">
        <v>1983</v>
      </c>
      <c r="D519" s="383" t="s">
        <v>1432</v>
      </c>
      <c r="E519" t="str">
        <f t="shared" si="42"/>
        <v>620107760204699</v>
      </c>
      <c r="F519" t="str">
        <f t="shared" si="43"/>
        <v>0</v>
      </c>
      <c r="G519" t="e">
        <f>+VLOOKUP(L519,BG!$D$10:$F$70,3,FALSE)</f>
        <v>#N/A</v>
      </c>
      <c r="H519" s="383" t="s">
        <v>1433</v>
      </c>
      <c r="I519" s="549">
        <v>-200000</v>
      </c>
      <c r="J519" s="314">
        <f t="shared" si="40"/>
        <v>-200</v>
      </c>
      <c r="K519" t="str">
        <f>+VLOOKUP(D519,'plan de cuentas'!C:G,4,0)</f>
        <v>GANANCIAS</v>
      </c>
      <c r="L519" t="str">
        <f>VLOOKUP(D519,'plan de cuentas'!C:H,5,0)</f>
        <v>Ingresos</v>
      </c>
      <c r="M519" t="str">
        <f>VLOOKUP(D519,'plan de cuentas'!C:I,6,0)</f>
        <v>Tarjetas de Credito</v>
      </c>
      <c r="N519">
        <f>VLOOKUP(D519,'plan de cuentas'!C:J,7,0)</f>
        <v>0</v>
      </c>
      <c r="P519" t="str">
        <f t="shared" si="41"/>
        <v>77602</v>
      </c>
      <c r="Q519" t="str">
        <f t="shared" si="44"/>
        <v>62</v>
      </c>
    </row>
    <row r="520" spans="1:17" x14ac:dyDescent="0.25">
      <c r="A520" s="644">
        <v>44742</v>
      </c>
      <c r="B520" s="384">
        <v>6</v>
      </c>
      <c r="C520" s="384" t="s">
        <v>2944</v>
      </c>
      <c r="D520" s="384" t="s">
        <v>2424</v>
      </c>
      <c r="E520" t="str">
        <f t="shared" si="42"/>
        <v>620108060200299</v>
      </c>
      <c r="F520" t="str">
        <f t="shared" si="43"/>
        <v>0</v>
      </c>
      <c r="G520" t="e">
        <f>+VLOOKUP(L520,BG!$D$10:$F$70,3,FALSE)</f>
        <v>#N/A</v>
      </c>
      <c r="H520" s="384" t="s">
        <v>2743</v>
      </c>
      <c r="I520" s="548">
        <v>-35003200</v>
      </c>
      <c r="J520" s="314">
        <f t="shared" si="40"/>
        <v>-35003.199999999997</v>
      </c>
      <c r="K520" t="str">
        <f>+VLOOKUP(D520,'plan de cuentas'!C:G,4,0)</f>
        <v>GANANCIAS</v>
      </c>
      <c r="L520" t="str">
        <f>VLOOKUP(D520,'plan de cuentas'!C:H,5,0)</f>
        <v>Ingresos</v>
      </c>
      <c r="M520" t="str">
        <f>VLOOKUP(D520,'plan de cuentas'!C:I,6,0)</f>
        <v>Comisiones de cobranzas</v>
      </c>
      <c r="N520">
        <f>VLOOKUP(D520,'plan de cuentas'!C:J,7,0)</f>
        <v>0</v>
      </c>
      <c r="P520" t="str">
        <f t="shared" si="41"/>
        <v>80602</v>
      </c>
      <c r="Q520" t="str">
        <f t="shared" si="44"/>
        <v>62</v>
      </c>
    </row>
    <row r="521" spans="1:17" x14ac:dyDescent="0.25">
      <c r="A521" s="644">
        <v>44742</v>
      </c>
      <c r="B521" s="383">
        <v>6</v>
      </c>
      <c r="C521" s="383" t="s">
        <v>4858</v>
      </c>
      <c r="D521" s="383" t="s">
        <v>4562</v>
      </c>
      <c r="E521" t="str">
        <f t="shared" si="42"/>
        <v>620108060200898</v>
      </c>
      <c r="F521" t="str">
        <f t="shared" si="43"/>
        <v>0</v>
      </c>
      <c r="G521" t="e">
        <f>+VLOOKUP(L521,BG!$D$10:$F$70,3,FALSE)</f>
        <v>#N/A</v>
      </c>
      <c r="H521" s="383" t="s">
        <v>1251</v>
      </c>
      <c r="I521" s="549">
        <v>-10149385</v>
      </c>
      <c r="J521" s="314">
        <f t="shared" si="40"/>
        <v>-10149.385</v>
      </c>
      <c r="K521" t="str">
        <f>+VLOOKUP(D521,'plan de cuentas'!C:G,4,0)</f>
        <v>GANANCIAS</v>
      </c>
      <c r="L521" t="str">
        <f>VLOOKUP(D521,'plan de cuentas'!C:H,5,0)</f>
        <v>Ingresos</v>
      </c>
      <c r="M521" t="str">
        <f>VLOOKUP(D521,'plan de cuentas'!C:I,6,0)</f>
        <v>Comisiones de cobranzas</v>
      </c>
      <c r="N521">
        <f>VLOOKUP(D521,'plan de cuentas'!C:J,7,0)</f>
        <v>0</v>
      </c>
      <c r="P521" t="str">
        <f t="shared" si="41"/>
        <v>80602</v>
      </c>
      <c r="Q521" t="str">
        <f t="shared" si="44"/>
        <v>62</v>
      </c>
    </row>
    <row r="522" spans="1:17" x14ac:dyDescent="0.25">
      <c r="A522" s="644">
        <v>44742</v>
      </c>
      <c r="B522" s="384">
        <v>6</v>
      </c>
      <c r="C522" s="384" t="s">
        <v>2945</v>
      </c>
      <c r="D522" s="384" t="s">
        <v>2425</v>
      </c>
      <c r="E522" t="str">
        <f t="shared" si="42"/>
        <v>620108060200999</v>
      </c>
      <c r="F522" t="str">
        <f t="shared" si="43"/>
        <v>0</v>
      </c>
      <c r="G522" t="e">
        <f>+VLOOKUP(L522,BG!$D$10:$F$70,3,FALSE)</f>
        <v>#N/A</v>
      </c>
      <c r="H522" s="384" t="s">
        <v>2744</v>
      </c>
      <c r="I522" s="548">
        <v>-8821738</v>
      </c>
      <c r="J522" s="314">
        <f t="shared" si="40"/>
        <v>-8821.7379999999994</v>
      </c>
      <c r="K522" t="str">
        <f>+VLOOKUP(D522,'plan de cuentas'!C:G,4,0)</f>
        <v>GANANCIAS</v>
      </c>
      <c r="L522" t="str">
        <f>VLOOKUP(D522,'plan de cuentas'!C:H,5,0)</f>
        <v>Ingresos</v>
      </c>
      <c r="M522" t="str">
        <f>VLOOKUP(D522,'plan de cuentas'!C:I,6,0)</f>
        <v>Comisiones de cobranzas</v>
      </c>
      <c r="N522">
        <f>VLOOKUP(D522,'plan de cuentas'!C:J,7,0)</f>
        <v>0</v>
      </c>
      <c r="P522" t="str">
        <f t="shared" si="41"/>
        <v>80602</v>
      </c>
      <c r="Q522" t="str">
        <f t="shared" si="44"/>
        <v>62</v>
      </c>
    </row>
    <row r="523" spans="1:17" x14ac:dyDescent="0.25">
      <c r="A523" s="644">
        <v>44742</v>
      </c>
      <c r="B523" s="383">
        <v>6</v>
      </c>
      <c r="C523" s="383" t="s">
        <v>2946</v>
      </c>
      <c r="D523" s="383" t="s">
        <v>2426</v>
      </c>
      <c r="E523" t="str">
        <f t="shared" si="42"/>
        <v>620108060204098</v>
      </c>
      <c r="F523" t="str">
        <f t="shared" si="43"/>
        <v>0</v>
      </c>
      <c r="G523" t="e">
        <f>+VLOOKUP(L523,BG!$D$10:$F$70,3,FALSE)</f>
        <v>#N/A</v>
      </c>
      <c r="H523" s="383" t="s">
        <v>2745</v>
      </c>
      <c r="I523" s="549">
        <v>-25421841</v>
      </c>
      <c r="J523" s="314">
        <f t="shared" si="40"/>
        <v>-25421.841</v>
      </c>
      <c r="K523" t="str">
        <f>+VLOOKUP(D523,'plan de cuentas'!C:G,4,0)</f>
        <v>GANANCIAS</v>
      </c>
      <c r="L523" t="str">
        <f>VLOOKUP(D523,'plan de cuentas'!C:H,5,0)</f>
        <v>Ingresos</v>
      </c>
      <c r="M523" t="str">
        <f>VLOOKUP(D523,'plan de cuentas'!C:I,6,0)</f>
        <v>Comisiones de cobranzas</v>
      </c>
      <c r="N523">
        <f>VLOOKUP(D523,'plan de cuentas'!C:J,7,0)</f>
        <v>0</v>
      </c>
      <c r="P523" t="str">
        <f t="shared" si="41"/>
        <v>80602</v>
      </c>
      <c r="Q523" t="str">
        <f t="shared" si="44"/>
        <v>62</v>
      </c>
    </row>
    <row r="524" spans="1:17" x14ac:dyDescent="0.25">
      <c r="A524" s="644">
        <v>44742</v>
      </c>
      <c r="B524" s="384">
        <v>6</v>
      </c>
      <c r="C524" s="384" t="s">
        <v>2947</v>
      </c>
      <c r="D524" s="384" t="s">
        <v>2427</v>
      </c>
      <c r="E524" t="str">
        <f t="shared" si="42"/>
        <v>620108060204099</v>
      </c>
      <c r="F524" t="str">
        <f t="shared" si="43"/>
        <v>0</v>
      </c>
      <c r="G524" t="e">
        <f>+VLOOKUP(L524,BG!$D$10:$F$70,3,FALSE)</f>
        <v>#N/A</v>
      </c>
      <c r="H524" s="384" t="s">
        <v>2746</v>
      </c>
      <c r="I524" s="548">
        <v>-3648556399</v>
      </c>
      <c r="J524" s="314">
        <f t="shared" ref="J524:J587" si="45">I524/1000</f>
        <v>-3648556.3990000002</v>
      </c>
      <c r="K524" t="str">
        <f>+VLOOKUP(D524,'plan de cuentas'!C:G,4,0)</f>
        <v>GANANCIAS</v>
      </c>
      <c r="L524" t="str">
        <f>VLOOKUP(D524,'plan de cuentas'!C:H,5,0)</f>
        <v>Ingresos</v>
      </c>
      <c r="M524" t="str">
        <f>VLOOKUP(D524,'plan de cuentas'!C:I,6,0)</f>
        <v>Comisiones de cobranzas</v>
      </c>
      <c r="N524">
        <f>VLOOKUP(D524,'plan de cuentas'!C:J,7,0)</f>
        <v>0</v>
      </c>
      <c r="P524" t="str">
        <f t="shared" ref="P524:P587" si="46">MID(E524,6,5)</f>
        <v>80602</v>
      </c>
      <c r="Q524" t="str">
        <f t="shared" si="44"/>
        <v>62</v>
      </c>
    </row>
    <row r="525" spans="1:17" x14ac:dyDescent="0.25">
      <c r="A525" s="644">
        <v>44742</v>
      </c>
      <c r="B525" s="383">
        <v>7</v>
      </c>
      <c r="C525" s="383" t="s">
        <v>2948</v>
      </c>
      <c r="D525" s="383" t="s">
        <v>2429</v>
      </c>
      <c r="E525" t="str">
        <f t="shared" si="42"/>
        <v>620108060211099</v>
      </c>
      <c r="F525" t="str">
        <f t="shared" si="43"/>
        <v>0</v>
      </c>
      <c r="G525" t="e">
        <f>+VLOOKUP(L525,BG!$D$10:$F$70,3,FALSE)</f>
        <v>#N/A</v>
      </c>
      <c r="H525" s="383" t="s">
        <v>4965</v>
      </c>
      <c r="I525" s="549">
        <v>-12683330</v>
      </c>
      <c r="J525" s="314">
        <f t="shared" si="45"/>
        <v>-12683.33</v>
      </c>
      <c r="K525" t="str">
        <f>+VLOOKUP(D525,'plan de cuentas'!C:G,4,0)</f>
        <v>GANANCIAS</v>
      </c>
      <c r="L525" t="str">
        <f>VLOOKUP(D525,'plan de cuentas'!C:H,5,0)</f>
        <v>Ingresos</v>
      </c>
      <c r="M525" t="str">
        <f>VLOOKUP(D525,'plan de cuentas'!C:I,6,0)</f>
        <v>Comisiones de cobranzas</v>
      </c>
      <c r="N525">
        <f>VLOOKUP(D525,'plan de cuentas'!C:J,7,0)</f>
        <v>0</v>
      </c>
      <c r="P525" t="str">
        <f t="shared" si="46"/>
        <v>80602</v>
      </c>
      <c r="Q525" t="str">
        <f t="shared" si="44"/>
        <v>62</v>
      </c>
    </row>
    <row r="526" spans="1:17" x14ac:dyDescent="0.25">
      <c r="A526" s="644">
        <v>44742</v>
      </c>
      <c r="B526" s="384">
        <v>6</v>
      </c>
      <c r="C526" s="384" t="s">
        <v>2949</v>
      </c>
      <c r="D526" s="384" t="s">
        <v>2430</v>
      </c>
      <c r="E526" t="str">
        <f t="shared" si="42"/>
        <v>620108060211298</v>
      </c>
      <c r="F526" t="str">
        <f t="shared" si="43"/>
        <v>0</v>
      </c>
      <c r="G526" t="e">
        <f>+VLOOKUP(L526,BG!$D$10:$F$70,3,FALSE)</f>
        <v>#N/A</v>
      </c>
      <c r="H526" s="384" t="s">
        <v>2749</v>
      </c>
      <c r="I526" s="548">
        <v>-1265787</v>
      </c>
      <c r="J526" s="314">
        <f t="shared" si="45"/>
        <v>-1265.787</v>
      </c>
      <c r="K526" t="str">
        <f>+VLOOKUP(D526,'plan de cuentas'!C:G,4,0)</f>
        <v>GANANCIAS</v>
      </c>
      <c r="L526" t="str">
        <f>VLOOKUP(D526,'plan de cuentas'!C:H,5,0)</f>
        <v>Ingresos</v>
      </c>
      <c r="M526" t="str">
        <f>VLOOKUP(D526,'plan de cuentas'!C:I,6,0)</f>
        <v>Comisiones de cobranzas</v>
      </c>
      <c r="N526">
        <f>VLOOKUP(D526,'plan de cuentas'!C:J,7,0)</f>
        <v>0</v>
      </c>
      <c r="P526" t="str">
        <f t="shared" si="46"/>
        <v>80602</v>
      </c>
      <c r="Q526" t="str">
        <f t="shared" si="44"/>
        <v>62</v>
      </c>
    </row>
    <row r="527" spans="1:17" x14ac:dyDescent="0.25">
      <c r="A527" s="644">
        <v>44742</v>
      </c>
      <c r="B527" s="383">
        <v>6</v>
      </c>
      <c r="C527" s="383" t="s">
        <v>2950</v>
      </c>
      <c r="D527" s="383" t="s">
        <v>2431</v>
      </c>
      <c r="E527" t="str">
        <f t="shared" si="42"/>
        <v>630108080400098</v>
      </c>
      <c r="F527" t="str">
        <f t="shared" si="43"/>
        <v>0</v>
      </c>
      <c r="G527" t="e">
        <f>+VLOOKUP(L527,BG!$D$10:$F$70,3,FALSE)</f>
        <v>#N/A</v>
      </c>
      <c r="H527" s="383" t="s">
        <v>1252</v>
      </c>
      <c r="I527" s="549">
        <v>-14907992</v>
      </c>
      <c r="J527" s="314">
        <f t="shared" si="45"/>
        <v>-14907.992</v>
      </c>
      <c r="K527" t="str">
        <f>+VLOOKUP(D527,'plan de cuentas'!C:G,4,0)</f>
        <v>GANANCIAS</v>
      </c>
      <c r="L527" t="str">
        <f>VLOOKUP(D527,'plan de cuentas'!C:H,5,0)</f>
        <v>Ingresos</v>
      </c>
      <c r="M527" t="str">
        <f>VLOOKUP(D527,'plan de cuentas'!C:I,6,0)</f>
        <v>comisiones cobradas</v>
      </c>
      <c r="N527">
        <f>VLOOKUP(D527,'plan de cuentas'!C:J,7,0)</f>
        <v>0</v>
      </c>
      <c r="P527" t="str">
        <f t="shared" si="46"/>
        <v>80804</v>
      </c>
      <c r="Q527" t="str">
        <f t="shared" si="44"/>
        <v>63</v>
      </c>
    </row>
    <row r="528" spans="1:17" x14ac:dyDescent="0.25">
      <c r="A528" s="644">
        <v>44742</v>
      </c>
      <c r="B528" s="384">
        <v>6</v>
      </c>
      <c r="C528" s="384" t="s">
        <v>1984</v>
      </c>
      <c r="D528" s="384" t="s">
        <v>1434</v>
      </c>
      <c r="E528" t="str">
        <f t="shared" si="42"/>
        <v>630108080400198</v>
      </c>
      <c r="F528" t="str">
        <f t="shared" si="43"/>
        <v>0</v>
      </c>
      <c r="G528" t="e">
        <f>+VLOOKUP(L528,BG!$D$10:$F$70,3,FALSE)</f>
        <v>#N/A</v>
      </c>
      <c r="H528" s="384" t="s">
        <v>1254</v>
      </c>
      <c r="I528" s="548">
        <v>-1769198</v>
      </c>
      <c r="J528" s="314">
        <f t="shared" si="45"/>
        <v>-1769.1980000000001</v>
      </c>
      <c r="K528" t="str">
        <f>+VLOOKUP(D528,'plan de cuentas'!C:G,4,0)</f>
        <v>GANANCIAS</v>
      </c>
      <c r="L528" t="str">
        <f>VLOOKUP(D528,'plan de cuentas'!C:H,5,0)</f>
        <v>Ingresos</v>
      </c>
      <c r="M528" t="str">
        <f>VLOOKUP(D528,'plan de cuentas'!C:I,6,0)</f>
        <v>comisiones cobradas</v>
      </c>
      <c r="N528">
        <f>VLOOKUP(D528,'plan de cuentas'!C:J,7,0)</f>
        <v>0</v>
      </c>
      <c r="P528" t="str">
        <f t="shared" si="46"/>
        <v>80804</v>
      </c>
      <c r="Q528" t="str">
        <f t="shared" si="44"/>
        <v>63</v>
      </c>
    </row>
    <row r="529" spans="1:17" x14ac:dyDescent="0.25">
      <c r="A529" s="644">
        <v>44742</v>
      </c>
      <c r="B529" s="383">
        <v>6</v>
      </c>
      <c r="C529" s="383" t="s">
        <v>1985</v>
      </c>
      <c r="D529" s="383" t="s">
        <v>1253</v>
      </c>
      <c r="E529" t="str">
        <f t="shared" si="42"/>
        <v>630108080400199</v>
      </c>
      <c r="F529" t="str">
        <f t="shared" si="43"/>
        <v>0</v>
      </c>
      <c r="G529" t="e">
        <f>+VLOOKUP(L529,BG!$D$10:$F$70,3,FALSE)</f>
        <v>#N/A</v>
      </c>
      <c r="H529" s="383" t="s">
        <v>1254</v>
      </c>
      <c r="I529" s="549">
        <v>-545054472</v>
      </c>
      <c r="J529" s="314">
        <f t="shared" si="45"/>
        <v>-545054.47199999995</v>
      </c>
      <c r="K529" t="str">
        <f>+VLOOKUP(D529,'plan de cuentas'!C:G,4,0)</f>
        <v>GANANCIAS</v>
      </c>
      <c r="L529" t="str">
        <f>VLOOKUP(D529,'plan de cuentas'!C:H,5,0)</f>
        <v>Ingresos</v>
      </c>
      <c r="M529" t="str">
        <f>VLOOKUP(D529,'plan de cuentas'!C:I,6,0)</f>
        <v>comisiones cobradas</v>
      </c>
      <c r="N529">
        <f>VLOOKUP(D529,'plan de cuentas'!C:J,7,0)</f>
        <v>0</v>
      </c>
      <c r="P529" t="str">
        <f t="shared" si="46"/>
        <v>80804</v>
      </c>
      <c r="Q529" t="str">
        <f t="shared" si="44"/>
        <v>63</v>
      </c>
    </row>
    <row r="530" spans="1:17" x14ac:dyDescent="0.25">
      <c r="A530" s="644">
        <v>44742</v>
      </c>
      <c r="B530" s="384">
        <v>6</v>
      </c>
      <c r="C530" s="384" t="s">
        <v>2951</v>
      </c>
      <c r="D530" s="384" t="s">
        <v>2432</v>
      </c>
      <c r="E530" t="str">
        <f t="shared" si="42"/>
        <v>630108080400498</v>
      </c>
      <c r="F530" t="str">
        <f t="shared" si="43"/>
        <v>0</v>
      </c>
      <c r="G530" t="e">
        <f>+VLOOKUP(L530,BG!$D$10:$F$70,3,FALSE)</f>
        <v>#N/A</v>
      </c>
      <c r="H530" s="384" t="s">
        <v>2750</v>
      </c>
      <c r="I530" s="548">
        <v>-1361195</v>
      </c>
      <c r="J530" s="314">
        <f t="shared" si="45"/>
        <v>-1361.1949999999999</v>
      </c>
      <c r="K530" t="str">
        <f>+VLOOKUP(D530,'plan de cuentas'!C:G,4,0)</f>
        <v>GANANCIAS</v>
      </c>
      <c r="L530" t="str">
        <f>VLOOKUP(D530,'plan de cuentas'!C:H,5,0)</f>
        <v>Ingresos</v>
      </c>
      <c r="M530" t="str">
        <f>VLOOKUP(D530,'plan de cuentas'!C:I,6,0)</f>
        <v>comisiones cobradas</v>
      </c>
      <c r="N530">
        <f>VLOOKUP(D530,'plan de cuentas'!C:J,7,0)</f>
        <v>0</v>
      </c>
      <c r="P530" t="str">
        <f t="shared" si="46"/>
        <v>80804</v>
      </c>
      <c r="Q530" t="str">
        <f t="shared" si="44"/>
        <v>63</v>
      </c>
    </row>
    <row r="531" spans="1:17" x14ac:dyDescent="0.25">
      <c r="A531" s="644">
        <v>44742</v>
      </c>
      <c r="B531" s="383">
        <v>7</v>
      </c>
      <c r="C531" s="383" t="s">
        <v>2952</v>
      </c>
      <c r="D531" s="383" t="s">
        <v>2433</v>
      </c>
      <c r="E531" t="str">
        <f t="shared" si="42"/>
        <v>630108080400499</v>
      </c>
      <c r="F531" t="str">
        <f t="shared" si="43"/>
        <v>0</v>
      </c>
      <c r="G531" t="e">
        <f>+VLOOKUP(L531,BG!$D$10:$F$70,3,FALSE)</f>
        <v>#N/A</v>
      </c>
      <c r="H531" s="383" t="s">
        <v>2750</v>
      </c>
      <c r="I531" s="549">
        <v>-175846502</v>
      </c>
      <c r="J531" s="314">
        <f t="shared" si="45"/>
        <v>-175846.50200000001</v>
      </c>
      <c r="K531" t="str">
        <f>+VLOOKUP(D531,'plan de cuentas'!C:G,4,0)</f>
        <v>GANANCIAS</v>
      </c>
      <c r="L531" t="str">
        <f>VLOOKUP(D531,'plan de cuentas'!C:H,5,0)</f>
        <v>Ingresos</v>
      </c>
      <c r="M531" t="str">
        <f>VLOOKUP(D531,'plan de cuentas'!C:I,6,0)</f>
        <v>comisiones cobradas</v>
      </c>
      <c r="N531">
        <f>VLOOKUP(D531,'plan de cuentas'!C:J,7,0)</f>
        <v>0</v>
      </c>
      <c r="P531" t="str">
        <f t="shared" si="46"/>
        <v>80804</v>
      </c>
      <c r="Q531" t="str">
        <f t="shared" si="44"/>
        <v>63</v>
      </c>
    </row>
    <row r="532" spans="1:17" x14ac:dyDescent="0.25">
      <c r="A532" s="644">
        <v>44742</v>
      </c>
      <c r="B532" s="384">
        <v>6</v>
      </c>
      <c r="C532" s="384" t="s">
        <v>2953</v>
      </c>
      <c r="D532" s="384" t="s">
        <v>2435</v>
      </c>
      <c r="E532" t="str">
        <f t="shared" si="42"/>
        <v>630108080401199</v>
      </c>
      <c r="F532" t="str">
        <f t="shared" si="43"/>
        <v>0</v>
      </c>
      <c r="G532" t="e">
        <f>+VLOOKUP(L532,BG!$D$10:$F$70,3,FALSE)</f>
        <v>#N/A</v>
      </c>
      <c r="H532" s="384" t="s">
        <v>2752</v>
      </c>
      <c r="I532" s="548">
        <v>-470577444</v>
      </c>
      <c r="J532" s="314">
        <f t="shared" si="45"/>
        <v>-470577.44400000002</v>
      </c>
      <c r="K532" t="str">
        <f>+VLOOKUP(D532,'plan de cuentas'!C:G,4,0)</f>
        <v>GANANCIAS</v>
      </c>
      <c r="L532" t="str">
        <f>VLOOKUP(D532,'plan de cuentas'!C:H,5,0)</f>
        <v>Ingresos</v>
      </c>
      <c r="M532" t="str">
        <f>VLOOKUP(D532,'plan de cuentas'!C:I,6,0)</f>
        <v>comisiones cobradas</v>
      </c>
      <c r="N532">
        <f>VLOOKUP(D532,'plan de cuentas'!C:J,7,0)</f>
        <v>0</v>
      </c>
      <c r="P532" t="str">
        <f t="shared" si="46"/>
        <v>80804</v>
      </c>
      <c r="Q532" t="str">
        <f t="shared" si="44"/>
        <v>63</v>
      </c>
    </row>
    <row r="533" spans="1:17" x14ac:dyDescent="0.25">
      <c r="A533" s="644">
        <v>44742</v>
      </c>
      <c r="B533" s="383">
        <v>7</v>
      </c>
      <c r="C533" s="383" t="s">
        <v>1986</v>
      </c>
      <c r="D533" s="383" t="s">
        <v>1256</v>
      </c>
      <c r="E533" t="str">
        <f t="shared" si="42"/>
        <v>630108100200099</v>
      </c>
      <c r="F533" t="str">
        <f t="shared" si="43"/>
        <v>0</v>
      </c>
      <c r="G533" t="e">
        <f>+VLOOKUP(L533,BG!$D$10:$F$70,3,FALSE)</f>
        <v>#N/A</v>
      </c>
      <c r="H533" s="383" t="s">
        <v>1255</v>
      </c>
      <c r="I533" s="632">
        <v>-230</v>
      </c>
      <c r="J533" s="314">
        <f t="shared" si="45"/>
        <v>-0.23</v>
      </c>
      <c r="K533" t="str">
        <f>+VLOOKUP(D533,'plan de cuentas'!C:G,4,0)</f>
        <v>GANANCIAS</v>
      </c>
      <c r="L533" t="str">
        <f>VLOOKUP(D533,'plan de cuentas'!C:H,5,0)</f>
        <v>Ganancia/Perdida por Valuación</v>
      </c>
      <c r="M533" t="str">
        <f>VLOOKUP(D533,'plan de cuentas'!C:I,6,0)</f>
        <v>Ganancia/Perdida por Valuación</v>
      </c>
      <c r="N533">
        <f>VLOOKUP(D533,'plan de cuentas'!C:J,7,0)</f>
        <v>0</v>
      </c>
      <c r="P533" t="str">
        <f t="shared" si="46"/>
        <v>81002</v>
      </c>
      <c r="Q533" t="str">
        <f t="shared" si="44"/>
        <v>63</v>
      </c>
    </row>
    <row r="534" spans="1:17" x14ac:dyDescent="0.25">
      <c r="A534" s="644">
        <v>44742</v>
      </c>
      <c r="B534" s="384">
        <v>6</v>
      </c>
      <c r="C534" s="384" t="s">
        <v>2954</v>
      </c>
      <c r="D534" s="384" t="s">
        <v>2438</v>
      </c>
      <c r="E534" t="str">
        <f t="shared" si="42"/>
        <v>630308160200099</v>
      </c>
      <c r="F534" t="str">
        <f t="shared" si="43"/>
        <v>0</v>
      </c>
      <c r="G534" t="e">
        <f>+VLOOKUP(L534,BG!$D$10:$F$70,3,FALSE)</f>
        <v>#N/A</v>
      </c>
      <c r="H534" s="384" t="s">
        <v>2755</v>
      </c>
      <c r="I534" s="548">
        <v>-32564558</v>
      </c>
      <c r="J534" s="314">
        <f t="shared" si="45"/>
        <v>-32564.558000000001</v>
      </c>
      <c r="K534" t="str">
        <f>+VLOOKUP(D534,'plan de cuentas'!C:G,4,0)</f>
        <v>GANANCIAS</v>
      </c>
      <c r="L534" t="str">
        <f>VLOOKUP(D534,'plan de cuentas'!C:H,5,0)</f>
        <v>Ingresos</v>
      </c>
      <c r="M534" t="str">
        <f>VLOOKUP(D534,'plan de cuentas'!C:I,6,0)</f>
        <v>Intereses</v>
      </c>
      <c r="N534">
        <f>VLOOKUP(D534,'plan de cuentas'!C:J,7,0)</f>
        <v>0</v>
      </c>
      <c r="P534" t="str">
        <f t="shared" si="46"/>
        <v>81602</v>
      </c>
      <c r="Q534" t="str">
        <f t="shared" si="44"/>
        <v>63</v>
      </c>
    </row>
    <row r="535" spans="1:17" x14ac:dyDescent="0.25">
      <c r="A535" s="644">
        <v>44742</v>
      </c>
      <c r="B535" s="383">
        <v>6</v>
      </c>
      <c r="C535" s="383" t="s">
        <v>2955</v>
      </c>
      <c r="D535" s="383" t="s">
        <v>2439</v>
      </c>
      <c r="E535" t="str">
        <f t="shared" si="42"/>
        <v>630308180200099</v>
      </c>
      <c r="F535" t="str">
        <f t="shared" si="43"/>
        <v>0</v>
      </c>
      <c r="G535" t="e">
        <f>+VLOOKUP(L535,BG!$D$10:$F$70,3,FALSE)</f>
        <v>#N/A</v>
      </c>
      <c r="H535" s="383" t="s">
        <v>1436</v>
      </c>
      <c r="I535" s="549">
        <v>-125070914</v>
      </c>
      <c r="J535" s="314">
        <f t="shared" si="45"/>
        <v>-125070.914</v>
      </c>
      <c r="K535" t="str">
        <f>+VLOOKUP(D535,'plan de cuentas'!C:G,4,0)</f>
        <v>GANANCIAS</v>
      </c>
      <c r="L535" t="str">
        <f>VLOOKUP(D535,'plan de cuentas'!C:H,5,0)</f>
        <v>Ingresos</v>
      </c>
      <c r="M535" t="str">
        <f>VLOOKUP(D535,'plan de cuentas'!C:I,6,0)</f>
        <v>Intereses</v>
      </c>
      <c r="N535">
        <f>VLOOKUP(D535,'plan de cuentas'!C:J,7,0)</f>
        <v>0</v>
      </c>
      <c r="P535" t="str">
        <f t="shared" si="46"/>
        <v>81802</v>
      </c>
      <c r="Q535" t="str">
        <f t="shared" si="44"/>
        <v>63</v>
      </c>
    </row>
    <row r="536" spans="1:17" x14ac:dyDescent="0.25">
      <c r="A536" s="644">
        <v>44742</v>
      </c>
      <c r="B536" s="384">
        <v>6</v>
      </c>
      <c r="C536" s="384" t="s">
        <v>1987</v>
      </c>
      <c r="D536" s="384" t="s">
        <v>1435</v>
      </c>
      <c r="E536" t="str">
        <f t="shared" si="42"/>
        <v>630308180200198</v>
      </c>
      <c r="F536" t="str">
        <f t="shared" si="43"/>
        <v>0</v>
      </c>
      <c r="G536" t="e">
        <f>+VLOOKUP(L536,BG!$D$10:$F$70,3,FALSE)</f>
        <v>#N/A</v>
      </c>
      <c r="H536" s="384" t="s">
        <v>1436</v>
      </c>
      <c r="I536" s="548">
        <v>-1778200</v>
      </c>
      <c r="J536" s="314">
        <f t="shared" si="45"/>
        <v>-1778.2</v>
      </c>
      <c r="K536" t="str">
        <f>+VLOOKUP(D536,'plan de cuentas'!C:G,4,0)</f>
        <v>GANANCIAS</v>
      </c>
      <c r="L536" t="str">
        <f>VLOOKUP(D536,'plan de cuentas'!C:H,5,0)</f>
        <v>Ingresos</v>
      </c>
      <c r="M536" t="str">
        <f>VLOOKUP(D536,'plan de cuentas'!C:I,6,0)</f>
        <v>Intereses</v>
      </c>
      <c r="N536">
        <f>VLOOKUP(D536,'plan de cuentas'!C:J,7,0)</f>
        <v>0</v>
      </c>
      <c r="P536" t="str">
        <f t="shared" si="46"/>
        <v>81802</v>
      </c>
      <c r="Q536" t="str">
        <f t="shared" si="44"/>
        <v>63</v>
      </c>
    </row>
    <row r="537" spans="1:17" x14ac:dyDescent="0.25">
      <c r="A537" s="644">
        <v>44742</v>
      </c>
      <c r="B537" s="383">
        <v>6</v>
      </c>
      <c r="C537" s="383" t="s">
        <v>1988</v>
      </c>
      <c r="D537" s="383" t="s">
        <v>1257</v>
      </c>
      <c r="E537" t="str">
        <f t="shared" si="42"/>
        <v>630308180200899</v>
      </c>
      <c r="F537" t="str">
        <f t="shared" si="43"/>
        <v>0</v>
      </c>
      <c r="G537" t="e">
        <f>+VLOOKUP(L537,BG!$D$10:$F$70,3,FALSE)</f>
        <v>#N/A</v>
      </c>
      <c r="H537" s="383" t="s">
        <v>1258</v>
      </c>
      <c r="I537" s="549">
        <v>-36727192</v>
      </c>
      <c r="J537" s="314">
        <f t="shared" si="45"/>
        <v>-36727.192000000003</v>
      </c>
      <c r="K537" t="str">
        <f>+VLOOKUP(D537,'plan de cuentas'!C:G,4,0)</f>
        <v>GANANCIAS</v>
      </c>
      <c r="L537" t="str">
        <f>VLOOKUP(D537,'plan de cuentas'!C:H,5,0)</f>
        <v>Ingresos</v>
      </c>
      <c r="M537" t="str">
        <f>VLOOKUP(D537,'plan de cuentas'!C:I,6,0)</f>
        <v>Intereses</v>
      </c>
      <c r="N537">
        <f>VLOOKUP(D537,'plan de cuentas'!C:J,7,0)</f>
        <v>0</v>
      </c>
      <c r="P537" t="str">
        <f t="shared" si="46"/>
        <v>81802</v>
      </c>
      <c r="Q537" t="str">
        <f t="shared" si="44"/>
        <v>63</v>
      </c>
    </row>
    <row r="538" spans="1:17" x14ac:dyDescent="0.25">
      <c r="A538" s="644">
        <v>44742</v>
      </c>
      <c r="B538" s="384">
        <v>6</v>
      </c>
      <c r="C538" s="384" t="s">
        <v>1989</v>
      </c>
      <c r="D538" s="384" t="s">
        <v>1259</v>
      </c>
      <c r="E538" t="str">
        <f t="shared" si="42"/>
        <v>630408200400099</v>
      </c>
      <c r="F538" t="str">
        <f t="shared" si="43"/>
        <v>0</v>
      </c>
      <c r="G538" t="e">
        <f>+VLOOKUP(L538,BG!$D$10:$F$70,3,FALSE)</f>
        <v>#N/A</v>
      </c>
      <c r="H538" s="384" t="s">
        <v>1260</v>
      </c>
      <c r="I538" s="633">
        <v>-153757180954</v>
      </c>
      <c r="J538" s="314">
        <f t="shared" si="45"/>
        <v>-153757180.954</v>
      </c>
      <c r="K538" t="str">
        <f>+VLOOKUP(D538,'plan de cuentas'!C:G,4,0)</f>
        <v>GANANCIAS</v>
      </c>
      <c r="L538" t="str">
        <f>VLOOKUP(D538,'plan de cuentas'!C:H,5,0)</f>
        <v>Ganancia/Perdida por Valuación</v>
      </c>
      <c r="M538" t="str">
        <f>VLOOKUP(D538,'plan de cuentas'!C:I,6,0)</f>
        <v>Ganancia/Perdida por Valuación</v>
      </c>
      <c r="N538">
        <f>VLOOKUP(D538,'plan de cuentas'!C:J,7,0)</f>
        <v>0</v>
      </c>
      <c r="P538" t="str">
        <f t="shared" si="46"/>
        <v>82004</v>
      </c>
      <c r="Q538" t="str">
        <f t="shared" si="44"/>
        <v>63</v>
      </c>
    </row>
    <row r="539" spans="1:17" x14ac:dyDescent="0.25">
      <c r="A539" s="644">
        <v>44742</v>
      </c>
      <c r="B539" s="383">
        <v>7</v>
      </c>
      <c r="C539" s="383" t="s">
        <v>1990</v>
      </c>
      <c r="D539" s="383" t="s">
        <v>1261</v>
      </c>
      <c r="E539" t="str">
        <f t="shared" si="42"/>
        <v>630408200600099</v>
      </c>
      <c r="F539" t="str">
        <f t="shared" si="43"/>
        <v>0</v>
      </c>
      <c r="G539" t="e">
        <f>+VLOOKUP(L539,BG!$D$10:$F$70,3,FALSE)</f>
        <v>#N/A</v>
      </c>
      <c r="H539" s="383" t="s">
        <v>1262</v>
      </c>
      <c r="I539" s="632">
        <v>-9416013</v>
      </c>
      <c r="J539" s="314">
        <f t="shared" si="45"/>
        <v>-9416.0130000000008</v>
      </c>
      <c r="K539" t="str">
        <f>+VLOOKUP(D539,'plan de cuentas'!C:G,4,0)</f>
        <v>GANANCIAS</v>
      </c>
      <c r="L539" t="str">
        <f>VLOOKUP(D539,'plan de cuentas'!C:H,5,0)</f>
        <v>Ganancia/Perdida por Valuación</v>
      </c>
      <c r="M539" t="str">
        <f>VLOOKUP(D539,'plan de cuentas'!C:I,6,0)</f>
        <v>Ganancia/Perdida por Valuación</v>
      </c>
      <c r="N539">
        <f>VLOOKUP(D539,'plan de cuentas'!C:J,7,0)</f>
        <v>0</v>
      </c>
      <c r="P539" t="str">
        <f t="shared" si="46"/>
        <v>82006</v>
      </c>
      <c r="Q539" t="str">
        <f t="shared" si="44"/>
        <v>63</v>
      </c>
    </row>
    <row r="540" spans="1:17" x14ac:dyDescent="0.25">
      <c r="A540" s="644">
        <v>44742</v>
      </c>
      <c r="B540" s="384">
        <v>6</v>
      </c>
      <c r="C540" s="384" t="s">
        <v>1991</v>
      </c>
      <c r="D540" s="384" t="s">
        <v>1263</v>
      </c>
      <c r="E540" t="str">
        <f t="shared" si="42"/>
        <v>630408220200099</v>
      </c>
      <c r="F540" t="str">
        <f t="shared" si="43"/>
        <v>0</v>
      </c>
      <c r="G540" t="e">
        <f>+VLOOKUP(L540,BG!$D$10:$F$70,3,FALSE)</f>
        <v>#N/A</v>
      </c>
      <c r="H540" s="384" t="s">
        <v>1264</v>
      </c>
      <c r="I540" s="633">
        <v>-70261291037</v>
      </c>
      <c r="J540" s="314">
        <f t="shared" si="45"/>
        <v>-70261291.037</v>
      </c>
      <c r="K540" t="str">
        <f>+VLOOKUP(D540,'plan de cuentas'!C:G,4,0)</f>
        <v>GANANCIAS</v>
      </c>
      <c r="L540" t="str">
        <f>VLOOKUP(D540,'plan de cuentas'!C:H,5,0)</f>
        <v>Ganancia/Perdida por Valuación</v>
      </c>
      <c r="M540" t="str">
        <f>VLOOKUP(D540,'plan de cuentas'!C:I,6,0)</f>
        <v>Ganancia/Perdida por Valuación</v>
      </c>
      <c r="N540">
        <f>VLOOKUP(D540,'plan de cuentas'!C:J,7,0)</f>
        <v>0</v>
      </c>
      <c r="P540" t="str">
        <f t="shared" si="46"/>
        <v>82202</v>
      </c>
      <c r="Q540" t="str">
        <f t="shared" si="44"/>
        <v>63</v>
      </c>
    </row>
    <row r="541" spans="1:17" x14ac:dyDescent="0.25">
      <c r="A541" s="644">
        <v>44742</v>
      </c>
      <c r="B541" s="383">
        <v>6</v>
      </c>
      <c r="C541" s="383" t="s">
        <v>1992</v>
      </c>
      <c r="D541" s="383" t="s">
        <v>1265</v>
      </c>
      <c r="E541" t="str">
        <f t="shared" si="42"/>
        <v>630408220400099</v>
      </c>
      <c r="F541" t="str">
        <f t="shared" si="43"/>
        <v>0</v>
      </c>
      <c r="G541" t="e">
        <f>+VLOOKUP(L541,BG!$D$10:$F$70,3,FALSE)</f>
        <v>#N/A</v>
      </c>
      <c r="H541" s="383" t="s">
        <v>51</v>
      </c>
      <c r="I541" s="632">
        <v>-36525046123</v>
      </c>
      <c r="J541" s="314">
        <f t="shared" si="45"/>
        <v>-36525046.123000003</v>
      </c>
      <c r="K541" t="str">
        <f>+VLOOKUP(D541,'plan de cuentas'!C:G,4,0)</f>
        <v>GANANCIAS</v>
      </c>
      <c r="L541" t="str">
        <f>VLOOKUP(D541,'plan de cuentas'!C:H,5,0)</f>
        <v>Ganancia/Perdida por Valuación</v>
      </c>
      <c r="M541" t="str">
        <f>VLOOKUP(D541,'plan de cuentas'!C:I,6,0)</f>
        <v>Ganancia/Perdida por Valuación</v>
      </c>
      <c r="N541">
        <f>VLOOKUP(D541,'plan de cuentas'!C:J,7,0)</f>
        <v>0</v>
      </c>
      <c r="P541" t="str">
        <f t="shared" si="46"/>
        <v>82204</v>
      </c>
      <c r="Q541" t="str">
        <f t="shared" si="44"/>
        <v>63</v>
      </c>
    </row>
    <row r="542" spans="1:17" x14ac:dyDescent="0.25">
      <c r="A542" s="644">
        <v>44742</v>
      </c>
      <c r="B542" s="384">
        <v>6</v>
      </c>
      <c r="C542" s="384" t="s">
        <v>4859</v>
      </c>
      <c r="D542" s="384" t="s">
        <v>2093</v>
      </c>
      <c r="E542" t="str">
        <f t="shared" si="42"/>
        <v>640108280100099</v>
      </c>
      <c r="F542" t="str">
        <f t="shared" si="43"/>
        <v>0</v>
      </c>
      <c r="G542" t="e">
        <f>+VLOOKUP(L542,BG!$D$10:$F$70,3,FALSE)</f>
        <v>#N/A</v>
      </c>
      <c r="H542" s="384" t="s">
        <v>1707</v>
      </c>
      <c r="I542" s="633">
        <v>-24630542</v>
      </c>
      <c r="J542" s="314">
        <f t="shared" si="45"/>
        <v>-24630.542000000001</v>
      </c>
      <c r="K542" t="str">
        <f>+VLOOKUP(D542,'plan de cuentas'!C:G,4,0)</f>
        <v>GANANCIAS</v>
      </c>
      <c r="L542" t="str">
        <f>VLOOKUP(D542,'plan de cuentas'!C:H,5,0)</f>
        <v>Ingresos</v>
      </c>
      <c r="M542" t="str">
        <f>VLOOKUP(D542,'plan de cuentas'!C:I,6,0)</f>
        <v>Otras Ganancias</v>
      </c>
      <c r="N542">
        <f>VLOOKUP(D542,'plan de cuentas'!C:J,7,0)</f>
        <v>0</v>
      </c>
      <c r="P542" t="str">
        <f t="shared" si="46"/>
        <v>82801</v>
      </c>
      <c r="Q542" t="str">
        <f t="shared" si="44"/>
        <v>64</v>
      </c>
    </row>
    <row r="543" spans="1:17" x14ac:dyDescent="0.25">
      <c r="A543" s="644">
        <v>44742</v>
      </c>
      <c r="B543" s="383">
        <v>6</v>
      </c>
      <c r="C543" s="383" t="s">
        <v>1993</v>
      </c>
      <c r="D543" s="383" t="s">
        <v>1266</v>
      </c>
      <c r="E543" t="str">
        <f t="shared" si="42"/>
        <v>640108320100199</v>
      </c>
      <c r="F543" t="str">
        <f t="shared" si="43"/>
        <v>0</v>
      </c>
      <c r="G543" t="e">
        <f>+VLOOKUP(L543,BG!$D$10:$F$70,3,FALSE)</f>
        <v>#N/A</v>
      </c>
      <c r="H543" s="383" t="s">
        <v>1267</v>
      </c>
      <c r="I543" s="632">
        <v>-4296230259</v>
      </c>
      <c r="J543" s="314">
        <f t="shared" si="45"/>
        <v>-4296230.2589999996</v>
      </c>
      <c r="K543" t="str">
        <f>+VLOOKUP(D543,'plan de cuentas'!C:G,4,0)</f>
        <v>GANANCIAS</v>
      </c>
      <c r="L543" t="str">
        <f>VLOOKUP(D543,'plan de cuentas'!C:H,5,0)</f>
        <v>Ingresos</v>
      </c>
      <c r="M543" t="str">
        <f>VLOOKUP(D543,'plan de cuentas'!C:I,6,0)</f>
        <v>Otras Ganancias</v>
      </c>
      <c r="N543">
        <f>VLOOKUP(D543,'plan de cuentas'!C:J,7,0)</f>
        <v>0</v>
      </c>
      <c r="P543" t="str">
        <f t="shared" si="46"/>
        <v>83201</v>
      </c>
      <c r="Q543" t="str">
        <f t="shared" si="44"/>
        <v>64</v>
      </c>
    </row>
    <row r="544" spans="1:17" x14ac:dyDescent="0.25">
      <c r="A544" s="644">
        <v>44742</v>
      </c>
      <c r="B544" s="384">
        <v>6</v>
      </c>
      <c r="C544" s="384" t="s">
        <v>1994</v>
      </c>
      <c r="D544" s="384" t="s">
        <v>1391</v>
      </c>
      <c r="E544" t="str">
        <f t="shared" si="42"/>
        <v>640108320100799</v>
      </c>
      <c r="F544" t="str">
        <f t="shared" si="43"/>
        <v>0</v>
      </c>
      <c r="G544" t="e">
        <f>+VLOOKUP(L544,BG!$D$10:$F$70,3,FALSE)</f>
        <v>#N/A</v>
      </c>
      <c r="H544" s="384" t="s">
        <v>1392</v>
      </c>
      <c r="I544" s="633">
        <v>-909090</v>
      </c>
      <c r="J544" s="314">
        <f t="shared" si="45"/>
        <v>-909.09</v>
      </c>
      <c r="K544" t="str">
        <f>+VLOOKUP(D544,'plan de cuentas'!C:G,4,0)</f>
        <v>GANANCIAS</v>
      </c>
      <c r="L544" t="str">
        <f>VLOOKUP(D544,'plan de cuentas'!C:H,5,0)</f>
        <v>Otros Ingresos/Egresos</v>
      </c>
      <c r="M544" t="str">
        <f>VLOOKUP(D544,'plan de cuentas'!C:I,6,0)</f>
        <v>Otros Ingresos/Egresos</v>
      </c>
      <c r="N544">
        <f>VLOOKUP(D544,'plan de cuentas'!C:J,7,0)</f>
        <v>0</v>
      </c>
      <c r="P544" t="str">
        <f t="shared" si="46"/>
        <v>83201</v>
      </c>
      <c r="Q544" t="str">
        <f t="shared" si="44"/>
        <v>64</v>
      </c>
    </row>
    <row r="545" spans="1:17" x14ac:dyDescent="0.25">
      <c r="A545" s="644">
        <v>44742</v>
      </c>
      <c r="B545" s="383">
        <v>6</v>
      </c>
      <c r="C545" s="383" t="s">
        <v>4860</v>
      </c>
      <c r="D545" s="383" t="s">
        <v>4565</v>
      </c>
      <c r="E545" t="str">
        <f t="shared" si="42"/>
        <v>640108320101099</v>
      </c>
      <c r="F545" t="str">
        <f t="shared" si="43"/>
        <v>0</v>
      </c>
      <c r="G545" t="e">
        <f>+VLOOKUP(L545,BG!$D$10:$F$70,3,FALSE)</f>
        <v>#N/A</v>
      </c>
      <c r="H545" s="383" t="s">
        <v>4593</v>
      </c>
      <c r="I545" s="632">
        <v>-1045837410</v>
      </c>
      <c r="J545" s="314">
        <f t="shared" si="45"/>
        <v>-1045837.41</v>
      </c>
      <c r="K545" t="str">
        <f>+VLOOKUP(D545,'plan de cuentas'!C:G,4,0)</f>
        <v>GANANCIAS</v>
      </c>
      <c r="L545" t="str">
        <f>VLOOKUP(D545,'plan de cuentas'!C:H,5,0)</f>
        <v>Ingresos</v>
      </c>
      <c r="M545" t="str">
        <f>VLOOKUP(D545,'plan de cuentas'!C:I,6,0)</f>
        <v>Otras Ganancias</v>
      </c>
      <c r="N545">
        <f>VLOOKUP(D545,'plan de cuentas'!C:J,7,0)</f>
        <v>0</v>
      </c>
      <c r="P545" t="str">
        <f t="shared" si="46"/>
        <v>83201</v>
      </c>
      <c r="Q545" t="str">
        <f t="shared" si="44"/>
        <v>64</v>
      </c>
    </row>
    <row r="546" spans="1:17" x14ac:dyDescent="0.25">
      <c r="A546" s="644">
        <v>44742</v>
      </c>
      <c r="B546" s="384">
        <v>6</v>
      </c>
      <c r="C546" s="384" t="s">
        <v>4862</v>
      </c>
      <c r="D546" s="384" t="s">
        <v>4743</v>
      </c>
      <c r="E546" t="str">
        <f t="shared" si="42"/>
        <v>640108320101699</v>
      </c>
      <c r="F546" t="str">
        <f t="shared" si="43"/>
        <v>0</v>
      </c>
      <c r="G546" t="e">
        <f>+VLOOKUP(L546,BG!$D$10:$F$70,3,FALSE)</f>
        <v>#N/A</v>
      </c>
      <c r="H546" s="384" t="s">
        <v>4744</v>
      </c>
      <c r="I546" s="633">
        <v>-532739013</v>
      </c>
      <c r="J546" s="314">
        <f t="shared" si="45"/>
        <v>-532739.01300000004</v>
      </c>
      <c r="K546" t="str">
        <f>+VLOOKUP(D546,'plan de cuentas'!C:G,4,0)</f>
        <v>GANANCIAS</v>
      </c>
      <c r="L546" t="str">
        <f>VLOOKUP(D546,'plan de cuentas'!C:H,5,0)</f>
        <v>Ingresos</v>
      </c>
      <c r="M546" t="str">
        <f>VLOOKUP(D546,'plan de cuentas'!C:I,6,0)</f>
        <v>Otras Ganancias</v>
      </c>
      <c r="N546">
        <f>VLOOKUP(D546,'plan de cuentas'!C:J,7,0)</f>
        <v>0</v>
      </c>
      <c r="P546" t="str">
        <f t="shared" si="46"/>
        <v>83201</v>
      </c>
      <c r="Q546" t="str">
        <f t="shared" si="44"/>
        <v>64</v>
      </c>
    </row>
    <row r="547" spans="1:17" x14ac:dyDescent="0.25">
      <c r="A547" s="644">
        <v>44742</v>
      </c>
      <c r="B547" s="383">
        <v>6</v>
      </c>
      <c r="C547" s="383" t="s">
        <v>1995</v>
      </c>
      <c r="D547" s="383" t="s">
        <v>1270</v>
      </c>
      <c r="E547" t="str">
        <f t="shared" si="42"/>
        <v>640108320102199</v>
      </c>
      <c r="F547" t="str">
        <f t="shared" si="43"/>
        <v>0</v>
      </c>
      <c r="G547" t="e">
        <f>+VLOOKUP(L547,BG!$D$10:$F$70,3,FALSE)</f>
        <v>#N/A</v>
      </c>
      <c r="H547" s="383" t="s">
        <v>1271</v>
      </c>
      <c r="I547" s="632">
        <v>-34889606</v>
      </c>
      <c r="J547" s="314">
        <f t="shared" si="45"/>
        <v>-34889.606</v>
      </c>
      <c r="K547" t="str">
        <f>+VLOOKUP(D547,'plan de cuentas'!C:G,4,0)</f>
        <v>GANANCIAS</v>
      </c>
      <c r="L547" t="str">
        <f>VLOOKUP(D547,'plan de cuentas'!C:H,5,0)</f>
        <v>Ingresos</v>
      </c>
      <c r="M547" t="str">
        <f>VLOOKUP(D547,'plan de cuentas'!C:I,6,0)</f>
        <v>Otras Ganancias</v>
      </c>
      <c r="N547">
        <f>VLOOKUP(D547,'plan de cuentas'!C:J,7,0)</f>
        <v>0</v>
      </c>
      <c r="P547" t="str">
        <f t="shared" si="46"/>
        <v>83201</v>
      </c>
      <c r="Q547" t="str">
        <f t="shared" si="44"/>
        <v>64</v>
      </c>
    </row>
    <row r="548" spans="1:17" x14ac:dyDescent="0.25">
      <c r="A548" s="644">
        <v>44742</v>
      </c>
      <c r="B548" s="384">
        <v>6</v>
      </c>
      <c r="C548" s="384" t="s">
        <v>5160</v>
      </c>
      <c r="D548" s="384" t="s">
        <v>5161</v>
      </c>
      <c r="E548" t="str">
        <f t="shared" si="42"/>
        <v>640108320102499</v>
      </c>
      <c r="F548" t="str">
        <f t="shared" si="43"/>
        <v>0</v>
      </c>
      <c r="G548" t="e">
        <f>+VLOOKUP(L548,BG!$D$10:$F$70,3,FALSE)</f>
        <v>#N/A</v>
      </c>
      <c r="H548" s="384" t="s">
        <v>4966</v>
      </c>
      <c r="I548" s="633">
        <v>-3181818182</v>
      </c>
      <c r="J548" s="314">
        <f t="shared" si="45"/>
        <v>-3181818.182</v>
      </c>
      <c r="K548" t="str">
        <f>+VLOOKUP(D548,'plan de cuentas'!C:G,4,0)</f>
        <v>GANANCIAS</v>
      </c>
      <c r="L548" t="str">
        <f>VLOOKUP(D548,'plan de cuentas'!C:H,5,0)</f>
        <v>Ingresos</v>
      </c>
      <c r="M548" t="str">
        <f>VLOOKUP(D548,'plan de cuentas'!C:I,6,0)</f>
        <v>Otras Ganancias</v>
      </c>
      <c r="N548">
        <f>VLOOKUP(D548,'plan de cuentas'!C:J,7,0)</f>
        <v>0</v>
      </c>
      <c r="P548" t="str">
        <f t="shared" si="46"/>
        <v>83201</v>
      </c>
      <c r="Q548" t="str">
        <f t="shared" si="44"/>
        <v>64</v>
      </c>
    </row>
    <row r="549" spans="1:17" x14ac:dyDescent="0.25">
      <c r="A549" s="644">
        <v>44742</v>
      </c>
      <c r="B549" s="383">
        <v>6</v>
      </c>
      <c r="C549" s="383" t="s">
        <v>2956</v>
      </c>
      <c r="D549" s="383" t="s">
        <v>2452</v>
      </c>
      <c r="E549" t="str">
        <f t="shared" si="42"/>
        <v>650108340600099</v>
      </c>
      <c r="F549" t="str">
        <f t="shared" si="43"/>
        <v>0</v>
      </c>
      <c r="G549" t="e">
        <f>+VLOOKUP(L549,BG!$D$10:$F$70,3,FALSE)</f>
        <v>#N/A</v>
      </c>
      <c r="H549" s="383" t="s">
        <v>2766</v>
      </c>
      <c r="I549" s="632">
        <v>-58936208</v>
      </c>
      <c r="J549" s="314">
        <f t="shared" si="45"/>
        <v>-58936.207999999999</v>
      </c>
      <c r="K549" t="str">
        <f>+VLOOKUP(D549,'plan de cuentas'!C:G,4,0)</f>
        <v>GANANCIAS</v>
      </c>
      <c r="L549" t="str">
        <f>VLOOKUP(D549,'plan de cuentas'!C:H,5,0)</f>
        <v>Otros Ingresos/Egresos</v>
      </c>
      <c r="M549" t="str">
        <f>VLOOKUP(D549,'plan de cuentas'!C:I,6,0)</f>
        <v>Otros Ingresos/Egresos</v>
      </c>
      <c r="N549">
        <f>VLOOKUP(D549,'plan de cuentas'!C:J,7,0)</f>
        <v>0</v>
      </c>
      <c r="P549" t="str">
        <f t="shared" si="46"/>
        <v>83406</v>
      </c>
      <c r="Q549" t="str">
        <f t="shared" si="44"/>
        <v>65</v>
      </c>
    </row>
    <row r="550" spans="1:17" x14ac:dyDescent="0.25">
      <c r="A550" s="644">
        <v>44742</v>
      </c>
      <c r="B550" s="384">
        <v>6</v>
      </c>
      <c r="C550" s="384" t="s">
        <v>2957</v>
      </c>
      <c r="D550" s="384" t="s">
        <v>1272</v>
      </c>
      <c r="E550" t="str">
        <f t="shared" si="42"/>
        <v>710107050200001</v>
      </c>
      <c r="F550" t="str">
        <f t="shared" si="43"/>
        <v>0</v>
      </c>
      <c r="G550" t="e">
        <f>+VLOOKUP(L550,BG!$D$10:$F$70,3,FALSE)</f>
        <v>#N/A</v>
      </c>
      <c r="H550" s="384" t="s">
        <v>2767</v>
      </c>
      <c r="I550" s="633">
        <v>3241952192</v>
      </c>
      <c r="J550" s="314">
        <f t="shared" si="45"/>
        <v>3241952.1919999998</v>
      </c>
      <c r="K550" t="str">
        <f>+VLOOKUP(D550,'plan de cuentas'!C:G,4,0)</f>
        <v>PERDIDAS</v>
      </c>
      <c r="L550" t="str">
        <f>VLOOKUP(D550,'plan de cuentas'!C:H,5,0)</f>
        <v>Costos</v>
      </c>
      <c r="M550" t="str">
        <f>VLOOKUP(D550,'plan de cuentas'!C:I,6,0)</f>
        <v>Intereses a bancos e instituciones financieras</v>
      </c>
      <c r="N550">
        <f>VLOOKUP(D550,'plan de cuentas'!C:J,7,0)</f>
        <v>0</v>
      </c>
      <c r="P550" t="str">
        <f t="shared" si="46"/>
        <v>70502</v>
      </c>
      <c r="Q550" t="str">
        <f t="shared" si="44"/>
        <v>71</v>
      </c>
    </row>
    <row r="551" spans="1:17" x14ac:dyDescent="0.25">
      <c r="A551" s="644">
        <v>44742</v>
      </c>
      <c r="B551" s="383">
        <v>6</v>
      </c>
      <c r="C551" s="383" t="s">
        <v>1996</v>
      </c>
      <c r="D551" s="383" t="s">
        <v>1273</v>
      </c>
      <c r="E551" t="str">
        <f t="shared" si="42"/>
        <v>710107050200099</v>
      </c>
      <c r="F551" t="str">
        <f t="shared" si="43"/>
        <v>0</v>
      </c>
      <c r="G551" t="e">
        <f>+VLOOKUP(L551,BG!$D$10:$F$70,3,FALSE)</f>
        <v>#N/A</v>
      </c>
      <c r="H551" s="383" t="s">
        <v>1274</v>
      </c>
      <c r="I551" s="632">
        <v>572604735</v>
      </c>
      <c r="J551" s="314">
        <f t="shared" si="45"/>
        <v>572604.73499999999</v>
      </c>
      <c r="K551" t="str">
        <f>+VLOOKUP(D551,'plan de cuentas'!C:G,4,0)</f>
        <v>PERDIDAS</v>
      </c>
      <c r="L551" t="str">
        <f>VLOOKUP(D551,'plan de cuentas'!C:H,5,0)</f>
        <v>Costos</v>
      </c>
      <c r="M551" t="str">
        <f>VLOOKUP(D551,'plan de cuentas'!C:I,6,0)</f>
        <v>Intereses a bancos e instituciones financieras</v>
      </c>
      <c r="N551">
        <f>VLOOKUP(D551,'plan de cuentas'!C:J,7,0)</f>
        <v>0</v>
      </c>
      <c r="P551" t="str">
        <f t="shared" si="46"/>
        <v>70502</v>
      </c>
      <c r="Q551" t="str">
        <f t="shared" si="44"/>
        <v>71</v>
      </c>
    </row>
    <row r="552" spans="1:17" x14ac:dyDescent="0.25">
      <c r="A552" s="644">
        <v>44742</v>
      </c>
      <c r="B552" s="384">
        <v>6</v>
      </c>
      <c r="C552" s="384" t="s">
        <v>2958</v>
      </c>
      <c r="D552" s="384" t="s">
        <v>1276</v>
      </c>
      <c r="E552" t="str">
        <f t="shared" si="42"/>
        <v>710107050200199</v>
      </c>
      <c r="F552" t="str">
        <f t="shared" si="43"/>
        <v>0</v>
      </c>
      <c r="G552" t="e">
        <f>+VLOOKUP(L552,BG!$D$10:$F$70,3,FALSE)</f>
        <v>#N/A</v>
      </c>
      <c r="H552" s="384" t="s">
        <v>2767</v>
      </c>
      <c r="I552" s="633">
        <v>16308976071</v>
      </c>
      <c r="J552" s="314">
        <f t="shared" si="45"/>
        <v>16308976.071</v>
      </c>
      <c r="K552" t="str">
        <f>+VLOOKUP(D552,'plan de cuentas'!C:G,4,0)</f>
        <v>PERDIDAS</v>
      </c>
      <c r="L552" t="str">
        <f>VLOOKUP(D552,'plan de cuentas'!C:H,5,0)</f>
        <v>Costos</v>
      </c>
      <c r="M552" t="str">
        <f>VLOOKUP(D552,'plan de cuentas'!C:I,6,0)</f>
        <v>Intereses a bancos e instituciones financieras</v>
      </c>
      <c r="N552">
        <f>VLOOKUP(D552,'plan de cuentas'!C:J,7,0)</f>
        <v>0</v>
      </c>
      <c r="P552" t="str">
        <f t="shared" si="46"/>
        <v>70502</v>
      </c>
      <c r="Q552" t="str">
        <f t="shared" si="44"/>
        <v>71</v>
      </c>
    </row>
    <row r="553" spans="1:17" x14ac:dyDescent="0.25">
      <c r="A553" s="644">
        <v>44742</v>
      </c>
      <c r="B553" s="383">
        <v>6</v>
      </c>
      <c r="C553" s="383" t="s">
        <v>2959</v>
      </c>
      <c r="D553" s="383" t="s">
        <v>1277</v>
      </c>
      <c r="E553" t="str">
        <f t="shared" si="42"/>
        <v>710107050200299</v>
      </c>
      <c r="F553" t="str">
        <f t="shared" si="43"/>
        <v>0</v>
      </c>
      <c r="G553" t="e">
        <f>+VLOOKUP(L553,BG!$D$10:$F$70,3,FALSE)</f>
        <v>#N/A</v>
      </c>
      <c r="H553" s="383" t="s">
        <v>2768</v>
      </c>
      <c r="I553" s="632">
        <v>4438313</v>
      </c>
      <c r="J553" s="314">
        <f t="shared" si="45"/>
        <v>4438.3130000000001</v>
      </c>
      <c r="K553" t="str">
        <f>+VLOOKUP(D553,'plan de cuentas'!C:G,4,0)</f>
        <v>PERDIDAS</v>
      </c>
      <c r="L553" t="str">
        <f>VLOOKUP(D553,'plan de cuentas'!C:H,5,0)</f>
        <v>Costos</v>
      </c>
      <c r="M553" t="str">
        <f>VLOOKUP(D553,'plan de cuentas'!C:I,6,0)</f>
        <v>Intereses a bancos e instituciones financieras</v>
      </c>
      <c r="N553">
        <f>VLOOKUP(D553,'plan de cuentas'!C:J,7,0)</f>
        <v>0</v>
      </c>
      <c r="P553" t="str">
        <f t="shared" si="46"/>
        <v>70502</v>
      </c>
      <c r="Q553" t="str">
        <f t="shared" si="44"/>
        <v>71</v>
      </c>
    </row>
    <row r="554" spans="1:17" x14ac:dyDescent="0.25">
      <c r="A554" s="644">
        <v>44742</v>
      </c>
      <c r="B554" s="384">
        <v>6</v>
      </c>
      <c r="C554" s="384" t="s">
        <v>2960</v>
      </c>
      <c r="D554" s="384" t="s">
        <v>1439</v>
      </c>
      <c r="E554" t="str">
        <f t="shared" si="42"/>
        <v>710107050200399</v>
      </c>
      <c r="F554" t="str">
        <f t="shared" si="43"/>
        <v>0</v>
      </c>
      <c r="G554" t="e">
        <f>+VLOOKUP(L554,BG!$D$10:$F$70,3,FALSE)</f>
        <v>#N/A</v>
      </c>
      <c r="H554" s="384" t="s">
        <v>2769</v>
      </c>
      <c r="I554" s="633">
        <v>953115599</v>
      </c>
      <c r="J554" s="314">
        <f t="shared" si="45"/>
        <v>953115.59900000005</v>
      </c>
      <c r="K554" t="str">
        <f>+VLOOKUP(D554,'plan de cuentas'!C:G,4,0)</f>
        <v>PERDIDAS</v>
      </c>
      <c r="L554" t="str">
        <f>VLOOKUP(D554,'plan de cuentas'!C:H,5,0)</f>
        <v>Costos</v>
      </c>
      <c r="M554" t="str">
        <f>VLOOKUP(D554,'plan de cuentas'!C:I,6,0)</f>
        <v>Intereses a bancos e instituciones financieras</v>
      </c>
      <c r="N554">
        <f>VLOOKUP(D554,'plan de cuentas'!C:J,7,0)</f>
        <v>0</v>
      </c>
      <c r="P554" t="str">
        <f t="shared" si="46"/>
        <v>70502</v>
      </c>
      <c r="Q554" t="str">
        <f t="shared" si="44"/>
        <v>71</v>
      </c>
    </row>
    <row r="555" spans="1:17" x14ac:dyDescent="0.25">
      <c r="A555" s="644">
        <v>44742</v>
      </c>
      <c r="B555" s="383">
        <v>6</v>
      </c>
      <c r="C555" s="383" t="s">
        <v>2961</v>
      </c>
      <c r="D555" s="383" t="s">
        <v>1441</v>
      </c>
      <c r="E555" t="str">
        <f t="shared" si="42"/>
        <v>710107050200599</v>
      </c>
      <c r="F555" t="str">
        <f t="shared" si="43"/>
        <v>0</v>
      </c>
      <c r="G555" t="e">
        <f>+VLOOKUP(L555,BG!$D$10:$F$70,3,FALSE)</f>
        <v>#N/A</v>
      </c>
      <c r="H555" s="383" t="s">
        <v>2772</v>
      </c>
      <c r="I555" s="632">
        <v>539905721</v>
      </c>
      <c r="J555" s="314">
        <f t="shared" si="45"/>
        <v>539905.72100000002</v>
      </c>
      <c r="K555" t="str">
        <f>+VLOOKUP(D555,'plan de cuentas'!C:G,4,0)</f>
        <v>PERDIDAS</v>
      </c>
      <c r="L555" t="str">
        <f>VLOOKUP(D555,'plan de cuentas'!C:H,5,0)</f>
        <v>Costos</v>
      </c>
      <c r="M555" t="str">
        <f>VLOOKUP(D555,'plan de cuentas'!C:I,6,0)</f>
        <v>Intereses a bancos e instituciones financieras</v>
      </c>
      <c r="N555">
        <f>VLOOKUP(D555,'plan de cuentas'!C:J,7,0)</f>
        <v>0</v>
      </c>
      <c r="P555" t="str">
        <f t="shared" si="46"/>
        <v>70502</v>
      </c>
      <c r="Q555" t="str">
        <f t="shared" si="44"/>
        <v>71</v>
      </c>
    </row>
    <row r="556" spans="1:17" x14ac:dyDescent="0.25">
      <c r="A556" s="644">
        <v>44742</v>
      </c>
      <c r="B556" s="384">
        <v>6</v>
      </c>
      <c r="C556" s="384" t="s">
        <v>2962</v>
      </c>
      <c r="D556" s="384" t="s">
        <v>2454</v>
      </c>
      <c r="E556" t="str">
        <f t="shared" si="42"/>
        <v>710107050200699</v>
      </c>
      <c r="F556" t="str">
        <f t="shared" si="43"/>
        <v>0</v>
      </c>
      <c r="G556" t="e">
        <f>+VLOOKUP(L556,BG!$D$10:$F$70,3,FALSE)</f>
        <v>#N/A</v>
      </c>
      <c r="H556" s="384" t="s">
        <v>2773</v>
      </c>
      <c r="I556" s="633">
        <v>49341809</v>
      </c>
      <c r="J556" s="314">
        <f t="shared" si="45"/>
        <v>49341.809000000001</v>
      </c>
      <c r="K556" t="str">
        <f>+VLOOKUP(D556,'plan de cuentas'!C:G,4,0)</f>
        <v>PERDIDAS</v>
      </c>
      <c r="L556" t="str">
        <f>VLOOKUP(D556,'plan de cuentas'!C:H,5,0)</f>
        <v>Costos</v>
      </c>
      <c r="M556" t="str">
        <f>VLOOKUP(D556,'plan de cuentas'!C:I,6,0)</f>
        <v>Intereses a bancos e instituciones financieras</v>
      </c>
      <c r="N556">
        <f>VLOOKUP(D556,'plan de cuentas'!C:J,7,0)</f>
        <v>0</v>
      </c>
      <c r="P556" t="str">
        <f t="shared" si="46"/>
        <v>70502</v>
      </c>
      <c r="Q556" t="str">
        <f t="shared" si="44"/>
        <v>71</v>
      </c>
    </row>
    <row r="557" spans="1:17" x14ac:dyDescent="0.25">
      <c r="A557" s="644">
        <v>44742</v>
      </c>
      <c r="B557" s="383">
        <v>6</v>
      </c>
      <c r="C557" s="383" t="s">
        <v>2963</v>
      </c>
      <c r="D557" s="383" t="s">
        <v>1442</v>
      </c>
      <c r="E557" t="str">
        <f t="shared" si="42"/>
        <v>710107050300199</v>
      </c>
      <c r="F557" t="str">
        <f t="shared" si="43"/>
        <v>0</v>
      </c>
      <c r="G557" t="e">
        <f>+VLOOKUP(L557,BG!$D$10:$F$70,3,FALSE)</f>
        <v>#N/A</v>
      </c>
      <c r="H557" s="383" t="s">
        <v>2774</v>
      </c>
      <c r="I557" s="632">
        <v>9488106842</v>
      </c>
      <c r="J557" s="314">
        <f t="shared" si="45"/>
        <v>9488106.8420000002</v>
      </c>
      <c r="K557" t="str">
        <f>+VLOOKUP(D557,'plan de cuentas'!C:G,4,0)</f>
        <v>PERDIDAS</v>
      </c>
      <c r="L557" t="str">
        <f>VLOOKUP(D557,'plan de cuentas'!C:H,5,0)</f>
        <v>Costos</v>
      </c>
      <c r="M557" t="str">
        <f>VLOOKUP(D557,'plan de cuentas'!C:I,6,0)</f>
        <v>Intereses a bancos e instituciones financieras</v>
      </c>
      <c r="N557">
        <f>VLOOKUP(D557,'plan de cuentas'!C:J,7,0)</f>
        <v>0</v>
      </c>
      <c r="P557" t="str">
        <f t="shared" si="46"/>
        <v>70503</v>
      </c>
      <c r="Q557" t="str">
        <f t="shared" si="44"/>
        <v>71</v>
      </c>
    </row>
    <row r="558" spans="1:17" x14ac:dyDescent="0.25">
      <c r="A558" s="644">
        <v>44742</v>
      </c>
      <c r="B558" s="384">
        <v>6</v>
      </c>
      <c r="C558" s="384" t="s">
        <v>2964</v>
      </c>
      <c r="D558" s="384" t="s">
        <v>2456</v>
      </c>
      <c r="E558" t="str">
        <f t="shared" si="42"/>
        <v>710107050300299</v>
      </c>
      <c r="F558" t="str">
        <f t="shared" si="43"/>
        <v>0</v>
      </c>
      <c r="G558" t="e">
        <f>+VLOOKUP(L558,BG!$D$10:$F$70,3,FALSE)</f>
        <v>#N/A</v>
      </c>
      <c r="H558" s="384" t="s">
        <v>2775</v>
      </c>
      <c r="I558" s="633">
        <v>881785025</v>
      </c>
      <c r="J558" s="314">
        <f t="shared" si="45"/>
        <v>881785.02500000002</v>
      </c>
      <c r="K558" t="str">
        <f>+VLOOKUP(D558,'plan de cuentas'!C:G,4,0)</f>
        <v>PERDIDAS</v>
      </c>
      <c r="L558" t="str">
        <f>VLOOKUP(D558,'plan de cuentas'!C:H,5,0)</f>
        <v>Costos</v>
      </c>
      <c r="M558" t="str">
        <f>VLOOKUP(D558,'plan de cuentas'!C:I,6,0)</f>
        <v>Intereses a bancos e instituciones financieras</v>
      </c>
      <c r="N558">
        <f>VLOOKUP(D558,'plan de cuentas'!C:J,7,0)</f>
        <v>0</v>
      </c>
      <c r="P558" t="str">
        <f t="shared" si="46"/>
        <v>70503</v>
      </c>
      <c r="Q558" t="str">
        <f t="shared" si="44"/>
        <v>71</v>
      </c>
    </row>
    <row r="559" spans="1:17" x14ac:dyDescent="0.25">
      <c r="A559" s="644">
        <v>44742</v>
      </c>
      <c r="B559" s="383">
        <v>6</v>
      </c>
      <c r="C559" s="383" t="s">
        <v>2965</v>
      </c>
      <c r="D559" s="383" t="s">
        <v>2457</v>
      </c>
      <c r="E559" t="str">
        <f t="shared" si="42"/>
        <v>710207190200199</v>
      </c>
      <c r="F559" t="str">
        <f t="shared" si="43"/>
        <v>0</v>
      </c>
      <c r="G559" t="e">
        <f>+VLOOKUP(L559,BG!$D$10:$F$70,3,FALSE)</f>
        <v>#N/A</v>
      </c>
      <c r="H559" s="383" t="s">
        <v>1706</v>
      </c>
      <c r="I559" s="632">
        <v>123104286</v>
      </c>
      <c r="J559" s="314">
        <f t="shared" si="45"/>
        <v>123104.28599999999</v>
      </c>
      <c r="K559" t="str">
        <f>+VLOOKUP(D559,'plan de cuentas'!C:G,4,0)</f>
        <v>PERDIDAS</v>
      </c>
      <c r="L559" t="str">
        <f>VLOOKUP(D559,'plan de cuentas'!C:H,5,0)</f>
        <v>Costos</v>
      </c>
      <c r="M559" t="str">
        <f>VLOOKUP(D559,'plan de cuentas'!C:I,6,0)</f>
        <v>Intereses a bancos e instituciones financieras</v>
      </c>
      <c r="N559">
        <f>VLOOKUP(D559,'plan de cuentas'!C:J,7,0)</f>
        <v>0</v>
      </c>
      <c r="P559" t="str">
        <f t="shared" si="46"/>
        <v>71902</v>
      </c>
      <c r="Q559" t="str">
        <f t="shared" si="44"/>
        <v>71</v>
      </c>
    </row>
    <row r="560" spans="1:17" x14ac:dyDescent="0.25">
      <c r="A560" s="644">
        <v>44742</v>
      </c>
      <c r="B560" s="384">
        <v>6</v>
      </c>
      <c r="C560" s="384" t="s">
        <v>4865</v>
      </c>
      <c r="D560" s="384" t="s">
        <v>1560</v>
      </c>
      <c r="E560" t="str">
        <f t="shared" si="42"/>
        <v>710207210200199</v>
      </c>
      <c r="F560" t="str">
        <f t="shared" si="43"/>
        <v>0</v>
      </c>
      <c r="G560" t="e">
        <f>+VLOOKUP(L560,BG!$D$10:$F$70,3,FALSE)</f>
        <v>#N/A</v>
      </c>
      <c r="H560" s="384" t="s">
        <v>1618</v>
      </c>
      <c r="I560" s="633">
        <v>189049</v>
      </c>
      <c r="J560" s="314">
        <f t="shared" si="45"/>
        <v>189.04900000000001</v>
      </c>
      <c r="K560" t="str">
        <f>+VLOOKUP(D560,'plan de cuentas'!C:G,4,0)</f>
        <v>PERDIDAS</v>
      </c>
      <c r="L560" t="str">
        <f>VLOOKUP(D560,'plan de cuentas'!C:H,5,0)</f>
        <v>Costos</v>
      </c>
      <c r="M560" t="str">
        <f>VLOOKUP(D560,'plan de cuentas'!C:I,6,0)</f>
        <v>Intereses a bancos e instituciones financieras</v>
      </c>
      <c r="N560">
        <f>VLOOKUP(D560,'plan de cuentas'!C:J,7,0)</f>
        <v>0</v>
      </c>
      <c r="P560" t="str">
        <f t="shared" si="46"/>
        <v>72102</v>
      </c>
      <c r="Q560" t="str">
        <f t="shared" si="44"/>
        <v>71</v>
      </c>
    </row>
    <row r="561" spans="1:17" x14ac:dyDescent="0.25">
      <c r="A561" s="644">
        <v>44742</v>
      </c>
      <c r="B561" s="383">
        <v>6</v>
      </c>
      <c r="C561" s="383" t="s">
        <v>1997</v>
      </c>
      <c r="D561" s="383" t="s">
        <v>1562</v>
      </c>
      <c r="E561" t="str">
        <f t="shared" si="42"/>
        <v>710207210200999</v>
      </c>
      <c r="F561" t="str">
        <f t="shared" si="43"/>
        <v>0</v>
      </c>
      <c r="G561" t="e">
        <f>+VLOOKUP(L561,BG!$D$10:$F$70,3,FALSE)</f>
        <v>#N/A</v>
      </c>
      <c r="H561" s="383" t="s">
        <v>1614</v>
      </c>
      <c r="I561" s="632">
        <v>9042990654</v>
      </c>
      <c r="J561" s="314">
        <f t="shared" si="45"/>
        <v>9042990.6539999992</v>
      </c>
      <c r="K561" t="str">
        <f>+VLOOKUP(D561,'plan de cuentas'!C:G,4,0)</f>
        <v>PERDIDAS</v>
      </c>
      <c r="L561" t="str">
        <f>VLOOKUP(D561,'plan de cuentas'!C:H,5,0)</f>
        <v>Costos</v>
      </c>
      <c r="M561" t="str">
        <f>VLOOKUP(D561,'plan de cuentas'!C:I,6,0)</f>
        <v>Intereses a bancos e instituciones financieras</v>
      </c>
      <c r="N561">
        <f>VLOOKUP(D561,'plan de cuentas'!C:J,7,0)</f>
        <v>0</v>
      </c>
      <c r="P561" t="str">
        <f t="shared" si="46"/>
        <v>72102</v>
      </c>
      <c r="Q561" t="str">
        <f t="shared" si="44"/>
        <v>71</v>
      </c>
    </row>
    <row r="562" spans="1:17" x14ac:dyDescent="0.25">
      <c r="A562" s="644">
        <v>44742</v>
      </c>
      <c r="B562" s="384">
        <v>6</v>
      </c>
      <c r="C562" s="384" t="s">
        <v>1998</v>
      </c>
      <c r="D562" s="384" t="s">
        <v>1447</v>
      </c>
      <c r="E562" t="str">
        <f t="shared" si="42"/>
        <v>710207230200099</v>
      </c>
      <c r="F562" t="str">
        <f t="shared" si="43"/>
        <v>0</v>
      </c>
      <c r="G562" t="e">
        <f>+VLOOKUP(L562,BG!$D$10:$F$70,3,FALSE)</f>
        <v>#N/A</v>
      </c>
      <c r="H562" s="384" t="s">
        <v>1448</v>
      </c>
      <c r="I562" s="633">
        <v>13686978</v>
      </c>
      <c r="J562" s="314">
        <f t="shared" si="45"/>
        <v>13686.977999999999</v>
      </c>
      <c r="K562" t="str">
        <f>+VLOOKUP(D562,'plan de cuentas'!C:G,4,0)</f>
        <v>PERDIDAS</v>
      </c>
      <c r="L562" t="str">
        <f>VLOOKUP(D562,'plan de cuentas'!C:H,5,0)</f>
        <v xml:space="preserve">Gastos administrativos </v>
      </c>
      <c r="M562" t="str">
        <f>VLOOKUP(D562,'plan de cuentas'!C:I,6,0)</f>
        <v>Gastos por servicios</v>
      </c>
      <c r="N562">
        <f>VLOOKUP(D562,'plan de cuentas'!C:J,7,0)</f>
        <v>0</v>
      </c>
      <c r="P562" t="str">
        <f t="shared" si="46"/>
        <v>72302</v>
      </c>
      <c r="Q562" t="str">
        <f t="shared" si="44"/>
        <v>71</v>
      </c>
    </row>
    <row r="563" spans="1:17" x14ac:dyDescent="0.25">
      <c r="A563" s="644">
        <v>44742</v>
      </c>
      <c r="B563" s="383">
        <v>6</v>
      </c>
      <c r="C563" s="383" t="s">
        <v>1999</v>
      </c>
      <c r="D563" s="383" t="s">
        <v>1449</v>
      </c>
      <c r="E563" t="str">
        <f t="shared" si="42"/>
        <v>710207230200199</v>
      </c>
      <c r="F563" t="str">
        <f t="shared" si="43"/>
        <v>0</v>
      </c>
      <c r="G563" t="e">
        <f>+VLOOKUP(L563,BG!$D$10:$F$70,3,FALSE)</f>
        <v>#N/A</v>
      </c>
      <c r="H563" s="383" t="s">
        <v>1450</v>
      </c>
      <c r="I563" s="632">
        <v>61170060</v>
      </c>
      <c r="J563" s="314">
        <f t="shared" si="45"/>
        <v>61170.06</v>
      </c>
      <c r="K563" t="str">
        <f>+VLOOKUP(D563,'plan de cuentas'!C:G,4,0)</f>
        <v>PERDIDAS</v>
      </c>
      <c r="L563" t="str">
        <f>VLOOKUP(D563,'plan de cuentas'!C:H,5,0)</f>
        <v xml:space="preserve">Gastos administrativos </v>
      </c>
      <c r="M563" t="str">
        <f>VLOOKUP(D563,'plan de cuentas'!C:I,6,0)</f>
        <v>Gastos por servicios</v>
      </c>
      <c r="N563">
        <f>VLOOKUP(D563,'plan de cuentas'!C:J,7,0)</f>
        <v>0</v>
      </c>
      <c r="P563" t="str">
        <f t="shared" si="46"/>
        <v>72302</v>
      </c>
      <c r="Q563" t="str">
        <f t="shared" si="44"/>
        <v>71</v>
      </c>
    </row>
    <row r="564" spans="1:17" x14ac:dyDescent="0.25">
      <c r="A564" s="644">
        <v>44742</v>
      </c>
      <c r="B564" s="384">
        <v>6</v>
      </c>
      <c r="C564" s="384" t="s">
        <v>2000</v>
      </c>
      <c r="D564" s="384" t="s">
        <v>1278</v>
      </c>
      <c r="E564" t="str">
        <f t="shared" si="42"/>
        <v>710207970100299</v>
      </c>
      <c r="F564" t="str">
        <f t="shared" si="43"/>
        <v>0</v>
      </c>
      <c r="G564" t="e">
        <f>+VLOOKUP(L564,BG!$D$10:$F$70,3,FALSE)</f>
        <v>#N/A</v>
      </c>
      <c r="H564" s="384" t="s">
        <v>1279</v>
      </c>
      <c r="I564" s="633">
        <v>178716230</v>
      </c>
      <c r="J564" s="314">
        <f t="shared" si="45"/>
        <v>178716.23</v>
      </c>
      <c r="K564" t="str">
        <f>+VLOOKUP(D564,'plan de cuentas'!C:G,4,0)</f>
        <v>PERDIDAS</v>
      </c>
      <c r="L564" t="str">
        <f>VLOOKUP(D564,'plan de cuentas'!C:H,5,0)</f>
        <v>Costos</v>
      </c>
      <c r="M564" t="str">
        <f>VLOOKUP(D564,'plan de cuentas'!C:I,6,0)</f>
        <v>Otros gastos de operación Costo</v>
      </c>
      <c r="N564">
        <f>VLOOKUP(D564,'plan de cuentas'!C:J,7,0)</f>
        <v>0</v>
      </c>
      <c r="P564" t="str">
        <f t="shared" si="46"/>
        <v>79701</v>
      </c>
      <c r="Q564" t="str">
        <f t="shared" si="44"/>
        <v>71</v>
      </c>
    </row>
    <row r="565" spans="1:17" x14ac:dyDescent="0.25">
      <c r="A565" s="644">
        <v>44742</v>
      </c>
      <c r="B565" s="383">
        <v>6</v>
      </c>
      <c r="C565" s="383" t="s">
        <v>2001</v>
      </c>
      <c r="D565" s="383" t="s">
        <v>1280</v>
      </c>
      <c r="E565" t="str">
        <f t="shared" si="42"/>
        <v>710407390200099</v>
      </c>
      <c r="F565" t="str">
        <f t="shared" si="43"/>
        <v>0</v>
      </c>
      <c r="G565" t="e">
        <f>+VLOOKUP(L565,BG!$D$10:$F$70,3,FALSE)</f>
        <v>#N/A</v>
      </c>
      <c r="H565" s="383" t="s">
        <v>1239</v>
      </c>
      <c r="I565" s="632">
        <v>67019786000</v>
      </c>
      <c r="J565" s="314">
        <f t="shared" si="45"/>
        <v>67019786</v>
      </c>
      <c r="K565" t="str">
        <f>+VLOOKUP(D565,'plan de cuentas'!C:G,4,0)</f>
        <v>PERDIDAS</v>
      </c>
      <c r="L565" t="str">
        <f>VLOOKUP(D565,'plan de cuentas'!C:H,5,0)</f>
        <v>Ganancia/Perdida por Valuación</v>
      </c>
      <c r="M565" t="str">
        <f>VLOOKUP(D565,'plan de cuentas'!C:I,6,0)</f>
        <v>Ganancia/Perdida por Valuación</v>
      </c>
      <c r="N565">
        <f>VLOOKUP(D565,'plan de cuentas'!C:J,7,0)</f>
        <v>0</v>
      </c>
      <c r="P565" t="str">
        <f t="shared" si="46"/>
        <v>73902</v>
      </c>
      <c r="Q565" t="str">
        <f t="shared" si="44"/>
        <v>71</v>
      </c>
    </row>
    <row r="566" spans="1:17" x14ac:dyDescent="0.25">
      <c r="A566" s="644">
        <v>44742</v>
      </c>
      <c r="B566" s="384">
        <v>6</v>
      </c>
      <c r="C566" s="384" t="s">
        <v>2002</v>
      </c>
      <c r="D566" s="384" t="s">
        <v>1281</v>
      </c>
      <c r="E566" t="str">
        <f t="shared" si="42"/>
        <v>710407390200199</v>
      </c>
      <c r="F566" t="str">
        <f t="shared" si="43"/>
        <v>0</v>
      </c>
      <c r="G566" t="e">
        <f>+VLOOKUP(L566,BG!$D$10:$F$70,3,FALSE)</f>
        <v>#N/A</v>
      </c>
      <c r="H566" s="384" t="s">
        <v>4964</v>
      </c>
      <c r="I566" s="633">
        <v>299154017</v>
      </c>
      <c r="J566" s="314">
        <f t="shared" si="45"/>
        <v>299154.01699999999</v>
      </c>
      <c r="K566" t="str">
        <f>+VLOOKUP(D566,'plan de cuentas'!C:G,4,0)</f>
        <v>PERDIDAS</v>
      </c>
      <c r="L566" t="str">
        <f>VLOOKUP(D566,'plan de cuentas'!C:H,5,0)</f>
        <v>Ganancia/Perdida por Valuación</v>
      </c>
      <c r="M566" t="str">
        <f>VLOOKUP(D566,'plan de cuentas'!C:I,6,0)</f>
        <v>Ganancia/Perdida por Valuación</v>
      </c>
      <c r="N566">
        <f>VLOOKUP(D566,'plan de cuentas'!C:J,7,0)</f>
        <v>0</v>
      </c>
      <c r="P566" t="str">
        <f t="shared" si="46"/>
        <v>73902</v>
      </c>
      <c r="Q566" t="str">
        <f t="shared" si="44"/>
        <v>71</v>
      </c>
    </row>
    <row r="567" spans="1:17" x14ac:dyDescent="0.25">
      <c r="A567" s="644">
        <v>44742</v>
      </c>
      <c r="B567" s="383">
        <v>6</v>
      </c>
      <c r="C567" s="383" t="s">
        <v>2966</v>
      </c>
      <c r="D567" s="383" t="s">
        <v>2458</v>
      </c>
      <c r="E567" t="str">
        <f t="shared" si="42"/>
        <v>710407390300099</v>
      </c>
      <c r="F567" t="str">
        <f t="shared" si="43"/>
        <v>0</v>
      </c>
      <c r="G567" t="e">
        <f>+VLOOKUP(L567,BG!$D$10:$F$70,3,FALSE)</f>
        <v>#N/A</v>
      </c>
      <c r="H567" s="383" t="s">
        <v>2776</v>
      </c>
      <c r="I567" s="632">
        <v>26047958</v>
      </c>
      <c r="J567" s="314">
        <f t="shared" si="45"/>
        <v>26047.957999999999</v>
      </c>
      <c r="K567" t="str">
        <f>+VLOOKUP(D567,'plan de cuentas'!C:G,4,0)</f>
        <v>PERDIDAS</v>
      </c>
      <c r="L567" t="str">
        <f>VLOOKUP(D567,'plan de cuentas'!C:H,5,0)</f>
        <v>Ganancia/Perdida por Valuación</v>
      </c>
      <c r="M567" t="str">
        <f>VLOOKUP(D567,'plan de cuentas'!C:I,6,0)</f>
        <v>Ganancia/Perdida por Valuación</v>
      </c>
      <c r="N567">
        <f>VLOOKUP(D567,'plan de cuentas'!C:J,7,0)</f>
        <v>0</v>
      </c>
      <c r="P567" t="str">
        <f t="shared" si="46"/>
        <v>73903</v>
      </c>
      <c r="Q567" t="str">
        <f t="shared" si="44"/>
        <v>71</v>
      </c>
    </row>
    <row r="568" spans="1:17" x14ac:dyDescent="0.25">
      <c r="A568" s="644">
        <v>44742</v>
      </c>
      <c r="B568" s="384">
        <v>6</v>
      </c>
      <c r="C568" s="384" t="s">
        <v>2003</v>
      </c>
      <c r="D568" s="384" t="s">
        <v>1282</v>
      </c>
      <c r="E568" t="str">
        <f t="shared" si="42"/>
        <v>710407390400099</v>
      </c>
      <c r="F568" t="str">
        <f t="shared" si="43"/>
        <v>0</v>
      </c>
      <c r="G568" t="e">
        <f>+VLOOKUP(L568,BG!$D$10:$F$70,3,FALSE)</f>
        <v>#N/A</v>
      </c>
      <c r="H568" s="384" t="s">
        <v>1283</v>
      </c>
      <c r="I568" s="633">
        <v>388622973</v>
      </c>
      <c r="J568" s="314">
        <f t="shared" si="45"/>
        <v>388622.973</v>
      </c>
      <c r="K568" t="str">
        <f>+VLOOKUP(D568,'plan de cuentas'!C:G,4,0)</f>
        <v>PERDIDAS</v>
      </c>
      <c r="L568" t="str">
        <f>VLOOKUP(D568,'plan de cuentas'!C:H,5,0)</f>
        <v>Ganancia/Perdida por Valuación</v>
      </c>
      <c r="M568" t="str">
        <f>VLOOKUP(D568,'plan de cuentas'!C:I,6,0)</f>
        <v>Ganancia/Perdida por Valuación</v>
      </c>
      <c r="N568">
        <f>VLOOKUP(D568,'plan de cuentas'!C:J,7,0)</f>
        <v>0</v>
      </c>
      <c r="P568" t="str">
        <f t="shared" si="46"/>
        <v>73904</v>
      </c>
      <c r="Q568" t="str">
        <f t="shared" si="44"/>
        <v>71</v>
      </c>
    </row>
    <row r="569" spans="1:17" x14ac:dyDescent="0.25">
      <c r="A569" s="644">
        <v>44742</v>
      </c>
      <c r="B569" s="383">
        <v>6</v>
      </c>
      <c r="C569" s="383" t="s">
        <v>2004</v>
      </c>
      <c r="D569" s="383" t="s">
        <v>1284</v>
      </c>
      <c r="E569" t="str">
        <f t="shared" si="42"/>
        <v>710407390600099</v>
      </c>
      <c r="F569" t="str">
        <f t="shared" si="43"/>
        <v>0</v>
      </c>
      <c r="G569" t="e">
        <f>+VLOOKUP(L569,BG!$D$10:$F$70,3,FALSE)</f>
        <v>#N/A</v>
      </c>
      <c r="H569" s="383" t="s">
        <v>1285</v>
      </c>
      <c r="I569" s="632">
        <v>36680610013</v>
      </c>
      <c r="J569" s="314">
        <f t="shared" si="45"/>
        <v>36680610.012999997</v>
      </c>
      <c r="K569" t="str">
        <f>+VLOOKUP(D569,'plan de cuentas'!C:G,4,0)</f>
        <v>PERDIDAS</v>
      </c>
      <c r="L569" t="str">
        <f>VLOOKUP(D569,'plan de cuentas'!C:H,5,0)</f>
        <v>Ganancia/Perdida por Valuación</v>
      </c>
      <c r="M569" t="str">
        <f>VLOOKUP(D569,'plan de cuentas'!C:I,6,0)</f>
        <v>Ganancia/Perdida por Valuación</v>
      </c>
      <c r="N569">
        <f>VLOOKUP(D569,'plan de cuentas'!C:J,7,0)</f>
        <v>0</v>
      </c>
      <c r="P569" t="str">
        <f t="shared" si="46"/>
        <v>73906</v>
      </c>
      <c r="Q569" t="str">
        <f t="shared" si="44"/>
        <v>71</v>
      </c>
    </row>
    <row r="570" spans="1:17" x14ac:dyDescent="0.25">
      <c r="A570" s="644">
        <v>44742</v>
      </c>
      <c r="B570" s="384">
        <v>6</v>
      </c>
      <c r="C570" s="384" t="s">
        <v>2005</v>
      </c>
      <c r="D570" s="384" t="s">
        <v>1286</v>
      </c>
      <c r="E570" t="str">
        <f t="shared" si="42"/>
        <v>710407390800099</v>
      </c>
      <c r="F570" t="str">
        <f t="shared" si="43"/>
        <v>0</v>
      </c>
      <c r="G570" t="e">
        <f>+VLOOKUP(L570,BG!$D$10:$F$70,3,FALSE)</f>
        <v>#N/A</v>
      </c>
      <c r="H570" s="384" t="s">
        <v>1287</v>
      </c>
      <c r="I570" s="633">
        <v>641864750</v>
      </c>
      <c r="J570" s="314">
        <f t="shared" si="45"/>
        <v>641864.75</v>
      </c>
      <c r="K570" t="str">
        <f>+VLOOKUP(D570,'plan de cuentas'!C:G,4,0)</f>
        <v>PERDIDAS</v>
      </c>
      <c r="L570" t="str">
        <f>VLOOKUP(D570,'plan de cuentas'!C:H,5,0)</f>
        <v>Ganancia/Perdida por Valuación</v>
      </c>
      <c r="M570" t="str">
        <f>VLOOKUP(D570,'plan de cuentas'!C:I,6,0)</f>
        <v>Ganancia/Perdida por Valuación</v>
      </c>
      <c r="N570">
        <f>VLOOKUP(D570,'plan de cuentas'!C:J,7,0)</f>
        <v>0</v>
      </c>
      <c r="P570" t="str">
        <f t="shared" si="46"/>
        <v>73908</v>
      </c>
      <c r="Q570" t="str">
        <f t="shared" si="44"/>
        <v>71</v>
      </c>
    </row>
    <row r="571" spans="1:17" x14ac:dyDescent="0.25">
      <c r="A571" s="644">
        <v>44742</v>
      </c>
      <c r="B571" s="383">
        <v>6</v>
      </c>
      <c r="C571" s="383" t="s">
        <v>2006</v>
      </c>
      <c r="D571" s="383" t="s">
        <v>1563</v>
      </c>
      <c r="E571" t="str">
        <f t="shared" si="42"/>
        <v>710507430200099</v>
      </c>
      <c r="F571" t="str">
        <f t="shared" si="43"/>
        <v>0</v>
      </c>
      <c r="G571" t="e">
        <f>+VLOOKUP(L571,BG!$D$10:$F$70,3,FALSE)</f>
        <v>#N/A</v>
      </c>
      <c r="H571" s="383" t="s">
        <v>1655</v>
      </c>
      <c r="I571" s="632">
        <v>24939781722</v>
      </c>
      <c r="J571" s="314">
        <f t="shared" si="45"/>
        <v>24939781.721999999</v>
      </c>
      <c r="K571" t="str">
        <f>+VLOOKUP(D571,'plan de cuentas'!C:G,4,0)</f>
        <v>PERDIDAS</v>
      </c>
      <c r="L571" t="str">
        <f>VLOOKUP(D571,'plan de cuentas'!C:H,5,0)</f>
        <v>Previsiones</v>
      </c>
      <c r="M571" t="str">
        <f>VLOOKUP(D571,'plan de cuentas'!C:I,6,0)</f>
        <v xml:space="preserve">Previsiones </v>
      </c>
      <c r="N571">
        <f>VLOOKUP(D571,'plan de cuentas'!C:J,7,0)</f>
        <v>0</v>
      </c>
      <c r="P571" t="str">
        <f t="shared" si="46"/>
        <v>74302</v>
      </c>
      <c r="Q571" t="str">
        <f t="shared" si="44"/>
        <v>71</v>
      </c>
    </row>
    <row r="572" spans="1:17" x14ac:dyDescent="0.25">
      <c r="A572" s="644">
        <v>44742</v>
      </c>
      <c r="B572" s="384">
        <v>6</v>
      </c>
      <c r="C572" s="384" t="s">
        <v>2967</v>
      </c>
      <c r="D572" s="384" t="s">
        <v>2461</v>
      </c>
      <c r="E572" t="str">
        <f t="shared" si="42"/>
        <v>710507470100098</v>
      </c>
      <c r="F572" t="str">
        <f t="shared" si="43"/>
        <v>0</v>
      </c>
      <c r="G572" t="e">
        <f>+VLOOKUP(L572,BG!$D$10:$F$70,3,FALSE)</f>
        <v>#N/A</v>
      </c>
      <c r="H572" s="384" t="s">
        <v>1288</v>
      </c>
      <c r="I572" s="633">
        <v>63984009</v>
      </c>
      <c r="J572" s="314">
        <f t="shared" si="45"/>
        <v>63984.008999999998</v>
      </c>
      <c r="K572" t="str">
        <f>+VLOOKUP(D572,'plan de cuentas'!C:G,4,0)</f>
        <v>PERDIDAS</v>
      </c>
      <c r="L572" t="str">
        <f>VLOOKUP(D572,'plan de cuentas'!C:H,5,0)</f>
        <v>Otros Ingresos/Egresos</v>
      </c>
      <c r="M572" t="str">
        <f>VLOOKUP(D572,'plan de cuentas'!C:I,6,0)</f>
        <v>Otros Ingresos/Egresos</v>
      </c>
      <c r="N572">
        <f>VLOOKUP(D572,'plan de cuentas'!C:J,7,0)</f>
        <v>0</v>
      </c>
      <c r="P572" t="str">
        <f t="shared" si="46"/>
        <v>74701</v>
      </c>
      <c r="Q572" t="str">
        <f t="shared" si="44"/>
        <v>71</v>
      </c>
    </row>
    <row r="573" spans="1:17" x14ac:dyDescent="0.25">
      <c r="A573" s="644">
        <v>44742</v>
      </c>
      <c r="B573" s="383">
        <v>6</v>
      </c>
      <c r="C573" s="383" t="s">
        <v>2007</v>
      </c>
      <c r="D573" s="383" t="s">
        <v>1289</v>
      </c>
      <c r="E573" t="str">
        <f t="shared" si="42"/>
        <v>710507470100099</v>
      </c>
      <c r="F573" t="str">
        <f t="shared" si="43"/>
        <v>0</v>
      </c>
      <c r="G573" t="e">
        <f>+VLOOKUP(L573,BG!$D$10:$F$70,3,FALSE)</f>
        <v>#N/A</v>
      </c>
      <c r="H573" s="383" t="s">
        <v>1288</v>
      </c>
      <c r="I573" s="632">
        <v>303810680</v>
      </c>
      <c r="J573" s="314">
        <f t="shared" si="45"/>
        <v>303810.68</v>
      </c>
      <c r="K573" t="str">
        <f>+VLOOKUP(D573,'plan de cuentas'!C:G,4,0)</f>
        <v>PERDIDAS</v>
      </c>
      <c r="L573" t="str">
        <f>VLOOKUP(D573,'plan de cuentas'!C:H,5,0)</f>
        <v>Otros Ingresos/Egresos</v>
      </c>
      <c r="M573" t="str">
        <f>VLOOKUP(D573,'plan de cuentas'!C:I,6,0)</f>
        <v>Otros Ingresos/Egresos</v>
      </c>
      <c r="N573">
        <f>VLOOKUP(D573,'plan de cuentas'!C:J,7,0)</f>
        <v>0</v>
      </c>
      <c r="P573" t="str">
        <f t="shared" si="46"/>
        <v>74701</v>
      </c>
      <c r="Q573" t="str">
        <f t="shared" si="44"/>
        <v>71</v>
      </c>
    </row>
    <row r="574" spans="1:17" x14ac:dyDescent="0.25">
      <c r="A574" s="644">
        <v>44742</v>
      </c>
      <c r="B574" s="384">
        <v>6</v>
      </c>
      <c r="C574" s="384" t="s">
        <v>2008</v>
      </c>
      <c r="D574" s="384" t="s">
        <v>1451</v>
      </c>
      <c r="E574" t="str">
        <f t="shared" si="42"/>
        <v>720107570200799</v>
      </c>
      <c r="F574" t="str">
        <f t="shared" si="43"/>
        <v>0</v>
      </c>
      <c r="G574" t="e">
        <f>+VLOOKUP(L574,BG!$D$10:$F$70,3,FALSE)</f>
        <v>#N/A</v>
      </c>
      <c r="H574" s="384" t="s">
        <v>1452</v>
      </c>
      <c r="I574" s="633">
        <v>1877398</v>
      </c>
      <c r="J574" s="314">
        <f t="shared" si="45"/>
        <v>1877.3979999999999</v>
      </c>
      <c r="K574" t="str">
        <f>+VLOOKUP(D574,'plan de cuentas'!C:G,4,0)</f>
        <v>PERDIDAS</v>
      </c>
      <c r="L574" t="str">
        <f>VLOOKUP(D574,'plan de cuentas'!C:H,5,0)</f>
        <v xml:space="preserve">Gastos administrativos </v>
      </c>
      <c r="M574" t="str">
        <f>VLOOKUP(D574,'plan de cuentas'!C:I,6,0)</f>
        <v>Gastos por servicios</v>
      </c>
      <c r="N574">
        <f>VLOOKUP(D574,'plan de cuentas'!C:J,7,0)</f>
        <v>0</v>
      </c>
      <c r="P574" t="str">
        <f t="shared" si="46"/>
        <v>75702</v>
      </c>
      <c r="Q574" t="str">
        <f t="shared" si="44"/>
        <v>72</v>
      </c>
    </row>
    <row r="575" spans="1:17" x14ac:dyDescent="0.25">
      <c r="A575" s="644">
        <v>44742</v>
      </c>
      <c r="B575" s="383">
        <v>6</v>
      </c>
      <c r="C575" s="383" t="s">
        <v>2009</v>
      </c>
      <c r="D575" s="383" t="s">
        <v>1290</v>
      </c>
      <c r="E575" t="str">
        <f t="shared" si="42"/>
        <v>720107570200899</v>
      </c>
      <c r="F575" t="str">
        <f t="shared" si="43"/>
        <v>0</v>
      </c>
      <c r="G575" t="e">
        <f>+VLOOKUP(L575,BG!$D$10:$F$70,3,FALSE)</f>
        <v>#N/A</v>
      </c>
      <c r="H575" s="383" t="s">
        <v>1291</v>
      </c>
      <c r="I575" s="632">
        <v>2413199933</v>
      </c>
      <c r="J575" s="314">
        <f t="shared" si="45"/>
        <v>2413199.9330000002</v>
      </c>
      <c r="K575" t="str">
        <f>+VLOOKUP(D575,'plan de cuentas'!C:G,4,0)</f>
        <v>PERDIDAS</v>
      </c>
      <c r="L575" t="str">
        <f>VLOOKUP(D575,'plan de cuentas'!C:H,5,0)</f>
        <v>Gastos de Ventas</v>
      </c>
      <c r="M575" t="str">
        <f>VLOOKUP(D575,'plan de cuentas'!C:I,6,0)</f>
        <v>Gastos por servicios</v>
      </c>
      <c r="N575">
        <f>VLOOKUP(D575,'plan de cuentas'!C:J,7,0)</f>
        <v>0</v>
      </c>
      <c r="P575" t="str">
        <f t="shared" si="46"/>
        <v>75702</v>
      </c>
      <c r="Q575" t="str">
        <f t="shared" si="44"/>
        <v>72</v>
      </c>
    </row>
    <row r="576" spans="1:17" x14ac:dyDescent="0.25">
      <c r="A576" s="644">
        <v>44742</v>
      </c>
      <c r="B576" s="384">
        <v>6</v>
      </c>
      <c r="C576" s="384" t="s">
        <v>2010</v>
      </c>
      <c r="D576" s="384" t="s">
        <v>1292</v>
      </c>
      <c r="E576" t="str">
        <f t="shared" si="42"/>
        <v>720107570201099</v>
      </c>
      <c r="F576" t="str">
        <f t="shared" si="43"/>
        <v>0</v>
      </c>
      <c r="G576" t="e">
        <f>+VLOOKUP(L576,BG!$D$10:$F$70,3,FALSE)</f>
        <v>#N/A</v>
      </c>
      <c r="H576" s="384" t="s">
        <v>1293</v>
      </c>
      <c r="I576" s="633">
        <v>271156509</v>
      </c>
      <c r="J576" s="314">
        <f t="shared" si="45"/>
        <v>271156.50900000002</v>
      </c>
      <c r="K576" t="str">
        <f>+VLOOKUP(D576,'plan de cuentas'!C:G,4,0)</f>
        <v>PERDIDAS</v>
      </c>
      <c r="L576" t="str">
        <f>VLOOKUP(D576,'plan de cuentas'!C:H,5,0)</f>
        <v>Gastos de Ventas</v>
      </c>
      <c r="M576" t="str">
        <f>VLOOKUP(D576,'plan de cuentas'!C:I,6,0)</f>
        <v>Gastos por servicios</v>
      </c>
      <c r="N576">
        <f>VLOOKUP(D576,'plan de cuentas'!C:J,7,0)</f>
        <v>0</v>
      </c>
      <c r="P576" t="str">
        <f t="shared" si="46"/>
        <v>75702</v>
      </c>
      <c r="Q576" t="str">
        <f t="shared" si="44"/>
        <v>72</v>
      </c>
    </row>
    <row r="577" spans="1:17" x14ac:dyDescent="0.25">
      <c r="A577" s="644">
        <v>44742</v>
      </c>
      <c r="B577" s="383">
        <v>7</v>
      </c>
      <c r="C577" s="383" t="s">
        <v>2968</v>
      </c>
      <c r="D577" s="383" t="s">
        <v>2462</v>
      </c>
      <c r="E577" t="str">
        <f t="shared" si="42"/>
        <v>720107570202099</v>
      </c>
      <c r="F577" t="str">
        <f t="shared" si="43"/>
        <v>0</v>
      </c>
      <c r="G577" t="e">
        <f>+VLOOKUP(L577,BG!$D$10:$F$70,3,FALSE)</f>
        <v>#N/A</v>
      </c>
      <c r="H577" s="383" t="s">
        <v>2779</v>
      </c>
      <c r="I577" s="632">
        <v>148619551</v>
      </c>
      <c r="J577" s="314">
        <f t="shared" si="45"/>
        <v>148619.55100000001</v>
      </c>
      <c r="K577" t="str">
        <f>+VLOOKUP(D577,'plan de cuentas'!C:G,4,0)</f>
        <v>PERDIDAS</v>
      </c>
      <c r="L577" t="str">
        <f>VLOOKUP(D577,'plan de cuentas'!C:H,5,0)</f>
        <v>Gastos de Ventas</v>
      </c>
      <c r="M577" t="str">
        <f>VLOOKUP(D577,'plan de cuentas'!C:I,6,0)</f>
        <v>Gastos por servicios</v>
      </c>
      <c r="N577">
        <f>VLOOKUP(D577,'plan de cuentas'!C:J,7,0)</f>
        <v>0</v>
      </c>
      <c r="P577" t="str">
        <f t="shared" si="46"/>
        <v>75702</v>
      </c>
      <c r="Q577" t="str">
        <f t="shared" si="44"/>
        <v>72</v>
      </c>
    </row>
    <row r="578" spans="1:17" x14ac:dyDescent="0.25">
      <c r="A578" s="644">
        <v>44742</v>
      </c>
      <c r="B578" s="384">
        <v>6</v>
      </c>
      <c r="C578" s="384" t="s">
        <v>2969</v>
      </c>
      <c r="D578" s="384" t="s">
        <v>2463</v>
      </c>
      <c r="E578" t="str">
        <f t="shared" si="42"/>
        <v>720107570204099</v>
      </c>
      <c r="F578" t="str">
        <f t="shared" si="43"/>
        <v>0</v>
      </c>
      <c r="G578" t="e">
        <f>+VLOOKUP(L578,BG!$D$10:$F$70,3,FALSE)</f>
        <v>#N/A</v>
      </c>
      <c r="H578" s="384" t="s">
        <v>2780</v>
      </c>
      <c r="I578" s="633">
        <v>5288361</v>
      </c>
      <c r="J578" s="314">
        <f t="shared" si="45"/>
        <v>5288.3609999999999</v>
      </c>
      <c r="K578" t="str">
        <f>+VLOOKUP(D578,'plan de cuentas'!C:G,4,0)</f>
        <v>PERDIDAS</v>
      </c>
      <c r="L578" t="str">
        <f>VLOOKUP(D578,'plan de cuentas'!C:H,5,0)</f>
        <v>Gastos de Ventas</v>
      </c>
      <c r="M578" t="str">
        <f>VLOOKUP(D578,'plan de cuentas'!C:I,6,0)</f>
        <v>Gastos por servicios</v>
      </c>
      <c r="N578">
        <f>VLOOKUP(D578,'plan de cuentas'!C:J,7,0)</f>
        <v>0</v>
      </c>
      <c r="P578" t="str">
        <f t="shared" si="46"/>
        <v>75702</v>
      </c>
      <c r="Q578" t="str">
        <f t="shared" si="44"/>
        <v>72</v>
      </c>
    </row>
    <row r="579" spans="1:17" x14ac:dyDescent="0.25">
      <c r="A579" s="644">
        <v>44742</v>
      </c>
      <c r="B579" s="383">
        <v>6</v>
      </c>
      <c r="C579" s="383" t="s">
        <v>2011</v>
      </c>
      <c r="D579" s="383" t="s">
        <v>1294</v>
      </c>
      <c r="E579" t="str">
        <f t="shared" si="42"/>
        <v>720107570204299</v>
      </c>
      <c r="F579" t="str">
        <f t="shared" si="43"/>
        <v>0</v>
      </c>
      <c r="G579" t="e">
        <f>+VLOOKUP(L579,BG!$D$10:$F$70,3,FALSE)</f>
        <v>#N/A</v>
      </c>
      <c r="H579" s="383" t="s">
        <v>1295</v>
      </c>
      <c r="I579" s="632">
        <v>32864136</v>
      </c>
      <c r="J579" s="314">
        <f t="shared" si="45"/>
        <v>32864.135999999999</v>
      </c>
      <c r="K579" t="str">
        <f>+VLOOKUP(D579,'plan de cuentas'!C:G,4,0)</f>
        <v>PERDIDAS</v>
      </c>
      <c r="L579" t="str">
        <f>VLOOKUP(D579,'plan de cuentas'!C:H,5,0)</f>
        <v>Gastos de Ventas</v>
      </c>
      <c r="M579" t="str">
        <f>VLOOKUP(D579,'plan de cuentas'!C:I,6,0)</f>
        <v>Gastos por servicios</v>
      </c>
      <c r="N579">
        <f>VLOOKUP(D579,'plan de cuentas'!C:J,7,0)</f>
        <v>0</v>
      </c>
      <c r="P579" t="str">
        <f t="shared" si="46"/>
        <v>75702</v>
      </c>
      <c r="Q579" t="str">
        <f t="shared" si="44"/>
        <v>72</v>
      </c>
    </row>
    <row r="580" spans="1:17" x14ac:dyDescent="0.25">
      <c r="A580" s="644">
        <v>44742</v>
      </c>
      <c r="B580" s="384">
        <v>7</v>
      </c>
      <c r="C580" s="384" t="s">
        <v>2012</v>
      </c>
      <c r="D580" s="384" t="s">
        <v>1453</v>
      </c>
      <c r="E580" t="str">
        <f t="shared" si="42"/>
        <v>720107570204499</v>
      </c>
      <c r="F580" t="str">
        <f t="shared" si="43"/>
        <v>0</v>
      </c>
      <c r="G580" t="e">
        <f>+VLOOKUP(L580,BG!$D$10:$F$70,3,FALSE)</f>
        <v>#N/A</v>
      </c>
      <c r="H580" s="384" t="s">
        <v>1454</v>
      </c>
      <c r="I580" s="633">
        <v>207464800</v>
      </c>
      <c r="J580" s="314">
        <f t="shared" si="45"/>
        <v>207464.8</v>
      </c>
      <c r="K580" t="str">
        <f>+VLOOKUP(D580,'plan de cuentas'!C:G,4,0)</f>
        <v>PERDIDAS</v>
      </c>
      <c r="L580" t="str">
        <f>VLOOKUP(D580,'plan de cuentas'!C:H,5,0)</f>
        <v>Gastos de Ventas</v>
      </c>
      <c r="M580" t="str">
        <f>VLOOKUP(D580,'plan de cuentas'!C:I,6,0)</f>
        <v>Gastos por servicios</v>
      </c>
      <c r="N580">
        <f>VLOOKUP(D580,'plan de cuentas'!C:J,7,0)</f>
        <v>0</v>
      </c>
      <c r="P580" t="str">
        <f t="shared" si="46"/>
        <v>75702</v>
      </c>
      <c r="Q580" t="str">
        <f t="shared" si="44"/>
        <v>72</v>
      </c>
    </row>
    <row r="581" spans="1:17" x14ac:dyDescent="0.25">
      <c r="A581" s="644">
        <v>44742</v>
      </c>
      <c r="B581" s="383">
        <v>7</v>
      </c>
      <c r="C581" s="383" t="s">
        <v>2013</v>
      </c>
      <c r="D581" s="383" t="s">
        <v>1296</v>
      </c>
      <c r="E581" t="str">
        <f t="shared" ref="E581:E644" si="47">+MID(D581,3,2)&amp;+MID(D581,6,1)&amp;+MID(D581,8,2)&amp;+MID(D581,11,3)&amp;+MID(D581,17,2)&amp;+MID(D581,20,3)&amp;+MID(D581,24,2)</f>
        <v>730107590200199</v>
      </c>
      <c r="F581" t="str">
        <f t="shared" ref="F581:F644" si="48">MID(E581,3,1)</f>
        <v>0</v>
      </c>
      <c r="G581" t="e">
        <f>+VLOOKUP(L581,BG!$D$10:$F$70,3,FALSE)</f>
        <v>#N/A</v>
      </c>
      <c r="H581" s="383" t="s">
        <v>1297</v>
      </c>
      <c r="I581" s="632">
        <v>727523445</v>
      </c>
      <c r="J581" s="314">
        <f t="shared" si="45"/>
        <v>727523.44499999995</v>
      </c>
      <c r="K581" t="str">
        <f>+VLOOKUP(D581,'plan de cuentas'!C:G,4,0)</f>
        <v>PERDIDAS</v>
      </c>
      <c r="L581" t="str">
        <f>VLOOKUP(D581,'plan de cuentas'!C:H,5,0)</f>
        <v xml:space="preserve">Gastos administrativos </v>
      </c>
      <c r="M581" t="str">
        <f>VLOOKUP(D581,'plan de cuentas'!C:I,6,0)</f>
        <v>Remuneraciones de administradores, directores, síndicos y consejo de vigilancia</v>
      </c>
      <c r="N581">
        <f>VLOOKUP(D581,'plan de cuentas'!C:J,7,0)</f>
        <v>0</v>
      </c>
      <c r="P581" t="str">
        <f t="shared" si="46"/>
        <v>75902</v>
      </c>
      <c r="Q581" t="str">
        <f t="shared" si="44"/>
        <v>73</v>
      </c>
    </row>
    <row r="582" spans="1:17" x14ac:dyDescent="0.25">
      <c r="A582" s="644">
        <v>44742</v>
      </c>
      <c r="B582" s="384">
        <v>6</v>
      </c>
      <c r="C582" s="384" t="s">
        <v>2014</v>
      </c>
      <c r="D582" s="384" t="s">
        <v>1455</v>
      </c>
      <c r="E582" t="str">
        <f t="shared" si="47"/>
        <v>730107590400199</v>
      </c>
      <c r="F582" t="str">
        <f t="shared" si="48"/>
        <v>0</v>
      </c>
      <c r="G582" t="e">
        <f>+VLOOKUP(L582,BG!$D$10:$F$70,3,FALSE)</f>
        <v>#N/A</v>
      </c>
      <c r="H582" s="384" t="s">
        <v>1456</v>
      </c>
      <c r="I582" s="633">
        <v>802774161</v>
      </c>
      <c r="J582" s="314">
        <f t="shared" si="45"/>
        <v>802774.16099999996</v>
      </c>
      <c r="K582" t="str">
        <f>+VLOOKUP(D582,'plan de cuentas'!C:G,4,0)</f>
        <v>PERDIDAS</v>
      </c>
      <c r="L582" t="str">
        <f>VLOOKUP(D582,'plan de cuentas'!C:H,5,0)</f>
        <v xml:space="preserve">Gastos administrativos </v>
      </c>
      <c r="M582" t="str">
        <f>VLOOKUP(D582,'plan de cuentas'!C:I,6,0)</f>
        <v>Sueldos y Jornales adm</v>
      </c>
      <c r="N582">
        <f>VLOOKUP(D582,'plan de cuentas'!C:J,7,0)</f>
        <v>0</v>
      </c>
      <c r="P582" t="str">
        <f t="shared" si="46"/>
        <v>75904</v>
      </c>
      <c r="Q582" t="str">
        <f t="shared" ref="Q582:Q645" si="49">+LEFT(E582,2)</f>
        <v>73</v>
      </c>
    </row>
    <row r="583" spans="1:17" x14ac:dyDescent="0.25">
      <c r="A583" s="644">
        <v>44742</v>
      </c>
      <c r="B583" s="383">
        <v>6</v>
      </c>
      <c r="C583" s="383" t="s">
        <v>5162</v>
      </c>
      <c r="D583" s="383" t="s">
        <v>1564</v>
      </c>
      <c r="E583" t="str">
        <f t="shared" si="47"/>
        <v>730107590400399</v>
      </c>
      <c r="F583" t="str">
        <f t="shared" si="48"/>
        <v>0</v>
      </c>
      <c r="G583" t="e">
        <f>+VLOOKUP(L583,BG!$D$10:$F$70,3,FALSE)</f>
        <v>#N/A</v>
      </c>
      <c r="H583" s="383" t="s">
        <v>1778</v>
      </c>
      <c r="I583" s="632">
        <v>-8397471</v>
      </c>
      <c r="J583" s="314">
        <f t="shared" si="45"/>
        <v>-8397.4709999999995</v>
      </c>
      <c r="K583" t="str">
        <f>+VLOOKUP(D583,'plan de cuentas'!C:G,4,0)</f>
        <v>PERDIDAS</v>
      </c>
      <c r="L583" t="str">
        <f>VLOOKUP(D583,'plan de cuentas'!C:H,5,0)</f>
        <v xml:space="preserve">Gastos administrativos </v>
      </c>
      <c r="M583" t="str">
        <f>VLOOKUP(D583,'plan de cuentas'!C:I,6,0)</f>
        <v>Gastos del personal y capacitación</v>
      </c>
      <c r="N583">
        <f>VLOOKUP(D583,'plan de cuentas'!C:J,7,0)</f>
        <v>0</v>
      </c>
      <c r="P583" t="str">
        <f t="shared" si="46"/>
        <v>75904</v>
      </c>
      <c r="Q583" t="str">
        <f t="shared" si="49"/>
        <v>73</v>
      </c>
    </row>
    <row r="584" spans="1:17" x14ac:dyDescent="0.25">
      <c r="A584" s="644">
        <v>44742</v>
      </c>
      <c r="B584" s="384">
        <v>6</v>
      </c>
      <c r="C584" s="384" t="s">
        <v>2015</v>
      </c>
      <c r="D584" s="384" t="s">
        <v>1298</v>
      </c>
      <c r="E584" t="str">
        <f t="shared" si="47"/>
        <v>730107590600199</v>
      </c>
      <c r="F584" t="str">
        <f t="shared" si="48"/>
        <v>0</v>
      </c>
      <c r="G584" t="e">
        <f>+VLOOKUP(L584,BG!$D$10:$F$70,3,FALSE)</f>
        <v>#N/A</v>
      </c>
      <c r="H584" s="384" t="s">
        <v>4967</v>
      </c>
      <c r="I584" s="633">
        <v>67081888</v>
      </c>
      <c r="J584" s="314">
        <f t="shared" si="45"/>
        <v>67081.888000000006</v>
      </c>
      <c r="K584" t="str">
        <f>+VLOOKUP(D584,'plan de cuentas'!C:G,4,0)</f>
        <v>PERDIDAS</v>
      </c>
      <c r="L584" t="str">
        <f>VLOOKUP(D584,'plan de cuentas'!C:H,5,0)</f>
        <v xml:space="preserve">Gastos administrativos </v>
      </c>
      <c r="M584" t="str">
        <f>VLOOKUP(D584,'plan de cuentas'!C:I,6,0)</f>
        <v>Sueldos y Jornales adm</v>
      </c>
      <c r="N584">
        <f>VLOOKUP(D584,'plan de cuentas'!C:J,7,0)</f>
        <v>0</v>
      </c>
      <c r="P584" t="str">
        <f t="shared" si="46"/>
        <v>75906</v>
      </c>
      <c r="Q584" t="str">
        <f t="shared" si="49"/>
        <v>73</v>
      </c>
    </row>
    <row r="585" spans="1:17" x14ac:dyDescent="0.25">
      <c r="A585" s="644">
        <v>44742</v>
      </c>
      <c r="B585" s="383">
        <v>6</v>
      </c>
      <c r="C585" s="383" t="s">
        <v>2016</v>
      </c>
      <c r="D585" s="383" t="s">
        <v>1301</v>
      </c>
      <c r="E585" t="str">
        <f t="shared" si="47"/>
        <v>730107590800099</v>
      </c>
      <c r="F585" t="str">
        <f t="shared" si="48"/>
        <v>0</v>
      </c>
      <c r="G585" t="e">
        <f>+VLOOKUP(L585,BG!$D$10:$F$70,3,FALSE)</f>
        <v>#N/A</v>
      </c>
      <c r="H585" s="383" t="s">
        <v>1300</v>
      </c>
      <c r="I585" s="632">
        <v>25381320</v>
      </c>
      <c r="J585" s="314">
        <f t="shared" si="45"/>
        <v>25381.32</v>
      </c>
      <c r="K585" t="str">
        <f>+VLOOKUP(D585,'plan de cuentas'!C:G,4,0)</f>
        <v>PERDIDAS</v>
      </c>
      <c r="L585" t="str">
        <f>VLOOKUP(D585,'plan de cuentas'!C:H,5,0)</f>
        <v xml:space="preserve">Gastos administrativos </v>
      </c>
      <c r="M585" t="str">
        <f>VLOOKUP(D585,'plan de cuentas'!C:I,6,0)</f>
        <v>Sueldos y Jornales adm</v>
      </c>
      <c r="N585">
        <f>VLOOKUP(D585,'plan de cuentas'!C:J,7,0)</f>
        <v>0</v>
      </c>
      <c r="P585" t="str">
        <f t="shared" si="46"/>
        <v>75908</v>
      </c>
      <c r="Q585" t="str">
        <f t="shared" si="49"/>
        <v>73</v>
      </c>
    </row>
    <row r="586" spans="1:17" x14ac:dyDescent="0.25">
      <c r="A586" s="644">
        <v>44742</v>
      </c>
      <c r="B586" s="384">
        <v>6</v>
      </c>
      <c r="C586" s="384" t="s">
        <v>2017</v>
      </c>
      <c r="D586" s="384" t="s">
        <v>1565</v>
      </c>
      <c r="E586" t="str">
        <f t="shared" si="47"/>
        <v>730107591200299</v>
      </c>
      <c r="F586" t="str">
        <f t="shared" si="48"/>
        <v>0</v>
      </c>
      <c r="G586" t="e">
        <f>+VLOOKUP(L586,BG!$D$10:$F$70,3,FALSE)</f>
        <v>#N/A</v>
      </c>
      <c r="H586" s="384" t="s">
        <v>1615</v>
      </c>
      <c r="I586" s="633">
        <v>8780000</v>
      </c>
      <c r="J586" s="314">
        <f t="shared" si="45"/>
        <v>8780</v>
      </c>
      <c r="K586" t="str">
        <f>+VLOOKUP(D586,'plan de cuentas'!C:G,4,0)</f>
        <v>PERDIDAS</v>
      </c>
      <c r="L586" t="str">
        <f>VLOOKUP(D586,'plan de cuentas'!C:H,5,0)</f>
        <v xml:space="preserve">Gastos administrativos </v>
      </c>
      <c r="M586" t="str">
        <f>VLOOKUP(D586,'plan de cuentas'!C:I,6,0)</f>
        <v>Sueldos y Jornales adm</v>
      </c>
      <c r="N586">
        <f>VLOOKUP(D586,'plan de cuentas'!C:J,7,0)</f>
        <v>0</v>
      </c>
      <c r="P586" t="str">
        <f t="shared" si="46"/>
        <v>75912</v>
      </c>
      <c r="Q586" t="str">
        <f t="shared" si="49"/>
        <v>73</v>
      </c>
    </row>
    <row r="587" spans="1:17" x14ac:dyDescent="0.25">
      <c r="A587" s="644">
        <v>44742</v>
      </c>
      <c r="B587" s="383">
        <v>6</v>
      </c>
      <c r="C587" s="383" t="s">
        <v>2970</v>
      </c>
      <c r="D587" s="383" t="s">
        <v>2466</v>
      </c>
      <c r="E587" t="str">
        <f t="shared" si="47"/>
        <v>730107591400399</v>
      </c>
      <c r="F587" t="str">
        <f t="shared" si="48"/>
        <v>0</v>
      </c>
      <c r="G587" t="e">
        <f>+VLOOKUP(L587,BG!$D$10:$F$70,3,FALSE)</f>
        <v>#N/A</v>
      </c>
      <c r="H587" s="383" t="s">
        <v>2783</v>
      </c>
      <c r="I587" s="632">
        <v>4578648</v>
      </c>
      <c r="J587" s="314">
        <f t="shared" si="45"/>
        <v>4578.6480000000001</v>
      </c>
      <c r="K587" t="str">
        <f>+VLOOKUP(D587,'plan de cuentas'!C:G,4,0)</f>
        <v>PERDIDAS</v>
      </c>
      <c r="L587" t="str">
        <f>VLOOKUP(D587,'plan de cuentas'!C:H,5,0)</f>
        <v xml:space="preserve">Gastos administrativos </v>
      </c>
      <c r="M587" t="str">
        <f>VLOOKUP(D587,'plan de cuentas'!C:I,6,0)</f>
        <v>Gastos del personal y capacitación</v>
      </c>
      <c r="N587">
        <f>VLOOKUP(D587,'plan de cuentas'!C:J,7,0)</f>
        <v>0</v>
      </c>
      <c r="P587" t="str">
        <f t="shared" si="46"/>
        <v>75914</v>
      </c>
      <c r="Q587" t="str">
        <f t="shared" si="49"/>
        <v>73</v>
      </c>
    </row>
    <row r="588" spans="1:17" x14ac:dyDescent="0.25">
      <c r="A588" s="644">
        <v>44742</v>
      </c>
      <c r="B588" s="384">
        <v>6</v>
      </c>
      <c r="C588" s="384" t="s">
        <v>2971</v>
      </c>
      <c r="D588" s="384" t="s">
        <v>2467</v>
      </c>
      <c r="E588" t="str">
        <f t="shared" si="47"/>
        <v>730107591400499</v>
      </c>
      <c r="F588" t="str">
        <f t="shared" si="48"/>
        <v>0</v>
      </c>
      <c r="G588" t="e">
        <f>+VLOOKUP(L588,BG!$D$10:$F$70,3,FALSE)</f>
        <v>#N/A</v>
      </c>
      <c r="H588" s="384" t="s">
        <v>2784</v>
      </c>
      <c r="I588" s="633">
        <v>9157296</v>
      </c>
      <c r="J588" s="314">
        <f t="shared" ref="J588:J651" si="50">I588/1000</f>
        <v>9157.2960000000003</v>
      </c>
      <c r="K588" t="str">
        <f>+VLOOKUP(D588,'plan de cuentas'!C:G,4,0)</f>
        <v>PERDIDAS</v>
      </c>
      <c r="L588" t="str">
        <f>VLOOKUP(D588,'plan de cuentas'!C:H,5,0)</f>
        <v xml:space="preserve">Gastos administrativos </v>
      </c>
      <c r="M588" t="str">
        <f>VLOOKUP(D588,'plan de cuentas'!C:I,6,0)</f>
        <v>Gastos del personal y capacitación</v>
      </c>
      <c r="N588">
        <f>VLOOKUP(D588,'plan de cuentas'!C:J,7,0)</f>
        <v>0</v>
      </c>
      <c r="P588" t="str">
        <f t="shared" ref="P588:P651" si="51">MID(E588,6,5)</f>
        <v>75914</v>
      </c>
      <c r="Q588" t="str">
        <f t="shared" si="49"/>
        <v>73</v>
      </c>
    </row>
    <row r="589" spans="1:17" x14ac:dyDescent="0.25">
      <c r="A589" s="644">
        <v>44742</v>
      </c>
      <c r="B589" s="383">
        <v>6</v>
      </c>
      <c r="C589" s="383" t="s">
        <v>2972</v>
      </c>
      <c r="D589" s="383" t="s">
        <v>2468</v>
      </c>
      <c r="E589" t="str">
        <f t="shared" si="47"/>
        <v>730107591400899</v>
      </c>
      <c r="F589" t="str">
        <f t="shared" si="48"/>
        <v>0</v>
      </c>
      <c r="G589" t="e">
        <f>+VLOOKUP(L589,BG!$D$10:$F$70,3,FALSE)</f>
        <v>#N/A</v>
      </c>
      <c r="H589" s="383" t="s">
        <v>2785</v>
      </c>
      <c r="I589" s="632">
        <v>66766972</v>
      </c>
      <c r="J589" s="314">
        <f t="shared" si="50"/>
        <v>66766.971999999994</v>
      </c>
      <c r="K589" t="str">
        <f>+VLOOKUP(D589,'plan de cuentas'!C:G,4,0)</f>
        <v>PERDIDAS</v>
      </c>
      <c r="L589" t="str">
        <f>VLOOKUP(D589,'plan de cuentas'!C:H,5,0)</f>
        <v xml:space="preserve">Gastos administrativos </v>
      </c>
      <c r="M589" t="str">
        <f>VLOOKUP(D589,'plan de cuentas'!C:I,6,0)</f>
        <v>Gastos del personal y capacitación</v>
      </c>
      <c r="N589">
        <f>VLOOKUP(D589,'plan de cuentas'!C:J,7,0)</f>
        <v>0</v>
      </c>
      <c r="P589" t="str">
        <f t="shared" si="51"/>
        <v>75914</v>
      </c>
      <c r="Q589" t="str">
        <f t="shared" si="49"/>
        <v>73</v>
      </c>
    </row>
    <row r="590" spans="1:17" x14ac:dyDescent="0.25">
      <c r="A590" s="644">
        <v>44742</v>
      </c>
      <c r="B590" s="384">
        <v>6</v>
      </c>
      <c r="C590" s="384" t="s">
        <v>2018</v>
      </c>
      <c r="D590" s="384" t="s">
        <v>1395</v>
      </c>
      <c r="E590" t="str">
        <f t="shared" si="47"/>
        <v>730107591401099</v>
      </c>
      <c r="F590" t="str">
        <f t="shared" si="48"/>
        <v>0</v>
      </c>
      <c r="G590" t="e">
        <f>+VLOOKUP(L590,BG!$D$10:$F$70,3,FALSE)</f>
        <v>#N/A</v>
      </c>
      <c r="H590" s="384" t="s">
        <v>1396</v>
      </c>
      <c r="I590" s="633">
        <v>1650000</v>
      </c>
      <c r="J590" s="314">
        <f t="shared" si="50"/>
        <v>1650</v>
      </c>
      <c r="K590" t="str">
        <f>+VLOOKUP(D590,'plan de cuentas'!C:G,4,0)</f>
        <v>PERDIDAS</v>
      </c>
      <c r="L590" t="str">
        <f>VLOOKUP(D590,'plan de cuentas'!C:H,5,0)</f>
        <v xml:space="preserve">Gastos administrativos </v>
      </c>
      <c r="M590" t="str">
        <f>VLOOKUP(D590,'plan de cuentas'!C:I,6,0)</f>
        <v>Gastos del personal y capacitación</v>
      </c>
      <c r="N590">
        <f>VLOOKUP(D590,'plan de cuentas'!C:J,7,0)</f>
        <v>0</v>
      </c>
      <c r="P590" t="str">
        <f t="shared" si="51"/>
        <v>75914</v>
      </c>
      <c r="Q590" t="str">
        <f t="shared" si="49"/>
        <v>73</v>
      </c>
    </row>
    <row r="591" spans="1:17" x14ac:dyDescent="0.25">
      <c r="A591" s="644">
        <v>44742</v>
      </c>
      <c r="B591" s="383">
        <v>6</v>
      </c>
      <c r="C591" s="383" t="s">
        <v>4927</v>
      </c>
      <c r="D591" s="383" t="s">
        <v>4891</v>
      </c>
      <c r="E591" t="str">
        <f t="shared" si="47"/>
        <v>730107591800099</v>
      </c>
      <c r="F591" t="str">
        <f t="shared" si="48"/>
        <v>0</v>
      </c>
      <c r="G591" t="e">
        <f>+VLOOKUP(L591,BG!$D$10:$F$70,3,FALSE)</f>
        <v>#N/A</v>
      </c>
      <c r="H591" s="383" t="s">
        <v>4906</v>
      </c>
      <c r="I591" s="632">
        <v>328182</v>
      </c>
      <c r="J591" s="314">
        <f t="shared" si="50"/>
        <v>328.18200000000002</v>
      </c>
      <c r="K591" t="str">
        <f>+VLOOKUP(D591,'plan de cuentas'!C:G,4,0)</f>
        <v>PERDIDAS</v>
      </c>
      <c r="L591" t="str">
        <f>VLOOKUP(D591,'plan de cuentas'!C:H,5,0)</f>
        <v xml:space="preserve">Gastos administrativos </v>
      </c>
      <c r="M591" t="str">
        <f>VLOOKUP(D591,'plan de cuentas'!C:I,6,0)</f>
        <v>Gastos del personal y capacitación</v>
      </c>
      <c r="N591">
        <f>VLOOKUP(D591,'plan de cuentas'!C:J,7,0)</f>
        <v>0</v>
      </c>
      <c r="P591" t="str">
        <f t="shared" si="51"/>
        <v>75918</v>
      </c>
      <c r="Q591" t="str">
        <f t="shared" si="49"/>
        <v>73</v>
      </c>
    </row>
    <row r="592" spans="1:17" x14ac:dyDescent="0.25">
      <c r="A592" s="644">
        <v>44742</v>
      </c>
      <c r="B592" s="384">
        <v>6</v>
      </c>
      <c r="C592" s="384" t="s">
        <v>4866</v>
      </c>
      <c r="D592" s="384" t="s">
        <v>1568</v>
      </c>
      <c r="E592" t="str">
        <f t="shared" si="47"/>
        <v>730107591800799</v>
      </c>
      <c r="F592" t="str">
        <f t="shared" si="48"/>
        <v>0</v>
      </c>
      <c r="G592" t="e">
        <f>+VLOOKUP(L592,BG!$D$10:$F$70,3,FALSE)</f>
        <v>#N/A</v>
      </c>
      <c r="H592" s="384" t="s">
        <v>4968</v>
      </c>
      <c r="I592" s="633">
        <v>45466574</v>
      </c>
      <c r="J592" s="314">
        <f t="shared" si="50"/>
        <v>45466.574000000001</v>
      </c>
      <c r="K592" t="str">
        <f>+VLOOKUP(D592,'plan de cuentas'!C:G,4,0)</f>
        <v>PERDIDAS</v>
      </c>
      <c r="L592" t="str">
        <f>VLOOKUP(D592,'plan de cuentas'!C:H,5,0)</f>
        <v xml:space="preserve">Gastos administrativos </v>
      </c>
      <c r="M592" t="str">
        <f>VLOOKUP(D592,'plan de cuentas'!C:I,6,0)</f>
        <v>Gastos del personal y capacitación</v>
      </c>
      <c r="N592">
        <f>VLOOKUP(D592,'plan de cuentas'!C:J,7,0)</f>
        <v>0</v>
      </c>
      <c r="P592" t="str">
        <f t="shared" si="51"/>
        <v>75918</v>
      </c>
      <c r="Q592" t="str">
        <f t="shared" si="49"/>
        <v>73</v>
      </c>
    </row>
    <row r="593" spans="1:17" x14ac:dyDescent="0.25">
      <c r="A593" s="644">
        <v>44742</v>
      </c>
      <c r="B593" s="383">
        <v>6</v>
      </c>
      <c r="C593" s="383" t="s">
        <v>2973</v>
      </c>
      <c r="D593" s="383" t="s">
        <v>2473</v>
      </c>
      <c r="E593" t="str">
        <f t="shared" si="47"/>
        <v>730107591802099</v>
      </c>
      <c r="F593" t="str">
        <f t="shared" si="48"/>
        <v>0</v>
      </c>
      <c r="G593" t="e">
        <f>+VLOOKUP(L593,BG!$D$10:$F$70,3,FALSE)</f>
        <v>#N/A</v>
      </c>
      <c r="H593" s="383" t="s">
        <v>1307</v>
      </c>
      <c r="I593" s="632">
        <v>5147818</v>
      </c>
      <c r="J593" s="314">
        <f t="shared" si="50"/>
        <v>5147.8180000000002</v>
      </c>
      <c r="K593" t="str">
        <f>+VLOOKUP(D593,'plan de cuentas'!C:G,4,0)</f>
        <v>PERDIDAS</v>
      </c>
      <c r="L593" t="str">
        <f>VLOOKUP(D593,'plan de cuentas'!C:H,5,0)</f>
        <v xml:space="preserve">Gastos administrativos </v>
      </c>
      <c r="M593" t="str">
        <f>VLOOKUP(D593,'plan de cuentas'!C:I,6,0)</f>
        <v>Gastos del personal y capacitación</v>
      </c>
      <c r="N593">
        <f>VLOOKUP(D593,'plan de cuentas'!C:J,7,0)</f>
        <v>0</v>
      </c>
      <c r="P593" t="str">
        <f t="shared" si="51"/>
        <v>75918</v>
      </c>
      <c r="Q593" t="str">
        <f t="shared" si="49"/>
        <v>73</v>
      </c>
    </row>
    <row r="594" spans="1:17" x14ac:dyDescent="0.25">
      <c r="A594" s="644">
        <v>44742</v>
      </c>
      <c r="B594" s="384">
        <v>6</v>
      </c>
      <c r="C594" s="384" t="s">
        <v>2019</v>
      </c>
      <c r="D594" s="384" t="s">
        <v>1308</v>
      </c>
      <c r="E594" t="str">
        <f t="shared" si="47"/>
        <v>730107592000299</v>
      </c>
      <c r="F594" t="str">
        <f t="shared" si="48"/>
        <v>0</v>
      </c>
      <c r="G594" t="e">
        <f>+VLOOKUP(L594,BG!$D$10:$F$70,3,FALSE)</f>
        <v>#N/A</v>
      </c>
      <c r="H594" s="384" t="s">
        <v>4969</v>
      </c>
      <c r="I594" s="633">
        <v>126659342</v>
      </c>
      <c r="J594" s="314">
        <f t="shared" si="50"/>
        <v>126659.342</v>
      </c>
      <c r="K594" t="str">
        <f>+VLOOKUP(D594,'plan de cuentas'!C:G,4,0)</f>
        <v>PERDIDAS</v>
      </c>
      <c r="L594" t="str">
        <f>VLOOKUP(D594,'plan de cuentas'!C:H,5,0)</f>
        <v xml:space="preserve">Gastos administrativos </v>
      </c>
      <c r="M594" t="str">
        <f>VLOOKUP(D594,'plan de cuentas'!C:I,6,0)</f>
        <v>Aporte Patronal</v>
      </c>
      <c r="N594">
        <f>VLOOKUP(D594,'plan de cuentas'!C:J,7,0)</f>
        <v>0</v>
      </c>
      <c r="P594" t="str">
        <f t="shared" si="51"/>
        <v>75920</v>
      </c>
      <c r="Q594" t="str">
        <f t="shared" si="49"/>
        <v>73</v>
      </c>
    </row>
    <row r="595" spans="1:17" x14ac:dyDescent="0.25">
      <c r="A595" s="644">
        <v>44742</v>
      </c>
      <c r="B595" s="383">
        <v>6</v>
      </c>
      <c r="C595" s="383" t="s">
        <v>2020</v>
      </c>
      <c r="D595" s="383" t="s">
        <v>1459</v>
      </c>
      <c r="E595" t="str">
        <f t="shared" si="47"/>
        <v>730107592200199</v>
      </c>
      <c r="F595" t="str">
        <f t="shared" si="48"/>
        <v>0</v>
      </c>
      <c r="G595" t="e">
        <f>+VLOOKUP(L595,BG!$D$10:$F$70,3,FALSE)</f>
        <v>#N/A</v>
      </c>
      <c r="H595" s="383" t="s">
        <v>1460</v>
      </c>
      <c r="I595" s="632">
        <v>5837766</v>
      </c>
      <c r="J595" s="314">
        <f t="shared" si="50"/>
        <v>5837.7659999999996</v>
      </c>
      <c r="K595" t="str">
        <f>+VLOOKUP(D595,'plan de cuentas'!C:G,4,0)</f>
        <v>PERDIDAS</v>
      </c>
      <c r="L595" t="str">
        <f>VLOOKUP(D595,'plan de cuentas'!C:H,5,0)</f>
        <v xml:space="preserve">Gastos administrativos </v>
      </c>
      <c r="M595" t="str">
        <f>VLOOKUP(D595,'plan de cuentas'!C:I,6,0)</f>
        <v>Bonificación al personal</v>
      </c>
      <c r="N595">
        <f>VLOOKUP(D595,'plan de cuentas'!C:J,7,0)</f>
        <v>0</v>
      </c>
      <c r="P595" t="str">
        <f t="shared" si="51"/>
        <v>75922</v>
      </c>
      <c r="Q595" t="str">
        <f t="shared" si="49"/>
        <v>73</v>
      </c>
    </row>
    <row r="596" spans="1:17" x14ac:dyDescent="0.25">
      <c r="A596" s="644">
        <v>44742</v>
      </c>
      <c r="B596" s="384">
        <v>6</v>
      </c>
      <c r="C596" s="384" t="s">
        <v>2974</v>
      </c>
      <c r="D596" s="384" t="s">
        <v>2475</v>
      </c>
      <c r="E596" t="str">
        <f t="shared" si="47"/>
        <v>730107610202299</v>
      </c>
      <c r="F596" t="str">
        <f t="shared" si="48"/>
        <v>0</v>
      </c>
      <c r="G596" t="e">
        <f>+VLOOKUP(L596,BG!$D$10:$F$70,3,FALSE)</f>
        <v>#N/A</v>
      </c>
      <c r="H596" s="384" t="s">
        <v>2789</v>
      </c>
      <c r="I596" s="633">
        <v>1140040</v>
      </c>
      <c r="J596" s="314">
        <f t="shared" si="50"/>
        <v>1140.04</v>
      </c>
      <c r="K596" t="str">
        <f>+VLOOKUP(D596,'plan de cuentas'!C:G,4,0)</f>
        <v>PERDIDAS</v>
      </c>
      <c r="L596" t="str">
        <f>VLOOKUP(D596,'plan de cuentas'!C:H,5,0)</f>
        <v xml:space="preserve">Gastos administrativos </v>
      </c>
      <c r="M596" t="str">
        <f>VLOOKUP(D596,'plan de cuentas'!C:I,6,0)</f>
        <v>Seguros Pagados</v>
      </c>
      <c r="N596">
        <f>VLOOKUP(D596,'plan de cuentas'!C:J,7,0)</f>
        <v>0</v>
      </c>
      <c r="P596" t="str">
        <f t="shared" si="51"/>
        <v>76102</v>
      </c>
      <c r="Q596" t="str">
        <f t="shared" si="49"/>
        <v>73</v>
      </c>
    </row>
    <row r="597" spans="1:17" x14ac:dyDescent="0.25">
      <c r="A597" s="644">
        <v>44742</v>
      </c>
      <c r="B597" s="383">
        <v>6</v>
      </c>
      <c r="C597" s="383" t="s">
        <v>2021</v>
      </c>
      <c r="D597" s="383" t="s">
        <v>1569</v>
      </c>
      <c r="E597" t="str">
        <f t="shared" si="47"/>
        <v>730107610402499</v>
      </c>
      <c r="F597" t="str">
        <f t="shared" si="48"/>
        <v>0</v>
      </c>
      <c r="G597" t="e">
        <f>+VLOOKUP(L597,BG!$D$10:$F$70,3,FALSE)</f>
        <v>#N/A</v>
      </c>
      <c r="H597" s="383" t="s">
        <v>1620</v>
      </c>
      <c r="I597" s="632">
        <v>4103814</v>
      </c>
      <c r="J597" s="314">
        <f t="shared" si="50"/>
        <v>4103.8140000000003</v>
      </c>
      <c r="K597" t="str">
        <f>+VLOOKUP(D597,'plan de cuentas'!C:G,4,0)</f>
        <v>PERDIDAS</v>
      </c>
      <c r="L597" t="str">
        <f>VLOOKUP(D597,'plan de cuentas'!C:H,5,0)</f>
        <v xml:space="preserve">Gastos administrativos </v>
      </c>
      <c r="M597" t="str">
        <f>VLOOKUP(D597,'plan de cuentas'!C:I,6,0)</f>
        <v>Seguros Pagados</v>
      </c>
      <c r="N597">
        <f>VLOOKUP(D597,'plan de cuentas'!C:J,7,0)</f>
        <v>0</v>
      </c>
      <c r="P597" t="str">
        <f t="shared" si="51"/>
        <v>76104</v>
      </c>
      <c r="Q597" t="str">
        <f t="shared" si="49"/>
        <v>73</v>
      </c>
    </row>
    <row r="598" spans="1:17" x14ac:dyDescent="0.25">
      <c r="A598" s="644">
        <v>44742</v>
      </c>
      <c r="B598" s="384">
        <v>6</v>
      </c>
      <c r="C598" s="384" t="s">
        <v>2975</v>
      </c>
      <c r="D598" s="384" t="s">
        <v>2477</v>
      </c>
      <c r="E598" t="str">
        <f t="shared" si="47"/>
        <v>730107611000099</v>
      </c>
      <c r="F598" t="str">
        <f t="shared" si="48"/>
        <v>0</v>
      </c>
      <c r="G598" t="e">
        <f>+VLOOKUP(L598,BG!$D$10:$F$70,3,FALSE)</f>
        <v>#N/A</v>
      </c>
      <c r="H598" s="384" t="s">
        <v>2791</v>
      </c>
      <c r="I598" s="633">
        <v>373673470</v>
      </c>
      <c r="J598" s="314">
        <f t="shared" si="50"/>
        <v>373673.47</v>
      </c>
      <c r="K598" t="str">
        <f>+VLOOKUP(D598,'plan de cuentas'!C:G,4,0)</f>
        <v>PERDIDAS</v>
      </c>
      <c r="L598" t="str">
        <f>VLOOKUP(D598,'plan de cuentas'!C:H,5,0)</f>
        <v xml:space="preserve">Gastos administrativos </v>
      </c>
      <c r="M598" t="str">
        <f>VLOOKUP(D598,'plan de cuentas'!C:I,6,0)</f>
        <v>Seguros Pagados</v>
      </c>
      <c r="N598">
        <f>VLOOKUP(D598,'plan de cuentas'!C:J,7,0)</f>
        <v>0</v>
      </c>
      <c r="P598" t="str">
        <f t="shared" si="51"/>
        <v>76110</v>
      </c>
      <c r="Q598" t="str">
        <f t="shared" si="49"/>
        <v>73</v>
      </c>
    </row>
    <row r="599" spans="1:17" x14ac:dyDescent="0.25">
      <c r="A599" s="644">
        <v>44742</v>
      </c>
      <c r="B599" s="383">
        <v>6</v>
      </c>
      <c r="C599" s="383" t="s">
        <v>2022</v>
      </c>
      <c r="D599" s="383" t="s">
        <v>1621</v>
      </c>
      <c r="E599" t="str">
        <f t="shared" si="47"/>
        <v>730107611000199</v>
      </c>
      <c r="F599" t="str">
        <f t="shared" si="48"/>
        <v>0</v>
      </c>
      <c r="G599" t="e">
        <f>+VLOOKUP(L599,BG!$D$10:$F$70,3,FALSE)</f>
        <v>#N/A</v>
      </c>
      <c r="H599" s="383" t="s">
        <v>1463</v>
      </c>
      <c r="I599" s="632">
        <v>278877</v>
      </c>
      <c r="J599" s="314">
        <f t="shared" si="50"/>
        <v>278.87700000000001</v>
      </c>
      <c r="K599" t="str">
        <f>+VLOOKUP(D599,'plan de cuentas'!C:G,4,0)</f>
        <v>PERDIDAS</v>
      </c>
      <c r="L599" t="str">
        <f>VLOOKUP(D599,'plan de cuentas'!C:H,5,0)</f>
        <v xml:space="preserve">Gastos administrativos </v>
      </c>
      <c r="M599" t="str">
        <f>VLOOKUP(D599,'plan de cuentas'!C:I,6,0)</f>
        <v>Seguros Pagados</v>
      </c>
      <c r="N599">
        <f>VLOOKUP(D599,'plan de cuentas'!C:J,7,0)</f>
        <v>0</v>
      </c>
      <c r="P599" t="str">
        <f t="shared" si="51"/>
        <v>76110</v>
      </c>
      <c r="Q599" t="str">
        <f t="shared" si="49"/>
        <v>73</v>
      </c>
    </row>
    <row r="600" spans="1:17" x14ac:dyDescent="0.25">
      <c r="A600" s="644">
        <v>44742</v>
      </c>
      <c r="B600" s="384">
        <v>6</v>
      </c>
      <c r="C600" s="384" t="s">
        <v>2023</v>
      </c>
      <c r="D600" s="384" t="s">
        <v>1516</v>
      </c>
      <c r="E600" t="str">
        <f t="shared" si="47"/>
        <v>730107611000599</v>
      </c>
      <c r="F600" t="str">
        <f t="shared" si="48"/>
        <v>0</v>
      </c>
      <c r="G600" t="e">
        <f>+VLOOKUP(L600,BG!$D$10:$F$70,3,FALSE)</f>
        <v>#N/A</v>
      </c>
      <c r="H600" s="384" t="s">
        <v>4970</v>
      </c>
      <c r="I600" s="633">
        <v>17885384</v>
      </c>
      <c r="J600" s="314">
        <f t="shared" si="50"/>
        <v>17885.383999999998</v>
      </c>
      <c r="K600" t="str">
        <f>+VLOOKUP(D600,'plan de cuentas'!C:G,4,0)</f>
        <v>PERDIDAS</v>
      </c>
      <c r="L600" t="str">
        <f>VLOOKUP(D600,'plan de cuentas'!C:H,5,0)</f>
        <v xml:space="preserve">Gastos administrativos </v>
      </c>
      <c r="M600" t="str">
        <f>VLOOKUP(D600,'plan de cuentas'!C:I,6,0)</f>
        <v>Seguros Pagados</v>
      </c>
      <c r="N600">
        <f>VLOOKUP(D600,'plan de cuentas'!C:J,7,0)</f>
        <v>0</v>
      </c>
      <c r="P600" t="str">
        <f t="shared" si="51"/>
        <v>76110</v>
      </c>
      <c r="Q600" t="str">
        <f t="shared" si="49"/>
        <v>73</v>
      </c>
    </row>
    <row r="601" spans="1:17" x14ac:dyDescent="0.25">
      <c r="A601" s="644">
        <v>44742</v>
      </c>
      <c r="B601" s="383">
        <v>6</v>
      </c>
      <c r="C601" s="383" t="s">
        <v>2976</v>
      </c>
      <c r="D601" s="383" t="s">
        <v>2478</v>
      </c>
      <c r="E601" t="str">
        <f t="shared" si="47"/>
        <v>730107611003999</v>
      </c>
      <c r="F601" t="str">
        <f t="shared" si="48"/>
        <v>0</v>
      </c>
      <c r="G601" t="e">
        <f>+VLOOKUP(L601,BG!$D$10:$F$70,3,FALSE)</f>
        <v>#N/A</v>
      </c>
      <c r="H601" s="383" t="s">
        <v>2792</v>
      </c>
      <c r="I601" s="632">
        <v>20266779</v>
      </c>
      <c r="J601" s="314">
        <f t="shared" si="50"/>
        <v>20266.778999999999</v>
      </c>
      <c r="K601" t="str">
        <f>+VLOOKUP(D601,'plan de cuentas'!C:G,4,0)</f>
        <v>PERDIDAS</v>
      </c>
      <c r="L601" t="str">
        <f>VLOOKUP(D601,'plan de cuentas'!C:H,5,0)</f>
        <v xml:space="preserve">Gastos administrativos </v>
      </c>
      <c r="M601" t="str">
        <f>VLOOKUP(D601,'plan de cuentas'!C:I,6,0)</f>
        <v>Seguros Pagados</v>
      </c>
      <c r="N601">
        <f>VLOOKUP(D601,'plan de cuentas'!C:J,7,0)</f>
        <v>0</v>
      </c>
      <c r="P601" t="str">
        <f t="shared" si="51"/>
        <v>76110</v>
      </c>
      <c r="Q601" t="str">
        <f t="shared" si="49"/>
        <v>73</v>
      </c>
    </row>
    <row r="602" spans="1:17" s="315" customFormat="1" x14ac:dyDescent="0.25">
      <c r="A602" s="701">
        <v>44742</v>
      </c>
      <c r="B602" s="702">
        <v>7</v>
      </c>
      <c r="C602" s="702" t="s">
        <v>2024</v>
      </c>
      <c r="D602" s="702" t="s">
        <v>1464</v>
      </c>
      <c r="E602" s="315" t="str">
        <f t="shared" si="47"/>
        <v>730107630200199</v>
      </c>
      <c r="F602" s="315" t="str">
        <f t="shared" si="48"/>
        <v>0</v>
      </c>
      <c r="G602" s="315" t="e">
        <f>+VLOOKUP(L602,BG!$D$10:$F$70,3,FALSE)</f>
        <v>#N/A</v>
      </c>
      <c r="H602" s="702" t="s">
        <v>1465</v>
      </c>
      <c r="I602" s="703">
        <v>203862816</v>
      </c>
      <c r="J602" s="554">
        <f t="shared" si="50"/>
        <v>203862.81599999999</v>
      </c>
      <c r="K602" s="315" t="str">
        <f>+VLOOKUP(D602,'plan de cuentas'!C:G,4,0)</f>
        <v>PERDIDAS</v>
      </c>
      <c r="L602" s="315" t="str">
        <f>VLOOKUP(D602,'plan de cuentas'!C:H,5,0)</f>
        <v>Depreciacion/Amortización</v>
      </c>
      <c r="M602" s="315" t="str">
        <f>VLOOKUP(D602,'plan de cuentas'!C:I,6,0)</f>
        <v>Depreciacion/Amortización</v>
      </c>
      <c r="N602" s="315">
        <f>VLOOKUP(D602,'plan de cuentas'!C:J,7,0)</f>
        <v>0</v>
      </c>
      <c r="P602" s="315" t="str">
        <f t="shared" si="51"/>
        <v>76302</v>
      </c>
      <c r="Q602" s="315" t="str">
        <f t="shared" si="49"/>
        <v>73</v>
      </c>
    </row>
    <row r="603" spans="1:17" x14ac:dyDescent="0.25">
      <c r="A603" s="644">
        <v>44742</v>
      </c>
      <c r="B603" s="383">
        <v>6</v>
      </c>
      <c r="C603" s="383" t="s">
        <v>2025</v>
      </c>
      <c r="D603" s="383" t="s">
        <v>1466</v>
      </c>
      <c r="E603" t="str">
        <f t="shared" si="47"/>
        <v>730107630400099</v>
      </c>
      <c r="F603" t="str">
        <f t="shared" si="48"/>
        <v>0</v>
      </c>
      <c r="G603" t="e">
        <f>+VLOOKUP(L603,BG!$D$10:$F$70,3,FALSE)</f>
        <v>#N/A</v>
      </c>
      <c r="H603" s="383" t="s">
        <v>1467</v>
      </c>
      <c r="I603" s="632">
        <v>150527306</v>
      </c>
      <c r="J603" s="314">
        <f t="shared" si="50"/>
        <v>150527.30600000001</v>
      </c>
      <c r="K603" t="str">
        <f>+VLOOKUP(D603,'plan de cuentas'!C:G,4,0)</f>
        <v>PERDIDAS</v>
      </c>
      <c r="L603" t="str">
        <f>VLOOKUP(D603,'plan de cuentas'!C:H,5,0)</f>
        <v>Depreciacion/Amortización</v>
      </c>
      <c r="M603" t="str">
        <f>VLOOKUP(D603,'plan de cuentas'!C:I,6,0)</f>
        <v>Depreciacion/Amortización</v>
      </c>
      <c r="N603">
        <f>VLOOKUP(D603,'plan de cuentas'!C:J,7,0)</f>
        <v>0</v>
      </c>
      <c r="P603" t="str">
        <f t="shared" si="51"/>
        <v>76304</v>
      </c>
      <c r="Q603" t="str">
        <f t="shared" si="49"/>
        <v>73</v>
      </c>
    </row>
    <row r="604" spans="1:17" x14ac:dyDescent="0.25">
      <c r="A604" s="644">
        <v>44742</v>
      </c>
      <c r="B604" s="384">
        <v>6</v>
      </c>
      <c r="C604" s="384" t="s">
        <v>2098</v>
      </c>
      <c r="D604" s="384" t="s">
        <v>2094</v>
      </c>
      <c r="E604" t="str">
        <f t="shared" si="47"/>
        <v>730107630400399</v>
      </c>
      <c r="F604" t="str">
        <f t="shared" si="48"/>
        <v>0</v>
      </c>
      <c r="G604" t="e">
        <f>+VLOOKUP(L604,BG!$D$10:$F$70,3,FALSE)</f>
        <v>#N/A</v>
      </c>
      <c r="H604" s="384" t="s">
        <v>1029</v>
      </c>
      <c r="I604" s="633">
        <v>14931697</v>
      </c>
      <c r="J604" s="314">
        <f t="shared" si="50"/>
        <v>14931.697</v>
      </c>
      <c r="K604" t="str">
        <f>+VLOOKUP(D604,'plan de cuentas'!C:G,4,0)</f>
        <v>PERDIDAS</v>
      </c>
      <c r="L604" t="str">
        <f>VLOOKUP(D604,'plan de cuentas'!C:H,5,0)</f>
        <v>Depreciacion/Amortización</v>
      </c>
      <c r="M604" t="str">
        <f>VLOOKUP(D604,'plan de cuentas'!C:I,6,0)</f>
        <v>Depreciacion/Amortización</v>
      </c>
      <c r="N604">
        <f>VLOOKUP(D604,'plan de cuentas'!C:J,7,0)</f>
        <v>0</v>
      </c>
      <c r="P604" t="str">
        <f t="shared" si="51"/>
        <v>76304</v>
      </c>
      <c r="Q604" t="str">
        <f t="shared" si="49"/>
        <v>73</v>
      </c>
    </row>
    <row r="605" spans="1:17" x14ac:dyDescent="0.25">
      <c r="A605" s="644">
        <v>44742</v>
      </c>
      <c r="B605" s="383">
        <v>6</v>
      </c>
      <c r="C605" s="383" t="s">
        <v>2026</v>
      </c>
      <c r="D605" s="383" t="s">
        <v>1468</v>
      </c>
      <c r="E605" t="str">
        <f t="shared" si="47"/>
        <v>730107630400699</v>
      </c>
      <c r="F605" t="str">
        <f t="shared" si="48"/>
        <v>0</v>
      </c>
      <c r="G605" t="e">
        <f>+VLOOKUP(L605,BG!$D$10:$F$70,3,FALSE)</f>
        <v>#N/A</v>
      </c>
      <c r="H605" s="383" t="s">
        <v>1469</v>
      </c>
      <c r="I605" s="632">
        <v>8337672</v>
      </c>
      <c r="J605" s="314">
        <f t="shared" si="50"/>
        <v>8337.6720000000005</v>
      </c>
      <c r="K605" t="str">
        <f>+VLOOKUP(D605,'plan de cuentas'!C:G,4,0)</f>
        <v>PERDIDAS</v>
      </c>
      <c r="L605" t="str">
        <f>VLOOKUP(D605,'plan de cuentas'!C:H,5,0)</f>
        <v>Depreciacion/Amortización</v>
      </c>
      <c r="M605" t="str">
        <f>VLOOKUP(D605,'plan de cuentas'!C:I,6,0)</f>
        <v>Depreciacion/Amortización</v>
      </c>
      <c r="N605">
        <f>VLOOKUP(D605,'plan de cuentas'!C:J,7,0)</f>
        <v>0</v>
      </c>
      <c r="P605" t="str">
        <f t="shared" si="51"/>
        <v>76304</v>
      </c>
      <c r="Q605" t="str">
        <f t="shared" si="49"/>
        <v>73</v>
      </c>
    </row>
    <row r="606" spans="1:17" x14ac:dyDescent="0.25">
      <c r="A606" s="644">
        <v>44742</v>
      </c>
      <c r="B606" s="384">
        <v>6</v>
      </c>
      <c r="C606" s="384" t="s">
        <v>2027</v>
      </c>
      <c r="D606" s="384" t="s">
        <v>1470</v>
      </c>
      <c r="E606" t="str">
        <f t="shared" si="47"/>
        <v>730107630600099</v>
      </c>
      <c r="F606" t="str">
        <f t="shared" si="48"/>
        <v>0</v>
      </c>
      <c r="G606" t="e">
        <f>+VLOOKUP(L606,BG!$D$10:$F$70,3,FALSE)</f>
        <v>#N/A</v>
      </c>
      <c r="H606" s="384" t="s">
        <v>1041</v>
      </c>
      <c r="I606" s="633">
        <v>692017715</v>
      </c>
      <c r="J606" s="314">
        <f t="shared" si="50"/>
        <v>692017.71499999997</v>
      </c>
      <c r="K606" t="str">
        <f>+VLOOKUP(D606,'plan de cuentas'!C:G,4,0)</f>
        <v>PERDIDAS</v>
      </c>
      <c r="L606" t="str">
        <f>VLOOKUP(D606,'plan de cuentas'!C:H,5,0)</f>
        <v>Depreciacion/Amortización</v>
      </c>
      <c r="M606" t="str">
        <f>VLOOKUP(D606,'plan de cuentas'!C:I,6,0)</f>
        <v>Depreciacion/Amortización</v>
      </c>
      <c r="N606">
        <f>VLOOKUP(D606,'plan de cuentas'!C:J,7,0)</f>
        <v>0</v>
      </c>
      <c r="P606" t="str">
        <f t="shared" si="51"/>
        <v>76306</v>
      </c>
      <c r="Q606" t="str">
        <f t="shared" si="49"/>
        <v>73</v>
      </c>
    </row>
    <row r="607" spans="1:17" x14ac:dyDescent="0.25">
      <c r="A607" s="644">
        <v>44742</v>
      </c>
      <c r="B607" s="383">
        <v>6</v>
      </c>
      <c r="C607" s="383" t="s">
        <v>2028</v>
      </c>
      <c r="D607" s="383" t="s">
        <v>1471</v>
      </c>
      <c r="E607" t="str">
        <f t="shared" si="47"/>
        <v>730107630800099</v>
      </c>
      <c r="F607" t="str">
        <f t="shared" si="48"/>
        <v>0</v>
      </c>
      <c r="G607" t="e">
        <f>+VLOOKUP(L607,BG!$D$10:$F$70,3,FALSE)</f>
        <v>#N/A</v>
      </c>
      <c r="H607" s="383" t="s">
        <v>1046</v>
      </c>
      <c r="I607" s="632">
        <v>20766277</v>
      </c>
      <c r="J607" s="314">
        <f t="shared" si="50"/>
        <v>20766.276999999998</v>
      </c>
      <c r="K607" t="str">
        <f>+VLOOKUP(D607,'plan de cuentas'!C:G,4,0)</f>
        <v>PERDIDAS</v>
      </c>
      <c r="L607" t="str">
        <f>VLOOKUP(D607,'plan de cuentas'!C:H,5,0)</f>
        <v>Depreciacion/Amortización</v>
      </c>
      <c r="M607" t="str">
        <f>VLOOKUP(D607,'plan de cuentas'!C:I,6,0)</f>
        <v>Depreciacion/Amortización</v>
      </c>
      <c r="N607">
        <f>VLOOKUP(D607,'plan de cuentas'!C:J,7,0)</f>
        <v>0</v>
      </c>
      <c r="P607" t="str">
        <f t="shared" si="51"/>
        <v>76308</v>
      </c>
      <c r="Q607" t="str">
        <f t="shared" si="49"/>
        <v>73</v>
      </c>
    </row>
    <row r="608" spans="1:17" x14ac:dyDescent="0.25">
      <c r="A608" s="644">
        <v>44742</v>
      </c>
      <c r="B608" s="384">
        <v>6</v>
      </c>
      <c r="C608" s="384" t="s">
        <v>2029</v>
      </c>
      <c r="D608" s="384" t="s">
        <v>1472</v>
      </c>
      <c r="E608" t="str">
        <f t="shared" si="47"/>
        <v>730107631000099</v>
      </c>
      <c r="F608" t="str">
        <f t="shared" si="48"/>
        <v>0</v>
      </c>
      <c r="G608" t="e">
        <f>+VLOOKUP(L608,BG!$D$10:$F$70,3,FALSE)</f>
        <v>#N/A</v>
      </c>
      <c r="H608" s="384" t="s">
        <v>1051</v>
      </c>
      <c r="I608" s="633">
        <v>9995683</v>
      </c>
      <c r="J608" s="314">
        <f t="shared" si="50"/>
        <v>9995.6830000000009</v>
      </c>
      <c r="K608" t="str">
        <f>+VLOOKUP(D608,'plan de cuentas'!C:G,4,0)</f>
        <v>PERDIDAS</v>
      </c>
      <c r="L608" t="str">
        <f>VLOOKUP(D608,'plan de cuentas'!C:H,5,0)</f>
        <v>Depreciacion/Amortización</v>
      </c>
      <c r="M608" t="str">
        <f>VLOOKUP(D608,'plan de cuentas'!C:I,6,0)</f>
        <v>Depreciacion/Amortización</v>
      </c>
      <c r="N608">
        <f>VLOOKUP(D608,'plan de cuentas'!C:J,7,0)</f>
        <v>0</v>
      </c>
      <c r="P608" t="str">
        <f t="shared" si="51"/>
        <v>76310</v>
      </c>
      <c r="Q608" t="str">
        <f t="shared" si="49"/>
        <v>73</v>
      </c>
    </row>
    <row r="609" spans="1:17" s="315" customFormat="1" x14ac:dyDescent="0.25">
      <c r="A609" s="701">
        <v>44742</v>
      </c>
      <c r="B609" s="704">
        <v>6</v>
      </c>
      <c r="C609" s="704" t="s">
        <v>2030</v>
      </c>
      <c r="D609" s="704" t="s">
        <v>1310</v>
      </c>
      <c r="E609" s="315" t="str">
        <f t="shared" si="47"/>
        <v>730107670200199</v>
      </c>
      <c r="F609" s="315" t="str">
        <f t="shared" si="48"/>
        <v>0</v>
      </c>
      <c r="G609" s="315" t="e">
        <f>+VLOOKUP(L609,BG!$D$10:$F$70,3,FALSE)</f>
        <v>#N/A</v>
      </c>
      <c r="H609" s="704" t="s">
        <v>1311</v>
      </c>
      <c r="I609" s="705">
        <v>1282146725</v>
      </c>
      <c r="J609" s="554">
        <f t="shared" si="50"/>
        <v>1282146.7250000001</v>
      </c>
      <c r="K609" s="315" t="str">
        <f>+VLOOKUP(D609,'plan de cuentas'!C:G,4,0)</f>
        <v>PERDIDAS</v>
      </c>
      <c r="L609" s="315" t="str">
        <f>VLOOKUP(D609,'plan de cuentas'!C:H,5,0)</f>
        <v>Depreciacion/Amortización</v>
      </c>
      <c r="M609" s="315" t="str">
        <f>VLOOKUP(D609,'plan de cuentas'!C:I,6,0)</f>
        <v>Depreciacion/Amortización</v>
      </c>
      <c r="N609" s="315">
        <f>VLOOKUP(D609,'plan de cuentas'!C:J,7,0)</f>
        <v>0</v>
      </c>
      <c r="P609" s="315" t="str">
        <f t="shared" si="51"/>
        <v>76702</v>
      </c>
      <c r="Q609" s="315" t="str">
        <f t="shared" si="49"/>
        <v>73</v>
      </c>
    </row>
    <row r="610" spans="1:17" x14ac:dyDescent="0.25">
      <c r="A610" s="644">
        <v>44742</v>
      </c>
      <c r="B610" s="384">
        <v>6</v>
      </c>
      <c r="C610" s="384" t="s">
        <v>4867</v>
      </c>
      <c r="D610" s="384" t="s">
        <v>4307</v>
      </c>
      <c r="E610" t="str">
        <f t="shared" si="47"/>
        <v>730107670200399</v>
      </c>
      <c r="F610" t="str">
        <f t="shared" si="48"/>
        <v>0</v>
      </c>
      <c r="G610" t="e">
        <f>+VLOOKUP(L610,BG!$D$10:$F$70,3,FALSE)</f>
        <v>#N/A</v>
      </c>
      <c r="H610" s="384" t="s">
        <v>4308</v>
      </c>
      <c r="I610" s="633">
        <v>325325462</v>
      </c>
      <c r="J610" s="314">
        <f t="shared" si="50"/>
        <v>325325.462</v>
      </c>
      <c r="K610" t="str">
        <f>+VLOOKUP(D610,'plan de cuentas'!C:G,4,0)</f>
        <v>PERDIDAS</v>
      </c>
      <c r="L610" t="str">
        <f>VLOOKUP(D610,'plan de cuentas'!C:H,5,0)</f>
        <v xml:space="preserve">Gastos administrativos </v>
      </c>
      <c r="M610" t="str">
        <f>VLOOKUP(D610,'plan de cuentas'!C:I,6,0)</f>
        <v>Otros gastos de operación</v>
      </c>
      <c r="N610">
        <f>VLOOKUP(D610,'plan de cuentas'!C:J,7,0)</f>
        <v>0</v>
      </c>
      <c r="P610" t="str">
        <f t="shared" si="51"/>
        <v>76702</v>
      </c>
      <c r="Q610" t="str">
        <f t="shared" si="49"/>
        <v>73</v>
      </c>
    </row>
    <row r="611" spans="1:17" x14ac:dyDescent="0.25">
      <c r="A611" s="644">
        <v>44742</v>
      </c>
      <c r="B611" s="383">
        <v>6</v>
      </c>
      <c r="C611" s="383" t="s">
        <v>2031</v>
      </c>
      <c r="D611" s="383" t="s">
        <v>1312</v>
      </c>
      <c r="E611" t="str">
        <f t="shared" si="47"/>
        <v>730107670400099</v>
      </c>
      <c r="F611" t="str">
        <f t="shared" si="48"/>
        <v>0</v>
      </c>
      <c r="G611" t="e">
        <f>+VLOOKUP(L611,BG!$D$10:$F$70,3,FALSE)</f>
        <v>#N/A</v>
      </c>
      <c r="H611" s="383" t="s">
        <v>1066</v>
      </c>
      <c r="I611" s="632">
        <v>319617540</v>
      </c>
      <c r="J611" s="314">
        <f t="shared" si="50"/>
        <v>319617.53999999998</v>
      </c>
      <c r="K611" t="str">
        <f>+VLOOKUP(D611,'plan de cuentas'!C:G,4,0)</f>
        <v>PERDIDAS</v>
      </c>
      <c r="L611" t="str">
        <f>VLOOKUP(D611,'plan de cuentas'!C:H,5,0)</f>
        <v>Depreciacion/Amortización</v>
      </c>
      <c r="M611" t="str">
        <f>VLOOKUP(D611,'plan de cuentas'!C:I,6,0)</f>
        <v>Depreciacion/Amortización</v>
      </c>
      <c r="N611">
        <f>VLOOKUP(D611,'plan de cuentas'!C:J,7,0)</f>
        <v>0</v>
      </c>
      <c r="P611" t="str">
        <f t="shared" si="51"/>
        <v>76704</v>
      </c>
      <c r="Q611" t="str">
        <f t="shared" si="49"/>
        <v>73</v>
      </c>
    </row>
    <row r="612" spans="1:17" s="315" customFormat="1" x14ac:dyDescent="0.25">
      <c r="A612" s="701">
        <v>44742</v>
      </c>
      <c r="B612" s="702">
        <v>6</v>
      </c>
      <c r="C612" s="702" t="s">
        <v>2977</v>
      </c>
      <c r="D612" s="702" t="s">
        <v>2479</v>
      </c>
      <c r="E612" s="315" t="str">
        <f t="shared" si="47"/>
        <v>730107670600099</v>
      </c>
      <c r="F612" s="315" t="str">
        <f t="shared" si="48"/>
        <v>0</v>
      </c>
      <c r="G612" s="315" t="e">
        <f>+VLOOKUP(L612,BG!$D$10:$F$70,3,FALSE)</f>
        <v>#N/A</v>
      </c>
      <c r="H612" s="702" t="s">
        <v>2793</v>
      </c>
      <c r="I612" s="703">
        <v>164478420</v>
      </c>
      <c r="J612" s="554">
        <f t="shared" si="50"/>
        <v>164478.42000000001</v>
      </c>
      <c r="K612" s="315" t="str">
        <f>+VLOOKUP(D612,'plan de cuentas'!C:G,4,0)</f>
        <v>PERDIDAS</v>
      </c>
      <c r="L612" s="315" t="str">
        <f>VLOOKUP(D612,'plan de cuentas'!C:H,5,0)</f>
        <v>Depreciacion/Amortización</v>
      </c>
      <c r="M612" s="315" t="str">
        <f>VLOOKUP(D612,'plan de cuentas'!C:I,6,0)</f>
        <v>Depreciacion/Amortización</v>
      </c>
      <c r="N612" s="315">
        <f>VLOOKUP(D612,'plan de cuentas'!C:J,7,0)</f>
        <v>0</v>
      </c>
      <c r="P612" s="315" t="str">
        <f t="shared" si="51"/>
        <v>76706</v>
      </c>
      <c r="Q612" s="315" t="str">
        <f t="shared" si="49"/>
        <v>73</v>
      </c>
    </row>
    <row r="613" spans="1:17" s="315" customFormat="1" x14ac:dyDescent="0.25">
      <c r="A613" s="701">
        <v>44742</v>
      </c>
      <c r="B613" s="704">
        <v>6</v>
      </c>
      <c r="C613" s="704" t="s">
        <v>2032</v>
      </c>
      <c r="D613" s="704" t="s">
        <v>1313</v>
      </c>
      <c r="E613" s="315" t="str">
        <f t="shared" si="47"/>
        <v>730107670600299</v>
      </c>
      <c r="F613" s="315" t="str">
        <f t="shared" si="48"/>
        <v>0</v>
      </c>
      <c r="G613" s="315" t="e">
        <f>+VLOOKUP(L613,BG!$D$10:$F$70,3,FALSE)</f>
        <v>#N/A</v>
      </c>
      <c r="H613" s="704" t="s">
        <v>1314</v>
      </c>
      <c r="I613" s="705">
        <v>2018795564</v>
      </c>
      <c r="J613" s="554">
        <f t="shared" si="50"/>
        <v>2018795.564</v>
      </c>
      <c r="K613" s="315" t="str">
        <f>+VLOOKUP(D613,'plan de cuentas'!C:G,4,0)</f>
        <v>PERDIDAS</v>
      </c>
      <c r="L613" s="315" t="str">
        <f>VLOOKUP(D613,'plan de cuentas'!C:H,5,0)</f>
        <v>Depreciacion/Amortización</v>
      </c>
      <c r="M613" s="315" t="str">
        <f>VLOOKUP(D613,'plan de cuentas'!C:I,6,0)</f>
        <v>Depreciacion/Amortización</v>
      </c>
      <c r="N613" s="315">
        <f>VLOOKUP(D613,'plan de cuentas'!C:J,7,0)</f>
        <v>0</v>
      </c>
      <c r="P613" s="315" t="str">
        <f t="shared" si="51"/>
        <v>76706</v>
      </c>
      <c r="Q613" s="315" t="str">
        <f t="shared" si="49"/>
        <v>73</v>
      </c>
    </row>
    <row r="614" spans="1:17" x14ac:dyDescent="0.25">
      <c r="A614" s="644">
        <v>44742</v>
      </c>
      <c r="B614" s="384">
        <v>6</v>
      </c>
      <c r="C614" s="384" t="s">
        <v>2099</v>
      </c>
      <c r="D614" s="384" t="s">
        <v>1509</v>
      </c>
      <c r="E614" t="str">
        <f t="shared" si="47"/>
        <v>730107690200099</v>
      </c>
      <c r="F614" t="str">
        <f t="shared" si="48"/>
        <v>0</v>
      </c>
      <c r="G614" t="e">
        <f>+VLOOKUP(L614,BG!$D$10:$F$70,3,FALSE)</f>
        <v>#N/A</v>
      </c>
      <c r="H614" s="384" t="s">
        <v>1603</v>
      </c>
      <c r="I614" s="633">
        <v>1056558861</v>
      </c>
      <c r="J614" s="314">
        <f t="shared" si="50"/>
        <v>1056558.861</v>
      </c>
      <c r="K614" t="str">
        <f>+VLOOKUP(D614,'plan de cuentas'!C:G,4,0)</f>
        <v>PERDIDAS</v>
      </c>
      <c r="L614" t="str">
        <f>VLOOKUP(D614,'plan de cuentas'!C:H,5,0)</f>
        <v>Impuesto a la renta</v>
      </c>
      <c r="M614" t="str">
        <f>VLOOKUP(D614,'plan de cuentas'!C:I,6,0)</f>
        <v>Impuesto a la renta</v>
      </c>
      <c r="N614">
        <f>VLOOKUP(D614,'plan de cuentas'!C:J,7,0)</f>
        <v>0</v>
      </c>
      <c r="P614" t="str">
        <f t="shared" si="51"/>
        <v>76902</v>
      </c>
      <c r="Q614" t="str">
        <f t="shared" si="49"/>
        <v>73</v>
      </c>
    </row>
    <row r="615" spans="1:17" x14ac:dyDescent="0.25">
      <c r="A615" s="644">
        <v>44742</v>
      </c>
      <c r="B615" s="383">
        <v>7</v>
      </c>
      <c r="C615" s="383" t="s">
        <v>2033</v>
      </c>
      <c r="D615" s="383" t="s">
        <v>1506</v>
      </c>
      <c r="E615" t="str">
        <f t="shared" si="47"/>
        <v>730107690601699</v>
      </c>
      <c r="F615" t="str">
        <f t="shared" si="48"/>
        <v>0</v>
      </c>
      <c r="G615" t="e">
        <f>+VLOOKUP(L615,BG!$D$10:$F$70,3,FALSE)</f>
        <v>#N/A</v>
      </c>
      <c r="H615" s="383" t="s">
        <v>1507</v>
      </c>
      <c r="I615" s="632">
        <v>20527306</v>
      </c>
      <c r="J615" s="314">
        <f t="shared" si="50"/>
        <v>20527.306</v>
      </c>
      <c r="K615" t="str">
        <f>+VLOOKUP(D615,'plan de cuentas'!C:G,4,0)</f>
        <v>PERDIDAS</v>
      </c>
      <c r="L615" t="str">
        <f>VLOOKUP(D615,'plan de cuentas'!C:H,5,0)</f>
        <v xml:space="preserve">Gastos administrativos </v>
      </c>
      <c r="M615" t="str">
        <f>VLOOKUP(D615,'plan de cuentas'!C:I,6,0)</f>
        <v>Impuestos y tasas</v>
      </c>
      <c r="N615">
        <f>VLOOKUP(D615,'plan de cuentas'!C:J,7,0)</f>
        <v>0</v>
      </c>
      <c r="P615" t="str">
        <f t="shared" si="51"/>
        <v>76906</v>
      </c>
      <c r="Q615" t="str">
        <f t="shared" si="49"/>
        <v>73</v>
      </c>
    </row>
    <row r="616" spans="1:17" x14ac:dyDescent="0.25">
      <c r="A616" s="644">
        <v>44742</v>
      </c>
      <c r="C616" t="s">
        <v>2978</v>
      </c>
      <c r="D616" t="s">
        <v>2481</v>
      </c>
      <c r="E616" t="str">
        <f t="shared" si="47"/>
        <v>730107690601799</v>
      </c>
      <c r="F616" t="str">
        <f t="shared" si="48"/>
        <v>0</v>
      </c>
      <c r="G616" t="e">
        <f>+VLOOKUP(L616,BG!$D$10:$F$70,3,FALSE)</f>
        <v>#N/A</v>
      </c>
      <c r="H616" t="s">
        <v>2795</v>
      </c>
      <c r="I616" s="639">
        <v>65775748</v>
      </c>
      <c r="J616" s="314">
        <f t="shared" si="50"/>
        <v>65775.748000000007</v>
      </c>
      <c r="K616" t="str">
        <f>+VLOOKUP(D616,'plan de cuentas'!C:G,4,0)</f>
        <v>PERDIDAS</v>
      </c>
      <c r="L616" t="str">
        <f>VLOOKUP(D616,'plan de cuentas'!C:H,5,0)</f>
        <v xml:space="preserve">Gastos administrativos </v>
      </c>
      <c r="M616" t="str">
        <f>VLOOKUP(D616,'plan de cuentas'!C:I,6,0)</f>
        <v>Impuestos y tasas</v>
      </c>
      <c r="N616">
        <f>VLOOKUP(D616,'plan de cuentas'!C:J,7,0)</f>
        <v>0</v>
      </c>
      <c r="P616" t="str">
        <f t="shared" si="51"/>
        <v>76906</v>
      </c>
      <c r="Q616" t="str">
        <f t="shared" si="49"/>
        <v>73</v>
      </c>
    </row>
    <row r="617" spans="1:17" x14ac:dyDescent="0.25">
      <c r="A617" s="644">
        <v>44742</v>
      </c>
      <c r="C617" t="s">
        <v>2034</v>
      </c>
      <c r="D617" t="s">
        <v>1518</v>
      </c>
      <c r="E617" t="str">
        <f t="shared" si="47"/>
        <v>730107691000199</v>
      </c>
      <c r="F617" t="str">
        <f t="shared" si="48"/>
        <v>0</v>
      </c>
      <c r="G617" t="e">
        <f>+VLOOKUP(L617,BG!$D$10:$F$70,3,FALSE)</f>
        <v>#N/A</v>
      </c>
      <c r="H617" t="s">
        <v>1519</v>
      </c>
      <c r="I617" s="639">
        <v>246070951</v>
      </c>
      <c r="J617" s="314">
        <f t="shared" si="50"/>
        <v>246070.951</v>
      </c>
      <c r="K617" t="str">
        <f>+VLOOKUP(D617,'plan de cuentas'!C:G,4,0)</f>
        <v>PERDIDAS</v>
      </c>
      <c r="L617" t="str">
        <f>VLOOKUP(D617,'plan de cuentas'!C:H,5,0)</f>
        <v xml:space="preserve">Gastos administrativos </v>
      </c>
      <c r="M617" t="str">
        <f>VLOOKUP(D617,'plan de cuentas'!C:I,6,0)</f>
        <v>Impuestos y tasas</v>
      </c>
      <c r="N617">
        <f>VLOOKUP(D617,'plan de cuentas'!C:J,7,0)</f>
        <v>0</v>
      </c>
      <c r="P617" t="str">
        <f t="shared" si="51"/>
        <v>76910</v>
      </c>
      <c r="Q617" t="str">
        <f t="shared" si="49"/>
        <v>73</v>
      </c>
    </row>
    <row r="618" spans="1:17" x14ac:dyDescent="0.25">
      <c r="A618" s="644">
        <v>44742</v>
      </c>
      <c r="C618" t="s">
        <v>2035</v>
      </c>
      <c r="D618" t="s">
        <v>1315</v>
      </c>
      <c r="E618" t="str">
        <f t="shared" si="47"/>
        <v>730107691000299</v>
      </c>
      <c r="F618" t="str">
        <f t="shared" si="48"/>
        <v>0</v>
      </c>
      <c r="G618" t="e">
        <f>+VLOOKUP(L618,BG!$D$10:$F$70,3,FALSE)</f>
        <v>#N/A</v>
      </c>
      <c r="H618" t="s">
        <v>1316</v>
      </c>
      <c r="I618" s="639">
        <v>813155007</v>
      </c>
      <c r="J618" s="314">
        <f t="shared" si="50"/>
        <v>813155.00699999998</v>
      </c>
      <c r="K618" t="str">
        <f>+VLOOKUP(D618,'plan de cuentas'!C:G,4,0)</f>
        <v>PERDIDAS</v>
      </c>
      <c r="L618" t="str">
        <f>VLOOKUP(D618,'plan de cuentas'!C:H,5,0)</f>
        <v xml:space="preserve">Gastos administrativos </v>
      </c>
      <c r="M618" t="str">
        <f>VLOOKUP(D618,'plan de cuentas'!C:I,6,0)</f>
        <v>Impuestos y tasas</v>
      </c>
      <c r="N618">
        <f>VLOOKUP(D618,'plan de cuentas'!C:J,7,0)</f>
        <v>0</v>
      </c>
      <c r="P618" t="str">
        <f t="shared" si="51"/>
        <v>76910</v>
      </c>
      <c r="Q618" t="str">
        <f t="shared" si="49"/>
        <v>73</v>
      </c>
    </row>
    <row r="619" spans="1:17" x14ac:dyDescent="0.25">
      <c r="A619" s="644">
        <v>44742</v>
      </c>
      <c r="C619" t="s">
        <v>4868</v>
      </c>
      <c r="D619" t="s">
        <v>1571</v>
      </c>
      <c r="E619" t="str">
        <f t="shared" si="47"/>
        <v>730107691000499</v>
      </c>
      <c r="F619" t="str">
        <f t="shared" si="48"/>
        <v>0</v>
      </c>
      <c r="G619" t="e">
        <f>+VLOOKUP(L619,BG!$D$10:$F$70,3,FALSE)</f>
        <v>#N/A</v>
      </c>
      <c r="H619" t="s">
        <v>1658</v>
      </c>
      <c r="I619" s="639">
        <v>249818</v>
      </c>
      <c r="J619" s="314">
        <f t="shared" si="50"/>
        <v>249.81800000000001</v>
      </c>
      <c r="K619" t="str">
        <f>+VLOOKUP(D619,'plan de cuentas'!C:G,4,0)</f>
        <v>PERDIDAS</v>
      </c>
      <c r="L619" t="str">
        <f>VLOOKUP(D619,'plan de cuentas'!C:H,5,0)</f>
        <v xml:space="preserve">Gastos administrativos </v>
      </c>
      <c r="M619" t="str">
        <f>VLOOKUP(D619,'plan de cuentas'!C:I,6,0)</f>
        <v>Impuestos y tasas</v>
      </c>
      <c r="N619">
        <f>VLOOKUP(D619,'plan de cuentas'!C:J,7,0)</f>
        <v>0</v>
      </c>
      <c r="P619" t="str">
        <f t="shared" si="51"/>
        <v>76910</v>
      </c>
      <c r="Q619" t="str">
        <f t="shared" si="49"/>
        <v>73</v>
      </c>
    </row>
    <row r="620" spans="1:17" x14ac:dyDescent="0.25">
      <c r="A620" s="644">
        <v>44742</v>
      </c>
      <c r="C620" t="s">
        <v>4869</v>
      </c>
      <c r="D620" t="s">
        <v>4319</v>
      </c>
      <c r="E620" t="str">
        <f t="shared" si="47"/>
        <v>730107691000599</v>
      </c>
      <c r="F620" t="str">
        <f t="shared" si="48"/>
        <v>0</v>
      </c>
      <c r="G620" t="e">
        <f>+VLOOKUP(L620,BG!$D$10:$F$70,3,FALSE)</f>
        <v>#N/A</v>
      </c>
      <c r="H620" t="s">
        <v>4320</v>
      </c>
      <c r="I620" s="639">
        <v>18594987</v>
      </c>
      <c r="J620" s="314">
        <f t="shared" si="50"/>
        <v>18594.987000000001</v>
      </c>
      <c r="K620" t="str">
        <f>+VLOOKUP(D620,'plan de cuentas'!C:G,4,0)</f>
        <v>PERDIDAS</v>
      </c>
      <c r="L620" t="str">
        <f>VLOOKUP(D620,'plan de cuentas'!C:H,5,0)</f>
        <v xml:space="preserve">Gastos administrativos </v>
      </c>
      <c r="M620" t="str">
        <f>VLOOKUP(D620,'plan de cuentas'!C:I,6,0)</f>
        <v>Impuestos y tasas</v>
      </c>
      <c r="N620">
        <f>VLOOKUP(D620,'plan de cuentas'!C:J,7,0)</f>
        <v>0</v>
      </c>
      <c r="P620" t="str">
        <f t="shared" si="51"/>
        <v>76910</v>
      </c>
      <c r="Q620" t="str">
        <f t="shared" si="49"/>
        <v>73</v>
      </c>
    </row>
    <row r="621" spans="1:17" x14ac:dyDescent="0.25">
      <c r="A621" s="644">
        <v>44742</v>
      </c>
      <c r="C621" t="s">
        <v>5163</v>
      </c>
      <c r="D621" t="s">
        <v>1473</v>
      </c>
      <c r="E621" t="str">
        <f t="shared" si="47"/>
        <v>730107691000699</v>
      </c>
      <c r="F621" t="str">
        <f t="shared" si="48"/>
        <v>0</v>
      </c>
      <c r="G621" t="e">
        <f>+VLOOKUP(L621,BG!$D$10:$F$70,3,FALSE)</f>
        <v>#N/A</v>
      </c>
      <c r="H621" t="s">
        <v>1474</v>
      </c>
      <c r="I621" s="639">
        <v>789863</v>
      </c>
      <c r="J621" s="314">
        <f t="shared" si="50"/>
        <v>789.86300000000006</v>
      </c>
      <c r="K621" t="str">
        <f>+VLOOKUP(D621,'plan de cuentas'!C:G,4,0)</f>
        <v>PERDIDAS</v>
      </c>
      <c r="L621" t="str">
        <f>VLOOKUP(D621,'plan de cuentas'!C:H,5,0)</f>
        <v xml:space="preserve">Gastos administrativos </v>
      </c>
      <c r="M621" t="str">
        <f>VLOOKUP(D621,'plan de cuentas'!C:I,6,0)</f>
        <v>Impuestos y tasas</v>
      </c>
      <c r="N621">
        <f>VLOOKUP(D621,'plan de cuentas'!C:J,7,0)</f>
        <v>0</v>
      </c>
      <c r="P621" t="str">
        <f t="shared" si="51"/>
        <v>76910</v>
      </c>
      <c r="Q621" t="str">
        <f t="shared" si="49"/>
        <v>73</v>
      </c>
    </row>
    <row r="622" spans="1:17" x14ac:dyDescent="0.25">
      <c r="A622" s="644">
        <v>44742</v>
      </c>
      <c r="C622" t="s">
        <v>2036</v>
      </c>
      <c r="D622" t="s">
        <v>1520</v>
      </c>
      <c r="E622" t="str">
        <f t="shared" si="47"/>
        <v>730107691000799</v>
      </c>
      <c r="F622" t="str">
        <f t="shared" si="48"/>
        <v>0</v>
      </c>
      <c r="G622" t="e">
        <f>+VLOOKUP(L622,BG!$D$10:$F$70,3,FALSE)</f>
        <v>#N/A</v>
      </c>
      <c r="H622" t="s">
        <v>1521</v>
      </c>
      <c r="I622" s="639">
        <v>16420070</v>
      </c>
      <c r="J622" s="314">
        <f t="shared" si="50"/>
        <v>16420.07</v>
      </c>
      <c r="K622" t="str">
        <f>+VLOOKUP(D622,'plan de cuentas'!C:G,4,0)</f>
        <v>PERDIDAS</v>
      </c>
      <c r="L622" t="str">
        <f>VLOOKUP(D622,'plan de cuentas'!C:H,5,0)</f>
        <v xml:space="preserve">Gastos administrativos </v>
      </c>
      <c r="M622" t="str">
        <f>VLOOKUP(D622,'plan de cuentas'!C:I,6,0)</f>
        <v>Impuestos y tasas</v>
      </c>
      <c r="N622">
        <f>VLOOKUP(D622,'plan de cuentas'!C:J,7,0)</f>
        <v>0</v>
      </c>
      <c r="P622" t="str">
        <f t="shared" si="51"/>
        <v>76910</v>
      </c>
      <c r="Q622" t="str">
        <f t="shared" si="49"/>
        <v>73</v>
      </c>
    </row>
    <row r="623" spans="1:17" x14ac:dyDescent="0.25">
      <c r="A623" s="644">
        <v>44742</v>
      </c>
      <c r="C623" t="s">
        <v>2037</v>
      </c>
      <c r="D623" t="s">
        <v>1475</v>
      </c>
      <c r="E623" t="str">
        <f t="shared" si="47"/>
        <v>730107691000899</v>
      </c>
      <c r="F623" t="str">
        <f t="shared" si="48"/>
        <v>0</v>
      </c>
      <c r="G623" t="e">
        <f>+VLOOKUP(L623,BG!$D$10:$F$70,3,FALSE)</f>
        <v>#N/A</v>
      </c>
      <c r="H623" t="s">
        <v>1476</v>
      </c>
      <c r="I623" s="639">
        <v>33909637</v>
      </c>
      <c r="J623" s="314">
        <f t="shared" si="50"/>
        <v>33909.637000000002</v>
      </c>
      <c r="K623" t="str">
        <f>+VLOOKUP(D623,'plan de cuentas'!C:G,4,0)</f>
        <v>PERDIDAS</v>
      </c>
      <c r="L623" t="str">
        <f>VLOOKUP(D623,'plan de cuentas'!C:H,5,0)</f>
        <v xml:space="preserve">Gastos administrativos </v>
      </c>
      <c r="M623" t="str">
        <f>VLOOKUP(D623,'plan de cuentas'!C:I,6,0)</f>
        <v>Impuestos y tasas</v>
      </c>
      <c r="N623">
        <f>VLOOKUP(D623,'plan de cuentas'!C:J,7,0)</f>
        <v>0</v>
      </c>
      <c r="P623" t="str">
        <f t="shared" si="51"/>
        <v>76910</v>
      </c>
      <c r="Q623" t="str">
        <f t="shared" si="49"/>
        <v>73</v>
      </c>
    </row>
    <row r="624" spans="1:17" x14ac:dyDescent="0.25">
      <c r="A624" s="644">
        <v>44742</v>
      </c>
      <c r="C624" t="s">
        <v>2038</v>
      </c>
      <c r="D624" t="s">
        <v>1317</v>
      </c>
      <c r="E624" t="str">
        <f t="shared" si="47"/>
        <v>730107691400099</v>
      </c>
      <c r="F624" t="str">
        <f t="shared" si="48"/>
        <v>0</v>
      </c>
      <c r="G624" t="e">
        <f>+VLOOKUP(L624,BG!$D$10:$F$70,3,FALSE)</f>
        <v>#N/A</v>
      </c>
      <c r="H624" t="s">
        <v>1318</v>
      </c>
      <c r="I624" s="639">
        <v>632137337</v>
      </c>
      <c r="J624" s="314">
        <f t="shared" si="50"/>
        <v>632137.33700000006</v>
      </c>
      <c r="K624" t="str">
        <f>+VLOOKUP(D624,'plan de cuentas'!C:G,4,0)</f>
        <v>PERDIDAS</v>
      </c>
      <c r="L624" t="str">
        <f>VLOOKUP(D624,'plan de cuentas'!C:H,5,0)</f>
        <v xml:space="preserve">Gastos administrativos </v>
      </c>
      <c r="M624" t="str">
        <f>VLOOKUP(D624,'plan de cuentas'!C:I,6,0)</f>
        <v>Intereses, multas y recargos impositivos</v>
      </c>
      <c r="N624">
        <f>VLOOKUP(D624,'plan de cuentas'!C:J,7,0)</f>
        <v>0</v>
      </c>
      <c r="P624" t="str">
        <f t="shared" si="51"/>
        <v>76914</v>
      </c>
      <c r="Q624" t="str">
        <f t="shared" si="49"/>
        <v>73</v>
      </c>
    </row>
    <row r="625" spans="1:17" x14ac:dyDescent="0.25">
      <c r="A625" s="644">
        <v>44742</v>
      </c>
      <c r="C625" t="s">
        <v>2979</v>
      </c>
      <c r="D625" t="s">
        <v>2482</v>
      </c>
      <c r="E625" t="str">
        <f t="shared" si="47"/>
        <v>730107691400199</v>
      </c>
      <c r="F625" t="str">
        <f t="shared" si="48"/>
        <v>0</v>
      </c>
      <c r="G625" t="e">
        <f>+VLOOKUP(L625,BG!$D$10:$F$70,3,FALSE)</f>
        <v>#N/A</v>
      </c>
      <c r="H625" t="s">
        <v>2796</v>
      </c>
      <c r="I625" s="639">
        <v>21919306</v>
      </c>
      <c r="J625" s="314">
        <f t="shared" si="50"/>
        <v>21919.306</v>
      </c>
      <c r="K625" t="str">
        <f>+VLOOKUP(D625,'plan de cuentas'!C:G,4,0)</f>
        <v>PERDIDAS</v>
      </c>
      <c r="L625" t="str">
        <f>VLOOKUP(D625,'plan de cuentas'!C:H,5,0)</f>
        <v xml:space="preserve">Gastos administrativos </v>
      </c>
      <c r="M625" t="str">
        <f>VLOOKUP(D625,'plan de cuentas'!C:I,6,0)</f>
        <v>Intereses, multas y recargos impositivos</v>
      </c>
      <c r="N625">
        <f>VLOOKUP(D625,'plan de cuentas'!C:J,7,0)</f>
        <v>0</v>
      </c>
      <c r="P625" t="str">
        <f t="shared" si="51"/>
        <v>76914</v>
      </c>
      <c r="Q625" t="str">
        <f t="shared" si="49"/>
        <v>73</v>
      </c>
    </row>
    <row r="626" spans="1:17" x14ac:dyDescent="0.25">
      <c r="A626" s="644">
        <v>44742</v>
      </c>
      <c r="C626" t="s">
        <v>2039</v>
      </c>
      <c r="D626" t="s">
        <v>1319</v>
      </c>
      <c r="E626" t="str">
        <f t="shared" si="47"/>
        <v>730107710200199</v>
      </c>
      <c r="F626" t="str">
        <f t="shared" si="48"/>
        <v>0</v>
      </c>
      <c r="G626" t="e">
        <f>+VLOOKUP(L626,BG!$D$10:$F$70,3,FALSE)</f>
        <v>#N/A</v>
      </c>
      <c r="H626" t="s">
        <v>1320</v>
      </c>
      <c r="I626" s="639">
        <v>556261090</v>
      </c>
      <c r="J626" s="314">
        <f t="shared" si="50"/>
        <v>556261.09</v>
      </c>
      <c r="K626" t="str">
        <f>+VLOOKUP(D626,'plan de cuentas'!C:G,4,0)</f>
        <v>PERDIDAS</v>
      </c>
      <c r="L626" t="str">
        <f>VLOOKUP(D626,'plan de cuentas'!C:H,5,0)</f>
        <v xml:space="preserve">Gastos administrativos </v>
      </c>
      <c r="M626" t="str">
        <f>VLOOKUP(D626,'plan de cuentas'!C:I,6,0)</f>
        <v>Gastos de alquiler</v>
      </c>
      <c r="N626">
        <f>VLOOKUP(D626,'plan de cuentas'!C:J,7,0)</f>
        <v>0</v>
      </c>
      <c r="P626" t="str">
        <f t="shared" si="51"/>
        <v>77102</v>
      </c>
      <c r="Q626" t="str">
        <f t="shared" si="49"/>
        <v>73</v>
      </c>
    </row>
    <row r="627" spans="1:17" x14ac:dyDescent="0.25">
      <c r="A627" s="644">
        <v>44742</v>
      </c>
      <c r="C627" t="s">
        <v>2040</v>
      </c>
      <c r="D627" t="s">
        <v>1321</v>
      </c>
      <c r="E627" t="str">
        <f t="shared" si="47"/>
        <v>730107710200299</v>
      </c>
      <c r="F627" t="str">
        <f t="shared" si="48"/>
        <v>0</v>
      </c>
      <c r="G627" t="e">
        <f>+VLOOKUP(L627,BG!$D$10:$F$70,3,FALSE)</f>
        <v>#N/A</v>
      </c>
      <c r="H627" t="s">
        <v>1322</v>
      </c>
      <c r="I627" s="639">
        <v>177778788</v>
      </c>
      <c r="J627" s="314">
        <f t="shared" si="50"/>
        <v>177778.788</v>
      </c>
      <c r="K627" t="str">
        <f>+VLOOKUP(D627,'plan de cuentas'!C:G,4,0)</f>
        <v>PERDIDAS</v>
      </c>
      <c r="L627" t="str">
        <f>VLOOKUP(D627,'plan de cuentas'!C:H,5,0)</f>
        <v xml:space="preserve">Gastos administrativos </v>
      </c>
      <c r="M627" t="str">
        <f>VLOOKUP(D627,'plan de cuentas'!C:I,6,0)</f>
        <v>Gastos de alquiler</v>
      </c>
      <c r="N627">
        <f>VLOOKUP(D627,'plan de cuentas'!C:J,7,0)</f>
        <v>0</v>
      </c>
      <c r="P627" t="str">
        <f t="shared" si="51"/>
        <v>77102</v>
      </c>
      <c r="Q627" t="str">
        <f t="shared" si="49"/>
        <v>73</v>
      </c>
    </row>
    <row r="628" spans="1:17" x14ac:dyDescent="0.25">
      <c r="A628" s="644">
        <v>44742</v>
      </c>
      <c r="C628" t="s">
        <v>2041</v>
      </c>
      <c r="D628" t="s">
        <v>1323</v>
      </c>
      <c r="E628" t="str">
        <f t="shared" si="47"/>
        <v>730107710200499</v>
      </c>
      <c r="F628" t="str">
        <f t="shared" si="48"/>
        <v>0</v>
      </c>
      <c r="G628" t="e">
        <f>+VLOOKUP(L628,BG!$D$10:$F$70,3,FALSE)</f>
        <v>#N/A</v>
      </c>
      <c r="H628" t="s">
        <v>1324</v>
      </c>
      <c r="I628" s="639">
        <v>5032213</v>
      </c>
      <c r="J628" s="314">
        <f t="shared" si="50"/>
        <v>5032.2129999999997</v>
      </c>
      <c r="K628" t="str">
        <f>+VLOOKUP(D628,'plan de cuentas'!C:G,4,0)</f>
        <v>PERDIDAS</v>
      </c>
      <c r="L628" t="str">
        <f>VLOOKUP(D628,'plan de cuentas'!C:H,5,0)</f>
        <v xml:space="preserve">Gastos administrativos </v>
      </c>
      <c r="M628" t="str">
        <f>VLOOKUP(D628,'plan de cuentas'!C:I,6,0)</f>
        <v>Gastos de alquiler</v>
      </c>
      <c r="N628">
        <f>VLOOKUP(D628,'plan de cuentas'!C:J,7,0)</f>
        <v>0</v>
      </c>
      <c r="P628" t="str">
        <f t="shared" si="51"/>
        <v>77102</v>
      </c>
      <c r="Q628" t="str">
        <f t="shared" si="49"/>
        <v>73</v>
      </c>
    </row>
    <row r="629" spans="1:17" x14ac:dyDescent="0.25">
      <c r="A629" s="644">
        <v>44742</v>
      </c>
      <c r="C629" t="s">
        <v>5164</v>
      </c>
      <c r="D629" t="s">
        <v>1574</v>
      </c>
      <c r="E629" t="str">
        <f t="shared" si="47"/>
        <v>730107710440299</v>
      </c>
      <c r="F629" t="str">
        <f t="shared" si="48"/>
        <v>0</v>
      </c>
      <c r="G629" t="e">
        <f>+VLOOKUP(L629,BG!$D$10:$F$70,3,FALSE)</f>
        <v>#N/A</v>
      </c>
      <c r="H629" t="s">
        <v>1599</v>
      </c>
      <c r="I629" s="639">
        <v>2917656</v>
      </c>
      <c r="J629" s="314">
        <f t="shared" si="50"/>
        <v>2917.6559999999999</v>
      </c>
      <c r="K629" t="str">
        <f>+VLOOKUP(D629,'plan de cuentas'!C:G,4,0)</f>
        <v>PERDIDAS</v>
      </c>
      <c r="L629" t="str">
        <f>VLOOKUP(D629,'plan de cuentas'!C:H,5,0)</f>
        <v xml:space="preserve">Gastos administrativos </v>
      </c>
      <c r="M629" t="str">
        <f>VLOOKUP(D629,'plan de cuentas'!C:I,6,0)</f>
        <v>Gastos de reparación y mantenimiento</v>
      </c>
      <c r="N629">
        <f>VLOOKUP(D629,'plan de cuentas'!C:J,7,0)</f>
        <v>0</v>
      </c>
      <c r="P629" t="str">
        <f t="shared" si="51"/>
        <v>77104</v>
      </c>
      <c r="Q629" t="str">
        <f t="shared" si="49"/>
        <v>73</v>
      </c>
    </row>
    <row r="630" spans="1:17" x14ac:dyDescent="0.25">
      <c r="A630" s="644">
        <v>44742</v>
      </c>
      <c r="C630" t="s">
        <v>4870</v>
      </c>
      <c r="D630" t="s">
        <v>4333</v>
      </c>
      <c r="E630" t="str">
        <f t="shared" si="47"/>
        <v>730107710440499</v>
      </c>
      <c r="F630" t="str">
        <f t="shared" si="48"/>
        <v>0</v>
      </c>
      <c r="G630" t="e">
        <f>+VLOOKUP(L630,BG!$D$10:$F$70,3,FALSE)</f>
        <v>#N/A</v>
      </c>
      <c r="H630" t="s">
        <v>4334</v>
      </c>
      <c r="I630" s="639">
        <v>4910684</v>
      </c>
      <c r="J630" s="314">
        <f t="shared" si="50"/>
        <v>4910.6840000000002</v>
      </c>
      <c r="K630" t="str">
        <f>+VLOOKUP(D630,'plan de cuentas'!C:G,4,0)</f>
        <v>PERDIDAS</v>
      </c>
      <c r="L630" t="str">
        <f>VLOOKUP(D630,'plan de cuentas'!C:H,5,0)</f>
        <v xml:space="preserve">Gastos administrativos </v>
      </c>
      <c r="M630" t="str">
        <f>VLOOKUP(D630,'plan de cuentas'!C:I,6,0)</f>
        <v>Gastos de alquiler</v>
      </c>
      <c r="N630">
        <f>VLOOKUP(D630,'plan de cuentas'!C:J,7,0)</f>
        <v>0</v>
      </c>
      <c r="P630" t="str">
        <f t="shared" si="51"/>
        <v>77104</v>
      </c>
      <c r="Q630" t="str">
        <f t="shared" si="49"/>
        <v>73</v>
      </c>
    </row>
    <row r="631" spans="1:17" x14ac:dyDescent="0.25">
      <c r="A631" s="644">
        <v>44742</v>
      </c>
      <c r="C631" t="s">
        <v>2042</v>
      </c>
      <c r="D631" t="s">
        <v>1575</v>
      </c>
      <c r="E631" t="str">
        <f t="shared" si="47"/>
        <v>730107710600099</v>
      </c>
      <c r="F631" t="str">
        <f t="shared" si="48"/>
        <v>0</v>
      </c>
      <c r="G631" t="e">
        <f>+VLOOKUP(L631,BG!$D$10:$F$70,3,FALSE)</f>
        <v>#N/A</v>
      </c>
      <c r="H631" t="s">
        <v>1604</v>
      </c>
      <c r="I631" s="639">
        <v>8039092</v>
      </c>
      <c r="J631" s="314">
        <f t="shared" si="50"/>
        <v>8039.0919999999996</v>
      </c>
      <c r="K631" t="str">
        <f>+VLOOKUP(D631,'plan de cuentas'!C:G,4,0)</f>
        <v>PERDIDAS</v>
      </c>
      <c r="L631" t="str">
        <f>VLOOKUP(D631,'plan de cuentas'!C:H,5,0)</f>
        <v xml:space="preserve">Gastos administrativos </v>
      </c>
      <c r="M631" t="str">
        <f>VLOOKUP(D631,'plan de cuentas'!C:I,6,0)</f>
        <v>Gastos de reparación y mantenimiento</v>
      </c>
      <c r="N631">
        <f>VLOOKUP(D631,'plan de cuentas'!C:J,7,0)</f>
        <v>0</v>
      </c>
      <c r="P631" t="str">
        <f t="shared" si="51"/>
        <v>77106</v>
      </c>
      <c r="Q631" t="str">
        <f t="shared" si="49"/>
        <v>73</v>
      </c>
    </row>
    <row r="632" spans="1:17" x14ac:dyDescent="0.25">
      <c r="A632" s="644">
        <v>44742</v>
      </c>
      <c r="C632" t="s">
        <v>2043</v>
      </c>
      <c r="D632" t="s">
        <v>1478</v>
      </c>
      <c r="E632" t="str">
        <f t="shared" si="47"/>
        <v>730107710600899</v>
      </c>
      <c r="F632" t="str">
        <f t="shared" si="48"/>
        <v>0</v>
      </c>
      <c r="G632" t="e">
        <f>+VLOOKUP(L632,BG!$D$10:$F$70,3,FALSE)</f>
        <v>#N/A</v>
      </c>
      <c r="H632" t="s">
        <v>1479</v>
      </c>
      <c r="I632" s="639">
        <v>3949996</v>
      </c>
      <c r="J632" s="314">
        <f t="shared" si="50"/>
        <v>3949.9960000000001</v>
      </c>
      <c r="K632" t="str">
        <f>+VLOOKUP(D632,'plan de cuentas'!C:G,4,0)</f>
        <v>PERDIDAS</v>
      </c>
      <c r="L632" t="str">
        <f>VLOOKUP(D632,'plan de cuentas'!C:H,5,0)</f>
        <v xml:space="preserve">Gastos administrativos </v>
      </c>
      <c r="M632" t="str">
        <f>VLOOKUP(D632,'plan de cuentas'!C:I,6,0)</f>
        <v>Otros gastos de operación</v>
      </c>
      <c r="N632">
        <f>VLOOKUP(D632,'plan de cuentas'!C:J,7,0)</f>
        <v>0</v>
      </c>
      <c r="P632" t="str">
        <f t="shared" si="51"/>
        <v>77106</v>
      </c>
      <c r="Q632" t="str">
        <f t="shared" si="49"/>
        <v>73</v>
      </c>
    </row>
    <row r="633" spans="1:17" x14ac:dyDescent="0.25">
      <c r="A633" s="644">
        <v>44742</v>
      </c>
      <c r="C633" t="s">
        <v>2044</v>
      </c>
      <c r="D633" t="s">
        <v>1576</v>
      </c>
      <c r="E633" t="str">
        <f t="shared" si="47"/>
        <v>730107710601099</v>
      </c>
      <c r="F633" t="str">
        <f t="shared" si="48"/>
        <v>0</v>
      </c>
      <c r="G633" t="e">
        <f>+VLOOKUP(L633,BG!$D$10:$F$70,3,FALSE)</f>
        <v>#N/A</v>
      </c>
      <c r="H633" t="s">
        <v>1711</v>
      </c>
      <c r="I633" s="639">
        <v>1241604</v>
      </c>
      <c r="J633" s="314">
        <f t="shared" si="50"/>
        <v>1241.604</v>
      </c>
      <c r="K633" t="str">
        <f>+VLOOKUP(D633,'plan de cuentas'!C:G,4,0)</f>
        <v>PERDIDAS</v>
      </c>
      <c r="L633" t="str">
        <f>VLOOKUP(D633,'plan de cuentas'!C:H,5,0)</f>
        <v xml:space="preserve">Gastos administrativos </v>
      </c>
      <c r="M633" t="str">
        <f>VLOOKUP(D633,'plan de cuentas'!C:I,6,0)</f>
        <v>Gastos de reparación y mantenimiento</v>
      </c>
      <c r="N633">
        <f>VLOOKUP(D633,'plan de cuentas'!C:J,7,0)</f>
        <v>0</v>
      </c>
      <c r="P633" t="str">
        <f t="shared" si="51"/>
        <v>77106</v>
      </c>
      <c r="Q633" t="str">
        <f t="shared" si="49"/>
        <v>73</v>
      </c>
    </row>
    <row r="634" spans="1:17" x14ac:dyDescent="0.25">
      <c r="A634" s="644">
        <v>44742</v>
      </c>
      <c r="C634" t="s">
        <v>2045</v>
      </c>
      <c r="D634" t="s">
        <v>1326</v>
      </c>
      <c r="E634" t="str">
        <f t="shared" si="47"/>
        <v>730107710800199</v>
      </c>
      <c r="F634" t="str">
        <f t="shared" si="48"/>
        <v>0</v>
      </c>
      <c r="G634" t="e">
        <f>+VLOOKUP(L634,BG!$D$10:$F$70,3,FALSE)</f>
        <v>#N/A</v>
      </c>
      <c r="H634" t="s">
        <v>1327</v>
      </c>
      <c r="I634" s="639">
        <v>24103635</v>
      </c>
      <c r="J634" s="314">
        <f t="shared" si="50"/>
        <v>24103.634999999998</v>
      </c>
      <c r="K634" t="str">
        <f>+VLOOKUP(D634,'plan de cuentas'!C:G,4,0)</f>
        <v>PERDIDAS</v>
      </c>
      <c r="L634" t="str">
        <f>VLOOKUP(D634,'plan de cuentas'!C:H,5,0)</f>
        <v xml:space="preserve">Gastos administrativos </v>
      </c>
      <c r="M634" t="str">
        <f>VLOOKUP(D634,'plan de cuentas'!C:I,6,0)</f>
        <v>Gastos de reparación y mantenimiento</v>
      </c>
      <c r="N634">
        <f>VLOOKUP(D634,'plan de cuentas'!C:J,7,0)</f>
        <v>0</v>
      </c>
      <c r="P634" t="str">
        <f t="shared" si="51"/>
        <v>77108</v>
      </c>
      <c r="Q634" t="str">
        <f t="shared" si="49"/>
        <v>73</v>
      </c>
    </row>
    <row r="635" spans="1:17" x14ac:dyDescent="0.25">
      <c r="A635" s="644">
        <v>44742</v>
      </c>
      <c r="C635" t="s">
        <v>2046</v>
      </c>
      <c r="D635" t="s">
        <v>1328</v>
      </c>
      <c r="E635" t="str">
        <f t="shared" si="47"/>
        <v>730107710800299</v>
      </c>
      <c r="F635" t="str">
        <f t="shared" si="48"/>
        <v>0</v>
      </c>
      <c r="G635" t="e">
        <f>+VLOOKUP(L635,BG!$D$10:$F$70,3,FALSE)</f>
        <v>#N/A</v>
      </c>
      <c r="H635" t="s">
        <v>1329</v>
      </c>
      <c r="I635" s="639">
        <v>909091</v>
      </c>
      <c r="J635" s="314">
        <f t="shared" si="50"/>
        <v>909.09100000000001</v>
      </c>
      <c r="K635" t="str">
        <f>+VLOOKUP(D635,'plan de cuentas'!C:G,4,0)</f>
        <v>PERDIDAS</v>
      </c>
      <c r="L635" t="str">
        <f>VLOOKUP(D635,'plan de cuentas'!C:H,5,0)</f>
        <v xml:space="preserve">Gastos administrativos </v>
      </c>
      <c r="M635" t="str">
        <f>VLOOKUP(D635,'plan de cuentas'!C:I,6,0)</f>
        <v>Gastos de reparación y mantenimiento</v>
      </c>
      <c r="N635">
        <f>VLOOKUP(D635,'plan de cuentas'!C:J,7,0)</f>
        <v>0</v>
      </c>
      <c r="P635" t="str">
        <f t="shared" si="51"/>
        <v>77108</v>
      </c>
      <c r="Q635" t="str">
        <f t="shared" si="49"/>
        <v>73</v>
      </c>
    </row>
    <row r="636" spans="1:17" x14ac:dyDescent="0.25">
      <c r="A636" s="644">
        <v>44742</v>
      </c>
      <c r="C636" t="s">
        <v>4872</v>
      </c>
      <c r="D636" t="s">
        <v>1577</v>
      </c>
      <c r="E636" t="str">
        <f t="shared" si="47"/>
        <v>730107710800799</v>
      </c>
      <c r="F636" t="str">
        <f t="shared" si="48"/>
        <v>0</v>
      </c>
      <c r="G636" t="e">
        <f>+VLOOKUP(L636,BG!$D$10:$F$70,3,FALSE)</f>
        <v>#N/A</v>
      </c>
      <c r="H636" t="s">
        <v>1802</v>
      </c>
      <c r="I636" s="639">
        <v>54545457</v>
      </c>
      <c r="J636" s="314">
        <f t="shared" si="50"/>
        <v>54545.457000000002</v>
      </c>
      <c r="K636" t="str">
        <f>+VLOOKUP(D636,'plan de cuentas'!C:G,4,0)</f>
        <v>PERDIDAS</v>
      </c>
      <c r="L636" t="str">
        <f>VLOOKUP(D636,'plan de cuentas'!C:H,5,0)</f>
        <v xml:space="preserve">Gastos administrativos </v>
      </c>
      <c r="M636" t="str">
        <f>VLOOKUP(D636,'plan de cuentas'!C:I,6,0)</f>
        <v>Gastos de reparación y mantenimiento</v>
      </c>
      <c r="N636">
        <f>VLOOKUP(D636,'plan de cuentas'!C:J,7,0)</f>
        <v>0</v>
      </c>
      <c r="P636" t="str">
        <f t="shared" si="51"/>
        <v>77108</v>
      </c>
      <c r="Q636" t="str">
        <f t="shared" si="49"/>
        <v>73</v>
      </c>
    </row>
    <row r="637" spans="1:17" x14ac:dyDescent="0.25">
      <c r="A637" s="644">
        <v>44742</v>
      </c>
      <c r="C637" t="s">
        <v>4928</v>
      </c>
      <c r="D637" t="s">
        <v>4892</v>
      </c>
      <c r="E637" t="str">
        <f t="shared" si="47"/>
        <v>730107710801299</v>
      </c>
      <c r="F637" t="str">
        <f t="shared" si="48"/>
        <v>0</v>
      </c>
      <c r="G637" t="e">
        <f>+VLOOKUP(L637,BG!$D$10:$F$70,3,FALSE)</f>
        <v>#N/A</v>
      </c>
      <c r="H637" t="s">
        <v>1801</v>
      </c>
      <c r="I637" s="639">
        <v>29092</v>
      </c>
      <c r="J637" s="314">
        <f t="shared" si="50"/>
        <v>29.091999999999999</v>
      </c>
      <c r="K637" t="str">
        <f>+VLOOKUP(D637,'plan de cuentas'!C:G,4,0)</f>
        <v>PERDIDAS</v>
      </c>
      <c r="L637" t="str">
        <f>VLOOKUP(D637,'plan de cuentas'!C:H,5,0)</f>
        <v xml:space="preserve">Gastos administrativos </v>
      </c>
      <c r="M637" t="str">
        <f>VLOOKUP(D637,'plan de cuentas'!C:I,6,0)</f>
        <v>Gastos de reparación y mantenimiento</v>
      </c>
      <c r="N637">
        <f>VLOOKUP(D637,'plan de cuentas'!C:J,7,0)</f>
        <v>0</v>
      </c>
      <c r="P637" t="str">
        <f t="shared" si="51"/>
        <v>77108</v>
      </c>
      <c r="Q637" t="str">
        <f t="shared" si="49"/>
        <v>73</v>
      </c>
    </row>
    <row r="638" spans="1:17" x14ac:dyDescent="0.25">
      <c r="A638" s="644">
        <v>44742</v>
      </c>
      <c r="C638" t="s">
        <v>2980</v>
      </c>
      <c r="D638" t="s">
        <v>2488</v>
      </c>
      <c r="E638" t="str">
        <f t="shared" si="47"/>
        <v>730107710880399</v>
      </c>
      <c r="F638" t="str">
        <f t="shared" si="48"/>
        <v>0</v>
      </c>
      <c r="G638" t="e">
        <f>+VLOOKUP(L638,BG!$D$10:$F$70,3,FALSE)</f>
        <v>#N/A</v>
      </c>
      <c r="H638" t="s">
        <v>2801</v>
      </c>
      <c r="I638" s="639">
        <v>36324840</v>
      </c>
      <c r="J638" s="314">
        <f t="shared" si="50"/>
        <v>36324.839999999997</v>
      </c>
      <c r="K638" t="str">
        <f>+VLOOKUP(D638,'plan de cuentas'!C:G,4,0)</f>
        <v>PERDIDAS</v>
      </c>
      <c r="L638" t="str">
        <f>VLOOKUP(D638,'plan de cuentas'!C:H,5,0)</f>
        <v xml:space="preserve">Gastos administrativos </v>
      </c>
      <c r="M638" t="str">
        <f>VLOOKUP(D638,'plan de cuentas'!C:I,6,0)</f>
        <v>Gastos de reparación y mantenimiento</v>
      </c>
      <c r="N638">
        <f>VLOOKUP(D638,'plan de cuentas'!C:J,7,0)</f>
        <v>0</v>
      </c>
      <c r="P638" t="str">
        <f t="shared" si="51"/>
        <v>77108</v>
      </c>
      <c r="Q638" t="str">
        <f t="shared" si="49"/>
        <v>73</v>
      </c>
    </row>
    <row r="639" spans="1:17" x14ac:dyDescent="0.25">
      <c r="A639" s="644">
        <v>44742</v>
      </c>
      <c r="C639" t="s">
        <v>2047</v>
      </c>
      <c r="D639" t="s">
        <v>1330</v>
      </c>
      <c r="E639" t="str">
        <f t="shared" si="47"/>
        <v>730107711200199</v>
      </c>
      <c r="F639" t="str">
        <f t="shared" si="48"/>
        <v>0</v>
      </c>
      <c r="G639" t="e">
        <f>+VLOOKUP(L639,BG!$D$10:$F$70,3,FALSE)</f>
        <v>#N/A</v>
      </c>
      <c r="H639" t="s">
        <v>1331</v>
      </c>
      <c r="I639" s="639">
        <v>27119402</v>
      </c>
      <c r="J639" s="314">
        <f t="shared" si="50"/>
        <v>27119.401999999998</v>
      </c>
      <c r="K639" t="str">
        <f>+VLOOKUP(D639,'plan de cuentas'!C:G,4,0)</f>
        <v>PERDIDAS</v>
      </c>
      <c r="L639" t="str">
        <f>VLOOKUP(D639,'plan de cuentas'!C:H,5,0)</f>
        <v xml:space="preserve">Gastos administrativos </v>
      </c>
      <c r="M639" t="str">
        <f>VLOOKUP(D639,'plan de cuentas'!C:I,6,0)</f>
        <v>Gastos de reparación y mantenimiento</v>
      </c>
      <c r="N639">
        <f>VLOOKUP(D639,'plan de cuentas'!C:J,7,0)</f>
        <v>0</v>
      </c>
      <c r="P639" t="str">
        <f t="shared" si="51"/>
        <v>77112</v>
      </c>
      <c r="Q639" t="str">
        <f t="shared" si="49"/>
        <v>73</v>
      </c>
    </row>
    <row r="640" spans="1:17" x14ac:dyDescent="0.25">
      <c r="A640" s="644">
        <v>44742</v>
      </c>
      <c r="C640" t="s">
        <v>2048</v>
      </c>
      <c r="D640" t="s">
        <v>1332</v>
      </c>
      <c r="E640" t="str">
        <f t="shared" si="47"/>
        <v>730107711200299</v>
      </c>
      <c r="F640" t="str">
        <f t="shared" si="48"/>
        <v>0</v>
      </c>
      <c r="G640" t="e">
        <f>+VLOOKUP(L640,BG!$D$10:$F$70,3,FALSE)</f>
        <v>#N/A</v>
      </c>
      <c r="H640" t="s">
        <v>4971</v>
      </c>
      <c r="I640" s="639">
        <v>4039133</v>
      </c>
      <c r="J640" s="314">
        <f t="shared" si="50"/>
        <v>4039.1329999999998</v>
      </c>
      <c r="K640" t="str">
        <f>+VLOOKUP(D640,'plan de cuentas'!C:G,4,0)</f>
        <v>PERDIDAS</v>
      </c>
      <c r="L640" t="str">
        <f>VLOOKUP(D640,'plan de cuentas'!C:H,5,0)</f>
        <v xml:space="preserve">Gastos administrativos </v>
      </c>
      <c r="M640" t="str">
        <f>VLOOKUP(D640,'plan de cuentas'!C:I,6,0)</f>
        <v>Gastos de reparación y mantenimiento</v>
      </c>
      <c r="N640">
        <f>VLOOKUP(D640,'plan de cuentas'!C:J,7,0)</f>
        <v>0</v>
      </c>
      <c r="P640" t="str">
        <f t="shared" si="51"/>
        <v>77112</v>
      </c>
      <c r="Q640" t="str">
        <f t="shared" si="49"/>
        <v>73</v>
      </c>
    </row>
    <row r="641" spans="1:17" x14ac:dyDescent="0.25">
      <c r="A641" s="644">
        <v>44742</v>
      </c>
      <c r="C641" t="s">
        <v>2049</v>
      </c>
      <c r="D641" t="s">
        <v>1335</v>
      </c>
      <c r="E641" t="str">
        <f t="shared" si="47"/>
        <v>730107711400199</v>
      </c>
      <c r="F641" t="str">
        <f t="shared" si="48"/>
        <v>0</v>
      </c>
      <c r="G641" t="e">
        <f>+VLOOKUP(L641,BG!$D$10:$F$70,3,FALSE)</f>
        <v>#N/A</v>
      </c>
      <c r="H641" t="s">
        <v>1334</v>
      </c>
      <c r="I641" s="639">
        <v>44311501</v>
      </c>
      <c r="J641" s="314">
        <f t="shared" si="50"/>
        <v>44311.500999999997</v>
      </c>
      <c r="K641" t="str">
        <f>+VLOOKUP(D641,'plan de cuentas'!C:G,4,0)</f>
        <v>PERDIDAS</v>
      </c>
      <c r="L641" t="str">
        <f>VLOOKUP(D641,'plan de cuentas'!C:H,5,0)</f>
        <v xml:space="preserve">Gastos administrativos </v>
      </c>
      <c r="M641" t="str">
        <f>VLOOKUP(D641,'plan de cuentas'!C:I,6,0)</f>
        <v>Otros gastos de operación</v>
      </c>
      <c r="N641">
        <f>VLOOKUP(D641,'plan de cuentas'!C:J,7,0)</f>
        <v>0</v>
      </c>
      <c r="P641" t="str">
        <f t="shared" si="51"/>
        <v>77114</v>
      </c>
      <c r="Q641" t="str">
        <f t="shared" si="49"/>
        <v>73</v>
      </c>
    </row>
    <row r="642" spans="1:17" x14ac:dyDescent="0.25">
      <c r="A642" s="644">
        <v>44742</v>
      </c>
      <c r="C642" t="s">
        <v>2050</v>
      </c>
      <c r="D642" t="s">
        <v>1484</v>
      </c>
      <c r="E642" t="str">
        <f t="shared" si="47"/>
        <v>730107711600699</v>
      </c>
      <c r="F642" t="str">
        <f t="shared" si="48"/>
        <v>0</v>
      </c>
      <c r="G642" t="e">
        <f>+VLOOKUP(L642,BG!$D$10:$F$70,3,FALSE)</f>
        <v>#N/A</v>
      </c>
      <c r="H642" t="s">
        <v>1485</v>
      </c>
      <c r="I642" s="639">
        <v>15194779</v>
      </c>
      <c r="J642" s="314">
        <f t="shared" si="50"/>
        <v>15194.779</v>
      </c>
      <c r="K642" t="str">
        <f>+VLOOKUP(D642,'plan de cuentas'!C:G,4,0)</f>
        <v>PERDIDAS</v>
      </c>
      <c r="L642" t="str">
        <f>VLOOKUP(D642,'plan de cuentas'!C:H,5,0)</f>
        <v xml:space="preserve">Gastos administrativos </v>
      </c>
      <c r="M642" t="str">
        <f>VLOOKUP(D642,'plan de cuentas'!C:I,6,0)</f>
        <v>Computación y redes</v>
      </c>
      <c r="N642">
        <f>VLOOKUP(D642,'plan de cuentas'!C:J,7,0)</f>
        <v>0</v>
      </c>
      <c r="P642" t="str">
        <f t="shared" si="51"/>
        <v>77116</v>
      </c>
      <c r="Q642" t="str">
        <f t="shared" si="49"/>
        <v>73</v>
      </c>
    </row>
    <row r="643" spans="1:17" x14ac:dyDescent="0.25">
      <c r="A643" s="644">
        <v>44742</v>
      </c>
      <c r="C643" t="s">
        <v>2051</v>
      </c>
      <c r="D643" t="s">
        <v>1486</v>
      </c>
      <c r="E643" t="str">
        <f t="shared" si="47"/>
        <v>730107711600799</v>
      </c>
      <c r="F643" t="str">
        <f t="shared" si="48"/>
        <v>0</v>
      </c>
      <c r="G643" t="e">
        <f>+VLOOKUP(L643,BG!$D$10:$F$70,3,FALSE)</f>
        <v>#N/A</v>
      </c>
      <c r="H643" t="s">
        <v>4972</v>
      </c>
      <c r="I643" s="639">
        <v>14103518</v>
      </c>
      <c r="J643" s="314">
        <f t="shared" si="50"/>
        <v>14103.518</v>
      </c>
      <c r="K643" t="str">
        <f>+VLOOKUP(D643,'plan de cuentas'!C:G,4,0)</f>
        <v>PERDIDAS</v>
      </c>
      <c r="L643" t="str">
        <f>VLOOKUP(D643,'plan de cuentas'!C:H,5,0)</f>
        <v xml:space="preserve">Gastos administrativos </v>
      </c>
      <c r="M643" t="str">
        <f>VLOOKUP(D643,'plan de cuentas'!C:I,6,0)</f>
        <v>Computación y redes</v>
      </c>
      <c r="N643">
        <f>VLOOKUP(D643,'plan de cuentas'!C:J,7,0)</f>
        <v>0</v>
      </c>
      <c r="P643" t="str">
        <f t="shared" si="51"/>
        <v>77116</v>
      </c>
      <c r="Q643" t="str">
        <f t="shared" si="49"/>
        <v>73</v>
      </c>
    </row>
    <row r="644" spans="1:17" x14ac:dyDescent="0.25">
      <c r="A644" s="644">
        <v>44742</v>
      </c>
      <c r="C644" t="s">
        <v>2052</v>
      </c>
      <c r="D644" t="s">
        <v>1336</v>
      </c>
      <c r="E644" t="str">
        <f t="shared" si="47"/>
        <v>730107711601499</v>
      </c>
      <c r="F644" t="str">
        <f t="shared" si="48"/>
        <v>0</v>
      </c>
      <c r="G644" t="e">
        <f>+VLOOKUP(L644,BG!$D$10:$F$70,3,FALSE)</f>
        <v>#N/A</v>
      </c>
      <c r="H644" t="s">
        <v>4973</v>
      </c>
      <c r="I644" s="639">
        <v>138645800</v>
      </c>
      <c r="J644" s="314">
        <f t="shared" si="50"/>
        <v>138645.79999999999</v>
      </c>
      <c r="K644" t="str">
        <f>+VLOOKUP(D644,'plan de cuentas'!C:G,4,0)</f>
        <v>PERDIDAS</v>
      </c>
      <c r="L644" t="str">
        <f>VLOOKUP(D644,'plan de cuentas'!C:H,5,0)</f>
        <v xml:space="preserve">Gastos administrativos </v>
      </c>
      <c r="M644" t="str">
        <f>VLOOKUP(D644,'plan de cuentas'!C:I,6,0)</f>
        <v>Computación y redes</v>
      </c>
      <c r="N644">
        <f>VLOOKUP(D644,'plan de cuentas'!C:J,7,0)</f>
        <v>0</v>
      </c>
      <c r="P644" t="str">
        <f t="shared" si="51"/>
        <v>77116</v>
      </c>
      <c r="Q644" t="str">
        <f t="shared" si="49"/>
        <v>73</v>
      </c>
    </row>
    <row r="645" spans="1:17" x14ac:dyDescent="0.25">
      <c r="A645" s="644">
        <v>44742</v>
      </c>
      <c r="C645" t="s">
        <v>2053</v>
      </c>
      <c r="D645" t="s">
        <v>1338</v>
      </c>
      <c r="E645" t="str">
        <f t="shared" ref="E645:E690" si="52">+MID(D645,3,2)&amp;+MID(D645,6,1)&amp;+MID(D645,8,2)&amp;+MID(D645,11,3)&amp;+MID(D645,17,2)&amp;+MID(D645,20,3)&amp;+MID(D645,24,2)</f>
        <v>730107711800199</v>
      </c>
      <c r="F645" t="str">
        <f t="shared" ref="F645:F690" si="53">MID(E645,3,1)</f>
        <v>0</v>
      </c>
      <c r="G645" t="e">
        <f>+VLOOKUP(L645,BG!$D$10:$F$70,3,FALSE)</f>
        <v>#N/A</v>
      </c>
      <c r="H645" t="s">
        <v>1339</v>
      </c>
      <c r="I645" s="639">
        <v>5720454</v>
      </c>
      <c r="J645" s="314">
        <f t="shared" si="50"/>
        <v>5720.4539999999997</v>
      </c>
      <c r="K645" t="str">
        <f>+VLOOKUP(D645,'plan de cuentas'!C:G,4,0)</f>
        <v>PERDIDAS</v>
      </c>
      <c r="L645" t="str">
        <f>VLOOKUP(D645,'plan de cuentas'!C:H,5,0)</f>
        <v xml:space="preserve">Gastos administrativos </v>
      </c>
      <c r="M645" t="str">
        <f>VLOOKUP(D645,'plan de cuentas'!C:I,6,0)</f>
        <v>Gastos de reparación y mantenimiento</v>
      </c>
      <c r="N645">
        <f>VLOOKUP(D645,'plan de cuentas'!C:J,7,0)</f>
        <v>0</v>
      </c>
      <c r="P645" t="str">
        <f t="shared" si="51"/>
        <v>77118</v>
      </c>
      <c r="Q645" t="str">
        <f t="shared" si="49"/>
        <v>73</v>
      </c>
    </row>
    <row r="646" spans="1:17" x14ac:dyDescent="0.25">
      <c r="A646" s="644">
        <v>44742</v>
      </c>
      <c r="C646" t="s">
        <v>2054</v>
      </c>
      <c r="D646" t="s">
        <v>1342</v>
      </c>
      <c r="E646" t="str">
        <f t="shared" si="52"/>
        <v>730107712001099</v>
      </c>
      <c r="F646" t="str">
        <f t="shared" si="53"/>
        <v>0</v>
      </c>
      <c r="G646" t="e">
        <f>+VLOOKUP(L646,BG!$D$10:$F$70,3,FALSE)</f>
        <v>#N/A</v>
      </c>
      <c r="H646" t="s">
        <v>1343</v>
      </c>
      <c r="I646" s="639">
        <v>6181818</v>
      </c>
      <c r="J646" s="314">
        <f t="shared" si="50"/>
        <v>6181.8180000000002</v>
      </c>
      <c r="K646" t="str">
        <f>+VLOOKUP(D646,'plan de cuentas'!C:G,4,0)</f>
        <v>PERDIDAS</v>
      </c>
      <c r="L646" t="str">
        <f>VLOOKUP(D646,'plan de cuentas'!C:H,5,0)</f>
        <v xml:space="preserve">Gastos administrativos </v>
      </c>
      <c r="M646" t="str">
        <f>VLOOKUP(D646,'plan de cuentas'!C:I,6,0)</f>
        <v>Movilidad y viáticos</v>
      </c>
      <c r="N646">
        <f>VLOOKUP(D646,'plan de cuentas'!C:J,7,0)</f>
        <v>0</v>
      </c>
      <c r="P646" t="str">
        <f t="shared" si="51"/>
        <v>77120</v>
      </c>
      <c r="Q646" t="str">
        <f t="shared" ref="Q646:Q690" si="54">+LEFT(E646,2)</f>
        <v>73</v>
      </c>
    </row>
    <row r="647" spans="1:17" x14ac:dyDescent="0.25">
      <c r="A647" s="644">
        <v>44742</v>
      </c>
      <c r="C647" t="s">
        <v>2981</v>
      </c>
      <c r="D647" t="s">
        <v>2490</v>
      </c>
      <c r="E647" t="str">
        <f t="shared" si="52"/>
        <v>730107712200299</v>
      </c>
      <c r="F647" t="str">
        <f t="shared" si="53"/>
        <v>0</v>
      </c>
      <c r="G647" t="e">
        <f>+VLOOKUP(L647,BG!$D$10:$F$70,3,FALSE)</f>
        <v>#N/A</v>
      </c>
      <c r="H647" t="s">
        <v>2803</v>
      </c>
      <c r="I647" s="639">
        <v>600000</v>
      </c>
      <c r="J647" s="314">
        <f t="shared" si="50"/>
        <v>600</v>
      </c>
      <c r="K647" t="str">
        <f>+VLOOKUP(D647,'plan de cuentas'!C:G,4,0)</f>
        <v>PERDIDAS</v>
      </c>
      <c r="L647" t="str">
        <f>VLOOKUP(D647,'plan de cuentas'!C:H,5,0)</f>
        <v xml:space="preserve">Gastos administrativos </v>
      </c>
      <c r="M647" t="str">
        <f>VLOOKUP(D647,'plan de cuentas'!C:I,6,0)</f>
        <v>Gastos de reparación y mantenimiento</v>
      </c>
      <c r="N647">
        <f>VLOOKUP(D647,'plan de cuentas'!C:J,7,0)</f>
        <v>0</v>
      </c>
      <c r="P647" t="str">
        <f t="shared" si="51"/>
        <v>77122</v>
      </c>
      <c r="Q647" t="str">
        <f t="shared" si="54"/>
        <v>73</v>
      </c>
    </row>
    <row r="648" spans="1:17" x14ac:dyDescent="0.25">
      <c r="A648" s="644">
        <v>44742</v>
      </c>
      <c r="C648" t="s">
        <v>2055</v>
      </c>
      <c r="D648" t="s">
        <v>1346</v>
      </c>
      <c r="E648" t="str">
        <f t="shared" si="52"/>
        <v>730107712600199</v>
      </c>
      <c r="F648" t="str">
        <f t="shared" si="53"/>
        <v>0</v>
      </c>
      <c r="G648" t="e">
        <f>+VLOOKUP(L648,BG!$D$10:$F$70,3,FALSE)</f>
        <v>#N/A</v>
      </c>
      <c r="H648" t="s">
        <v>1347</v>
      </c>
      <c r="I648" s="639">
        <v>4118185</v>
      </c>
      <c r="J648" s="314">
        <f t="shared" si="50"/>
        <v>4118.1850000000004</v>
      </c>
      <c r="K648" t="str">
        <f>+VLOOKUP(D648,'plan de cuentas'!C:G,4,0)</f>
        <v>PERDIDAS</v>
      </c>
      <c r="L648" t="str">
        <f>VLOOKUP(D648,'plan de cuentas'!C:H,5,0)</f>
        <v xml:space="preserve">Gastos administrativos </v>
      </c>
      <c r="M648" t="str">
        <f>VLOOKUP(D648,'plan de cuentas'!C:I,6,0)</f>
        <v>Gastos de reparación y mantenimiento</v>
      </c>
      <c r="N648">
        <f>VLOOKUP(D648,'plan de cuentas'!C:J,7,0)</f>
        <v>0</v>
      </c>
      <c r="P648" t="str">
        <f t="shared" si="51"/>
        <v>77126</v>
      </c>
      <c r="Q648" t="str">
        <f t="shared" si="54"/>
        <v>73</v>
      </c>
    </row>
    <row r="649" spans="1:17" x14ac:dyDescent="0.25">
      <c r="A649" s="644">
        <v>44742</v>
      </c>
      <c r="C649" t="s">
        <v>2982</v>
      </c>
      <c r="D649" t="s">
        <v>2491</v>
      </c>
      <c r="E649" t="str">
        <f t="shared" si="52"/>
        <v>730107712800699</v>
      </c>
      <c r="F649" t="str">
        <f t="shared" si="53"/>
        <v>0</v>
      </c>
      <c r="G649" t="e">
        <f>+VLOOKUP(L649,BG!$D$10:$F$70,3,FALSE)</f>
        <v>#N/A</v>
      </c>
      <c r="H649" t="s">
        <v>2804</v>
      </c>
      <c r="I649" s="639">
        <v>3674544</v>
      </c>
      <c r="J649" s="314">
        <f t="shared" si="50"/>
        <v>3674.5439999999999</v>
      </c>
      <c r="K649" t="str">
        <f>+VLOOKUP(D649,'plan de cuentas'!C:G,4,0)</f>
        <v>PERDIDAS</v>
      </c>
      <c r="L649" t="str">
        <f>VLOOKUP(D649,'plan de cuentas'!C:H,5,0)</f>
        <v xml:space="preserve">Gastos administrativos </v>
      </c>
      <c r="M649" t="str">
        <f>VLOOKUP(D649,'plan de cuentas'!C:I,6,0)</f>
        <v>Movilidad y viáticos</v>
      </c>
      <c r="N649">
        <f>VLOOKUP(D649,'plan de cuentas'!C:J,7,0)</f>
        <v>0</v>
      </c>
      <c r="P649" t="str">
        <f t="shared" si="51"/>
        <v>77128</v>
      </c>
      <c r="Q649" t="str">
        <f t="shared" si="54"/>
        <v>73</v>
      </c>
    </row>
    <row r="650" spans="1:17" x14ac:dyDescent="0.25">
      <c r="A650" s="644">
        <v>44742</v>
      </c>
      <c r="C650" t="s">
        <v>2983</v>
      </c>
      <c r="D650" t="s">
        <v>2493</v>
      </c>
      <c r="E650" t="str">
        <f t="shared" si="52"/>
        <v>730107712800899</v>
      </c>
      <c r="F650" t="str">
        <f t="shared" si="53"/>
        <v>0</v>
      </c>
      <c r="G650" t="e">
        <f>+VLOOKUP(L650,BG!$D$10:$F$70,3,FALSE)</f>
        <v>#N/A</v>
      </c>
      <c r="H650" t="s">
        <v>1490</v>
      </c>
      <c r="I650" s="639">
        <v>13879434</v>
      </c>
      <c r="J650" s="314">
        <f t="shared" si="50"/>
        <v>13879.433999999999</v>
      </c>
      <c r="K650" t="str">
        <f>+VLOOKUP(D650,'plan de cuentas'!C:G,4,0)</f>
        <v>PERDIDAS</v>
      </c>
      <c r="L650" t="str">
        <f>VLOOKUP(D650,'plan de cuentas'!C:H,5,0)</f>
        <v xml:space="preserve">Gastos administrativos </v>
      </c>
      <c r="M650" t="str">
        <f>VLOOKUP(D650,'plan de cuentas'!C:I,6,0)</f>
        <v>Movilidad y viáticos</v>
      </c>
      <c r="N650">
        <f>VLOOKUP(D650,'plan de cuentas'!C:J,7,0)</f>
        <v>0</v>
      </c>
      <c r="P650" t="str">
        <f t="shared" si="51"/>
        <v>77128</v>
      </c>
      <c r="Q650" t="str">
        <f t="shared" si="54"/>
        <v>73</v>
      </c>
    </row>
    <row r="651" spans="1:17" x14ac:dyDescent="0.25">
      <c r="A651" s="644">
        <v>44742</v>
      </c>
      <c r="C651" t="s">
        <v>2056</v>
      </c>
      <c r="D651" t="s">
        <v>1349</v>
      </c>
      <c r="E651" t="str">
        <f t="shared" si="52"/>
        <v>730107713000099</v>
      </c>
      <c r="F651" t="str">
        <f t="shared" si="53"/>
        <v>0</v>
      </c>
      <c r="G651" t="e">
        <f>+VLOOKUP(L651,BG!$D$10:$F$70,3,FALSE)</f>
        <v>#N/A</v>
      </c>
      <c r="H651" t="s">
        <v>1350</v>
      </c>
      <c r="I651" s="639">
        <v>782172</v>
      </c>
      <c r="J651" s="314">
        <f t="shared" si="50"/>
        <v>782.17200000000003</v>
      </c>
      <c r="K651" t="str">
        <f>+VLOOKUP(D651,'plan de cuentas'!C:G,4,0)</f>
        <v>PERDIDAS</v>
      </c>
      <c r="L651" t="str">
        <f>VLOOKUP(D651,'plan de cuentas'!C:H,5,0)</f>
        <v xml:space="preserve">Gastos administrativos </v>
      </c>
      <c r="M651" t="str">
        <f>VLOOKUP(D651,'plan de cuentas'!C:I,6,0)</f>
        <v>Gastos de Publicidad y Propaganda</v>
      </c>
      <c r="N651">
        <f>VLOOKUP(D651,'plan de cuentas'!C:J,7,0)</f>
        <v>0</v>
      </c>
      <c r="P651" t="str">
        <f t="shared" si="51"/>
        <v>77130</v>
      </c>
      <c r="Q651" t="str">
        <f t="shared" si="54"/>
        <v>73</v>
      </c>
    </row>
    <row r="652" spans="1:17" x14ac:dyDescent="0.25">
      <c r="A652" s="644">
        <v>44742</v>
      </c>
      <c r="C652" t="s">
        <v>4874</v>
      </c>
      <c r="D652" t="s">
        <v>1580</v>
      </c>
      <c r="E652" t="str">
        <f t="shared" si="52"/>
        <v>730107713000199</v>
      </c>
      <c r="F652" t="str">
        <f t="shared" si="53"/>
        <v>0</v>
      </c>
      <c r="G652" t="e">
        <f>+VLOOKUP(L652,BG!$D$10:$F$70,3,FALSE)</f>
        <v>#N/A</v>
      </c>
      <c r="H652" t="s">
        <v>1348</v>
      </c>
      <c r="I652" s="639">
        <v>53176285</v>
      </c>
      <c r="J652" s="314">
        <f t="shared" ref="J652:J690" si="55">I652/1000</f>
        <v>53176.285000000003</v>
      </c>
      <c r="K652" t="str">
        <f>+VLOOKUP(D652,'plan de cuentas'!C:G,4,0)</f>
        <v>PERDIDAS</v>
      </c>
      <c r="L652" t="str">
        <f>VLOOKUP(D652,'plan de cuentas'!C:H,5,0)</f>
        <v xml:space="preserve">Gastos administrativos </v>
      </c>
      <c r="M652" t="str">
        <f>VLOOKUP(D652,'plan de cuentas'!C:I,6,0)</f>
        <v>Gastos de Publicidad y Propaganda</v>
      </c>
      <c r="N652">
        <f>VLOOKUP(D652,'plan de cuentas'!C:J,7,0)</f>
        <v>0</v>
      </c>
      <c r="P652" t="str">
        <f t="shared" ref="P652:P690" si="56">MID(E652,6,5)</f>
        <v>77130</v>
      </c>
      <c r="Q652" t="str">
        <f t="shared" si="54"/>
        <v>73</v>
      </c>
    </row>
    <row r="653" spans="1:17" x14ac:dyDescent="0.25">
      <c r="A653" s="644">
        <v>44742</v>
      </c>
      <c r="C653" t="s">
        <v>2057</v>
      </c>
      <c r="D653" t="s">
        <v>1351</v>
      </c>
      <c r="E653" t="str">
        <f t="shared" si="52"/>
        <v>730107713000799</v>
      </c>
      <c r="F653" t="str">
        <f t="shared" si="53"/>
        <v>0</v>
      </c>
      <c r="G653" t="e">
        <f>+VLOOKUP(L653,BG!$D$10:$F$70,3,FALSE)</f>
        <v>#N/A</v>
      </c>
      <c r="H653" t="s">
        <v>1352</v>
      </c>
      <c r="I653" s="639">
        <v>2776850</v>
      </c>
      <c r="J653" s="314">
        <f t="shared" si="55"/>
        <v>2776.85</v>
      </c>
      <c r="K653" t="str">
        <f>+VLOOKUP(D653,'plan de cuentas'!C:G,4,0)</f>
        <v>PERDIDAS</v>
      </c>
      <c r="L653" t="str">
        <f>VLOOKUP(D653,'plan de cuentas'!C:H,5,0)</f>
        <v xml:space="preserve">Gastos administrativos </v>
      </c>
      <c r="M653" t="str">
        <f>VLOOKUP(D653,'plan de cuentas'!C:I,6,0)</f>
        <v>Gastos de Publicidad y Propaganda</v>
      </c>
      <c r="N653">
        <f>VLOOKUP(D653,'plan de cuentas'!C:J,7,0)</f>
        <v>0</v>
      </c>
      <c r="P653" t="str">
        <f t="shared" si="56"/>
        <v>77130</v>
      </c>
      <c r="Q653" t="str">
        <f t="shared" si="54"/>
        <v>73</v>
      </c>
    </row>
    <row r="654" spans="1:17" x14ac:dyDescent="0.25">
      <c r="A654" s="644">
        <v>44742</v>
      </c>
      <c r="C654" t="s">
        <v>5165</v>
      </c>
      <c r="D654" t="s">
        <v>1581</v>
      </c>
      <c r="E654" t="str">
        <f t="shared" si="52"/>
        <v>730107713001199</v>
      </c>
      <c r="F654" t="str">
        <f t="shared" si="53"/>
        <v>0</v>
      </c>
      <c r="G654" t="e">
        <f>+VLOOKUP(L654,BG!$D$10:$F$70,3,FALSE)</f>
        <v>#N/A</v>
      </c>
      <c r="H654" t="s">
        <v>1805</v>
      </c>
      <c r="I654" s="639">
        <v>300000</v>
      </c>
      <c r="J654" s="314">
        <f t="shared" si="55"/>
        <v>300</v>
      </c>
      <c r="K654" t="str">
        <f>+VLOOKUP(D654,'plan de cuentas'!C:G,4,0)</f>
        <v>PERDIDAS</v>
      </c>
      <c r="L654" t="str">
        <f>VLOOKUP(D654,'plan de cuentas'!C:H,5,0)</f>
        <v xml:space="preserve">Gastos administrativos </v>
      </c>
      <c r="M654" t="str">
        <f>VLOOKUP(D654,'plan de cuentas'!C:I,6,0)</f>
        <v>Otros gastos de operación</v>
      </c>
      <c r="N654">
        <f>VLOOKUP(D654,'plan de cuentas'!C:J,7,0)</f>
        <v>0</v>
      </c>
      <c r="P654" t="str">
        <f t="shared" si="56"/>
        <v>77130</v>
      </c>
      <c r="Q654" t="str">
        <f t="shared" si="54"/>
        <v>73</v>
      </c>
    </row>
    <row r="655" spans="1:17" x14ac:dyDescent="0.25">
      <c r="A655" s="644">
        <v>44742</v>
      </c>
      <c r="C655" t="s">
        <v>2984</v>
      </c>
      <c r="D655" t="s">
        <v>1494</v>
      </c>
      <c r="E655" t="str">
        <f t="shared" si="52"/>
        <v>730107713001699</v>
      </c>
      <c r="F655" t="str">
        <f t="shared" si="53"/>
        <v>0</v>
      </c>
      <c r="G655" t="e">
        <f>+VLOOKUP(L655,BG!$D$10:$F$70,3,FALSE)</f>
        <v>#N/A</v>
      </c>
      <c r="H655" t="s">
        <v>2810</v>
      </c>
      <c r="I655" s="639">
        <v>8243220</v>
      </c>
      <c r="J655" s="314">
        <f t="shared" si="55"/>
        <v>8243.2199999999993</v>
      </c>
      <c r="K655" t="str">
        <f>+VLOOKUP(D655,'plan de cuentas'!C:G,4,0)</f>
        <v>PERDIDAS</v>
      </c>
      <c r="L655" t="str">
        <f>VLOOKUP(D655,'plan de cuentas'!C:H,5,0)</f>
        <v xml:space="preserve">Gastos administrativos </v>
      </c>
      <c r="M655" t="str">
        <f>VLOOKUP(D655,'plan de cuentas'!C:I,6,0)</f>
        <v>Gastos de Publicidad y Propaganda</v>
      </c>
      <c r="N655">
        <f>VLOOKUP(D655,'plan de cuentas'!C:J,7,0)</f>
        <v>0</v>
      </c>
      <c r="P655" t="str">
        <f t="shared" si="56"/>
        <v>77130</v>
      </c>
      <c r="Q655" t="str">
        <f t="shared" si="54"/>
        <v>73</v>
      </c>
    </row>
    <row r="656" spans="1:17" x14ac:dyDescent="0.25">
      <c r="A656" s="644">
        <v>44742</v>
      </c>
      <c r="C656" t="s">
        <v>2985</v>
      </c>
      <c r="D656" t="s">
        <v>2500</v>
      </c>
      <c r="E656" t="str">
        <f t="shared" si="52"/>
        <v>730107713200699</v>
      </c>
      <c r="F656" t="str">
        <f t="shared" si="53"/>
        <v>0</v>
      </c>
      <c r="G656" t="e">
        <f>+VLOOKUP(L656,BG!$D$10:$F$70,3,FALSE)</f>
        <v>#N/A</v>
      </c>
      <c r="H656" t="s">
        <v>2815</v>
      </c>
      <c r="I656" s="639">
        <v>132450507</v>
      </c>
      <c r="J656" s="314">
        <f t="shared" si="55"/>
        <v>132450.50700000001</v>
      </c>
      <c r="K656" t="str">
        <f>+VLOOKUP(D656,'plan de cuentas'!C:G,4,0)</f>
        <v>PERDIDAS</v>
      </c>
      <c r="L656" t="str">
        <f>VLOOKUP(D656,'plan de cuentas'!C:H,5,0)</f>
        <v xml:space="preserve">Gastos administrativos </v>
      </c>
      <c r="M656" t="str">
        <f>VLOOKUP(D656,'plan de cuentas'!C:I,6,0)</f>
        <v>Otros gastos de operación</v>
      </c>
      <c r="N656">
        <f>VLOOKUP(D656,'plan de cuentas'!C:J,7,0)</f>
        <v>0</v>
      </c>
      <c r="P656" t="str">
        <f t="shared" si="56"/>
        <v>77132</v>
      </c>
      <c r="Q656" t="str">
        <f t="shared" si="54"/>
        <v>73</v>
      </c>
    </row>
    <row r="657" spans="1:17" x14ac:dyDescent="0.25">
      <c r="A657" s="644">
        <v>44742</v>
      </c>
      <c r="C657" t="s">
        <v>2986</v>
      </c>
      <c r="D657" t="s">
        <v>2501</v>
      </c>
      <c r="E657" t="str">
        <f t="shared" si="52"/>
        <v>730107713200899</v>
      </c>
      <c r="F657" t="str">
        <f t="shared" si="53"/>
        <v>0</v>
      </c>
      <c r="G657" t="e">
        <f>+VLOOKUP(L657,BG!$D$10:$F$70,3,FALSE)</f>
        <v>#N/A</v>
      </c>
      <c r="H657" t="s">
        <v>1354</v>
      </c>
      <c r="I657" s="639">
        <v>22087635</v>
      </c>
      <c r="J657" s="314">
        <f t="shared" si="55"/>
        <v>22087.634999999998</v>
      </c>
      <c r="K657" t="str">
        <f>+VLOOKUP(D657,'plan de cuentas'!C:G,4,0)</f>
        <v>PERDIDAS</v>
      </c>
      <c r="L657" t="str">
        <f>VLOOKUP(D657,'plan de cuentas'!C:H,5,0)</f>
        <v xml:space="preserve">Gastos administrativos </v>
      </c>
      <c r="M657" t="str">
        <f>VLOOKUP(D657,'plan de cuentas'!C:I,6,0)</f>
        <v>Otros gastos de operación</v>
      </c>
      <c r="N657">
        <f>VLOOKUP(D657,'plan de cuentas'!C:J,7,0)</f>
        <v>0</v>
      </c>
      <c r="P657" t="str">
        <f t="shared" si="56"/>
        <v>77132</v>
      </c>
      <c r="Q657" t="str">
        <f t="shared" si="54"/>
        <v>73</v>
      </c>
    </row>
    <row r="658" spans="1:17" x14ac:dyDescent="0.25">
      <c r="A658" s="644">
        <v>44742</v>
      </c>
      <c r="C658" t="s">
        <v>2058</v>
      </c>
      <c r="D658" t="s">
        <v>1525</v>
      </c>
      <c r="E658" t="str">
        <f t="shared" si="52"/>
        <v>730107714000099</v>
      </c>
      <c r="F658" t="str">
        <f t="shared" si="53"/>
        <v>0</v>
      </c>
      <c r="G658" t="e">
        <f>+VLOOKUP(L658,BG!$D$10:$F$70,3,FALSE)</f>
        <v>#N/A</v>
      </c>
      <c r="H658" t="s">
        <v>1524</v>
      </c>
      <c r="I658" s="639">
        <v>94495455</v>
      </c>
      <c r="J658" s="314">
        <f t="shared" si="55"/>
        <v>94495.455000000002</v>
      </c>
      <c r="K658" t="str">
        <f>+VLOOKUP(D658,'plan de cuentas'!C:G,4,0)</f>
        <v>PERDIDAS</v>
      </c>
      <c r="L658" t="str">
        <f>VLOOKUP(D658,'plan de cuentas'!C:H,5,0)</f>
        <v xml:space="preserve">Gastos administrativos </v>
      </c>
      <c r="M658" t="str">
        <f>VLOOKUP(D658,'plan de cuentas'!C:I,6,0)</f>
        <v>Honorarios profesionales y asesoramiento</v>
      </c>
      <c r="N658">
        <f>VLOOKUP(D658,'plan de cuentas'!C:J,7,0)</f>
        <v>0</v>
      </c>
      <c r="P658" t="str">
        <f t="shared" si="56"/>
        <v>77140</v>
      </c>
      <c r="Q658" t="str">
        <f t="shared" si="54"/>
        <v>73</v>
      </c>
    </row>
    <row r="659" spans="1:17" x14ac:dyDescent="0.25">
      <c r="A659" s="644">
        <v>44742</v>
      </c>
      <c r="C659" t="s">
        <v>4929</v>
      </c>
      <c r="D659" t="s">
        <v>4893</v>
      </c>
      <c r="E659" t="str">
        <f t="shared" si="52"/>
        <v>730107714200199</v>
      </c>
      <c r="F659" t="str">
        <f t="shared" si="53"/>
        <v>0</v>
      </c>
      <c r="G659" t="e">
        <f>+VLOOKUP(L659,BG!$D$10:$F$70,3,FALSE)</f>
        <v>#N/A</v>
      </c>
      <c r="H659" t="s">
        <v>1495</v>
      </c>
      <c r="I659" s="639">
        <v>1051469</v>
      </c>
      <c r="J659" s="314">
        <f t="shared" si="55"/>
        <v>1051.4690000000001</v>
      </c>
      <c r="K659" t="str">
        <f>+VLOOKUP(D659,'plan de cuentas'!C:G,4,0)</f>
        <v>PERDIDAS</v>
      </c>
      <c r="L659" t="str">
        <f>VLOOKUP(D659,'plan de cuentas'!C:H,5,0)</f>
        <v xml:space="preserve">Gastos administrativos </v>
      </c>
      <c r="M659" t="str">
        <f>VLOOKUP(D659,'plan de cuentas'!C:I,6,0)</f>
        <v>Otros gastos de operación</v>
      </c>
      <c r="N659">
        <f>VLOOKUP(D659,'plan de cuentas'!C:J,7,0)</f>
        <v>0</v>
      </c>
      <c r="P659" t="str">
        <f t="shared" si="56"/>
        <v>77142</v>
      </c>
      <c r="Q659" t="str">
        <f t="shared" si="54"/>
        <v>73</v>
      </c>
    </row>
    <row r="660" spans="1:17" x14ac:dyDescent="0.25">
      <c r="A660" s="644">
        <v>44742</v>
      </c>
      <c r="C660" t="s">
        <v>2059</v>
      </c>
      <c r="D660" t="s">
        <v>1355</v>
      </c>
      <c r="E660" t="str">
        <f t="shared" si="52"/>
        <v>730107714400299</v>
      </c>
      <c r="F660" t="str">
        <f t="shared" si="53"/>
        <v>0</v>
      </c>
      <c r="G660" t="e">
        <f>+VLOOKUP(L660,BG!$D$10:$F$70,3,FALSE)</f>
        <v>#N/A</v>
      </c>
      <c r="H660" t="s">
        <v>1356</v>
      </c>
      <c r="I660" s="639">
        <v>5610298</v>
      </c>
      <c r="J660" s="314">
        <f t="shared" si="55"/>
        <v>5610.2979999999998</v>
      </c>
      <c r="K660" t="str">
        <f>+VLOOKUP(D660,'plan de cuentas'!C:G,4,0)</f>
        <v>PERDIDAS</v>
      </c>
      <c r="L660" t="str">
        <f>VLOOKUP(D660,'plan de cuentas'!C:H,5,0)</f>
        <v xml:space="preserve">Gastos administrativos </v>
      </c>
      <c r="M660" t="str">
        <f>VLOOKUP(D660,'plan de cuentas'!C:I,6,0)</f>
        <v>Otros gastos de operación</v>
      </c>
      <c r="N660">
        <f>VLOOKUP(D660,'plan de cuentas'!C:J,7,0)</f>
        <v>0</v>
      </c>
      <c r="P660" t="str">
        <f t="shared" si="56"/>
        <v>77144</v>
      </c>
      <c r="Q660" t="str">
        <f t="shared" si="54"/>
        <v>73</v>
      </c>
    </row>
    <row r="661" spans="1:17" x14ac:dyDescent="0.25">
      <c r="A661" s="644">
        <v>44742</v>
      </c>
      <c r="C661" t="s">
        <v>2060</v>
      </c>
      <c r="D661" t="s">
        <v>1357</v>
      </c>
      <c r="E661" t="str">
        <f t="shared" si="52"/>
        <v>730107714400399</v>
      </c>
      <c r="F661" t="str">
        <f t="shared" si="53"/>
        <v>0</v>
      </c>
      <c r="G661" t="e">
        <f>+VLOOKUP(L661,BG!$D$10:$F$70,3,FALSE)</f>
        <v>#N/A</v>
      </c>
      <c r="H661" t="s">
        <v>1358</v>
      </c>
      <c r="I661" s="639">
        <v>433650283</v>
      </c>
      <c r="J661" s="314">
        <f t="shared" si="55"/>
        <v>433650.283</v>
      </c>
      <c r="K661" t="str">
        <f>+VLOOKUP(D661,'plan de cuentas'!C:G,4,0)</f>
        <v>PERDIDAS</v>
      </c>
      <c r="L661" t="str">
        <f>VLOOKUP(D661,'plan de cuentas'!C:H,5,0)</f>
        <v xml:space="preserve">Gastos administrativos </v>
      </c>
      <c r="M661" t="str">
        <f>VLOOKUP(D661,'plan de cuentas'!C:I,6,0)</f>
        <v>Otros gastos de operación</v>
      </c>
      <c r="N661">
        <f>VLOOKUP(D661,'plan de cuentas'!C:J,7,0)</f>
        <v>0</v>
      </c>
      <c r="P661" t="str">
        <f t="shared" si="56"/>
        <v>77144</v>
      </c>
      <c r="Q661" t="str">
        <f t="shared" si="54"/>
        <v>73</v>
      </c>
    </row>
    <row r="662" spans="1:17" x14ac:dyDescent="0.25">
      <c r="A662" s="644">
        <v>44742</v>
      </c>
      <c r="C662" t="s">
        <v>2061</v>
      </c>
      <c r="D662" t="s">
        <v>1497</v>
      </c>
      <c r="E662" t="str">
        <f t="shared" si="52"/>
        <v>730107714400499</v>
      </c>
      <c r="F662" t="str">
        <f t="shared" si="53"/>
        <v>0</v>
      </c>
      <c r="G662" t="e">
        <f>+VLOOKUP(L662,BG!$D$10:$F$70,3,FALSE)</f>
        <v>#N/A</v>
      </c>
      <c r="H662" t="s">
        <v>1498</v>
      </c>
      <c r="I662" s="639">
        <v>545454</v>
      </c>
      <c r="J662" s="314">
        <f t="shared" si="55"/>
        <v>545.45399999999995</v>
      </c>
      <c r="K662" t="str">
        <f>+VLOOKUP(D662,'plan de cuentas'!C:G,4,0)</f>
        <v>PERDIDAS</v>
      </c>
      <c r="L662" t="str">
        <f>VLOOKUP(D662,'plan de cuentas'!C:H,5,0)</f>
        <v xml:space="preserve">Gastos administrativos </v>
      </c>
      <c r="M662" t="str">
        <f>VLOOKUP(D662,'plan de cuentas'!C:I,6,0)</f>
        <v>Otros gastos de operación</v>
      </c>
      <c r="N662">
        <f>VLOOKUP(D662,'plan de cuentas'!C:J,7,0)</f>
        <v>0</v>
      </c>
      <c r="P662" t="str">
        <f t="shared" si="56"/>
        <v>77144</v>
      </c>
      <c r="Q662" t="str">
        <f t="shared" si="54"/>
        <v>73</v>
      </c>
    </row>
    <row r="663" spans="1:17" x14ac:dyDescent="0.25">
      <c r="A663" s="644">
        <v>44742</v>
      </c>
      <c r="C663" t="s">
        <v>2062</v>
      </c>
      <c r="D663" t="s">
        <v>1359</v>
      </c>
      <c r="E663" t="str">
        <f t="shared" si="52"/>
        <v>730107714401499</v>
      </c>
      <c r="F663" t="str">
        <f t="shared" si="53"/>
        <v>0</v>
      </c>
      <c r="G663" t="e">
        <f>+VLOOKUP(L663,BG!$D$10:$F$70,3,FALSE)</f>
        <v>#N/A</v>
      </c>
      <c r="H663" t="s">
        <v>1360</v>
      </c>
      <c r="I663" s="639">
        <v>350445283</v>
      </c>
      <c r="J663" s="314">
        <f t="shared" si="55"/>
        <v>350445.283</v>
      </c>
      <c r="K663" t="str">
        <f>+VLOOKUP(D663,'plan de cuentas'!C:G,4,0)</f>
        <v>PERDIDAS</v>
      </c>
      <c r="L663" t="str">
        <f>VLOOKUP(D663,'plan de cuentas'!C:H,5,0)</f>
        <v xml:space="preserve">Gastos administrativos </v>
      </c>
      <c r="M663" t="str">
        <f>VLOOKUP(D663,'plan de cuentas'!C:I,6,0)</f>
        <v>Otros gastos de operación</v>
      </c>
      <c r="N663">
        <f>VLOOKUP(D663,'plan de cuentas'!C:J,7,0)</f>
        <v>0</v>
      </c>
      <c r="P663" t="str">
        <f t="shared" si="56"/>
        <v>77144</v>
      </c>
      <c r="Q663" t="str">
        <f t="shared" si="54"/>
        <v>73</v>
      </c>
    </row>
    <row r="664" spans="1:17" x14ac:dyDescent="0.25">
      <c r="A664" s="644">
        <v>44742</v>
      </c>
      <c r="C664" t="s">
        <v>2063</v>
      </c>
      <c r="D664" t="s">
        <v>1361</v>
      </c>
      <c r="E664" t="str">
        <f t="shared" si="52"/>
        <v>730107714401999</v>
      </c>
      <c r="F664" t="str">
        <f t="shared" si="53"/>
        <v>0</v>
      </c>
      <c r="G664" t="e">
        <f>+VLOOKUP(L664,BG!$D$10:$F$70,3,FALSE)</f>
        <v>#N/A</v>
      </c>
      <c r="H664" t="s">
        <v>1362</v>
      </c>
      <c r="I664" s="639">
        <v>16255145</v>
      </c>
      <c r="J664" s="314">
        <f t="shared" si="55"/>
        <v>16255.145</v>
      </c>
      <c r="K664" t="str">
        <f>+VLOOKUP(D664,'plan de cuentas'!C:G,4,0)</f>
        <v>PERDIDAS</v>
      </c>
      <c r="L664" t="str">
        <f>VLOOKUP(D664,'plan de cuentas'!C:H,5,0)</f>
        <v xml:space="preserve">Gastos administrativos </v>
      </c>
      <c r="M664" t="str">
        <f>VLOOKUP(D664,'plan de cuentas'!C:I,6,0)</f>
        <v>Otros gastos de operación</v>
      </c>
      <c r="N664">
        <f>VLOOKUP(D664,'plan de cuentas'!C:J,7,0)</f>
        <v>0</v>
      </c>
      <c r="P664" t="str">
        <f t="shared" si="56"/>
        <v>77144</v>
      </c>
      <c r="Q664" t="str">
        <f t="shared" si="54"/>
        <v>73</v>
      </c>
    </row>
    <row r="665" spans="1:17" x14ac:dyDescent="0.25">
      <c r="A665" s="644">
        <v>44742</v>
      </c>
      <c r="C665" t="s">
        <v>2064</v>
      </c>
      <c r="D665" t="s">
        <v>1363</v>
      </c>
      <c r="E665" t="str">
        <f t="shared" si="52"/>
        <v>730107714402399</v>
      </c>
      <c r="F665" t="str">
        <f t="shared" si="53"/>
        <v>0</v>
      </c>
      <c r="G665" t="e">
        <f>+VLOOKUP(L665,BG!$D$10:$F$70,3,FALSE)</f>
        <v>#N/A</v>
      </c>
      <c r="H665" t="s">
        <v>1364</v>
      </c>
      <c r="I665" s="639">
        <v>160000</v>
      </c>
      <c r="J665" s="314">
        <f t="shared" si="55"/>
        <v>160</v>
      </c>
      <c r="K665" t="str">
        <f>+VLOOKUP(D665,'plan de cuentas'!C:G,4,0)</f>
        <v>PERDIDAS</v>
      </c>
      <c r="L665" t="str">
        <f>VLOOKUP(D665,'plan de cuentas'!C:H,5,0)</f>
        <v xml:space="preserve">Gastos administrativos </v>
      </c>
      <c r="M665" t="str">
        <f>VLOOKUP(D665,'plan de cuentas'!C:I,6,0)</f>
        <v>Otros gastos de operación</v>
      </c>
      <c r="N665">
        <f>VLOOKUP(D665,'plan de cuentas'!C:J,7,0)</f>
        <v>0</v>
      </c>
      <c r="P665" t="str">
        <f t="shared" si="56"/>
        <v>77144</v>
      </c>
      <c r="Q665" t="str">
        <f t="shared" si="54"/>
        <v>73</v>
      </c>
    </row>
    <row r="666" spans="1:17" x14ac:dyDescent="0.25">
      <c r="A666" s="644">
        <v>44742</v>
      </c>
      <c r="C666" t="s">
        <v>2987</v>
      </c>
      <c r="D666" t="s">
        <v>2503</v>
      </c>
      <c r="E666" t="str">
        <f t="shared" si="52"/>
        <v>730107714402799</v>
      </c>
      <c r="F666" t="str">
        <f t="shared" si="53"/>
        <v>0</v>
      </c>
      <c r="G666" t="e">
        <f>+VLOOKUP(L666,BG!$D$10:$F$70,3,FALSE)</f>
        <v>#N/A</v>
      </c>
      <c r="H666" t="s">
        <v>1325</v>
      </c>
      <c r="I666" s="639">
        <v>808182</v>
      </c>
      <c r="J666" s="314">
        <f t="shared" si="55"/>
        <v>808.18200000000002</v>
      </c>
      <c r="K666" t="str">
        <f>+VLOOKUP(D666,'plan de cuentas'!C:G,4,0)</f>
        <v>PERDIDAS</v>
      </c>
      <c r="L666" t="str">
        <f>VLOOKUP(D666,'plan de cuentas'!C:H,5,0)</f>
        <v xml:space="preserve">Gastos administrativos </v>
      </c>
      <c r="M666" t="str">
        <f>VLOOKUP(D666,'plan de cuentas'!C:I,6,0)</f>
        <v>Otros gastos de operación</v>
      </c>
      <c r="N666">
        <f>VLOOKUP(D666,'plan de cuentas'!C:J,7,0)</f>
        <v>0</v>
      </c>
      <c r="P666" t="str">
        <f t="shared" si="56"/>
        <v>77144</v>
      </c>
      <c r="Q666" t="str">
        <f t="shared" si="54"/>
        <v>73</v>
      </c>
    </row>
    <row r="667" spans="1:17" x14ac:dyDescent="0.25">
      <c r="A667" s="644">
        <v>44742</v>
      </c>
      <c r="C667" t="s">
        <v>2065</v>
      </c>
      <c r="D667" t="s">
        <v>1365</v>
      </c>
      <c r="E667" t="str">
        <f t="shared" si="52"/>
        <v>730107714403899</v>
      </c>
      <c r="F667" t="str">
        <f t="shared" si="53"/>
        <v>0</v>
      </c>
      <c r="G667" t="e">
        <f>+VLOOKUP(L667,BG!$D$10:$F$70,3,FALSE)</f>
        <v>#N/A</v>
      </c>
      <c r="H667" t="s">
        <v>1366</v>
      </c>
      <c r="I667" s="639">
        <v>1088182</v>
      </c>
      <c r="J667" s="314">
        <f t="shared" si="55"/>
        <v>1088.182</v>
      </c>
      <c r="K667" t="str">
        <f>+VLOOKUP(D667,'plan de cuentas'!C:G,4,0)</f>
        <v>PERDIDAS</v>
      </c>
      <c r="L667" t="str">
        <f>VLOOKUP(D667,'plan de cuentas'!C:H,5,0)</f>
        <v xml:space="preserve">Gastos administrativos </v>
      </c>
      <c r="M667" t="str">
        <f>VLOOKUP(D667,'plan de cuentas'!C:I,6,0)</f>
        <v>Otros gastos de operación</v>
      </c>
      <c r="N667">
        <f>VLOOKUP(D667,'plan de cuentas'!C:J,7,0)</f>
        <v>0</v>
      </c>
      <c r="P667" t="str">
        <f t="shared" si="56"/>
        <v>77144</v>
      </c>
      <c r="Q667" t="str">
        <f t="shared" si="54"/>
        <v>73</v>
      </c>
    </row>
    <row r="668" spans="1:17" x14ac:dyDescent="0.25">
      <c r="A668" s="644">
        <v>44742</v>
      </c>
      <c r="C668" t="s">
        <v>2988</v>
      </c>
      <c r="D668" t="s">
        <v>2505</v>
      </c>
      <c r="E668" t="str">
        <f t="shared" si="52"/>
        <v>730107714407499</v>
      </c>
      <c r="F668" t="str">
        <f t="shared" si="53"/>
        <v>0</v>
      </c>
      <c r="G668" t="e">
        <f>+VLOOKUP(L668,BG!$D$10:$F$70,3,FALSE)</f>
        <v>#N/A</v>
      </c>
      <c r="H668" t="s">
        <v>2818</v>
      </c>
      <c r="I668" s="639">
        <v>11075914</v>
      </c>
      <c r="J668" s="314">
        <f t="shared" si="55"/>
        <v>11075.914000000001</v>
      </c>
      <c r="K668" t="str">
        <f>+VLOOKUP(D668,'plan de cuentas'!C:G,4,0)</f>
        <v>PERDIDAS</v>
      </c>
      <c r="L668" t="str">
        <f>VLOOKUP(D668,'plan de cuentas'!C:H,5,0)</f>
        <v xml:space="preserve">Gastos administrativos </v>
      </c>
      <c r="M668" t="str">
        <f>VLOOKUP(D668,'plan de cuentas'!C:I,6,0)</f>
        <v>Otros gastos de operación</v>
      </c>
      <c r="N668">
        <f>VLOOKUP(D668,'plan de cuentas'!C:J,7,0)</f>
        <v>0</v>
      </c>
      <c r="P668" t="str">
        <f t="shared" si="56"/>
        <v>77144</v>
      </c>
      <c r="Q668" t="str">
        <f t="shared" si="54"/>
        <v>73</v>
      </c>
    </row>
    <row r="669" spans="1:17" x14ac:dyDescent="0.25">
      <c r="A669" s="644">
        <v>44742</v>
      </c>
      <c r="C669" t="s">
        <v>2066</v>
      </c>
      <c r="D669" t="s">
        <v>1588</v>
      </c>
      <c r="E669" t="str">
        <f t="shared" si="52"/>
        <v>730107714407799</v>
      </c>
      <c r="F669" t="str">
        <f t="shared" si="53"/>
        <v>0</v>
      </c>
      <c r="G669" t="e">
        <f>+VLOOKUP(L669,BG!$D$10:$F$70,3,FALSE)</f>
        <v>#N/A</v>
      </c>
      <c r="H669" t="s">
        <v>1616</v>
      </c>
      <c r="I669" s="639">
        <v>1</v>
      </c>
      <c r="J669" s="314">
        <f t="shared" si="55"/>
        <v>1E-3</v>
      </c>
      <c r="K669" t="str">
        <f>+VLOOKUP(D669,'plan de cuentas'!C:G,4,0)</f>
        <v>PERDIDAS</v>
      </c>
      <c r="L669" t="str">
        <f>VLOOKUP(D669,'plan de cuentas'!C:H,5,0)</f>
        <v xml:space="preserve">Gastos administrativos </v>
      </c>
      <c r="M669" t="str">
        <f>VLOOKUP(D669,'plan de cuentas'!C:I,6,0)</f>
        <v>Otros gastos de operación</v>
      </c>
      <c r="N669">
        <f>VLOOKUP(D669,'plan de cuentas'!C:J,7,0)</f>
        <v>0</v>
      </c>
      <c r="P669" t="str">
        <f t="shared" si="56"/>
        <v>77144</v>
      </c>
      <c r="Q669" t="str">
        <f t="shared" si="54"/>
        <v>73</v>
      </c>
    </row>
    <row r="670" spans="1:17" x14ac:dyDescent="0.25">
      <c r="A670" s="644">
        <v>44742</v>
      </c>
      <c r="C670" t="s">
        <v>2067</v>
      </c>
      <c r="D670" t="s">
        <v>1367</v>
      </c>
      <c r="E670" t="str">
        <f t="shared" si="52"/>
        <v>730107714407999</v>
      </c>
      <c r="F670" t="str">
        <f t="shared" si="53"/>
        <v>0</v>
      </c>
      <c r="G670" t="e">
        <f>+VLOOKUP(L670,BG!$D$10:$F$70,3,FALSE)</f>
        <v>#N/A</v>
      </c>
      <c r="H670" t="s">
        <v>1368</v>
      </c>
      <c r="I670" s="639">
        <v>144412954</v>
      </c>
      <c r="J670" s="314">
        <f t="shared" si="55"/>
        <v>144412.954</v>
      </c>
      <c r="K670" t="str">
        <f>+VLOOKUP(D670,'plan de cuentas'!C:G,4,0)</f>
        <v>PERDIDAS</v>
      </c>
      <c r="L670" t="str">
        <f>VLOOKUP(D670,'plan de cuentas'!C:H,5,0)</f>
        <v>Costos</v>
      </c>
      <c r="M670" t="str">
        <f>VLOOKUP(D670,'plan de cuentas'!C:I,6,0)</f>
        <v>Intereses a bancos e instituciones financieras</v>
      </c>
      <c r="N670">
        <f>VLOOKUP(D670,'plan de cuentas'!C:J,7,0)</f>
        <v>0</v>
      </c>
      <c r="P670" t="str">
        <f t="shared" si="56"/>
        <v>77144</v>
      </c>
      <c r="Q670" t="str">
        <f t="shared" si="54"/>
        <v>73</v>
      </c>
    </row>
    <row r="671" spans="1:17" x14ac:dyDescent="0.25">
      <c r="A671" s="644">
        <v>44742</v>
      </c>
      <c r="C671" t="s">
        <v>2068</v>
      </c>
      <c r="D671" t="s">
        <v>1526</v>
      </c>
      <c r="E671" t="str">
        <f t="shared" si="52"/>
        <v>730107714408199</v>
      </c>
      <c r="F671" t="str">
        <f t="shared" si="53"/>
        <v>0</v>
      </c>
      <c r="G671" t="e">
        <f>+VLOOKUP(L671,BG!$D$10:$F$70,3,FALSE)</f>
        <v>#N/A</v>
      </c>
      <c r="H671" t="s">
        <v>1527</v>
      </c>
      <c r="I671" s="639">
        <v>1470719574</v>
      </c>
      <c r="J671" s="314">
        <f t="shared" si="55"/>
        <v>1470719.574</v>
      </c>
      <c r="K671" t="str">
        <f>+VLOOKUP(D671,'plan de cuentas'!C:G,4,0)</f>
        <v>PERDIDAS</v>
      </c>
      <c r="L671" t="str">
        <f>VLOOKUP(D671,'plan de cuentas'!C:H,5,0)</f>
        <v>Otros Ingresos/Egresos</v>
      </c>
      <c r="M671" t="str">
        <f>VLOOKUP(D671,'plan de cuentas'!C:I,6,0)</f>
        <v>Otros Ingresos/Egresos</v>
      </c>
      <c r="N671">
        <f>VLOOKUP(D671,'plan de cuentas'!C:J,7,0)</f>
        <v>0</v>
      </c>
      <c r="P671" t="str">
        <f t="shared" si="56"/>
        <v>77144</v>
      </c>
      <c r="Q671" t="str">
        <f t="shared" si="54"/>
        <v>73</v>
      </c>
    </row>
    <row r="672" spans="1:17" x14ac:dyDescent="0.25">
      <c r="A672" s="644">
        <v>44742</v>
      </c>
      <c r="C672" t="s">
        <v>4876</v>
      </c>
      <c r="D672" t="s">
        <v>4749</v>
      </c>
      <c r="E672" t="str">
        <f t="shared" si="52"/>
        <v>730107714408599</v>
      </c>
      <c r="F672" t="str">
        <f t="shared" si="53"/>
        <v>0</v>
      </c>
      <c r="G672" t="e">
        <f>+VLOOKUP(L672,BG!$D$10:$F$70,3,FALSE)</f>
        <v>#N/A</v>
      </c>
      <c r="H672" t="s">
        <v>4750</v>
      </c>
      <c r="I672" s="639">
        <v>525510641</v>
      </c>
      <c r="J672" s="314">
        <f t="shared" si="55"/>
        <v>525510.64099999995</v>
      </c>
      <c r="K672" t="str">
        <f>+VLOOKUP(D672,'plan de cuentas'!C:G,4,0)</f>
        <v>PERDIDAS</v>
      </c>
      <c r="L672" t="str">
        <f>VLOOKUP(D672,'plan de cuentas'!C:H,5,0)</f>
        <v>Otros Ingresos/Egresos</v>
      </c>
      <c r="M672" t="str">
        <f>VLOOKUP(D672,'plan de cuentas'!C:I,6,0)</f>
        <v>Otros Ingresos/Egresos</v>
      </c>
      <c r="N672">
        <f>VLOOKUP(D672,'plan de cuentas'!C:J,7,0)</f>
        <v>0</v>
      </c>
      <c r="P672" t="str">
        <f t="shared" si="56"/>
        <v>77144</v>
      </c>
      <c r="Q672" t="str">
        <f t="shared" si="54"/>
        <v>73</v>
      </c>
    </row>
    <row r="673" spans="1:17" x14ac:dyDescent="0.25">
      <c r="A673" s="644">
        <v>44742</v>
      </c>
      <c r="C673" t="s">
        <v>2069</v>
      </c>
      <c r="D673" t="s">
        <v>1369</v>
      </c>
      <c r="E673" t="str">
        <f t="shared" si="52"/>
        <v>730107714460599</v>
      </c>
      <c r="F673" t="str">
        <f t="shared" si="53"/>
        <v>0</v>
      </c>
      <c r="G673" t="e">
        <f>+VLOOKUP(L673,BG!$D$10:$F$70,3,FALSE)</f>
        <v>#N/A</v>
      </c>
      <c r="H673" t="s">
        <v>4974</v>
      </c>
      <c r="I673" s="639">
        <v>217021814</v>
      </c>
      <c r="J673" s="314">
        <f t="shared" si="55"/>
        <v>217021.81400000001</v>
      </c>
      <c r="K673" t="str">
        <f>+VLOOKUP(D673,'plan de cuentas'!C:G,4,0)</f>
        <v>PERDIDAS</v>
      </c>
      <c r="L673" t="str">
        <f>VLOOKUP(D673,'plan de cuentas'!C:H,5,0)</f>
        <v xml:space="preserve">Gastos administrativos </v>
      </c>
      <c r="M673" t="str">
        <f>VLOOKUP(D673,'plan de cuentas'!C:I,6,0)</f>
        <v>Otros gastos de operación</v>
      </c>
      <c r="N673">
        <f>VLOOKUP(D673,'plan de cuentas'!C:J,7,0)</f>
        <v>0</v>
      </c>
      <c r="P673" t="str">
        <f t="shared" si="56"/>
        <v>77144</v>
      </c>
      <c r="Q673" t="str">
        <f t="shared" si="54"/>
        <v>73</v>
      </c>
    </row>
    <row r="674" spans="1:17" x14ac:dyDescent="0.25">
      <c r="A674" s="644">
        <v>44742</v>
      </c>
      <c r="C674" t="s">
        <v>2070</v>
      </c>
      <c r="D674" t="s">
        <v>1371</v>
      </c>
      <c r="E674" t="str">
        <f t="shared" si="52"/>
        <v>730107714470299</v>
      </c>
      <c r="F674" t="str">
        <f t="shared" si="53"/>
        <v>0</v>
      </c>
      <c r="G674" t="e">
        <f>+VLOOKUP(L674,BG!$D$10:$F$70,3,FALSE)</f>
        <v>#N/A</v>
      </c>
      <c r="H674" t="s">
        <v>1372</v>
      </c>
      <c r="I674" s="639">
        <v>1900845052</v>
      </c>
      <c r="J674" s="314">
        <f t="shared" si="55"/>
        <v>1900845.0519999999</v>
      </c>
      <c r="K674" t="str">
        <f>+VLOOKUP(D674,'plan de cuentas'!C:G,4,0)</f>
        <v>PERDIDAS</v>
      </c>
      <c r="L674" t="str">
        <f>VLOOKUP(D674,'plan de cuentas'!C:H,5,0)</f>
        <v xml:space="preserve">Gastos administrativos </v>
      </c>
      <c r="M674" t="str">
        <f>VLOOKUP(D674,'plan de cuentas'!C:I,6,0)</f>
        <v>Otros gastos de operación</v>
      </c>
      <c r="N674">
        <f>VLOOKUP(D674,'plan de cuentas'!C:J,7,0)</f>
        <v>0</v>
      </c>
      <c r="P674" t="str">
        <f t="shared" si="56"/>
        <v>77144</v>
      </c>
      <c r="Q674" t="str">
        <f t="shared" si="54"/>
        <v>73</v>
      </c>
    </row>
    <row r="675" spans="1:17" x14ac:dyDescent="0.25">
      <c r="A675" s="644">
        <v>44742</v>
      </c>
      <c r="C675" t="s">
        <v>2989</v>
      </c>
      <c r="D675" t="s">
        <v>2506</v>
      </c>
      <c r="E675" t="str">
        <f t="shared" si="52"/>
        <v>730107714470899</v>
      </c>
      <c r="F675" t="str">
        <f t="shared" si="53"/>
        <v>0</v>
      </c>
      <c r="G675" t="e">
        <f>+VLOOKUP(L675,BG!$D$10:$F$70,3,FALSE)</f>
        <v>#N/A</v>
      </c>
      <c r="H675" t="s">
        <v>1375</v>
      </c>
      <c r="I675" s="639">
        <v>207565405</v>
      </c>
      <c r="J675" s="314">
        <f t="shared" si="55"/>
        <v>207565.405</v>
      </c>
      <c r="K675" t="str">
        <f>+VLOOKUP(D675,'plan de cuentas'!C:G,4,0)</f>
        <v>PERDIDAS</v>
      </c>
      <c r="L675" t="str">
        <f>VLOOKUP(D675,'plan de cuentas'!C:H,5,0)</f>
        <v xml:space="preserve">Gastos administrativos </v>
      </c>
      <c r="M675" t="str">
        <f>VLOOKUP(D675,'plan de cuentas'!C:I,6,0)</f>
        <v>Honorarios profesionales y asesoramiento</v>
      </c>
      <c r="N675">
        <f>VLOOKUP(D675,'plan de cuentas'!C:J,7,0)</f>
        <v>0</v>
      </c>
      <c r="P675" t="str">
        <f t="shared" si="56"/>
        <v>77144</v>
      </c>
      <c r="Q675" t="str">
        <f t="shared" si="54"/>
        <v>73</v>
      </c>
    </row>
    <row r="676" spans="1:17" x14ac:dyDescent="0.25">
      <c r="A676" s="644">
        <v>44742</v>
      </c>
      <c r="C676" t="s">
        <v>2990</v>
      </c>
      <c r="D676" t="s">
        <v>2507</v>
      </c>
      <c r="E676" t="str">
        <f t="shared" si="52"/>
        <v>730107714470999</v>
      </c>
      <c r="F676" t="str">
        <f t="shared" si="53"/>
        <v>0</v>
      </c>
      <c r="G676" t="e">
        <f>+VLOOKUP(L676,BG!$D$10:$F$70,3,FALSE)</f>
        <v>#N/A</v>
      </c>
      <c r="H676" t="s">
        <v>2819</v>
      </c>
      <c r="I676" s="639">
        <v>951457610</v>
      </c>
      <c r="J676" s="314">
        <f t="shared" si="55"/>
        <v>951457.61</v>
      </c>
      <c r="K676" t="str">
        <f>+VLOOKUP(D676,'plan de cuentas'!C:G,4,0)</f>
        <v>PERDIDAS</v>
      </c>
      <c r="L676" t="str">
        <f>VLOOKUP(D676,'plan de cuentas'!C:H,5,0)</f>
        <v xml:space="preserve">Gastos administrativos </v>
      </c>
      <c r="M676" t="str">
        <f>VLOOKUP(D676,'plan de cuentas'!C:I,6,0)</f>
        <v>Honorarios profesionales y asesoramiento</v>
      </c>
      <c r="N676">
        <f>VLOOKUP(D676,'plan de cuentas'!C:J,7,0)</f>
        <v>0</v>
      </c>
      <c r="P676" t="str">
        <f t="shared" si="56"/>
        <v>77144</v>
      </c>
      <c r="Q676" t="str">
        <f t="shared" si="54"/>
        <v>73</v>
      </c>
    </row>
    <row r="677" spans="1:17" x14ac:dyDescent="0.25">
      <c r="A677" s="644">
        <v>44742</v>
      </c>
      <c r="C677" t="s">
        <v>2991</v>
      </c>
      <c r="D677" t="s">
        <v>2510</v>
      </c>
      <c r="E677" t="str">
        <f t="shared" si="52"/>
        <v>730107714471299</v>
      </c>
      <c r="F677" t="str">
        <f t="shared" si="53"/>
        <v>0</v>
      </c>
      <c r="G677" t="e">
        <f>+VLOOKUP(L677,BG!$D$10:$F$70,3,FALSE)</f>
        <v>#N/A</v>
      </c>
      <c r="H677" t="s">
        <v>2822</v>
      </c>
      <c r="I677" s="639">
        <v>47673128</v>
      </c>
      <c r="J677" s="314">
        <f t="shared" si="55"/>
        <v>47673.127999999997</v>
      </c>
      <c r="K677" t="str">
        <f>+VLOOKUP(D677,'plan de cuentas'!C:G,4,0)</f>
        <v>PERDIDAS</v>
      </c>
      <c r="L677" t="str">
        <f>VLOOKUP(D677,'plan de cuentas'!C:H,5,0)</f>
        <v xml:space="preserve">Gastos administrativos </v>
      </c>
      <c r="M677" t="str">
        <f>VLOOKUP(D677,'plan de cuentas'!C:I,6,0)</f>
        <v>Honorarios profesionales y asesoramiento</v>
      </c>
      <c r="N677">
        <f>VLOOKUP(D677,'plan de cuentas'!C:J,7,0)</f>
        <v>0</v>
      </c>
      <c r="P677" t="str">
        <f t="shared" si="56"/>
        <v>77144</v>
      </c>
      <c r="Q677" t="str">
        <f t="shared" si="54"/>
        <v>73</v>
      </c>
    </row>
    <row r="678" spans="1:17" x14ac:dyDescent="0.25">
      <c r="A678" s="644">
        <v>44742</v>
      </c>
      <c r="C678" t="s">
        <v>2992</v>
      </c>
      <c r="D678" t="s">
        <v>2512</v>
      </c>
      <c r="E678" t="str">
        <f t="shared" si="52"/>
        <v>730107714471499</v>
      </c>
      <c r="F678" t="str">
        <f t="shared" si="53"/>
        <v>0</v>
      </c>
      <c r="G678" t="e">
        <f>+VLOOKUP(L678,BG!$D$10:$F$70,3,FALSE)</f>
        <v>#N/A</v>
      </c>
      <c r="H678" t="s">
        <v>1528</v>
      </c>
      <c r="I678" s="639">
        <v>4745455</v>
      </c>
      <c r="J678" s="314">
        <f t="shared" si="55"/>
        <v>4745.4549999999999</v>
      </c>
      <c r="K678" t="str">
        <f>+VLOOKUP(D678,'plan de cuentas'!C:G,4,0)</f>
        <v>PERDIDAS</v>
      </c>
      <c r="L678" t="str">
        <f>VLOOKUP(D678,'plan de cuentas'!C:H,5,0)</f>
        <v xml:space="preserve">Gastos administrativos </v>
      </c>
      <c r="M678" t="str">
        <f>VLOOKUP(D678,'plan de cuentas'!C:I,6,0)</f>
        <v>Honorarios profesionales y asesoramiento</v>
      </c>
      <c r="N678">
        <f>VLOOKUP(D678,'plan de cuentas'!C:J,7,0)</f>
        <v>0</v>
      </c>
      <c r="P678" t="str">
        <f t="shared" si="56"/>
        <v>77144</v>
      </c>
      <c r="Q678" t="str">
        <f t="shared" si="54"/>
        <v>73</v>
      </c>
    </row>
    <row r="679" spans="1:17" x14ac:dyDescent="0.25">
      <c r="A679" s="644">
        <v>44742</v>
      </c>
      <c r="C679" t="s">
        <v>2993</v>
      </c>
      <c r="D679" t="s">
        <v>2515</v>
      </c>
      <c r="E679" t="str">
        <f t="shared" si="52"/>
        <v>730107714471899</v>
      </c>
      <c r="F679" t="str">
        <f t="shared" si="53"/>
        <v>0</v>
      </c>
      <c r="G679" t="e">
        <f>+VLOOKUP(L679,BG!$D$10:$F$70,3,FALSE)</f>
        <v>#N/A</v>
      </c>
      <c r="H679" t="s">
        <v>2825</v>
      </c>
      <c r="I679" s="639">
        <v>12000000</v>
      </c>
      <c r="J679" s="314">
        <f t="shared" si="55"/>
        <v>12000</v>
      </c>
      <c r="K679" t="str">
        <f>+VLOOKUP(D679,'plan de cuentas'!C:G,4,0)</f>
        <v>PERDIDAS</v>
      </c>
      <c r="L679" t="str">
        <f>VLOOKUP(D679,'plan de cuentas'!C:H,5,0)</f>
        <v xml:space="preserve">Gastos administrativos </v>
      </c>
      <c r="M679" t="str">
        <f>VLOOKUP(D679,'plan de cuentas'!C:I,6,0)</f>
        <v>Otros gastos de operación</v>
      </c>
      <c r="N679">
        <f>VLOOKUP(D679,'plan de cuentas'!C:J,7,0)</f>
        <v>0</v>
      </c>
      <c r="P679" t="str">
        <f t="shared" si="56"/>
        <v>77144</v>
      </c>
      <c r="Q679" t="str">
        <f t="shared" si="54"/>
        <v>73</v>
      </c>
    </row>
    <row r="680" spans="1:17" x14ac:dyDescent="0.25">
      <c r="A680" s="644">
        <v>44742</v>
      </c>
      <c r="C680" t="s">
        <v>2994</v>
      </c>
      <c r="D680" t="s">
        <v>2516</v>
      </c>
      <c r="E680" t="str">
        <f t="shared" si="52"/>
        <v>730107714472099</v>
      </c>
      <c r="F680" t="str">
        <f t="shared" si="53"/>
        <v>0</v>
      </c>
      <c r="G680" t="e">
        <f>+VLOOKUP(L680,BG!$D$10:$F$70,3,FALSE)</f>
        <v>#N/A</v>
      </c>
      <c r="H680" t="s">
        <v>2826</v>
      </c>
      <c r="I680" s="639">
        <v>132157076</v>
      </c>
      <c r="J680" s="314">
        <f t="shared" si="55"/>
        <v>132157.076</v>
      </c>
      <c r="K680" t="str">
        <f>+VLOOKUP(D680,'plan de cuentas'!C:G,4,0)</f>
        <v>PERDIDAS</v>
      </c>
      <c r="L680" t="str">
        <f>VLOOKUP(D680,'plan de cuentas'!C:H,5,0)</f>
        <v xml:space="preserve">Gastos administrativos </v>
      </c>
      <c r="M680" t="str">
        <f>VLOOKUP(D680,'plan de cuentas'!C:I,6,0)</f>
        <v>Otros gastos de operación</v>
      </c>
      <c r="N680">
        <f>VLOOKUP(D680,'plan de cuentas'!C:J,7,0)</f>
        <v>0</v>
      </c>
      <c r="P680" t="str">
        <f t="shared" si="56"/>
        <v>77144</v>
      </c>
      <c r="Q680" t="str">
        <f t="shared" si="54"/>
        <v>73</v>
      </c>
    </row>
    <row r="681" spans="1:17" x14ac:dyDescent="0.25">
      <c r="A681" s="644">
        <v>44742</v>
      </c>
      <c r="C681" t="s">
        <v>2995</v>
      </c>
      <c r="D681" t="s">
        <v>2517</v>
      </c>
      <c r="E681" t="str">
        <f t="shared" si="52"/>
        <v>730107730200499</v>
      </c>
      <c r="F681" t="str">
        <f t="shared" si="53"/>
        <v>0</v>
      </c>
      <c r="G681" t="e">
        <f>+VLOOKUP(L681,BG!$D$10:$F$70,3,FALSE)</f>
        <v>#N/A</v>
      </c>
      <c r="H681" t="s">
        <v>2827</v>
      </c>
      <c r="I681" s="639">
        <v>4510000</v>
      </c>
      <c r="J681" s="314">
        <f t="shared" si="55"/>
        <v>4510</v>
      </c>
      <c r="K681" t="str">
        <f>+VLOOKUP(D681,'plan de cuentas'!C:G,4,0)</f>
        <v>PERDIDAS</v>
      </c>
      <c r="L681" t="str">
        <f>VLOOKUP(D681,'plan de cuentas'!C:H,5,0)</f>
        <v xml:space="preserve">Gastos administrativos </v>
      </c>
      <c r="M681" t="str">
        <f>VLOOKUP(D681,'plan de cuentas'!C:I,6,0)</f>
        <v>Donaciones</v>
      </c>
      <c r="N681">
        <f>VLOOKUP(D681,'plan de cuentas'!C:J,7,0)</f>
        <v>0</v>
      </c>
      <c r="P681" t="str">
        <f t="shared" si="56"/>
        <v>77302</v>
      </c>
      <c r="Q681" t="str">
        <f t="shared" si="54"/>
        <v>73</v>
      </c>
    </row>
    <row r="682" spans="1:17" x14ac:dyDescent="0.25">
      <c r="A682" s="644">
        <v>44742</v>
      </c>
      <c r="C682" t="s">
        <v>2071</v>
      </c>
      <c r="D682" t="s">
        <v>1377</v>
      </c>
      <c r="E682" t="str">
        <f t="shared" si="52"/>
        <v>730107750200099</v>
      </c>
      <c r="F682" t="str">
        <f t="shared" si="53"/>
        <v>0</v>
      </c>
      <c r="G682" t="e">
        <f>+VLOOKUP(L682,BG!$D$10:$F$70,3,FALSE)</f>
        <v>#N/A</v>
      </c>
      <c r="H682" t="s">
        <v>1255</v>
      </c>
      <c r="I682" s="639">
        <v>41</v>
      </c>
      <c r="J682" s="314">
        <f t="shared" si="55"/>
        <v>4.1000000000000002E-2</v>
      </c>
      <c r="K682" t="str">
        <f>+VLOOKUP(D682,'plan de cuentas'!C:G,4,0)</f>
        <v>PERDIDAS</v>
      </c>
      <c r="L682" t="str">
        <f>VLOOKUP(D682,'plan de cuentas'!C:H,5,0)</f>
        <v>Ganancia/Perdida por Valuación</v>
      </c>
      <c r="M682" t="str">
        <f>VLOOKUP(D682,'plan de cuentas'!C:I,6,0)</f>
        <v>Ganancia/Perdida por Valuación</v>
      </c>
      <c r="N682">
        <f>VLOOKUP(D682,'plan de cuentas'!C:J,7,0)</f>
        <v>0</v>
      </c>
      <c r="P682" t="str">
        <f t="shared" si="56"/>
        <v>77502</v>
      </c>
      <c r="Q682" t="str">
        <f t="shared" si="54"/>
        <v>73</v>
      </c>
    </row>
    <row r="683" spans="1:17" x14ac:dyDescent="0.25">
      <c r="A683" s="644">
        <v>44742</v>
      </c>
      <c r="C683" t="s">
        <v>2072</v>
      </c>
      <c r="D683" t="s">
        <v>1378</v>
      </c>
      <c r="E683" t="str">
        <f t="shared" si="52"/>
        <v>730207790400099</v>
      </c>
      <c r="F683" t="str">
        <f t="shared" si="53"/>
        <v>0</v>
      </c>
      <c r="G683" t="e">
        <f>+VLOOKUP(L683,BG!$D$10:$F$70,3,FALSE)</f>
        <v>#N/A</v>
      </c>
      <c r="H683" t="s">
        <v>1260</v>
      </c>
      <c r="I683" s="639">
        <v>178162735241</v>
      </c>
      <c r="J683" s="314">
        <f t="shared" si="55"/>
        <v>178162735.241</v>
      </c>
      <c r="K683" t="str">
        <f>+VLOOKUP(D683,'plan de cuentas'!C:G,4,0)</f>
        <v>PERDIDAS</v>
      </c>
      <c r="L683" t="str">
        <f>VLOOKUP(D683,'plan de cuentas'!C:H,5,0)</f>
        <v>Ganancia/Perdida por Valuación</v>
      </c>
      <c r="M683" t="str">
        <f>VLOOKUP(D683,'plan de cuentas'!C:I,6,0)</f>
        <v>Ganancia/Perdida por Valuación</v>
      </c>
      <c r="N683">
        <f>VLOOKUP(D683,'plan de cuentas'!C:J,7,0)</f>
        <v>0</v>
      </c>
      <c r="P683" t="str">
        <f t="shared" si="56"/>
        <v>77904</v>
      </c>
      <c r="Q683" t="str">
        <f t="shared" si="54"/>
        <v>73</v>
      </c>
    </row>
    <row r="684" spans="1:17" x14ac:dyDescent="0.25">
      <c r="A684" s="644">
        <v>44742</v>
      </c>
      <c r="C684" t="s">
        <v>2073</v>
      </c>
      <c r="D684" t="s">
        <v>1379</v>
      </c>
      <c r="E684" t="str">
        <f t="shared" si="52"/>
        <v>730207790600099</v>
      </c>
      <c r="F684" t="str">
        <f t="shared" si="53"/>
        <v>0</v>
      </c>
      <c r="G684" t="e">
        <f>+VLOOKUP(L684,BG!$D$10:$F$70,3,FALSE)</f>
        <v>#N/A</v>
      </c>
      <c r="H684" t="s">
        <v>1262</v>
      </c>
      <c r="I684" s="639">
        <v>58055015</v>
      </c>
      <c r="J684" s="314">
        <f t="shared" si="55"/>
        <v>58055.014999999999</v>
      </c>
      <c r="K684" t="str">
        <f>+VLOOKUP(D684,'plan de cuentas'!C:G,4,0)</f>
        <v>PERDIDAS</v>
      </c>
      <c r="L684" t="str">
        <f>VLOOKUP(D684,'plan de cuentas'!C:H,5,0)</f>
        <v>Ganancia/Perdida por Valuación</v>
      </c>
      <c r="M684" t="str">
        <f>VLOOKUP(D684,'plan de cuentas'!C:I,6,0)</f>
        <v>Ganancia/Perdida por Valuación</v>
      </c>
      <c r="N684">
        <f>VLOOKUP(D684,'plan de cuentas'!C:J,7,0)</f>
        <v>0</v>
      </c>
      <c r="P684" t="str">
        <f t="shared" si="56"/>
        <v>77906</v>
      </c>
      <c r="Q684" t="str">
        <f t="shared" si="54"/>
        <v>73</v>
      </c>
    </row>
    <row r="685" spans="1:17" x14ac:dyDescent="0.25">
      <c r="A685" s="644">
        <v>44742</v>
      </c>
      <c r="C685" t="s">
        <v>2074</v>
      </c>
      <c r="D685" t="s">
        <v>1380</v>
      </c>
      <c r="E685" t="str">
        <f t="shared" si="52"/>
        <v>730207810200099</v>
      </c>
      <c r="F685" t="str">
        <f t="shared" si="53"/>
        <v>0</v>
      </c>
      <c r="G685" t="e">
        <f>+VLOOKUP(L685,BG!$D$10:$F$70,3,FALSE)</f>
        <v>#N/A</v>
      </c>
      <c r="H685" t="s">
        <v>1381</v>
      </c>
      <c r="I685" s="639">
        <v>94143059278</v>
      </c>
      <c r="J685" s="314">
        <f t="shared" si="55"/>
        <v>94143059.277999997</v>
      </c>
      <c r="K685" t="str">
        <f>+VLOOKUP(D685,'plan de cuentas'!C:G,4,0)</f>
        <v>PERDIDAS</v>
      </c>
      <c r="L685" t="str">
        <f>VLOOKUP(D685,'plan de cuentas'!C:H,5,0)</f>
        <v>Ganancia/Perdida por Valuación</v>
      </c>
      <c r="M685" t="str">
        <f>VLOOKUP(D685,'plan de cuentas'!C:I,6,0)</f>
        <v>Ganancia/Perdida por Valuación</v>
      </c>
      <c r="N685">
        <f>VLOOKUP(D685,'plan de cuentas'!C:J,7,0)</f>
        <v>0</v>
      </c>
      <c r="P685" t="str">
        <f t="shared" si="56"/>
        <v>78102</v>
      </c>
      <c r="Q685" t="str">
        <f t="shared" si="54"/>
        <v>73</v>
      </c>
    </row>
    <row r="686" spans="1:17" x14ac:dyDescent="0.25">
      <c r="A686" s="644">
        <v>44742</v>
      </c>
      <c r="C686" t="s">
        <v>2075</v>
      </c>
      <c r="D686" t="s">
        <v>1382</v>
      </c>
      <c r="E686" t="str">
        <f t="shared" si="52"/>
        <v>730207810400099</v>
      </c>
      <c r="F686" t="str">
        <f t="shared" si="53"/>
        <v>0</v>
      </c>
      <c r="G686" t="e">
        <f>+VLOOKUP(L686,BG!$D$10:$F$70,3,FALSE)</f>
        <v>#N/A</v>
      </c>
      <c r="H686" t="s">
        <v>51</v>
      </c>
      <c r="I686" s="639">
        <v>34894597460</v>
      </c>
      <c r="J686" s="314">
        <f t="shared" si="55"/>
        <v>34894597.460000001</v>
      </c>
      <c r="K686" t="str">
        <f>+VLOOKUP(D686,'plan de cuentas'!C:G,4,0)</f>
        <v>PERDIDAS</v>
      </c>
      <c r="L686" t="str">
        <f>VLOOKUP(D686,'plan de cuentas'!C:H,5,0)</f>
        <v>Ganancia/Perdida por Valuación</v>
      </c>
      <c r="M686" t="str">
        <f>VLOOKUP(D686,'plan de cuentas'!C:I,6,0)</f>
        <v>Ganancia/Perdida por Valuación</v>
      </c>
      <c r="N686">
        <f>VLOOKUP(D686,'plan de cuentas'!C:J,7,0)</f>
        <v>0</v>
      </c>
      <c r="P686" t="str">
        <f t="shared" si="56"/>
        <v>78104</v>
      </c>
      <c r="Q686" t="str">
        <f t="shared" si="54"/>
        <v>73</v>
      </c>
    </row>
    <row r="687" spans="1:17" x14ac:dyDescent="0.25">
      <c r="A687" s="644">
        <v>44742</v>
      </c>
      <c r="C687" t="s">
        <v>4877</v>
      </c>
      <c r="D687" t="s">
        <v>4474</v>
      </c>
      <c r="E687" t="str">
        <f t="shared" si="52"/>
        <v>740107930100699</v>
      </c>
      <c r="F687" t="str">
        <f t="shared" si="53"/>
        <v>0</v>
      </c>
      <c r="G687" t="e">
        <f>+VLOOKUP(L687,BG!$D$10:$F$70,3,FALSE)</f>
        <v>#N/A</v>
      </c>
      <c r="H687" t="s">
        <v>4484</v>
      </c>
      <c r="I687" s="639">
        <v>747873551</v>
      </c>
      <c r="J687" s="314">
        <f t="shared" si="55"/>
        <v>747873.55099999998</v>
      </c>
      <c r="K687" t="str">
        <f>+VLOOKUP(D687,'plan de cuentas'!C:G,4,0)</f>
        <v>PERDIDAS</v>
      </c>
      <c r="L687" t="str">
        <f>VLOOKUP(D687,'plan de cuentas'!C:H,5,0)</f>
        <v>Costos</v>
      </c>
      <c r="M687" t="str">
        <f>VLOOKUP(D687,'plan de cuentas'!C:I,6,0)</f>
        <v>Intereses a bancos e instituciones financieras</v>
      </c>
      <c r="N687">
        <f>VLOOKUP(D687,'plan de cuentas'!C:J,7,0)</f>
        <v>0</v>
      </c>
      <c r="P687" t="str">
        <f t="shared" si="56"/>
        <v>79301</v>
      </c>
      <c r="Q687" t="str">
        <f t="shared" si="54"/>
        <v>74</v>
      </c>
    </row>
    <row r="688" spans="1:17" x14ac:dyDescent="0.25">
      <c r="A688" s="644">
        <v>44742</v>
      </c>
      <c r="C688" t="s">
        <v>5166</v>
      </c>
      <c r="D688" t="s">
        <v>5167</v>
      </c>
      <c r="E688" t="str">
        <f t="shared" si="52"/>
        <v>740107930101899</v>
      </c>
      <c r="F688" t="str">
        <f t="shared" si="53"/>
        <v>0</v>
      </c>
      <c r="G688" t="e">
        <f>+VLOOKUP(L688,BG!$D$10:$F$70,3,FALSE)</f>
        <v>#N/A</v>
      </c>
      <c r="H688" t="s">
        <v>4975</v>
      </c>
      <c r="I688" s="639">
        <v>72367819</v>
      </c>
      <c r="J688" s="314">
        <f t="shared" si="55"/>
        <v>72367.819000000003</v>
      </c>
      <c r="K688" t="str">
        <f>+VLOOKUP(D688,'plan de cuentas'!C:G,4,0)</f>
        <v>PERDIDAS</v>
      </c>
      <c r="L688" t="str">
        <f>VLOOKUP(D688,'plan de cuentas'!C:H,5,0)</f>
        <v>Otros Ingresos/Egresos</v>
      </c>
      <c r="M688" t="str">
        <f>VLOOKUP(D688,'plan de cuentas'!C:I,6,0)</f>
        <v>Otros Ingresos/Egresos</v>
      </c>
      <c r="N688">
        <f>VLOOKUP(D688,'plan de cuentas'!C:J,7,0)</f>
        <v>0</v>
      </c>
      <c r="P688" t="str">
        <f t="shared" si="56"/>
        <v>79301</v>
      </c>
      <c r="Q688" t="str">
        <f t="shared" si="54"/>
        <v>74</v>
      </c>
    </row>
    <row r="689" spans="1:17" x14ac:dyDescent="0.25">
      <c r="A689" s="644">
        <v>44742</v>
      </c>
      <c r="C689" t="s">
        <v>2996</v>
      </c>
      <c r="D689" t="s">
        <v>2528</v>
      </c>
      <c r="E689" t="str">
        <f t="shared" si="52"/>
        <v>750107950600099</v>
      </c>
      <c r="F689" t="str">
        <f t="shared" si="53"/>
        <v>0</v>
      </c>
      <c r="G689" t="e">
        <f>+VLOOKUP(L689,BG!$D$10:$F$70,3,FALSE)</f>
        <v>#N/A</v>
      </c>
      <c r="H689" t="s">
        <v>2834</v>
      </c>
      <c r="I689" s="639">
        <v>12812090</v>
      </c>
      <c r="J689" s="314">
        <f t="shared" si="55"/>
        <v>12812.09</v>
      </c>
      <c r="K689" t="str">
        <f>+VLOOKUP(D689,'plan de cuentas'!C:G,4,0)</f>
        <v>PERDIDAS</v>
      </c>
      <c r="L689" t="str">
        <f>VLOOKUP(D689,'plan de cuentas'!C:H,5,0)</f>
        <v>Otros Ingresos/Egresos</v>
      </c>
      <c r="M689" t="str">
        <f>VLOOKUP(D689,'plan de cuentas'!C:I,6,0)</f>
        <v>Otros Ingresos/Egresos</v>
      </c>
      <c r="N689">
        <f>VLOOKUP(D689,'plan de cuentas'!C:J,7,0)</f>
        <v>0</v>
      </c>
      <c r="P689" t="str">
        <f t="shared" si="56"/>
        <v>79506</v>
      </c>
      <c r="Q689" t="str">
        <f t="shared" si="54"/>
        <v>75</v>
      </c>
    </row>
    <row r="690" spans="1:17" x14ac:dyDescent="0.25">
      <c r="A690" s="644">
        <v>44742</v>
      </c>
      <c r="C690" t="s">
        <v>4930</v>
      </c>
      <c r="D690" t="s">
        <v>4894</v>
      </c>
      <c r="E690" t="str">
        <f t="shared" si="52"/>
        <v>750107950800199</v>
      </c>
      <c r="F690" t="str">
        <f t="shared" si="53"/>
        <v>0</v>
      </c>
      <c r="G690" t="e">
        <f>+VLOOKUP(L690,BG!$D$10:$F$70,3,FALSE)</f>
        <v>#N/A</v>
      </c>
      <c r="H690" t="s">
        <v>4976</v>
      </c>
      <c r="I690" s="639">
        <v>52500000</v>
      </c>
      <c r="J690" s="314">
        <f t="shared" si="55"/>
        <v>52500</v>
      </c>
      <c r="K690" t="str">
        <f>+VLOOKUP(D690,'plan de cuentas'!C:G,4,0)</f>
        <v>PERDIDAS</v>
      </c>
      <c r="L690" t="str">
        <f>VLOOKUP(D690,'plan de cuentas'!C:H,5,0)</f>
        <v>Otros Ingresos/Egresos</v>
      </c>
      <c r="M690" t="str">
        <f>VLOOKUP(D690,'plan de cuentas'!C:I,6,0)</f>
        <v>Otros Ingresos/Egresos</v>
      </c>
      <c r="N690">
        <f>VLOOKUP(D690,'plan de cuentas'!C:J,7,0)</f>
        <v>0</v>
      </c>
      <c r="P690" t="str">
        <f t="shared" si="56"/>
        <v>79508</v>
      </c>
      <c r="Q690" t="str">
        <f t="shared" si="54"/>
        <v>75</v>
      </c>
    </row>
  </sheetData>
  <autoFilter ref="A1:Q690" xr:uid="{45023A2F-9AB2-494A-949B-9987AE90A958}"/>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N27"/>
  <sheetViews>
    <sheetView showGridLines="0" topLeftCell="C1" zoomScale="85" zoomScaleNormal="85" workbookViewId="0">
      <selection activeCell="L34" sqref="L34"/>
    </sheetView>
  </sheetViews>
  <sheetFormatPr baseColWidth="10" defaultColWidth="11.42578125" defaultRowHeight="12.75" x14ac:dyDescent="0.2"/>
  <cols>
    <col min="1" max="2" width="2.28515625" style="2" hidden="1" customWidth="1"/>
    <col min="3" max="3" width="26.7109375" style="35" customWidth="1"/>
    <col min="4" max="4" width="15.28515625" style="35" customWidth="1"/>
    <col min="5" max="5" width="16.140625" style="35" customWidth="1"/>
    <col min="6" max="6" width="13" style="35" customWidth="1"/>
    <col min="7" max="7" width="11.7109375" style="35" customWidth="1"/>
    <col min="8" max="8" width="13.85546875" style="309" customWidth="1"/>
    <col min="9" max="9" width="15.7109375" style="35" customWidth="1"/>
    <col min="10" max="10" width="14" style="35" customWidth="1"/>
    <col min="11" max="11" width="17" style="35" customWidth="1"/>
    <col min="12" max="12" width="14.28515625" style="35" customWidth="1"/>
    <col min="13" max="13" width="18.5703125" style="35" customWidth="1"/>
    <col min="14" max="14" width="21.7109375" style="35" customWidth="1"/>
    <col min="15" max="15" width="14.140625" style="35" customWidth="1"/>
    <col min="16" max="18" width="2.28515625" style="35" customWidth="1"/>
    <col min="19" max="20" width="11.28515625" style="35"/>
    <col min="21" max="16384" width="11.42578125" style="2"/>
  </cols>
  <sheetData>
    <row r="1" spans="1:92" x14ac:dyDescent="0.2">
      <c r="C1" s="153" t="s">
        <v>5581</v>
      </c>
      <c r="N1" s="791" t="s">
        <v>88</v>
      </c>
    </row>
    <row r="2" spans="1:92" x14ac:dyDescent="0.2">
      <c r="N2" s="166"/>
    </row>
    <row r="3" spans="1:92" x14ac:dyDescent="0.2">
      <c r="N3" s="166"/>
    </row>
    <row r="4" spans="1:92" ht="24.75" customHeight="1" x14ac:dyDescent="0.2">
      <c r="C4" s="860" t="s">
        <v>1722</v>
      </c>
      <c r="D4" s="860"/>
      <c r="E4" s="860"/>
      <c r="F4" s="860"/>
      <c r="G4" s="860"/>
      <c r="H4" s="860"/>
      <c r="I4" s="860"/>
      <c r="J4" s="860"/>
      <c r="K4" s="860"/>
      <c r="L4" s="860"/>
      <c r="M4" s="860"/>
      <c r="N4" s="860"/>
      <c r="O4" s="250"/>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row>
    <row r="5" spans="1:92" x14ac:dyDescent="0.2">
      <c r="C5" s="172" t="s">
        <v>147</v>
      </c>
      <c r="D5" s="167"/>
      <c r="E5" s="167"/>
      <c r="F5" s="167"/>
      <c r="G5" s="167"/>
      <c r="H5" s="378"/>
      <c r="I5" s="167"/>
      <c r="J5" s="167"/>
      <c r="K5" s="167"/>
      <c r="L5" s="168">
        <v>-1</v>
      </c>
      <c r="M5" s="167"/>
      <c r="N5" s="167"/>
      <c r="O5" s="167"/>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row>
    <row r="6" spans="1:92" s="5" customFormat="1" x14ac:dyDescent="0.2">
      <c r="D6" s="173">
        <v>1</v>
      </c>
      <c r="E6" s="173"/>
      <c r="F6" s="173"/>
      <c r="G6" s="173" t="s">
        <v>1622</v>
      </c>
      <c r="H6" s="376"/>
      <c r="I6" s="173">
        <v>2</v>
      </c>
      <c r="J6" s="173" t="s">
        <v>1405</v>
      </c>
      <c r="K6" s="173"/>
      <c r="L6" s="173" t="s">
        <v>1622</v>
      </c>
      <c r="M6" s="173">
        <v>4</v>
      </c>
      <c r="N6" s="169"/>
      <c r="O6" s="169"/>
      <c r="P6" s="35"/>
      <c r="Q6" s="35"/>
      <c r="R6" s="35"/>
    </row>
    <row r="7" spans="1:92" s="170" customFormat="1" ht="55.5" customHeight="1" x14ac:dyDescent="0.2">
      <c r="A7" s="5"/>
      <c r="B7" s="5"/>
      <c r="C7" s="265"/>
      <c r="D7" s="266" t="s">
        <v>5781</v>
      </c>
      <c r="E7" s="266" t="s">
        <v>137</v>
      </c>
      <c r="F7" s="266" t="s">
        <v>4597</v>
      </c>
      <c r="G7" s="266" t="s">
        <v>138</v>
      </c>
      <c r="H7" s="380" t="s">
        <v>139</v>
      </c>
      <c r="I7" s="266" t="s">
        <v>140</v>
      </c>
      <c r="J7" s="266" t="s">
        <v>141</v>
      </c>
      <c r="K7" s="266" t="s">
        <v>4596</v>
      </c>
      <c r="L7" s="266" t="s">
        <v>142</v>
      </c>
      <c r="M7" s="266" t="s">
        <v>143</v>
      </c>
      <c r="N7" s="912" t="s">
        <v>298</v>
      </c>
      <c r="O7" s="912"/>
      <c r="P7" s="35"/>
      <c r="Q7" s="35"/>
      <c r="R7" s="3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row>
    <row r="8" spans="1:92" s="170" customFormat="1" x14ac:dyDescent="0.2">
      <c r="A8" s="5"/>
      <c r="B8" s="5"/>
      <c r="C8" s="267"/>
      <c r="D8" s="268"/>
      <c r="E8" s="268"/>
      <c r="F8" s="268"/>
      <c r="G8" s="268"/>
      <c r="H8" s="381"/>
      <c r="I8" s="268"/>
      <c r="J8" s="268"/>
      <c r="K8" s="268"/>
      <c r="L8" s="268"/>
      <c r="M8" s="268"/>
      <c r="N8" s="269">
        <v>45107</v>
      </c>
      <c r="O8" s="269">
        <v>44926</v>
      </c>
      <c r="P8" s="35"/>
      <c r="Q8" s="35"/>
      <c r="R8" s="3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row>
    <row r="9" spans="1:92" x14ac:dyDescent="0.2">
      <c r="B9" s="174" t="s">
        <v>1647</v>
      </c>
      <c r="C9" s="248" t="s">
        <v>1025</v>
      </c>
      <c r="D9" s="593">
        <v>4841803.4684813581</v>
      </c>
      <c r="E9" s="594">
        <v>4650199.4370000008</v>
      </c>
      <c r="F9" s="408">
        <v>9996.3719999999994</v>
      </c>
      <c r="G9" s="171">
        <v>0</v>
      </c>
      <c r="H9" s="746">
        <v>9482006.5334813595</v>
      </c>
      <c r="I9" s="287">
        <v>-2783709.4560000002</v>
      </c>
      <c r="J9" s="287">
        <v>-161755.7077875211</v>
      </c>
      <c r="K9" s="249">
        <v>0</v>
      </c>
      <c r="L9" s="249">
        <v>0</v>
      </c>
      <c r="M9" s="249">
        <v>-2945465.1637875214</v>
      </c>
      <c r="N9" s="249">
        <v>6536541.3696938381</v>
      </c>
      <c r="O9" s="287">
        <v>2058094.0259999987</v>
      </c>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row>
    <row r="10" spans="1:92" x14ac:dyDescent="0.2">
      <c r="B10" s="174" t="s">
        <v>1650</v>
      </c>
      <c r="C10" s="248" t="s">
        <v>145</v>
      </c>
      <c r="D10" s="593">
        <v>184170.799</v>
      </c>
      <c r="E10" s="594">
        <v>0</v>
      </c>
      <c r="F10" s="408">
        <v>0</v>
      </c>
      <c r="G10" s="171">
        <v>0</v>
      </c>
      <c r="H10" s="746">
        <v>184170.799</v>
      </c>
      <c r="I10" s="287">
        <v>-133416.02300000002</v>
      </c>
      <c r="J10" s="287">
        <v>-3582.3311933333298</v>
      </c>
      <c r="K10" s="249">
        <v>0</v>
      </c>
      <c r="L10" s="249">
        <v>0</v>
      </c>
      <c r="M10" s="249">
        <v>-136998.35419333333</v>
      </c>
      <c r="N10" s="249">
        <v>47172.444806666666</v>
      </c>
      <c r="O10" s="287">
        <v>50754.775999999983</v>
      </c>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row>
    <row r="11" spans="1:92" x14ac:dyDescent="0.2">
      <c r="B11" s="174" t="s">
        <v>1646</v>
      </c>
      <c r="C11" s="248" t="s">
        <v>146</v>
      </c>
      <c r="D11" s="593">
        <v>8676317.3642255981</v>
      </c>
      <c r="E11" s="594">
        <v>44286.826999999997</v>
      </c>
      <c r="F11" s="408">
        <v>18.153999999999996</v>
      </c>
      <c r="G11" s="171">
        <v>0</v>
      </c>
      <c r="H11" s="746">
        <v>8720586.0372255985</v>
      </c>
      <c r="I11" s="287">
        <v>-4793592.1320000002</v>
      </c>
      <c r="J11" s="287">
        <v>-566436.785064428</v>
      </c>
      <c r="K11" s="249">
        <v>0</v>
      </c>
      <c r="L11" s="249">
        <v>0</v>
      </c>
      <c r="M11" s="249">
        <v>-5360028.9170644283</v>
      </c>
      <c r="N11" s="249">
        <v>3360557.1201611701</v>
      </c>
      <c r="O11" s="287">
        <v>3882725.2319999998</v>
      </c>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row>
    <row r="12" spans="1:92" x14ac:dyDescent="0.2">
      <c r="B12" s="174" t="s">
        <v>1649</v>
      </c>
      <c r="C12" s="248" t="s">
        <v>1048</v>
      </c>
      <c r="D12" s="593">
        <v>919482.34299999999</v>
      </c>
      <c r="E12" s="594">
        <v>0</v>
      </c>
      <c r="F12" s="408">
        <v>0</v>
      </c>
      <c r="G12" s="171">
        <v>0</v>
      </c>
      <c r="H12" s="746">
        <v>919482.34299999999</v>
      </c>
      <c r="I12" s="287">
        <v>-603993.83799999999</v>
      </c>
      <c r="J12" s="287">
        <v>-17493.49743000001</v>
      </c>
      <c r="K12" s="249">
        <v>0</v>
      </c>
      <c r="L12" s="249">
        <v>0</v>
      </c>
      <c r="M12" s="249">
        <v>-621487.33542999998</v>
      </c>
      <c r="N12" s="249">
        <v>297995.00757000002</v>
      </c>
      <c r="O12" s="287">
        <v>315488.505</v>
      </c>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row>
    <row r="13" spans="1:92" x14ac:dyDescent="0.2">
      <c r="B13" s="174" t="s">
        <v>1648</v>
      </c>
      <c r="C13" s="248" t="s">
        <v>1018</v>
      </c>
      <c r="D13" s="593">
        <v>3057340.003</v>
      </c>
      <c r="E13" s="594">
        <v>0</v>
      </c>
      <c r="F13" s="408">
        <v>0</v>
      </c>
      <c r="G13" s="171">
        <v>0</v>
      </c>
      <c r="H13" s="746">
        <v>3057340.003</v>
      </c>
      <c r="I13" s="287">
        <v>-81529.066999999995</v>
      </c>
      <c r="J13" s="287">
        <v>-40764.533686666698</v>
      </c>
      <c r="K13" s="249">
        <v>0</v>
      </c>
      <c r="L13" s="249">
        <v>0</v>
      </c>
      <c r="M13" s="249">
        <v>-122293.6006866667</v>
      </c>
      <c r="N13" s="249">
        <v>2935046.4023133335</v>
      </c>
      <c r="O13" s="287">
        <v>2975810.9360000002</v>
      </c>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row>
    <row r="14" spans="1:92" x14ac:dyDescent="0.2">
      <c r="B14" s="174" t="s">
        <v>1644</v>
      </c>
      <c r="C14" s="248" t="s">
        <v>1643</v>
      </c>
      <c r="D14" s="593">
        <v>6248360.9790000003</v>
      </c>
      <c r="E14" s="594">
        <v>0</v>
      </c>
      <c r="F14" s="408">
        <v>0</v>
      </c>
      <c r="G14" s="171">
        <v>0</v>
      </c>
      <c r="H14" s="746">
        <v>6248360.9790000003</v>
      </c>
      <c r="I14" s="287">
        <v>-2979454.3510000003</v>
      </c>
      <c r="J14" s="287">
        <v>-152460.74746291939</v>
      </c>
      <c r="K14" s="249">
        <v>0</v>
      </c>
      <c r="L14" s="249">
        <v>0</v>
      </c>
      <c r="M14" s="249">
        <v>-3131915.0984629197</v>
      </c>
      <c r="N14" s="249">
        <v>3116445.8805370806</v>
      </c>
      <c r="O14" s="287">
        <v>3268906.628</v>
      </c>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row>
    <row r="15" spans="1:92" x14ac:dyDescent="0.2">
      <c r="B15" s="174" t="s">
        <v>1645</v>
      </c>
      <c r="C15" s="248" t="s">
        <v>1020</v>
      </c>
      <c r="D15" s="593">
        <v>4214000</v>
      </c>
      <c r="E15" s="594">
        <v>0</v>
      </c>
      <c r="F15" s="408">
        <v>0</v>
      </c>
      <c r="G15" s="171">
        <v>0</v>
      </c>
      <c r="H15" s="746">
        <v>4214000</v>
      </c>
      <c r="I15" s="287">
        <v>0</v>
      </c>
      <c r="J15" s="287">
        <v>0</v>
      </c>
      <c r="K15" s="249">
        <v>0</v>
      </c>
      <c r="L15" s="249">
        <v>0</v>
      </c>
      <c r="M15" s="249">
        <v>0</v>
      </c>
      <c r="N15" s="249">
        <v>4214000</v>
      </c>
      <c r="O15" s="287">
        <v>4214000</v>
      </c>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row>
    <row r="16" spans="1:92" x14ac:dyDescent="0.2">
      <c r="C16" s="270" t="s">
        <v>193</v>
      </c>
      <c r="D16" s="271">
        <v>28141474.956706956</v>
      </c>
      <c r="E16" s="271">
        <v>4694486.2640000004</v>
      </c>
      <c r="F16" s="271">
        <v>10014.526</v>
      </c>
      <c r="G16" s="271">
        <v>0</v>
      </c>
      <c r="H16" s="379">
        <v>32825946.694706954</v>
      </c>
      <c r="I16" s="271">
        <v>-11375694.867000001</v>
      </c>
      <c r="J16" s="271">
        <v>-942493.60262486851</v>
      </c>
      <c r="K16" s="271">
        <v>0</v>
      </c>
      <c r="L16" s="271">
        <v>0</v>
      </c>
      <c r="M16" s="271">
        <v>-12318188.46962487</v>
      </c>
      <c r="N16" s="379">
        <v>20507758.225082088</v>
      </c>
      <c r="O16" s="271">
        <v>16765780.102999998</v>
      </c>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row>
    <row r="17" spans="3:15" x14ac:dyDescent="0.2">
      <c r="D17" s="309"/>
      <c r="E17" s="309"/>
      <c r="F17" s="309"/>
      <c r="G17" s="309"/>
      <c r="I17" s="309"/>
      <c r="J17" s="309"/>
      <c r="K17" s="309"/>
      <c r="L17" s="309"/>
      <c r="M17" s="309"/>
      <c r="N17" s="309"/>
      <c r="O17" s="309"/>
    </row>
    <row r="18" spans="3:15" x14ac:dyDescent="0.2">
      <c r="C18" s="152" t="s">
        <v>194</v>
      </c>
      <c r="I18" s="747"/>
      <c r="J18" s="309"/>
      <c r="M18" s="309"/>
      <c r="N18" s="689"/>
    </row>
    <row r="19" spans="3:15" x14ac:dyDescent="0.2">
      <c r="C19" s="35" t="s">
        <v>195</v>
      </c>
      <c r="F19" s="2"/>
      <c r="J19" s="309"/>
      <c r="K19" s="501"/>
      <c r="M19" s="501"/>
      <c r="N19" s="689"/>
    </row>
    <row r="20" spans="3:15" x14ac:dyDescent="0.2">
      <c r="C20" s="35" t="s">
        <v>197</v>
      </c>
      <c r="N20" s="689"/>
    </row>
    <row r="21" spans="3:15" x14ac:dyDescent="0.2">
      <c r="C21" s="35" t="s">
        <v>198</v>
      </c>
      <c r="M21" s="151"/>
      <c r="N21" s="309"/>
    </row>
    <row r="22" spans="3:15" x14ac:dyDescent="0.2">
      <c r="C22" s="35" t="s">
        <v>199</v>
      </c>
      <c r="N22" s="309"/>
    </row>
    <row r="23" spans="3:15" x14ac:dyDescent="0.2">
      <c r="C23" s="35" t="s">
        <v>196</v>
      </c>
      <c r="M23" s="151"/>
      <c r="N23" s="309"/>
    </row>
    <row r="24" spans="3:15" x14ac:dyDescent="0.2">
      <c r="N24" s="151"/>
    </row>
    <row r="26" spans="3:15" x14ac:dyDescent="0.2">
      <c r="K26" s="152" t="s">
        <v>2085</v>
      </c>
    </row>
    <row r="27" spans="3:15" x14ac:dyDescent="0.2">
      <c r="D27" s="152" t="s">
        <v>2084</v>
      </c>
    </row>
  </sheetData>
  <mergeCells count="5">
    <mergeCell ref="N7:O7"/>
    <mergeCell ref="C4:E4"/>
    <mergeCell ref="F4:H4"/>
    <mergeCell ref="I4:K4"/>
    <mergeCell ref="L4:N4"/>
  </mergeCells>
  <hyperlinks>
    <hyperlink ref="N1" location="BG!A1" display="BG" xr:uid="{00000000-0004-0000-0D00-000000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688D4-2A01-4054-AD0E-480C783E1F18}">
  <dimension ref="B1:C110"/>
  <sheetViews>
    <sheetView topLeftCell="A91" workbookViewId="0">
      <selection activeCell="B1" sqref="B1"/>
    </sheetView>
  </sheetViews>
  <sheetFormatPr baseColWidth="10" defaultRowHeight="15" x14ac:dyDescent="0.25"/>
  <sheetData>
    <row r="1" spans="2:3" x14ac:dyDescent="0.25">
      <c r="B1" s="815" t="s">
        <v>694</v>
      </c>
      <c r="C1" t="s">
        <v>5904</v>
      </c>
    </row>
    <row r="2" spans="2:3" x14ac:dyDescent="0.25">
      <c r="B2" s="816" t="s">
        <v>2306</v>
      </c>
      <c r="C2" s="315" t="s">
        <v>1635</v>
      </c>
    </row>
    <row r="3" spans="2:3" x14ac:dyDescent="0.25">
      <c r="B3" s="816" t="s">
        <v>1095</v>
      </c>
      <c r="C3" s="315" t="s">
        <v>1635</v>
      </c>
    </row>
    <row r="4" spans="2:3" x14ac:dyDescent="0.25">
      <c r="B4" s="816" t="s">
        <v>1096</v>
      </c>
      <c r="C4" s="315" t="s">
        <v>1636</v>
      </c>
    </row>
    <row r="5" spans="2:3" x14ac:dyDescent="0.25">
      <c r="B5" s="816" t="s">
        <v>1097</v>
      </c>
      <c r="C5" s="315" t="s">
        <v>1636</v>
      </c>
    </row>
    <row r="6" spans="2:3" x14ac:dyDescent="0.25">
      <c r="B6" s="816" t="s">
        <v>1793</v>
      </c>
      <c r="C6" s="315" t="s">
        <v>1637</v>
      </c>
    </row>
    <row r="7" spans="2:3" x14ac:dyDescent="0.25">
      <c r="B7" s="816" t="s">
        <v>2308</v>
      </c>
      <c r="C7" s="315" t="s">
        <v>1635</v>
      </c>
    </row>
    <row r="8" spans="2:3" x14ac:dyDescent="0.25">
      <c r="B8" s="816" t="s">
        <v>1709</v>
      </c>
      <c r="C8" s="315" t="s">
        <v>3005</v>
      </c>
    </row>
    <row r="9" spans="2:3" x14ac:dyDescent="0.25">
      <c r="B9" s="816" t="s">
        <v>1115</v>
      </c>
      <c r="C9" s="315" t="s">
        <v>1635</v>
      </c>
    </row>
    <row r="10" spans="2:3" x14ac:dyDescent="0.25">
      <c r="B10" s="816" t="s">
        <v>1116</v>
      </c>
      <c r="C10" s="315" t="s">
        <v>1635</v>
      </c>
    </row>
    <row r="11" spans="2:3" x14ac:dyDescent="0.25">
      <c r="B11" s="816" t="s">
        <v>1117</v>
      </c>
      <c r="C11" s="315" t="s">
        <v>1636</v>
      </c>
    </row>
    <row r="12" spans="2:3" x14ac:dyDescent="0.25">
      <c r="B12" s="816" t="s">
        <v>1118</v>
      </c>
      <c r="C12" s="315" t="s">
        <v>1636</v>
      </c>
    </row>
    <row r="13" spans="2:3" x14ac:dyDescent="0.25">
      <c r="B13" s="816" t="s">
        <v>3836</v>
      </c>
      <c r="C13" s="315" t="s">
        <v>3005</v>
      </c>
    </row>
    <row r="14" spans="2:3" x14ac:dyDescent="0.25">
      <c r="B14" s="816" t="s">
        <v>3839</v>
      </c>
      <c r="C14" s="315" t="s">
        <v>1637</v>
      </c>
    </row>
    <row r="15" spans="2:3" x14ac:dyDescent="0.25">
      <c r="B15" s="816" t="s">
        <v>1133</v>
      </c>
      <c r="C15" s="315" t="s">
        <v>1635</v>
      </c>
    </row>
    <row r="16" spans="2:3" x14ac:dyDescent="0.25">
      <c r="B16" s="816" t="s">
        <v>1134</v>
      </c>
      <c r="C16" s="315" t="s">
        <v>1635</v>
      </c>
    </row>
    <row r="17" spans="2:3" x14ac:dyDescent="0.25">
      <c r="B17" s="816" t="s">
        <v>1135</v>
      </c>
      <c r="C17" s="315" t="s">
        <v>1636</v>
      </c>
    </row>
    <row r="18" spans="2:3" x14ac:dyDescent="0.25">
      <c r="B18" s="816" t="s">
        <v>1136</v>
      </c>
      <c r="C18" s="315" t="s">
        <v>1636</v>
      </c>
    </row>
    <row r="19" spans="2:3" x14ac:dyDescent="0.25">
      <c r="B19" s="816" t="s">
        <v>2318</v>
      </c>
      <c r="C19" s="315" t="s">
        <v>5387</v>
      </c>
    </row>
    <row r="20" spans="2:3" x14ac:dyDescent="0.25">
      <c r="B20" s="816" t="s">
        <v>2320</v>
      </c>
      <c r="C20" s="315" t="s">
        <v>5387</v>
      </c>
    </row>
    <row r="21" spans="2:3" x14ac:dyDescent="0.25">
      <c r="B21" s="816" t="s">
        <v>4651</v>
      </c>
      <c r="C21" s="315" t="s">
        <v>5386</v>
      </c>
    </row>
    <row r="22" spans="2:3" x14ac:dyDescent="0.25">
      <c r="B22" s="816" t="s">
        <v>5184</v>
      </c>
      <c r="C22" s="315" t="s">
        <v>5386</v>
      </c>
    </row>
    <row r="23" spans="2:3" x14ac:dyDescent="0.25">
      <c r="B23" s="816" t="s">
        <v>2322</v>
      </c>
      <c r="C23" s="315" t="s">
        <v>5386</v>
      </c>
    </row>
    <row r="24" spans="2:3" x14ac:dyDescent="0.25">
      <c r="B24" s="816" t="s">
        <v>2323</v>
      </c>
      <c r="C24" s="315" t="s">
        <v>4628</v>
      </c>
    </row>
    <row r="25" spans="2:3" x14ac:dyDescent="0.25">
      <c r="B25" s="816" t="s">
        <v>2324</v>
      </c>
      <c r="C25" s="315" t="s">
        <v>4628</v>
      </c>
    </row>
    <row r="26" spans="2:3" x14ac:dyDescent="0.25">
      <c r="B26" s="816" t="s">
        <v>4546</v>
      </c>
      <c r="C26" s="315" t="s">
        <v>5386</v>
      </c>
    </row>
    <row r="27" spans="2:3" x14ac:dyDescent="0.25">
      <c r="B27" s="816" t="s">
        <v>2325</v>
      </c>
      <c r="C27" s="315" t="s">
        <v>5386</v>
      </c>
    </row>
    <row r="28" spans="2:3" x14ac:dyDescent="0.25">
      <c r="B28" s="816" t="s">
        <v>2326</v>
      </c>
      <c r="C28" s="315" t="s">
        <v>5386</v>
      </c>
    </row>
    <row r="29" spans="2:3" x14ac:dyDescent="0.25">
      <c r="B29" s="816" t="s">
        <v>2327</v>
      </c>
      <c r="C29" s="315" t="s">
        <v>4628</v>
      </c>
    </row>
    <row r="30" spans="2:3" x14ac:dyDescent="0.25">
      <c r="B30" s="816" t="s">
        <v>2328</v>
      </c>
      <c r="C30" s="315" t="s">
        <v>4628</v>
      </c>
    </row>
    <row r="31" spans="2:3" x14ac:dyDescent="0.25">
      <c r="B31" s="816" t="s">
        <v>4654</v>
      </c>
      <c r="C31" s="315" t="s">
        <v>5386</v>
      </c>
    </row>
    <row r="32" spans="2:3" x14ac:dyDescent="0.25">
      <c r="B32" s="816" t="s">
        <v>5185</v>
      </c>
      <c r="C32" s="315" t="s">
        <v>5386</v>
      </c>
    </row>
    <row r="33" spans="2:3" x14ac:dyDescent="0.25">
      <c r="B33" s="816" t="s">
        <v>2329</v>
      </c>
      <c r="C33" s="315" t="s">
        <v>5386</v>
      </c>
    </row>
    <row r="34" spans="2:3" x14ac:dyDescent="0.25">
      <c r="B34" s="816" t="s">
        <v>2330</v>
      </c>
      <c r="C34" s="315" t="s">
        <v>5386</v>
      </c>
    </row>
    <row r="35" spans="2:3" x14ac:dyDescent="0.25">
      <c r="B35" s="816" t="s">
        <v>2331</v>
      </c>
      <c r="C35" s="315" t="s">
        <v>4628</v>
      </c>
    </row>
    <row r="36" spans="2:3" x14ac:dyDescent="0.25">
      <c r="B36" s="816" t="s">
        <v>2332</v>
      </c>
      <c r="C36" s="315" t="s">
        <v>4628</v>
      </c>
    </row>
    <row r="37" spans="2:3" x14ac:dyDescent="0.25">
      <c r="B37" s="816" t="s">
        <v>4548</v>
      </c>
      <c r="C37" s="315" t="s">
        <v>5386</v>
      </c>
    </row>
    <row r="38" spans="2:3" x14ac:dyDescent="0.25">
      <c r="B38" s="816" t="s">
        <v>2333</v>
      </c>
      <c r="C38" s="315" t="s">
        <v>5386</v>
      </c>
    </row>
    <row r="39" spans="2:3" x14ac:dyDescent="0.25">
      <c r="B39" s="816" t="s">
        <v>2334</v>
      </c>
      <c r="C39" s="315" t="s">
        <v>5386</v>
      </c>
    </row>
    <row r="40" spans="2:3" x14ac:dyDescent="0.25">
      <c r="B40" s="816" t="s">
        <v>2335</v>
      </c>
      <c r="C40" s="315" t="s">
        <v>4628</v>
      </c>
    </row>
    <row r="41" spans="2:3" x14ac:dyDescent="0.25">
      <c r="B41" s="816" t="s">
        <v>2336</v>
      </c>
      <c r="C41" s="315" t="s">
        <v>4628</v>
      </c>
    </row>
    <row r="42" spans="2:3" x14ac:dyDescent="0.25">
      <c r="B42" s="816" t="s">
        <v>4657</v>
      </c>
      <c r="C42" s="315" t="s">
        <v>5386</v>
      </c>
    </row>
    <row r="43" spans="2:3" x14ac:dyDescent="0.25">
      <c r="B43" s="816" t="s">
        <v>5186</v>
      </c>
      <c r="C43" s="315" t="s">
        <v>5386</v>
      </c>
    </row>
    <row r="44" spans="2:3" x14ac:dyDescent="0.25">
      <c r="B44" s="816" t="s">
        <v>2338</v>
      </c>
      <c r="C44" s="315" t="s">
        <v>5386</v>
      </c>
    </row>
    <row r="45" spans="2:3" x14ac:dyDescent="0.25">
      <c r="B45" s="816" t="s">
        <v>2339</v>
      </c>
      <c r="C45" s="315" t="s">
        <v>5386</v>
      </c>
    </row>
    <row r="46" spans="2:3" x14ac:dyDescent="0.25">
      <c r="B46" s="816" t="s">
        <v>2340</v>
      </c>
      <c r="C46" s="315" t="s">
        <v>5386</v>
      </c>
    </row>
    <row r="47" spans="2:3" x14ac:dyDescent="0.25">
      <c r="B47" s="816" t="s">
        <v>2341</v>
      </c>
      <c r="C47" s="315" t="s">
        <v>5386</v>
      </c>
    </row>
    <row r="48" spans="2:3" x14ac:dyDescent="0.25">
      <c r="B48" s="816" t="s">
        <v>4550</v>
      </c>
      <c r="C48" s="315" t="s">
        <v>5386</v>
      </c>
    </row>
    <row r="49" spans="2:3" x14ac:dyDescent="0.25">
      <c r="B49" s="816" t="s">
        <v>2342</v>
      </c>
      <c r="C49" s="315" t="s">
        <v>5386</v>
      </c>
    </row>
    <row r="50" spans="2:3" x14ac:dyDescent="0.25">
      <c r="B50" s="816" t="s">
        <v>2343</v>
      </c>
      <c r="C50" s="315" t="s">
        <v>5386</v>
      </c>
    </row>
    <row r="51" spans="2:3" x14ac:dyDescent="0.25">
      <c r="B51" s="816" t="s">
        <v>2344</v>
      </c>
      <c r="C51" s="315" t="s">
        <v>4628</v>
      </c>
    </row>
    <row r="52" spans="2:3" x14ac:dyDescent="0.25">
      <c r="B52" s="816" t="s">
        <v>2345</v>
      </c>
      <c r="C52" s="315" t="s">
        <v>4628</v>
      </c>
    </row>
    <row r="53" spans="2:3" x14ac:dyDescent="0.25">
      <c r="B53" s="816" t="s">
        <v>2346</v>
      </c>
      <c r="C53" s="315" t="s">
        <v>5387</v>
      </c>
    </row>
    <row r="54" spans="2:3" x14ac:dyDescent="0.25">
      <c r="B54" s="816" t="s">
        <v>2348</v>
      </c>
      <c r="C54" s="315" t="s">
        <v>5387</v>
      </c>
    </row>
    <row r="55" spans="2:3" x14ac:dyDescent="0.25">
      <c r="B55" s="816" t="s">
        <v>2349</v>
      </c>
      <c r="C55" s="315" t="s">
        <v>5387</v>
      </c>
    </row>
    <row r="56" spans="2:3" x14ac:dyDescent="0.25">
      <c r="B56" s="816" t="s">
        <v>2351</v>
      </c>
      <c r="C56" s="315" t="s">
        <v>5387</v>
      </c>
    </row>
    <row r="57" spans="2:3" x14ac:dyDescent="0.25">
      <c r="B57" s="816" t="s">
        <v>3888</v>
      </c>
      <c r="C57" s="315" t="s">
        <v>50</v>
      </c>
    </row>
    <row r="58" spans="2:3" x14ac:dyDescent="0.25">
      <c r="B58" s="816" t="s">
        <v>3894</v>
      </c>
      <c r="C58" s="315" t="s">
        <v>50</v>
      </c>
    </row>
    <row r="59" spans="2:3" x14ac:dyDescent="0.25">
      <c r="B59" s="816" t="s">
        <v>3897</v>
      </c>
      <c r="C59" s="315" t="s">
        <v>50</v>
      </c>
    </row>
    <row r="60" spans="2:3" x14ac:dyDescent="0.25">
      <c r="B60" s="816" t="s">
        <v>3904</v>
      </c>
      <c r="C60" s="315" t="s">
        <v>50</v>
      </c>
    </row>
    <row r="61" spans="2:3" x14ac:dyDescent="0.25">
      <c r="B61" s="816" t="s">
        <v>3907</v>
      </c>
      <c r="C61" s="315" t="s">
        <v>50</v>
      </c>
    </row>
    <row r="62" spans="2:3" x14ac:dyDescent="0.25">
      <c r="B62" s="816" t="s">
        <v>1546</v>
      </c>
      <c r="C62" s="315" t="s">
        <v>50</v>
      </c>
    </row>
    <row r="63" spans="2:3" x14ac:dyDescent="0.25">
      <c r="B63" s="816" t="s">
        <v>4507</v>
      </c>
      <c r="C63" s="315" t="s">
        <v>50</v>
      </c>
    </row>
    <row r="64" spans="2:3" x14ac:dyDescent="0.25">
      <c r="B64" s="816" t="s">
        <v>1547</v>
      </c>
      <c r="C64" s="315" t="s">
        <v>50</v>
      </c>
    </row>
    <row r="65" spans="2:3" x14ac:dyDescent="0.25">
      <c r="B65" s="816" t="s">
        <v>1151</v>
      </c>
      <c r="C65" s="315" t="s">
        <v>49</v>
      </c>
    </row>
    <row r="66" spans="2:3" x14ac:dyDescent="0.25">
      <c r="B66" s="816" t="s">
        <v>4470</v>
      </c>
      <c r="C66" s="315" t="s">
        <v>49</v>
      </c>
    </row>
    <row r="67" spans="2:3" x14ac:dyDescent="0.25">
      <c r="B67" s="816" t="s">
        <v>2357</v>
      </c>
      <c r="C67" s="315" t="s">
        <v>51</v>
      </c>
    </row>
    <row r="68" spans="2:3" x14ac:dyDescent="0.25">
      <c r="B68" s="816" t="s">
        <v>2358</v>
      </c>
      <c r="C68" s="315" t="s">
        <v>51</v>
      </c>
    </row>
    <row r="69" spans="2:3" x14ac:dyDescent="0.25">
      <c r="B69" s="816" t="s">
        <v>3945</v>
      </c>
      <c r="C69" s="315" t="s">
        <v>153</v>
      </c>
    </row>
    <row r="70" spans="2:3" x14ac:dyDescent="0.25">
      <c r="B70" s="816" t="s">
        <v>5697</v>
      </c>
      <c r="C70" s="315" t="s">
        <v>153</v>
      </c>
    </row>
    <row r="71" spans="2:3" x14ac:dyDescent="0.25">
      <c r="B71" s="816" t="s">
        <v>1162</v>
      </c>
      <c r="C71" s="315" t="s">
        <v>153</v>
      </c>
    </row>
    <row r="72" spans="2:3" x14ac:dyDescent="0.25">
      <c r="B72" s="816" t="s">
        <v>4471</v>
      </c>
      <c r="C72" s="315" t="s">
        <v>153</v>
      </c>
    </row>
    <row r="73" spans="2:3" x14ac:dyDescent="0.25">
      <c r="B73" s="816" t="s">
        <v>1165</v>
      </c>
      <c r="C73" s="315" t="s">
        <v>153</v>
      </c>
    </row>
    <row r="74" spans="2:3" x14ac:dyDescent="0.25">
      <c r="B74" s="816" t="s">
        <v>1167</v>
      </c>
      <c r="C74" s="315" t="s">
        <v>153</v>
      </c>
    </row>
    <row r="75" spans="2:3" x14ac:dyDescent="0.25">
      <c r="B75" s="816" t="s">
        <v>3961</v>
      </c>
      <c r="C75" s="315" t="s">
        <v>153</v>
      </c>
    </row>
    <row r="76" spans="2:3" x14ac:dyDescent="0.25">
      <c r="B76" s="816" t="s">
        <v>3966</v>
      </c>
      <c r="C76" s="315" t="s">
        <v>153</v>
      </c>
    </row>
    <row r="77" spans="2:3" x14ac:dyDescent="0.25">
      <c r="B77" s="816" t="s">
        <v>2364</v>
      </c>
      <c r="C77" s="315" t="s">
        <v>153</v>
      </c>
    </row>
    <row r="78" spans="2:3" x14ac:dyDescent="0.25">
      <c r="B78" s="816" t="s">
        <v>2365</v>
      </c>
      <c r="C78" s="315" t="s">
        <v>153</v>
      </c>
    </row>
    <row r="79" spans="2:3" x14ac:dyDescent="0.25">
      <c r="B79" s="816" t="s">
        <v>2366</v>
      </c>
      <c r="C79" s="315" t="s">
        <v>153</v>
      </c>
    </row>
    <row r="80" spans="2:3" x14ac:dyDescent="0.25">
      <c r="B80" s="816" t="s">
        <v>5698</v>
      </c>
      <c r="C80" s="315" t="s">
        <v>153</v>
      </c>
    </row>
    <row r="81" spans="2:3" x14ac:dyDescent="0.25">
      <c r="B81" s="816" t="s">
        <v>5145</v>
      </c>
      <c r="C81" s="315" t="s">
        <v>153</v>
      </c>
    </row>
    <row r="82" spans="2:3" x14ac:dyDescent="0.25">
      <c r="B82" s="816" t="s">
        <v>1169</v>
      </c>
      <c r="C82" s="315" t="s">
        <v>153</v>
      </c>
    </row>
    <row r="83" spans="2:3" x14ac:dyDescent="0.25">
      <c r="B83" s="816" t="s">
        <v>1171</v>
      </c>
      <c r="C83" s="315" t="s">
        <v>153</v>
      </c>
    </row>
    <row r="84" spans="2:3" x14ac:dyDescent="0.25">
      <c r="B84" s="816" t="s">
        <v>5150</v>
      </c>
      <c r="C84" s="315" t="s">
        <v>153</v>
      </c>
    </row>
    <row r="85" spans="2:3" x14ac:dyDescent="0.25">
      <c r="B85" s="816" t="s">
        <v>5821</v>
      </c>
      <c r="C85" s="315" t="s">
        <v>153</v>
      </c>
    </row>
    <row r="86" spans="2:3" x14ac:dyDescent="0.25">
      <c r="B86" s="816" t="s">
        <v>1179</v>
      </c>
      <c r="C86" s="315" t="s">
        <v>153</v>
      </c>
    </row>
    <row r="87" spans="2:3" x14ac:dyDescent="0.25">
      <c r="B87" s="816" t="s">
        <v>3988</v>
      </c>
      <c r="C87" s="315" t="s">
        <v>153</v>
      </c>
    </row>
    <row r="88" spans="2:3" x14ac:dyDescent="0.25">
      <c r="B88" s="816" t="s">
        <v>1185</v>
      </c>
      <c r="C88" s="315" t="s">
        <v>153</v>
      </c>
    </row>
    <row r="89" spans="2:3" x14ac:dyDescent="0.25">
      <c r="B89" s="816" t="s">
        <v>5214</v>
      </c>
      <c r="C89" s="315" t="s">
        <v>153</v>
      </c>
    </row>
    <row r="90" spans="2:3" x14ac:dyDescent="0.25">
      <c r="B90" s="816" t="s">
        <v>4734</v>
      </c>
      <c r="C90" s="315" t="s">
        <v>153</v>
      </c>
    </row>
    <row r="91" spans="2:3" x14ac:dyDescent="0.25">
      <c r="B91" s="816" t="s">
        <v>5215</v>
      </c>
      <c r="C91" s="315" t="s">
        <v>153</v>
      </c>
    </row>
    <row r="92" spans="2:3" x14ac:dyDescent="0.25">
      <c r="B92" s="816" t="s">
        <v>5216</v>
      </c>
      <c r="C92" s="315" t="s">
        <v>153</v>
      </c>
    </row>
    <row r="93" spans="2:3" x14ac:dyDescent="0.25">
      <c r="B93" s="816" t="s">
        <v>5700</v>
      </c>
      <c r="C93" s="315" t="s">
        <v>153</v>
      </c>
    </row>
    <row r="94" spans="2:3" x14ac:dyDescent="0.25">
      <c r="B94" s="816" t="s">
        <v>5822</v>
      </c>
      <c r="C94" s="315" t="s">
        <v>153</v>
      </c>
    </row>
    <row r="95" spans="2:3" x14ac:dyDescent="0.25">
      <c r="B95" s="816" t="s">
        <v>2385</v>
      </c>
      <c r="C95" s="315" t="s">
        <v>153</v>
      </c>
    </row>
    <row r="96" spans="2:3" x14ac:dyDescent="0.25">
      <c r="B96" s="816" t="s">
        <v>5218</v>
      </c>
      <c r="C96" s="315" t="s">
        <v>153</v>
      </c>
    </row>
    <row r="97" spans="2:3" x14ac:dyDescent="0.25">
      <c r="B97" s="816" t="s">
        <v>5219</v>
      </c>
      <c r="C97" s="315" t="s">
        <v>153</v>
      </c>
    </row>
    <row r="98" spans="2:3" x14ac:dyDescent="0.25">
      <c r="B98" s="816" t="s">
        <v>5221</v>
      </c>
      <c r="C98" s="315" t="s">
        <v>153</v>
      </c>
    </row>
    <row r="99" spans="2:3" x14ac:dyDescent="0.25">
      <c r="B99" s="816" t="s">
        <v>5702</v>
      </c>
      <c r="C99" s="315" t="s">
        <v>153</v>
      </c>
    </row>
    <row r="100" spans="2:3" x14ac:dyDescent="0.25">
      <c r="B100" s="816" t="s">
        <v>5703</v>
      </c>
      <c r="C100" s="315" t="s">
        <v>153</v>
      </c>
    </row>
    <row r="101" spans="2:3" x14ac:dyDescent="0.25">
      <c r="B101" s="816" t="s">
        <v>5704</v>
      </c>
      <c r="C101" s="315" t="s">
        <v>153</v>
      </c>
    </row>
    <row r="102" spans="2:3" x14ac:dyDescent="0.25">
      <c r="B102" s="816" t="s">
        <v>5823</v>
      </c>
      <c r="C102" s="315" t="s">
        <v>153</v>
      </c>
    </row>
    <row r="103" spans="2:3" x14ac:dyDescent="0.25">
      <c r="B103" s="816" t="s">
        <v>5824</v>
      </c>
      <c r="C103" s="315" t="s">
        <v>153</v>
      </c>
    </row>
    <row r="104" spans="2:3" x14ac:dyDescent="0.25">
      <c r="B104" s="816" t="s">
        <v>5825</v>
      </c>
      <c r="C104" s="315" t="s">
        <v>153</v>
      </c>
    </row>
    <row r="105" spans="2:3" x14ac:dyDescent="0.25">
      <c r="B105" s="816" t="s">
        <v>5226</v>
      </c>
      <c r="C105" s="315" t="s">
        <v>153</v>
      </c>
    </row>
    <row r="106" spans="2:3" x14ac:dyDescent="0.25">
      <c r="B106" s="816" t="s">
        <v>1187</v>
      </c>
      <c r="C106" s="315" t="s">
        <v>50</v>
      </c>
    </row>
    <row r="107" spans="2:3" x14ac:dyDescent="0.25">
      <c r="B107" s="816" t="s">
        <v>1191</v>
      </c>
      <c r="C107" s="315" t="s">
        <v>49</v>
      </c>
    </row>
    <row r="108" spans="2:3" x14ac:dyDescent="0.25">
      <c r="B108" s="816" t="s">
        <v>1193</v>
      </c>
      <c r="C108" s="315" t="s">
        <v>49</v>
      </c>
    </row>
    <row r="109" spans="2:3" x14ac:dyDescent="0.25">
      <c r="B109" s="816" t="s">
        <v>4030</v>
      </c>
      <c r="C109" s="315" t="s">
        <v>153</v>
      </c>
    </row>
    <row r="110" spans="2:3" x14ac:dyDescent="0.25">
      <c r="B110" s="816" t="s">
        <v>5826</v>
      </c>
      <c r="C110" s="315" t="s">
        <v>153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336EE-D0FE-43A7-93A3-C948C3589E03}">
  <sheetPr codeName="Hoja47"/>
  <dimension ref="A1:AJ230"/>
  <sheetViews>
    <sheetView showGridLines="0" zoomScale="70" zoomScaleNormal="70" workbookViewId="0">
      <selection activeCell="L34" sqref="L34"/>
    </sheetView>
  </sheetViews>
  <sheetFormatPr baseColWidth="10" defaultColWidth="11.42578125" defaultRowHeight="12.75" x14ac:dyDescent="0.2"/>
  <cols>
    <col min="1" max="1" width="72" style="2" bestFit="1" customWidth="1"/>
    <col min="2" max="2" width="12.85546875" style="2" bestFit="1" customWidth="1"/>
    <col min="3" max="3" width="22.5703125" style="2" bestFit="1" customWidth="1"/>
    <col min="4" max="4" width="22.140625" style="118" bestFit="1" customWidth="1"/>
    <col min="5" max="5" width="24.28515625" style="2" bestFit="1" customWidth="1"/>
    <col min="6" max="6" width="18.7109375" style="118" bestFit="1" customWidth="1"/>
    <col min="7" max="7" width="2.7109375" style="2" customWidth="1"/>
    <col min="8" max="8" width="12.85546875" style="2" hidden="1" customWidth="1"/>
    <col min="9" max="9" width="26.140625" style="2" hidden="1" customWidth="1"/>
    <col min="10" max="10" width="21.28515625" style="2" hidden="1" customWidth="1"/>
    <col min="11" max="11" width="20.28515625" style="2" hidden="1" customWidth="1"/>
    <col min="12" max="12" width="17.7109375" style="2" hidden="1" customWidth="1"/>
    <col min="13" max="13" width="12.5703125" style="2" hidden="1" customWidth="1"/>
    <col min="14" max="14" width="14.85546875" style="2" bestFit="1" customWidth="1"/>
    <col min="15" max="15" width="22.85546875" style="2" bestFit="1" customWidth="1"/>
    <col min="16" max="16" width="73" style="2" bestFit="1" customWidth="1"/>
    <col min="17" max="17" width="14.5703125" style="2" bestFit="1" customWidth="1"/>
    <col min="18" max="18" width="22.5703125" style="2" bestFit="1" customWidth="1"/>
    <col min="19" max="19" width="20.28515625" style="2" bestFit="1" customWidth="1"/>
    <col min="20" max="20" width="24.28515625" style="2" bestFit="1" customWidth="1"/>
    <col min="21" max="21" width="18.85546875" style="2" bestFit="1" customWidth="1"/>
    <col min="22" max="16384" width="11.42578125" style="2"/>
  </cols>
  <sheetData>
    <row r="1" spans="1:36" ht="15" customHeight="1" x14ac:dyDescent="0.2">
      <c r="A1" s="11" t="s">
        <v>5581</v>
      </c>
      <c r="E1" s="792" t="s">
        <v>88</v>
      </c>
      <c r="L1" s="156" t="s">
        <v>88</v>
      </c>
    </row>
    <row r="2" spans="1:36" ht="15" customHeight="1" x14ac:dyDescent="0.2">
      <c r="B2" s="88">
        <v>45107</v>
      </c>
    </row>
    <row r="3" spans="1:36" ht="15" customHeight="1" x14ac:dyDescent="0.2">
      <c r="A3" s="860" t="s">
        <v>1728</v>
      </c>
      <c r="B3" s="860"/>
      <c r="C3" s="860"/>
      <c r="D3" s="860"/>
      <c r="E3" s="860"/>
      <c r="F3" s="860"/>
      <c r="H3" s="63"/>
      <c r="I3" s="63"/>
      <c r="J3" s="63"/>
      <c r="K3" s="63"/>
      <c r="L3" s="63"/>
      <c r="N3" s="27"/>
    </row>
    <row r="4" spans="1:36" ht="21.75" customHeight="1" x14ac:dyDescent="0.2">
      <c r="A4" s="210" t="s">
        <v>191</v>
      </c>
    </row>
    <row r="5" spans="1:36" ht="15" customHeight="1" x14ac:dyDescent="0.2">
      <c r="A5" s="11" t="s">
        <v>47</v>
      </c>
      <c r="C5" s="5"/>
      <c r="D5" s="146"/>
      <c r="I5" s="5"/>
      <c r="J5" s="5"/>
      <c r="K5" s="5"/>
      <c r="L5" s="5"/>
      <c r="P5" s="11" t="s">
        <v>47</v>
      </c>
      <c r="R5" s="5"/>
      <c r="S5" s="146"/>
      <c r="U5" s="118"/>
    </row>
    <row r="6" spans="1:36" ht="15" customHeight="1" x14ac:dyDescent="0.2">
      <c r="A6" s="1"/>
      <c r="B6" s="442"/>
      <c r="C6" s="443">
        <v>45107</v>
      </c>
      <c r="D6" s="365"/>
      <c r="E6" s="366"/>
      <c r="F6" s="366"/>
      <c r="H6" s="60"/>
      <c r="I6" s="60"/>
      <c r="J6" s="91">
        <v>2022</v>
      </c>
      <c r="K6" s="60"/>
      <c r="L6" s="60"/>
      <c r="P6" s="1"/>
      <c r="Q6" s="442"/>
      <c r="R6" s="443">
        <v>44926</v>
      </c>
      <c r="S6" s="365"/>
      <c r="T6" s="366"/>
      <c r="U6" s="366"/>
    </row>
    <row r="7" spans="1:36" ht="15" customHeight="1" x14ac:dyDescent="0.2">
      <c r="A7" s="178" t="s">
        <v>1683</v>
      </c>
      <c r="B7" s="213" t="s">
        <v>81</v>
      </c>
      <c r="C7" s="64" t="s">
        <v>658</v>
      </c>
      <c r="D7" s="64" t="s">
        <v>201</v>
      </c>
      <c r="E7" s="175" t="s">
        <v>662</v>
      </c>
      <c r="F7" s="176" t="s">
        <v>83</v>
      </c>
      <c r="H7" s="176" t="s">
        <v>81</v>
      </c>
      <c r="I7" s="64" t="s">
        <v>658</v>
      </c>
      <c r="J7" s="64" t="s">
        <v>201</v>
      </c>
      <c r="K7" s="175" t="s">
        <v>662</v>
      </c>
      <c r="L7" s="176" t="s">
        <v>83</v>
      </c>
      <c r="P7" s="178" t="s">
        <v>1683</v>
      </c>
      <c r="Q7" s="213" t="s">
        <v>81</v>
      </c>
      <c r="R7" s="64" t="s">
        <v>658</v>
      </c>
      <c r="S7" s="64" t="s">
        <v>201</v>
      </c>
      <c r="T7" s="175" t="s">
        <v>662</v>
      </c>
      <c r="U7" s="176" t="s">
        <v>83</v>
      </c>
    </row>
    <row r="8" spans="1:36" ht="12.75" customHeight="1" x14ac:dyDescent="0.2">
      <c r="A8" s="2" t="s">
        <v>1674</v>
      </c>
      <c r="B8" s="118" t="s">
        <v>5906</v>
      </c>
      <c r="C8" s="118" t="s">
        <v>265</v>
      </c>
      <c r="D8" s="118" t="s">
        <v>576</v>
      </c>
      <c r="E8" s="327">
        <v>10736064.210000003</v>
      </c>
      <c r="F8" s="118" t="s">
        <v>4493</v>
      </c>
      <c r="I8" s="118"/>
      <c r="J8" s="2" t="s">
        <v>4516</v>
      </c>
      <c r="P8" s="2" t="s">
        <v>1678</v>
      </c>
      <c r="Q8" s="118">
        <v>2023</v>
      </c>
      <c r="R8" s="118" t="s">
        <v>265</v>
      </c>
      <c r="S8" s="118" t="s">
        <v>576</v>
      </c>
      <c r="T8" s="327">
        <v>1204802.2790000001</v>
      </c>
      <c r="U8" s="118" t="s">
        <v>4493</v>
      </c>
      <c r="X8" s="118"/>
      <c r="Y8" s="2" t="s">
        <v>4516</v>
      </c>
      <c r="AE8" s="2" t="s">
        <v>4699</v>
      </c>
      <c r="AF8" s="118">
        <v>2023</v>
      </c>
      <c r="AG8" s="118" t="s">
        <v>265</v>
      </c>
      <c r="AH8" s="118" t="s">
        <v>576</v>
      </c>
      <c r="AI8" s="327">
        <v>3053030.014</v>
      </c>
      <c r="AJ8" s="118" t="s">
        <v>1682</v>
      </c>
    </row>
    <row r="9" spans="1:36" ht="12.75" customHeight="1" x14ac:dyDescent="0.2">
      <c r="A9" s="2" t="s">
        <v>1674</v>
      </c>
      <c r="B9" s="118" t="s">
        <v>5906</v>
      </c>
      <c r="C9" s="118" t="s">
        <v>265</v>
      </c>
      <c r="D9" s="118" t="s">
        <v>576</v>
      </c>
      <c r="E9" s="327">
        <v>4062481.7139999992</v>
      </c>
      <c r="F9" s="118" t="s">
        <v>1681</v>
      </c>
      <c r="I9" s="118"/>
      <c r="J9" s="2" t="s">
        <v>4516</v>
      </c>
      <c r="P9" s="2" t="s">
        <v>1679</v>
      </c>
      <c r="Q9" s="118">
        <v>2023</v>
      </c>
      <c r="R9" s="118" t="s">
        <v>265</v>
      </c>
      <c r="S9" s="118" t="s">
        <v>576</v>
      </c>
      <c r="T9" s="327">
        <v>909913.38800000004</v>
      </c>
      <c r="U9" s="118" t="s">
        <v>4493</v>
      </c>
      <c r="X9" s="118"/>
      <c r="Y9" s="2" t="s">
        <v>4516</v>
      </c>
      <c r="AE9" s="2" t="s">
        <v>1677</v>
      </c>
      <c r="AF9" s="118">
        <v>2023</v>
      </c>
      <c r="AG9" s="118" t="s">
        <v>265</v>
      </c>
      <c r="AH9" s="118" t="s">
        <v>576</v>
      </c>
      <c r="AI9" s="327">
        <v>703811.37100000004</v>
      </c>
      <c r="AJ9" s="118" t="s">
        <v>4493</v>
      </c>
    </row>
    <row r="10" spans="1:36" ht="12.75" customHeight="1" x14ac:dyDescent="0.2">
      <c r="A10" s="2" t="s">
        <v>1674</v>
      </c>
      <c r="B10" s="118" t="s">
        <v>5907</v>
      </c>
      <c r="C10" s="118" t="s">
        <v>265</v>
      </c>
      <c r="D10" s="118" t="s">
        <v>576</v>
      </c>
      <c r="E10" s="327">
        <v>4844994.3669999968</v>
      </c>
      <c r="F10" s="118" t="s">
        <v>4493</v>
      </c>
      <c r="I10" s="118"/>
      <c r="P10" s="2" t="s">
        <v>1679</v>
      </c>
      <c r="Q10" s="118">
        <v>2023</v>
      </c>
      <c r="R10" s="118" t="s">
        <v>264</v>
      </c>
      <c r="S10" s="118" t="s">
        <v>576</v>
      </c>
      <c r="T10" s="327">
        <v>1003906.0379999999</v>
      </c>
      <c r="U10" s="118" t="s">
        <v>4493</v>
      </c>
      <c r="X10" s="118"/>
      <c r="AE10" s="2" t="s">
        <v>1677</v>
      </c>
      <c r="AF10" s="118">
        <v>2023</v>
      </c>
      <c r="AG10" s="118" t="s">
        <v>264</v>
      </c>
      <c r="AH10" s="118" t="s">
        <v>1704</v>
      </c>
      <c r="AI10" s="327">
        <v>696696.2286416</v>
      </c>
      <c r="AJ10" s="118" t="s">
        <v>4493</v>
      </c>
    </row>
    <row r="11" spans="1:36" ht="12.75" customHeight="1" x14ac:dyDescent="0.2">
      <c r="A11" s="2" t="s">
        <v>1674</v>
      </c>
      <c r="B11" s="118" t="s">
        <v>5908</v>
      </c>
      <c r="C11" s="118" t="s">
        <v>265</v>
      </c>
      <c r="D11" s="118" t="s">
        <v>576</v>
      </c>
      <c r="E11" s="327">
        <v>1840284.6819999998</v>
      </c>
      <c r="F11" s="118" t="s">
        <v>4493</v>
      </c>
      <c r="I11" s="118"/>
      <c r="P11" s="2" t="s">
        <v>1679</v>
      </c>
      <c r="Q11" s="118">
        <v>2023</v>
      </c>
      <c r="R11" s="118" t="s">
        <v>265</v>
      </c>
      <c r="S11" s="118" t="s">
        <v>576</v>
      </c>
      <c r="T11" s="327">
        <v>912284.63699999999</v>
      </c>
      <c r="U11" s="118" t="s">
        <v>4493</v>
      </c>
      <c r="X11" s="118"/>
      <c r="AE11" s="2" t="s">
        <v>1678</v>
      </c>
      <c r="AF11" s="118">
        <v>2023</v>
      </c>
      <c r="AG11" s="118" t="s">
        <v>265</v>
      </c>
      <c r="AH11" s="118" t="s">
        <v>576</v>
      </c>
      <c r="AI11" s="327">
        <v>2067727.067</v>
      </c>
      <c r="AJ11" s="118" t="s">
        <v>4493</v>
      </c>
    </row>
    <row r="12" spans="1:36" ht="12.75" customHeight="1" x14ac:dyDescent="0.2">
      <c r="A12" s="2" t="s">
        <v>1675</v>
      </c>
      <c r="B12" s="118" t="s">
        <v>5906</v>
      </c>
      <c r="C12" s="118" t="s">
        <v>265</v>
      </c>
      <c r="D12" s="118" t="s">
        <v>576</v>
      </c>
      <c r="E12" s="327">
        <v>6885808.0820000004</v>
      </c>
      <c r="F12" s="118" t="s">
        <v>4493</v>
      </c>
      <c r="I12" s="118"/>
      <c r="P12" s="2" t="s">
        <v>1679</v>
      </c>
      <c r="Q12" s="118">
        <v>2023</v>
      </c>
      <c r="R12" s="118" t="s">
        <v>265</v>
      </c>
      <c r="S12" s="118" t="s">
        <v>576</v>
      </c>
      <c r="T12" s="327">
        <v>1099919.328</v>
      </c>
      <c r="U12" s="118" t="s">
        <v>4493</v>
      </c>
      <c r="X12" s="118"/>
      <c r="AE12" s="2" t="s">
        <v>1679</v>
      </c>
      <c r="AF12" s="118">
        <v>2022</v>
      </c>
      <c r="AG12" s="118" t="s">
        <v>265</v>
      </c>
      <c r="AH12" s="118" t="s">
        <v>576</v>
      </c>
      <c r="AI12" s="327">
        <v>1004399.078</v>
      </c>
      <c r="AJ12" s="118" t="s">
        <v>4493</v>
      </c>
    </row>
    <row r="13" spans="1:36" ht="12.75" customHeight="1" x14ac:dyDescent="0.2">
      <c r="A13" s="2" t="s">
        <v>1675</v>
      </c>
      <c r="B13" s="118" t="s">
        <v>5909</v>
      </c>
      <c r="C13" s="118" t="s">
        <v>265</v>
      </c>
      <c r="D13" s="118" t="s">
        <v>576</v>
      </c>
      <c r="E13" s="327">
        <v>3442904.0410000002</v>
      </c>
      <c r="F13" s="118" t="s">
        <v>4493</v>
      </c>
      <c r="I13" s="118"/>
      <c r="P13" s="2" t="s">
        <v>1679</v>
      </c>
      <c r="Q13" s="118">
        <v>2023</v>
      </c>
      <c r="R13" s="118" t="s">
        <v>265</v>
      </c>
      <c r="S13" s="118" t="s">
        <v>576</v>
      </c>
      <c r="T13" s="327">
        <v>911315.89800000004</v>
      </c>
      <c r="U13" s="118" t="s">
        <v>4493</v>
      </c>
      <c r="X13" s="118"/>
      <c r="AE13" s="2" t="s">
        <v>1679</v>
      </c>
      <c r="AF13" s="118">
        <v>2023</v>
      </c>
      <c r="AG13" s="118" t="s">
        <v>265</v>
      </c>
      <c r="AH13" s="118" t="s">
        <v>576</v>
      </c>
      <c r="AI13" s="327">
        <v>4929116.426</v>
      </c>
      <c r="AJ13" s="118" t="s">
        <v>4493</v>
      </c>
    </row>
    <row r="14" spans="1:36" ht="12.75" customHeight="1" x14ac:dyDescent="0.2">
      <c r="A14" s="2" t="s">
        <v>5917</v>
      </c>
      <c r="B14" s="118" t="s">
        <v>5907</v>
      </c>
      <c r="C14" s="118" t="s">
        <v>265</v>
      </c>
      <c r="D14" s="118" t="s">
        <v>576</v>
      </c>
      <c r="E14" s="327">
        <v>293333.34999999998</v>
      </c>
      <c r="F14" s="118" t="s">
        <v>4493</v>
      </c>
      <c r="I14" s="118"/>
      <c r="P14" s="2" t="s">
        <v>1679</v>
      </c>
      <c r="Q14" s="118">
        <v>2023</v>
      </c>
      <c r="R14" s="118" t="s">
        <v>265</v>
      </c>
      <c r="S14" s="118" t="s">
        <v>576</v>
      </c>
      <c r="T14" s="327">
        <v>964263.56</v>
      </c>
      <c r="U14" s="118" t="s">
        <v>4493</v>
      </c>
      <c r="X14" s="118"/>
      <c r="AE14" s="2" t="s">
        <v>1676</v>
      </c>
      <c r="AF14" s="118">
        <v>2022</v>
      </c>
      <c r="AG14" s="118" t="s">
        <v>265</v>
      </c>
      <c r="AH14" s="118" t="s">
        <v>576</v>
      </c>
      <c r="AI14" s="327">
        <v>1863452.0549999999</v>
      </c>
      <c r="AJ14" s="118" t="s">
        <v>4493</v>
      </c>
    </row>
    <row r="15" spans="1:36" ht="12.75" customHeight="1" x14ac:dyDescent="0.2">
      <c r="A15" s="2" t="s">
        <v>5917</v>
      </c>
      <c r="B15" s="118" t="s">
        <v>5908</v>
      </c>
      <c r="C15" s="118" t="s">
        <v>265</v>
      </c>
      <c r="D15" s="118" t="s">
        <v>576</v>
      </c>
      <c r="E15" s="327">
        <v>527999.99399999983</v>
      </c>
      <c r="F15" s="118" t="s">
        <v>4493</v>
      </c>
      <c r="I15" s="118"/>
      <c r="P15" s="2" t="s">
        <v>4756</v>
      </c>
      <c r="Q15" s="118">
        <v>2023</v>
      </c>
      <c r="R15" s="118" t="s">
        <v>265</v>
      </c>
      <c r="S15" s="118" t="s">
        <v>576</v>
      </c>
      <c r="T15" s="327">
        <v>1263.8789999999999</v>
      </c>
      <c r="U15" s="118" t="s">
        <v>1682</v>
      </c>
      <c r="X15" s="118"/>
      <c r="AE15" s="2" t="s">
        <v>4756</v>
      </c>
      <c r="AF15" s="118">
        <v>2023</v>
      </c>
      <c r="AG15" s="118" t="s">
        <v>265</v>
      </c>
      <c r="AH15" s="118" t="s">
        <v>576</v>
      </c>
      <c r="AI15" s="327">
        <v>1476913.9180000001</v>
      </c>
      <c r="AJ15" s="118" t="s">
        <v>1682</v>
      </c>
    </row>
    <row r="16" spans="1:36" ht="12.75" customHeight="1" x14ac:dyDescent="0.2">
      <c r="A16" s="2" t="s">
        <v>1677</v>
      </c>
      <c r="B16" s="118" t="s">
        <v>5906</v>
      </c>
      <c r="C16" s="118" t="s">
        <v>265</v>
      </c>
      <c r="D16" s="118" t="s">
        <v>576</v>
      </c>
      <c r="E16" s="327">
        <v>1040754.31</v>
      </c>
      <c r="F16" s="118" t="s">
        <v>4493</v>
      </c>
      <c r="I16" s="118"/>
      <c r="P16" s="2" t="s">
        <v>4756</v>
      </c>
      <c r="Q16" s="118">
        <v>2023</v>
      </c>
      <c r="R16" s="118" t="s">
        <v>265</v>
      </c>
      <c r="S16" s="118" t="s">
        <v>576</v>
      </c>
      <c r="T16" s="327">
        <v>900.23900000000003</v>
      </c>
      <c r="U16" s="118" t="s">
        <v>1682</v>
      </c>
      <c r="X16" s="118"/>
      <c r="AE16" s="2" t="s">
        <v>4756</v>
      </c>
      <c r="AF16" s="118">
        <v>2023</v>
      </c>
      <c r="AG16" s="118" t="s">
        <v>265</v>
      </c>
      <c r="AH16" s="118" t="s">
        <v>576</v>
      </c>
      <c r="AI16" s="327">
        <v>5425.4</v>
      </c>
      <c r="AJ16" s="118" t="s">
        <v>1682</v>
      </c>
    </row>
    <row r="17" spans="1:36" ht="12.75" customHeight="1" x14ac:dyDescent="0.2">
      <c r="A17" s="2" t="s">
        <v>1677</v>
      </c>
      <c r="B17" s="118" t="s">
        <v>5910</v>
      </c>
      <c r="C17" s="118" t="s">
        <v>265</v>
      </c>
      <c r="D17" s="118" t="s">
        <v>576</v>
      </c>
      <c r="E17" s="327">
        <v>520377.15500000003</v>
      </c>
      <c r="F17" s="118" t="s">
        <v>4493</v>
      </c>
      <c r="I17" s="118"/>
      <c r="J17" s="2" t="s">
        <v>4516</v>
      </c>
      <c r="P17" s="2" t="s">
        <v>1678</v>
      </c>
      <c r="Q17" s="118">
        <v>2023</v>
      </c>
      <c r="R17" s="118" t="s">
        <v>265</v>
      </c>
      <c r="S17" s="118" t="s">
        <v>576</v>
      </c>
      <c r="T17" s="327">
        <v>1204802.2790000001</v>
      </c>
      <c r="U17" s="118" t="s">
        <v>4493</v>
      </c>
      <c r="X17" s="118"/>
      <c r="Y17" s="2" t="s">
        <v>4516</v>
      </c>
      <c r="AF17" s="118"/>
      <c r="AG17" s="118"/>
      <c r="AH17" s="118"/>
      <c r="AI17" s="327"/>
      <c r="AJ17" s="118"/>
    </row>
    <row r="18" spans="1:36" ht="12.75" customHeight="1" x14ac:dyDescent="0.2">
      <c r="A18" s="2" t="s">
        <v>1678</v>
      </c>
      <c r="B18" s="118" t="s">
        <v>5911</v>
      </c>
      <c r="C18" s="118" t="s">
        <v>265</v>
      </c>
      <c r="D18" s="118" t="s">
        <v>576</v>
      </c>
      <c r="E18" s="327">
        <v>306907.25400000002</v>
      </c>
      <c r="F18" s="118" t="s">
        <v>4493</v>
      </c>
      <c r="I18" s="118"/>
      <c r="J18" s="2" t="s">
        <v>4516</v>
      </c>
      <c r="P18" s="2" t="s">
        <v>1679</v>
      </c>
      <c r="Q18" s="118">
        <v>2023</v>
      </c>
      <c r="R18" s="118" t="s">
        <v>265</v>
      </c>
      <c r="S18" s="118" t="s">
        <v>576</v>
      </c>
      <c r="T18" s="327">
        <v>909913.38800000004</v>
      </c>
      <c r="U18" s="118" t="s">
        <v>4493</v>
      </c>
      <c r="X18" s="118"/>
      <c r="Y18" s="2" t="s">
        <v>4516</v>
      </c>
      <c r="AF18" s="118"/>
      <c r="AG18" s="118"/>
      <c r="AH18" s="118"/>
      <c r="AI18" s="275">
        <v>15800571.557641599</v>
      </c>
      <c r="AJ18" s="118"/>
    </row>
    <row r="19" spans="1:36" ht="12.75" customHeight="1" x14ac:dyDescent="0.2">
      <c r="A19" s="2" t="s">
        <v>1679</v>
      </c>
      <c r="B19" s="118" t="s">
        <v>5909</v>
      </c>
      <c r="C19" s="118" t="s">
        <v>265</v>
      </c>
      <c r="D19" s="118" t="s">
        <v>576</v>
      </c>
      <c r="E19" s="327">
        <v>3887783.4230000004</v>
      </c>
      <c r="F19" s="118" t="s">
        <v>4493</v>
      </c>
      <c r="I19" s="118"/>
      <c r="P19" s="2" t="s">
        <v>1679</v>
      </c>
      <c r="Q19" s="118">
        <v>2023</v>
      </c>
      <c r="R19" s="118" t="s">
        <v>264</v>
      </c>
      <c r="S19" s="118" t="s">
        <v>576</v>
      </c>
      <c r="T19" s="327">
        <v>1003906.0379999999</v>
      </c>
      <c r="U19" s="118" t="s">
        <v>4493</v>
      </c>
      <c r="X19" s="118"/>
      <c r="AF19" s="118"/>
      <c r="AG19" s="118"/>
      <c r="AH19" s="118"/>
      <c r="AJ19" s="118"/>
    </row>
    <row r="20" spans="1:36" ht="12.75" customHeight="1" x14ac:dyDescent="0.2">
      <c r="A20" s="2" t="s">
        <v>1679</v>
      </c>
      <c r="B20" s="118" t="s">
        <v>5907</v>
      </c>
      <c r="C20" s="118" t="s">
        <v>265</v>
      </c>
      <c r="D20" s="118" t="s">
        <v>576</v>
      </c>
      <c r="E20" s="327">
        <v>1735437.537</v>
      </c>
      <c r="F20" s="118" t="s">
        <v>4493</v>
      </c>
      <c r="I20" s="118"/>
      <c r="P20" s="2" t="s">
        <v>1679</v>
      </c>
      <c r="Q20" s="118">
        <v>2023</v>
      </c>
      <c r="R20" s="118" t="s">
        <v>265</v>
      </c>
      <c r="S20" s="118" t="s">
        <v>576</v>
      </c>
      <c r="T20" s="327">
        <v>912284.63699999999</v>
      </c>
      <c r="U20" s="118" t="s">
        <v>4493</v>
      </c>
      <c r="X20" s="118"/>
      <c r="AE20" s="11" t="s">
        <v>660</v>
      </c>
      <c r="AF20" s="211"/>
      <c r="AG20" s="118"/>
      <c r="AH20" s="118" t="s">
        <v>4516</v>
      </c>
      <c r="AI20" s="27"/>
      <c r="AJ20" s="118"/>
    </row>
    <row r="21" spans="1:36" ht="12.75" customHeight="1" x14ac:dyDescent="0.2">
      <c r="A21" s="2" t="s">
        <v>1680</v>
      </c>
      <c r="B21" s="118" t="s">
        <v>5908</v>
      </c>
      <c r="C21" s="118" t="s">
        <v>265</v>
      </c>
      <c r="D21" s="118" t="s">
        <v>576</v>
      </c>
      <c r="E21" s="327">
        <v>2055682.706</v>
      </c>
      <c r="F21" s="118" t="s">
        <v>4493</v>
      </c>
      <c r="I21" s="118"/>
      <c r="P21" s="2" t="s">
        <v>1679</v>
      </c>
      <c r="Q21" s="118">
        <v>2023</v>
      </c>
      <c r="R21" s="118" t="s">
        <v>265</v>
      </c>
      <c r="S21" s="118" t="s">
        <v>576</v>
      </c>
      <c r="T21" s="327">
        <v>1099919.328</v>
      </c>
      <c r="U21" s="118" t="s">
        <v>4493</v>
      </c>
      <c r="X21" s="118"/>
      <c r="AE21" s="2" t="s">
        <v>659</v>
      </c>
      <c r="AF21" s="211"/>
      <c r="AG21" s="118" t="s">
        <v>265</v>
      </c>
      <c r="AH21" s="118" t="s">
        <v>576</v>
      </c>
      <c r="AI21" s="302">
        <v>637710.03900000011</v>
      </c>
      <c r="AJ21" s="118"/>
    </row>
    <row r="22" spans="1:36" ht="12.75" customHeight="1" x14ac:dyDescent="0.2">
      <c r="A22" s="2" t="s">
        <v>1680</v>
      </c>
      <c r="B22" s="118" t="s">
        <v>5906</v>
      </c>
      <c r="C22" s="118" t="s">
        <v>265</v>
      </c>
      <c r="D22" s="118" t="s">
        <v>576</v>
      </c>
      <c r="E22" s="327">
        <v>1086716.7220000001</v>
      </c>
      <c r="F22" s="118" t="s">
        <v>4493</v>
      </c>
      <c r="I22" s="118"/>
      <c r="P22" s="2" t="s">
        <v>1679</v>
      </c>
      <c r="Q22" s="118">
        <v>2023</v>
      </c>
      <c r="R22" s="118" t="s">
        <v>265</v>
      </c>
      <c r="S22" s="118" t="s">
        <v>576</v>
      </c>
      <c r="T22" s="327">
        <v>911315.89800000004</v>
      </c>
      <c r="U22" s="118" t="s">
        <v>4493</v>
      </c>
      <c r="X22" s="118"/>
      <c r="AE22" s="2" t="s">
        <v>661</v>
      </c>
      <c r="AF22" s="211"/>
      <c r="AG22" s="118" t="s">
        <v>265</v>
      </c>
      <c r="AH22" s="118" t="s">
        <v>576</v>
      </c>
      <c r="AI22" s="302">
        <v>-298349.660153709</v>
      </c>
      <c r="AJ22" s="118"/>
    </row>
    <row r="23" spans="1:36" ht="12.75" customHeight="1" x14ac:dyDescent="0.2">
      <c r="A23" s="2" t="s">
        <v>4495</v>
      </c>
      <c r="B23" s="118" t="s">
        <v>5908</v>
      </c>
      <c r="C23" s="118" t="s">
        <v>265</v>
      </c>
      <c r="D23" s="118" t="s">
        <v>576</v>
      </c>
      <c r="E23" s="327">
        <v>872889.68400000001</v>
      </c>
      <c r="F23" s="118" t="s">
        <v>4493</v>
      </c>
      <c r="I23" s="118"/>
      <c r="P23" s="2" t="s">
        <v>1679</v>
      </c>
      <c r="Q23" s="118">
        <v>2023</v>
      </c>
      <c r="R23" s="118" t="s">
        <v>265</v>
      </c>
      <c r="S23" s="118" t="s">
        <v>576</v>
      </c>
      <c r="T23" s="327">
        <v>964263.56</v>
      </c>
      <c r="U23" s="118" t="s">
        <v>4493</v>
      </c>
      <c r="X23" s="118"/>
      <c r="AE23" s="2" t="s">
        <v>659</v>
      </c>
      <c r="AF23" s="211"/>
      <c r="AG23" s="118" t="s">
        <v>264</v>
      </c>
      <c r="AH23" s="118" t="s">
        <v>442</v>
      </c>
      <c r="AI23" s="302">
        <v>16039.030102700002</v>
      </c>
      <c r="AJ23" s="118"/>
    </row>
    <row r="24" spans="1:36" ht="12.75" customHeight="1" x14ac:dyDescent="0.2">
      <c r="A24" s="2" t="s">
        <v>4495</v>
      </c>
      <c r="B24" s="118" t="s">
        <v>5906</v>
      </c>
      <c r="C24" s="118" t="s">
        <v>265</v>
      </c>
      <c r="D24" s="118" t="s">
        <v>576</v>
      </c>
      <c r="E24" s="327">
        <v>433111.46199999994</v>
      </c>
      <c r="F24" s="118" t="s">
        <v>4493</v>
      </c>
      <c r="I24" s="118"/>
      <c r="P24" s="2" t="s">
        <v>4756</v>
      </c>
      <c r="Q24" s="118">
        <v>2023</v>
      </c>
      <c r="R24" s="118" t="s">
        <v>265</v>
      </c>
      <c r="S24" s="118" t="s">
        <v>576</v>
      </c>
      <c r="T24" s="327">
        <v>1263.8789999999999</v>
      </c>
      <c r="U24" s="118" t="s">
        <v>1682</v>
      </c>
      <c r="X24" s="118"/>
      <c r="AE24" s="2" t="s">
        <v>661</v>
      </c>
      <c r="AF24" s="211"/>
      <c r="AG24" s="118" t="s">
        <v>264</v>
      </c>
      <c r="AH24" s="118" t="s">
        <v>442</v>
      </c>
      <c r="AI24" s="302">
        <v>-9497.4130873645208</v>
      </c>
      <c r="AJ24" s="118"/>
    </row>
    <row r="25" spans="1:36" ht="12.75" customHeight="1" x14ac:dyDescent="0.2">
      <c r="A25" s="2" t="s">
        <v>1784</v>
      </c>
      <c r="B25" s="118" t="s">
        <v>5907</v>
      </c>
      <c r="C25" s="118" t="s">
        <v>265</v>
      </c>
      <c r="D25" s="118" t="s">
        <v>576</v>
      </c>
      <c r="E25" s="327">
        <v>1606228.1910000001</v>
      </c>
      <c r="F25" s="118" t="s">
        <v>4452</v>
      </c>
      <c r="I25" s="118"/>
      <c r="P25" s="2" t="s">
        <v>4756</v>
      </c>
      <c r="Q25" s="118">
        <v>2023</v>
      </c>
      <c r="R25" s="118" t="s">
        <v>265</v>
      </c>
      <c r="S25" s="118" t="s">
        <v>576</v>
      </c>
      <c r="T25" s="327">
        <v>900.23900000000003</v>
      </c>
      <c r="U25" s="118" t="s">
        <v>1682</v>
      </c>
      <c r="X25" s="118"/>
      <c r="AF25" s="211"/>
      <c r="AG25" s="118"/>
      <c r="AH25" s="118"/>
      <c r="AI25" s="27"/>
      <c r="AJ25" s="118"/>
    </row>
    <row r="26" spans="1:36" ht="12.75" customHeight="1" x14ac:dyDescent="0.2">
      <c r="A26" s="2" t="s">
        <v>1784</v>
      </c>
      <c r="B26" s="118" t="s">
        <v>5908</v>
      </c>
      <c r="C26" s="118" t="s">
        <v>265</v>
      </c>
      <c r="D26" s="118" t="s">
        <v>576</v>
      </c>
      <c r="E26" s="327">
        <v>847270.39299999992</v>
      </c>
      <c r="F26" s="118" t="s">
        <v>4452</v>
      </c>
      <c r="I26" s="118"/>
      <c r="J26" s="2" t="s">
        <v>4516</v>
      </c>
      <c r="P26" s="2" t="s">
        <v>1678</v>
      </c>
      <c r="Q26" s="118">
        <v>2023</v>
      </c>
      <c r="R26" s="118" t="s">
        <v>265</v>
      </c>
      <c r="S26" s="118" t="s">
        <v>576</v>
      </c>
      <c r="T26" s="327">
        <v>1204802.2790000001</v>
      </c>
      <c r="U26" s="118" t="s">
        <v>4493</v>
      </c>
      <c r="X26" s="118"/>
      <c r="Y26" s="2" t="s">
        <v>4516</v>
      </c>
      <c r="AH26" s="118"/>
      <c r="AI26" s="275">
        <v>345901.99586162658</v>
      </c>
      <c r="AJ26" s="118"/>
    </row>
    <row r="27" spans="1:36" ht="12.75" customHeight="1" x14ac:dyDescent="0.2">
      <c r="B27" s="118"/>
      <c r="C27" s="118"/>
      <c r="E27" s="327"/>
      <c r="I27" s="118"/>
      <c r="P27" s="2" t="s">
        <v>1679</v>
      </c>
      <c r="Q27" s="118">
        <v>2023</v>
      </c>
      <c r="R27" s="118" t="s">
        <v>265</v>
      </c>
      <c r="S27" s="118" t="s">
        <v>576</v>
      </c>
      <c r="T27" s="327">
        <v>909913.38800000004</v>
      </c>
      <c r="U27" s="118" t="s">
        <v>4493</v>
      </c>
      <c r="X27" s="118"/>
      <c r="Y27" s="2" t="s">
        <v>4516</v>
      </c>
      <c r="AH27" s="118"/>
      <c r="AJ27" s="118"/>
    </row>
    <row r="28" spans="1:36" ht="12.75" customHeight="1" x14ac:dyDescent="0.2">
      <c r="B28" s="118"/>
      <c r="C28" s="118"/>
      <c r="E28" s="275">
        <v>47027029.277000003</v>
      </c>
      <c r="I28" s="118"/>
      <c r="P28" s="2" t="s">
        <v>1679</v>
      </c>
      <c r="Q28" s="118">
        <v>2023</v>
      </c>
      <c r="R28" s="118" t="s">
        <v>264</v>
      </c>
      <c r="S28" s="118" t="s">
        <v>576</v>
      </c>
      <c r="T28" s="327">
        <v>1003906.0379999999</v>
      </c>
      <c r="U28" s="118" t="s">
        <v>4493</v>
      </c>
      <c r="X28" s="118"/>
      <c r="AE28" s="11" t="s">
        <v>1684</v>
      </c>
      <c r="AF28" s="211"/>
      <c r="AG28" s="118"/>
      <c r="AH28" s="118"/>
      <c r="AJ28" s="118"/>
    </row>
    <row r="29" spans="1:36" ht="12.75" customHeight="1" x14ac:dyDescent="0.2">
      <c r="B29" s="118"/>
      <c r="C29" s="118"/>
      <c r="I29" s="118"/>
      <c r="P29" s="2" t="s">
        <v>1679</v>
      </c>
      <c r="Q29" s="118">
        <v>2023</v>
      </c>
      <c r="R29" s="118" t="s">
        <v>265</v>
      </c>
      <c r="S29" s="118" t="s">
        <v>576</v>
      </c>
      <c r="T29" s="327">
        <v>912284.63699999999</v>
      </c>
      <c r="U29" s="118" t="s">
        <v>4493</v>
      </c>
      <c r="X29" s="118"/>
      <c r="AE29" s="2" t="s">
        <v>4915</v>
      </c>
      <c r="AF29" s="118">
        <v>2023</v>
      </c>
      <c r="AG29" s="118" t="s">
        <v>265</v>
      </c>
      <c r="AH29" s="118" t="s">
        <v>576</v>
      </c>
      <c r="AI29" s="327">
        <v>17500000</v>
      </c>
      <c r="AJ29" s="118" t="s">
        <v>1682</v>
      </c>
    </row>
    <row r="30" spans="1:36" ht="12.75" customHeight="1" x14ac:dyDescent="0.2">
      <c r="A30" s="11" t="s">
        <v>660</v>
      </c>
      <c r="B30" s="211"/>
      <c r="C30" s="118"/>
      <c r="D30" s="118" t="s">
        <v>4516</v>
      </c>
      <c r="E30" s="27"/>
      <c r="I30" s="118"/>
      <c r="P30" s="2" t="s">
        <v>1679</v>
      </c>
      <c r="Q30" s="118">
        <v>2023</v>
      </c>
      <c r="R30" s="118" t="s">
        <v>265</v>
      </c>
      <c r="S30" s="118" t="s">
        <v>576</v>
      </c>
      <c r="T30" s="327">
        <v>1099919.328</v>
      </c>
      <c r="U30" s="118" t="s">
        <v>4493</v>
      </c>
      <c r="X30" s="118"/>
      <c r="AE30" s="2" t="s">
        <v>4915</v>
      </c>
      <c r="AF30" s="118">
        <v>2023</v>
      </c>
      <c r="AG30" s="118" t="s">
        <v>264</v>
      </c>
      <c r="AH30" s="118" t="s">
        <v>1704</v>
      </c>
      <c r="AI30" s="327">
        <v>16895639</v>
      </c>
      <c r="AJ30" s="118" t="s">
        <v>1682</v>
      </c>
    </row>
    <row r="31" spans="1:36" ht="12.75" customHeight="1" x14ac:dyDescent="0.2">
      <c r="A31" s="2" t="s">
        <v>659</v>
      </c>
      <c r="B31" s="211"/>
      <c r="C31" s="118" t="s">
        <v>265</v>
      </c>
      <c r="D31" s="118" t="s">
        <v>576</v>
      </c>
      <c r="E31" s="302">
        <v>11491280.134999998</v>
      </c>
      <c r="I31" s="118"/>
      <c r="P31" s="2" t="s">
        <v>1679</v>
      </c>
      <c r="Q31" s="118">
        <v>2023</v>
      </c>
      <c r="R31" s="118" t="s">
        <v>265</v>
      </c>
      <c r="S31" s="118" t="s">
        <v>576</v>
      </c>
      <c r="T31" s="327">
        <v>911315.89800000004</v>
      </c>
      <c r="U31" s="118" t="s">
        <v>4493</v>
      </c>
      <c r="X31" s="118"/>
      <c r="AE31" s="2" t="s">
        <v>2078</v>
      </c>
      <c r="AF31" s="118">
        <v>2023</v>
      </c>
      <c r="AG31" s="118" t="s">
        <v>265</v>
      </c>
      <c r="AH31" s="118" t="s">
        <v>576</v>
      </c>
      <c r="AI31" s="327">
        <v>3645192.0350000001</v>
      </c>
      <c r="AJ31" s="118" t="s">
        <v>1682</v>
      </c>
    </row>
    <row r="32" spans="1:36" ht="12.75" customHeight="1" x14ac:dyDescent="0.2">
      <c r="A32" s="2" t="s">
        <v>661</v>
      </c>
      <c r="B32" s="211"/>
      <c r="C32" s="118" t="s">
        <v>265</v>
      </c>
      <c r="D32" s="118" t="s">
        <v>576</v>
      </c>
      <c r="E32" s="302">
        <v>-9441172.4962683897</v>
      </c>
      <c r="I32" s="118"/>
      <c r="P32" s="2" t="s">
        <v>1679</v>
      </c>
      <c r="Q32" s="118">
        <v>2023</v>
      </c>
      <c r="R32" s="118" t="s">
        <v>265</v>
      </c>
      <c r="S32" s="118" t="s">
        <v>576</v>
      </c>
      <c r="T32" s="327">
        <v>964263.56</v>
      </c>
      <c r="U32" s="118" t="s">
        <v>4493</v>
      </c>
      <c r="X32" s="118"/>
      <c r="AE32" s="2" t="s">
        <v>2078</v>
      </c>
      <c r="AF32" s="118">
        <v>2023</v>
      </c>
      <c r="AG32" s="118" t="s">
        <v>264</v>
      </c>
      <c r="AH32" s="118" t="s">
        <v>1704</v>
      </c>
      <c r="AI32" s="327">
        <v>330566.84999999998</v>
      </c>
      <c r="AJ32" s="118" t="s">
        <v>1682</v>
      </c>
    </row>
    <row r="33" spans="1:36" ht="12.75" customHeight="1" x14ac:dyDescent="0.2">
      <c r="A33" s="2" t="s">
        <v>659</v>
      </c>
      <c r="B33" s="211"/>
      <c r="C33" s="118" t="s">
        <v>264</v>
      </c>
      <c r="D33" s="118" t="s">
        <v>442</v>
      </c>
      <c r="E33" s="302">
        <v>0</v>
      </c>
      <c r="I33" s="118"/>
      <c r="P33" s="2" t="s">
        <v>4756</v>
      </c>
      <c r="Q33" s="118">
        <v>2023</v>
      </c>
      <c r="R33" s="118" t="s">
        <v>265</v>
      </c>
      <c r="S33" s="118" t="s">
        <v>576</v>
      </c>
      <c r="T33" s="327">
        <v>1263.8789999999999</v>
      </c>
      <c r="U33" s="118" t="s">
        <v>1682</v>
      </c>
      <c r="X33" s="118"/>
      <c r="AE33" s="2" t="s">
        <v>4453</v>
      </c>
      <c r="AF33" s="118">
        <v>2022</v>
      </c>
      <c r="AG33" s="118" t="s">
        <v>265</v>
      </c>
      <c r="AH33" s="118" t="s">
        <v>576</v>
      </c>
      <c r="AI33" s="327">
        <v>9283806.8090000004</v>
      </c>
      <c r="AJ33" s="118" t="s">
        <v>1682</v>
      </c>
    </row>
    <row r="34" spans="1:36" ht="12.75" customHeight="1" x14ac:dyDescent="0.2">
      <c r="A34" s="2" t="s">
        <v>661</v>
      </c>
      <c r="B34" s="211"/>
      <c r="C34" s="118" t="s">
        <v>264</v>
      </c>
      <c r="D34" s="118" t="s">
        <v>442</v>
      </c>
      <c r="E34" s="302">
        <v>0</v>
      </c>
      <c r="I34" s="118"/>
      <c r="P34" s="2" t="s">
        <v>4756</v>
      </c>
      <c r="Q34" s="118">
        <v>2023</v>
      </c>
      <c r="R34" s="118" t="s">
        <v>265</v>
      </c>
      <c r="S34" s="118" t="s">
        <v>576</v>
      </c>
      <c r="T34" s="327">
        <v>900.23900000000003</v>
      </c>
      <c r="U34" s="118" t="s">
        <v>1682</v>
      </c>
      <c r="X34" s="118"/>
      <c r="AE34" s="2" t="s">
        <v>4453</v>
      </c>
      <c r="AF34" s="118">
        <v>2022</v>
      </c>
      <c r="AG34" s="118" t="s">
        <v>264</v>
      </c>
      <c r="AH34" s="118" t="s">
        <v>1704</v>
      </c>
      <c r="AI34" s="327">
        <v>3237494.4497164004</v>
      </c>
      <c r="AJ34" s="118" t="s">
        <v>1682</v>
      </c>
    </row>
    <row r="35" spans="1:36" ht="12.75" customHeight="1" x14ac:dyDescent="0.2">
      <c r="B35" s="211"/>
      <c r="C35" s="118"/>
      <c r="E35" s="27"/>
      <c r="I35" s="118"/>
      <c r="P35" s="2" t="s">
        <v>1678</v>
      </c>
      <c r="Q35" s="118">
        <v>2023</v>
      </c>
      <c r="R35" s="118" t="s">
        <v>265</v>
      </c>
      <c r="S35" s="118" t="s">
        <v>576</v>
      </c>
      <c r="T35" s="327">
        <v>1204802.2790000001</v>
      </c>
      <c r="U35" s="118" t="s">
        <v>4493</v>
      </c>
      <c r="X35" s="118"/>
      <c r="Y35" s="2" t="s">
        <v>4516</v>
      </c>
      <c r="AE35" s="2" t="s">
        <v>4453</v>
      </c>
      <c r="AF35" s="118">
        <v>2021</v>
      </c>
      <c r="AG35" s="118" t="s">
        <v>264</v>
      </c>
      <c r="AH35" s="118" t="s">
        <v>1704</v>
      </c>
      <c r="AI35" s="327">
        <v>183648.25</v>
      </c>
      <c r="AJ35" s="118" t="s">
        <v>1682</v>
      </c>
    </row>
    <row r="36" spans="1:36" ht="12.75" customHeight="1" x14ac:dyDescent="0.2">
      <c r="E36" s="275">
        <v>2050107.6387316082</v>
      </c>
      <c r="I36" s="118"/>
      <c r="P36" s="2" t="s">
        <v>1679</v>
      </c>
      <c r="Q36" s="118">
        <v>2023</v>
      </c>
      <c r="R36" s="118" t="s">
        <v>265</v>
      </c>
      <c r="S36" s="118" t="s">
        <v>576</v>
      </c>
      <c r="T36" s="327">
        <v>909913.38800000004</v>
      </c>
      <c r="U36" s="118" t="s">
        <v>4493</v>
      </c>
      <c r="X36" s="118"/>
      <c r="Y36" s="2" t="s">
        <v>4516</v>
      </c>
      <c r="AE36" s="2" t="s">
        <v>4453</v>
      </c>
      <c r="AF36" s="118">
        <v>2023</v>
      </c>
      <c r="AG36" s="118" t="s">
        <v>265</v>
      </c>
      <c r="AH36" s="118" t="s">
        <v>576</v>
      </c>
      <c r="AI36" s="327">
        <v>60539041.522</v>
      </c>
      <c r="AJ36" s="118" t="s">
        <v>1682</v>
      </c>
    </row>
    <row r="37" spans="1:36" ht="12.75" customHeight="1" x14ac:dyDescent="0.2">
      <c r="I37" s="118"/>
      <c r="P37" s="2" t="s">
        <v>1679</v>
      </c>
      <c r="Q37" s="118">
        <v>2023</v>
      </c>
      <c r="R37" s="118" t="s">
        <v>264</v>
      </c>
      <c r="S37" s="118" t="s">
        <v>576</v>
      </c>
      <c r="T37" s="327">
        <v>1003906.0379999999</v>
      </c>
      <c r="U37" s="118" t="s">
        <v>4493</v>
      </c>
      <c r="X37" s="118"/>
      <c r="AE37" s="2" t="s">
        <v>4453</v>
      </c>
      <c r="AF37" s="118">
        <v>2023</v>
      </c>
      <c r="AG37" s="118" t="s">
        <v>264</v>
      </c>
      <c r="AH37" s="118" t="s">
        <v>1704</v>
      </c>
      <c r="AI37" s="327">
        <v>33776067.884638503</v>
      </c>
      <c r="AJ37" s="118" t="s">
        <v>1682</v>
      </c>
    </row>
    <row r="38" spans="1:36" ht="12.75" customHeight="1" x14ac:dyDescent="0.2">
      <c r="A38" s="11" t="s">
        <v>1684</v>
      </c>
      <c r="B38" s="211"/>
      <c r="C38" s="118"/>
      <c r="I38" s="118"/>
      <c r="P38" s="2" t="s">
        <v>1679</v>
      </c>
      <c r="Q38" s="118">
        <v>2023</v>
      </c>
      <c r="R38" s="118" t="s">
        <v>265</v>
      </c>
      <c r="S38" s="118" t="s">
        <v>576</v>
      </c>
      <c r="T38" s="327">
        <v>912284.63699999999</v>
      </c>
      <c r="U38" s="118" t="s">
        <v>4493</v>
      </c>
      <c r="X38" s="118"/>
      <c r="AE38" s="2" t="s">
        <v>1673</v>
      </c>
      <c r="AF38" s="118">
        <v>2023</v>
      </c>
      <c r="AG38" s="118" t="s">
        <v>265</v>
      </c>
      <c r="AH38" s="118" t="s">
        <v>576</v>
      </c>
      <c r="AI38" s="327">
        <v>3199000</v>
      </c>
      <c r="AJ38" s="118" t="s">
        <v>4452</v>
      </c>
    </row>
    <row r="39" spans="1:36" ht="12.75" customHeight="1" x14ac:dyDescent="0.25">
      <c r="A39" s="2" t="s">
        <v>5782</v>
      </c>
      <c r="B39" t="s">
        <v>5913</v>
      </c>
      <c r="C39" s="118" t="s">
        <v>265</v>
      </c>
      <c r="D39" s="118" t="s">
        <v>576</v>
      </c>
      <c r="E39" s="327">
        <v>15000000</v>
      </c>
      <c r="F39" s="118" t="s">
        <v>1682</v>
      </c>
      <c r="I39" s="118"/>
      <c r="P39" s="2" t="s">
        <v>1679</v>
      </c>
      <c r="Q39" s="118">
        <v>2023</v>
      </c>
      <c r="R39" s="118" t="s">
        <v>265</v>
      </c>
      <c r="S39" s="118" t="s">
        <v>576</v>
      </c>
      <c r="T39" s="327">
        <v>1099919.328</v>
      </c>
      <c r="U39" s="118" t="s">
        <v>4493</v>
      </c>
      <c r="X39" s="118"/>
      <c r="AE39" s="2" t="s">
        <v>1673</v>
      </c>
      <c r="AF39" s="118">
        <v>2023</v>
      </c>
      <c r="AG39" s="118" t="s">
        <v>264</v>
      </c>
      <c r="AH39" s="118" t="s">
        <v>1704</v>
      </c>
      <c r="AI39" s="327">
        <v>11268656.620000003</v>
      </c>
      <c r="AJ39" s="118" t="s">
        <v>4452</v>
      </c>
    </row>
    <row r="40" spans="1:36" ht="12.75" customHeight="1" x14ac:dyDescent="0.25">
      <c r="A40" s="2" t="s">
        <v>5782</v>
      </c>
      <c r="B40" t="s">
        <v>5914</v>
      </c>
      <c r="C40" s="118" t="s">
        <v>265</v>
      </c>
      <c r="D40" s="118" t="s">
        <v>576</v>
      </c>
      <c r="E40" s="327">
        <v>17500000</v>
      </c>
      <c r="F40" s="118" t="s">
        <v>1682</v>
      </c>
      <c r="I40" s="118"/>
      <c r="P40" s="2" t="s">
        <v>1679</v>
      </c>
      <c r="Q40" s="118">
        <v>2023</v>
      </c>
      <c r="R40" s="118" t="s">
        <v>265</v>
      </c>
      <c r="S40" s="118" t="s">
        <v>576</v>
      </c>
      <c r="T40" s="327">
        <v>911315.89800000004</v>
      </c>
      <c r="U40" s="118" t="s">
        <v>4493</v>
      </c>
      <c r="X40" s="118"/>
      <c r="AE40" s="2" t="s">
        <v>2077</v>
      </c>
      <c r="AF40" s="118">
        <v>2023</v>
      </c>
      <c r="AG40" s="118" t="s">
        <v>265</v>
      </c>
      <c r="AH40" s="118" t="s">
        <v>576</v>
      </c>
      <c r="AI40" s="327">
        <v>14706000</v>
      </c>
      <c r="AJ40" s="118" t="s">
        <v>1682</v>
      </c>
    </row>
    <row r="41" spans="1:36" ht="12.75" customHeight="1" x14ac:dyDescent="0.25">
      <c r="A41" s="2" t="s">
        <v>5782</v>
      </c>
      <c r="B41" t="s">
        <v>5913</v>
      </c>
      <c r="C41" s="118" t="s">
        <v>264</v>
      </c>
      <c r="D41" s="118" t="s">
        <v>5939</v>
      </c>
      <c r="E41" s="327">
        <v>5812840</v>
      </c>
      <c r="F41" s="118" t="s">
        <v>1682</v>
      </c>
      <c r="I41" s="118"/>
      <c r="P41" s="2" t="s">
        <v>1679</v>
      </c>
      <c r="Q41" s="118">
        <v>2023</v>
      </c>
      <c r="R41" s="118" t="s">
        <v>265</v>
      </c>
      <c r="S41" s="118" t="s">
        <v>576</v>
      </c>
      <c r="T41" s="327">
        <v>964263.56</v>
      </c>
      <c r="U41" s="118" t="s">
        <v>4493</v>
      </c>
      <c r="X41" s="118"/>
      <c r="AE41" s="2" t="s">
        <v>2077</v>
      </c>
      <c r="AF41" s="118">
        <v>2023</v>
      </c>
      <c r="AG41" s="118" t="s">
        <v>264</v>
      </c>
      <c r="AH41" s="118" t="s">
        <v>1704</v>
      </c>
      <c r="AI41" s="327">
        <v>2651880.73</v>
      </c>
      <c r="AJ41" s="118" t="s">
        <v>1682</v>
      </c>
    </row>
    <row r="42" spans="1:36" ht="12.75" customHeight="1" x14ac:dyDescent="0.25">
      <c r="A42" s="2" t="s">
        <v>5782</v>
      </c>
      <c r="B42" t="s">
        <v>5914</v>
      </c>
      <c r="C42" s="118" t="s">
        <v>264</v>
      </c>
      <c r="D42" s="118" t="s">
        <v>5939</v>
      </c>
      <c r="E42" s="327">
        <v>2179815</v>
      </c>
      <c r="F42" s="118" t="s">
        <v>1682</v>
      </c>
      <c r="I42" s="118"/>
      <c r="P42" s="2" t="s">
        <v>4756</v>
      </c>
      <c r="Q42" s="118">
        <v>2023</v>
      </c>
      <c r="R42" s="118" t="s">
        <v>265</v>
      </c>
      <c r="S42" s="118" t="s">
        <v>576</v>
      </c>
      <c r="T42" s="327">
        <v>1263.8789999999999</v>
      </c>
      <c r="U42" s="118" t="s">
        <v>1682</v>
      </c>
      <c r="X42" s="118"/>
      <c r="AF42" s="118"/>
      <c r="AG42" s="118"/>
      <c r="AH42" s="118"/>
      <c r="AI42" s="327"/>
      <c r="AJ42" s="118"/>
    </row>
    <row r="43" spans="1:36" ht="12.75" customHeight="1" x14ac:dyDescent="0.25">
      <c r="A43" s="2" t="s">
        <v>5912</v>
      </c>
      <c r="B43" t="s">
        <v>5913</v>
      </c>
      <c r="C43" s="118" t="s">
        <v>265</v>
      </c>
      <c r="D43" s="118" t="s">
        <v>576</v>
      </c>
      <c r="E43" s="327">
        <v>100000</v>
      </c>
      <c r="F43" s="118" t="s">
        <v>1682</v>
      </c>
      <c r="I43" s="118"/>
      <c r="P43" s="2" t="s">
        <v>4756</v>
      </c>
      <c r="Q43" s="118">
        <v>2023</v>
      </c>
      <c r="R43" s="118" t="s">
        <v>265</v>
      </c>
      <c r="S43" s="118" t="s">
        <v>576</v>
      </c>
      <c r="T43" s="327">
        <v>900.23900000000003</v>
      </c>
      <c r="U43" s="118" t="s">
        <v>1682</v>
      </c>
      <c r="X43" s="118"/>
      <c r="AH43" s="118"/>
      <c r="AI43" s="386">
        <v>177216994.15035489</v>
      </c>
      <c r="AJ43" s="118"/>
    </row>
    <row r="44" spans="1:36" ht="12.75" customHeight="1" x14ac:dyDescent="0.25">
      <c r="A44" s="2" t="s">
        <v>2077</v>
      </c>
      <c r="B44" t="s">
        <v>5913</v>
      </c>
      <c r="C44" s="118" t="s">
        <v>265</v>
      </c>
      <c r="D44" s="118" t="s">
        <v>576</v>
      </c>
      <c r="E44" s="327">
        <v>890000</v>
      </c>
      <c r="F44" s="118" t="s">
        <v>1682</v>
      </c>
      <c r="I44" s="118"/>
      <c r="P44" s="11" t="s">
        <v>1639</v>
      </c>
      <c r="Q44" s="211"/>
      <c r="R44" s="118"/>
      <c r="S44" s="118" t="s">
        <v>4516</v>
      </c>
      <c r="T44" s="27"/>
      <c r="U44" s="118"/>
    </row>
    <row r="45" spans="1:36" ht="12.75" customHeight="1" x14ac:dyDescent="0.25">
      <c r="A45" s="2" t="s">
        <v>2077</v>
      </c>
      <c r="B45" t="s">
        <v>5914</v>
      </c>
      <c r="C45" s="118" t="s">
        <v>265</v>
      </c>
      <c r="D45" s="118" t="s">
        <v>576</v>
      </c>
      <c r="E45" s="327">
        <v>8475000</v>
      </c>
      <c r="F45" s="118" t="s">
        <v>1682</v>
      </c>
      <c r="I45" s="118"/>
      <c r="P45" s="2" t="s">
        <v>659</v>
      </c>
      <c r="Q45" s="211"/>
      <c r="R45" s="118" t="s">
        <v>265</v>
      </c>
      <c r="S45" s="118" t="s">
        <v>576</v>
      </c>
      <c r="T45" s="327">
        <v>9334323.8239999991</v>
      </c>
      <c r="U45" s="118"/>
    </row>
    <row r="46" spans="1:36" ht="12.75" customHeight="1" x14ac:dyDescent="0.25">
      <c r="A46" s="2" t="s">
        <v>2077</v>
      </c>
      <c r="B46" t="s">
        <v>5913</v>
      </c>
      <c r="C46" s="118" t="s">
        <v>264</v>
      </c>
      <c r="D46" s="118" t="s">
        <v>5939</v>
      </c>
      <c r="E46" s="327">
        <v>217981.5</v>
      </c>
      <c r="F46" s="118" t="s">
        <v>1682</v>
      </c>
      <c r="I46" s="118"/>
      <c r="P46" s="2" t="s">
        <v>661</v>
      </c>
      <c r="Q46" s="211"/>
      <c r="R46" s="118" t="s">
        <v>265</v>
      </c>
      <c r="S46" s="118" t="s">
        <v>576</v>
      </c>
      <c r="T46" s="327">
        <v>-7152387.7072374998</v>
      </c>
      <c r="U46" s="118"/>
    </row>
    <row r="47" spans="1:36" ht="12.75" customHeight="1" x14ac:dyDescent="0.25">
      <c r="A47" s="2" t="s">
        <v>2077</v>
      </c>
      <c r="B47" t="s">
        <v>5914</v>
      </c>
      <c r="C47" s="118" t="s">
        <v>264</v>
      </c>
      <c r="D47" s="118" t="s">
        <v>5939</v>
      </c>
      <c r="E47" s="327">
        <v>726605</v>
      </c>
      <c r="F47" s="118" t="s">
        <v>1682</v>
      </c>
      <c r="I47" s="118"/>
      <c r="P47" s="2" t="s">
        <v>659</v>
      </c>
      <c r="Q47" s="211"/>
      <c r="R47" s="118" t="s">
        <v>264</v>
      </c>
      <c r="S47" s="118" t="s">
        <v>442</v>
      </c>
      <c r="T47" s="327">
        <v>4526705.6789315017</v>
      </c>
      <c r="U47" s="118"/>
    </row>
    <row r="48" spans="1:36" ht="12.75" customHeight="1" x14ac:dyDescent="0.25">
      <c r="A48" s="2" t="s">
        <v>1785</v>
      </c>
      <c r="B48" t="s">
        <v>5913</v>
      </c>
      <c r="C48" s="118" t="s">
        <v>265</v>
      </c>
      <c r="D48" s="118" t="s">
        <v>576</v>
      </c>
      <c r="E48" s="327">
        <v>12789663.700597001</v>
      </c>
      <c r="F48" s="118" t="s">
        <v>1682</v>
      </c>
      <c r="I48" s="118"/>
      <c r="P48" s="2" t="s">
        <v>661</v>
      </c>
      <c r="Q48" s="211"/>
      <c r="R48" s="118" t="s">
        <v>264</v>
      </c>
      <c r="S48" s="118" t="s">
        <v>442</v>
      </c>
      <c r="T48" s="420">
        <v>-2687977.4015528099</v>
      </c>
      <c r="U48" s="118"/>
    </row>
    <row r="49" spans="1:36" ht="12.75" customHeight="1" x14ac:dyDescent="0.25">
      <c r="A49" s="2" t="s">
        <v>1785</v>
      </c>
      <c r="B49" t="s">
        <v>5914</v>
      </c>
      <c r="C49" s="118" t="s">
        <v>265</v>
      </c>
      <c r="D49" s="118" t="s">
        <v>576</v>
      </c>
      <c r="E49" s="327">
        <v>8526224.1199999899</v>
      </c>
      <c r="F49" s="118" t="s">
        <v>1682</v>
      </c>
      <c r="I49" s="118"/>
      <c r="N49" s="296"/>
      <c r="Q49" s="211"/>
      <c r="R49" s="118"/>
      <c r="S49" s="118"/>
      <c r="T49" s="397">
        <v>4020664.3941411912</v>
      </c>
      <c r="U49" s="118"/>
    </row>
    <row r="50" spans="1:36" ht="12.75" customHeight="1" x14ac:dyDescent="0.25">
      <c r="A50" s="2" t="s">
        <v>5900</v>
      </c>
      <c r="B50" t="s">
        <v>5913</v>
      </c>
      <c r="C50" s="118" t="s">
        <v>265</v>
      </c>
      <c r="D50" s="118" t="s">
        <v>576</v>
      </c>
      <c r="E50" s="327">
        <v>10104000</v>
      </c>
      <c r="F50" s="118" t="s">
        <v>4452</v>
      </c>
      <c r="I50" s="118"/>
      <c r="S50" s="118"/>
      <c r="U50" s="118"/>
    </row>
    <row r="51" spans="1:36" ht="12.75" customHeight="1" x14ac:dyDescent="0.25">
      <c r="A51" s="2" t="s">
        <v>5900</v>
      </c>
      <c r="B51" t="s">
        <v>5914</v>
      </c>
      <c r="C51" s="118" t="s">
        <v>265</v>
      </c>
      <c r="D51" s="118" t="s">
        <v>576</v>
      </c>
      <c r="E51" s="327">
        <v>1791000</v>
      </c>
      <c r="F51" s="118" t="s">
        <v>4452</v>
      </c>
      <c r="I51" s="118"/>
      <c r="P51" s="178" t="s">
        <v>1685</v>
      </c>
      <c r="Q51" s="211"/>
      <c r="R51" s="118"/>
      <c r="S51" s="118"/>
      <c r="U51" s="118"/>
    </row>
    <row r="52" spans="1:36" ht="12.75" customHeight="1" x14ac:dyDescent="0.25">
      <c r="A52" s="2" t="s">
        <v>5900</v>
      </c>
      <c r="B52" t="s">
        <v>5913</v>
      </c>
      <c r="C52" s="118" t="s">
        <v>265</v>
      </c>
      <c r="D52" s="118" t="s">
        <v>576</v>
      </c>
      <c r="E52" s="327">
        <v>51339448.809</v>
      </c>
      <c r="F52" s="118" t="s">
        <v>1682</v>
      </c>
      <c r="I52" s="118"/>
      <c r="P52" s="2" t="s">
        <v>3023</v>
      </c>
      <c r="Q52" s="118">
        <v>2023</v>
      </c>
      <c r="R52" s="118" t="s">
        <v>264</v>
      </c>
      <c r="S52" s="118" t="s">
        <v>1704</v>
      </c>
      <c r="T52" s="745">
        <v>25710755</v>
      </c>
      <c r="U52" s="118" t="s">
        <v>1682</v>
      </c>
    </row>
    <row r="53" spans="1:36" ht="12.75" customHeight="1" x14ac:dyDescent="0.25">
      <c r="A53" s="2" t="s">
        <v>5900</v>
      </c>
      <c r="B53" t="s">
        <v>5914</v>
      </c>
      <c r="C53" s="118" t="s">
        <v>265</v>
      </c>
      <c r="D53" s="118" t="s">
        <v>576</v>
      </c>
      <c r="E53" s="327">
        <v>42516469.247999996</v>
      </c>
      <c r="F53" s="118" t="s">
        <v>1682</v>
      </c>
      <c r="I53" s="118"/>
      <c r="N53" s="296"/>
      <c r="P53" s="2" t="s">
        <v>1672</v>
      </c>
      <c r="Q53" s="118">
        <v>2022</v>
      </c>
      <c r="R53" s="118" t="s">
        <v>265</v>
      </c>
      <c r="S53" s="118" t="s">
        <v>576</v>
      </c>
      <c r="T53" s="745">
        <v>5058108.3169999998</v>
      </c>
      <c r="U53" s="118" t="s">
        <v>1682</v>
      </c>
    </row>
    <row r="54" spans="1:36" ht="12.75" customHeight="1" x14ac:dyDescent="0.25">
      <c r="A54" s="2" t="s">
        <v>5900</v>
      </c>
      <c r="B54" t="s">
        <v>5915</v>
      </c>
      <c r="C54" s="118" t="s">
        <v>265</v>
      </c>
      <c r="D54" s="118" t="s">
        <v>576</v>
      </c>
      <c r="E54" s="327">
        <v>370680.99199999997</v>
      </c>
      <c r="F54" s="118" t="s">
        <v>1682</v>
      </c>
      <c r="I54" s="118"/>
      <c r="Q54" s="118"/>
      <c r="R54" s="118"/>
      <c r="S54" s="118"/>
      <c r="T54" s="745"/>
      <c r="U54" s="118"/>
    </row>
    <row r="55" spans="1:36" ht="12.75" customHeight="1" x14ac:dyDescent="0.25">
      <c r="A55" s="2" t="s">
        <v>5900</v>
      </c>
      <c r="B55" t="s">
        <v>5916</v>
      </c>
      <c r="C55" s="118" t="s">
        <v>265</v>
      </c>
      <c r="D55" s="118" t="s">
        <v>576</v>
      </c>
      <c r="E55" s="327">
        <v>0</v>
      </c>
      <c r="F55" s="118" t="s">
        <v>1682</v>
      </c>
      <c r="I55" s="118"/>
      <c r="N55" s="296"/>
      <c r="S55" s="118"/>
      <c r="T55" s="386">
        <v>30768863.317000002</v>
      </c>
      <c r="U55" s="118"/>
    </row>
    <row r="56" spans="1:36" ht="12.75" customHeight="1" x14ac:dyDescent="0.25">
      <c r="A56" s="2" t="s">
        <v>5900</v>
      </c>
      <c r="B56" t="s">
        <v>5913</v>
      </c>
      <c r="C56" s="118" t="s">
        <v>264</v>
      </c>
      <c r="D56" s="118" t="s">
        <v>5939</v>
      </c>
      <c r="E56" s="327">
        <v>5493133.7999999998</v>
      </c>
      <c r="F56" s="118" t="s">
        <v>4452</v>
      </c>
      <c r="I56" s="118"/>
      <c r="P56" s="11" t="s">
        <v>1641</v>
      </c>
      <c r="Q56" s="211"/>
      <c r="R56" s="118"/>
      <c r="S56" s="118" t="s">
        <v>4516</v>
      </c>
      <c r="T56" s="27"/>
      <c r="U56" s="118"/>
    </row>
    <row r="57" spans="1:36" ht="12.75" customHeight="1" x14ac:dyDescent="0.25">
      <c r="A57" s="2" t="s">
        <v>5900</v>
      </c>
      <c r="B57" t="s">
        <v>5914</v>
      </c>
      <c r="C57" s="118" t="s">
        <v>264</v>
      </c>
      <c r="D57" s="118" t="s">
        <v>5939</v>
      </c>
      <c r="E57" s="327">
        <v>7062600.6000000006</v>
      </c>
      <c r="F57" s="118" t="s">
        <v>4452</v>
      </c>
      <c r="I57" s="118"/>
      <c r="P57" s="2" t="s">
        <v>659</v>
      </c>
      <c r="Q57" s="211"/>
      <c r="R57" s="118" t="s">
        <v>265</v>
      </c>
      <c r="S57" s="118" t="s">
        <v>576</v>
      </c>
      <c r="T57" s="327">
        <v>77389.039000000004</v>
      </c>
      <c r="U57" s="118"/>
    </row>
    <row r="58" spans="1:36" ht="12.75" customHeight="1" x14ac:dyDescent="0.25">
      <c r="A58" s="2" t="s">
        <v>5900</v>
      </c>
      <c r="B58" t="s">
        <v>5913</v>
      </c>
      <c r="C58" s="118" t="s">
        <v>264</v>
      </c>
      <c r="D58" s="118" t="s">
        <v>5939</v>
      </c>
      <c r="E58" s="327">
        <v>44268274.621790998</v>
      </c>
      <c r="F58" s="118" t="s">
        <v>1682</v>
      </c>
      <c r="I58" s="118"/>
      <c r="P58" s="2" t="s">
        <v>661</v>
      </c>
      <c r="Q58" s="211"/>
      <c r="R58" s="118" t="s">
        <v>265</v>
      </c>
      <c r="S58" s="118" t="s">
        <v>576</v>
      </c>
      <c r="T58" s="736">
        <v>0</v>
      </c>
      <c r="U58" s="118"/>
    </row>
    <row r="59" spans="1:36" ht="12.75" customHeight="1" x14ac:dyDescent="0.25">
      <c r="A59" s="2" t="s">
        <v>5900</v>
      </c>
      <c r="B59" t="s">
        <v>5914</v>
      </c>
      <c r="C59" s="118" t="s">
        <v>264</v>
      </c>
      <c r="D59" s="118" t="s">
        <v>5939</v>
      </c>
      <c r="E59" s="327">
        <v>28818134.926108003</v>
      </c>
      <c r="F59" s="118" t="s">
        <v>1682</v>
      </c>
      <c r="I59" s="118"/>
      <c r="P59" s="2" t="s">
        <v>659</v>
      </c>
      <c r="Q59" s="211"/>
      <c r="R59" s="118" t="s">
        <v>264</v>
      </c>
      <c r="S59" s="118" t="s">
        <v>442</v>
      </c>
      <c r="T59" s="735">
        <v>1253028.2633257001</v>
      </c>
      <c r="U59" s="118"/>
    </row>
    <row r="60" spans="1:36" ht="12.75" customHeight="1" x14ac:dyDescent="0.25">
      <c r="A60" s="2" t="s">
        <v>5900</v>
      </c>
      <c r="B60" t="s">
        <v>5915</v>
      </c>
      <c r="C60" s="118" t="s">
        <v>264</v>
      </c>
      <c r="D60" s="118" t="s">
        <v>5939</v>
      </c>
      <c r="E60" s="327">
        <v>1453210</v>
      </c>
      <c r="F60" s="118" t="s">
        <v>1682</v>
      </c>
      <c r="I60" s="118"/>
      <c r="P60" s="2" t="s">
        <v>661</v>
      </c>
      <c r="Q60" s="211"/>
      <c r="R60" s="118" t="s">
        <v>264</v>
      </c>
      <c r="S60" s="118" t="s">
        <v>442</v>
      </c>
      <c r="T60" s="735">
        <v>-927816.59142546996</v>
      </c>
      <c r="U60" s="118"/>
    </row>
    <row r="61" spans="1:36" ht="12.75" customHeight="1" x14ac:dyDescent="0.25">
      <c r="A61" s="2" t="s">
        <v>5900</v>
      </c>
      <c r="B61" t="s">
        <v>5916</v>
      </c>
      <c r="C61" s="118" t="s">
        <v>264</v>
      </c>
      <c r="D61" s="118" t="s">
        <v>5939</v>
      </c>
      <c r="E61" s="327">
        <v>181651.25</v>
      </c>
      <c r="F61" s="118" t="s">
        <v>1682</v>
      </c>
      <c r="I61" s="118"/>
      <c r="P61" s="2" t="s">
        <v>5900</v>
      </c>
      <c r="Q61" t="s">
        <v>5916</v>
      </c>
      <c r="R61" s="118" t="s">
        <v>264</v>
      </c>
      <c r="S61" s="118" t="s">
        <v>5939</v>
      </c>
      <c r="T61" s="327">
        <v>181651.25</v>
      </c>
      <c r="U61" s="118" t="s">
        <v>1682</v>
      </c>
      <c r="X61" s="118"/>
      <c r="AF61" s="211"/>
      <c r="AG61" s="118"/>
      <c r="AH61" s="118"/>
      <c r="AI61" s="397">
        <v>402600.71090023022</v>
      </c>
      <c r="AJ61" s="118"/>
    </row>
    <row r="62" spans="1:36" ht="12.75" customHeight="1" x14ac:dyDescent="0.2">
      <c r="B62" s="118"/>
      <c r="C62" s="118"/>
      <c r="E62" s="327"/>
      <c r="I62" s="118"/>
      <c r="S62" s="118"/>
      <c r="U62" s="118"/>
    </row>
    <row r="63" spans="1:36" ht="12.75" customHeight="1" x14ac:dyDescent="0.2">
      <c r="E63" s="806">
        <v>265616733.56749603</v>
      </c>
      <c r="I63" s="118"/>
      <c r="S63" s="118"/>
      <c r="U63" s="118"/>
    </row>
    <row r="64" spans="1:36" ht="12.75" customHeight="1" x14ac:dyDescent="0.2">
      <c r="A64" s="11" t="s">
        <v>1639</v>
      </c>
      <c r="B64" s="211"/>
      <c r="C64" s="118"/>
      <c r="D64" s="118" t="s">
        <v>4516</v>
      </c>
      <c r="E64" s="327"/>
      <c r="I64" s="118"/>
      <c r="S64" s="118"/>
      <c r="U64" s="118"/>
    </row>
    <row r="65" spans="1:21" ht="12.75" customHeight="1" x14ac:dyDescent="0.2">
      <c r="A65" s="2" t="s">
        <v>659</v>
      </c>
      <c r="B65" s="211"/>
      <c r="C65" s="118" t="s">
        <v>265</v>
      </c>
      <c r="D65" s="118" t="s">
        <v>576</v>
      </c>
      <c r="E65" s="327">
        <v>11169758.277000001</v>
      </c>
      <c r="I65" s="118"/>
      <c r="S65" s="118"/>
      <c r="U65" s="118"/>
    </row>
    <row r="66" spans="1:21" ht="12.75" customHeight="1" x14ac:dyDescent="0.2">
      <c r="A66" s="2" t="s">
        <v>661</v>
      </c>
      <c r="B66" s="211"/>
      <c r="C66" s="118" t="s">
        <v>265</v>
      </c>
      <c r="D66" s="118" t="s">
        <v>576</v>
      </c>
      <c r="E66" s="327">
        <v>-6147006.3048250498</v>
      </c>
      <c r="I66" s="118"/>
      <c r="S66" s="118"/>
      <c r="U66" s="118"/>
    </row>
    <row r="67" spans="1:21" ht="12.75" customHeight="1" x14ac:dyDescent="0.2">
      <c r="A67" s="2" t="s">
        <v>659</v>
      </c>
      <c r="B67" s="211"/>
      <c r="C67" s="118" t="s">
        <v>264</v>
      </c>
      <c r="D67" s="118" t="s">
        <v>5939</v>
      </c>
      <c r="E67" s="327">
        <v>6790297.020292501</v>
      </c>
      <c r="I67" s="118"/>
      <c r="P67" s="11" t="s">
        <v>4502</v>
      </c>
      <c r="Q67" s="211"/>
      <c r="R67" s="118"/>
      <c r="S67" s="118" t="s">
        <v>4516</v>
      </c>
      <c r="T67" s="453">
        <v>228555596.12589952</v>
      </c>
      <c r="U67" s="118"/>
    </row>
    <row r="68" spans="1:21" ht="12.75" customHeight="1" x14ac:dyDescent="0.2">
      <c r="A68" s="2" t="s">
        <v>661</v>
      </c>
      <c r="B68" s="211"/>
      <c r="C68" s="118" t="s">
        <v>264</v>
      </c>
      <c r="D68" s="118" t="s">
        <v>5939</v>
      </c>
      <c r="E68" s="420">
        <v>-3974446.4411407802</v>
      </c>
      <c r="I68" s="118"/>
      <c r="S68" s="118"/>
      <c r="U68" s="296"/>
    </row>
    <row r="69" spans="1:21" ht="12.75" customHeight="1" x14ac:dyDescent="0.2">
      <c r="B69" s="211"/>
      <c r="C69" s="118"/>
      <c r="E69" s="397">
        <v>7838602.5513266716</v>
      </c>
      <c r="I69" s="118"/>
      <c r="S69" s="118"/>
    </row>
    <row r="70" spans="1:21" ht="15" customHeight="1" x14ac:dyDescent="0.2">
      <c r="I70" s="118"/>
      <c r="S70" s="118"/>
    </row>
    <row r="71" spans="1:21" ht="15" customHeight="1" x14ac:dyDescent="0.2">
      <c r="A71" s="178" t="s">
        <v>1685</v>
      </c>
      <c r="B71" s="211"/>
      <c r="C71" s="118"/>
      <c r="I71" s="118"/>
      <c r="P71" s="11" t="s">
        <v>656</v>
      </c>
      <c r="Q71" s="211"/>
      <c r="S71" s="146"/>
      <c r="U71" s="118"/>
    </row>
    <row r="72" spans="1:21" ht="15" customHeight="1" x14ac:dyDescent="0.2">
      <c r="A72" s="2" t="s">
        <v>4757</v>
      </c>
      <c r="B72" s="118">
        <v>2023</v>
      </c>
      <c r="C72" s="118" t="s">
        <v>264</v>
      </c>
      <c r="D72" s="118" t="s">
        <v>5939</v>
      </c>
      <c r="E72" s="745">
        <v>31500748.815106995</v>
      </c>
      <c r="F72" s="118" t="s">
        <v>1682</v>
      </c>
      <c r="I72" s="118"/>
      <c r="P72" s="1"/>
      <c r="Q72" s="368"/>
      <c r="R72" s="369">
        <v>44926</v>
      </c>
      <c r="S72" s="370"/>
      <c r="T72" s="371"/>
      <c r="U72" s="371"/>
    </row>
    <row r="73" spans="1:21" ht="12.75" customHeight="1" x14ac:dyDescent="0.2">
      <c r="A73" s="2" t="s">
        <v>4757</v>
      </c>
      <c r="B73" s="118">
        <v>2024</v>
      </c>
      <c r="C73" s="118" t="s">
        <v>264</v>
      </c>
      <c r="D73" s="118" t="s">
        <v>5939</v>
      </c>
      <c r="E73" s="745">
        <v>38737734.615107</v>
      </c>
      <c r="F73" s="118" t="s">
        <v>1682</v>
      </c>
      <c r="I73" s="118"/>
      <c r="P73" s="178" t="s">
        <v>1683</v>
      </c>
      <c r="Q73" s="213" t="s">
        <v>81</v>
      </c>
      <c r="R73" s="64" t="s">
        <v>658</v>
      </c>
      <c r="S73" s="64" t="s">
        <v>201</v>
      </c>
      <c r="T73" s="175" t="s">
        <v>662</v>
      </c>
      <c r="U73" s="176" t="s">
        <v>82</v>
      </c>
    </row>
    <row r="74" spans="1:21" ht="12.75" customHeight="1" x14ac:dyDescent="0.2">
      <c r="B74" s="118"/>
      <c r="C74" s="118"/>
      <c r="E74" s="745"/>
      <c r="I74" s="118"/>
      <c r="P74" s="2" t="s">
        <v>1785</v>
      </c>
      <c r="Q74" s="118">
        <v>2024</v>
      </c>
      <c r="R74" s="118" t="s">
        <v>265</v>
      </c>
      <c r="S74" s="118" t="s">
        <v>576</v>
      </c>
      <c r="T74" s="327">
        <v>3086252.6970000002</v>
      </c>
      <c r="U74" s="118" t="s">
        <v>1682</v>
      </c>
    </row>
    <row r="75" spans="1:21" ht="12.75" customHeight="1" x14ac:dyDescent="0.2">
      <c r="E75" s="806">
        <v>70238483.430213988</v>
      </c>
      <c r="I75" s="118"/>
      <c r="P75" s="2" t="s">
        <v>1785</v>
      </c>
      <c r="Q75" s="118">
        <v>2025</v>
      </c>
      <c r="R75" s="118" t="s">
        <v>265</v>
      </c>
      <c r="S75" s="118" t="s">
        <v>576</v>
      </c>
      <c r="T75" s="327">
        <v>29417261.004999999</v>
      </c>
      <c r="U75" s="118" t="s">
        <v>1682</v>
      </c>
    </row>
    <row r="76" spans="1:21" ht="12.75" customHeight="1" x14ac:dyDescent="0.2">
      <c r="A76" s="11" t="s">
        <v>1641</v>
      </c>
      <c r="B76" s="211"/>
      <c r="C76" s="118"/>
      <c r="D76" s="118" t="s">
        <v>4516</v>
      </c>
      <c r="E76" s="27"/>
      <c r="I76" s="118"/>
      <c r="P76" s="2" t="s">
        <v>1674</v>
      </c>
      <c r="Q76" s="118">
        <v>2025</v>
      </c>
      <c r="R76" s="118" t="s">
        <v>265</v>
      </c>
      <c r="S76" s="118" t="s">
        <v>576</v>
      </c>
      <c r="T76" s="327">
        <v>25622314.535</v>
      </c>
      <c r="U76" s="118" t="s">
        <v>4493</v>
      </c>
    </row>
    <row r="77" spans="1:21" ht="15" customHeight="1" x14ac:dyDescent="0.2">
      <c r="A77" s="2" t="s">
        <v>659</v>
      </c>
      <c r="B77" s="211"/>
      <c r="C77" s="118" t="s">
        <v>265</v>
      </c>
      <c r="D77" s="118" t="s">
        <v>576</v>
      </c>
      <c r="E77" s="327">
        <v>0</v>
      </c>
      <c r="I77" s="118"/>
      <c r="N77" s="296"/>
      <c r="P77" s="2" t="s">
        <v>1674</v>
      </c>
      <c r="Q77" s="118">
        <v>2025</v>
      </c>
      <c r="R77" s="118" t="s">
        <v>265</v>
      </c>
      <c r="S77" s="118" t="s">
        <v>576</v>
      </c>
      <c r="T77" s="327">
        <v>9651955.2569999993</v>
      </c>
      <c r="U77" s="118" t="s">
        <v>1681</v>
      </c>
    </row>
    <row r="78" spans="1:21" ht="15" customHeight="1" x14ac:dyDescent="0.2">
      <c r="A78" s="2" t="s">
        <v>661</v>
      </c>
      <c r="B78" s="211"/>
      <c r="C78" s="118" t="s">
        <v>265</v>
      </c>
      <c r="D78" s="118" t="s">
        <v>576</v>
      </c>
      <c r="E78" s="736">
        <v>0</v>
      </c>
      <c r="I78" s="118"/>
      <c r="P78" s="2" t="s">
        <v>4492</v>
      </c>
      <c r="Q78" s="118">
        <v>2027</v>
      </c>
      <c r="R78" s="118" t="s">
        <v>265</v>
      </c>
      <c r="S78" s="118" t="s">
        <v>576</v>
      </c>
      <c r="T78" s="327">
        <v>3986136.375</v>
      </c>
      <c r="U78" s="118" t="s">
        <v>4493</v>
      </c>
    </row>
    <row r="79" spans="1:21" ht="15" customHeight="1" x14ac:dyDescent="0.2">
      <c r="A79" s="2" t="s">
        <v>659</v>
      </c>
      <c r="B79" s="211"/>
      <c r="C79" s="118" t="s">
        <v>264</v>
      </c>
      <c r="D79" s="118" t="s">
        <v>442</v>
      </c>
      <c r="E79" s="327">
        <v>5212653.8795484994</v>
      </c>
      <c r="I79" s="118"/>
      <c r="N79" s="27"/>
      <c r="P79" s="2" t="s">
        <v>1675</v>
      </c>
      <c r="Q79" s="118">
        <v>2026</v>
      </c>
      <c r="R79" s="118" t="s">
        <v>265</v>
      </c>
      <c r="S79" s="118" t="s">
        <v>576</v>
      </c>
      <c r="T79" s="327">
        <v>45720000</v>
      </c>
      <c r="U79" s="118" t="s">
        <v>4493</v>
      </c>
    </row>
    <row r="80" spans="1:21" ht="15" customHeight="1" x14ac:dyDescent="0.2">
      <c r="A80" s="2" t="s">
        <v>661</v>
      </c>
      <c r="B80" s="211"/>
      <c r="C80" s="118" t="s">
        <v>264</v>
      </c>
      <c r="D80" s="118" t="s">
        <v>442</v>
      </c>
      <c r="E80" s="735">
        <v>-2852449.0254520099</v>
      </c>
      <c r="I80" s="118"/>
      <c r="P80" s="2" t="s">
        <v>4699</v>
      </c>
      <c r="Q80" s="118">
        <v>2028</v>
      </c>
      <c r="R80" s="118" t="s">
        <v>265</v>
      </c>
      <c r="S80" s="118" t="s">
        <v>576</v>
      </c>
      <c r="T80" s="327">
        <v>8855973.6300000008</v>
      </c>
      <c r="U80" s="118" t="s">
        <v>4493</v>
      </c>
    </row>
    <row r="81" spans="1:21" ht="15" customHeight="1" x14ac:dyDescent="0.2">
      <c r="B81" s="211"/>
      <c r="C81" s="118"/>
      <c r="E81" s="397">
        <v>2360204.8540964895</v>
      </c>
      <c r="I81" s="118"/>
      <c r="P81" s="2" t="s">
        <v>4494</v>
      </c>
      <c r="Q81" s="118">
        <v>2024</v>
      </c>
      <c r="R81" s="118" t="s">
        <v>265</v>
      </c>
      <c r="S81" s="118" t="s">
        <v>576</v>
      </c>
      <c r="T81" s="327">
        <v>1114666.6740000001</v>
      </c>
      <c r="U81" s="118" t="s">
        <v>4493</v>
      </c>
    </row>
    <row r="82" spans="1:21" ht="15" customHeight="1" x14ac:dyDescent="0.2">
      <c r="I82" s="118"/>
      <c r="P82" s="2" t="s">
        <v>1680</v>
      </c>
      <c r="Q82" s="118">
        <v>2030</v>
      </c>
      <c r="R82" s="118" t="s">
        <v>265</v>
      </c>
      <c r="S82" s="118" t="s">
        <v>576</v>
      </c>
      <c r="T82" s="327">
        <v>23419307.833000001</v>
      </c>
      <c r="U82" s="118" t="s">
        <v>4493</v>
      </c>
    </row>
    <row r="83" spans="1:21" ht="15" customHeight="1" x14ac:dyDescent="0.2">
      <c r="I83" s="118"/>
      <c r="P83" s="2" t="s">
        <v>1784</v>
      </c>
      <c r="Q83" s="118">
        <v>2027</v>
      </c>
      <c r="R83" s="118" t="s">
        <v>265</v>
      </c>
      <c r="S83" s="118" t="s">
        <v>576</v>
      </c>
      <c r="T83" s="327">
        <v>8298144.3930000002</v>
      </c>
      <c r="U83" s="118" t="s">
        <v>4452</v>
      </c>
    </row>
    <row r="84" spans="1:21" ht="15" customHeight="1" x14ac:dyDescent="0.2">
      <c r="I84" s="118"/>
      <c r="P84" s="2" t="s">
        <v>4495</v>
      </c>
      <c r="Q84" s="118">
        <v>2026</v>
      </c>
      <c r="R84" s="118" t="s">
        <v>265</v>
      </c>
      <c r="S84" s="118" t="s">
        <v>576</v>
      </c>
      <c r="T84" s="327">
        <v>3013921.9020000002</v>
      </c>
      <c r="U84" s="118" t="s">
        <v>4493</v>
      </c>
    </row>
    <row r="85" spans="1:21" ht="15" customHeight="1" x14ac:dyDescent="0.2">
      <c r="Q85" s="212"/>
      <c r="R85" s="118"/>
      <c r="S85" s="118"/>
      <c r="T85" s="327"/>
      <c r="U85" s="118"/>
    </row>
    <row r="86" spans="1:21" ht="12.75" customHeight="1" x14ac:dyDescent="0.2">
      <c r="Q86" s="212"/>
      <c r="R86" s="118"/>
      <c r="S86" s="118"/>
      <c r="T86" s="275">
        <v>162185934.301</v>
      </c>
      <c r="U86" s="417"/>
    </row>
    <row r="87" spans="1:21" ht="12.75" customHeight="1" x14ac:dyDescent="0.2">
      <c r="A87" s="11" t="s">
        <v>4502</v>
      </c>
      <c r="B87" s="211"/>
      <c r="C87" s="118"/>
      <c r="D87" s="118" t="s">
        <v>4516</v>
      </c>
      <c r="E87" s="453">
        <v>395131161.31886476</v>
      </c>
      <c r="P87" s="11" t="s">
        <v>1640</v>
      </c>
      <c r="Q87" s="211"/>
      <c r="R87" s="118"/>
      <c r="S87" s="118" t="s">
        <v>4516</v>
      </c>
      <c r="T87" s="27"/>
      <c r="U87" s="118"/>
    </row>
    <row r="88" spans="1:21" ht="12.75" customHeight="1" x14ac:dyDescent="0.2">
      <c r="F88" s="296"/>
      <c r="N88" s="296"/>
      <c r="O88" s="296"/>
      <c r="P88" s="2" t="s">
        <v>659</v>
      </c>
      <c r="Q88" s="211"/>
      <c r="R88" s="118" t="s">
        <v>265</v>
      </c>
      <c r="S88" s="118" t="s">
        <v>576</v>
      </c>
      <c r="T88" s="327">
        <v>47269194.715000004</v>
      </c>
      <c r="U88" s="118"/>
    </row>
    <row r="89" spans="1:21" ht="12.75" customHeight="1" x14ac:dyDescent="0.2">
      <c r="F89" s="2"/>
      <c r="P89" s="2" t="s">
        <v>661</v>
      </c>
      <c r="Q89" s="211"/>
      <c r="R89" s="118" t="s">
        <v>265</v>
      </c>
      <c r="S89" s="118" t="s">
        <v>576</v>
      </c>
      <c r="T89" s="327">
        <v>-44407575.4670057</v>
      </c>
      <c r="U89" s="118"/>
    </row>
    <row r="90" spans="1:21" ht="12.75" customHeight="1" x14ac:dyDescent="0.2">
      <c r="F90" s="2"/>
      <c r="N90" s="296"/>
      <c r="O90" s="296"/>
      <c r="P90" s="2" t="s">
        <v>659</v>
      </c>
      <c r="Q90" s="211"/>
      <c r="R90" s="118" t="s">
        <v>264</v>
      </c>
      <c r="S90" s="118" t="s">
        <v>442</v>
      </c>
      <c r="T90" s="327">
        <v>0</v>
      </c>
      <c r="U90" s="118"/>
    </row>
    <row r="91" spans="1:21" ht="12.75" customHeight="1" x14ac:dyDescent="0.2">
      <c r="A91" s="11" t="s">
        <v>656</v>
      </c>
      <c r="B91" s="211"/>
      <c r="D91" s="146"/>
      <c r="P91" s="2" t="s">
        <v>661</v>
      </c>
      <c r="Q91" s="211"/>
      <c r="R91" s="118" t="s">
        <v>264</v>
      </c>
      <c r="S91" s="118" t="s">
        <v>442</v>
      </c>
      <c r="T91" s="327">
        <v>0</v>
      </c>
      <c r="U91" s="118"/>
    </row>
    <row r="92" spans="1:21" ht="12.75" customHeight="1" x14ac:dyDescent="0.2">
      <c r="A92" s="1"/>
      <c r="B92" s="368"/>
      <c r="C92" s="369">
        <v>45107</v>
      </c>
      <c r="D92" s="370"/>
      <c r="E92" s="370"/>
      <c r="F92" s="371"/>
      <c r="N92" s="27"/>
      <c r="O92" s="295"/>
      <c r="Q92" s="211"/>
      <c r="R92" s="118"/>
      <c r="S92" s="118"/>
      <c r="T92" s="27"/>
      <c r="U92" s="118"/>
    </row>
    <row r="93" spans="1:21" ht="12.75" customHeight="1" x14ac:dyDescent="0.2">
      <c r="A93" s="178" t="s">
        <v>1683</v>
      </c>
      <c r="B93" s="213" t="s">
        <v>81</v>
      </c>
      <c r="C93" s="64" t="s">
        <v>658</v>
      </c>
      <c r="D93" s="64" t="s">
        <v>201</v>
      </c>
      <c r="E93" s="175" t="s">
        <v>662</v>
      </c>
      <c r="F93" s="176" t="s">
        <v>82</v>
      </c>
      <c r="Q93" s="211"/>
      <c r="R93" s="118"/>
      <c r="S93" s="118"/>
      <c r="T93" s="275">
        <v>2861619.2479943037</v>
      </c>
      <c r="U93" s="222"/>
    </row>
    <row r="94" spans="1:21" ht="12.75" customHeight="1" x14ac:dyDescent="0.2">
      <c r="A94" s="2" t="s">
        <v>1674</v>
      </c>
      <c r="B94" s="118" t="s">
        <v>5906</v>
      </c>
      <c r="C94" s="118" t="s">
        <v>265</v>
      </c>
      <c r="D94" s="118" t="s">
        <v>576</v>
      </c>
      <c r="E94" s="327">
        <v>4075706.4650000003</v>
      </c>
      <c r="F94" s="118" t="s">
        <v>4493</v>
      </c>
      <c r="N94" s="27"/>
      <c r="S94" s="118"/>
      <c r="U94" s="118"/>
    </row>
    <row r="95" spans="1:21" ht="12.75" customHeight="1" x14ac:dyDescent="0.2">
      <c r="A95" s="2" t="s">
        <v>1674</v>
      </c>
      <c r="B95" s="118" t="s">
        <v>5906</v>
      </c>
      <c r="C95" s="118" t="s">
        <v>265</v>
      </c>
      <c r="D95" s="118" t="s">
        <v>576</v>
      </c>
      <c r="E95" s="327">
        <v>1476771.3839999998</v>
      </c>
      <c r="F95" s="118" t="s">
        <v>1681</v>
      </c>
      <c r="P95" s="11" t="s">
        <v>1684</v>
      </c>
      <c r="Q95" s="211"/>
      <c r="R95" s="118"/>
      <c r="S95" s="118" t="s">
        <v>4516</v>
      </c>
      <c r="T95" s="27"/>
      <c r="U95" s="118"/>
    </row>
    <row r="96" spans="1:21" ht="12.75" customHeight="1" x14ac:dyDescent="0.25">
      <c r="A96" s="2" t="s">
        <v>1675</v>
      </c>
      <c r="B96" s="118" t="s">
        <v>5907</v>
      </c>
      <c r="C96" s="118" t="s">
        <v>265</v>
      </c>
      <c r="D96" s="118" t="s">
        <v>576</v>
      </c>
      <c r="E96" s="327">
        <v>442904.04700000002</v>
      </c>
      <c r="F96" s="118" t="s">
        <v>4493</v>
      </c>
      <c r="P96" s="2" t="s">
        <v>4915</v>
      </c>
      <c r="Q96" s="118">
        <v>2025</v>
      </c>
      <c r="R96" s="421" t="s">
        <v>265</v>
      </c>
      <c r="S96" s="118" t="s">
        <v>576</v>
      </c>
      <c r="T96" s="327">
        <v>45000000</v>
      </c>
      <c r="U96" s="118" t="s">
        <v>1682</v>
      </c>
    </row>
    <row r="97" spans="1:21" ht="12.75" customHeight="1" x14ac:dyDescent="0.25">
      <c r="A97" s="2" t="s">
        <v>1675</v>
      </c>
      <c r="B97" s="118" t="s">
        <v>5908</v>
      </c>
      <c r="C97" s="118" t="s">
        <v>265</v>
      </c>
      <c r="D97" s="118" t="s">
        <v>576</v>
      </c>
      <c r="E97" s="327">
        <v>29065808.081999999</v>
      </c>
      <c r="F97" s="118" t="s">
        <v>4493</v>
      </c>
      <c r="P97" s="2" t="s">
        <v>4915</v>
      </c>
      <c r="Q97" s="118">
        <v>2025</v>
      </c>
      <c r="R97" s="421" t="s">
        <v>264</v>
      </c>
      <c r="S97" s="118" t="s">
        <v>1704</v>
      </c>
      <c r="T97" s="327">
        <v>2938372</v>
      </c>
      <c r="U97" s="118" t="s">
        <v>1682</v>
      </c>
    </row>
    <row r="98" spans="1:21" ht="12.75" customHeight="1" x14ac:dyDescent="0.25">
      <c r="A98" s="2" t="s">
        <v>1675</v>
      </c>
      <c r="B98" s="118" t="s">
        <v>5906</v>
      </c>
      <c r="C98" s="118" t="s">
        <v>265</v>
      </c>
      <c r="D98" s="118" t="s">
        <v>576</v>
      </c>
      <c r="E98" s="327">
        <v>6885808.0820000004</v>
      </c>
      <c r="F98" s="118" t="s">
        <v>4493</v>
      </c>
      <c r="P98" s="2" t="s">
        <v>4915</v>
      </c>
      <c r="Q98" s="118">
        <v>2026</v>
      </c>
      <c r="R98" s="421" t="s">
        <v>265</v>
      </c>
      <c r="S98" s="118" t="s">
        <v>576</v>
      </c>
      <c r="T98" s="327">
        <v>32500000</v>
      </c>
      <c r="U98" s="118" t="s">
        <v>1682</v>
      </c>
    </row>
    <row r="99" spans="1:21" ht="12.75" customHeight="1" x14ac:dyDescent="0.25">
      <c r="A99" s="2" t="s">
        <v>1677</v>
      </c>
      <c r="B99" s="118" t="s">
        <v>5909</v>
      </c>
      <c r="C99" s="118" t="s">
        <v>265</v>
      </c>
      <c r="D99" s="118" t="s">
        <v>576</v>
      </c>
      <c r="E99" s="327">
        <v>520377.15899999999</v>
      </c>
      <c r="F99" s="118" t="s">
        <v>4493</v>
      </c>
      <c r="P99" s="2" t="s">
        <v>4915</v>
      </c>
      <c r="Q99" s="118">
        <v>2026</v>
      </c>
      <c r="R99" s="421" t="s">
        <v>264</v>
      </c>
      <c r="S99" s="118" t="s">
        <v>1704</v>
      </c>
      <c r="T99" s="327">
        <v>3672965</v>
      </c>
      <c r="U99" s="118" t="s">
        <v>1682</v>
      </c>
    </row>
    <row r="100" spans="1:21" ht="12.75" customHeight="1" x14ac:dyDescent="0.25">
      <c r="A100" s="2" t="s">
        <v>1677</v>
      </c>
      <c r="B100" s="118" t="s">
        <v>5907</v>
      </c>
      <c r="C100" s="118" t="s">
        <v>265</v>
      </c>
      <c r="D100" s="118" t="s">
        <v>576</v>
      </c>
      <c r="E100" s="327">
        <v>1040754.31</v>
      </c>
      <c r="F100" s="118" t="s">
        <v>4493</v>
      </c>
      <c r="P100" s="2" t="s">
        <v>4915</v>
      </c>
      <c r="Q100" s="118">
        <v>2024</v>
      </c>
      <c r="R100" s="421" t="s">
        <v>265</v>
      </c>
      <c r="S100" s="118" t="s">
        <v>576</v>
      </c>
      <c r="T100" s="327">
        <v>15000000</v>
      </c>
      <c r="U100" s="118" t="s">
        <v>1682</v>
      </c>
    </row>
    <row r="101" spans="1:21" ht="12.75" customHeight="1" x14ac:dyDescent="0.25">
      <c r="A101" s="2" t="s">
        <v>1677</v>
      </c>
      <c r="B101" s="118" t="s">
        <v>5908</v>
      </c>
      <c r="C101" s="118" t="s">
        <v>265</v>
      </c>
      <c r="D101" s="118" t="s">
        <v>576</v>
      </c>
      <c r="E101" s="327">
        <v>1040754.31</v>
      </c>
      <c r="F101" s="118" t="s">
        <v>4493</v>
      </c>
      <c r="P101" s="2" t="s">
        <v>4915</v>
      </c>
      <c r="Q101" s="118">
        <v>2024</v>
      </c>
      <c r="R101" s="421" t="s">
        <v>264</v>
      </c>
      <c r="S101" s="118" t="s">
        <v>1704</v>
      </c>
      <c r="T101" s="327">
        <v>5876744</v>
      </c>
      <c r="U101" s="118" t="s">
        <v>1682</v>
      </c>
    </row>
    <row r="102" spans="1:21" ht="12.75" customHeight="1" x14ac:dyDescent="0.25">
      <c r="A102" s="2" t="s">
        <v>1677</v>
      </c>
      <c r="B102" s="118" t="s">
        <v>5906</v>
      </c>
      <c r="C102" s="118" t="s">
        <v>265</v>
      </c>
      <c r="D102" s="118" t="s">
        <v>576</v>
      </c>
      <c r="E102" s="327">
        <v>1040754.31</v>
      </c>
      <c r="F102" s="118" t="s">
        <v>4493</v>
      </c>
      <c r="P102" s="2" t="s">
        <v>4453</v>
      </c>
      <c r="Q102" s="118">
        <v>2025</v>
      </c>
      <c r="R102" s="421" t="s">
        <v>265</v>
      </c>
      <c r="S102" s="118" t="s">
        <v>576</v>
      </c>
      <c r="T102" s="327">
        <v>8188208.9550000001</v>
      </c>
      <c r="U102" s="118" t="s">
        <v>1682</v>
      </c>
    </row>
    <row r="103" spans="1:21" ht="12.75" customHeight="1" x14ac:dyDescent="0.25">
      <c r="A103" s="2" t="s">
        <v>1680</v>
      </c>
      <c r="B103" s="118" t="s">
        <v>5910</v>
      </c>
      <c r="C103" s="118" t="s">
        <v>265</v>
      </c>
      <c r="D103" s="118" t="s">
        <v>576</v>
      </c>
      <c r="E103" s="327">
        <v>3692394.801</v>
      </c>
      <c r="F103" s="118" t="s">
        <v>4493</v>
      </c>
      <c r="P103" s="2" t="s">
        <v>4453</v>
      </c>
      <c r="Q103" s="118">
        <v>2025</v>
      </c>
      <c r="R103" s="421" t="s">
        <v>264</v>
      </c>
      <c r="S103" s="118" t="s">
        <v>1704</v>
      </c>
      <c r="T103" s="327">
        <v>367296.5</v>
      </c>
      <c r="U103" s="118" t="s">
        <v>1682</v>
      </c>
    </row>
    <row r="104" spans="1:21" ht="12.75" customHeight="1" x14ac:dyDescent="0.25">
      <c r="A104" s="2" t="s">
        <v>1680</v>
      </c>
      <c r="B104" s="118" t="s">
        <v>5911</v>
      </c>
      <c r="C104" s="118" t="s">
        <v>265</v>
      </c>
      <c r="D104" s="118" t="s">
        <v>576</v>
      </c>
      <c r="E104" s="327">
        <v>3953059.2389999996</v>
      </c>
      <c r="F104" s="118" t="s">
        <v>4493</v>
      </c>
      <c r="I104" s="118"/>
      <c r="O104" s="416"/>
      <c r="P104" s="2" t="s">
        <v>4453</v>
      </c>
      <c r="Q104" s="118">
        <v>2026</v>
      </c>
      <c r="R104" s="421" t="s">
        <v>265</v>
      </c>
      <c r="S104" s="118" t="s">
        <v>576</v>
      </c>
      <c r="T104" s="327">
        <v>4125000</v>
      </c>
      <c r="U104" s="118" t="s">
        <v>1682</v>
      </c>
    </row>
    <row r="105" spans="1:21" ht="12.75" customHeight="1" x14ac:dyDescent="0.25">
      <c r="A105" s="2" t="s">
        <v>1680</v>
      </c>
      <c r="B105" s="118" t="s">
        <v>5909</v>
      </c>
      <c r="C105" s="118" t="s">
        <v>265</v>
      </c>
      <c r="D105" s="118" t="s">
        <v>576</v>
      </c>
      <c r="E105" s="327">
        <v>3730183.9349999996</v>
      </c>
      <c r="F105" s="118" t="s">
        <v>4493</v>
      </c>
      <c r="N105" s="27"/>
      <c r="P105" s="2" t="s">
        <v>4453</v>
      </c>
      <c r="Q105" s="118">
        <v>2024</v>
      </c>
      <c r="R105" s="421" t="s">
        <v>265</v>
      </c>
      <c r="S105" s="118" t="s">
        <v>576</v>
      </c>
      <c r="T105" s="327">
        <v>6525000</v>
      </c>
      <c r="U105" s="118" t="s">
        <v>1682</v>
      </c>
    </row>
    <row r="106" spans="1:21" ht="12.75" customHeight="1" x14ac:dyDescent="0.25">
      <c r="A106" s="2" t="s">
        <v>1680</v>
      </c>
      <c r="B106" s="118" t="s">
        <v>5907</v>
      </c>
      <c r="C106" s="118" t="s">
        <v>265</v>
      </c>
      <c r="D106" s="118" t="s">
        <v>576</v>
      </c>
      <c r="E106" s="327">
        <v>3022813.2580000004</v>
      </c>
      <c r="F106" s="118" t="s">
        <v>4493</v>
      </c>
      <c r="P106" s="2" t="s">
        <v>4453</v>
      </c>
      <c r="Q106" s="118">
        <v>2024</v>
      </c>
      <c r="R106" s="421" t="s">
        <v>264</v>
      </c>
      <c r="S106" s="118" t="s">
        <v>1704</v>
      </c>
      <c r="T106" s="327">
        <v>734593</v>
      </c>
      <c r="U106" s="118" t="s">
        <v>1682</v>
      </c>
    </row>
    <row r="107" spans="1:21" ht="12.75" customHeight="1" x14ac:dyDescent="0.25">
      <c r="A107" s="2" t="s">
        <v>1680</v>
      </c>
      <c r="B107" s="118" t="s">
        <v>5908</v>
      </c>
      <c r="C107" s="118" t="s">
        <v>265</v>
      </c>
      <c r="D107" s="118" t="s">
        <v>576</v>
      </c>
      <c r="E107" s="327">
        <v>2660860.6629999997</v>
      </c>
      <c r="F107" s="118" t="s">
        <v>4493</v>
      </c>
      <c r="P107" s="2" t="s">
        <v>4453</v>
      </c>
      <c r="Q107" s="118">
        <v>2027</v>
      </c>
      <c r="R107" s="421" t="s">
        <v>265</v>
      </c>
      <c r="S107" s="118" t="s">
        <v>576</v>
      </c>
      <c r="T107" s="327">
        <v>4785000</v>
      </c>
      <c r="U107" s="118" t="s">
        <v>1682</v>
      </c>
    </row>
    <row r="108" spans="1:21" ht="12.75" customHeight="1" x14ac:dyDescent="0.25">
      <c r="A108" s="2" t="s">
        <v>1680</v>
      </c>
      <c r="B108" s="118" t="s">
        <v>5906</v>
      </c>
      <c r="C108" s="118" t="s">
        <v>265</v>
      </c>
      <c r="D108" s="118" t="s">
        <v>576</v>
      </c>
      <c r="E108" s="327">
        <v>2348351.605</v>
      </c>
      <c r="F108" s="118" t="s">
        <v>4493</v>
      </c>
      <c r="P108" s="2" t="s">
        <v>4453</v>
      </c>
      <c r="Q108" s="118">
        <v>2030</v>
      </c>
      <c r="R108" s="421" t="s">
        <v>264</v>
      </c>
      <c r="S108" s="118" t="s">
        <v>1704</v>
      </c>
      <c r="T108" s="327">
        <v>1836482.5</v>
      </c>
      <c r="U108" s="118" t="s">
        <v>1682</v>
      </c>
    </row>
    <row r="109" spans="1:21" ht="12.75" customHeight="1" x14ac:dyDescent="0.25">
      <c r="A109" s="2" t="s">
        <v>4495</v>
      </c>
      <c r="B109" s="118" t="s">
        <v>5908</v>
      </c>
      <c r="C109" s="118" t="s">
        <v>265</v>
      </c>
      <c r="D109" s="118" t="s">
        <v>576</v>
      </c>
      <c r="E109" s="327">
        <v>261355.867</v>
      </c>
      <c r="F109" s="118" t="s">
        <v>4493</v>
      </c>
      <c r="P109" s="2" t="s">
        <v>1673</v>
      </c>
      <c r="Q109" s="118">
        <v>2025</v>
      </c>
      <c r="R109" s="421" t="s">
        <v>265</v>
      </c>
      <c r="S109" s="118" t="s">
        <v>576</v>
      </c>
      <c r="T109" s="327">
        <v>75000</v>
      </c>
      <c r="U109" s="118" t="s">
        <v>4452</v>
      </c>
    </row>
    <row r="110" spans="1:21" ht="12.75" customHeight="1" x14ac:dyDescent="0.25">
      <c r="A110" s="2" t="s">
        <v>4495</v>
      </c>
      <c r="B110" s="118" t="s">
        <v>5906</v>
      </c>
      <c r="C110" s="118" t="s">
        <v>265</v>
      </c>
      <c r="D110" s="118" t="s">
        <v>576</v>
      </c>
      <c r="E110" s="327">
        <v>975970.00000000012</v>
      </c>
      <c r="F110" s="118" t="s">
        <v>4493</v>
      </c>
      <c r="P110" s="2" t="s">
        <v>1673</v>
      </c>
      <c r="Q110" s="118">
        <v>2026</v>
      </c>
      <c r="R110" s="421" t="s">
        <v>265</v>
      </c>
      <c r="S110" s="118" t="s">
        <v>576</v>
      </c>
      <c r="T110" s="327">
        <v>2650000</v>
      </c>
      <c r="U110" s="118" t="s">
        <v>4452</v>
      </c>
    </row>
    <row r="111" spans="1:21" ht="12.75" customHeight="1" x14ac:dyDescent="0.25">
      <c r="A111" s="2" t="s">
        <v>1784</v>
      </c>
      <c r="B111" s="118" t="s">
        <v>5907</v>
      </c>
      <c r="C111" s="118" t="s">
        <v>265</v>
      </c>
      <c r="D111" s="118" t="s">
        <v>576</v>
      </c>
      <c r="E111" s="327">
        <v>1307006.0680000002</v>
      </c>
      <c r="F111" s="118" t="s">
        <v>4452</v>
      </c>
      <c r="P111" s="2" t="s">
        <v>1673</v>
      </c>
      <c r="Q111" s="118">
        <v>2024</v>
      </c>
      <c r="R111" s="421" t="s">
        <v>265</v>
      </c>
      <c r="S111" s="118" t="s">
        <v>576</v>
      </c>
      <c r="T111" s="327">
        <v>10104000</v>
      </c>
      <c r="U111" s="118" t="s">
        <v>4452</v>
      </c>
    </row>
    <row r="112" spans="1:21" ht="12.75" customHeight="1" x14ac:dyDescent="0.25">
      <c r="A112" s="2" t="s">
        <v>1784</v>
      </c>
      <c r="B112" s="118" t="s">
        <v>5908</v>
      </c>
      <c r="C112" s="118" t="s">
        <v>265</v>
      </c>
      <c r="D112" s="118" t="s">
        <v>576</v>
      </c>
      <c r="E112" s="327">
        <v>2039377.0209999999</v>
      </c>
      <c r="F112" s="118" t="s">
        <v>4452</v>
      </c>
      <c r="P112" s="2" t="s">
        <v>1673</v>
      </c>
      <c r="Q112" s="118">
        <v>2024</v>
      </c>
      <c r="R112" s="421" t="s">
        <v>264</v>
      </c>
      <c r="S112" s="118" t="s">
        <v>1704</v>
      </c>
      <c r="T112" s="327">
        <v>5553523.0799999991</v>
      </c>
      <c r="U112" s="118" t="s">
        <v>4452</v>
      </c>
    </row>
    <row r="113" spans="1:21" ht="12.75" customHeight="1" x14ac:dyDescent="0.25">
      <c r="A113" s="2" t="s">
        <v>1784</v>
      </c>
      <c r="B113" s="118" t="s">
        <v>5906</v>
      </c>
      <c r="C113" s="118" t="s">
        <v>265</v>
      </c>
      <c r="D113" s="118" t="s">
        <v>576</v>
      </c>
      <c r="E113" s="327">
        <v>1809727.8739999998</v>
      </c>
      <c r="F113" s="118" t="s">
        <v>4452</v>
      </c>
      <c r="P113" s="2" t="s">
        <v>2077</v>
      </c>
      <c r="Q113" s="118">
        <v>2025</v>
      </c>
      <c r="R113" s="421" t="s">
        <v>265</v>
      </c>
      <c r="S113" s="118" t="s">
        <v>576</v>
      </c>
      <c r="T113" s="327">
        <v>192000</v>
      </c>
      <c r="U113" s="118" t="s">
        <v>1682</v>
      </c>
    </row>
    <row r="114" spans="1:21" ht="12.75" customHeight="1" x14ac:dyDescent="0.25">
      <c r="B114" s="212"/>
      <c r="C114" s="118"/>
      <c r="E114" s="327"/>
      <c r="I114" s="118"/>
      <c r="P114" s="2" t="s">
        <v>2077</v>
      </c>
      <c r="Q114" s="118">
        <v>2025</v>
      </c>
      <c r="R114" s="421" t="s">
        <v>264</v>
      </c>
      <c r="S114" s="118" t="s">
        <v>1704</v>
      </c>
      <c r="T114" s="327">
        <v>396680.22</v>
      </c>
      <c r="U114" s="118" t="s">
        <v>1682</v>
      </c>
    </row>
    <row r="115" spans="1:21" ht="12.75" customHeight="1" x14ac:dyDescent="0.25">
      <c r="B115" s="212"/>
      <c r="C115" s="118"/>
      <c r="E115" s="275">
        <v>71390738.480000004</v>
      </c>
      <c r="F115" s="417"/>
      <c r="I115" s="118"/>
      <c r="J115" s="2" t="s">
        <v>4516</v>
      </c>
      <c r="P115" s="2" t="s">
        <v>2077</v>
      </c>
      <c r="Q115" s="118">
        <v>2026</v>
      </c>
      <c r="R115" s="421" t="s">
        <v>265</v>
      </c>
      <c r="S115" s="118" t="s">
        <v>576</v>
      </c>
      <c r="T115" s="327">
        <v>2015000</v>
      </c>
      <c r="U115" s="118" t="s">
        <v>1682</v>
      </c>
    </row>
    <row r="116" spans="1:21" ht="12.75" customHeight="1" x14ac:dyDescent="0.25">
      <c r="A116" s="11" t="s">
        <v>1640</v>
      </c>
      <c r="B116" s="211"/>
      <c r="C116" s="118"/>
      <c r="D116" s="118" t="s">
        <v>4516</v>
      </c>
      <c r="E116" s="27"/>
      <c r="I116" s="118"/>
      <c r="J116" s="2" t="s">
        <v>4516</v>
      </c>
      <c r="P116" s="2" t="s">
        <v>2077</v>
      </c>
      <c r="Q116" s="118">
        <v>2026</v>
      </c>
      <c r="R116" s="421" t="s">
        <v>264</v>
      </c>
      <c r="S116" s="118" t="s">
        <v>1704</v>
      </c>
      <c r="T116" s="327">
        <v>1006392.4100000001</v>
      </c>
      <c r="U116" s="118" t="s">
        <v>1682</v>
      </c>
    </row>
    <row r="117" spans="1:21" ht="12.75" customHeight="1" x14ac:dyDescent="0.25">
      <c r="A117" s="2" t="s">
        <v>659</v>
      </c>
      <c r="B117" s="211"/>
      <c r="C117" s="118" t="s">
        <v>265</v>
      </c>
      <c r="D117" s="118" t="s">
        <v>576</v>
      </c>
      <c r="E117" s="327">
        <v>9967739.9529999997</v>
      </c>
      <c r="I117" s="118"/>
      <c r="P117" s="2" t="s">
        <v>2077</v>
      </c>
      <c r="Q117" s="118">
        <v>2024</v>
      </c>
      <c r="R117" s="421" t="s">
        <v>265</v>
      </c>
      <c r="S117" s="118" t="s">
        <v>576</v>
      </c>
      <c r="T117" s="327">
        <v>990000</v>
      </c>
      <c r="U117" s="118" t="s">
        <v>1682</v>
      </c>
    </row>
    <row r="118" spans="1:21" ht="12.75" customHeight="1" x14ac:dyDescent="0.25">
      <c r="A118" s="2" t="s">
        <v>661</v>
      </c>
      <c r="B118" s="211"/>
      <c r="C118" s="118" t="s">
        <v>265</v>
      </c>
      <c r="D118" s="118" t="s">
        <v>576</v>
      </c>
      <c r="E118" s="327">
        <v>-9967739.9529999997</v>
      </c>
      <c r="I118" s="118"/>
      <c r="P118" s="2" t="s">
        <v>2077</v>
      </c>
      <c r="Q118" s="118">
        <v>2024</v>
      </c>
      <c r="R118" s="421" t="s">
        <v>264</v>
      </c>
      <c r="S118" s="118" t="s">
        <v>1704</v>
      </c>
      <c r="T118" s="327">
        <v>220377.90000000002</v>
      </c>
      <c r="U118" s="118" t="s">
        <v>1682</v>
      </c>
    </row>
    <row r="119" spans="1:21" ht="12.75" customHeight="1" x14ac:dyDescent="0.25">
      <c r="A119" s="2" t="s">
        <v>659</v>
      </c>
      <c r="B119" s="211"/>
      <c r="C119" s="118" t="s">
        <v>264</v>
      </c>
      <c r="D119" s="118" t="s">
        <v>442</v>
      </c>
      <c r="F119" s="327">
        <v>0</v>
      </c>
      <c r="I119" s="118"/>
      <c r="P119" s="2" t="s">
        <v>2077</v>
      </c>
      <c r="Q119" s="118">
        <v>2027</v>
      </c>
      <c r="R119" s="421" t="s">
        <v>265</v>
      </c>
      <c r="S119" s="118" t="s">
        <v>576</v>
      </c>
      <c r="T119" s="327">
        <v>1621000</v>
      </c>
      <c r="U119" s="118" t="s">
        <v>1682</v>
      </c>
    </row>
    <row r="120" spans="1:21" ht="12.75" customHeight="1" x14ac:dyDescent="0.25">
      <c r="A120" s="2" t="s">
        <v>661</v>
      </c>
      <c r="B120" s="211"/>
      <c r="C120" s="118" t="s">
        <v>264</v>
      </c>
      <c r="D120" s="118" t="s">
        <v>442</v>
      </c>
      <c r="E120" s="327">
        <v>0</v>
      </c>
      <c r="I120" s="118"/>
      <c r="P120" s="2" t="s">
        <v>2077</v>
      </c>
      <c r="Q120" s="118">
        <v>2027</v>
      </c>
      <c r="R120" s="421" t="s">
        <v>264</v>
      </c>
      <c r="S120" s="118" t="s">
        <v>1704</v>
      </c>
      <c r="T120" s="327">
        <v>1175348.8</v>
      </c>
      <c r="U120" s="118" t="s">
        <v>1682</v>
      </c>
    </row>
    <row r="121" spans="1:21" ht="12.75" customHeight="1" x14ac:dyDescent="0.25">
      <c r="B121" s="211"/>
      <c r="C121" s="118"/>
      <c r="E121" s="27"/>
      <c r="I121" s="118"/>
      <c r="P121" s="2" t="s">
        <v>2077</v>
      </c>
      <c r="Q121" s="118">
        <v>2028</v>
      </c>
      <c r="R121" s="421" t="s">
        <v>265</v>
      </c>
      <c r="S121" s="118" t="s">
        <v>576</v>
      </c>
      <c r="T121" s="327">
        <v>1400000</v>
      </c>
      <c r="U121" s="118" t="s">
        <v>1682</v>
      </c>
    </row>
    <row r="122" spans="1:21" ht="12.75" customHeight="1" x14ac:dyDescent="0.25">
      <c r="B122" s="211"/>
      <c r="C122" s="118"/>
      <c r="E122" s="275">
        <v>0</v>
      </c>
      <c r="F122" s="222"/>
      <c r="I122" s="118"/>
      <c r="P122" s="2" t="s">
        <v>2077</v>
      </c>
      <c r="Q122" s="118">
        <v>2028</v>
      </c>
      <c r="R122" s="421" t="s">
        <v>264</v>
      </c>
      <c r="S122" s="118" t="s">
        <v>1704</v>
      </c>
      <c r="T122" s="327">
        <v>881511.6</v>
      </c>
      <c r="U122" s="118" t="s">
        <v>1682</v>
      </c>
    </row>
    <row r="123" spans="1:21" ht="12.75" customHeight="1" x14ac:dyDescent="0.25">
      <c r="K123" s="2">
        <v>0</v>
      </c>
      <c r="R123" s="421"/>
      <c r="S123" s="118"/>
      <c r="T123" s="327"/>
      <c r="U123" s="118"/>
    </row>
    <row r="124" spans="1:21" ht="12.75" customHeight="1" x14ac:dyDescent="0.2">
      <c r="A124" s="11" t="s">
        <v>1684</v>
      </c>
      <c r="B124" s="211"/>
      <c r="C124" s="118"/>
      <c r="D124" s="118" t="s">
        <v>4516</v>
      </c>
      <c r="E124" s="27"/>
      <c r="S124" s="118"/>
      <c r="T124" s="397">
        <v>159830495.965</v>
      </c>
      <c r="U124" s="118"/>
    </row>
    <row r="125" spans="1:21" ht="12.75" customHeight="1" x14ac:dyDescent="0.25">
      <c r="A125" s="2" t="s">
        <v>5782</v>
      </c>
      <c r="B125" s="118" t="s">
        <v>5908</v>
      </c>
      <c r="C125" s="421" t="s">
        <v>265</v>
      </c>
      <c r="D125" s="118" t="s">
        <v>576</v>
      </c>
      <c r="E125" s="327">
        <v>32500000</v>
      </c>
      <c r="F125" s="118" t="s">
        <v>1682</v>
      </c>
      <c r="S125" s="118"/>
      <c r="U125" s="118"/>
    </row>
    <row r="126" spans="1:21" ht="12.75" customHeight="1" x14ac:dyDescent="0.25">
      <c r="A126" s="2" t="s">
        <v>5782</v>
      </c>
      <c r="B126" s="118" t="s">
        <v>5906</v>
      </c>
      <c r="C126" s="421" t="s">
        <v>265</v>
      </c>
      <c r="D126" s="118" t="s">
        <v>576</v>
      </c>
      <c r="E126" s="327">
        <v>45000000</v>
      </c>
      <c r="F126" s="118" t="s">
        <v>1682</v>
      </c>
      <c r="I126" s="5"/>
      <c r="J126" s="5"/>
      <c r="K126" s="5"/>
      <c r="L126" s="5"/>
      <c r="S126" s="118"/>
      <c r="U126" s="118"/>
    </row>
    <row r="127" spans="1:21" ht="12.75" customHeight="1" x14ac:dyDescent="0.25">
      <c r="A127" s="2" t="s">
        <v>5782</v>
      </c>
      <c r="B127" s="118" t="s">
        <v>5908</v>
      </c>
      <c r="C127" s="421" t="s">
        <v>264</v>
      </c>
      <c r="D127" s="118" t="s">
        <v>442</v>
      </c>
      <c r="E127" s="327">
        <v>3633025</v>
      </c>
      <c r="F127" s="118" t="s">
        <v>1682</v>
      </c>
      <c r="S127" s="118"/>
      <c r="U127" s="118"/>
    </row>
    <row r="128" spans="1:21" ht="12.75" customHeight="1" x14ac:dyDescent="0.25">
      <c r="A128" s="2" t="s">
        <v>5782</v>
      </c>
      <c r="B128" s="118" t="s">
        <v>5906</v>
      </c>
      <c r="C128" s="421" t="s">
        <v>264</v>
      </c>
      <c r="D128" s="118" t="s">
        <v>442</v>
      </c>
      <c r="E128" s="327">
        <v>2906420</v>
      </c>
      <c r="F128" s="118" t="s">
        <v>1682</v>
      </c>
      <c r="I128" s="5"/>
      <c r="J128" s="5"/>
      <c r="K128" s="5"/>
      <c r="L128" s="5"/>
      <c r="P128" s="11" t="s">
        <v>1639</v>
      </c>
      <c r="Q128" s="211"/>
      <c r="R128" s="118"/>
      <c r="S128" s="118" t="s">
        <v>4516</v>
      </c>
      <c r="T128" s="27"/>
      <c r="U128" s="118"/>
    </row>
    <row r="129" spans="1:21" ht="12.75" customHeight="1" x14ac:dyDescent="0.25">
      <c r="A129" s="2" t="s">
        <v>5912</v>
      </c>
      <c r="B129" s="118" t="s">
        <v>5908</v>
      </c>
      <c r="C129" s="421" t="s">
        <v>265</v>
      </c>
      <c r="D129" s="118" t="s">
        <v>576</v>
      </c>
      <c r="E129" s="327">
        <v>1720000</v>
      </c>
      <c r="F129" s="118" t="s">
        <v>1682</v>
      </c>
      <c r="H129" s="60"/>
      <c r="I129" s="60"/>
      <c r="J129" s="91" t="s">
        <v>5940</v>
      </c>
      <c r="K129" s="60"/>
      <c r="L129" s="60"/>
      <c r="P129" s="2" t="s">
        <v>659</v>
      </c>
      <c r="Q129" s="211"/>
      <c r="R129" s="118" t="s">
        <v>265</v>
      </c>
      <c r="S129" s="118" t="s">
        <v>576</v>
      </c>
      <c r="T129" s="327">
        <v>52314246.296999998</v>
      </c>
      <c r="U129" s="118"/>
    </row>
    <row r="130" spans="1:21" ht="12.75" customHeight="1" x14ac:dyDescent="0.25">
      <c r="A130" s="2" t="s">
        <v>5912</v>
      </c>
      <c r="B130" s="118" t="s">
        <v>5906</v>
      </c>
      <c r="C130" s="421" t="s">
        <v>264</v>
      </c>
      <c r="D130" s="118" t="s">
        <v>442</v>
      </c>
      <c r="E130" s="327">
        <v>36330.25</v>
      </c>
      <c r="F130" s="118" t="s">
        <v>1682</v>
      </c>
      <c r="H130" s="176" t="s">
        <v>81</v>
      </c>
      <c r="I130" s="64" t="s">
        <v>658</v>
      </c>
      <c r="J130" s="64" t="s">
        <v>201</v>
      </c>
      <c r="K130" s="175" t="s">
        <v>662</v>
      </c>
      <c r="L130" s="176" t="s">
        <v>83</v>
      </c>
      <c r="P130" s="2" t="s">
        <v>661</v>
      </c>
      <c r="Q130" s="211"/>
      <c r="R130" s="118" t="s">
        <v>265</v>
      </c>
      <c r="S130" s="118" t="s">
        <v>576</v>
      </c>
      <c r="T130" s="327">
        <v>-49454193.388052002</v>
      </c>
      <c r="U130" s="118"/>
    </row>
    <row r="131" spans="1:21" ht="12.75" customHeight="1" x14ac:dyDescent="0.25">
      <c r="A131" s="2" t="s">
        <v>2077</v>
      </c>
      <c r="B131" s="118" t="s">
        <v>5909</v>
      </c>
      <c r="C131" s="421" t="s">
        <v>265</v>
      </c>
      <c r="D131" s="118" t="s">
        <v>576</v>
      </c>
      <c r="E131" s="327">
        <v>1400000</v>
      </c>
      <c r="F131" s="118" t="s">
        <v>1682</v>
      </c>
      <c r="I131" s="118"/>
      <c r="K131" s="2">
        <v>7211597866</v>
      </c>
      <c r="P131" s="2" t="s">
        <v>659</v>
      </c>
      <c r="Q131" s="211"/>
      <c r="R131" s="118" t="s">
        <v>264</v>
      </c>
      <c r="S131" s="118" t="s">
        <v>442</v>
      </c>
      <c r="T131" s="327">
        <v>6572479.2340790005</v>
      </c>
      <c r="U131" s="118"/>
    </row>
    <row r="132" spans="1:21" ht="12.75" customHeight="1" x14ac:dyDescent="0.25">
      <c r="A132" s="2" t="s">
        <v>2077</v>
      </c>
      <c r="B132" s="118" t="s">
        <v>5907</v>
      </c>
      <c r="C132" s="421" t="s">
        <v>265</v>
      </c>
      <c r="D132" s="118" t="s">
        <v>576</v>
      </c>
      <c r="E132" s="327">
        <v>1549000</v>
      </c>
      <c r="F132" s="118" t="s">
        <v>1682</v>
      </c>
      <c r="G132" s="27"/>
      <c r="I132" s="118"/>
      <c r="K132" s="2">
        <v>2300000000</v>
      </c>
      <c r="P132" s="2" t="s">
        <v>661</v>
      </c>
      <c r="Q132" s="211"/>
      <c r="R132" s="118" t="s">
        <v>264</v>
      </c>
      <c r="S132" s="118" t="s">
        <v>442</v>
      </c>
      <c r="T132" s="420">
        <v>-6183377.2927218303</v>
      </c>
      <c r="U132" s="118"/>
    </row>
    <row r="133" spans="1:21" ht="12.75" customHeight="1" x14ac:dyDescent="0.25">
      <c r="A133" s="2" t="s">
        <v>2077</v>
      </c>
      <c r="B133" s="118" t="s">
        <v>5908</v>
      </c>
      <c r="C133" s="421" t="s">
        <v>265</v>
      </c>
      <c r="D133" s="118" t="s">
        <v>576</v>
      </c>
      <c r="E133" s="327">
        <v>1795000</v>
      </c>
      <c r="F133" s="118" t="s">
        <v>1682</v>
      </c>
      <c r="I133" s="118"/>
      <c r="K133" s="2">
        <v>2800000000</v>
      </c>
      <c r="Q133" s="211"/>
      <c r="R133" s="118"/>
      <c r="S133" s="118"/>
      <c r="T133" s="27">
        <v>0</v>
      </c>
      <c r="U133" s="118"/>
    </row>
    <row r="134" spans="1:21" ht="12.75" customHeight="1" x14ac:dyDescent="0.25">
      <c r="A134" s="2" t="s">
        <v>2077</v>
      </c>
      <c r="B134" s="118" t="s">
        <v>5906</v>
      </c>
      <c r="C134" s="421" t="s">
        <v>265</v>
      </c>
      <c r="D134" s="118" t="s">
        <v>576</v>
      </c>
      <c r="E134" s="327">
        <v>192000</v>
      </c>
      <c r="F134" s="118" t="s">
        <v>1682</v>
      </c>
      <c r="I134" s="118"/>
      <c r="K134" s="2">
        <v>500000000</v>
      </c>
      <c r="Q134" s="211"/>
      <c r="R134" s="118"/>
      <c r="S134" s="118"/>
      <c r="T134" s="397">
        <v>3249154.8503051661</v>
      </c>
      <c r="U134" s="118"/>
    </row>
    <row r="135" spans="1:21" ht="12.75" customHeight="1" x14ac:dyDescent="0.25">
      <c r="A135" s="2" t="s">
        <v>2077</v>
      </c>
      <c r="B135" s="118" t="s">
        <v>5909</v>
      </c>
      <c r="C135" s="421" t="s">
        <v>264</v>
      </c>
      <c r="D135" s="118" t="s">
        <v>442</v>
      </c>
      <c r="E135" s="327">
        <v>871926</v>
      </c>
      <c r="F135" s="118" t="s">
        <v>1682</v>
      </c>
      <c r="Q135" s="211"/>
      <c r="R135" s="118"/>
      <c r="S135" s="118"/>
      <c r="T135" s="86"/>
      <c r="U135" s="118"/>
    </row>
    <row r="136" spans="1:21" ht="12.75" customHeight="1" x14ac:dyDescent="0.25">
      <c r="A136" s="2" t="s">
        <v>2077</v>
      </c>
      <c r="B136" s="118" t="s">
        <v>5907</v>
      </c>
      <c r="C136" s="421" t="s">
        <v>264</v>
      </c>
      <c r="D136" s="118" t="s">
        <v>442</v>
      </c>
      <c r="E136" s="327">
        <v>1162568</v>
      </c>
      <c r="F136" s="118" t="s">
        <v>1682</v>
      </c>
      <c r="I136" s="5"/>
      <c r="J136" s="5"/>
      <c r="K136" s="5"/>
      <c r="L136" s="5"/>
      <c r="S136" s="118"/>
      <c r="U136" s="118"/>
    </row>
    <row r="137" spans="1:21" ht="12.75" customHeight="1" x14ac:dyDescent="0.25">
      <c r="A137" s="2" t="s">
        <v>2077</v>
      </c>
      <c r="B137" s="118" t="s">
        <v>5908</v>
      </c>
      <c r="C137" s="421" t="s">
        <v>264</v>
      </c>
      <c r="D137" s="118" t="s">
        <v>442</v>
      </c>
      <c r="E137" s="327">
        <v>995448.85000000009</v>
      </c>
      <c r="F137" s="118" t="s">
        <v>1682</v>
      </c>
      <c r="H137" s="60"/>
      <c r="I137" s="60"/>
      <c r="J137" s="91">
        <v>2022</v>
      </c>
      <c r="K137" s="60"/>
      <c r="L137" s="60"/>
      <c r="S137" s="118"/>
      <c r="U137" s="118"/>
    </row>
    <row r="138" spans="1:21" ht="12.75" customHeight="1" x14ac:dyDescent="0.25">
      <c r="A138" s="2" t="s">
        <v>2077</v>
      </c>
      <c r="B138" s="118" t="s">
        <v>5906</v>
      </c>
      <c r="C138" s="421" t="s">
        <v>264</v>
      </c>
      <c r="D138" s="118" t="s">
        <v>442</v>
      </c>
      <c r="E138" s="327">
        <v>356036.45</v>
      </c>
      <c r="F138" s="118" t="s">
        <v>1682</v>
      </c>
      <c r="H138" s="176" t="s">
        <v>81</v>
      </c>
      <c r="I138" s="64" t="s">
        <v>658</v>
      </c>
      <c r="J138" s="64" t="s">
        <v>201</v>
      </c>
      <c r="K138" s="175" t="s">
        <v>662</v>
      </c>
      <c r="L138" s="176" t="s">
        <v>83</v>
      </c>
      <c r="P138" s="178" t="s">
        <v>1685</v>
      </c>
      <c r="Q138" s="211"/>
      <c r="R138" s="118"/>
      <c r="S138" s="118" t="s">
        <v>4516</v>
      </c>
      <c r="T138" s="27"/>
      <c r="U138" s="118"/>
    </row>
    <row r="139" spans="1:21" ht="12.75" customHeight="1" x14ac:dyDescent="0.25">
      <c r="A139" s="2" t="s">
        <v>1785</v>
      </c>
      <c r="B139" s="118" t="s">
        <v>5906</v>
      </c>
      <c r="C139" s="421" t="s">
        <v>265</v>
      </c>
      <c r="D139" s="118" t="s">
        <v>576</v>
      </c>
      <c r="E139" s="327">
        <v>6924841.3329999959</v>
      </c>
      <c r="F139" s="118" t="s">
        <v>1682</v>
      </c>
      <c r="I139" s="118"/>
      <c r="K139" s="2">
        <v>7211597866</v>
      </c>
      <c r="P139" s="2" t="s">
        <v>3023</v>
      </c>
      <c r="Q139" s="118">
        <v>2024</v>
      </c>
      <c r="R139" s="118" t="s">
        <v>264</v>
      </c>
      <c r="S139" s="118" t="s">
        <v>1704</v>
      </c>
      <c r="T139" s="296">
        <v>20201307.5</v>
      </c>
      <c r="U139" s="118" t="s">
        <v>1682</v>
      </c>
    </row>
    <row r="140" spans="1:21" ht="12.75" customHeight="1" x14ac:dyDescent="0.25">
      <c r="A140" s="2" t="s">
        <v>5900</v>
      </c>
      <c r="B140" s="118" t="s">
        <v>5908</v>
      </c>
      <c r="C140" s="421" t="s">
        <v>265</v>
      </c>
      <c r="D140" s="118" t="s">
        <v>576</v>
      </c>
      <c r="E140" s="327">
        <v>2650000</v>
      </c>
      <c r="F140" s="118" t="s">
        <v>4452</v>
      </c>
      <c r="G140" s="27"/>
      <c r="I140" s="118"/>
      <c r="K140" s="2">
        <v>2300000000</v>
      </c>
      <c r="P140" s="2" t="s">
        <v>4757</v>
      </c>
      <c r="Q140" s="118">
        <v>2024</v>
      </c>
      <c r="R140" s="118" t="s">
        <v>264</v>
      </c>
      <c r="S140" s="118" t="s">
        <v>1704</v>
      </c>
      <c r="T140" s="296">
        <v>22037790</v>
      </c>
      <c r="U140" s="118" t="s">
        <v>1682</v>
      </c>
    </row>
    <row r="141" spans="1:21" ht="12.75" customHeight="1" x14ac:dyDescent="0.25">
      <c r="A141" s="2" t="s">
        <v>5900</v>
      </c>
      <c r="B141" s="118" t="s">
        <v>5906</v>
      </c>
      <c r="C141" s="421" t="s">
        <v>265</v>
      </c>
      <c r="D141" s="118" t="s">
        <v>576</v>
      </c>
      <c r="E141" s="327">
        <v>75000</v>
      </c>
      <c r="F141" s="118" t="s">
        <v>4452</v>
      </c>
      <c r="I141" s="118"/>
      <c r="K141" s="2">
        <v>2800000000</v>
      </c>
      <c r="P141" s="2" t="s">
        <v>4757</v>
      </c>
      <c r="Q141" s="118">
        <v>2025</v>
      </c>
      <c r="R141" s="118" t="s">
        <v>264</v>
      </c>
      <c r="S141" s="118" t="s">
        <v>1704</v>
      </c>
      <c r="T141" s="296">
        <v>73459300</v>
      </c>
      <c r="U141" s="118" t="s">
        <v>1682</v>
      </c>
    </row>
    <row r="142" spans="1:21" ht="12.75" customHeight="1" x14ac:dyDescent="0.25">
      <c r="A142" s="2" t="s">
        <v>5900</v>
      </c>
      <c r="B142" s="118" t="s">
        <v>5911</v>
      </c>
      <c r="C142" s="421" t="s">
        <v>265</v>
      </c>
      <c r="D142" s="118" t="s">
        <v>576</v>
      </c>
      <c r="E142" s="327">
        <v>382000</v>
      </c>
      <c r="F142" s="118" t="s">
        <v>1682</v>
      </c>
      <c r="I142" s="118"/>
      <c r="K142" s="2">
        <v>500000000</v>
      </c>
      <c r="P142" s="2" t="s">
        <v>1671</v>
      </c>
      <c r="Q142" s="118">
        <v>2024</v>
      </c>
      <c r="R142" s="118" t="s">
        <v>265</v>
      </c>
      <c r="S142" s="118" t="s">
        <v>576</v>
      </c>
      <c r="T142" s="296">
        <v>12681000</v>
      </c>
      <c r="U142" s="118" t="s">
        <v>4493</v>
      </c>
    </row>
    <row r="143" spans="1:21" ht="12.75" customHeight="1" x14ac:dyDescent="0.25">
      <c r="A143" s="2" t="s">
        <v>5900</v>
      </c>
      <c r="B143" s="118" t="s">
        <v>5909</v>
      </c>
      <c r="C143" s="421" t="s">
        <v>265</v>
      </c>
      <c r="D143" s="118" t="s">
        <v>576</v>
      </c>
      <c r="E143" s="327">
        <v>489000</v>
      </c>
      <c r="F143" s="118" t="s">
        <v>1682</v>
      </c>
      <c r="I143" s="118"/>
      <c r="K143" s="2">
        <v>4000000000</v>
      </c>
      <c r="Q143" s="212"/>
      <c r="R143" s="118"/>
      <c r="S143" s="118"/>
      <c r="T143" s="27"/>
      <c r="U143" s="118"/>
    </row>
    <row r="144" spans="1:21" ht="12.75" customHeight="1" x14ac:dyDescent="0.25">
      <c r="A144" s="2" t="s">
        <v>5900</v>
      </c>
      <c r="B144" s="118" t="s">
        <v>5907</v>
      </c>
      <c r="C144" s="421" t="s">
        <v>265</v>
      </c>
      <c r="D144" s="118" t="s">
        <v>576</v>
      </c>
      <c r="E144" s="327">
        <v>6882000</v>
      </c>
      <c r="F144" s="118" t="s">
        <v>1682</v>
      </c>
      <c r="I144" s="118"/>
      <c r="K144" s="2">
        <v>1970000000</v>
      </c>
      <c r="Q144" s="212"/>
      <c r="R144" s="118"/>
      <c r="S144" s="118"/>
      <c r="T144" s="275">
        <v>128379397.5</v>
      </c>
      <c r="U144" s="118"/>
    </row>
    <row r="145" spans="1:21" ht="12.75" customHeight="1" x14ac:dyDescent="0.25">
      <c r="A145" s="2" t="s">
        <v>5900</v>
      </c>
      <c r="B145" s="118" t="s">
        <v>5908</v>
      </c>
      <c r="C145" s="421" t="s">
        <v>265</v>
      </c>
      <c r="D145" s="118" t="s">
        <v>576</v>
      </c>
      <c r="E145" s="327">
        <v>5229000</v>
      </c>
      <c r="F145" s="118" t="s">
        <v>1682</v>
      </c>
      <c r="I145" s="118"/>
      <c r="K145" s="2">
        <v>500000000</v>
      </c>
      <c r="Q145" s="212"/>
      <c r="R145" s="118"/>
      <c r="S145" s="118"/>
      <c r="T145" s="27"/>
      <c r="U145" s="118"/>
    </row>
    <row r="146" spans="1:21" ht="12.75" customHeight="1" x14ac:dyDescent="0.25">
      <c r="A146" s="2" t="s">
        <v>5900</v>
      </c>
      <c r="B146" s="118" t="s">
        <v>5906</v>
      </c>
      <c r="C146" s="421" t="s">
        <v>265</v>
      </c>
      <c r="D146" s="118" t="s">
        <v>576</v>
      </c>
      <c r="E146" s="327">
        <v>14898830.623</v>
      </c>
      <c r="F146" s="118" t="s">
        <v>1682</v>
      </c>
      <c r="I146" s="118"/>
      <c r="K146" s="2">
        <v>2300000000</v>
      </c>
      <c r="P146" s="11" t="s">
        <v>1641</v>
      </c>
      <c r="Q146" s="211"/>
      <c r="R146" s="118"/>
      <c r="S146" s="118" t="s">
        <v>4516</v>
      </c>
      <c r="T146" s="27"/>
      <c r="U146" s="417"/>
    </row>
    <row r="147" spans="1:21" ht="12.75" customHeight="1" x14ac:dyDescent="0.25">
      <c r="A147" s="2" t="s">
        <v>5900</v>
      </c>
      <c r="B147" s="118" t="s">
        <v>5910</v>
      </c>
      <c r="C147" s="421" t="s">
        <v>264</v>
      </c>
      <c r="D147" s="118" t="s">
        <v>442</v>
      </c>
      <c r="E147" s="327">
        <v>1816512.5</v>
      </c>
      <c r="F147" s="118" t="s">
        <v>1682</v>
      </c>
      <c r="I147" s="118"/>
      <c r="K147" s="2">
        <v>3270000000</v>
      </c>
      <c r="P147" s="2" t="s">
        <v>659</v>
      </c>
      <c r="Q147" s="211"/>
      <c r="R147" s="118" t="s">
        <v>265</v>
      </c>
      <c r="S147" s="118" t="s">
        <v>576</v>
      </c>
      <c r="T147" s="327">
        <v>1849284.814</v>
      </c>
      <c r="U147" s="118"/>
    </row>
    <row r="148" spans="1:21" ht="12.75" customHeight="1" x14ac:dyDescent="0.25">
      <c r="A148" s="2" t="s">
        <v>5900</v>
      </c>
      <c r="B148" s="118" t="s">
        <v>5909</v>
      </c>
      <c r="C148" s="421" t="s">
        <v>264</v>
      </c>
      <c r="D148" s="118" t="s">
        <v>442</v>
      </c>
      <c r="E148" s="327">
        <v>799265.5</v>
      </c>
      <c r="F148" s="118" t="s">
        <v>1682</v>
      </c>
      <c r="I148" s="118"/>
      <c r="K148" s="2">
        <v>500000000</v>
      </c>
      <c r="P148" s="2" t="s">
        <v>661</v>
      </c>
      <c r="Q148" s="211"/>
      <c r="R148" s="118" t="s">
        <v>265</v>
      </c>
      <c r="S148" s="118" t="s">
        <v>576</v>
      </c>
      <c r="T148" s="736">
        <v>-1471460.49908696</v>
      </c>
      <c r="U148" s="118"/>
    </row>
    <row r="149" spans="1:21" ht="12.75" customHeight="1" x14ac:dyDescent="0.25">
      <c r="A149" s="2" t="s">
        <v>5900</v>
      </c>
      <c r="B149" s="118" t="s">
        <v>5907</v>
      </c>
      <c r="C149" s="421" t="s">
        <v>264</v>
      </c>
      <c r="D149" s="118" t="s">
        <v>442</v>
      </c>
      <c r="E149" s="327">
        <v>116256.8</v>
      </c>
      <c r="F149" s="118" t="s">
        <v>1682</v>
      </c>
      <c r="I149" s="118"/>
      <c r="K149" s="2">
        <v>1300000000</v>
      </c>
      <c r="P149" s="2" t="s">
        <v>659</v>
      </c>
      <c r="Q149" s="211"/>
      <c r="R149" s="118" t="s">
        <v>264</v>
      </c>
      <c r="S149" s="118" t="s">
        <v>442</v>
      </c>
      <c r="T149" s="735">
        <v>10684757.587264201</v>
      </c>
      <c r="U149" s="118"/>
    </row>
    <row r="150" spans="1:21" ht="12.75" customHeight="1" x14ac:dyDescent="0.25">
      <c r="A150" s="2" t="s">
        <v>5900</v>
      </c>
      <c r="B150" s="118" t="s">
        <v>5908</v>
      </c>
      <c r="C150" s="421" t="s">
        <v>264</v>
      </c>
      <c r="D150" s="118" t="s">
        <v>442</v>
      </c>
      <c r="E150" s="327">
        <v>3279415.4107000004</v>
      </c>
      <c r="F150" s="118" t="s">
        <v>1682</v>
      </c>
      <c r="I150" s="118"/>
      <c r="K150" s="2">
        <v>3790000000</v>
      </c>
      <c r="P150" s="2" t="s">
        <v>661</v>
      </c>
      <c r="Q150" s="211"/>
      <c r="R150" s="118" t="s">
        <v>264</v>
      </c>
      <c r="S150" s="118" t="s">
        <v>442</v>
      </c>
      <c r="T150" s="735">
        <v>-8090725.7909103101</v>
      </c>
      <c r="U150" s="118"/>
    </row>
    <row r="151" spans="1:21" ht="12.75" customHeight="1" x14ac:dyDescent="0.25">
      <c r="A151" s="2" t="s">
        <v>5900</v>
      </c>
      <c r="B151" s="118" t="s">
        <v>5906</v>
      </c>
      <c r="C151" s="421" t="s">
        <v>264</v>
      </c>
      <c r="D151" s="118" t="s">
        <v>442</v>
      </c>
      <c r="E151" s="327">
        <v>6469204.0946500003</v>
      </c>
      <c r="F151" s="118" t="s">
        <v>1682</v>
      </c>
      <c r="I151" s="118"/>
      <c r="K151" s="2">
        <v>3790000000</v>
      </c>
      <c r="Q151" s="211"/>
      <c r="R151" s="118"/>
      <c r="S151" s="118"/>
      <c r="T151" s="397">
        <v>2971856.1112669306</v>
      </c>
      <c r="U151" s="417"/>
    </row>
    <row r="152" spans="1:21" ht="12.75" customHeight="1" x14ac:dyDescent="0.25">
      <c r="C152" s="421"/>
      <c r="E152" s="327"/>
      <c r="I152" s="118"/>
      <c r="Q152" s="211"/>
      <c r="R152" s="118"/>
      <c r="S152" s="118"/>
      <c r="T152" s="27"/>
      <c r="U152" s="118"/>
    </row>
    <row r="153" spans="1:21" ht="12.75" customHeight="1" x14ac:dyDescent="0.2">
      <c r="E153" s="397">
        <v>144129080.81134999</v>
      </c>
      <c r="I153" s="118"/>
      <c r="P153" s="11" t="s">
        <v>1638</v>
      </c>
      <c r="Q153" s="211"/>
      <c r="R153" s="118"/>
      <c r="S153" s="118" t="s">
        <v>4516</v>
      </c>
      <c r="T153" s="86">
        <v>459478457.97556645</v>
      </c>
      <c r="U153" s="417"/>
    </row>
    <row r="154" spans="1:21" ht="12.75" customHeight="1" x14ac:dyDescent="0.2">
      <c r="I154" s="118"/>
    </row>
    <row r="155" spans="1:21" ht="12.75" customHeight="1" x14ac:dyDescent="0.2">
      <c r="I155" s="118"/>
    </row>
    <row r="156" spans="1:21" ht="12.75" customHeight="1" x14ac:dyDescent="0.2">
      <c r="I156" s="118"/>
    </row>
    <row r="157" spans="1:21" ht="12.75" customHeight="1" x14ac:dyDescent="0.2">
      <c r="A157" s="11" t="s">
        <v>1639</v>
      </c>
      <c r="B157" s="211"/>
      <c r="C157" s="118"/>
      <c r="D157" s="118" t="s">
        <v>4516</v>
      </c>
      <c r="E157" s="27"/>
      <c r="I157" s="118"/>
    </row>
    <row r="158" spans="1:21" ht="12.75" customHeight="1" x14ac:dyDescent="0.2">
      <c r="A158" s="2" t="s">
        <v>659</v>
      </c>
      <c r="B158" s="211"/>
      <c r="C158" s="118" t="s">
        <v>265</v>
      </c>
      <c r="D158" s="118" t="s">
        <v>576</v>
      </c>
      <c r="E158" s="327">
        <v>2870067.2740000002</v>
      </c>
      <c r="I158" s="118"/>
    </row>
    <row r="159" spans="1:21" ht="12.75" customHeight="1" x14ac:dyDescent="0.2">
      <c r="A159" s="2" t="s">
        <v>661</v>
      </c>
      <c r="B159" s="211"/>
      <c r="C159" s="118" t="s">
        <v>265</v>
      </c>
      <c r="D159" s="118" t="s">
        <v>576</v>
      </c>
      <c r="E159" s="327">
        <v>-2870067.2740000002</v>
      </c>
      <c r="I159" s="118"/>
    </row>
    <row r="160" spans="1:21" ht="12.75" customHeight="1" x14ac:dyDescent="0.25">
      <c r="A160" s="2" t="s">
        <v>659</v>
      </c>
      <c r="B160" s="211"/>
      <c r="C160" s="118" t="s">
        <v>264</v>
      </c>
      <c r="D160" s="118" t="s">
        <v>442</v>
      </c>
      <c r="E160" s="327">
        <v>1729568.2535890001</v>
      </c>
      <c r="I160" s="118"/>
      <c r="P160" s="144" t="s">
        <v>5783</v>
      </c>
    </row>
    <row r="161" spans="1:15" ht="12.75" customHeight="1" x14ac:dyDescent="0.2">
      <c r="A161" s="2" t="s">
        <v>661</v>
      </c>
      <c r="B161" s="211"/>
      <c r="C161" s="118" t="s">
        <v>264</v>
      </c>
      <c r="D161" s="118" t="s">
        <v>442</v>
      </c>
      <c r="E161" s="420">
        <v>-1729568.2535890001</v>
      </c>
      <c r="I161" s="118"/>
    </row>
    <row r="162" spans="1:15" ht="12.75" customHeight="1" x14ac:dyDescent="0.2">
      <c r="B162" s="211"/>
      <c r="C162" s="118"/>
      <c r="E162" s="27">
        <v>0</v>
      </c>
      <c r="I162" s="118"/>
    </row>
    <row r="163" spans="1:15" ht="12.75" customHeight="1" x14ac:dyDescent="0.2">
      <c r="B163" s="211"/>
      <c r="C163" s="118"/>
      <c r="E163" s="397">
        <v>0</v>
      </c>
      <c r="I163" s="118"/>
    </row>
    <row r="164" spans="1:15" ht="12.75" customHeight="1" x14ac:dyDescent="0.2">
      <c r="B164" s="211"/>
      <c r="C164" s="118"/>
      <c r="E164" s="86"/>
      <c r="I164" s="118"/>
    </row>
    <row r="165" spans="1:15" ht="12.75" customHeight="1" x14ac:dyDescent="0.2">
      <c r="I165" s="118"/>
    </row>
    <row r="166" spans="1:15" x14ac:dyDescent="0.2">
      <c r="I166" s="118"/>
    </row>
    <row r="167" spans="1:15" ht="12.75" customHeight="1" x14ac:dyDescent="0.2">
      <c r="A167" s="178" t="s">
        <v>1685</v>
      </c>
      <c r="B167" s="211"/>
      <c r="C167" s="118"/>
      <c r="D167" s="118" t="s">
        <v>4516</v>
      </c>
      <c r="E167" s="27"/>
      <c r="I167" s="118"/>
      <c r="O167" s="296"/>
    </row>
    <row r="168" spans="1:15" ht="12.75" customHeight="1" x14ac:dyDescent="0.2">
      <c r="A168" s="2" t="s">
        <v>4757</v>
      </c>
      <c r="B168" s="118">
        <v>2025</v>
      </c>
      <c r="C168" s="118" t="s">
        <v>264</v>
      </c>
      <c r="D168" s="118" t="s">
        <v>1704</v>
      </c>
      <c r="E168" s="295">
        <v>24220166.569786001</v>
      </c>
      <c r="F168" s="118" t="s">
        <v>1682</v>
      </c>
      <c r="I168" s="118"/>
      <c r="N168" s="545"/>
    </row>
    <row r="169" spans="1:15" ht="12.75" customHeight="1" x14ac:dyDescent="0.2">
      <c r="B169" s="212"/>
      <c r="C169" s="118"/>
      <c r="E169" s="27"/>
    </row>
    <row r="170" spans="1:15" ht="12.75" customHeight="1" x14ac:dyDescent="0.2">
      <c r="B170" s="212"/>
      <c r="C170" s="118"/>
      <c r="E170" s="275">
        <v>24220166.569786001</v>
      </c>
    </row>
    <row r="171" spans="1:15" ht="12.75" customHeight="1" x14ac:dyDescent="0.2">
      <c r="B171" s="212"/>
      <c r="C171" s="118"/>
      <c r="E171" s="27"/>
    </row>
    <row r="172" spans="1:15" ht="12.75" customHeight="1" x14ac:dyDescent="0.2">
      <c r="A172" s="11" t="s">
        <v>1641</v>
      </c>
      <c r="B172" s="211"/>
      <c r="C172" s="118"/>
      <c r="D172" s="118" t="s">
        <v>4516</v>
      </c>
      <c r="E172" s="27"/>
      <c r="F172" s="417"/>
    </row>
    <row r="173" spans="1:15" ht="12.75" customHeight="1" x14ac:dyDescent="0.2">
      <c r="A173" s="2" t="s">
        <v>659</v>
      </c>
      <c r="B173" s="211"/>
      <c r="C173" s="118" t="s">
        <v>265</v>
      </c>
      <c r="D173" s="118" t="s">
        <v>576</v>
      </c>
      <c r="E173" s="327">
        <v>0</v>
      </c>
    </row>
    <row r="174" spans="1:15" ht="12.75" customHeight="1" x14ac:dyDescent="0.2">
      <c r="A174" s="2" t="s">
        <v>661</v>
      </c>
      <c r="B174" s="211"/>
      <c r="C174" s="118" t="s">
        <v>265</v>
      </c>
      <c r="D174" s="118" t="s">
        <v>576</v>
      </c>
      <c r="E174" s="327">
        <v>0</v>
      </c>
    </row>
    <row r="175" spans="1:15" ht="19.5" customHeight="1" x14ac:dyDescent="0.2">
      <c r="A175" s="2" t="s">
        <v>659</v>
      </c>
      <c r="B175" s="211"/>
      <c r="C175" s="118" t="s">
        <v>264</v>
      </c>
      <c r="D175" s="118" t="s">
        <v>442</v>
      </c>
      <c r="E175" s="735">
        <v>773699.68509349995</v>
      </c>
    </row>
    <row r="176" spans="1:15" x14ac:dyDescent="0.2">
      <c r="A176" s="2" t="s">
        <v>661</v>
      </c>
      <c r="B176" s="211"/>
      <c r="C176" s="118" t="s">
        <v>264</v>
      </c>
      <c r="D176" s="118" t="s">
        <v>442</v>
      </c>
      <c r="E176" s="735">
        <v>-773699.68509349995</v>
      </c>
    </row>
    <row r="177" spans="1:15" ht="12.75" customHeight="1" x14ac:dyDescent="0.2">
      <c r="B177" s="211"/>
      <c r="C177" s="118"/>
      <c r="E177" s="397">
        <v>0</v>
      </c>
      <c r="F177" s="417"/>
    </row>
    <row r="178" spans="1:15" ht="12.75" customHeight="1" x14ac:dyDescent="0.25">
      <c r="B178" s="211"/>
      <c r="C178" s="118"/>
      <c r="E178" s="27"/>
      <c r="I178" s="118"/>
      <c r="O178"/>
    </row>
    <row r="179" spans="1:15" ht="12.75" customHeight="1" x14ac:dyDescent="0.25">
      <c r="A179" s="11" t="s">
        <v>1638</v>
      </c>
      <c r="B179" s="211"/>
      <c r="C179" s="118"/>
      <c r="D179" s="118" t="s">
        <v>4516</v>
      </c>
      <c r="E179" s="86">
        <v>239739985.86113602</v>
      </c>
      <c r="F179" s="417"/>
      <c r="I179" s="118"/>
      <c r="O179"/>
    </row>
    <row r="180" spans="1:15" ht="12.75" customHeight="1" x14ac:dyDescent="0.25">
      <c r="A180" s="11"/>
      <c r="B180" s="211"/>
      <c r="C180" s="118"/>
      <c r="E180" s="86"/>
      <c r="I180" s="118"/>
      <c r="O180"/>
    </row>
    <row r="181" spans="1:15" ht="12.75" customHeight="1" x14ac:dyDescent="0.25">
      <c r="A181" s="2" t="s">
        <v>0</v>
      </c>
      <c r="B181" s="211"/>
      <c r="E181" s="453">
        <v>634871147.18000078</v>
      </c>
      <c r="F181" s="667"/>
      <c r="I181" s="118"/>
      <c r="O181" s="314"/>
    </row>
    <row r="182" spans="1:15" ht="12.75" customHeight="1" x14ac:dyDescent="0.2">
      <c r="A182" s="2" t="s">
        <v>666</v>
      </c>
      <c r="B182" s="211"/>
      <c r="E182" s="327"/>
      <c r="F182" s="33"/>
      <c r="I182" s="118"/>
    </row>
    <row r="183" spans="1:15" ht="12.75" customHeight="1" x14ac:dyDescent="0.25">
      <c r="A183" s="2" t="s">
        <v>1651</v>
      </c>
      <c r="B183" s="211"/>
      <c r="E183" s="327"/>
      <c r="I183" s="118"/>
      <c r="O183"/>
    </row>
    <row r="184" spans="1:15" ht="12.75" customHeight="1" x14ac:dyDescent="0.25">
      <c r="B184" s="211"/>
      <c r="E184" s="327"/>
      <c r="I184" s="118"/>
      <c r="O184"/>
    </row>
    <row r="185" spans="1:15" ht="12.75" customHeight="1" x14ac:dyDescent="0.25">
      <c r="E185" s="805"/>
      <c r="I185" s="118"/>
      <c r="O185"/>
    </row>
    <row r="186" spans="1:15" ht="12.75" customHeight="1" x14ac:dyDescent="0.25">
      <c r="E186" s="805"/>
      <c r="I186" s="118"/>
      <c r="O186"/>
    </row>
    <row r="187" spans="1:15" ht="12.75" customHeight="1" x14ac:dyDescent="0.25">
      <c r="A187"/>
      <c r="B187"/>
      <c r="C187" s="294"/>
      <c r="D187" s="294"/>
      <c r="E187"/>
      <c r="F187" s="222"/>
      <c r="G187" s="551"/>
      <c r="I187" s="118"/>
      <c r="N187" s="296"/>
      <c r="O187" s="314"/>
    </row>
    <row r="188" spans="1:15" ht="12.75" customHeight="1" x14ac:dyDescent="0.25">
      <c r="A188"/>
      <c r="B188"/>
      <c r="C188" s="294"/>
      <c r="D188" s="294"/>
      <c r="E188" s="454"/>
      <c r="I188" s="118"/>
      <c r="O188" s="296"/>
    </row>
    <row r="189" spans="1:15" ht="15" customHeight="1" x14ac:dyDescent="0.25">
      <c r="A189"/>
      <c r="B189"/>
      <c r="C189" s="294"/>
      <c r="D189" s="294"/>
      <c r="E189" s="454"/>
      <c r="I189" s="118"/>
      <c r="O189" s="295"/>
    </row>
    <row r="190" spans="1:15" ht="15" customHeight="1" x14ac:dyDescent="0.25">
      <c r="A190"/>
      <c r="B190"/>
      <c r="C190" s="294"/>
      <c r="D190" s="294"/>
      <c r="E190" s="454"/>
      <c r="I190" s="118"/>
      <c r="O190" s="295"/>
    </row>
    <row r="191" spans="1:15" ht="12.75" customHeight="1" x14ac:dyDescent="0.25">
      <c r="A191"/>
      <c r="B191"/>
      <c r="C191" s="294"/>
      <c r="D191" s="294"/>
      <c r="E191"/>
      <c r="I191" s="118"/>
    </row>
    <row r="192" spans="1:15" ht="12.75" customHeight="1" x14ac:dyDescent="0.25">
      <c r="A192"/>
      <c r="B192"/>
      <c r="C192" s="294"/>
      <c r="D192" s="294"/>
      <c r="E192" s="314"/>
      <c r="F192" s="417"/>
      <c r="N192" s="295"/>
      <c r="O192" s="296"/>
    </row>
    <row r="193" spans="1:15" ht="12.75" customHeight="1" x14ac:dyDescent="0.25">
      <c r="A193"/>
      <c r="B193"/>
      <c r="C193" s="294"/>
      <c r="D193" s="294"/>
      <c r="E193" s="314"/>
      <c r="F193" s="222"/>
      <c r="O193" s="296"/>
    </row>
    <row r="194" spans="1:15" ht="12.75" customHeight="1" x14ac:dyDescent="0.25">
      <c r="A194"/>
      <c r="B194"/>
      <c r="C194" s="294"/>
      <c r="D194" s="294"/>
      <c r="E194" s="314"/>
      <c r="F194" s="222"/>
    </row>
    <row r="195" spans="1:15" ht="12.75" customHeight="1" x14ac:dyDescent="0.25">
      <c r="A195"/>
      <c r="B195"/>
      <c r="C195" s="294"/>
      <c r="D195" s="294"/>
      <c r="E195" s="314"/>
    </row>
    <row r="196" spans="1:15" ht="12.75" customHeight="1" x14ac:dyDescent="0.25">
      <c r="A196"/>
      <c r="B196"/>
      <c r="C196" s="294"/>
      <c r="D196" s="294"/>
      <c r="E196"/>
    </row>
    <row r="197" spans="1:15" ht="12.75" customHeight="1" x14ac:dyDescent="0.25">
      <c r="A197"/>
      <c r="B197"/>
      <c r="C197" s="294"/>
      <c r="D197" s="294"/>
      <c r="E197" s="803"/>
    </row>
    <row r="198" spans="1:15" ht="12.75" customHeight="1" x14ac:dyDescent="0.25">
      <c r="A198"/>
      <c r="B198"/>
      <c r="C198" s="294"/>
      <c r="D198" s="294"/>
      <c r="E198" s="803"/>
      <c r="O198"/>
    </row>
    <row r="199" spans="1:15" ht="12.75" customHeight="1" x14ac:dyDescent="0.25">
      <c r="A199"/>
      <c r="B199"/>
      <c r="C199" s="294"/>
      <c r="D199" s="294"/>
      <c r="E199"/>
      <c r="O199"/>
    </row>
    <row r="200" spans="1:15" ht="12.75" customHeight="1" x14ac:dyDescent="0.25">
      <c r="A200"/>
      <c r="B200"/>
      <c r="C200" s="294"/>
      <c r="D200" s="294"/>
      <c r="E200"/>
      <c r="O200"/>
    </row>
    <row r="201" spans="1:15" ht="12.75" customHeight="1" x14ac:dyDescent="0.25">
      <c r="A201"/>
      <c r="B201"/>
      <c r="C201" s="294"/>
      <c r="D201" s="294"/>
      <c r="E201"/>
      <c r="O201"/>
    </row>
    <row r="202" spans="1:15" ht="12.75" customHeight="1" x14ac:dyDescent="0.25">
      <c r="A202"/>
      <c r="B202"/>
      <c r="C202" s="294"/>
      <c r="D202" s="294"/>
      <c r="E202"/>
      <c r="O202"/>
    </row>
    <row r="203" spans="1:15" ht="12.75" customHeight="1" x14ac:dyDescent="0.25">
      <c r="A203"/>
      <c r="B203"/>
      <c r="C203" s="294"/>
      <c r="D203" s="502"/>
      <c r="E203" s="314"/>
      <c r="I203" s="118"/>
      <c r="O203"/>
    </row>
    <row r="204" spans="1:15" ht="12.75" customHeight="1" x14ac:dyDescent="0.25">
      <c r="A204"/>
      <c r="B204"/>
      <c r="C204" s="294"/>
      <c r="D204" s="294"/>
      <c r="E204"/>
      <c r="I204" s="118"/>
      <c r="O204"/>
    </row>
    <row r="205" spans="1:15" ht="12.75" customHeight="1" x14ac:dyDescent="0.25">
      <c r="A205"/>
      <c r="B205"/>
      <c r="C205" s="294"/>
      <c r="D205" s="294"/>
      <c r="E205"/>
      <c r="I205" s="118"/>
      <c r="O205"/>
    </row>
    <row r="206" spans="1:15" ht="12.75" customHeight="1" x14ac:dyDescent="0.25">
      <c r="A206"/>
      <c r="B206"/>
      <c r="C206" s="294"/>
      <c r="D206" s="294"/>
      <c r="E206"/>
      <c r="I206" s="118"/>
      <c r="O206"/>
    </row>
    <row r="207" spans="1:15" ht="12.75" customHeight="1" x14ac:dyDescent="0.25">
      <c r="A207"/>
      <c r="B207"/>
      <c r="C207" s="294"/>
      <c r="D207" s="294"/>
      <c r="E207"/>
      <c r="I207" s="118"/>
      <c r="O207"/>
    </row>
    <row r="208" spans="1:15" ht="12.75" customHeight="1" x14ac:dyDescent="0.25">
      <c r="A208"/>
      <c r="B208"/>
      <c r="C208" s="294"/>
      <c r="D208" s="294"/>
      <c r="E208"/>
      <c r="I208" s="118"/>
      <c r="O208"/>
    </row>
    <row r="209" spans="1:15" ht="12.75" customHeight="1" x14ac:dyDescent="0.25">
      <c r="A209"/>
      <c r="B209"/>
      <c r="C209" s="294"/>
      <c r="D209" s="294"/>
      <c r="E209"/>
      <c r="I209" s="118"/>
      <c r="O209"/>
    </row>
    <row r="210" spans="1:15" ht="12.75" customHeight="1" x14ac:dyDescent="0.25">
      <c r="A210"/>
      <c r="B210"/>
      <c r="C210" s="294"/>
      <c r="D210" s="294"/>
      <c r="E210"/>
      <c r="I210" s="118"/>
    </row>
    <row r="211" spans="1:15" ht="12.75" customHeight="1" x14ac:dyDescent="0.25">
      <c r="A211"/>
      <c r="B211"/>
      <c r="C211" s="294"/>
      <c r="D211" s="294"/>
      <c r="E211"/>
      <c r="I211" s="118"/>
    </row>
    <row r="212" spans="1:15" ht="27.75" customHeight="1" x14ac:dyDescent="0.25">
      <c r="A212"/>
      <c r="B212"/>
      <c r="C212" s="294"/>
      <c r="D212" s="294"/>
      <c r="E212"/>
      <c r="I212" s="118"/>
    </row>
    <row r="213" spans="1:15" ht="12.75" customHeight="1" x14ac:dyDescent="0.25">
      <c r="A213"/>
      <c r="B213"/>
      <c r="C213" s="294"/>
      <c r="D213" s="294"/>
      <c r="E213"/>
      <c r="F213" s="2"/>
    </row>
    <row r="214" spans="1:15" ht="12.75" customHeight="1" x14ac:dyDescent="0.25">
      <c r="A214"/>
      <c r="B214"/>
      <c r="C214" s="294"/>
      <c r="D214" s="294"/>
      <c r="E214"/>
    </row>
    <row r="215" spans="1:15" ht="15" x14ac:dyDescent="0.25">
      <c r="A215"/>
      <c r="B215"/>
      <c r="C215" s="294"/>
      <c r="D215" s="294"/>
      <c r="E215"/>
    </row>
    <row r="216" spans="1:15" ht="15" x14ac:dyDescent="0.25">
      <c r="A216"/>
      <c r="B216"/>
      <c r="C216" s="294"/>
      <c r="D216" s="294"/>
      <c r="E216"/>
    </row>
    <row r="217" spans="1:15" ht="15" x14ac:dyDescent="0.25">
      <c r="A217"/>
      <c r="B217"/>
      <c r="C217" s="294"/>
      <c r="D217" s="294"/>
      <c r="E217"/>
    </row>
    <row r="218" spans="1:15" ht="15" x14ac:dyDescent="0.25">
      <c r="A218"/>
      <c r="B218"/>
      <c r="C218" s="294"/>
      <c r="D218" s="294"/>
      <c r="E218"/>
    </row>
    <row r="219" spans="1:15" ht="15" x14ac:dyDescent="0.25">
      <c r="A219"/>
      <c r="B219"/>
      <c r="C219" s="294"/>
      <c r="D219" s="502"/>
      <c r="E219" s="314"/>
    </row>
    <row r="220" spans="1:15" ht="15" x14ac:dyDescent="0.25">
      <c r="A220"/>
      <c r="B220"/>
      <c r="C220" s="294"/>
      <c r="D220" s="294"/>
      <c r="E220"/>
    </row>
    <row r="221" spans="1:15" ht="15" x14ac:dyDescent="0.25">
      <c r="A221"/>
      <c r="B221"/>
      <c r="C221" s="294"/>
      <c r="D221" s="294"/>
      <c r="E221"/>
      <c r="O221"/>
    </row>
    <row r="222" spans="1:15" ht="15" x14ac:dyDescent="0.25">
      <c r="A222"/>
      <c r="B222"/>
      <c r="C222" s="294"/>
      <c r="D222" s="294"/>
      <c r="E222"/>
      <c r="O222"/>
    </row>
    <row r="223" spans="1:15" ht="15" x14ac:dyDescent="0.25">
      <c r="A223"/>
      <c r="B223"/>
      <c r="C223" s="294"/>
      <c r="D223" s="294"/>
      <c r="E223"/>
      <c r="O223"/>
    </row>
    <row r="224" spans="1:15" ht="15" x14ac:dyDescent="0.25">
      <c r="A224"/>
      <c r="B224"/>
      <c r="C224" s="294"/>
      <c r="D224" s="502"/>
      <c r="E224" s="314"/>
      <c r="O224"/>
    </row>
    <row r="225" spans="15:15" ht="15" x14ac:dyDescent="0.25">
      <c r="O225"/>
    </row>
    <row r="226" spans="15:15" ht="15" x14ac:dyDescent="0.25">
      <c r="O226"/>
    </row>
    <row r="227" spans="15:15" ht="15" x14ac:dyDescent="0.25">
      <c r="O227"/>
    </row>
    <row r="228" spans="15:15" ht="15" x14ac:dyDescent="0.25">
      <c r="O228"/>
    </row>
    <row r="229" spans="15:15" ht="15" x14ac:dyDescent="0.25">
      <c r="O229"/>
    </row>
    <row r="230" spans="15:15" ht="15" x14ac:dyDescent="0.25">
      <c r="O230"/>
    </row>
  </sheetData>
  <mergeCells count="2">
    <mergeCell ref="A3:C3"/>
    <mergeCell ref="D3:F3"/>
  </mergeCells>
  <hyperlinks>
    <hyperlink ref="L1" location="BG!A1" display="BG" xr:uid="{4DA8A0C1-3210-4821-9E02-C6B64F05A8A7}"/>
    <hyperlink ref="E1" location="BG!A1" display="BG" xr:uid="{7179099A-C7D6-48DC-8DA1-BD28546951A6}"/>
  </hyperlinks>
  <printOptions horizontalCentered="1"/>
  <pageMargins left="0.70866141732283472" right="0.70866141732283472" top="0.74803149606299213" bottom="0.74803149606299213" header="0.31496062992125984" footer="0.31496062992125984"/>
  <pageSetup paperSize="5" scale="80" orientation="portrait" r:id="rId1"/>
  <ignoredErrors>
    <ignoredError sqref="B8:B27" numberStoredAsText="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0AA163B-3F6E-43E2-99A0-AE56D7148BC2}">
          <x14:formula1>
            <xm:f>'Base de Monedas'!$A$1:$A$179</xm:f>
          </x14:formula1>
          <xm:sqref>C190:C191 I203:I212 I178:I191 C87 C76:C81 C64:C69 C157:C164 X8:X43 R8:R43 C71 C38 I104 I114:I122 I131:I134 C8:C35 C55 C94:C122 C167:C180 X61 C124:C152 I139:I168 I8:I84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C1:M38"/>
  <sheetViews>
    <sheetView showGridLines="0" zoomScale="85" zoomScaleNormal="85" workbookViewId="0">
      <selection activeCell="L34" sqref="L34"/>
    </sheetView>
  </sheetViews>
  <sheetFormatPr baseColWidth="10" defaultColWidth="11.42578125" defaultRowHeight="12.75" x14ac:dyDescent="0.2"/>
  <cols>
    <col min="1" max="2" width="2.28515625" style="2" customWidth="1"/>
    <col min="3" max="3" width="48.7109375" style="2" bestFit="1" customWidth="1"/>
    <col min="4" max="5" width="14.7109375" style="2" customWidth="1"/>
    <col min="6" max="7" width="2.28515625" style="2" customWidth="1"/>
    <col min="8" max="16384" width="11.42578125" style="2"/>
  </cols>
  <sheetData>
    <row r="1" spans="3:7" x14ac:dyDescent="0.2">
      <c r="C1" s="29" t="s">
        <v>5581</v>
      </c>
      <c r="E1" s="135" t="s">
        <v>88</v>
      </c>
    </row>
    <row r="2" spans="3:7" x14ac:dyDescent="0.2">
      <c r="D2" s="77"/>
    </row>
    <row r="3" spans="3:7" ht="15" x14ac:dyDescent="0.2">
      <c r="C3" s="860" t="s">
        <v>1723</v>
      </c>
      <c r="D3" s="860"/>
      <c r="E3" s="250"/>
    </row>
    <row r="4" spans="3:7" x14ac:dyDescent="0.2">
      <c r="C4" s="11" t="s">
        <v>191</v>
      </c>
    </row>
    <row r="5" spans="3:7" x14ac:dyDescent="0.2">
      <c r="C5" s="2" t="s">
        <v>1663</v>
      </c>
      <c r="D5" s="5"/>
      <c r="E5" s="5"/>
    </row>
    <row r="6" spans="3:7" x14ac:dyDescent="0.2">
      <c r="D6" s="5"/>
      <c r="E6" s="5"/>
    </row>
    <row r="7" spans="3:7" x14ac:dyDescent="0.2">
      <c r="C7" s="6"/>
      <c r="D7" s="5"/>
      <c r="E7" s="5"/>
    </row>
    <row r="8" spans="3:7" ht="15.75" customHeight="1" x14ac:dyDescent="0.2">
      <c r="C8" s="7" t="s">
        <v>2</v>
      </c>
      <c r="D8" s="431">
        <v>45107</v>
      </c>
      <c r="E8" s="431">
        <v>44926</v>
      </c>
      <c r="F8" s="37"/>
      <c r="G8" s="37"/>
    </row>
    <row r="9" spans="3:7" ht="12.75" customHeight="1" x14ac:dyDescent="0.2">
      <c r="C9" s="11" t="s">
        <v>85</v>
      </c>
    </row>
    <row r="10" spans="3:7" ht="12.75" hidden="1" customHeight="1" x14ac:dyDescent="0.2">
      <c r="C10" s="37" t="s">
        <v>1724</v>
      </c>
      <c r="D10" s="27">
        <v>0</v>
      </c>
      <c r="E10" s="27">
        <v>0</v>
      </c>
      <c r="F10" s="37"/>
      <c r="G10" s="37"/>
    </row>
    <row r="11" spans="3:7" ht="12.75" customHeight="1" x14ac:dyDescent="0.2">
      <c r="C11" s="37" t="s">
        <v>1010</v>
      </c>
      <c r="D11" s="27">
        <v>139862308.127</v>
      </c>
      <c r="E11" s="27">
        <v>77727222.018999994</v>
      </c>
      <c r="F11" s="37"/>
      <c r="G11" s="37"/>
    </row>
    <row r="12" spans="3:7" ht="12.75" hidden="1" customHeight="1" x14ac:dyDescent="0.2">
      <c r="C12" s="37" t="s">
        <v>1014</v>
      </c>
      <c r="D12" s="27">
        <v>0</v>
      </c>
      <c r="E12" s="27">
        <v>0</v>
      </c>
      <c r="F12" s="37"/>
      <c r="G12" s="37"/>
    </row>
    <row r="13" spans="3:7" ht="12.75" hidden="1" customHeight="1" x14ac:dyDescent="0.2">
      <c r="C13" s="37" t="s">
        <v>1799</v>
      </c>
      <c r="D13" s="27">
        <v>0</v>
      </c>
      <c r="E13" s="27">
        <v>0</v>
      </c>
      <c r="F13" s="37"/>
      <c r="G13" s="37"/>
    </row>
    <row r="14" spans="3:7" ht="12.75" customHeight="1" x14ac:dyDescent="0.2">
      <c r="C14" s="37" t="s">
        <v>5200</v>
      </c>
      <c r="D14" s="27">
        <v>14601663.356000001</v>
      </c>
      <c r="E14" s="27">
        <v>34933073.435000002</v>
      </c>
      <c r="F14" s="37"/>
      <c r="G14" s="37"/>
    </row>
    <row r="15" spans="3:7" ht="12.75" customHeight="1" x14ac:dyDescent="0.2">
      <c r="C15" s="37" t="s">
        <v>2662</v>
      </c>
      <c r="D15" s="27">
        <v>46138.690999999999</v>
      </c>
      <c r="E15" s="27">
        <v>46138.690999999999</v>
      </c>
      <c r="F15" s="37"/>
      <c r="G15" s="37"/>
    </row>
    <row r="16" spans="3:7" ht="12.75" customHeight="1" x14ac:dyDescent="0.2">
      <c r="C16" s="37"/>
      <c r="D16" s="27"/>
      <c r="E16" s="27"/>
      <c r="F16" s="37"/>
      <c r="G16" s="37"/>
    </row>
    <row r="17" spans="3:13" ht="12.75" customHeight="1" x14ac:dyDescent="0.2">
      <c r="C17" s="797" t="s">
        <v>0</v>
      </c>
      <c r="D17" s="275">
        <v>154510110.17400002</v>
      </c>
      <c r="E17" s="275">
        <v>112706434.145</v>
      </c>
      <c r="F17" s="37"/>
      <c r="G17" s="37"/>
    </row>
    <row r="18" spans="3:13" ht="12.75" customHeight="1" x14ac:dyDescent="0.2"/>
    <row r="19" spans="3:13" ht="12.75" customHeight="1" x14ac:dyDescent="0.2">
      <c r="K19" s="6"/>
      <c r="L19" s="142"/>
      <c r="M19" s="142"/>
    </row>
    <row r="20" spans="3:13" ht="12.75" customHeight="1" x14ac:dyDescent="0.2">
      <c r="L20" s="394"/>
      <c r="M20" s="394"/>
    </row>
    <row r="21" spans="3:13" ht="12.75" customHeight="1" x14ac:dyDescent="0.2">
      <c r="L21" s="26"/>
    </row>
    <row r="22" spans="3:13" x14ac:dyDescent="0.2">
      <c r="L22" s="26"/>
    </row>
    <row r="23" spans="3:13" x14ac:dyDescent="0.2">
      <c r="L23" s="26"/>
    </row>
    <row r="24" spans="3:13" x14ac:dyDescent="0.2">
      <c r="L24" s="26"/>
    </row>
    <row r="25" spans="3:13" x14ac:dyDescent="0.2">
      <c r="L25" s="26"/>
    </row>
    <row r="26" spans="3:13" x14ac:dyDescent="0.2">
      <c r="L26" s="26"/>
    </row>
    <row r="27" spans="3:13" x14ac:dyDescent="0.2">
      <c r="L27" s="26"/>
    </row>
    <row r="28" spans="3:13" x14ac:dyDescent="0.2">
      <c r="L28" s="26"/>
    </row>
    <row r="29" spans="3:13" x14ac:dyDescent="0.2">
      <c r="L29" s="26"/>
    </row>
    <row r="30" spans="3:13" x14ac:dyDescent="0.2">
      <c r="L30" s="26"/>
    </row>
    <row r="31" spans="3:13" x14ac:dyDescent="0.2">
      <c r="L31" s="26"/>
    </row>
    <row r="32" spans="3:13" x14ac:dyDescent="0.2">
      <c r="L32" s="26"/>
    </row>
    <row r="33" spans="12:12" x14ac:dyDescent="0.2">
      <c r="L33" s="26"/>
    </row>
    <row r="34" spans="12:12" x14ac:dyDescent="0.2">
      <c r="L34" s="26"/>
    </row>
    <row r="35" spans="12:12" x14ac:dyDescent="0.2">
      <c r="L35" s="26"/>
    </row>
    <row r="36" spans="12:12" x14ac:dyDescent="0.2">
      <c r="L36" s="26"/>
    </row>
    <row r="37" spans="12:12" x14ac:dyDescent="0.2">
      <c r="L37" s="26"/>
    </row>
    <row r="38" spans="12:12" x14ac:dyDescent="0.2">
      <c r="L38" s="26"/>
    </row>
  </sheetData>
  <mergeCells count="1">
    <mergeCell ref="C3:D3"/>
  </mergeCells>
  <hyperlinks>
    <hyperlink ref="E1" location="BG!A1" display="BG" xr:uid="{00000000-0004-0000-0E00-000000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C1:H22"/>
  <sheetViews>
    <sheetView showGridLines="0" zoomScale="85" zoomScaleNormal="85" workbookViewId="0">
      <selection activeCell="L34" sqref="L34"/>
    </sheetView>
  </sheetViews>
  <sheetFormatPr baseColWidth="10" defaultColWidth="11.28515625" defaultRowHeight="12.75" x14ac:dyDescent="0.2"/>
  <cols>
    <col min="1" max="2" width="2.28515625" style="2" customWidth="1"/>
    <col min="3" max="3" width="48.140625" style="35" bestFit="1" customWidth="1"/>
    <col min="4" max="5" width="15.7109375" style="35" customWidth="1"/>
    <col min="6" max="6" width="2.28515625" style="35" customWidth="1"/>
    <col min="7" max="8" width="11.28515625" style="35"/>
    <col min="9" max="16384" width="11.28515625" style="2"/>
  </cols>
  <sheetData>
    <row r="1" spans="3:8" x14ac:dyDescent="0.2">
      <c r="C1" s="11" t="s">
        <v>5581</v>
      </c>
      <c r="H1" s="791" t="s">
        <v>88</v>
      </c>
    </row>
    <row r="2" spans="3:8" x14ac:dyDescent="0.2">
      <c r="D2" s="95"/>
      <c r="E2" s="95"/>
    </row>
    <row r="3" spans="3:8" ht="15" x14ac:dyDescent="0.2">
      <c r="C3" s="860" t="s">
        <v>1725</v>
      </c>
      <c r="D3" s="860"/>
      <c r="E3" s="250"/>
    </row>
    <row r="4" spans="3:8" x14ac:dyDescent="0.2">
      <c r="C4" s="152" t="s">
        <v>191</v>
      </c>
      <c r="D4" s="5"/>
      <c r="E4" s="5"/>
    </row>
    <row r="5" spans="3:8" x14ac:dyDescent="0.2">
      <c r="C5" s="2" t="s">
        <v>1664</v>
      </c>
      <c r="D5" s="146"/>
      <c r="E5" s="146"/>
    </row>
    <row r="6" spans="3:8" x14ac:dyDescent="0.2">
      <c r="C6" s="146"/>
      <c r="D6" s="146"/>
      <c r="E6" s="146"/>
    </row>
    <row r="7" spans="3:8" x14ac:dyDescent="0.2">
      <c r="C7" s="7" t="s">
        <v>2</v>
      </c>
      <c r="D7" s="364">
        <v>45107</v>
      </c>
      <c r="E7" s="366">
        <v>44926</v>
      </c>
      <c r="F7" s="38"/>
    </row>
    <row r="8" spans="3:8" x14ac:dyDescent="0.2">
      <c r="C8" s="148" t="s">
        <v>1061</v>
      </c>
      <c r="D8" s="363">
        <v>149801.69200000001</v>
      </c>
      <c r="E8" s="496">
        <v>149801.69200000001</v>
      </c>
      <c r="F8" s="39"/>
    </row>
    <row r="9" spans="3:8" x14ac:dyDescent="0.2">
      <c r="C9" s="148" t="s">
        <v>1064</v>
      </c>
      <c r="D9" s="363">
        <v>-1475206.14</v>
      </c>
      <c r="E9" s="496">
        <v>-538793.88</v>
      </c>
      <c r="F9" s="39"/>
    </row>
    <row r="10" spans="3:8" x14ac:dyDescent="0.2">
      <c r="C10" s="148" t="s">
        <v>1068</v>
      </c>
      <c r="D10" s="363">
        <v>4476185.4409999996</v>
      </c>
      <c r="E10" s="496">
        <v>4476185.4409999996</v>
      </c>
      <c r="F10" s="39"/>
    </row>
    <row r="11" spans="3:8" x14ac:dyDescent="0.2">
      <c r="C11" s="148" t="s">
        <v>1070</v>
      </c>
      <c r="D11" s="363">
        <v>-3261891.1039999998</v>
      </c>
      <c r="E11" s="496">
        <v>-3002645.7659999998</v>
      </c>
      <c r="F11" s="39"/>
    </row>
    <row r="12" spans="3:8" x14ac:dyDescent="0.2">
      <c r="C12" s="184" t="s">
        <v>1072</v>
      </c>
      <c r="D12" s="363">
        <v>6564359.4359999998</v>
      </c>
      <c r="E12" s="496">
        <v>6564359.4359999998</v>
      </c>
      <c r="F12" s="39"/>
    </row>
    <row r="13" spans="3:8" x14ac:dyDescent="0.2">
      <c r="C13" s="184" t="s">
        <v>1080</v>
      </c>
      <c r="D13" s="363">
        <v>-6519584.7549999999</v>
      </c>
      <c r="E13" s="496">
        <v>-6402622.608</v>
      </c>
      <c r="F13" s="39"/>
    </row>
    <row r="14" spans="3:8" x14ac:dyDescent="0.2">
      <c r="C14" s="184" t="s">
        <v>1074</v>
      </c>
      <c r="D14" s="363">
        <v>4312159.0980000002</v>
      </c>
      <c r="E14" s="496">
        <v>4179923.5120000001</v>
      </c>
      <c r="F14" s="39"/>
    </row>
    <row r="15" spans="3:8" x14ac:dyDescent="0.2">
      <c r="C15" s="184" t="s">
        <v>1082</v>
      </c>
      <c r="D15" s="363">
        <v>-3818097.6269999999</v>
      </c>
      <c r="E15" s="496">
        <v>-3588988.5460000001</v>
      </c>
      <c r="F15" s="39"/>
    </row>
    <row r="16" spans="3:8" x14ac:dyDescent="0.2">
      <c r="C16" s="147" t="s">
        <v>2664</v>
      </c>
      <c r="D16" s="363">
        <v>383720.55099999998</v>
      </c>
      <c r="E16" s="496">
        <v>0</v>
      </c>
    </row>
    <row r="17" spans="3:8" x14ac:dyDescent="0.2">
      <c r="C17" s="2" t="s">
        <v>1059</v>
      </c>
      <c r="D17" s="363">
        <v>9447237.8139999993</v>
      </c>
      <c r="E17" s="496">
        <v>9447237.8139999993</v>
      </c>
      <c r="F17" s="40"/>
    </row>
    <row r="18" spans="3:8" ht="25.5" x14ac:dyDescent="0.2">
      <c r="C18" s="147" t="s">
        <v>1063</v>
      </c>
      <c r="D18" s="363">
        <v>-5573480.5880000005</v>
      </c>
      <c r="E18" s="496">
        <v>-4753816.148</v>
      </c>
    </row>
    <row r="19" spans="3:8" x14ac:dyDescent="0.2">
      <c r="C19" s="2" t="s">
        <v>2663</v>
      </c>
      <c r="D19" s="363">
        <v>2617391.0729999999</v>
      </c>
      <c r="E19" s="496">
        <v>2617391.0729999999</v>
      </c>
      <c r="F19" s="40"/>
    </row>
    <row r="20" spans="3:8" x14ac:dyDescent="0.2">
      <c r="C20" s="2" t="s">
        <v>3754</v>
      </c>
      <c r="D20" s="363">
        <v>-1523114.6629999999</v>
      </c>
      <c r="E20" s="492">
        <v>-1261164.291</v>
      </c>
      <c r="F20" s="40"/>
      <c r="G20" s="39"/>
      <c r="H20" s="39"/>
    </row>
    <row r="21" spans="3:8" x14ac:dyDescent="0.2">
      <c r="C21" s="152"/>
    </row>
    <row r="22" spans="3:8" x14ac:dyDescent="0.2">
      <c r="C22" s="152" t="s">
        <v>86</v>
      </c>
      <c r="D22" s="272">
        <v>5779480.2279999992</v>
      </c>
      <c r="E22" s="272">
        <v>7886867.7289999994</v>
      </c>
      <c r="F22" s="38"/>
    </row>
  </sheetData>
  <mergeCells count="1">
    <mergeCell ref="C3:D3"/>
  </mergeCells>
  <hyperlinks>
    <hyperlink ref="H1" location="BG!A1" display="BG" xr:uid="{00000000-0004-0000-0F00-000000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C1:G19"/>
  <sheetViews>
    <sheetView showGridLines="0" zoomScale="85" zoomScaleNormal="85" workbookViewId="0">
      <selection activeCell="L34" sqref="L34"/>
    </sheetView>
  </sheetViews>
  <sheetFormatPr baseColWidth="10" defaultColWidth="11.42578125" defaultRowHeight="12.75" x14ac:dyDescent="0.2"/>
  <cols>
    <col min="1" max="2" width="2.28515625" style="2" customWidth="1"/>
    <col min="3" max="3" width="39.85546875" style="35" customWidth="1"/>
    <col min="4" max="5" width="15.7109375" style="35" customWidth="1"/>
    <col min="6" max="6" width="2.28515625" style="35" customWidth="1"/>
    <col min="7" max="7" width="11.28515625" style="35"/>
    <col min="8" max="16384" width="11.42578125" style="2"/>
  </cols>
  <sheetData>
    <row r="1" spans="3:7" x14ac:dyDescent="0.2">
      <c r="C1" s="11" t="s">
        <v>5581</v>
      </c>
      <c r="G1" s="149" t="s">
        <v>88</v>
      </c>
    </row>
    <row r="3" spans="3:7" ht="15" x14ac:dyDescent="0.2">
      <c r="C3" s="860" t="s">
        <v>1726</v>
      </c>
      <c r="D3" s="860"/>
      <c r="E3" s="250"/>
    </row>
    <row r="4" spans="3:7" x14ac:dyDescent="0.2">
      <c r="C4" s="93" t="s">
        <v>191</v>
      </c>
      <c r="D4" s="5"/>
      <c r="E4" s="5"/>
    </row>
    <row r="5" spans="3:7" x14ac:dyDescent="0.2">
      <c r="C5" s="2" t="s">
        <v>1665</v>
      </c>
      <c r="D5" s="146"/>
      <c r="E5" s="146"/>
    </row>
    <row r="6" spans="3:7" x14ac:dyDescent="0.2">
      <c r="C6" s="182"/>
      <c r="D6" s="146"/>
      <c r="E6" s="146"/>
    </row>
    <row r="7" spans="3:7" x14ac:dyDescent="0.2">
      <c r="C7" s="7" t="s">
        <v>2</v>
      </c>
      <c r="D7" s="367">
        <v>45107</v>
      </c>
      <c r="E7" s="367">
        <v>44926</v>
      </c>
      <c r="F7" s="38"/>
    </row>
    <row r="8" spans="3:7" x14ac:dyDescent="0.2">
      <c r="C8" s="148" t="s">
        <v>1057</v>
      </c>
      <c r="D8" s="363">
        <v>16518002</v>
      </c>
      <c r="E8" s="363">
        <v>16518002</v>
      </c>
      <c r="F8" s="39"/>
    </row>
    <row r="9" spans="3:7" x14ac:dyDescent="0.2">
      <c r="C9" s="41"/>
      <c r="F9" s="40"/>
    </row>
    <row r="10" spans="3:7" x14ac:dyDescent="0.2">
      <c r="C10" s="152" t="s">
        <v>86</v>
      </c>
      <c r="D10" s="301">
        <v>16518002</v>
      </c>
      <c r="E10" s="301">
        <v>16518002</v>
      </c>
    </row>
    <row r="11" spans="3:7" x14ac:dyDescent="0.2">
      <c r="C11" s="41"/>
      <c r="F11" s="40"/>
    </row>
    <row r="12" spans="3:7" x14ac:dyDescent="0.2">
      <c r="C12" s="40"/>
      <c r="F12" s="40"/>
    </row>
    <row r="19" spans="6:6" x14ac:dyDescent="0.2">
      <c r="F19" s="2"/>
    </row>
  </sheetData>
  <mergeCells count="1">
    <mergeCell ref="C3:D3"/>
  </mergeCells>
  <hyperlinks>
    <hyperlink ref="G1" location="BG!A1" display="BG" xr:uid="{00000000-0004-0000-1000-000000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C1:I23"/>
  <sheetViews>
    <sheetView showGridLines="0" zoomScale="85" zoomScaleNormal="85" workbookViewId="0">
      <selection activeCell="L34" sqref="L34"/>
    </sheetView>
  </sheetViews>
  <sheetFormatPr baseColWidth="10" defaultColWidth="11.28515625" defaultRowHeight="12.75" x14ac:dyDescent="0.2"/>
  <cols>
    <col min="1" max="2" width="2.28515625" style="2" customWidth="1"/>
    <col min="3" max="3" width="38.7109375" style="2" customWidth="1"/>
    <col min="4" max="4" width="26.140625" style="2" bestFit="1" customWidth="1"/>
    <col min="5" max="5" width="21.42578125" style="2" bestFit="1" customWidth="1"/>
    <col min="6" max="7" width="15.7109375" style="2" customWidth="1"/>
    <col min="8" max="8" width="2.28515625" style="2" customWidth="1"/>
    <col min="9" max="16384" width="11.28515625" style="2"/>
  </cols>
  <sheetData>
    <row r="1" spans="3:9" x14ac:dyDescent="0.2">
      <c r="C1" s="11" t="s">
        <v>5581</v>
      </c>
      <c r="D1" s="156"/>
      <c r="E1" s="135" t="s">
        <v>88</v>
      </c>
    </row>
    <row r="2" spans="3:9" x14ac:dyDescent="0.2">
      <c r="F2" s="77"/>
      <c r="G2" s="77"/>
    </row>
    <row r="3" spans="3:9" ht="15" x14ac:dyDescent="0.2">
      <c r="C3" s="860" t="s">
        <v>1727</v>
      </c>
      <c r="D3" s="860"/>
      <c r="E3" s="860"/>
      <c r="F3" s="250"/>
      <c r="G3" s="250"/>
    </row>
    <row r="4" spans="3:9" x14ac:dyDescent="0.2">
      <c r="C4" s="93" t="s">
        <v>191</v>
      </c>
    </row>
    <row r="5" spans="3:9" x14ac:dyDescent="0.2">
      <c r="C5" s="18" t="s">
        <v>657</v>
      </c>
    </row>
    <row r="6" spans="3:9" x14ac:dyDescent="0.2">
      <c r="F6" s="292"/>
    </row>
    <row r="7" spans="3:9" x14ac:dyDescent="0.2">
      <c r="C7" s="11" t="s">
        <v>4521</v>
      </c>
    </row>
    <row r="8" spans="3:9" x14ac:dyDescent="0.2">
      <c r="C8" s="7" t="s">
        <v>2</v>
      </c>
      <c r="D8" s="440" t="s">
        <v>107</v>
      </c>
      <c r="E8" s="440" t="s">
        <v>299</v>
      </c>
      <c r="F8" s="441">
        <v>45107</v>
      </c>
      <c r="G8" s="441">
        <v>44926</v>
      </c>
    </row>
    <row r="9" spans="3:9" x14ac:dyDescent="0.2">
      <c r="C9" s="2" t="s">
        <v>3009</v>
      </c>
      <c r="D9" s="118" t="s">
        <v>265</v>
      </c>
      <c r="E9" s="297" t="s">
        <v>576</v>
      </c>
      <c r="F9" s="238">
        <v>3697312.9380000001</v>
      </c>
      <c r="G9" s="497">
        <v>3178393.517</v>
      </c>
    </row>
    <row r="10" spans="3:9" x14ac:dyDescent="0.2">
      <c r="C10" s="2" t="s">
        <v>3010</v>
      </c>
      <c r="D10" s="118" t="s">
        <v>264</v>
      </c>
      <c r="E10" s="297" t="s">
        <v>442</v>
      </c>
      <c r="F10" s="238">
        <v>3344453.2429999998</v>
      </c>
      <c r="G10" s="497">
        <v>2411504.0499999998</v>
      </c>
    </row>
    <row r="11" spans="3:9" x14ac:dyDescent="0.2">
      <c r="C11" s="2" t="s">
        <v>1627</v>
      </c>
      <c r="D11" s="118" t="s">
        <v>264</v>
      </c>
      <c r="E11" s="297" t="s">
        <v>442</v>
      </c>
      <c r="F11" s="238">
        <v>0</v>
      </c>
      <c r="G11" s="238">
        <v>0</v>
      </c>
      <c r="I11" s="27"/>
    </row>
    <row r="12" spans="3:9" x14ac:dyDescent="0.2">
      <c r="D12" s="118"/>
      <c r="E12" s="297"/>
      <c r="F12" s="62"/>
      <c r="G12" s="62"/>
    </row>
    <row r="13" spans="3:9" x14ac:dyDescent="0.2">
      <c r="C13" s="6" t="s">
        <v>79</v>
      </c>
      <c r="D13" s="5"/>
      <c r="E13" s="8"/>
      <c r="F13" s="262">
        <v>7041766.1809999999</v>
      </c>
      <c r="G13" s="262">
        <v>5589897.5669999998</v>
      </c>
    </row>
    <row r="14" spans="3:9" x14ac:dyDescent="0.2">
      <c r="C14" s="6"/>
      <c r="D14" s="5"/>
      <c r="E14" s="8"/>
      <c r="F14" s="62"/>
      <c r="G14" s="62"/>
    </row>
    <row r="16" spans="3:9" x14ac:dyDescent="0.2">
      <c r="C16" s="11" t="s">
        <v>4522</v>
      </c>
      <c r="F16" s="5"/>
      <c r="G16" s="5"/>
    </row>
    <row r="17" spans="3:8" x14ac:dyDescent="0.2">
      <c r="C17" s="11"/>
      <c r="F17" s="5"/>
      <c r="G17" s="5"/>
    </row>
    <row r="18" spans="3:8" x14ac:dyDescent="0.2">
      <c r="C18" s="7" t="s">
        <v>2</v>
      </c>
      <c r="D18" s="440" t="s">
        <v>107</v>
      </c>
      <c r="E18" s="440" t="s">
        <v>299</v>
      </c>
      <c r="F18" s="441">
        <v>45107</v>
      </c>
      <c r="G18" s="441">
        <v>44926</v>
      </c>
      <c r="H18" s="190"/>
    </row>
    <row r="19" spans="3:8" x14ac:dyDescent="0.2">
      <c r="C19" s="2" t="s">
        <v>3009</v>
      </c>
      <c r="D19" s="118" t="s">
        <v>265</v>
      </c>
      <c r="E19" s="297" t="s">
        <v>576</v>
      </c>
      <c r="F19" s="238">
        <v>0</v>
      </c>
      <c r="G19" s="62">
        <v>0</v>
      </c>
    </row>
    <row r="20" spans="3:8" x14ac:dyDescent="0.2">
      <c r="C20" s="2" t="s">
        <v>3010</v>
      </c>
      <c r="D20" s="118" t="s">
        <v>264</v>
      </c>
      <c r="E20" s="297" t="s">
        <v>442</v>
      </c>
      <c r="F20" s="62">
        <v>0</v>
      </c>
      <c r="G20" s="62">
        <v>0</v>
      </c>
    </row>
    <row r="21" spans="3:8" x14ac:dyDescent="0.2">
      <c r="C21" s="2" t="s">
        <v>1627</v>
      </c>
      <c r="D21" s="118" t="s">
        <v>264</v>
      </c>
      <c r="E21" s="297" t="s">
        <v>442</v>
      </c>
      <c r="F21" s="62">
        <v>0</v>
      </c>
      <c r="G21" s="62">
        <v>0</v>
      </c>
    </row>
    <row r="22" spans="3:8" x14ac:dyDescent="0.2">
      <c r="D22" s="118"/>
      <c r="E22" s="297"/>
      <c r="F22" s="62"/>
      <c r="G22" s="62"/>
    </row>
    <row r="23" spans="3:8" x14ac:dyDescent="0.2">
      <c r="C23" s="6" t="s">
        <v>79</v>
      </c>
      <c r="D23" s="5"/>
      <c r="E23" s="8"/>
      <c r="F23" s="262">
        <v>0</v>
      </c>
      <c r="G23" s="262">
        <v>0</v>
      </c>
    </row>
  </sheetData>
  <mergeCells count="1">
    <mergeCell ref="C3:E3"/>
  </mergeCells>
  <hyperlinks>
    <hyperlink ref="E1" location="BG!A1" display="BG" xr:uid="{00000000-0004-0000-1100-000000000000}"/>
  </hyperlinks>
  <printOptions horizontalCentered="1"/>
  <pageMargins left="0.70866141732283472" right="0.70866141732283472" top="0.74803149606299213" bottom="0.74803149606299213" header="0.31496062992125984" footer="0.31496062992125984"/>
  <pageSetup paperSize="5" scale="75" fitToWidth="2" fitToHeight="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'Base de Monedas'!$A$1:$A$179</xm:f>
          </x14:formula1>
          <xm:sqref>D10:D13 D20:D23</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C1:H17"/>
  <sheetViews>
    <sheetView showGridLines="0" zoomScale="85" zoomScaleNormal="85" workbookViewId="0">
      <selection activeCell="L34" sqref="L34"/>
    </sheetView>
  </sheetViews>
  <sheetFormatPr baseColWidth="10" defaultColWidth="11.28515625" defaultRowHeight="12.75" x14ac:dyDescent="0.2"/>
  <cols>
    <col min="1" max="2" width="2.28515625" style="2" customWidth="1"/>
    <col min="3" max="3" width="54.5703125" style="35" customWidth="1"/>
    <col min="4" max="5" width="15.7109375" style="35" customWidth="1"/>
    <col min="6" max="6" width="2.28515625" style="35" customWidth="1"/>
    <col min="7" max="8" width="11.28515625" style="35"/>
    <col min="9" max="16384" width="11.28515625" style="2"/>
  </cols>
  <sheetData>
    <row r="1" spans="3:6" x14ac:dyDescent="0.2">
      <c r="C1" s="11" t="s">
        <v>5581</v>
      </c>
      <c r="F1" s="149" t="s">
        <v>88</v>
      </c>
    </row>
    <row r="3" spans="3:6" ht="15" x14ac:dyDescent="0.2">
      <c r="C3" s="860" t="s">
        <v>1731</v>
      </c>
      <c r="D3" s="860"/>
      <c r="E3" s="860"/>
    </row>
    <row r="4" spans="3:6" x14ac:dyDescent="0.2">
      <c r="C4" s="93" t="s">
        <v>191</v>
      </c>
    </row>
    <row r="5" spans="3:6" x14ac:dyDescent="0.2">
      <c r="D5" s="5"/>
      <c r="E5" s="5"/>
    </row>
    <row r="6" spans="3:6" x14ac:dyDescent="0.2">
      <c r="C6" s="396" t="s">
        <v>2</v>
      </c>
      <c r="D6" s="444">
        <v>45107</v>
      </c>
      <c r="E6" s="444">
        <v>44926</v>
      </c>
    </row>
    <row r="7" spans="3:6" x14ac:dyDescent="0.2">
      <c r="C7" s="90" t="s">
        <v>5800</v>
      </c>
      <c r="D7" s="27">
        <v>0</v>
      </c>
      <c r="E7" s="27">
        <v>69915.33</v>
      </c>
    </row>
    <row r="8" spans="3:6" x14ac:dyDescent="0.2">
      <c r="C8" s="90" t="s">
        <v>1596</v>
      </c>
      <c r="D8" s="27">
        <v>9253910.4459999986</v>
      </c>
      <c r="E8" s="27">
        <v>0</v>
      </c>
    </row>
    <row r="9" spans="3:6" hidden="1" x14ac:dyDescent="0.2">
      <c r="C9" s="90" t="s">
        <v>1174</v>
      </c>
      <c r="D9" s="27">
        <v>0</v>
      </c>
      <c r="E9" s="27">
        <v>0</v>
      </c>
    </row>
    <row r="10" spans="3:6" hidden="1" x14ac:dyDescent="0.2">
      <c r="C10" s="90" t="s">
        <v>1175</v>
      </c>
      <c r="D10" s="27">
        <v>0</v>
      </c>
      <c r="E10" s="27">
        <v>0</v>
      </c>
    </row>
    <row r="11" spans="3:6" ht="12.75" hidden="1" customHeight="1" x14ac:dyDescent="0.2">
      <c r="C11" s="90" t="s">
        <v>1177</v>
      </c>
      <c r="D11" s="27">
        <v>0</v>
      </c>
      <c r="E11" s="27">
        <v>0</v>
      </c>
    </row>
    <row r="12" spans="3:6" hidden="1" x14ac:dyDescent="0.2">
      <c r="C12" s="90" t="s">
        <v>1178</v>
      </c>
      <c r="D12" s="27">
        <v>0</v>
      </c>
      <c r="E12" s="27">
        <v>0</v>
      </c>
    </row>
    <row r="13" spans="3:6" hidden="1" x14ac:dyDescent="0.2">
      <c r="C13" s="2" t="s">
        <v>1780</v>
      </c>
      <c r="D13" s="27">
        <v>0</v>
      </c>
      <c r="E13" s="27">
        <v>0</v>
      </c>
    </row>
    <row r="14" spans="3:6" x14ac:dyDescent="0.2">
      <c r="C14" s="11" t="s">
        <v>0</v>
      </c>
      <c r="D14" s="814">
        <v>9253910.4459999986</v>
      </c>
      <c r="E14" s="397">
        <v>69915.33</v>
      </c>
    </row>
    <row r="17" spans="6:6" x14ac:dyDescent="0.2">
      <c r="F17" s="2"/>
    </row>
  </sheetData>
  <mergeCells count="1">
    <mergeCell ref="C3:E3"/>
  </mergeCells>
  <hyperlinks>
    <hyperlink ref="F1" location="BG!A1" display="BG" xr:uid="{00000000-0004-0000-1600-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C1:F25"/>
  <sheetViews>
    <sheetView showGridLines="0" zoomScale="85" zoomScaleNormal="85" workbookViewId="0">
      <selection activeCell="L34" sqref="L34"/>
    </sheetView>
  </sheetViews>
  <sheetFormatPr baseColWidth="10" defaultColWidth="11.42578125" defaultRowHeight="12.75" x14ac:dyDescent="0.2"/>
  <cols>
    <col min="1" max="2" width="2.28515625" style="2" customWidth="1"/>
    <col min="3" max="3" width="54.5703125" style="2" customWidth="1"/>
    <col min="4" max="5" width="15.7109375" style="2" customWidth="1"/>
    <col min="6" max="6" width="3.28515625" style="2" bestFit="1" customWidth="1"/>
    <col min="7" max="16384" width="11.42578125" style="2"/>
  </cols>
  <sheetData>
    <row r="1" spans="3:6" x14ac:dyDescent="0.2">
      <c r="C1" s="11" t="s">
        <v>5581</v>
      </c>
      <c r="F1" s="156" t="s">
        <v>88</v>
      </c>
    </row>
    <row r="2" spans="3:6" x14ac:dyDescent="0.2">
      <c r="D2" s="77"/>
    </row>
    <row r="3" spans="3:6" ht="15" x14ac:dyDescent="0.2">
      <c r="C3" s="860" t="s">
        <v>1760</v>
      </c>
      <c r="D3" s="860"/>
      <c r="E3" s="250"/>
    </row>
    <row r="4" spans="3:6" x14ac:dyDescent="0.2">
      <c r="C4" s="913" t="s">
        <v>191</v>
      </c>
      <c r="D4" s="913"/>
    </row>
    <row r="5" spans="3:6" x14ac:dyDescent="0.2">
      <c r="C5" s="18" t="s">
        <v>1630</v>
      </c>
    </row>
    <row r="6" spans="3:6" x14ac:dyDescent="0.2">
      <c r="C6" s="18"/>
    </row>
    <row r="7" spans="3:6" x14ac:dyDescent="0.2">
      <c r="C7" s="157" t="s">
        <v>1718</v>
      </c>
    </row>
    <row r="8" spans="3:6" x14ac:dyDescent="0.2">
      <c r="C8" s="157"/>
    </row>
    <row r="9" spans="3:6" x14ac:dyDescent="0.2">
      <c r="C9" s="13" t="s">
        <v>2</v>
      </c>
      <c r="D9" s="364">
        <v>45107</v>
      </c>
      <c r="E9" s="366">
        <v>44926</v>
      </c>
    </row>
    <row r="10" spans="3:6" hidden="1" x14ac:dyDescent="0.2">
      <c r="C10" s="5" t="s">
        <v>1089</v>
      </c>
      <c r="D10" s="82">
        <v>0</v>
      </c>
      <c r="E10" s="82">
        <v>0</v>
      </c>
    </row>
    <row r="11" spans="3:6" x14ac:dyDescent="0.2">
      <c r="C11" s="5" t="s">
        <v>1668</v>
      </c>
      <c r="D11" s="82">
        <v>99454634.645999983</v>
      </c>
      <c r="E11" s="498">
        <v>14618095.840000002</v>
      </c>
    </row>
    <row r="12" spans="3:6" hidden="1" x14ac:dyDescent="0.2">
      <c r="C12" s="5" t="s">
        <v>1505</v>
      </c>
      <c r="D12" s="82">
        <v>0</v>
      </c>
      <c r="E12" s="498">
        <v>0</v>
      </c>
    </row>
    <row r="13" spans="3:6" x14ac:dyDescent="0.2">
      <c r="C13" s="5"/>
      <c r="D13" s="82"/>
      <c r="E13" s="82"/>
    </row>
    <row r="14" spans="3:6" s="5" customFormat="1" x14ac:dyDescent="0.2">
      <c r="C14" s="16" t="s">
        <v>10</v>
      </c>
      <c r="D14" s="260">
        <v>99454634.645999983</v>
      </c>
      <c r="E14" s="260">
        <v>14618095.840000002</v>
      </c>
    </row>
    <row r="15" spans="3:6" s="5" customFormat="1" x14ac:dyDescent="0.2">
      <c r="C15" s="16"/>
      <c r="D15" s="84"/>
      <c r="E15" s="82"/>
    </row>
    <row r="16" spans="3:6" s="5" customFormat="1" x14ac:dyDescent="0.2">
      <c r="C16" s="157" t="s">
        <v>1719</v>
      </c>
      <c r="D16" s="84"/>
      <c r="E16" s="85"/>
    </row>
    <row r="18" spans="3:5" x14ac:dyDescent="0.2">
      <c r="C18" s="13" t="s">
        <v>2</v>
      </c>
      <c r="D18" s="364">
        <v>45107</v>
      </c>
      <c r="E18" s="366">
        <v>44561</v>
      </c>
    </row>
    <row r="19" spans="3:5" x14ac:dyDescent="0.2">
      <c r="C19" s="14" t="s">
        <v>12</v>
      </c>
      <c r="D19" s="82">
        <v>0</v>
      </c>
      <c r="E19" s="82">
        <v>0</v>
      </c>
    </row>
    <row r="20" spans="3:5" x14ac:dyDescent="0.2">
      <c r="C20" s="5" t="s">
        <v>1667</v>
      </c>
      <c r="D20" s="82">
        <v>0</v>
      </c>
      <c r="E20" s="82">
        <v>0</v>
      </c>
    </row>
    <row r="21" spans="3:5" x14ac:dyDescent="0.2">
      <c r="C21" s="5" t="s">
        <v>95</v>
      </c>
      <c r="D21" s="82">
        <v>0</v>
      </c>
      <c r="E21" s="82">
        <v>0</v>
      </c>
    </row>
    <row r="22" spans="3:5" x14ac:dyDescent="0.2">
      <c r="C22" s="65"/>
      <c r="D22" s="82"/>
    </row>
    <row r="23" spans="3:5" x14ac:dyDescent="0.2">
      <c r="C23" s="16" t="s">
        <v>10</v>
      </c>
      <c r="D23" s="274">
        <v>0</v>
      </c>
      <c r="E23" s="274">
        <v>0</v>
      </c>
    </row>
    <row r="24" spans="3:5" x14ac:dyDescent="0.2">
      <c r="C24" s="5"/>
      <c r="D24" s="5"/>
      <c r="E24" s="5"/>
    </row>
    <row r="25" spans="3:5" x14ac:dyDescent="0.2">
      <c r="C25" s="16"/>
      <c r="D25" s="5"/>
      <c r="E25" s="9"/>
    </row>
  </sheetData>
  <mergeCells count="2">
    <mergeCell ref="C4:D4"/>
    <mergeCell ref="C3:D3"/>
  </mergeCells>
  <hyperlinks>
    <hyperlink ref="F1" location="BG!A1" display="BG" xr:uid="{00000000-0004-0000-1700-000000000000}"/>
  </hyperlinks>
  <printOptions horizontalCentered="1"/>
  <pageMargins left="0.70866141732283472" right="0.70866141732283472" top="0.74803149606299213" bottom="0.74803149606299213" header="0.31496062992125984" footer="0.31496062992125984"/>
  <pageSetup paperSize="5" scale="8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C1:AJ19"/>
  <sheetViews>
    <sheetView showGridLines="0" zoomScale="85" zoomScaleNormal="85" workbookViewId="0">
      <selection activeCell="L34" sqref="L34"/>
    </sheetView>
  </sheetViews>
  <sheetFormatPr baseColWidth="10" defaultColWidth="11.28515625" defaultRowHeight="12.75" x14ac:dyDescent="0.2"/>
  <cols>
    <col min="1" max="2" width="2.28515625" style="2" customWidth="1"/>
    <col min="3" max="3" width="44.7109375" style="35" customWidth="1"/>
    <col min="4" max="5" width="15.7109375" style="35" customWidth="1"/>
    <col min="6" max="6" width="2.28515625" style="35" customWidth="1"/>
    <col min="7" max="36" width="11.28515625" style="35"/>
    <col min="37" max="16384" width="11.28515625" style="2"/>
  </cols>
  <sheetData>
    <row r="1" spans="3:36" x14ac:dyDescent="0.2">
      <c r="C1" s="11" t="s">
        <v>5581</v>
      </c>
      <c r="F1" s="149" t="s">
        <v>88</v>
      </c>
    </row>
    <row r="4" spans="3:36" ht="15" x14ac:dyDescent="0.2">
      <c r="C4" s="860" t="s">
        <v>1729</v>
      </c>
      <c r="D4" s="860"/>
      <c r="E4" s="860"/>
      <c r="V4" s="2"/>
      <c r="W4" s="2"/>
      <c r="X4" s="2"/>
      <c r="Y4" s="2"/>
      <c r="Z4" s="2"/>
      <c r="AA4" s="2"/>
      <c r="AB4" s="2"/>
      <c r="AC4" s="2"/>
      <c r="AD4" s="2"/>
      <c r="AE4" s="2"/>
      <c r="AF4" s="2"/>
      <c r="AG4" s="2"/>
      <c r="AH4" s="2"/>
      <c r="AI4" s="2"/>
      <c r="AJ4" s="2"/>
    </row>
    <row r="5" spans="3:36" x14ac:dyDescent="0.2">
      <c r="C5" s="93" t="s">
        <v>191</v>
      </c>
    </row>
    <row r="6" spans="3:36" x14ac:dyDescent="0.2">
      <c r="D6" s="5"/>
      <c r="E6" s="5"/>
    </row>
    <row r="7" spans="3:36" x14ac:dyDescent="0.2">
      <c r="C7" s="395" t="s">
        <v>89</v>
      </c>
      <c r="D7" s="444">
        <v>45107</v>
      </c>
      <c r="E7" s="444">
        <v>44926</v>
      </c>
      <c r="F7" s="38"/>
      <c r="V7" s="2"/>
      <c r="W7" s="2"/>
      <c r="X7" s="2"/>
      <c r="Y7" s="2"/>
      <c r="Z7" s="2"/>
      <c r="AA7" s="2"/>
      <c r="AB7" s="2"/>
      <c r="AC7" s="2"/>
      <c r="AD7" s="2"/>
      <c r="AE7" s="2"/>
      <c r="AF7" s="2"/>
      <c r="AG7" s="2"/>
      <c r="AH7" s="2"/>
      <c r="AI7" s="2"/>
      <c r="AJ7" s="2"/>
    </row>
    <row r="8" spans="3:36" x14ac:dyDescent="0.2">
      <c r="C8" s="39" t="s">
        <v>77</v>
      </c>
      <c r="D8" s="39"/>
      <c r="E8" s="39"/>
      <c r="F8" s="39"/>
      <c r="V8" s="2"/>
      <c r="W8" s="2"/>
      <c r="X8" s="2"/>
      <c r="Y8" s="2"/>
      <c r="Z8" s="2"/>
      <c r="AA8" s="2"/>
      <c r="AB8" s="2"/>
      <c r="AC8" s="2"/>
      <c r="AD8" s="2"/>
      <c r="AE8" s="2"/>
      <c r="AF8" s="2"/>
      <c r="AG8" s="2"/>
      <c r="AH8" s="2"/>
      <c r="AI8" s="2"/>
      <c r="AJ8" s="2"/>
    </row>
    <row r="9" spans="3:36" x14ac:dyDescent="0.2">
      <c r="C9" s="40" t="s">
        <v>90</v>
      </c>
      <c r="F9" s="40"/>
      <c r="V9" s="2"/>
      <c r="W9" s="2"/>
      <c r="X9" s="2"/>
      <c r="Y9" s="2"/>
      <c r="Z9" s="2"/>
      <c r="AA9" s="2"/>
      <c r="AB9" s="2"/>
      <c r="AC9" s="2"/>
      <c r="AD9" s="2"/>
      <c r="AE9" s="2"/>
      <c r="AF9" s="2"/>
      <c r="AG9" s="2"/>
      <c r="AH9" s="2"/>
      <c r="AI9" s="2"/>
      <c r="AJ9" s="2"/>
    </row>
    <row r="10" spans="3:36" x14ac:dyDescent="0.2">
      <c r="C10" s="40" t="s">
        <v>80</v>
      </c>
      <c r="F10" s="40"/>
      <c r="V10" s="2"/>
      <c r="W10" s="2"/>
      <c r="X10" s="2"/>
      <c r="Y10" s="2"/>
      <c r="Z10" s="2"/>
      <c r="AA10" s="2"/>
      <c r="AB10" s="2"/>
      <c r="AC10" s="2"/>
      <c r="AD10" s="2"/>
      <c r="AE10" s="2"/>
      <c r="AF10" s="2"/>
      <c r="AG10" s="2"/>
      <c r="AH10" s="2"/>
      <c r="AI10" s="2"/>
      <c r="AJ10" s="2"/>
    </row>
    <row r="11" spans="3:36" x14ac:dyDescent="0.2">
      <c r="C11" s="40" t="s">
        <v>91</v>
      </c>
      <c r="F11" s="40"/>
      <c r="V11" s="2"/>
      <c r="W11" s="2"/>
      <c r="X11" s="2"/>
      <c r="Y11" s="2"/>
      <c r="Z11" s="2"/>
      <c r="AA11" s="2"/>
      <c r="AB11" s="2"/>
      <c r="AC11" s="2"/>
      <c r="AD11" s="2"/>
      <c r="AE11" s="2"/>
      <c r="AF11" s="2"/>
      <c r="AG11" s="2"/>
      <c r="AH11" s="2"/>
      <c r="AI11" s="2"/>
      <c r="AJ11" s="2"/>
    </row>
    <row r="12" spans="3:36" x14ac:dyDescent="0.2">
      <c r="C12" s="40" t="s">
        <v>92</v>
      </c>
      <c r="F12" s="40"/>
      <c r="V12" s="2"/>
      <c r="W12" s="2"/>
      <c r="X12" s="2"/>
      <c r="Y12" s="2"/>
      <c r="Z12" s="2"/>
      <c r="AA12" s="2"/>
      <c r="AB12" s="2"/>
      <c r="AC12" s="2"/>
      <c r="AD12" s="2"/>
      <c r="AE12" s="2"/>
      <c r="AF12" s="2"/>
      <c r="AG12" s="2"/>
      <c r="AH12" s="2"/>
      <c r="AI12" s="2"/>
      <c r="AJ12" s="2"/>
    </row>
    <row r="13" spans="3:36" x14ac:dyDescent="0.2">
      <c r="C13" s="67"/>
      <c r="D13" s="39"/>
      <c r="E13" s="39"/>
      <c r="F13" s="39"/>
      <c r="V13" s="2"/>
      <c r="W13" s="2"/>
      <c r="X13" s="2"/>
      <c r="Y13" s="2"/>
      <c r="Z13" s="2"/>
      <c r="AA13" s="2"/>
      <c r="AB13" s="2"/>
      <c r="AC13" s="2"/>
      <c r="AD13" s="2"/>
      <c r="AE13" s="2"/>
      <c r="AF13" s="2"/>
      <c r="AG13" s="2"/>
      <c r="AH13" s="2"/>
      <c r="AI13" s="2"/>
      <c r="AJ13" s="2"/>
    </row>
    <row r="14" spans="3:36" x14ac:dyDescent="0.2">
      <c r="C14" s="152" t="s">
        <v>86</v>
      </c>
      <c r="D14" s="273">
        <v>0</v>
      </c>
      <c r="E14" s="273">
        <v>0</v>
      </c>
      <c r="V14" s="2"/>
      <c r="W14" s="2"/>
      <c r="X14" s="2"/>
      <c r="Y14" s="2"/>
      <c r="Z14" s="2"/>
      <c r="AA14" s="2"/>
      <c r="AB14" s="2"/>
      <c r="AC14" s="2"/>
      <c r="AD14" s="2"/>
      <c r="AE14" s="2"/>
      <c r="AF14" s="2"/>
      <c r="AG14" s="2"/>
      <c r="AH14" s="2"/>
      <c r="AI14" s="2"/>
      <c r="AJ14" s="2"/>
    </row>
    <row r="15" spans="3:36" x14ac:dyDescent="0.2">
      <c r="C15" s="41"/>
      <c r="F15" s="40"/>
      <c r="V15" s="2"/>
      <c r="W15" s="2"/>
      <c r="X15" s="2"/>
      <c r="Y15" s="2"/>
      <c r="Z15" s="2"/>
      <c r="AA15" s="2"/>
      <c r="AB15" s="2"/>
      <c r="AC15" s="2"/>
      <c r="AD15" s="2"/>
      <c r="AE15" s="2"/>
      <c r="AF15" s="2"/>
      <c r="AG15" s="2"/>
      <c r="AH15" s="2"/>
      <c r="AI15" s="2"/>
      <c r="AJ15" s="2"/>
    </row>
    <row r="16" spans="3:36" x14ac:dyDescent="0.2">
      <c r="C16" s="40"/>
      <c r="F16" s="40"/>
      <c r="V16" s="2"/>
      <c r="W16" s="2"/>
      <c r="X16" s="2"/>
      <c r="Y16" s="2"/>
      <c r="Z16" s="2"/>
      <c r="AA16" s="2"/>
      <c r="AB16" s="2"/>
      <c r="AC16" s="2"/>
      <c r="AD16" s="2"/>
      <c r="AE16" s="2"/>
      <c r="AF16" s="2"/>
      <c r="AG16" s="2"/>
      <c r="AH16" s="2"/>
      <c r="AI16" s="2"/>
      <c r="AJ16" s="2"/>
    </row>
    <row r="17" spans="3:36" x14ac:dyDescent="0.2">
      <c r="C17" s="41"/>
      <c r="F17" s="40"/>
      <c r="G17" s="39"/>
      <c r="H17" s="39"/>
      <c r="V17" s="2"/>
      <c r="W17" s="2"/>
      <c r="X17" s="2"/>
      <c r="Y17" s="2"/>
      <c r="Z17" s="2"/>
      <c r="AA17" s="2"/>
      <c r="AB17" s="2"/>
      <c r="AC17" s="2"/>
      <c r="AD17" s="2"/>
      <c r="AE17" s="2"/>
      <c r="AF17" s="2"/>
      <c r="AG17" s="2"/>
      <c r="AH17" s="2"/>
      <c r="AI17" s="2"/>
      <c r="AJ17" s="2"/>
    </row>
    <row r="18" spans="3:36" x14ac:dyDescent="0.2">
      <c r="V18" s="2"/>
      <c r="W18" s="2"/>
      <c r="X18" s="2"/>
      <c r="Y18" s="2"/>
      <c r="Z18" s="2"/>
      <c r="AA18" s="2"/>
      <c r="AB18" s="2"/>
      <c r="AC18" s="2"/>
      <c r="AD18" s="2"/>
      <c r="AE18" s="2"/>
      <c r="AF18" s="2"/>
      <c r="AG18" s="2"/>
      <c r="AH18" s="2"/>
      <c r="AI18" s="2"/>
      <c r="AJ18" s="2"/>
    </row>
    <row r="19" spans="3:36" x14ac:dyDescent="0.2">
      <c r="F19" s="2"/>
    </row>
  </sheetData>
  <mergeCells count="1">
    <mergeCell ref="C4:E4"/>
  </mergeCells>
  <hyperlinks>
    <hyperlink ref="F1" location="BG!A1" display="BG" xr:uid="{00000000-0004-0000-13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8A7B4-14D9-4536-89B5-03C3505B8304}">
  <sheetPr filterMode="1"/>
  <dimension ref="A1:Q678"/>
  <sheetViews>
    <sheetView topLeftCell="G346" zoomScaleNormal="100" workbookViewId="0">
      <selection activeCell="H393" sqref="H393"/>
    </sheetView>
  </sheetViews>
  <sheetFormatPr baseColWidth="10" defaultColWidth="11.42578125" defaultRowHeight="15" x14ac:dyDescent="0.25"/>
  <cols>
    <col min="1" max="1" width="10.7109375" style="643" bestFit="1" customWidth="1"/>
    <col min="2" max="2" width="8.42578125" bestFit="1" customWidth="1"/>
    <col min="3" max="3" width="16.140625" bestFit="1" customWidth="1"/>
    <col min="4" max="4" width="22.85546875" bestFit="1" customWidth="1"/>
    <col min="5" max="7" width="22.85546875" customWidth="1"/>
    <col min="8" max="8" width="58.85546875" bestFit="1" customWidth="1"/>
    <col min="9" max="9" width="27.42578125" style="294" bestFit="1" customWidth="1"/>
    <col min="10" max="10" width="16" style="519" customWidth="1"/>
    <col min="11" max="11" width="46" bestFit="1" customWidth="1"/>
    <col min="12" max="12" width="52.7109375" customWidth="1"/>
    <col min="13" max="13" width="73.7109375" bestFit="1" customWidth="1"/>
    <col min="14" max="14" width="20" bestFit="1" customWidth="1"/>
    <col min="15" max="15" width="28.7109375" bestFit="1" customWidth="1"/>
    <col min="16" max="16" width="12" bestFit="1" customWidth="1"/>
  </cols>
  <sheetData>
    <row r="1" spans="1:17" ht="17.25" customHeight="1" x14ac:dyDescent="0.25">
      <c r="A1" s="643" t="s">
        <v>691</v>
      </c>
      <c r="B1" t="s">
        <v>692</v>
      </c>
      <c r="C1" s="382" t="s">
        <v>693</v>
      </c>
      <c r="D1" t="s">
        <v>694</v>
      </c>
      <c r="E1" t="s">
        <v>1956</v>
      </c>
      <c r="F1" t="s">
        <v>1955</v>
      </c>
      <c r="G1" t="s">
        <v>2079</v>
      </c>
      <c r="H1" t="s">
        <v>695</v>
      </c>
      <c r="I1" s="454" t="s">
        <v>699</v>
      </c>
      <c r="J1" s="744" t="s">
        <v>2091</v>
      </c>
      <c r="K1" s="314" t="s">
        <v>3000</v>
      </c>
      <c r="L1" s="314" t="s">
        <v>1808</v>
      </c>
      <c r="M1" s="314" t="s">
        <v>3001</v>
      </c>
      <c r="N1" s="314" t="s">
        <v>2092</v>
      </c>
      <c r="O1" s="293" t="s">
        <v>697</v>
      </c>
      <c r="P1" s="415" t="s">
        <v>3021</v>
      </c>
      <c r="Q1" s="601" t="s">
        <v>5172</v>
      </c>
    </row>
    <row r="2" spans="1:17" hidden="1" x14ac:dyDescent="0.25">
      <c r="C2" s="382"/>
      <c r="H2" s="385" t="s">
        <v>700</v>
      </c>
      <c r="I2" s="732">
        <v>21162226.600000001</v>
      </c>
      <c r="J2" s="314">
        <f t="shared" ref="J2:J65" si="0">I2/1000</f>
        <v>21162.226600000002</v>
      </c>
      <c r="K2" s="640"/>
      <c r="L2" s="314"/>
      <c r="M2" s="314"/>
      <c r="N2" s="314"/>
      <c r="O2" s="455">
        <f>+I2</f>
        <v>21162226.600000001</v>
      </c>
      <c r="P2" s="314"/>
    </row>
    <row r="3" spans="1:17" hidden="1" x14ac:dyDescent="0.25">
      <c r="C3" s="382"/>
      <c r="H3" s="385" t="s">
        <v>1088</v>
      </c>
      <c r="I3" s="732">
        <v>-33354105.579999998</v>
      </c>
      <c r="J3" s="314">
        <f t="shared" si="0"/>
        <v>-33354.105579999996</v>
      </c>
      <c r="K3" s="640"/>
      <c r="L3" s="314"/>
      <c r="M3" s="314"/>
      <c r="N3" s="314"/>
      <c r="O3" s="455">
        <f>+I3</f>
        <v>-33354105.579999998</v>
      </c>
    </row>
    <row r="4" spans="1:17" hidden="1" x14ac:dyDescent="0.25">
      <c r="C4" s="382"/>
      <c r="H4" s="385" t="s">
        <v>4463</v>
      </c>
      <c r="I4" s="313">
        <v>-419912815476</v>
      </c>
      <c r="J4" s="314">
        <f t="shared" si="0"/>
        <v>-419912815.47600001</v>
      </c>
      <c r="K4" s="640"/>
      <c r="L4" s="314"/>
      <c r="M4" s="314"/>
      <c r="N4" s="314"/>
      <c r="O4" s="468"/>
    </row>
    <row r="5" spans="1:17" hidden="1" x14ac:dyDescent="0.25">
      <c r="A5" s="644" t="s">
        <v>5208</v>
      </c>
      <c r="B5" s="383">
        <v>7</v>
      </c>
      <c r="C5" s="709">
        <v>111010102001991</v>
      </c>
      <c r="D5" s="499" t="s">
        <v>701</v>
      </c>
      <c r="E5" t="str">
        <f t="shared" ref="E5:E68" si="1">+MID(D5,3,2)&amp;+MID(D5,6,1)&amp;+MID(D5,8,2)&amp;+MID(D5,11,3)&amp;+MID(D5,17,2)&amp;+MID(D5,20,3)&amp;+MID(D5,24,2)</f>
        <v>111101010200199</v>
      </c>
      <c r="F5" s="315" t="str">
        <f t="shared" ref="F5:F68" si="2">MID(E5,3,1)</f>
        <v>1</v>
      </c>
      <c r="G5">
        <f>+VLOOKUP(L5,BG!$D$10:$F$70,3,FALSE)</f>
        <v>3</v>
      </c>
      <c r="H5" s="499" t="s">
        <v>702</v>
      </c>
      <c r="I5" s="719">
        <v>118993039</v>
      </c>
      <c r="J5" s="314">
        <f t="shared" si="0"/>
        <v>118993.039</v>
      </c>
      <c r="K5" t="str">
        <f>+VLOOKUP(D5,'plan de cuentas'!C:G,4,0)</f>
        <v>ACTIVOS</v>
      </c>
      <c r="L5" t="str">
        <f>VLOOKUP(D5,'plan de cuentas'!C:H,5,0)</f>
        <v>Efectivo y equivalente de efectivo</v>
      </c>
      <c r="M5" t="str">
        <f>VLOOKUP(D5,'plan de cuentas'!C:I,6,0)</f>
        <v>Caja - Moneda local Guaranies</v>
      </c>
      <c r="N5" t="str">
        <f>VLOOKUP(D5,'plan de cuentas'!C:J,7,0)</f>
        <v>Activos Corrientes</v>
      </c>
      <c r="P5" t="str">
        <f t="shared" ref="P5:P68" si="3">MID(E5,6,5)</f>
        <v>10102</v>
      </c>
      <c r="Q5" t="str">
        <f t="shared" ref="Q5:Q68" si="4">+LEFT(E5,2)</f>
        <v>11</v>
      </c>
    </row>
    <row r="6" spans="1:17" hidden="1" x14ac:dyDescent="0.25">
      <c r="A6" s="644" t="s">
        <v>5208</v>
      </c>
      <c r="B6" s="384">
        <v>7</v>
      </c>
      <c r="C6" s="710">
        <v>111010102506011</v>
      </c>
      <c r="D6" s="385" t="s">
        <v>704</v>
      </c>
      <c r="E6" t="str">
        <f t="shared" si="1"/>
        <v>111101010250601</v>
      </c>
      <c r="F6" t="str">
        <f t="shared" si="2"/>
        <v>1</v>
      </c>
      <c r="G6">
        <f>+VLOOKUP(L6,BG!$D$10:$F$70,3,FALSE)</f>
        <v>3</v>
      </c>
      <c r="H6" s="385" t="s">
        <v>703</v>
      </c>
      <c r="I6" s="720">
        <v>8080524</v>
      </c>
      <c r="J6" s="314">
        <f t="shared" si="0"/>
        <v>8080.5240000000003</v>
      </c>
      <c r="K6" t="str">
        <f>+VLOOKUP(D6,'plan de cuentas'!C:G,4,0)</f>
        <v>ACTIVOS</v>
      </c>
      <c r="L6" t="str">
        <f>VLOOKUP(D6,'plan de cuentas'!C:H,5,0)</f>
        <v>Efectivo y equivalente de efectivo</v>
      </c>
      <c r="M6" t="str">
        <f>VLOOKUP(D6,'plan de cuentas'!C:I,6,0)</f>
        <v>Caja - Moneda extranjera Dólares</v>
      </c>
      <c r="N6" t="str">
        <f>VLOOKUP(D6,'plan de cuentas'!C:J,7,0)</f>
        <v>Activos Corrientes</v>
      </c>
      <c r="P6" t="str">
        <f t="shared" si="3"/>
        <v>10102</v>
      </c>
      <c r="Q6" t="str">
        <f t="shared" si="4"/>
        <v>11</v>
      </c>
    </row>
    <row r="7" spans="1:17" hidden="1" x14ac:dyDescent="0.25">
      <c r="A7" s="644" t="s">
        <v>5208</v>
      </c>
      <c r="B7" s="383">
        <v>7</v>
      </c>
      <c r="C7" s="709">
        <v>112010902002991</v>
      </c>
      <c r="D7" s="499" t="s">
        <v>706</v>
      </c>
      <c r="E7" t="str">
        <f t="shared" si="1"/>
        <v>111201090200299</v>
      </c>
      <c r="F7" t="str">
        <f t="shared" si="2"/>
        <v>1</v>
      </c>
      <c r="G7">
        <f>+VLOOKUP(L7,BG!$D$10:$F$70,3,FALSE)</f>
        <v>3</v>
      </c>
      <c r="H7" s="499" t="s">
        <v>5234</v>
      </c>
      <c r="I7" s="719">
        <v>399874374</v>
      </c>
      <c r="J7" s="314">
        <f t="shared" si="0"/>
        <v>399874.37400000001</v>
      </c>
      <c r="K7" t="str">
        <f>+VLOOKUP(D7,'plan de cuentas'!C:G,4,0)</f>
        <v>ACTIVOS</v>
      </c>
      <c r="L7" t="str">
        <f>VLOOKUP(D7,'plan de cuentas'!C:H,5,0)</f>
        <v>Efectivo y equivalente de efectivo</v>
      </c>
      <c r="M7" t="str">
        <f>VLOOKUP(D7,'plan de cuentas'!C:I,6,0)</f>
        <v>Bancos Locales - Moneda local Guaraníes</v>
      </c>
      <c r="N7" t="str">
        <f>VLOOKUP(D7,'plan de cuentas'!C:J,7,0)</f>
        <v>Activos Corrientes</v>
      </c>
      <c r="P7" t="str">
        <f t="shared" si="3"/>
        <v>10902</v>
      </c>
      <c r="Q7" t="str">
        <f t="shared" si="4"/>
        <v>11</v>
      </c>
    </row>
    <row r="8" spans="1:17" hidden="1" x14ac:dyDescent="0.25">
      <c r="A8" s="644" t="s">
        <v>5208</v>
      </c>
      <c r="B8" s="384">
        <v>7</v>
      </c>
      <c r="C8" s="710">
        <v>112010902214991</v>
      </c>
      <c r="D8" s="385" t="s">
        <v>2103</v>
      </c>
      <c r="E8" t="str">
        <f t="shared" si="1"/>
        <v>111201090221499</v>
      </c>
      <c r="F8" t="str">
        <f t="shared" si="2"/>
        <v>1</v>
      </c>
      <c r="G8">
        <f>+VLOOKUP(L8,BG!$D$10:$F$70,3,FALSE)</f>
        <v>3</v>
      </c>
      <c r="H8" s="385" t="s">
        <v>2532</v>
      </c>
      <c r="I8" s="720">
        <v>13888609</v>
      </c>
      <c r="J8" s="314">
        <f t="shared" si="0"/>
        <v>13888.609</v>
      </c>
      <c r="K8" t="str">
        <f>+VLOOKUP(D8,'plan de cuentas'!C:G,4,0)</f>
        <v>ACTIVOS</v>
      </c>
      <c r="L8" t="str">
        <f>VLOOKUP(D8,'plan de cuentas'!C:H,5,0)</f>
        <v>Efectivo y equivalente de efectivo</v>
      </c>
      <c r="M8" t="str">
        <f>VLOOKUP(D8,'plan de cuentas'!C:I,6,0)</f>
        <v>Bancos Locales - Moneda local Guaraníes</v>
      </c>
      <c r="N8" t="str">
        <f>VLOOKUP(D8,'plan de cuentas'!C:J,7,0)</f>
        <v>Activos Corrientes</v>
      </c>
      <c r="P8" t="str">
        <f t="shared" si="3"/>
        <v>10902</v>
      </c>
      <c r="Q8" t="str">
        <f t="shared" si="4"/>
        <v>11</v>
      </c>
    </row>
    <row r="9" spans="1:17" hidden="1" x14ac:dyDescent="0.25">
      <c r="A9" s="644" t="s">
        <v>5208</v>
      </c>
      <c r="B9" s="383">
        <v>7</v>
      </c>
      <c r="C9" s="709">
        <v>112010903001011</v>
      </c>
      <c r="D9" s="499" t="s">
        <v>2104</v>
      </c>
      <c r="E9" t="str">
        <f t="shared" si="1"/>
        <v>111201090300101</v>
      </c>
      <c r="F9" t="str">
        <f t="shared" si="2"/>
        <v>1</v>
      </c>
      <c r="G9">
        <f>+VLOOKUP(L9,BG!$D$10:$F$70,3,FALSE)</f>
        <v>3</v>
      </c>
      <c r="H9" s="499" t="s">
        <v>2533</v>
      </c>
      <c r="I9" s="719">
        <v>105434223</v>
      </c>
      <c r="J9" s="314">
        <f t="shared" si="0"/>
        <v>105434.223</v>
      </c>
      <c r="K9" t="str">
        <f>+VLOOKUP(D9,'plan de cuentas'!C:G,4,0)</f>
        <v>ACTIVOS</v>
      </c>
      <c r="L9" t="str">
        <f>VLOOKUP(D9,'plan de cuentas'!C:H,5,0)</f>
        <v>Efectivo y equivalente de efectivo</v>
      </c>
      <c r="M9" t="str">
        <f>VLOOKUP(D9,'plan de cuentas'!C:I,6,0)</f>
        <v>Bancos Locales - Moneda extranjera Dólares</v>
      </c>
      <c r="N9" t="str">
        <f>VLOOKUP(D9,'plan de cuentas'!C:J,7,0)</f>
        <v>Activos Corrientes</v>
      </c>
      <c r="P9" t="str">
        <f t="shared" si="3"/>
        <v>10903</v>
      </c>
      <c r="Q9" t="str">
        <f t="shared" si="4"/>
        <v>11</v>
      </c>
    </row>
    <row r="10" spans="1:17" hidden="1" x14ac:dyDescent="0.25">
      <c r="A10" s="644" t="s">
        <v>5208</v>
      </c>
      <c r="B10" s="384">
        <v>7</v>
      </c>
      <c r="C10" s="710">
        <v>112010904000991</v>
      </c>
      <c r="D10" s="385" t="s">
        <v>2105</v>
      </c>
      <c r="E10" t="str">
        <f t="shared" si="1"/>
        <v>111201090400099</v>
      </c>
      <c r="F10" t="str">
        <f t="shared" si="2"/>
        <v>1</v>
      </c>
      <c r="G10">
        <f>+VLOOKUP(L10,BG!$D$10:$F$70,3,FALSE)</f>
        <v>3</v>
      </c>
      <c r="H10" s="385" t="s">
        <v>708</v>
      </c>
      <c r="I10" s="720">
        <v>22623676</v>
      </c>
      <c r="J10" s="314">
        <f t="shared" si="0"/>
        <v>22623.675999999999</v>
      </c>
      <c r="K10" t="str">
        <f>+VLOOKUP(D10,'plan de cuentas'!C:G,4,0)</f>
        <v>ACTIVOS</v>
      </c>
      <c r="L10" t="str">
        <f>VLOOKUP(D10,'plan de cuentas'!C:H,5,0)</f>
        <v>Efectivo y equivalente de efectivo</v>
      </c>
      <c r="M10" t="str">
        <f>VLOOKUP(D10,'plan de cuentas'!C:I,6,0)</f>
        <v>Bancos Locales - Moneda local Guaraníes</v>
      </c>
      <c r="N10" t="str">
        <f>VLOOKUP(D10,'plan de cuentas'!C:J,7,0)</f>
        <v>Activos Corrientes</v>
      </c>
      <c r="P10" t="str">
        <f t="shared" si="3"/>
        <v>10904</v>
      </c>
      <c r="Q10" t="str">
        <f t="shared" si="4"/>
        <v>11</v>
      </c>
    </row>
    <row r="11" spans="1:17" hidden="1" x14ac:dyDescent="0.25">
      <c r="A11" s="644" t="s">
        <v>5208</v>
      </c>
      <c r="B11" s="383">
        <v>7</v>
      </c>
      <c r="C11" s="709">
        <v>112010904006991</v>
      </c>
      <c r="D11" s="499" t="s">
        <v>712</v>
      </c>
      <c r="E11" t="str">
        <f t="shared" si="1"/>
        <v>111201090400699</v>
      </c>
      <c r="F11" t="str">
        <f t="shared" si="2"/>
        <v>1</v>
      </c>
      <c r="G11">
        <f>+VLOOKUP(L11,BG!$D$10:$F$70,3,FALSE)</f>
        <v>3</v>
      </c>
      <c r="H11" s="499" t="s">
        <v>713</v>
      </c>
      <c r="I11" s="719">
        <v>27981520</v>
      </c>
      <c r="J11" s="314">
        <f t="shared" si="0"/>
        <v>27981.52</v>
      </c>
      <c r="K11" t="str">
        <f>+VLOOKUP(D11,'plan de cuentas'!C:G,4,0)</f>
        <v>ACTIVOS</v>
      </c>
      <c r="L11" t="str">
        <f>VLOOKUP(D11,'plan de cuentas'!C:H,5,0)</f>
        <v>Efectivo y equivalente de efectivo</v>
      </c>
      <c r="M11" t="str">
        <f>VLOOKUP(D11,'plan de cuentas'!C:I,6,0)</f>
        <v>Bancos Locales - Moneda local Guaraníes</v>
      </c>
      <c r="N11" t="str">
        <f>VLOOKUP(D11,'plan de cuentas'!C:J,7,0)</f>
        <v>Activos Corrientes</v>
      </c>
      <c r="P11" t="str">
        <f t="shared" si="3"/>
        <v>10904</v>
      </c>
      <c r="Q11" t="str">
        <f t="shared" si="4"/>
        <v>11</v>
      </c>
    </row>
    <row r="12" spans="1:17" hidden="1" x14ac:dyDescent="0.25">
      <c r="A12" s="644" t="s">
        <v>5208</v>
      </c>
      <c r="B12" s="384">
        <v>7</v>
      </c>
      <c r="C12" s="710">
        <v>112010904009011</v>
      </c>
      <c r="D12" s="385" t="s">
        <v>714</v>
      </c>
      <c r="E12" t="str">
        <f t="shared" si="1"/>
        <v>111201090400901</v>
      </c>
      <c r="F12" t="str">
        <f t="shared" si="2"/>
        <v>1</v>
      </c>
      <c r="G12">
        <f>+VLOOKUP(L12,BG!$D$10:$F$70,3,FALSE)</f>
        <v>3</v>
      </c>
      <c r="H12" s="385" t="s">
        <v>715</v>
      </c>
      <c r="I12" s="720">
        <v>6803874</v>
      </c>
      <c r="J12" s="314">
        <f t="shared" si="0"/>
        <v>6803.8739999999998</v>
      </c>
      <c r="K12" t="str">
        <f>+VLOOKUP(D12,'plan de cuentas'!C:G,4,0)</f>
        <v>ACTIVOS</v>
      </c>
      <c r="L12" t="str">
        <f>VLOOKUP(D12,'plan de cuentas'!C:H,5,0)</f>
        <v>Efectivo y equivalente de efectivo</v>
      </c>
      <c r="M12" t="str">
        <f>VLOOKUP(D12,'plan de cuentas'!C:I,6,0)</f>
        <v>Bancos Locales - Moneda extranjera Dólares</v>
      </c>
      <c r="N12" t="str">
        <f>VLOOKUP(D12,'plan de cuentas'!C:J,7,0)</f>
        <v>Activos Corrientes</v>
      </c>
      <c r="P12" t="str">
        <f t="shared" si="3"/>
        <v>10904</v>
      </c>
      <c r="Q12" t="str">
        <f t="shared" si="4"/>
        <v>11</v>
      </c>
    </row>
    <row r="13" spans="1:17" hidden="1" x14ac:dyDescent="0.25">
      <c r="A13" s="644" t="s">
        <v>5208</v>
      </c>
      <c r="B13" s="383">
        <v>7</v>
      </c>
      <c r="C13" s="709">
        <v>112010904010991</v>
      </c>
      <c r="D13" s="499" t="s">
        <v>2107</v>
      </c>
      <c r="E13" t="str">
        <f t="shared" si="1"/>
        <v>111201090401099</v>
      </c>
      <c r="F13" t="str">
        <f t="shared" si="2"/>
        <v>1</v>
      </c>
      <c r="G13">
        <f>+VLOOKUP(L13,BG!$D$10:$F$70,3,FALSE)</f>
        <v>3</v>
      </c>
      <c r="H13" s="499" t="s">
        <v>2534</v>
      </c>
      <c r="I13" s="719">
        <v>444437640</v>
      </c>
      <c r="J13" s="314">
        <f t="shared" si="0"/>
        <v>444437.64</v>
      </c>
      <c r="K13" t="str">
        <f>+VLOOKUP(D13,'plan de cuentas'!C:G,4,0)</f>
        <v>ACTIVOS</v>
      </c>
      <c r="L13" t="str">
        <f>VLOOKUP(D13,'plan de cuentas'!C:H,5,0)</f>
        <v>Efectivo y equivalente de efectivo</v>
      </c>
      <c r="M13" t="str">
        <f>VLOOKUP(D13,'plan de cuentas'!C:I,6,0)</f>
        <v>Bancos Locales - Moneda local Guaraníes</v>
      </c>
      <c r="N13" t="str">
        <f>VLOOKUP(D13,'plan de cuentas'!C:J,7,0)</f>
        <v>Activos Corrientes</v>
      </c>
      <c r="P13" t="str">
        <f t="shared" si="3"/>
        <v>10904</v>
      </c>
      <c r="Q13" t="str">
        <f t="shared" si="4"/>
        <v>11</v>
      </c>
    </row>
    <row r="14" spans="1:17" hidden="1" x14ac:dyDescent="0.25">
      <c r="A14" s="644" t="s">
        <v>5208</v>
      </c>
      <c r="B14" s="384">
        <v>7</v>
      </c>
      <c r="C14" s="710">
        <v>112010904021011</v>
      </c>
      <c r="D14" s="385" t="s">
        <v>2109</v>
      </c>
      <c r="E14" t="str">
        <f t="shared" si="1"/>
        <v>111201090402101</v>
      </c>
      <c r="F14" t="str">
        <f t="shared" si="2"/>
        <v>1</v>
      </c>
      <c r="G14">
        <f>+VLOOKUP(L14,BG!$D$10:$F$70,3,FALSE)</f>
        <v>3</v>
      </c>
      <c r="H14" s="385" t="s">
        <v>719</v>
      </c>
      <c r="I14" s="720">
        <v>481893</v>
      </c>
      <c r="J14" s="314">
        <f t="shared" si="0"/>
        <v>481.89299999999997</v>
      </c>
      <c r="K14" t="str">
        <f>+VLOOKUP(D14,'plan de cuentas'!C:G,4,0)</f>
        <v>ACTIVOS</v>
      </c>
      <c r="L14" t="str">
        <f>VLOOKUP(D14,'plan de cuentas'!C:H,5,0)</f>
        <v>Efectivo y equivalente de efectivo</v>
      </c>
      <c r="M14" t="str">
        <f>VLOOKUP(D14,'plan de cuentas'!C:I,6,0)</f>
        <v>Bancos Locales - Moneda extranjera Dólares</v>
      </c>
      <c r="N14" t="str">
        <f>VLOOKUP(D14,'plan de cuentas'!C:J,7,0)</f>
        <v>Activos Corrientes</v>
      </c>
      <c r="P14" t="str">
        <f t="shared" si="3"/>
        <v>10904</v>
      </c>
      <c r="Q14" t="str">
        <f t="shared" si="4"/>
        <v>11</v>
      </c>
    </row>
    <row r="15" spans="1:17" hidden="1" x14ac:dyDescent="0.25">
      <c r="A15" s="644" t="s">
        <v>5208</v>
      </c>
      <c r="B15" s="383">
        <v>7</v>
      </c>
      <c r="C15" s="709">
        <v>112010904022991</v>
      </c>
      <c r="D15" s="499" t="s">
        <v>2110</v>
      </c>
      <c r="E15" t="str">
        <f t="shared" si="1"/>
        <v>111201090402299</v>
      </c>
      <c r="F15" t="str">
        <f t="shared" si="2"/>
        <v>1</v>
      </c>
      <c r="G15">
        <f>+VLOOKUP(L15,BG!$D$10:$F$70,3,FALSE)</f>
        <v>3</v>
      </c>
      <c r="H15" s="499" t="s">
        <v>720</v>
      </c>
      <c r="I15" s="719">
        <v>1369825</v>
      </c>
      <c r="J15" s="314">
        <f t="shared" si="0"/>
        <v>1369.825</v>
      </c>
      <c r="K15" t="str">
        <f>+VLOOKUP(D15,'plan de cuentas'!C:G,4,0)</f>
        <v>ACTIVOS</v>
      </c>
      <c r="L15" t="str">
        <f>VLOOKUP(D15,'plan de cuentas'!C:H,5,0)</f>
        <v>Efectivo y equivalente de efectivo</v>
      </c>
      <c r="M15" t="str">
        <f>VLOOKUP(D15,'plan de cuentas'!C:I,6,0)</f>
        <v>Bancos Locales - Moneda local Guaraníes</v>
      </c>
      <c r="N15" t="str">
        <f>VLOOKUP(D15,'plan de cuentas'!C:J,7,0)</f>
        <v>Activos Corrientes</v>
      </c>
      <c r="P15" t="str">
        <f t="shared" si="3"/>
        <v>10904</v>
      </c>
      <c r="Q15" t="str">
        <f t="shared" si="4"/>
        <v>11</v>
      </c>
    </row>
    <row r="16" spans="1:17" hidden="1" x14ac:dyDescent="0.25">
      <c r="A16" s="644" t="s">
        <v>5208</v>
      </c>
      <c r="B16" s="384">
        <v>7</v>
      </c>
      <c r="C16" s="710">
        <v>112010904025991</v>
      </c>
      <c r="D16" s="385" t="s">
        <v>721</v>
      </c>
      <c r="E16" t="str">
        <f t="shared" si="1"/>
        <v>111201090402599</v>
      </c>
      <c r="F16" t="str">
        <f t="shared" si="2"/>
        <v>1</v>
      </c>
      <c r="G16">
        <f>+VLOOKUP(L16,BG!$D$10:$F$70,3,FALSE)</f>
        <v>3</v>
      </c>
      <c r="H16" s="385" t="s">
        <v>722</v>
      </c>
      <c r="I16" s="720">
        <v>15045634</v>
      </c>
      <c r="J16" s="314">
        <f t="shared" si="0"/>
        <v>15045.634</v>
      </c>
      <c r="K16" t="str">
        <f>+VLOOKUP(D16,'plan de cuentas'!C:G,4,0)</f>
        <v>ACTIVOS</v>
      </c>
      <c r="L16" t="str">
        <f>VLOOKUP(D16,'plan de cuentas'!C:H,5,0)</f>
        <v>Efectivo y equivalente de efectivo</v>
      </c>
      <c r="M16" t="str">
        <f>VLOOKUP(D16,'plan de cuentas'!C:I,6,0)</f>
        <v>Bancos Locales - Moneda local Guaraníes</v>
      </c>
      <c r="N16" t="str">
        <f>VLOOKUP(D16,'plan de cuentas'!C:J,7,0)</f>
        <v>Activos Corrientes</v>
      </c>
      <c r="P16" t="str">
        <f t="shared" si="3"/>
        <v>10904</v>
      </c>
      <c r="Q16" t="str">
        <f t="shared" si="4"/>
        <v>11</v>
      </c>
    </row>
    <row r="17" spans="1:17" hidden="1" x14ac:dyDescent="0.25">
      <c r="A17" s="644" t="s">
        <v>5208</v>
      </c>
      <c r="B17" s="383">
        <v>7</v>
      </c>
      <c r="C17" s="709">
        <v>112010904026991</v>
      </c>
      <c r="D17" s="499" t="s">
        <v>723</v>
      </c>
      <c r="E17" t="str">
        <f t="shared" si="1"/>
        <v>111201090402699</v>
      </c>
      <c r="F17" t="str">
        <f t="shared" si="2"/>
        <v>1</v>
      </c>
      <c r="G17">
        <f>+VLOOKUP(L17,BG!$D$10:$F$70,3,FALSE)</f>
        <v>3</v>
      </c>
      <c r="H17" s="499" t="s">
        <v>724</v>
      </c>
      <c r="I17" s="719">
        <v>167469</v>
      </c>
      <c r="J17" s="314">
        <f t="shared" si="0"/>
        <v>167.46899999999999</v>
      </c>
      <c r="K17" t="str">
        <f>+VLOOKUP(D17,'plan de cuentas'!C:G,4,0)</f>
        <v>ACTIVOS</v>
      </c>
      <c r="L17" t="str">
        <f>VLOOKUP(D17,'plan de cuentas'!C:H,5,0)</f>
        <v>Efectivo y equivalente de efectivo</v>
      </c>
      <c r="M17" t="str">
        <f>VLOOKUP(D17,'plan de cuentas'!C:I,6,0)</f>
        <v>Bancos Locales - Moneda local Guaraníes</v>
      </c>
      <c r="N17" t="str">
        <f>VLOOKUP(D17,'plan de cuentas'!C:J,7,0)</f>
        <v>Activos Corrientes</v>
      </c>
      <c r="P17" t="str">
        <f t="shared" si="3"/>
        <v>10904</v>
      </c>
      <c r="Q17" t="str">
        <f t="shared" si="4"/>
        <v>11</v>
      </c>
    </row>
    <row r="18" spans="1:17" x14ac:dyDescent="0.25">
      <c r="A18" s="644" t="s">
        <v>5208</v>
      </c>
      <c r="B18" s="384">
        <v>7</v>
      </c>
      <c r="C18" s="710">
        <v>112010904037991</v>
      </c>
      <c r="D18" s="385" t="s">
        <v>4630</v>
      </c>
      <c r="E18" t="str">
        <f t="shared" si="1"/>
        <v>111201090403799</v>
      </c>
      <c r="F18" t="str">
        <f t="shared" si="2"/>
        <v>1</v>
      </c>
      <c r="G18">
        <f>+VLOOKUP(L18,BG!$D$10:$F$70,3,FALSE)</f>
        <v>3</v>
      </c>
      <c r="H18" s="385" t="s">
        <v>5235</v>
      </c>
      <c r="I18" s="720">
        <v>30500700</v>
      </c>
      <c r="J18" s="314">
        <f t="shared" si="0"/>
        <v>30500.7</v>
      </c>
      <c r="K18" t="str">
        <f>+VLOOKUP(D18,'plan de cuentas'!C:G,4,0)</f>
        <v>ACTIVOS</v>
      </c>
      <c r="L18" t="str">
        <f>VLOOKUP(D18,'plan de cuentas'!C:H,5,0)</f>
        <v>Efectivo y equivalente de efectivo</v>
      </c>
      <c r="M18" t="str">
        <f>VLOOKUP(D18,'plan de cuentas'!C:I,6,0)</f>
        <v>Bancos Locales - Moneda local Guaraníes</v>
      </c>
      <c r="N18" t="str">
        <f>VLOOKUP(D18,'plan de cuentas'!C:J,7,0)</f>
        <v>Activos Corrientes</v>
      </c>
      <c r="P18" t="str">
        <f t="shared" si="3"/>
        <v>10904</v>
      </c>
      <c r="Q18" t="str">
        <f t="shared" si="4"/>
        <v>11</v>
      </c>
    </row>
    <row r="19" spans="1:17" hidden="1" x14ac:dyDescent="0.25">
      <c r="A19" s="644" t="s">
        <v>5208</v>
      </c>
      <c r="B19" s="383">
        <v>7</v>
      </c>
      <c r="C19" s="709">
        <v>112010904038991</v>
      </c>
      <c r="D19" s="499" t="s">
        <v>4526</v>
      </c>
      <c r="E19" t="str">
        <f t="shared" si="1"/>
        <v>111201090403899</v>
      </c>
      <c r="F19" t="str">
        <f t="shared" si="2"/>
        <v>1</v>
      </c>
      <c r="G19">
        <f>+VLOOKUP(L19,BG!$D$10:$F$70,3,FALSE)</f>
        <v>3</v>
      </c>
      <c r="H19" s="499" t="s">
        <v>5236</v>
      </c>
      <c r="I19" s="719">
        <v>75233162</v>
      </c>
      <c r="J19" s="314">
        <f t="shared" si="0"/>
        <v>75233.161999999997</v>
      </c>
      <c r="K19" t="str">
        <f>+VLOOKUP(D19,'plan de cuentas'!C:G,4,0)</f>
        <v>ACTIVOS</v>
      </c>
      <c r="L19" t="str">
        <f>VLOOKUP(D19,'plan de cuentas'!C:H,5,0)</f>
        <v>Efectivo y equivalente de efectivo</v>
      </c>
      <c r="M19" t="str">
        <f>VLOOKUP(D19,'plan de cuentas'!C:I,6,0)</f>
        <v>Bancos Locales - Moneda local Guaraníes</v>
      </c>
      <c r="N19" t="str">
        <f>VLOOKUP(D19,'plan de cuentas'!C:J,7,0)</f>
        <v>Activos Corrientes</v>
      </c>
      <c r="P19" t="str">
        <f t="shared" si="3"/>
        <v>10904</v>
      </c>
      <c r="Q19" t="str">
        <f t="shared" si="4"/>
        <v>11</v>
      </c>
    </row>
    <row r="20" spans="1:17" hidden="1" x14ac:dyDescent="0.25">
      <c r="A20" s="644" t="s">
        <v>5208</v>
      </c>
      <c r="B20" s="384">
        <v>7</v>
      </c>
      <c r="C20" s="710">
        <v>112010904039991</v>
      </c>
      <c r="D20" s="385" t="s">
        <v>725</v>
      </c>
      <c r="E20" t="str">
        <f t="shared" si="1"/>
        <v>111201090403999</v>
      </c>
      <c r="F20" t="str">
        <f t="shared" si="2"/>
        <v>1</v>
      </c>
      <c r="G20">
        <f>+VLOOKUP(L20,BG!$D$10:$F$70,3,FALSE)</f>
        <v>3</v>
      </c>
      <c r="H20" s="385" t="s">
        <v>726</v>
      </c>
      <c r="I20" s="720">
        <v>14069163</v>
      </c>
      <c r="J20" s="314">
        <f t="shared" si="0"/>
        <v>14069.163</v>
      </c>
      <c r="K20" t="str">
        <f>+VLOOKUP(D20,'plan de cuentas'!C:G,4,0)</f>
        <v>ACTIVOS</v>
      </c>
      <c r="L20" t="str">
        <f>VLOOKUP(D20,'plan de cuentas'!C:H,5,0)</f>
        <v>Efectivo y equivalente de efectivo</v>
      </c>
      <c r="M20" t="str">
        <f>VLOOKUP(D20,'plan de cuentas'!C:I,6,0)</f>
        <v>Bancos Locales - Moneda local Guaraníes</v>
      </c>
      <c r="N20" t="str">
        <f>VLOOKUP(D20,'plan de cuentas'!C:J,7,0)</f>
        <v>Activos Corrientes</v>
      </c>
      <c r="P20" t="str">
        <f t="shared" si="3"/>
        <v>10904</v>
      </c>
      <c r="Q20" t="str">
        <f t="shared" si="4"/>
        <v>11</v>
      </c>
    </row>
    <row r="21" spans="1:17" hidden="1" x14ac:dyDescent="0.25">
      <c r="A21" s="644" t="s">
        <v>5208</v>
      </c>
      <c r="B21" s="383">
        <v>7</v>
      </c>
      <c r="C21" s="709">
        <v>112010904042991</v>
      </c>
      <c r="D21" s="499" t="s">
        <v>2111</v>
      </c>
      <c r="E21" t="str">
        <f t="shared" si="1"/>
        <v>111201090404299</v>
      </c>
      <c r="F21" t="str">
        <f t="shared" si="2"/>
        <v>1</v>
      </c>
      <c r="G21">
        <f>+VLOOKUP(L21,BG!$D$10:$F$70,3,FALSE)</f>
        <v>3</v>
      </c>
      <c r="H21" s="499" t="s">
        <v>727</v>
      </c>
      <c r="I21" s="719">
        <v>340000</v>
      </c>
      <c r="J21" s="314">
        <f t="shared" si="0"/>
        <v>340</v>
      </c>
      <c r="K21" t="str">
        <f>+VLOOKUP(D21,'plan de cuentas'!C:G,4,0)</f>
        <v>ACTIVOS</v>
      </c>
      <c r="L21" t="str">
        <f>VLOOKUP(D21,'plan de cuentas'!C:H,5,0)</f>
        <v>Efectivo y equivalente de efectivo</v>
      </c>
      <c r="M21" t="str">
        <f>VLOOKUP(D21,'plan de cuentas'!C:I,6,0)</f>
        <v>Bancos Locales - Moneda local Guaraníes</v>
      </c>
      <c r="N21" t="str">
        <f>VLOOKUP(D21,'plan de cuentas'!C:J,7,0)</f>
        <v>Activos Corrientes</v>
      </c>
      <c r="P21" t="str">
        <f t="shared" si="3"/>
        <v>10904</v>
      </c>
      <c r="Q21" t="str">
        <f t="shared" si="4"/>
        <v>11</v>
      </c>
    </row>
    <row r="22" spans="1:17" hidden="1" x14ac:dyDescent="0.25">
      <c r="A22" s="644" t="s">
        <v>5208</v>
      </c>
      <c r="B22" s="384">
        <v>7</v>
      </c>
      <c r="C22" s="710">
        <v>112010904044991</v>
      </c>
      <c r="D22" s="385" t="s">
        <v>728</v>
      </c>
      <c r="E22" t="str">
        <f t="shared" si="1"/>
        <v>111201090404499</v>
      </c>
      <c r="F22" t="str">
        <f t="shared" si="2"/>
        <v>1</v>
      </c>
      <c r="G22">
        <f>+VLOOKUP(L22,BG!$D$10:$F$70,3,FALSE)</f>
        <v>3</v>
      </c>
      <c r="H22" s="385" t="s">
        <v>729</v>
      </c>
      <c r="I22" s="720">
        <v>33000</v>
      </c>
      <c r="J22" s="314">
        <f t="shared" si="0"/>
        <v>33</v>
      </c>
      <c r="K22" t="str">
        <f>+VLOOKUP(D22,'plan de cuentas'!C:G,4,0)</f>
        <v>ACTIVOS</v>
      </c>
      <c r="L22" t="str">
        <f>VLOOKUP(D22,'plan de cuentas'!C:H,5,0)</f>
        <v>Efectivo y equivalente de efectivo</v>
      </c>
      <c r="M22" t="str">
        <f>VLOOKUP(D22,'plan de cuentas'!C:I,6,0)</f>
        <v>Bancos Locales - Moneda local Guaraníes</v>
      </c>
      <c r="N22" t="str">
        <f>VLOOKUP(D22,'plan de cuentas'!C:J,7,0)</f>
        <v>Activos Corrientes</v>
      </c>
      <c r="P22" t="str">
        <f t="shared" si="3"/>
        <v>10904</v>
      </c>
      <c r="Q22" t="str">
        <f t="shared" si="4"/>
        <v>11</v>
      </c>
    </row>
    <row r="23" spans="1:17" hidden="1" x14ac:dyDescent="0.25">
      <c r="A23" s="644" t="s">
        <v>5208</v>
      </c>
      <c r="B23" s="383">
        <v>7</v>
      </c>
      <c r="C23" s="709">
        <v>112010904045991</v>
      </c>
      <c r="D23" s="499" t="s">
        <v>730</v>
      </c>
      <c r="E23" t="str">
        <f t="shared" si="1"/>
        <v>111201090404599</v>
      </c>
      <c r="F23" t="str">
        <f t="shared" si="2"/>
        <v>1</v>
      </c>
      <c r="G23">
        <f>+VLOOKUP(L23,BG!$D$10:$F$70,3,FALSE)</f>
        <v>3</v>
      </c>
      <c r="H23" s="499" t="s">
        <v>731</v>
      </c>
      <c r="I23" s="719">
        <v>2464287</v>
      </c>
      <c r="J23" s="314">
        <f t="shared" si="0"/>
        <v>2464.2869999999998</v>
      </c>
      <c r="K23" t="str">
        <f>+VLOOKUP(D23,'plan de cuentas'!C:G,4,0)</f>
        <v>ACTIVOS</v>
      </c>
      <c r="L23" t="str">
        <f>VLOOKUP(D23,'plan de cuentas'!C:H,5,0)</f>
        <v>Efectivo y equivalente de efectivo</v>
      </c>
      <c r="M23" t="str">
        <f>VLOOKUP(D23,'plan de cuentas'!C:I,6,0)</f>
        <v>Bancos Locales - Moneda local Guaraníes</v>
      </c>
      <c r="N23" t="str">
        <f>VLOOKUP(D23,'plan de cuentas'!C:J,7,0)</f>
        <v>Activos Corrientes</v>
      </c>
      <c r="P23" t="str">
        <f t="shared" si="3"/>
        <v>10904</v>
      </c>
      <c r="Q23" t="str">
        <f t="shared" si="4"/>
        <v>11</v>
      </c>
    </row>
    <row r="24" spans="1:17" hidden="1" x14ac:dyDescent="0.25">
      <c r="A24" s="644" t="s">
        <v>5208</v>
      </c>
      <c r="B24" s="384">
        <v>7</v>
      </c>
      <c r="C24" s="710">
        <v>112010904049991</v>
      </c>
      <c r="D24" s="385" t="s">
        <v>733</v>
      </c>
      <c r="E24" t="str">
        <f t="shared" si="1"/>
        <v>111201090404999</v>
      </c>
      <c r="F24" t="str">
        <f t="shared" si="2"/>
        <v>1</v>
      </c>
      <c r="G24">
        <f>+VLOOKUP(L24,BG!$D$10:$F$70,3,FALSE)</f>
        <v>3</v>
      </c>
      <c r="H24" s="385" t="s">
        <v>734</v>
      </c>
      <c r="I24" s="720">
        <v>81618742</v>
      </c>
      <c r="J24" s="314">
        <f t="shared" si="0"/>
        <v>81618.741999999998</v>
      </c>
      <c r="K24" t="str">
        <f>+VLOOKUP(D24,'plan de cuentas'!C:G,4,0)</f>
        <v>ACTIVOS</v>
      </c>
      <c r="L24" t="str">
        <f>VLOOKUP(D24,'plan de cuentas'!C:H,5,0)</f>
        <v>Efectivo y equivalente de efectivo</v>
      </c>
      <c r="M24" t="str">
        <f>VLOOKUP(D24,'plan de cuentas'!C:I,6,0)</f>
        <v>Bancos Locales - Moneda local Guaraníes</v>
      </c>
      <c r="N24" t="str">
        <f>VLOOKUP(D24,'plan de cuentas'!C:J,7,0)</f>
        <v>Activos Corrientes</v>
      </c>
      <c r="P24" t="str">
        <f t="shared" si="3"/>
        <v>10904</v>
      </c>
      <c r="Q24" t="str">
        <f t="shared" si="4"/>
        <v>11</v>
      </c>
    </row>
    <row r="25" spans="1:17" hidden="1" x14ac:dyDescent="0.25">
      <c r="A25" s="644" t="s">
        <v>5208</v>
      </c>
      <c r="B25" s="383">
        <v>7</v>
      </c>
      <c r="C25" s="709">
        <v>112010904051991</v>
      </c>
      <c r="D25" s="499" t="s">
        <v>737</v>
      </c>
      <c r="E25" t="str">
        <f t="shared" si="1"/>
        <v>111201090405199</v>
      </c>
      <c r="F25" t="str">
        <f t="shared" si="2"/>
        <v>1</v>
      </c>
      <c r="G25">
        <f>+VLOOKUP(L25,BG!$D$10:$F$70,3,FALSE)</f>
        <v>3</v>
      </c>
      <c r="H25" s="499" t="s">
        <v>738</v>
      </c>
      <c r="I25" s="719">
        <v>13470</v>
      </c>
      <c r="J25" s="314">
        <f t="shared" si="0"/>
        <v>13.47</v>
      </c>
      <c r="K25" t="str">
        <f>+VLOOKUP(D25,'plan de cuentas'!C:G,4,0)</f>
        <v>ACTIVOS</v>
      </c>
      <c r="L25" t="str">
        <f>VLOOKUP(D25,'plan de cuentas'!C:H,5,0)</f>
        <v>Efectivo y equivalente de efectivo</v>
      </c>
      <c r="M25" t="str">
        <f>VLOOKUP(D25,'plan de cuentas'!C:I,6,0)</f>
        <v>Bancos Locales - Moneda local Guaraníes</v>
      </c>
      <c r="N25" t="str">
        <f>VLOOKUP(D25,'plan de cuentas'!C:J,7,0)</f>
        <v>Activos Corrientes</v>
      </c>
      <c r="P25" t="str">
        <f t="shared" si="3"/>
        <v>10904</v>
      </c>
      <c r="Q25" t="str">
        <f t="shared" si="4"/>
        <v>11</v>
      </c>
    </row>
    <row r="26" spans="1:17" hidden="1" x14ac:dyDescent="0.25">
      <c r="A26" s="644" t="s">
        <v>5208</v>
      </c>
      <c r="B26" s="384">
        <v>7</v>
      </c>
      <c r="C26" s="710">
        <v>112010904052991</v>
      </c>
      <c r="D26" s="385" t="s">
        <v>739</v>
      </c>
      <c r="E26" t="str">
        <f t="shared" si="1"/>
        <v>111201090405299</v>
      </c>
      <c r="F26" t="str">
        <f t="shared" si="2"/>
        <v>1</v>
      </c>
      <c r="G26">
        <f>+VLOOKUP(L26,BG!$D$10:$F$70,3,FALSE)</f>
        <v>3</v>
      </c>
      <c r="H26" s="385" t="s">
        <v>740</v>
      </c>
      <c r="I26" s="720">
        <v>15326169</v>
      </c>
      <c r="J26" s="314">
        <f t="shared" si="0"/>
        <v>15326.169</v>
      </c>
      <c r="K26" t="str">
        <f>+VLOOKUP(D26,'plan de cuentas'!C:G,4,0)</f>
        <v>ACTIVOS</v>
      </c>
      <c r="L26" t="str">
        <f>VLOOKUP(D26,'plan de cuentas'!C:H,5,0)</f>
        <v>Efectivo y equivalente de efectivo</v>
      </c>
      <c r="M26" t="str">
        <f>VLOOKUP(D26,'plan de cuentas'!C:I,6,0)</f>
        <v>Bancos Locales - Moneda local Guaraníes</v>
      </c>
      <c r="N26" t="str">
        <f>VLOOKUP(D26,'plan de cuentas'!C:J,7,0)</f>
        <v>Activos Corrientes</v>
      </c>
      <c r="P26" t="str">
        <f t="shared" si="3"/>
        <v>10904</v>
      </c>
      <c r="Q26" t="str">
        <f t="shared" si="4"/>
        <v>11</v>
      </c>
    </row>
    <row r="27" spans="1:17" hidden="1" x14ac:dyDescent="0.25">
      <c r="A27" s="644" t="s">
        <v>5208</v>
      </c>
      <c r="B27" s="383">
        <v>7</v>
      </c>
      <c r="C27" s="709">
        <v>112010904054011</v>
      </c>
      <c r="D27" s="499" t="s">
        <v>743</v>
      </c>
      <c r="E27" t="str">
        <f t="shared" si="1"/>
        <v>111201090405401</v>
      </c>
      <c r="F27" t="str">
        <f t="shared" si="2"/>
        <v>1</v>
      </c>
      <c r="G27">
        <f>+VLOOKUP(L27,BG!$D$10:$F$70,3,FALSE)</f>
        <v>3</v>
      </c>
      <c r="H27" s="499" t="s">
        <v>744</v>
      </c>
      <c r="I27" s="719">
        <v>3261740</v>
      </c>
      <c r="J27" s="314">
        <f t="shared" si="0"/>
        <v>3261.74</v>
      </c>
      <c r="K27" t="str">
        <f>+VLOOKUP(D27,'plan de cuentas'!C:G,4,0)</f>
        <v>ACTIVOS</v>
      </c>
      <c r="L27" t="str">
        <f>VLOOKUP(D27,'plan de cuentas'!C:H,5,0)</f>
        <v>Efectivo y equivalente de efectivo</v>
      </c>
      <c r="M27" t="str">
        <f>VLOOKUP(D27,'plan de cuentas'!C:I,6,0)</f>
        <v>Bancos Locales - Moneda extranjera Dólares</v>
      </c>
      <c r="N27" t="str">
        <f>VLOOKUP(D27,'plan de cuentas'!C:J,7,0)</f>
        <v>Activos Corrientes</v>
      </c>
      <c r="P27" t="str">
        <f t="shared" si="3"/>
        <v>10904</v>
      </c>
      <c r="Q27" t="str">
        <f t="shared" si="4"/>
        <v>11</v>
      </c>
    </row>
    <row r="28" spans="1:17" hidden="1" x14ac:dyDescent="0.25">
      <c r="A28" s="644" t="s">
        <v>5208</v>
      </c>
      <c r="B28" s="384">
        <v>7</v>
      </c>
      <c r="C28" s="710">
        <v>112010904056011</v>
      </c>
      <c r="D28" s="385" t="s">
        <v>747</v>
      </c>
      <c r="E28" t="str">
        <f t="shared" si="1"/>
        <v>111201090405601</v>
      </c>
      <c r="F28" t="str">
        <f t="shared" si="2"/>
        <v>1</v>
      </c>
      <c r="G28">
        <f>+VLOOKUP(L28,BG!$D$10:$F$70,3,FALSE)</f>
        <v>3</v>
      </c>
      <c r="H28" s="385" t="s">
        <v>4682</v>
      </c>
      <c r="I28" s="720">
        <v>16161</v>
      </c>
      <c r="J28" s="314">
        <f t="shared" si="0"/>
        <v>16.161000000000001</v>
      </c>
      <c r="K28" t="str">
        <f>+VLOOKUP(D28,'plan de cuentas'!C:G,4,0)</f>
        <v>ACTIVOS</v>
      </c>
      <c r="L28" t="str">
        <f>VLOOKUP(D28,'plan de cuentas'!C:H,5,0)</f>
        <v>Efectivo y equivalente de efectivo</v>
      </c>
      <c r="M28" t="str">
        <f>VLOOKUP(D28,'plan de cuentas'!C:I,6,0)</f>
        <v>Bancos Locales - Moneda extranjera Dólares</v>
      </c>
      <c r="N28" t="str">
        <f>VLOOKUP(D28,'plan de cuentas'!C:J,7,0)</f>
        <v>Activos Corrientes</v>
      </c>
      <c r="P28" t="str">
        <f t="shared" si="3"/>
        <v>10904</v>
      </c>
      <c r="Q28" t="str">
        <f t="shared" si="4"/>
        <v>11</v>
      </c>
    </row>
    <row r="29" spans="1:17" hidden="1" x14ac:dyDescent="0.25">
      <c r="A29" s="644" t="s">
        <v>5208</v>
      </c>
      <c r="B29" s="383">
        <v>7</v>
      </c>
      <c r="C29" s="709">
        <v>112010904059011</v>
      </c>
      <c r="D29" s="499" t="s">
        <v>751</v>
      </c>
      <c r="E29" t="str">
        <f t="shared" si="1"/>
        <v>111201090405901</v>
      </c>
      <c r="F29" t="str">
        <f t="shared" si="2"/>
        <v>1</v>
      </c>
      <c r="G29">
        <f>+VLOOKUP(L29,BG!$D$10:$F$70,3,FALSE)</f>
        <v>3</v>
      </c>
      <c r="H29" s="499" t="s">
        <v>752</v>
      </c>
      <c r="I29" s="719">
        <v>176302</v>
      </c>
      <c r="J29" s="314">
        <f t="shared" si="0"/>
        <v>176.30199999999999</v>
      </c>
      <c r="K29" t="str">
        <f>+VLOOKUP(D29,'plan de cuentas'!C:G,4,0)</f>
        <v>ACTIVOS</v>
      </c>
      <c r="L29" t="str">
        <f>VLOOKUP(D29,'plan de cuentas'!C:H,5,0)</f>
        <v>Efectivo y equivalente de efectivo</v>
      </c>
      <c r="M29" t="str">
        <f>VLOOKUP(D29,'plan de cuentas'!C:I,6,0)</f>
        <v>Bancos Locales - Moneda extranjera Dólares</v>
      </c>
      <c r="N29" t="str">
        <f>VLOOKUP(D29,'plan de cuentas'!C:J,7,0)</f>
        <v>Activos Corrientes</v>
      </c>
      <c r="P29" t="str">
        <f t="shared" si="3"/>
        <v>10904</v>
      </c>
      <c r="Q29" t="str">
        <f t="shared" si="4"/>
        <v>11</v>
      </c>
    </row>
    <row r="30" spans="1:17" hidden="1" x14ac:dyDescent="0.25">
      <c r="A30" s="644" t="s">
        <v>5208</v>
      </c>
      <c r="B30" s="384">
        <v>7</v>
      </c>
      <c r="C30" s="710">
        <v>112010904060011</v>
      </c>
      <c r="D30" s="385" t="s">
        <v>753</v>
      </c>
      <c r="E30" t="str">
        <f t="shared" si="1"/>
        <v>111201090406001</v>
      </c>
      <c r="F30" t="str">
        <f t="shared" si="2"/>
        <v>1</v>
      </c>
      <c r="G30">
        <f>+VLOOKUP(L30,BG!$D$10:$F$70,3,FALSE)</f>
        <v>3</v>
      </c>
      <c r="H30" s="385" t="s">
        <v>754</v>
      </c>
      <c r="I30" s="720">
        <v>420775</v>
      </c>
      <c r="J30" s="314">
        <f t="shared" si="0"/>
        <v>420.77499999999998</v>
      </c>
      <c r="K30" t="str">
        <f>+VLOOKUP(D30,'plan de cuentas'!C:G,4,0)</f>
        <v>ACTIVOS</v>
      </c>
      <c r="L30" t="str">
        <f>VLOOKUP(D30,'plan de cuentas'!C:H,5,0)</f>
        <v>Efectivo y equivalente de efectivo</v>
      </c>
      <c r="M30" t="str">
        <f>VLOOKUP(D30,'plan de cuentas'!C:I,6,0)</f>
        <v>Bancos Locales - Moneda extranjera Dólares</v>
      </c>
      <c r="N30" t="str">
        <f>VLOOKUP(D30,'plan de cuentas'!C:J,7,0)</f>
        <v>Activos Corrientes</v>
      </c>
      <c r="P30" t="str">
        <f t="shared" si="3"/>
        <v>10904</v>
      </c>
      <c r="Q30" t="str">
        <f t="shared" si="4"/>
        <v>11</v>
      </c>
    </row>
    <row r="31" spans="1:17" hidden="1" x14ac:dyDescent="0.25">
      <c r="A31" s="644" t="s">
        <v>5208</v>
      </c>
      <c r="B31" s="383">
        <v>7</v>
      </c>
      <c r="C31" s="709">
        <v>112010904061011</v>
      </c>
      <c r="D31" s="499" t="s">
        <v>757</v>
      </c>
      <c r="E31" t="str">
        <f t="shared" si="1"/>
        <v>111201090406101</v>
      </c>
      <c r="F31" t="str">
        <f t="shared" si="2"/>
        <v>1</v>
      </c>
      <c r="G31">
        <f>+VLOOKUP(L31,BG!$D$10:$F$70,3,FALSE)</f>
        <v>3</v>
      </c>
      <c r="H31" s="499" t="s">
        <v>758</v>
      </c>
      <c r="I31" s="719">
        <v>220</v>
      </c>
      <c r="J31" s="314">
        <f t="shared" si="0"/>
        <v>0.22</v>
      </c>
      <c r="K31" t="str">
        <f>+VLOOKUP(D31,'plan de cuentas'!C:G,4,0)</f>
        <v>ACTIVOS</v>
      </c>
      <c r="L31" t="str">
        <f>VLOOKUP(D31,'plan de cuentas'!C:H,5,0)</f>
        <v>Efectivo y equivalente de efectivo</v>
      </c>
      <c r="M31" t="str">
        <f>VLOOKUP(D31,'plan de cuentas'!C:I,6,0)</f>
        <v>Bancos Locales - Moneda extranjera Dólares</v>
      </c>
      <c r="N31" t="str">
        <f>VLOOKUP(D31,'plan de cuentas'!C:J,7,0)</f>
        <v>Activos Corrientes</v>
      </c>
      <c r="P31" t="str">
        <f t="shared" si="3"/>
        <v>10904</v>
      </c>
      <c r="Q31" t="str">
        <f t="shared" si="4"/>
        <v>11</v>
      </c>
    </row>
    <row r="32" spans="1:17" hidden="1" x14ac:dyDescent="0.25">
      <c r="A32" s="644" t="s">
        <v>5208</v>
      </c>
      <c r="B32" s="384">
        <v>7</v>
      </c>
      <c r="C32" s="710">
        <v>112010904061991</v>
      </c>
      <c r="D32" s="385" t="s">
        <v>3091</v>
      </c>
      <c r="E32" t="str">
        <f t="shared" si="1"/>
        <v>111201090406199</v>
      </c>
      <c r="F32" t="str">
        <f t="shared" si="2"/>
        <v>1</v>
      </c>
      <c r="G32">
        <f>+VLOOKUP(L32,BG!$D$10:$F$70,3,FALSE)</f>
        <v>3</v>
      </c>
      <c r="H32" s="385" t="s">
        <v>759</v>
      </c>
      <c r="I32" s="720">
        <v>1951669</v>
      </c>
      <c r="J32" s="314">
        <f t="shared" si="0"/>
        <v>1951.6690000000001</v>
      </c>
      <c r="K32" t="str">
        <f>+VLOOKUP(D32,'plan de cuentas'!C:G,4,0)</f>
        <v>ACTIVOS</v>
      </c>
      <c r="L32" t="str">
        <f>VLOOKUP(D32,'plan de cuentas'!C:H,5,0)</f>
        <v>Efectivo y equivalente de efectivo</v>
      </c>
      <c r="M32" t="str">
        <f>VLOOKUP(D32,'plan de cuentas'!C:I,6,0)</f>
        <v>Bancos Locales - Moneda local Guaraníes</v>
      </c>
      <c r="N32" t="str">
        <f>VLOOKUP(D32,'plan de cuentas'!C:J,7,0)</f>
        <v>Activos Corrientes</v>
      </c>
      <c r="P32" t="str">
        <f t="shared" si="3"/>
        <v>10904</v>
      </c>
      <c r="Q32" t="str">
        <f t="shared" si="4"/>
        <v>11</v>
      </c>
    </row>
    <row r="33" spans="1:17" hidden="1" x14ac:dyDescent="0.25">
      <c r="A33" s="644" t="s">
        <v>5208</v>
      </c>
      <c r="B33" s="383">
        <v>7</v>
      </c>
      <c r="C33" s="709">
        <v>112010904063011</v>
      </c>
      <c r="D33" s="499" t="s">
        <v>760</v>
      </c>
      <c r="E33" t="str">
        <f t="shared" si="1"/>
        <v>111201090406301</v>
      </c>
      <c r="F33" t="str">
        <f t="shared" si="2"/>
        <v>1</v>
      </c>
      <c r="G33">
        <f>+VLOOKUP(L33,BG!$D$10:$F$70,3,FALSE)</f>
        <v>3</v>
      </c>
      <c r="H33" s="499" t="s">
        <v>761</v>
      </c>
      <c r="I33" s="719">
        <v>588</v>
      </c>
      <c r="J33" s="314">
        <f t="shared" si="0"/>
        <v>0.58799999999999997</v>
      </c>
      <c r="K33" t="str">
        <f>+VLOOKUP(D33,'plan de cuentas'!C:G,4,0)</f>
        <v>ACTIVOS</v>
      </c>
      <c r="L33" t="str">
        <f>VLOOKUP(D33,'plan de cuentas'!C:H,5,0)</f>
        <v>Efectivo y equivalente de efectivo</v>
      </c>
      <c r="M33" t="str">
        <f>VLOOKUP(D33,'plan de cuentas'!C:I,6,0)</f>
        <v>Bancos Locales - Moneda extranjera Dólares</v>
      </c>
      <c r="N33" t="str">
        <f>VLOOKUP(D33,'plan de cuentas'!C:J,7,0)</f>
        <v>Activos Corrientes</v>
      </c>
      <c r="P33" t="str">
        <f t="shared" si="3"/>
        <v>10904</v>
      </c>
      <c r="Q33" t="str">
        <f t="shared" si="4"/>
        <v>11</v>
      </c>
    </row>
    <row r="34" spans="1:17" hidden="1" x14ac:dyDescent="0.25">
      <c r="A34" s="644" t="s">
        <v>5208</v>
      </c>
      <c r="B34" s="384">
        <v>7</v>
      </c>
      <c r="C34" s="710">
        <v>112010904063991</v>
      </c>
      <c r="D34" s="385" t="s">
        <v>762</v>
      </c>
      <c r="E34" t="str">
        <f t="shared" si="1"/>
        <v>111201090406399</v>
      </c>
      <c r="F34" t="str">
        <f t="shared" si="2"/>
        <v>1</v>
      </c>
      <c r="G34">
        <f>+VLOOKUP(L34,BG!$D$10:$F$70,3,FALSE)</f>
        <v>3</v>
      </c>
      <c r="H34" s="385" t="s">
        <v>763</v>
      </c>
      <c r="I34" s="720">
        <v>1619</v>
      </c>
      <c r="J34" s="314">
        <f t="shared" si="0"/>
        <v>1.619</v>
      </c>
      <c r="K34" t="str">
        <f>+VLOOKUP(D34,'plan de cuentas'!C:G,4,0)</f>
        <v>ACTIVOS</v>
      </c>
      <c r="L34" t="str">
        <f>VLOOKUP(D34,'plan de cuentas'!C:H,5,0)</f>
        <v>Efectivo y equivalente de efectivo</v>
      </c>
      <c r="M34" t="str">
        <f>VLOOKUP(D34,'plan de cuentas'!C:I,6,0)</f>
        <v>Bancos Locales - Moneda local Guaraníes</v>
      </c>
      <c r="N34" t="str">
        <f>VLOOKUP(D34,'plan de cuentas'!C:J,7,0)</f>
        <v>Activos Corrientes</v>
      </c>
      <c r="P34" t="str">
        <f t="shared" si="3"/>
        <v>10904</v>
      </c>
      <c r="Q34" t="str">
        <f t="shared" si="4"/>
        <v>11</v>
      </c>
    </row>
    <row r="35" spans="1:17" hidden="1" x14ac:dyDescent="0.25">
      <c r="A35" s="644" t="s">
        <v>5208</v>
      </c>
      <c r="B35" s="383">
        <v>7</v>
      </c>
      <c r="C35" s="709">
        <v>112010904065991</v>
      </c>
      <c r="D35" s="499" t="s">
        <v>766</v>
      </c>
      <c r="E35" t="str">
        <f t="shared" si="1"/>
        <v>111201090406599</v>
      </c>
      <c r="F35" t="str">
        <f t="shared" si="2"/>
        <v>1</v>
      </c>
      <c r="G35">
        <f>+VLOOKUP(L35,BG!$D$10:$F$70,3,FALSE)</f>
        <v>3</v>
      </c>
      <c r="H35" s="499" t="s">
        <v>767</v>
      </c>
      <c r="I35" s="719">
        <v>24733777</v>
      </c>
      <c r="J35" s="314">
        <f t="shared" si="0"/>
        <v>24733.776999999998</v>
      </c>
      <c r="K35" t="str">
        <f>+VLOOKUP(D35,'plan de cuentas'!C:G,4,0)</f>
        <v>ACTIVOS</v>
      </c>
      <c r="L35" t="str">
        <f>VLOOKUP(D35,'plan de cuentas'!C:H,5,0)</f>
        <v>Efectivo y equivalente de efectivo</v>
      </c>
      <c r="M35" t="str">
        <f>VLOOKUP(D35,'plan de cuentas'!C:I,6,0)</f>
        <v>Bancos Locales - Moneda local Guaraníes</v>
      </c>
      <c r="N35" t="str">
        <f>VLOOKUP(D35,'plan de cuentas'!C:J,7,0)</f>
        <v>Activos Corrientes</v>
      </c>
      <c r="P35" t="str">
        <f t="shared" si="3"/>
        <v>10904</v>
      </c>
      <c r="Q35" t="str">
        <f t="shared" si="4"/>
        <v>11</v>
      </c>
    </row>
    <row r="36" spans="1:17" hidden="1" x14ac:dyDescent="0.25">
      <c r="A36" s="644" t="s">
        <v>5208</v>
      </c>
      <c r="B36" s="384">
        <v>7</v>
      </c>
      <c r="C36" s="710">
        <v>112010904069991</v>
      </c>
      <c r="D36" s="385" t="s">
        <v>770</v>
      </c>
      <c r="E36" t="str">
        <f t="shared" si="1"/>
        <v>111201090406999</v>
      </c>
      <c r="F36" t="str">
        <f t="shared" si="2"/>
        <v>1</v>
      </c>
      <c r="G36">
        <f>+VLOOKUP(L36,BG!$D$10:$F$70,3,FALSE)</f>
        <v>3</v>
      </c>
      <c r="H36" s="385" t="s">
        <v>771</v>
      </c>
      <c r="I36" s="720">
        <v>568982</v>
      </c>
      <c r="J36" s="314">
        <f t="shared" si="0"/>
        <v>568.98199999999997</v>
      </c>
      <c r="K36" t="str">
        <f>+VLOOKUP(D36,'plan de cuentas'!C:G,4,0)</f>
        <v>ACTIVOS</v>
      </c>
      <c r="L36" t="str">
        <f>VLOOKUP(D36,'plan de cuentas'!C:H,5,0)</f>
        <v>Efectivo y equivalente de efectivo</v>
      </c>
      <c r="M36" t="str">
        <f>VLOOKUP(D36,'plan de cuentas'!C:I,6,0)</f>
        <v>Bancos Locales - Moneda local Guaraníes</v>
      </c>
      <c r="N36" t="str">
        <f>VLOOKUP(D36,'plan de cuentas'!C:J,7,0)</f>
        <v>Activos Corrientes</v>
      </c>
      <c r="P36" t="str">
        <f t="shared" si="3"/>
        <v>10904</v>
      </c>
      <c r="Q36" t="str">
        <f t="shared" si="4"/>
        <v>11</v>
      </c>
    </row>
    <row r="37" spans="1:17" hidden="1" x14ac:dyDescent="0.25">
      <c r="A37" s="644" t="s">
        <v>5208</v>
      </c>
      <c r="B37" s="383">
        <v>7</v>
      </c>
      <c r="C37" s="709">
        <v>112010904070991</v>
      </c>
      <c r="D37" s="499" t="s">
        <v>772</v>
      </c>
      <c r="E37" t="str">
        <f t="shared" si="1"/>
        <v>111201090407099</v>
      </c>
      <c r="F37" t="str">
        <f t="shared" si="2"/>
        <v>1</v>
      </c>
      <c r="G37">
        <f>+VLOOKUP(L37,BG!$D$10:$F$70,3,FALSE)</f>
        <v>3</v>
      </c>
      <c r="H37" s="499" t="s">
        <v>5237</v>
      </c>
      <c r="I37" s="719">
        <v>2611639</v>
      </c>
      <c r="J37" s="314">
        <f t="shared" si="0"/>
        <v>2611.6390000000001</v>
      </c>
      <c r="K37" t="str">
        <f>+VLOOKUP(D37,'plan de cuentas'!C:G,4,0)</f>
        <v>ACTIVOS</v>
      </c>
      <c r="L37" t="str">
        <f>VLOOKUP(D37,'plan de cuentas'!C:H,5,0)</f>
        <v>Efectivo y equivalente de efectivo</v>
      </c>
      <c r="M37" t="str">
        <f>VLOOKUP(D37,'plan de cuentas'!C:I,6,0)</f>
        <v>Bancos Locales - Moneda local Guaraníes</v>
      </c>
      <c r="N37" t="str">
        <f>VLOOKUP(D37,'plan de cuentas'!C:J,7,0)</f>
        <v>Activos Corrientes</v>
      </c>
      <c r="P37" t="str">
        <f t="shared" si="3"/>
        <v>10904</v>
      </c>
      <c r="Q37" t="str">
        <f t="shared" si="4"/>
        <v>11</v>
      </c>
    </row>
    <row r="38" spans="1:17" hidden="1" x14ac:dyDescent="0.25">
      <c r="A38" s="644" t="s">
        <v>5208</v>
      </c>
      <c r="B38" s="384">
        <v>7</v>
      </c>
      <c r="C38" s="710">
        <v>112010904071011</v>
      </c>
      <c r="D38" s="385" t="s">
        <v>774</v>
      </c>
      <c r="E38" t="str">
        <f t="shared" si="1"/>
        <v>111201090407101</v>
      </c>
      <c r="F38" t="str">
        <f t="shared" si="2"/>
        <v>1</v>
      </c>
      <c r="G38">
        <f>+VLOOKUP(L38,BG!$D$10:$F$70,3,FALSE)</f>
        <v>3</v>
      </c>
      <c r="H38" s="385" t="s">
        <v>775</v>
      </c>
      <c r="I38" s="720">
        <v>59061</v>
      </c>
      <c r="J38" s="314">
        <f t="shared" si="0"/>
        <v>59.061</v>
      </c>
      <c r="K38" t="str">
        <f>+VLOOKUP(D38,'plan de cuentas'!C:G,4,0)</f>
        <v>ACTIVOS</v>
      </c>
      <c r="L38" t="str">
        <f>VLOOKUP(D38,'plan de cuentas'!C:H,5,0)</f>
        <v>Efectivo y equivalente de efectivo</v>
      </c>
      <c r="M38" t="str">
        <f>VLOOKUP(D38,'plan de cuentas'!C:I,6,0)</f>
        <v>Bancos Locales - Moneda extranjera Dólares</v>
      </c>
      <c r="N38" t="str">
        <f>VLOOKUP(D38,'plan de cuentas'!C:J,7,0)</f>
        <v>Activos Corrientes</v>
      </c>
      <c r="P38" t="str">
        <f t="shared" si="3"/>
        <v>10904</v>
      </c>
      <c r="Q38" t="str">
        <f t="shared" si="4"/>
        <v>11</v>
      </c>
    </row>
    <row r="39" spans="1:17" hidden="1" x14ac:dyDescent="0.25">
      <c r="A39" s="644" t="s">
        <v>5208</v>
      </c>
      <c r="B39" s="383">
        <v>7</v>
      </c>
      <c r="C39" s="709">
        <v>112010904071991</v>
      </c>
      <c r="D39" s="499" t="s">
        <v>776</v>
      </c>
      <c r="E39" t="str">
        <f t="shared" si="1"/>
        <v>111201090407199</v>
      </c>
      <c r="F39" t="str">
        <f t="shared" si="2"/>
        <v>1</v>
      </c>
      <c r="G39">
        <f>+VLOOKUP(L39,BG!$D$10:$F$70,3,FALSE)</f>
        <v>3</v>
      </c>
      <c r="H39" s="499" t="s">
        <v>777</v>
      </c>
      <c r="I39" s="719">
        <v>11090</v>
      </c>
      <c r="J39" s="314">
        <f t="shared" si="0"/>
        <v>11.09</v>
      </c>
      <c r="K39" t="str">
        <f>+VLOOKUP(D39,'plan de cuentas'!C:G,4,0)</f>
        <v>ACTIVOS</v>
      </c>
      <c r="L39" t="str">
        <f>VLOOKUP(D39,'plan de cuentas'!C:H,5,0)</f>
        <v>Efectivo y equivalente de efectivo</v>
      </c>
      <c r="M39" t="str">
        <f>VLOOKUP(D39,'plan de cuentas'!C:I,6,0)</f>
        <v>Bancos Locales - Moneda local Guaraníes</v>
      </c>
      <c r="N39" t="str">
        <f>VLOOKUP(D39,'plan de cuentas'!C:J,7,0)</f>
        <v>Activos Corrientes</v>
      </c>
      <c r="P39" t="str">
        <f t="shared" si="3"/>
        <v>10904</v>
      </c>
      <c r="Q39" t="str">
        <f t="shared" si="4"/>
        <v>11</v>
      </c>
    </row>
    <row r="40" spans="1:17" hidden="1" x14ac:dyDescent="0.25">
      <c r="A40" s="644" t="s">
        <v>5208</v>
      </c>
      <c r="B40" s="384">
        <v>7</v>
      </c>
      <c r="C40" s="710">
        <v>112010904073011</v>
      </c>
      <c r="D40" s="385" t="s">
        <v>780</v>
      </c>
      <c r="E40" t="str">
        <f t="shared" si="1"/>
        <v>111201090407301</v>
      </c>
      <c r="F40" t="str">
        <f t="shared" si="2"/>
        <v>1</v>
      </c>
      <c r="G40">
        <f>+VLOOKUP(L40,BG!$D$10:$F$70,3,FALSE)</f>
        <v>3</v>
      </c>
      <c r="H40" s="385" t="s">
        <v>781</v>
      </c>
      <c r="I40" s="720">
        <v>1115700</v>
      </c>
      <c r="J40" s="314">
        <f t="shared" si="0"/>
        <v>1115.7</v>
      </c>
      <c r="K40" t="str">
        <f>+VLOOKUP(D40,'plan de cuentas'!C:G,4,0)</f>
        <v>ACTIVOS</v>
      </c>
      <c r="L40" t="str">
        <f>VLOOKUP(D40,'plan de cuentas'!C:H,5,0)</f>
        <v>Efectivo y equivalente de efectivo</v>
      </c>
      <c r="M40" t="str">
        <f>VLOOKUP(D40,'plan de cuentas'!C:I,6,0)</f>
        <v>Bancos Locales - Moneda extranjera Dólares</v>
      </c>
      <c r="N40" t="str">
        <f>VLOOKUP(D40,'plan de cuentas'!C:J,7,0)</f>
        <v>Activos Corrientes</v>
      </c>
      <c r="P40" t="str">
        <f t="shared" si="3"/>
        <v>10904</v>
      </c>
      <c r="Q40" t="str">
        <f t="shared" si="4"/>
        <v>11</v>
      </c>
    </row>
    <row r="41" spans="1:17" hidden="1" x14ac:dyDescent="0.25">
      <c r="A41" s="644" t="s">
        <v>5208</v>
      </c>
      <c r="B41" s="383">
        <v>7</v>
      </c>
      <c r="C41" s="709">
        <v>112010904075011</v>
      </c>
      <c r="D41" s="499" t="s">
        <v>783</v>
      </c>
      <c r="E41" t="str">
        <f t="shared" si="1"/>
        <v>111201090407501</v>
      </c>
      <c r="F41" t="str">
        <f t="shared" si="2"/>
        <v>1</v>
      </c>
      <c r="G41">
        <f>+VLOOKUP(L41,BG!$D$10:$F$70,3,FALSE)</f>
        <v>3</v>
      </c>
      <c r="H41" s="499" t="s">
        <v>784</v>
      </c>
      <c r="I41" s="719">
        <v>12428065</v>
      </c>
      <c r="J41" s="314">
        <f t="shared" si="0"/>
        <v>12428.065000000001</v>
      </c>
      <c r="K41" t="str">
        <f>+VLOOKUP(D41,'plan de cuentas'!C:G,4,0)</f>
        <v>ACTIVOS</v>
      </c>
      <c r="L41" t="str">
        <f>VLOOKUP(D41,'plan de cuentas'!C:H,5,0)</f>
        <v>Efectivo y equivalente de efectivo</v>
      </c>
      <c r="M41" t="str">
        <f>VLOOKUP(D41,'plan de cuentas'!C:I,6,0)</f>
        <v>Bancos Locales - Moneda extranjera Dólares</v>
      </c>
      <c r="N41" t="str">
        <f>VLOOKUP(D41,'plan de cuentas'!C:J,7,0)</f>
        <v>Activos Corrientes</v>
      </c>
      <c r="P41" t="str">
        <f t="shared" si="3"/>
        <v>10904</v>
      </c>
      <c r="Q41" t="str">
        <f t="shared" si="4"/>
        <v>11</v>
      </c>
    </row>
    <row r="42" spans="1:17" hidden="1" x14ac:dyDescent="0.25">
      <c r="A42" s="644" t="s">
        <v>5208</v>
      </c>
      <c r="B42" s="384">
        <v>7</v>
      </c>
      <c r="C42" s="710">
        <v>112010904086991</v>
      </c>
      <c r="D42" s="385" t="s">
        <v>789</v>
      </c>
      <c r="E42" t="str">
        <f t="shared" si="1"/>
        <v>111201090408699</v>
      </c>
      <c r="F42" t="str">
        <f t="shared" si="2"/>
        <v>1</v>
      </c>
      <c r="G42">
        <f>+VLOOKUP(L42,BG!$D$10:$F$70,3,FALSE)</f>
        <v>3</v>
      </c>
      <c r="H42" s="385" t="s">
        <v>790</v>
      </c>
      <c r="I42" s="720">
        <v>7499558</v>
      </c>
      <c r="J42" s="314">
        <f t="shared" si="0"/>
        <v>7499.558</v>
      </c>
      <c r="K42" t="str">
        <f>+VLOOKUP(D42,'plan de cuentas'!C:G,4,0)</f>
        <v>ACTIVOS</v>
      </c>
      <c r="L42" t="str">
        <f>VLOOKUP(D42,'plan de cuentas'!C:H,5,0)</f>
        <v>Efectivo y equivalente de efectivo</v>
      </c>
      <c r="M42" t="str">
        <f>VLOOKUP(D42,'plan de cuentas'!C:I,6,0)</f>
        <v>Bancos Locales - Moneda local Guaraníes</v>
      </c>
      <c r="N42" t="str">
        <f>VLOOKUP(D42,'plan de cuentas'!C:J,7,0)</f>
        <v>Activos Corrientes</v>
      </c>
      <c r="P42" t="str">
        <f t="shared" si="3"/>
        <v>10904</v>
      </c>
      <c r="Q42" t="str">
        <f t="shared" si="4"/>
        <v>11</v>
      </c>
    </row>
    <row r="43" spans="1:17" hidden="1" x14ac:dyDescent="0.25">
      <c r="A43" s="644" t="s">
        <v>5208</v>
      </c>
      <c r="B43" s="383">
        <v>7</v>
      </c>
      <c r="C43" s="709">
        <v>112010904099011</v>
      </c>
      <c r="D43" s="499" t="s">
        <v>4713</v>
      </c>
      <c r="E43" t="str">
        <f t="shared" si="1"/>
        <v>111201090409901</v>
      </c>
      <c r="F43" t="str">
        <f t="shared" si="2"/>
        <v>1</v>
      </c>
      <c r="G43">
        <f>+VLOOKUP(L43,BG!$D$10:$F$70,3,FALSE)</f>
        <v>3</v>
      </c>
      <c r="H43" s="499" t="s">
        <v>5238</v>
      </c>
      <c r="I43" s="719">
        <v>27547</v>
      </c>
      <c r="J43" s="314">
        <f t="shared" si="0"/>
        <v>27.547000000000001</v>
      </c>
      <c r="K43" t="str">
        <f>+VLOOKUP(D43,'plan de cuentas'!C:G,4,0)</f>
        <v>ACTIVOS</v>
      </c>
      <c r="L43" t="str">
        <f>VLOOKUP(D43,'plan de cuentas'!C:H,5,0)</f>
        <v>Efectivo y equivalente de efectivo</v>
      </c>
      <c r="M43" t="str">
        <f>VLOOKUP(D43,'plan de cuentas'!C:I,6,0)</f>
        <v>Bancos Locales - Moneda extranjera Dólares</v>
      </c>
      <c r="N43" t="str">
        <f>VLOOKUP(D43,'plan de cuentas'!C:J,7,0)</f>
        <v>Activos Corrientes</v>
      </c>
      <c r="P43" t="str">
        <f t="shared" si="3"/>
        <v>10904</v>
      </c>
      <c r="Q43" t="str">
        <f t="shared" si="4"/>
        <v>11</v>
      </c>
    </row>
    <row r="44" spans="1:17" hidden="1" x14ac:dyDescent="0.25">
      <c r="A44" s="644" t="s">
        <v>5208</v>
      </c>
      <c r="B44" s="384">
        <v>7</v>
      </c>
      <c r="C44" s="710">
        <v>112010904101011</v>
      </c>
      <c r="D44" s="385" t="s">
        <v>4982</v>
      </c>
      <c r="E44" t="str">
        <f t="shared" si="1"/>
        <v>111201090410101</v>
      </c>
      <c r="F44" t="str">
        <f t="shared" si="2"/>
        <v>1</v>
      </c>
      <c r="G44">
        <f>+VLOOKUP(L44,BG!$D$10:$F$70,3,FALSE)</f>
        <v>3</v>
      </c>
      <c r="H44" s="385" t="s">
        <v>4937</v>
      </c>
      <c r="I44" s="720">
        <v>72408832</v>
      </c>
      <c r="J44" s="314">
        <f t="shared" si="0"/>
        <v>72408.831999999995</v>
      </c>
      <c r="K44" t="str">
        <f>+VLOOKUP(D44,'plan de cuentas'!C:G,4,0)</f>
        <v>ACTIVOS</v>
      </c>
      <c r="L44" t="str">
        <f>VLOOKUP(D44,'plan de cuentas'!C:H,5,0)</f>
        <v>Efectivo y equivalente de efectivo</v>
      </c>
      <c r="M44" t="str">
        <f>VLOOKUP(D44,'plan de cuentas'!C:I,6,0)</f>
        <v>Bancos Locales - Moneda extranjera Dólares</v>
      </c>
      <c r="N44" t="str">
        <f>VLOOKUP(D44,'plan de cuentas'!C:J,7,0)</f>
        <v>Activos Corrientes</v>
      </c>
      <c r="P44" t="str">
        <f t="shared" si="3"/>
        <v>10904</v>
      </c>
      <c r="Q44" t="str">
        <f t="shared" si="4"/>
        <v>11</v>
      </c>
    </row>
    <row r="45" spans="1:17" hidden="1" x14ac:dyDescent="0.25">
      <c r="A45" s="644" t="s">
        <v>5208</v>
      </c>
      <c r="B45" s="383">
        <v>7</v>
      </c>
      <c r="C45" s="709">
        <v>112010904101991</v>
      </c>
      <c r="D45" s="499" t="s">
        <v>4984</v>
      </c>
      <c r="E45" t="str">
        <f t="shared" si="1"/>
        <v>111201090410199</v>
      </c>
      <c r="F45" t="str">
        <f t="shared" si="2"/>
        <v>1</v>
      </c>
      <c r="G45">
        <f>+VLOOKUP(L45,BG!$D$10:$F$70,3,FALSE)</f>
        <v>3</v>
      </c>
      <c r="H45" s="499" t="s">
        <v>4938</v>
      </c>
      <c r="I45" s="719">
        <v>4397841</v>
      </c>
      <c r="J45" s="314">
        <f t="shared" si="0"/>
        <v>4397.8410000000003</v>
      </c>
      <c r="K45" t="str">
        <f>+VLOOKUP(D45,'plan de cuentas'!C:G,4,0)</f>
        <v>ACTIVOS</v>
      </c>
      <c r="L45" t="str">
        <f>VLOOKUP(D45,'plan de cuentas'!C:H,5,0)</f>
        <v>Efectivo y equivalente de efectivo</v>
      </c>
      <c r="M45" t="str">
        <f>VLOOKUP(D45,'plan de cuentas'!C:I,6,0)</f>
        <v>Bancos Locales - Moneda local Guaraníes</v>
      </c>
      <c r="N45" t="str">
        <f>VLOOKUP(D45,'plan de cuentas'!C:J,7,0)</f>
        <v>Activos Corrientes</v>
      </c>
      <c r="P45" t="str">
        <f t="shared" si="3"/>
        <v>10904</v>
      </c>
      <c r="Q45" t="str">
        <f t="shared" si="4"/>
        <v>11</v>
      </c>
    </row>
    <row r="46" spans="1:17" hidden="1" x14ac:dyDescent="0.25">
      <c r="A46" s="644" t="s">
        <v>5208</v>
      </c>
      <c r="B46" s="384">
        <v>7</v>
      </c>
      <c r="C46" s="710">
        <v>112010904210011</v>
      </c>
      <c r="D46" s="385" t="s">
        <v>791</v>
      </c>
      <c r="E46" t="str">
        <f t="shared" si="1"/>
        <v>111201090421001</v>
      </c>
      <c r="F46" t="str">
        <f t="shared" si="2"/>
        <v>1</v>
      </c>
      <c r="G46">
        <f>+VLOOKUP(L46,BG!$D$10:$F$70,3,FALSE)</f>
        <v>3</v>
      </c>
      <c r="H46" s="385" t="s">
        <v>792</v>
      </c>
      <c r="I46" s="720">
        <v>367628756</v>
      </c>
      <c r="J46" s="314">
        <f t="shared" si="0"/>
        <v>367628.75599999999</v>
      </c>
      <c r="K46" t="str">
        <f>+VLOOKUP(D46,'plan de cuentas'!C:G,4,0)</f>
        <v>ACTIVOS</v>
      </c>
      <c r="L46" t="str">
        <f>VLOOKUP(D46,'plan de cuentas'!C:H,5,0)</f>
        <v>Efectivo y equivalente de efectivo</v>
      </c>
      <c r="M46" t="str">
        <f>VLOOKUP(D46,'plan de cuentas'!C:I,6,0)</f>
        <v>Bancos Locales - Moneda extranjera Dólares</v>
      </c>
      <c r="N46" t="str">
        <f>VLOOKUP(D46,'plan de cuentas'!C:J,7,0)</f>
        <v>Activos Corrientes</v>
      </c>
      <c r="P46" t="str">
        <f t="shared" si="3"/>
        <v>10904</v>
      </c>
      <c r="Q46" t="str">
        <f t="shared" si="4"/>
        <v>11</v>
      </c>
    </row>
    <row r="47" spans="1:17" hidden="1" x14ac:dyDescent="0.25">
      <c r="A47" s="644" t="s">
        <v>5208</v>
      </c>
      <c r="B47" s="383">
        <v>7</v>
      </c>
      <c r="C47" s="709">
        <v>112010904211011</v>
      </c>
      <c r="D47" s="499" t="s">
        <v>2119</v>
      </c>
      <c r="E47" t="str">
        <f t="shared" si="1"/>
        <v>111201090421101</v>
      </c>
      <c r="F47" t="str">
        <f t="shared" si="2"/>
        <v>1</v>
      </c>
      <c r="G47">
        <f>+VLOOKUP(L47,BG!$D$10:$F$70,3,FALSE)</f>
        <v>3</v>
      </c>
      <c r="H47" s="499" t="s">
        <v>4572</v>
      </c>
      <c r="I47" s="719">
        <v>1498570</v>
      </c>
      <c r="J47" s="314">
        <f t="shared" si="0"/>
        <v>1498.57</v>
      </c>
      <c r="K47" t="str">
        <f>+VLOOKUP(D47,'plan de cuentas'!C:G,4,0)</f>
        <v>ACTIVOS</v>
      </c>
      <c r="L47" t="str">
        <f>VLOOKUP(D47,'plan de cuentas'!C:H,5,0)</f>
        <v>Efectivo y equivalente de efectivo</v>
      </c>
      <c r="M47" t="str">
        <f>VLOOKUP(D47,'plan de cuentas'!C:I,6,0)</f>
        <v>Bancos Locales - Moneda extranjera Dólares</v>
      </c>
      <c r="N47" t="str">
        <f>VLOOKUP(D47,'plan de cuentas'!C:J,7,0)</f>
        <v>Activos Corrientes</v>
      </c>
      <c r="P47" t="str">
        <f t="shared" si="3"/>
        <v>10904</v>
      </c>
      <c r="Q47" t="str">
        <f t="shared" si="4"/>
        <v>11</v>
      </c>
    </row>
    <row r="48" spans="1:17" hidden="1" x14ac:dyDescent="0.25">
      <c r="A48" s="644" t="s">
        <v>5208</v>
      </c>
      <c r="B48" s="384">
        <v>7</v>
      </c>
      <c r="C48" s="710">
        <v>112010904422011</v>
      </c>
      <c r="D48" s="385" t="s">
        <v>2120</v>
      </c>
      <c r="E48" t="str">
        <f t="shared" si="1"/>
        <v>111201090442201</v>
      </c>
      <c r="F48" t="str">
        <f t="shared" si="2"/>
        <v>1</v>
      </c>
      <c r="G48">
        <f>+VLOOKUP(L48,BG!$D$10:$F$70,3,FALSE)</f>
        <v>3</v>
      </c>
      <c r="H48" s="385" t="s">
        <v>2539</v>
      </c>
      <c r="I48" s="720">
        <v>32322</v>
      </c>
      <c r="J48" s="314">
        <f t="shared" si="0"/>
        <v>32.322000000000003</v>
      </c>
      <c r="K48" t="str">
        <f>+VLOOKUP(D48,'plan de cuentas'!C:G,4,0)</f>
        <v>ACTIVOS</v>
      </c>
      <c r="L48" t="str">
        <f>VLOOKUP(D48,'plan de cuentas'!C:H,5,0)</f>
        <v>Efectivo y equivalente de efectivo</v>
      </c>
      <c r="M48" t="str">
        <f>VLOOKUP(D48,'plan de cuentas'!C:I,6,0)</f>
        <v>Bancos Locales - Moneda extranjera Dólares</v>
      </c>
      <c r="N48" t="str">
        <f>VLOOKUP(D48,'plan de cuentas'!C:J,7,0)</f>
        <v>Activos Corrientes</v>
      </c>
      <c r="P48" t="str">
        <f t="shared" si="3"/>
        <v>10904</v>
      </c>
      <c r="Q48" t="str">
        <f t="shared" si="4"/>
        <v>11</v>
      </c>
    </row>
    <row r="49" spans="1:17" hidden="1" x14ac:dyDescent="0.25">
      <c r="A49" s="644" t="s">
        <v>5208</v>
      </c>
      <c r="B49" s="383">
        <v>7</v>
      </c>
      <c r="C49" s="709">
        <v>112010904422991</v>
      </c>
      <c r="D49" s="499" t="s">
        <v>2121</v>
      </c>
      <c r="E49" t="str">
        <f t="shared" si="1"/>
        <v>111201090442299</v>
      </c>
      <c r="F49" t="str">
        <f t="shared" si="2"/>
        <v>1</v>
      </c>
      <c r="G49">
        <f>+VLOOKUP(L49,BG!$D$10:$F$70,3,FALSE)</f>
        <v>3</v>
      </c>
      <c r="H49" s="499" t="s">
        <v>2540</v>
      </c>
      <c r="I49" s="719">
        <v>16500</v>
      </c>
      <c r="J49" s="314">
        <f t="shared" si="0"/>
        <v>16.5</v>
      </c>
      <c r="K49" t="str">
        <f>+VLOOKUP(D49,'plan de cuentas'!C:G,4,0)</f>
        <v>ACTIVOS</v>
      </c>
      <c r="L49" t="str">
        <f>VLOOKUP(D49,'plan de cuentas'!C:H,5,0)</f>
        <v>Efectivo y equivalente de efectivo</v>
      </c>
      <c r="M49" t="str">
        <f>VLOOKUP(D49,'plan de cuentas'!C:I,6,0)</f>
        <v>Bancos Locales - Moneda local Guaraníes</v>
      </c>
      <c r="N49" t="str">
        <f>VLOOKUP(D49,'plan de cuentas'!C:J,7,0)</f>
        <v>Activos Corrientes</v>
      </c>
      <c r="P49" t="str">
        <f t="shared" si="3"/>
        <v>10904</v>
      </c>
      <c r="Q49" t="str">
        <f t="shared" si="4"/>
        <v>11</v>
      </c>
    </row>
    <row r="50" spans="1:17" hidden="1" x14ac:dyDescent="0.25">
      <c r="A50" s="644" t="s">
        <v>5208</v>
      </c>
      <c r="B50" s="384">
        <v>7</v>
      </c>
      <c r="C50" s="710">
        <v>112010904428991</v>
      </c>
      <c r="D50" s="385" t="s">
        <v>3126</v>
      </c>
      <c r="E50" t="str">
        <f t="shared" si="1"/>
        <v>111201090442899</v>
      </c>
      <c r="F50" t="str">
        <f t="shared" si="2"/>
        <v>1</v>
      </c>
      <c r="G50">
        <f>+VLOOKUP(L50,BG!$D$10:$F$70,3,FALSE)</f>
        <v>3</v>
      </c>
      <c r="H50" s="385" t="s">
        <v>3127</v>
      </c>
      <c r="I50" s="720">
        <v>11389521</v>
      </c>
      <c r="J50" s="314">
        <f t="shared" si="0"/>
        <v>11389.521000000001</v>
      </c>
      <c r="K50" t="str">
        <f>+VLOOKUP(D50,'plan de cuentas'!C:G,4,0)</f>
        <v>ACTIVOS</v>
      </c>
      <c r="L50" t="str">
        <f>VLOOKUP(D50,'plan de cuentas'!C:H,5,0)</f>
        <v>Efectivo y equivalente de efectivo</v>
      </c>
      <c r="M50" t="str">
        <f>VLOOKUP(D50,'plan de cuentas'!C:I,6,0)</f>
        <v>Bancos Locales - Moneda local Guaraníes</v>
      </c>
      <c r="N50" t="str">
        <f>VLOOKUP(D50,'plan de cuentas'!C:J,7,0)</f>
        <v>Activos Corrientes</v>
      </c>
      <c r="P50" t="str">
        <f t="shared" si="3"/>
        <v>10904</v>
      </c>
      <c r="Q50" t="str">
        <f t="shared" si="4"/>
        <v>11</v>
      </c>
    </row>
    <row r="51" spans="1:17" hidden="1" x14ac:dyDescent="0.25">
      <c r="A51" s="644" t="s">
        <v>5208</v>
      </c>
      <c r="B51" s="383">
        <v>7</v>
      </c>
      <c r="C51" s="709">
        <v>112010904444011</v>
      </c>
      <c r="D51" s="499" t="s">
        <v>4527</v>
      </c>
      <c r="E51" t="str">
        <f t="shared" si="1"/>
        <v>111201090444401</v>
      </c>
      <c r="F51" t="str">
        <f t="shared" si="2"/>
        <v>1</v>
      </c>
      <c r="G51">
        <f>+VLOOKUP(L51,BG!$D$10:$F$70,3,FALSE)</f>
        <v>3</v>
      </c>
      <c r="H51" s="499" t="s">
        <v>4573</v>
      </c>
      <c r="I51" s="719">
        <v>5142</v>
      </c>
      <c r="J51" s="314">
        <f t="shared" si="0"/>
        <v>5.1420000000000003</v>
      </c>
      <c r="K51" t="str">
        <f>+VLOOKUP(D51,'plan de cuentas'!C:G,4,0)</f>
        <v>ACTIVOS</v>
      </c>
      <c r="L51" t="str">
        <f>VLOOKUP(D51,'plan de cuentas'!C:H,5,0)</f>
        <v>Efectivo y equivalente de efectivo</v>
      </c>
      <c r="M51" t="str">
        <f>VLOOKUP(D51,'plan de cuentas'!C:I,6,0)</f>
        <v>Bancos Locales - Moneda extranjera Dólares</v>
      </c>
      <c r="N51" t="str">
        <f>VLOOKUP(D51,'plan de cuentas'!C:J,7,0)</f>
        <v>Activos Corrientes</v>
      </c>
      <c r="P51" t="str">
        <f t="shared" si="3"/>
        <v>10904</v>
      </c>
      <c r="Q51" t="str">
        <f t="shared" si="4"/>
        <v>11</v>
      </c>
    </row>
    <row r="52" spans="1:17" hidden="1" x14ac:dyDescent="0.25">
      <c r="A52" s="644" t="s">
        <v>5208</v>
      </c>
      <c r="B52" s="384">
        <v>7</v>
      </c>
      <c r="C52" s="710">
        <v>112010904444991</v>
      </c>
      <c r="D52" s="385" t="s">
        <v>4631</v>
      </c>
      <c r="E52" t="str">
        <f t="shared" si="1"/>
        <v>111201090444499</v>
      </c>
      <c r="F52" t="str">
        <f t="shared" si="2"/>
        <v>1</v>
      </c>
      <c r="G52">
        <f>+VLOOKUP(L52,BG!$D$10:$F$70,3,FALSE)</f>
        <v>3</v>
      </c>
      <c r="H52" s="385" t="s">
        <v>4667</v>
      </c>
      <c r="I52" s="720">
        <v>14038</v>
      </c>
      <c r="J52" s="314">
        <f t="shared" si="0"/>
        <v>14.038</v>
      </c>
      <c r="K52" t="str">
        <f>+VLOOKUP(D52,'plan de cuentas'!C:G,4,0)</f>
        <v>ACTIVOS</v>
      </c>
      <c r="L52" t="str">
        <f>VLOOKUP(D52,'plan de cuentas'!C:H,5,0)</f>
        <v>Efectivo y equivalente de efectivo</v>
      </c>
      <c r="M52" t="str">
        <f>VLOOKUP(D52,'plan de cuentas'!C:I,6,0)</f>
        <v>Bancos Locales - Moneda local Guaraníes</v>
      </c>
      <c r="N52" t="str">
        <f>VLOOKUP(D52,'plan de cuentas'!C:J,7,0)</f>
        <v>Activos Corrientes</v>
      </c>
      <c r="P52" t="str">
        <f t="shared" si="3"/>
        <v>10904</v>
      </c>
      <c r="Q52" t="str">
        <f t="shared" si="4"/>
        <v>11</v>
      </c>
    </row>
    <row r="53" spans="1:17" hidden="1" x14ac:dyDescent="0.25">
      <c r="A53" s="644" t="s">
        <v>5208</v>
      </c>
      <c r="B53" s="383">
        <v>7</v>
      </c>
      <c r="C53" s="709">
        <v>112010904462991</v>
      </c>
      <c r="D53" s="499" t="s">
        <v>2146</v>
      </c>
      <c r="E53" t="str">
        <f t="shared" si="1"/>
        <v>111201090446299</v>
      </c>
      <c r="F53" t="str">
        <f t="shared" si="2"/>
        <v>1</v>
      </c>
      <c r="G53">
        <f>+VLOOKUP(L53,BG!$D$10:$F$70,3,FALSE)</f>
        <v>3</v>
      </c>
      <c r="H53" s="499" t="s">
        <v>2565</v>
      </c>
      <c r="I53" s="719">
        <v>487207</v>
      </c>
      <c r="J53" s="314">
        <f t="shared" si="0"/>
        <v>487.20699999999999</v>
      </c>
      <c r="K53" t="str">
        <f>+VLOOKUP(D53,'plan de cuentas'!C:G,4,0)</f>
        <v>ACTIVOS</v>
      </c>
      <c r="L53" t="str">
        <f>VLOOKUP(D53,'plan de cuentas'!C:H,5,0)</f>
        <v>Efectivo y equivalente de efectivo</v>
      </c>
      <c r="M53" t="str">
        <f>VLOOKUP(D53,'plan de cuentas'!C:I,6,0)</f>
        <v>Bancos Locales - Moneda local Guaraníes</v>
      </c>
      <c r="N53" t="str">
        <f>VLOOKUP(D53,'plan de cuentas'!C:J,7,0)</f>
        <v>Activos Corrientes</v>
      </c>
      <c r="P53" t="str">
        <f t="shared" si="3"/>
        <v>10904</v>
      </c>
      <c r="Q53" t="str">
        <f t="shared" si="4"/>
        <v>11</v>
      </c>
    </row>
    <row r="54" spans="1:17" x14ac:dyDescent="0.25">
      <c r="A54" s="644" t="s">
        <v>5208</v>
      </c>
      <c r="B54" s="384">
        <v>7</v>
      </c>
      <c r="C54" s="710">
        <v>112010904468991</v>
      </c>
      <c r="D54" s="385" t="s">
        <v>3176</v>
      </c>
      <c r="E54" t="str">
        <f t="shared" si="1"/>
        <v>111201090446899</v>
      </c>
      <c r="F54" t="str">
        <f t="shared" si="2"/>
        <v>1</v>
      </c>
      <c r="G54">
        <f>+VLOOKUP(L54,BG!$D$10:$F$70,3,FALSE)</f>
        <v>3</v>
      </c>
      <c r="H54" s="385" t="s">
        <v>3177</v>
      </c>
      <c r="I54" s="720">
        <v>5908079</v>
      </c>
      <c r="J54" s="664">
        <f t="shared" si="0"/>
        <v>5908.0789999999997</v>
      </c>
      <c r="K54" t="str">
        <f>+VLOOKUP(D54,'plan de cuentas'!C:G,4,0)</f>
        <v>ACTIVOS</v>
      </c>
      <c r="L54" t="str">
        <f>VLOOKUP(D54,'plan de cuentas'!C:H,5,0)</f>
        <v>Efectivo y equivalente de efectivo</v>
      </c>
      <c r="M54" t="str">
        <f>VLOOKUP(D54,'plan de cuentas'!C:I,6,0)</f>
        <v>Bancos Locales - Moneda local Guaraníes</v>
      </c>
      <c r="N54" t="str">
        <f>VLOOKUP(D54,'plan de cuentas'!C:J,7,0)</f>
        <v>Activos Corrientes</v>
      </c>
      <c r="P54" t="str">
        <f t="shared" si="3"/>
        <v>10904</v>
      </c>
      <c r="Q54" t="str">
        <f t="shared" si="4"/>
        <v>11</v>
      </c>
    </row>
    <row r="55" spans="1:17" x14ac:dyDescent="0.25">
      <c r="A55" s="644" t="s">
        <v>5208</v>
      </c>
      <c r="B55" s="383">
        <v>7</v>
      </c>
      <c r="C55" s="709">
        <v>141016902000015</v>
      </c>
      <c r="D55" s="499" t="s">
        <v>807</v>
      </c>
      <c r="E55" t="str">
        <f t="shared" si="1"/>
        <v>145101690200001</v>
      </c>
      <c r="F55" t="str">
        <f t="shared" si="2"/>
        <v>5</v>
      </c>
      <c r="G55">
        <f>+VLOOKUP(L55,BG!$D$10:$F$70,3,FALSE)</f>
        <v>5</v>
      </c>
      <c r="H55" s="499" t="s">
        <v>808</v>
      </c>
      <c r="I55" s="719">
        <v>2368370365</v>
      </c>
      <c r="J55" s="664">
        <f t="shared" si="0"/>
        <v>2368370.3650000002</v>
      </c>
      <c r="K55" t="str">
        <f>+VLOOKUP(D55,'plan de cuentas'!C:G,4,0)</f>
        <v>ACTIVOS</v>
      </c>
      <c r="L55" t="str">
        <f>VLOOKUP(D55,'plan de cuentas'!C:H,5,0)</f>
        <v>Cuentas por Cobrar CP</v>
      </c>
      <c r="M55" t="str">
        <f>VLOOKUP(D55,'plan de cuentas'!C:I,6,0)</f>
        <v>Deudores por prestamos locales</v>
      </c>
      <c r="N55" t="str">
        <f>VLOOKUP(D55,'plan de cuentas'!C:J,7,0)</f>
        <v>Activos Corrientes</v>
      </c>
      <c r="P55" t="str">
        <f t="shared" si="3"/>
        <v>16902</v>
      </c>
      <c r="Q55" t="str">
        <f t="shared" si="4"/>
        <v>14</v>
      </c>
    </row>
    <row r="56" spans="1:17" x14ac:dyDescent="0.25">
      <c r="A56" s="644" t="s">
        <v>5208</v>
      </c>
      <c r="B56" s="384">
        <v>7</v>
      </c>
      <c r="C56" s="710">
        <v>141016902000017</v>
      </c>
      <c r="D56" s="385" t="s">
        <v>809</v>
      </c>
      <c r="E56" t="str">
        <f t="shared" si="1"/>
        <v>147101690200001</v>
      </c>
      <c r="F56" t="str">
        <f t="shared" si="2"/>
        <v>7</v>
      </c>
      <c r="G56">
        <f>+VLOOKUP(L56,BG!$D$10:$F$70,3,FALSE)</f>
        <v>5</v>
      </c>
      <c r="H56" s="385" t="s">
        <v>810</v>
      </c>
      <c r="I56" s="720">
        <v>2343177278</v>
      </c>
      <c r="J56" s="664">
        <f t="shared" si="0"/>
        <v>2343177.2779999999</v>
      </c>
      <c r="K56" t="str">
        <f>+VLOOKUP(D56,'plan de cuentas'!C:G,4,0)</f>
        <v>ACTIVOS</v>
      </c>
      <c r="L56" t="str">
        <f>VLOOKUP(D56,'plan de cuentas'!C:H,5,0)</f>
        <v>Cuentas por Cobrar LP</v>
      </c>
      <c r="M56" t="str">
        <f>VLOOKUP(D56,'plan de cuentas'!C:I,6,0)</f>
        <v>Deudores por prestamos locales</v>
      </c>
      <c r="N56" t="str">
        <f>VLOOKUP(D56,'plan de cuentas'!C:J,7,0)</f>
        <v>Activos no Corrientes</v>
      </c>
      <c r="P56" t="str">
        <f t="shared" si="3"/>
        <v>16902</v>
      </c>
      <c r="Q56" t="str">
        <f t="shared" si="4"/>
        <v>14</v>
      </c>
    </row>
    <row r="57" spans="1:17" x14ac:dyDescent="0.25">
      <c r="A57" s="644" t="s">
        <v>5208</v>
      </c>
      <c r="B57" s="383">
        <v>7</v>
      </c>
      <c r="C57" s="709">
        <v>141016902000018</v>
      </c>
      <c r="D57" s="499" t="s">
        <v>811</v>
      </c>
      <c r="E57" t="str">
        <f t="shared" si="1"/>
        <v>148101690200001</v>
      </c>
      <c r="F57" t="str">
        <f t="shared" si="2"/>
        <v>8</v>
      </c>
      <c r="G57">
        <f>+VLOOKUP(L57,BG!$D$10:$F$70,3,FALSE)</f>
        <v>5</v>
      </c>
      <c r="H57" s="499" t="s">
        <v>812</v>
      </c>
      <c r="I57" s="719">
        <v>29818009545</v>
      </c>
      <c r="J57" s="664">
        <f t="shared" si="0"/>
        <v>29818009.545000002</v>
      </c>
      <c r="K57" t="str">
        <f>+VLOOKUP(D57,'plan de cuentas'!C:G,4,0)</f>
        <v>ACTIVOS</v>
      </c>
      <c r="L57" t="str">
        <f>VLOOKUP(D57,'plan de cuentas'!C:H,5,0)</f>
        <v>Cuentas por Cobrar LP</v>
      </c>
      <c r="M57" t="str">
        <f>VLOOKUP(D57,'plan de cuentas'!C:I,6,0)</f>
        <v>Deudores por prestamos locales</v>
      </c>
      <c r="N57" t="str">
        <f>VLOOKUP(D57,'plan de cuentas'!C:J,7,0)</f>
        <v>Activos no Corrientes</v>
      </c>
      <c r="P57" t="str">
        <f t="shared" si="3"/>
        <v>16902</v>
      </c>
      <c r="Q57" t="str">
        <f t="shared" si="4"/>
        <v>14</v>
      </c>
    </row>
    <row r="58" spans="1:17" x14ac:dyDescent="0.25">
      <c r="A58" s="644" t="s">
        <v>5208</v>
      </c>
      <c r="B58" s="384">
        <v>7</v>
      </c>
      <c r="C58" s="710">
        <v>141016902000995</v>
      </c>
      <c r="D58" s="385" t="s">
        <v>813</v>
      </c>
      <c r="E58" t="str">
        <f t="shared" si="1"/>
        <v>145101690200099</v>
      </c>
      <c r="F58" t="str">
        <f t="shared" si="2"/>
        <v>5</v>
      </c>
      <c r="G58">
        <f>+VLOOKUP(L58,BG!$D$10:$F$70,3,FALSE)</f>
        <v>5</v>
      </c>
      <c r="H58" s="385" t="s">
        <v>808</v>
      </c>
      <c r="I58" s="720">
        <v>40276589594</v>
      </c>
      <c r="J58" s="664">
        <f t="shared" si="0"/>
        <v>40276589.593999997</v>
      </c>
      <c r="K58" t="str">
        <f>+VLOOKUP(D58,'plan de cuentas'!C:G,4,0)</f>
        <v>ACTIVOS</v>
      </c>
      <c r="L58" t="str">
        <f>VLOOKUP(D58,'plan de cuentas'!C:H,5,0)</f>
        <v>Cuentas por Cobrar CP</v>
      </c>
      <c r="M58" t="str">
        <f>VLOOKUP(D58,'plan de cuentas'!C:I,6,0)</f>
        <v>Deudores por prestamos locales</v>
      </c>
      <c r="N58" t="str">
        <f>VLOOKUP(D58,'plan de cuentas'!C:J,7,0)</f>
        <v>Activos Corrientes</v>
      </c>
      <c r="P58" t="str">
        <f t="shared" si="3"/>
        <v>16902</v>
      </c>
      <c r="Q58" t="str">
        <f t="shared" si="4"/>
        <v>14</v>
      </c>
    </row>
    <row r="59" spans="1:17" x14ac:dyDescent="0.25">
      <c r="A59" s="644" t="s">
        <v>5208</v>
      </c>
      <c r="B59" s="383">
        <v>7</v>
      </c>
      <c r="C59" s="709">
        <v>141016902000996</v>
      </c>
      <c r="D59" s="499" t="s">
        <v>814</v>
      </c>
      <c r="E59" t="str">
        <f t="shared" si="1"/>
        <v>146101690200099</v>
      </c>
      <c r="F59" t="str">
        <f t="shared" si="2"/>
        <v>6</v>
      </c>
      <c r="G59">
        <f>+VLOOKUP(L59,BG!$D$10:$F$70,3,FALSE)</f>
        <v>5</v>
      </c>
      <c r="H59" s="499" t="s">
        <v>815</v>
      </c>
      <c r="I59" s="719">
        <v>9095626060</v>
      </c>
      <c r="J59" s="664">
        <f t="shared" si="0"/>
        <v>9095626.0600000005</v>
      </c>
      <c r="K59" t="str">
        <f>+VLOOKUP(D59,'plan de cuentas'!C:G,4,0)</f>
        <v>ACTIVOS</v>
      </c>
      <c r="L59" t="str">
        <f>VLOOKUP(D59,'plan de cuentas'!C:H,5,0)</f>
        <v>Cuentas por Cobrar CP</v>
      </c>
      <c r="M59" t="str">
        <f>VLOOKUP(D59,'plan de cuentas'!C:I,6,0)</f>
        <v>Deudores por prestamos locales</v>
      </c>
      <c r="N59" t="str">
        <f>VLOOKUP(D59,'plan de cuentas'!C:J,7,0)</f>
        <v>Activos Corrientes</v>
      </c>
      <c r="P59" t="str">
        <f t="shared" si="3"/>
        <v>16902</v>
      </c>
      <c r="Q59" t="str">
        <f t="shared" si="4"/>
        <v>14</v>
      </c>
    </row>
    <row r="60" spans="1:17" x14ac:dyDescent="0.25">
      <c r="A60" s="644" t="s">
        <v>5208</v>
      </c>
      <c r="B60" s="384">
        <v>7</v>
      </c>
      <c r="C60" s="710">
        <v>141016902000997</v>
      </c>
      <c r="D60" s="385" t="s">
        <v>816</v>
      </c>
      <c r="E60" t="str">
        <f t="shared" si="1"/>
        <v>147101690200099</v>
      </c>
      <c r="F60" t="str">
        <f t="shared" si="2"/>
        <v>7</v>
      </c>
      <c r="G60">
        <f>+VLOOKUP(L60,BG!$D$10:$F$70,3,FALSE)</f>
        <v>5</v>
      </c>
      <c r="H60" s="385" t="s">
        <v>810</v>
      </c>
      <c r="I60" s="720">
        <v>39150662482</v>
      </c>
      <c r="J60" s="664">
        <f t="shared" si="0"/>
        <v>39150662.482000001</v>
      </c>
      <c r="K60" t="str">
        <f>+VLOOKUP(D60,'plan de cuentas'!C:G,4,0)</f>
        <v>ACTIVOS</v>
      </c>
      <c r="L60" t="str">
        <f>VLOOKUP(D60,'plan de cuentas'!C:H,5,0)</f>
        <v>Cuentas por Cobrar LP</v>
      </c>
      <c r="M60" t="str">
        <f>VLOOKUP(D60,'plan de cuentas'!C:I,6,0)</f>
        <v>Deudores por prestamos locales</v>
      </c>
      <c r="N60" t="str">
        <f>VLOOKUP(D60,'plan de cuentas'!C:J,7,0)</f>
        <v>Activos no Corrientes</v>
      </c>
      <c r="P60" t="str">
        <f t="shared" si="3"/>
        <v>16902</v>
      </c>
      <c r="Q60" t="str">
        <f t="shared" si="4"/>
        <v>14</v>
      </c>
    </row>
    <row r="61" spans="1:17" x14ac:dyDescent="0.25">
      <c r="A61" s="644" t="s">
        <v>5208</v>
      </c>
      <c r="B61" s="383">
        <v>7</v>
      </c>
      <c r="C61" s="709">
        <v>141016902000998</v>
      </c>
      <c r="D61" s="499" t="s">
        <v>817</v>
      </c>
      <c r="E61" t="str">
        <f t="shared" si="1"/>
        <v>148101690200099</v>
      </c>
      <c r="F61" t="str">
        <f t="shared" si="2"/>
        <v>8</v>
      </c>
      <c r="G61">
        <f>+VLOOKUP(L61,BG!$D$10:$F$70,3,FALSE)</f>
        <v>5</v>
      </c>
      <c r="H61" s="499" t="s">
        <v>812</v>
      </c>
      <c r="I61" s="719">
        <v>29463485849</v>
      </c>
      <c r="J61" s="664">
        <f t="shared" si="0"/>
        <v>29463485.848999999</v>
      </c>
      <c r="K61" t="str">
        <f>+VLOOKUP(D61,'plan de cuentas'!C:G,4,0)</f>
        <v>ACTIVOS</v>
      </c>
      <c r="L61" t="str">
        <f>VLOOKUP(D61,'plan de cuentas'!C:H,5,0)</f>
        <v>Cuentas por Cobrar LP</v>
      </c>
      <c r="M61" t="str">
        <f>VLOOKUP(D61,'plan de cuentas'!C:I,6,0)</f>
        <v>Deudores por prestamos locales</v>
      </c>
      <c r="N61" t="str">
        <f>VLOOKUP(D61,'plan de cuentas'!C:J,7,0)</f>
        <v>Activos no Corrientes</v>
      </c>
      <c r="P61" t="str">
        <f t="shared" si="3"/>
        <v>16902</v>
      </c>
      <c r="Q61" t="str">
        <f t="shared" si="4"/>
        <v>14</v>
      </c>
    </row>
    <row r="62" spans="1:17" x14ac:dyDescent="0.25">
      <c r="A62" s="644" t="s">
        <v>5208</v>
      </c>
      <c r="B62" s="384">
        <v>7</v>
      </c>
      <c r="C62" s="710">
        <v>141016902003017</v>
      </c>
      <c r="D62" s="385" t="s">
        <v>4632</v>
      </c>
      <c r="E62" t="str">
        <f t="shared" si="1"/>
        <v>147101690200301</v>
      </c>
      <c r="F62" t="str">
        <f t="shared" si="2"/>
        <v>7</v>
      </c>
      <c r="G62">
        <f>+VLOOKUP(L62,BG!$D$10:$F$70,3,FALSE)</f>
        <v>5</v>
      </c>
      <c r="H62" s="385" t="s">
        <v>2582</v>
      </c>
      <c r="I62" s="720">
        <v>18236833115</v>
      </c>
      <c r="J62" s="664">
        <f t="shared" si="0"/>
        <v>18236833.114999998</v>
      </c>
      <c r="K62" t="str">
        <f>+VLOOKUP(D62,'plan de cuentas'!C:G,4,0)</f>
        <v>ACTIVOS</v>
      </c>
      <c r="L62" t="str">
        <f>VLOOKUP(D62,'plan de cuentas'!C:H,5,0)</f>
        <v>Cuentas por Cobrar LP</v>
      </c>
      <c r="M62" t="str">
        <f>VLOOKUP(D62,'plan de cuentas'!C:I,6,0)</f>
        <v>Deudores por prestamos locales</v>
      </c>
      <c r="N62" t="str">
        <f>VLOOKUP(D62,'plan de cuentas'!C:J,7,0)</f>
        <v>Activos no Corrientes</v>
      </c>
      <c r="P62" t="str">
        <f t="shared" si="3"/>
        <v>16902</v>
      </c>
      <c r="Q62" t="str">
        <f t="shared" si="4"/>
        <v>14</v>
      </c>
    </row>
    <row r="63" spans="1:17" x14ac:dyDescent="0.25">
      <c r="A63" s="644" t="s">
        <v>5208</v>
      </c>
      <c r="B63" s="383">
        <v>7</v>
      </c>
      <c r="C63" s="709">
        <v>141016902003997</v>
      </c>
      <c r="D63" s="499" t="s">
        <v>2182</v>
      </c>
      <c r="E63" t="str">
        <f t="shared" si="1"/>
        <v>147101690200399</v>
      </c>
      <c r="F63" t="str">
        <f t="shared" si="2"/>
        <v>7</v>
      </c>
      <c r="G63">
        <f>+VLOOKUP(L63,BG!$D$10:$F$70,3,FALSE)</f>
        <v>5</v>
      </c>
      <c r="H63" s="499" t="s">
        <v>2582</v>
      </c>
      <c r="I63" s="719">
        <v>13640104963</v>
      </c>
      <c r="J63" s="664">
        <f t="shared" si="0"/>
        <v>13640104.963</v>
      </c>
      <c r="K63" t="str">
        <f>+VLOOKUP(D63,'plan de cuentas'!C:G,4,0)</f>
        <v>ACTIVOS</v>
      </c>
      <c r="L63" t="str">
        <f>VLOOKUP(D63,'plan de cuentas'!C:H,5,0)</f>
        <v>Cuentas por Cobrar LP</v>
      </c>
      <c r="M63" t="str">
        <f>VLOOKUP(D63,'plan de cuentas'!C:I,6,0)</f>
        <v>Deudores por prestamos locales</v>
      </c>
      <c r="N63" t="str">
        <f>VLOOKUP(D63,'plan de cuentas'!C:J,7,0)</f>
        <v>Activos no Corrientes</v>
      </c>
      <c r="P63" t="str">
        <f t="shared" si="3"/>
        <v>16902</v>
      </c>
      <c r="Q63" t="str">
        <f t="shared" si="4"/>
        <v>14</v>
      </c>
    </row>
    <row r="64" spans="1:17" x14ac:dyDescent="0.25">
      <c r="A64" s="644" t="s">
        <v>5208</v>
      </c>
      <c r="B64" s="384">
        <v>7</v>
      </c>
      <c r="C64" s="710">
        <v>141017302000017</v>
      </c>
      <c r="D64" s="385" t="s">
        <v>1400</v>
      </c>
      <c r="E64" t="str">
        <f t="shared" si="1"/>
        <v>147101730200001</v>
      </c>
      <c r="F64" t="str">
        <f t="shared" si="2"/>
        <v>7</v>
      </c>
      <c r="G64">
        <f>+VLOOKUP(L64,BG!$D$10:$F$70,3,FALSE)</f>
        <v>5</v>
      </c>
      <c r="H64" s="385" t="s">
        <v>828</v>
      </c>
      <c r="I64" s="720">
        <v>24662440763</v>
      </c>
      <c r="J64" s="664">
        <f t="shared" si="0"/>
        <v>24662440.763</v>
      </c>
      <c r="K64" t="str">
        <f>+VLOOKUP(D64,'plan de cuentas'!C:G,4,0)</f>
        <v>ACTIVOS</v>
      </c>
      <c r="L64" t="str">
        <f>VLOOKUP(D64,'plan de cuentas'!C:H,5,0)</f>
        <v>Cuentas por Cobrar LP</v>
      </c>
      <c r="M64" t="str">
        <f>VLOOKUP(D64,'plan de cuentas'!C:I,6,0)</f>
        <v>Deudores por prestamos locales</v>
      </c>
      <c r="N64" t="str">
        <f>VLOOKUP(D64,'plan de cuentas'!C:J,7,0)</f>
        <v>Activos no Corrientes</v>
      </c>
      <c r="P64" t="str">
        <f t="shared" si="3"/>
        <v>17302</v>
      </c>
      <c r="Q64" t="str">
        <f t="shared" si="4"/>
        <v>14</v>
      </c>
    </row>
    <row r="65" spans="1:17" x14ac:dyDescent="0.25">
      <c r="A65" s="644" t="s">
        <v>5208</v>
      </c>
      <c r="B65" s="383">
        <v>7</v>
      </c>
      <c r="C65" s="709">
        <v>141017302000018</v>
      </c>
      <c r="D65" s="499" t="s">
        <v>819</v>
      </c>
      <c r="E65" t="str">
        <f t="shared" si="1"/>
        <v>148101730200001</v>
      </c>
      <c r="F65" t="str">
        <f t="shared" si="2"/>
        <v>8</v>
      </c>
      <c r="G65">
        <f>+VLOOKUP(L65,BG!$D$10:$F$70,3,FALSE)</f>
        <v>5</v>
      </c>
      <c r="H65" s="499" t="s">
        <v>820</v>
      </c>
      <c r="I65" s="719">
        <v>47611071429</v>
      </c>
      <c r="J65" s="664">
        <f t="shared" si="0"/>
        <v>47611071.428999998</v>
      </c>
      <c r="K65" t="str">
        <f>+VLOOKUP(D65,'plan de cuentas'!C:G,4,0)</f>
        <v>ACTIVOS</v>
      </c>
      <c r="L65" t="str">
        <f>VLOOKUP(D65,'plan de cuentas'!C:H,5,0)</f>
        <v>Cuentas por Cobrar LP</v>
      </c>
      <c r="M65" t="str">
        <f>VLOOKUP(D65,'plan de cuentas'!C:I,6,0)</f>
        <v>Deudores por prestamos locales</v>
      </c>
      <c r="N65" t="str">
        <f>VLOOKUP(D65,'plan de cuentas'!C:J,7,0)</f>
        <v>Activos no Corrientes</v>
      </c>
      <c r="P65" t="str">
        <f t="shared" si="3"/>
        <v>17302</v>
      </c>
      <c r="Q65" t="str">
        <f t="shared" si="4"/>
        <v>14</v>
      </c>
    </row>
    <row r="66" spans="1:17" x14ac:dyDescent="0.25">
      <c r="A66" s="644" t="s">
        <v>5208</v>
      </c>
      <c r="B66" s="384">
        <v>7</v>
      </c>
      <c r="C66" s="710">
        <v>141017302000993</v>
      </c>
      <c r="D66" s="385" t="s">
        <v>2188</v>
      </c>
      <c r="E66" t="str">
        <f t="shared" si="1"/>
        <v>143101730200099</v>
      </c>
      <c r="F66" t="str">
        <f t="shared" si="2"/>
        <v>3</v>
      </c>
      <c r="G66">
        <f>+VLOOKUP(L66,BG!$D$10:$F$70,3,FALSE)</f>
        <v>5</v>
      </c>
      <c r="H66" s="385" t="s">
        <v>2586</v>
      </c>
      <c r="I66" s="720">
        <v>8316000</v>
      </c>
      <c r="J66" s="664">
        <f t="shared" ref="J66:J129" si="5">I66/1000</f>
        <v>8316</v>
      </c>
      <c r="K66" t="str">
        <f>+VLOOKUP(D66,'plan de cuentas'!C:G,4,0)</f>
        <v>ACTIVOS</v>
      </c>
      <c r="L66" t="str">
        <f>VLOOKUP(D66,'plan de cuentas'!C:H,5,0)</f>
        <v>Cuentas por Cobrar CP</v>
      </c>
      <c r="M66" t="str">
        <f>VLOOKUP(D66,'plan de cuentas'!C:I,6,0)</f>
        <v>Deudores por prestamos locales</v>
      </c>
      <c r="N66" t="str">
        <f>VLOOKUP(D66,'plan de cuentas'!C:J,7,0)</f>
        <v>Activos Corrientes</v>
      </c>
      <c r="P66" t="str">
        <f t="shared" si="3"/>
        <v>17302</v>
      </c>
      <c r="Q66" t="str">
        <f t="shared" si="4"/>
        <v>14</v>
      </c>
    </row>
    <row r="67" spans="1:17" x14ac:dyDescent="0.25">
      <c r="A67" s="644" t="s">
        <v>5208</v>
      </c>
      <c r="B67" s="383">
        <v>7</v>
      </c>
      <c r="C67" s="709">
        <v>141017302000995</v>
      </c>
      <c r="D67" s="499" t="s">
        <v>823</v>
      </c>
      <c r="E67" t="str">
        <f t="shared" si="1"/>
        <v>145101730200099</v>
      </c>
      <c r="F67" t="str">
        <f t="shared" si="2"/>
        <v>5</v>
      </c>
      <c r="G67">
        <f>+VLOOKUP(L67,BG!$D$10:$F$70,3,FALSE)</f>
        <v>5</v>
      </c>
      <c r="H67" s="499" t="s">
        <v>824</v>
      </c>
      <c r="I67" s="719">
        <v>247722960</v>
      </c>
      <c r="J67" s="664">
        <f t="shared" si="5"/>
        <v>247722.96</v>
      </c>
      <c r="K67" t="str">
        <f>+VLOOKUP(D67,'plan de cuentas'!C:G,4,0)</f>
        <v>ACTIVOS</v>
      </c>
      <c r="L67" t="str">
        <f>VLOOKUP(D67,'plan de cuentas'!C:H,5,0)</f>
        <v>Cuentas por Cobrar CP</v>
      </c>
      <c r="M67" t="str">
        <f>VLOOKUP(D67,'plan de cuentas'!C:I,6,0)</f>
        <v>Deudores por prestamos locales</v>
      </c>
      <c r="N67" t="str">
        <f>VLOOKUP(D67,'plan de cuentas'!C:J,7,0)</f>
        <v>Activos Corrientes</v>
      </c>
      <c r="P67" t="str">
        <f t="shared" si="3"/>
        <v>17302</v>
      </c>
      <c r="Q67" t="str">
        <f t="shared" si="4"/>
        <v>14</v>
      </c>
    </row>
    <row r="68" spans="1:17" x14ac:dyDescent="0.25">
      <c r="A68" s="644" t="s">
        <v>5208</v>
      </c>
      <c r="B68" s="384">
        <v>7</v>
      </c>
      <c r="C68" s="710">
        <v>141017302000996</v>
      </c>
      <c r="D68" s="385" t="s">
        <v>825</v>
      </c>
      <c r="E68" t="str">
        <f t="shared" si="1"/>
        <v>146101730200099</v>
      </c>
      <c r="F68" t="str">
        <f t="shared" si="2"/>
        <v>6</v>
      </c>
      <c r="G68">
        <f>+VLOOKUP(L68,BG!$D$10:$F$70,3,FALSE)</f>
        <v>5</v>
      </c>
      <c r="H68" s="385" t="s">
        <v>826</v>
      </c>
      <c r="I68" s="720">
        <v>787540179</v>
      </c>
      <c r="J68" s="664">
        <f t="shared" si="5"/>
        <v>787540.179</v>
      </c>
      <c r="K68" t="str">
        <f>+VLOOKUP(D68,'plan de cuentas'!C:G,4,0)</f>
        <v>ACTIVOS</v>
      </c>
      <c r="L68" t="str">
        <f>VLOOKUP(D68,'plan de cuentas'!C:H,5,0)</f>
        <v>Cuentas por Cobrar CP</v>
      </c>
      <c r="M68" t="str">
        <f>VLOOKUP(D68,'plan de cuentas'!C:I,6,0)</f>
        <v>Deudores por prestamos locales</v>
      </c>
      <c r="N68" t="str">
        <f>VLOOKUP(D68,'plan de cuentas'!C:J,7,0)</f>
        <v>Activos Corrientes</v>
      </c>
      <c r="P68" t="str">
        <f t="shared" si="3"/>
        <v>17302</v>
      </c>
      <c r="Q68" t="str">
        <f t="shared" si="4"/>
        <v>14</v>
      </c>
    </row>
    <row r="69" spans="1:17" x14ac:dyDescent="0.25">
      <c r="A69" s="644" t="s">
        <v>5208</v>
      </c>
      <c r="B69" s="383">
        <v>7</v>
      </c>
      <c r="C69" s="709">
        <v>141017302000997</v>
      </c>
      <c r="D69" s="499" t="s">
        <v>827</v>
      </c>
      <c r="E69" t="str">
        <f t="shared" ref="E69:E132" si="6">+MID(D69,3,2)&amp;+MID(D69,6,1)&amp;+MID(D69,8,2)&amp;+MID(D69,11,3)&amp;+MID(D69,17,2)&amp;+MID(D69,20,3)&amp;+MID(D69,24,2)</f>
        <v>147101730200099</v>
      </c>
      <c r="F69" t="str">
        <f t="shared" ref="F69:F132" si="7">MID(E69,3,1)</f>
        <v>7</v>
      </c>
      <c r="G69">
        <f>+VLOOKUP(L69,BG!$D$10:$F$70,3,FALSE)</f>
        <v>5</v>
      </c>
      <c r="H69" s="499" t="s">
        <v>828</v>
      </c>
      <c r="I69" s="719">
        <v>24044506377</v>
      </c>
      <c r="J69" s="664">
        <f t="shared" si="5"/>
        <v>24044506.377</v>
      </c>
      <c r="K69" t="str">
        <f>+VLOOKUP(D69,'plan de cuentas'!C:G,4,0)</f>
        <v>ACTIVOS</v>
      </c>
      <c r="L69" t="str">
        <f>VLOOKUP(D69,'plan de cuentas'!C:H,5,0)</f>
        <v>Cuentas por Cobrar LP</v>
      </c>
      <c r="M69" t="str">
        <f>VLOOKUP(D69,'plan de cuentas'!C:I,6,0)</f>
        <v>Deudores por prestamos locales</v>
      </c>
      <c r="N69" t="str">
        <f>VLOOKUP(D69,'plan de cuentas'!C:J,7,0)</f>
        <v>Activos no Corrientes</v>
      </c>
      <c r="P69" t="str">
        <f t="shared" ref="P69:P132" si="8">MID(E69,6,5)</f>
        <v>17302</v>
      </c>
      <c r="Q69" t="str">
        <f t="shared" ref="Q69:Q132" si="9">+LEFT(E69,2)</f>
        <v>14</v>
      </c>
    </row>
    <row r="70" spans="1:17" x14ac:dyDescent="0.25">
      <c r="A70" s="644" t="s">
        <v>5208</v>
      </c>
      <c r="B70" s="384">
        <v>7</v>
      </c>
      <c r="C70" s="710">
        <v>141017302000998</v>
      </c>
      <c r="D70" s="385" t="s">
        <v>829</v>
      </c>
      <c r="E70" t="str">
        <f t="shared" si="6"/>
        <v>148101730200099</v>
      </c>
      <c r="F70" t="str">
        <f t="shared" si="7"/>
        <v>8</v>
      </c>
      <c r="G70">
        <f>+VLOOKUP(L70,BG!$D$10:$F$70,3,FALSE)</f>
        <v>5</v>
      </c>
      <c r="H70" s="385" t="s">
        <v>820</v>
      </c>
      <c r="I70" s="720">
        <v>310759607932</v>
      </c>
      <c r="J70" s="664">
        <f t="shared" si="5"/>
        <v>310759607.93199998</v>
      </c>
      <c r="K70" t="str">
        <f>+VLOOKUP(D70,'plan de cuentas'!C:G,4,0)</f>
        <v>ACTIVOS</v>
      </c>
      <c r="L70" t="str">
        <f>VLOOKUP(D70,'plan de cuentas'!C:H,5,0)</f>
        <v>Cuentas por Cobrar LP</v>
      </c>
      <c r="M70" t="str">
        <f>VLOOKUP(D70,'plan de cuentas'!C:I,6,0)</f>
        <v>Deudores por prestamos locales</v>
      </c>
      <c r="N70" t="str">
        <f>VLOOKUP(D70,'plan de cuentas'!C:J,7,0)</f>
        <v>Activos no Corrientes</v>
      </c>
      <c r="P70" t="str">
        <f t="shared" si="8"/>
        <v>17302</v>
      </c>
      <c r="Q70" t="str">
        <f t="shared" si="9"/>
        <v>14</v>
      </c>
    </row>
    <row r="71" spans="1:17" x14ac:dyDescent="0.25">
      <c r="A71" s="644" t="s">
        <v>5208</v>
      </c>
      <c r="B71" s="383">
        <v>7</v>
      </c>
      <c r="C71" s="709">
        <v>141017302003017</v>
      </c>
      <c r="D71" s="499" t="s">
        <v>2189</v>
      </c>
      <c r="E71" t="str">
        <f t="shared" si="6"/>
        <v>147101730200301</v>
      </c>
      <c r="F71" t="str">
        <f t="shared" si="7"/>
        <v>7</v>
      </c>
      <c r="G71">
        <f>+VLOOKUP(L71,BG!$D$10:$F$70,3,FALSE)</f>
        <v>5</v>
      </c>
      <c r="H71" s="499" t="s">
        <v>806</v>
      </c>
      <c r="I71" s="719">
        <v>181272209</v>
      </c>
      <c r="J71" s="664">
        <f t="shared" si="5"/>
        <v>181272.209</v>
      </c>
      <c r="K71" t="str">
        <f>+VLOOKUP(D71,'plan de cuentas'!C:G,4,0)</f>
        <v>ACTIVOS</v>
      </c>
      <c r="L71" t="str">
        <f>VLOOKUP(D71,'plan de cuentas'!C:H,5,0)</f>
        <v>Cuentas por Cobrar LP</v>
      </c>
      <c r="M71" t="str">
        <f>VLOOKUP(D71,'plan de cuentas'!C:I,6,0)</f>
        <v>Deudores por prestamos locales</v>
      </c>
      <c r="N71" t="str">
        <f>VLOOKUP(D71,'plan de cuentas'!C:J,7,0)</f>
        <v>Activos no Corrientes</v>
      </c>
      <c r="P71" t="str">
        <f t="shared" si="8"/>
        <v>17302</v>
      </c>
      <c r="Q71" t="str">
        <f t="shared" si="9"/>
        <v>14</v>
      </c>
    </row>
    <row r="72" spans="1:17" x14ac:dyDescent="0.25">
      <c r="A72" s="644" t="s">
        <v>5208</v>
      </c>
      <c r="B72" s="384">
        <v>7</v>
      </c>
      <c r="C72" s="710">
        <v>141017302003018</v>
      </c>
      <c r="D72" s="385" t="s">
        <v>2190</v>
      </c>
      <c r="E72" t="str">
        <f t="shared" si="6"/>
        <v>148101730200301</v>
      </c>
      <c r="F72" t="str">
        <f t="shared" si="7"/>
        <v>8</v>
      </c>
      <c r="G72">
        <f>+VLOOKUP(L72,BG!$D$10:$F$70,3,FALSE)</f>
        <v>5</v>
      </c>
      <c r="H72" s="385" t="s">
        <v>806</v>
      </c>
      <c r="I72" s="720">
        <v>1760363973</v>
      </c>
      <c r="J72" s="664">
        <f t="shared" si="5"/>
        <v>1760363.973</v>
      </c>
      <c r="K72" t="str">
        <f>+VLOOKUP(D72,'plan de cuentas'!C:G,4,0)</f>
        <v>ACTIVOS</v>
      </c>
      <c r="L72" t="str">
        <f>VLOOKUP(D72,'plan de cuentas'!C:H,5,0)</f>
        <v>Cuentas por Cobrar LP</v>
      </c>
      <c r="M72" t="str">
        <f>VLOOKUP(D72,'plan de cuentas'!C:I,6,0)</f>
        <v>Deudores por prestamos locales</v>
      </c>
      <c r="N72" t="str">
        <f>VLOOKUP(D72,'plan de cuentas'!C:J,7,0)</f>
        <v>Activos no Corrientes</v>
      </c>
      <c r="P72" t="str">
        <f t="shared" si="8"/>
        <v>17302</v>
      </c>
      <c r="Q72" t="str">
        <f t="shared" si="9"/>
        <v>14</v>
      </c>
    </row>
    <row r="73" spans="1:17" x14ac:dyDescent="0.25">
      <c r="A73" s="644" t="s">
        <v>5208</v>
      </c>
      <c r="B73" s="383">
        <v>7</v>
      </c>
      <c r="C73" s="709">
        <v>141017302003997</v>
      </c>
      <c r="D73" s="499" t="s">
        <v>2193</v>
      </c>
      <c r="E73" t="str">
        <f t="shared" si="6"/>
        <v>147101730200399</v>
      </c>
      <c r="F73" t="str">
        <f t="shared" si="7"/>
        <v>7</v>
      </c>
      <c r="G73">
        <f>+VLOOKUP(L73,BG!$D$10:$F$70,3,FALSE)</f>
        <v>5</v>
      </c>
      <c r="H73" s="499" t="s">
        <v>806</v>
      </c>
      <c r="I73" s="719">
        <v>141673884</v>
      </c>
      <c r="J73" s="664">
        <f t="shared" si="5"/>
        <v>141673.88399999999</v>
      </c>
      <c r="K73" t="str">
        <f>+VLOOKUP(D73,'plan de cuentas'!C:G,4,0)</f>
        <v>ACTIVOS</v>
      </c>
      <c r="L73" t="str">
        <f>VLOOKUP(D73,'plan de cuentas'!C:H,5,0)</f>
        <v>Cuentas por Cobrar LP</v>
      </c>
      <c r="M73" t="str">
        <f>VLOOKUP(D73,'plan de cuentas'!C:I,6,0)</f>
        <v>Deudores por prestamos locales</v>
      </c>
      <c r="N73" t="str">
        <f>VLOOKUP(D73,'plan de cuentas'!C:J,7,0)</f>
        <v>Activos no Corrientes</v>
      </c>
      <c r="P73" t="str">
        <f t="shared" si="8"/>
        <v>17302</v>
      </c>
      <c r="Q73" t="str">
        <f t="shared" si="9"/>
        <v>14</v>
      </c>
    </row>
    <row r="74" spans="1:17" x14ac:dyDescent="0.25">
      <c r="A74" s="644" t="s">
        <v>5208</v>
      </c>
      <c r="B74" s="384">
        <v>7</v>
      </c>
      <c r="C74" s="710">
        <v>141017302003998</v>
      </c>
      <c r="D74" s="385" t="s">
        <v>2194</v>
      </c>
      <c r="E74" t="str">
        <f t="shared" si="6"/>
        <v>148101730200399</v>
      </c>
      <c r="F74" t="str">
        <f t="shared" si="7"/>
        <v>8</v>
      </c>
      <c r="G74">
        <f>+VLOOKUP(L74,BG!$D$10:$F$70,3,FALSE)</f>
        <v>5</v>
      </c>
      <c r="H74" s="385" t="s">
        <v>806</v>
      </c>
      <c r="I74" s="720">
        <v>3665746508</v>
      </c>
      <c r="J74" s="664">
        <f t="shared" si="5"/>
        <v>3665746.5079999999</v>
      </c>
      <c r="K74" t="str">
        <f>+VLOOKUP(D74,'plan de cuentas'!C:G,4,0)</f>
        <v>ACTIVOS</v>
      </c>
      <c r="L74" t="str">
        <f>VLOOKUP(D74,'plan de cuentas'!C:H,5,0)</f>
        <v>Cuentas por Cobrar LP</v>
      </c>
      <c r="M74" t="str">
        <f>VLOOKUP(D74,'plan de cuentas'!C:I,6,0)</f>
        <v>Deudores por prestamos locales</v>
      </c>
      <c r="N74" t="str">
        <f>VLOOKUP(D74,'plan de cuentas'!C:J,7,0)</f>
        <v>Activos no Corrientes</v>
      </c>
      <c r="P74" t="str">
        <f t="shared" si="8"/>
        <v>17302</v>
      </c>
      <c r="Q74" t="str">
        <f t="shared" si="9"/>
        <v>14</v>
      </c>
    </row>
    <row r="75" spans="1:17" x14ac:dyDescent="0.25">
      <c r="A75" s="644" t="s">
        <v>5208</v>
      </c>
      <c r="B75" s="383">
        <v>7</v>
      </c>
      <c r="C75" s="709">
        <v>141017304000018</v>
      </c>
      <c r="D75" s="499" t="s">
        <v>835</v>
      </c>
      <c r="E75" t="str">
        <f t="shared" si="6"/>
        <v>148101730400001</v>
      </c>
      <c r="F75" t="str">
        <f t="shared" si="7"/>
        <v>8</v>
      </c>
      <c r="G75">
        <f>+VLOOKUP(L75,BG!$D$10:$F$70,3,FALSE)</f>
        <v>5</v>
      </c>
      <c r="H75" s="499" t="s">
        <v>836</v>
      </c>
      <c r="I75" s="719">
        <v>284768502</v>
      </c>
      <c r="J75" s="664">
        <f t="shared" si="5"/>
        <v>284768.50199999998</v>
      </c>
      <c r="K75" t="str">
        <f>+VLOOKUP(D75,'plan de cuentas'!C:G,4,0)</f>
        <v>ACTIVOS</v>
      </c>
      <c r="L75" t="str">
        <f>VLOOKUP(D75,'plan de cuentas'!C:H,5,0)</f>
        <v>Cuentas por Cobrar LP</v>
      </c>
      <c r="M75" t="str">
        <f>VLOOKUP(D75,'plan de cuentas'!C:I,6,0)</f>
        <v>Deudores por prestamos locales</v>
      </c>
      <c r="N75" t="str">
        <f>VLOOKUP(D75,'plan de cuentas'!C:J,7,0)</f>
        <v>Activos no Corrientes</v>
      </c>
      <c r="P75" t="str">
        <f t="shared" si="8"/>
        <v>17304</v>
      </c>
      <c r="Q75" t="str">
        <f t="shared" si="9"/>
        <v>14</v>
      </c>
    </row>
    <row r="76" spans="1:17" x14ac:dyDescent="0.25">
      <c r="A76" s="644" t="s">
        <v>5208</v>
      </c>
      <c r="B76" s="384">
        <v>7</v>
      </c>
      <c r="C76" s="710">
        <v>141017304000995</v>
      </c>
      <c r="D76" s="385" t="s">
        <v>839</v>
      </c>
      <c r="E76" t="str">
        <f t="shared" si="6"/>
        <v>145101730400099</v>
      </c>
      <c r="F76" t="str">
        <f t="shared" si="7"/>
        <v>5</v>
      </c>
      <c r="G76">
        <f>+VLOOKUP(L76,BG!$D$10:$F$70,3,FALSE)</f>
        <v>5</v>
      </c>
      <c r="H76" s="385" t="s">
        <v>830</v>
      </c>
      <c r="I76" s="720">
        <v>264709</v>
      </c>
      <c r="J76" s="664">
        <f t="shared" si="5"/>
        <v>264.709</v>
      </c>
      <c r="K76" t="str">
        <f>+VLOOKUP(D76,'plan de cuentas'!C:G,4,0)</f>
        <v>ACTIVOS</v>
      </c>
      <c r="L76" t="str">
        <f>VLOOKUP(D76,'plan de cuentas'!C:H,5,0)</f>
        <v>Cuentas por Cobrar CP</v>
      </c>
      <c r="M76" t="str">
        <f>VLOOKUP(D76,'plan de cuentas'!C:I,6,0)</f>
        <v>Deudores por prestamos locales</v>
      </c>
      <c r="N76" t="str">
        <f>VLOOKUP(D76,'plan de cuentas'!C:J,7,0)</f>
        <v>Activos Corrientes</v>
      </c>
      <c r="P76" t="str">
        <f t="shared" si="8"/>
        <v>17304</v>
      </c>
      <c r="Q76" t="str">
        <f t="shared" si="9"/>
        <v>14</v>
      </c>
    </row>
    <row r="77" spans="1:17" x14ac:dyDescent="0.25">
      <c r="A77" s="644" t="s">
        <v>5208</v>
      </c>
      <c r="B77" s="383">
        <v>7</v>
      </c>
      <c r="C77" s="709">
        <v>141017304000996</v>
      </c>
      <c r="D77" s="499" t="s">
        <v>840</v>
      </c>
      <c r="E77" t="str">
        <f t="shared" si="6"/>
        <v>146101730400099</v>
      </c>
      <c r="F77" t="str">
        <f t="shared" si="7"/>
        <v>6</v>
      </c>
      <c r="G77">
        <f>+VLOOKUP(L77,BG!$D$10:$F$70,3,FALSE)</f>
        <v>5</v>
      </c>
      <c r="H77" s="499" t="s">
        <v>832</v>
      </c>
      <c r="I77" s="719">
        <v>4726462</v>
      </c>
      <c r="J77" s="664">
        <f t="shared" si="5"/>
        <v>4726.4620000000004</v>
      </c>
      <c r="K77" t="str">
        <f>+VLOOKUP(D77,'plan de cuentas'!C:G,4,0)</f>
        <v>ACTIVOS</v>
      </c>
      <c r="L77" t="str">
        <f>VLOOKUP(D77,'plan de cuentas'!C:H,5,0)</f>
        <v>Cuentas por Cobrar CP</v>
      </c>
      <c r="M77" t="str">
        <f>VLOOKUP(D77,'plan de cuentas'!C:I,6,0)</f>
        <v>Deudores por prestamos locales</v>
      </c>
      <c r="N77" t="str">
        <f>VLOOKUP(D77,'plan de cuentas'!C:J,7,0)</f>
        <v>Activos Corrientes</v>
      </c>
      <c r="P77" t="str">
        <f t="shared" si="8"/>
        <v>17304</v>
      </c>
      <c r="Q77" t="str">
        <f t="shared" si="9"/>
        <v>14</v>
      </c>
    </row>
    <row r="78" spans="1:17" x14ac:dyDescent="0.25">
      <c r="A78" s="644" t="s">
        <v>5208</v>
      </c>
      <c r="B78" s="384">
        <v>7</v>
      </c>
      <c r="C78" s="710">
        <v>141017304000997</v>
      </c>
      <c r="D78" s="385" t="s">
        <v>841</v>
      </c>
      <c r="E78" t="str">
        <f t="shared" si="6"/>
        <v>147101730400099</v>
      </c>
      <c r="F78" t="str">
        <f t="shared" si="7"/>
        <v>7</v>
      </c>
      <c r="G78">
        <f>+VLOOKUP(L78,BG!$D$10:$F$70,3,FALSE)</f>
        <v>5</v>
      </c>
      <c r="H78" s="385" t="s">
        <v>834</v>
      </c>
      <c r="I78" s="720">
        <v>11957209</v>
      </c>
      <c r="J78" s="664">
        <f t="shared" si="5"/>
        <v>11957.209000000001</v>
      </c>
      <c r="K78" t="str">
        <f>+VLOOKUP(D78,'plan de cuentas'!C:G,4,0)</f>
        <v>ACTIVOS</v>
      </c>
      <c r="L78" t="str">
        <f>VLOOKUP(D78,'plan de cuentas'!C:H,5,0)</f>
        <v>Cuentas por Cobrar LP</v>
      </c>
      <c r="M78" t="str">
        <f>VLOOKUP(D78,'plan de cuentas'!C:I,6,0)</f>
        <v>Deudores por prestamos locales</v>
      </c>
      <c r="N78" t="str">
        <f>VLOOKUP(D78,'plan de cuentas'!C:J,7,0)</f>
        <v>Activos no Corrientes</v>
      </c>
      <c r="P78" t="str">
        <f t="shared" si="8"/>
        <v>17304</v>
      </c>
      <c r="Q78" t="str">
        <f t="shared" si="9"/>
        <v>14</v>
      </c>
    </row>
    <row r="79" spans="1:17" x14ac:dyDescent="0.25">
      <c r="A79" s="644" t="s">
        <v>5208</v>
      </c>
      <c r="B79" s="383">
        <v>7</v>
      </c>
      <c r="C79" s="709">
        <v>141017304000998</v>
      </c>
      <c r="D79" s="499" t="s">
        <v>842</v>
      </c>
      <c r="E79" t="str">
        <f t="shared" si="6"/>
        <v>148101730400099</v>
      </c>
      <c r="F79" t="str">
        <f t="shared" si="7"/>
        <v>8</v>
      </c>
      <c r="G79">
        <f>+VLOOKUP(L79,BG!$D$10:$F$70,3,FALSE)</f>
        <v>5</v>
      </c>
      <c r="H79" s="499" t="s">
        <v>836</v>
      </c>
      <c r="I79" s="719">
        <v>313000</v>
      </c>
      <c r="J79" s="664">
        <f t="shared" si="5"/>
        <v>313</v>
      </c>
      <c r="K79" t="str">
        <f>+VLOOKUP(D79,'plan de cuentas'!C:G,4,0)</f>
        <v>ACTIVOS</v>
      </c>
      <c r="L79" t="str">
        <f>VLOOKUP(D79,'plan de cuentas'!C:H,5,0)</f>
        <v>Cuentas por Cobrar LP</v>
      </c>
      <c r="M79" t="str">
        <f>VLOOKUP(D79,'plan de cuentas'!C:I,6,0)</f>
        <v>Deudores por prestamos locales</v>
      </c>
      <c r="N79" t="str">
        <f>VLOOKUP(D79,'plan de cuentas'!C:J,7,0)</f>
        <v>Activos no Corrientes</v>
      </c>
      <c r="P79" t="str">
        <f t="shared" si="8"/>
        <v>17304</v>
      </c>
      <c r="Q79" t="str">
        <f t="shared" si="9"/>
        <v>14</v>
      </c>
    </row>
    <row r="80" spans="1:17" x14ac:dyDescent="0.25">
      <c r="A80" s="644" t="s">
        <v>5208</v>
      </c>
      <c r="B80" s="384">
        <v>7</v>
      </c>
      <c r="C80" s="710">
        <v>141017308000018</v>
      </c>
      <c r="D80" s="385" t="s">
        <v>2196</v>
      </c>
      <c r="E80" t="str">
        <f t="shared" si="6"/>
        <v>148101730800001</v>
      </c>
      <c r="F80" t="str">
        <f t="shared" si="7"/>
        <v>8</v>
      </c>
      <c r="G80">
        <f>+VLOOKUP(L80,BG!$D$10:$F$70,3,FALSE)</f>
        <v>5</v>
      </c>
      <c r="H80" s="385" t="s">
        <v>844</v>
      </c>
      <c r="I80" s="720">
        <v>514046144</v>
      </c>
      <c r="J80" s="664">
        <f t="shared" si="5"/>
        <v>514046.14399999997</v>
      </c>
      <c r="K80" t="str">
        <f>+VLOOKUP(D80,'plan de cuentas'!C:G,4,0)</f>
        <v>ACTIVOS</v>
      </c>
      <c r="L80" t="str">
        <f>VLOOKUP(D80,'plan de cuentas'!C:H,5,0)</f>
        <v>Cuentas por Cobrar LP</v>
      </c>
      <c r="M80" t="str">
        <f>VLOOKUP(D80,'plan de cuentas'!C:I,6,0)</f>
        <v>Deudores por prestamos locales</v>
      </c>
      <c r="N80" t="str">
        <f>VLOOKUP(D80,'plan de cuentas'!C:J,7,0)</f>
        <v>Activos no Corrientes</v>
      </c>
      <c r="P80" t="str">
        <f t="shared" si="8"/>
        <v>17308</v>
      </c>
      <c r="Q80" t="str">
        <f t="shared" si="9"/>
        <v>14</v>
      </c>
    </row>
    <row r="81" spans="1:17" x14ac:dyDescent="0.25">
      <c r="A81" s="644" t="s">
        <v>5208</v>
      </c>
      <c r="B81" s="383">
        <v>7</v>
      </c>
      <c r="C81" s="709">
        <v>141017308000997</v>
      </c>
      <c r="D81" s="499" t="s">
        <v>2198</v>
      </c>
      <c r="E81" t="str">
        <f t="shared" si="6"/>
        <v>147101730800099</v>
      </c>
      <c r="F81" t="str">
        <f t="shared" si="7"/>
        <v>7</v>
      </c>
      <c r="G81">
        <f>+VLOOKUP(L81,BG!$D$10:$F$70,3,FALSE)</f>
        <v>5</v>
      </c>
      <c r="H81" s="499" t="s">
        <v>2587</v>
      </c>
      <c r="I81" s="719">
        <v>6547183</v>
      </c>
      <c r="J81" s="664">
        <f t="shared" si="5"/>
        <v>6547.183</v>
      </c>
      <c r="K81" t="str">
        <f>+VLOOKUP(D81,'plan de cuentas'!C:G,4,0)</f>
        <v>ACTIVOS</v>
      </c>
      <c r="L81" t="str">
        <f>VLOOKUP(D81,'plan de cuentas'!C:H,5,0)</f>
        <v>Cuentas por Cobrar LP</v>
      </c>
      <c r="M81" t="str">
        <f>VLOOKUP(D81,'plan de cuentas'!C:I,6,0)</f>
        <v>Deudores por prestamos locales</v>
      </c>
      <c r="N81" t="str">
        <f>VLOOKUP(D81,'plan de cuentas'!C:J,7,0)</f>
        <v>Activos no Corrientes</v>
      </c>
      <c r="P81" t="str">
        <f t="shared" si="8"/>
        <v>17308</v>
      </c>
      <c r="Q81" t="str">
        <f t="shared" si="9"/>
        <v>14</v>
      </c>
    </row>
    <row r="82" spans="1:17" x14ac:dyDescent="0.25">
      <c r="A82" s="644" t="s">
        <v>5208</v>
      </c>
      <c r="B82" s="384">
        <v>7</v>
      </c>
      <c r="C82" s="710">
        <v>141017308000998</v>
      </c>
      <c r="D82" s="385" t="s">
        <v>843</v>
      </c>
      <c r="E82" t="str">
        <f t="shared" si="6"/>
        <v>148101730800099</v>
      </c>
      <c r="F82" t="str">
        <f t="shared" si="7"/>
        <v>8</v>
      </c>
      <c r="G82">
        <f>+VLOOKUP(L82,BG!$D$10:$F$70,3,FALSE)</f>
        <v>5</v>
      </c>
      <c r="H82" s="385" t="s">
        <v>844</v>
      </c>
      <c r="I82" s="720">
        <v>18872594310</v>
      </c>
      <c r="J82" s="664">
        <f t="shared" si="5"/>
        <v>18872594.309999999</v>
      </c>
      <c r="K82" t="str">
        <f>+VLOOKUP(D82,'plan de cuentas'!C:G,4,0)</f>
        <v>ACTIVOS</v>
      </c>
      <c r="L82" t="str">
        <f>VLOOKUP(D82,'plan de cuentas'!C:H,5,0)</f>
        <v>Cuentas por Cobrar LP</v>
      </c>
      <c r="M82" t="str">
        <f>VLOOKUP(D82,'plan de cuentas'!C:I,6,0)</f>
        <v>Deudores por prestamos locales</v>
      </c>
      <c r="N82" t="str">
        <f>VLOOKUP(D82,'plan de cuentas'!C:J,7,0)</f>
        <v>Activos no Corrientes</v>
      </c>
      <c r="P82" t="str">
        <f t="shared" si="8"/>
        <v>17308</v>
      </c>
      <c r="Q82" t="str">
        <f t="shared" si="9"/>
        <v>14</v>
      </c>
    </row>
    <row r="83" spans="1:17" x14ac:dyDescent="0.25">
      <c r="A83" s="644" t="s">
        <v>5208</v>
      </c>
      <c r="B83" s="383">
        <v>7</v>
      </c>
      <c r="C83" s="709">
        <v>141017310000997</v>
      </c>
      <c r="D83" s="499" t="s">
        <v>849</v>
      </c>
      <c r="E83" t="str">
        <f t="shared" si="6"/>
        <v>147101731000099</v>
      </c>
      <c r="F83" t="str">
        <f t="shared" si="7"/>
        <v>7</v>
      </c>
      <c r="G83">
        <f>+VLOOKUP(L83,BG!$D$10:$F$70,3,FALSE)</f>
        <v>5</v>
      </c>
      <c r="H83" s="499" t="s">
        <v>850</v>
      </c>
      <c r="I83" s="719">
        <v>11593950</v>
      </c>
      <c r="J83" s="664">
        <f t="shared" si="5"/>
        <v>11593.95</v>
      </c>
      <c r="K83" t="str">
        <f>+VLOOKUP(D83,'plan de cuentas'!C:G,4,0)</f>
        <v>ACTIVOS</v>
      </c>
      <c r="L83" t="str">
        <f>VLOOKUP(D83,'plan de cuentas'!C:H,5,0)</f>
        <v>Cuentas por Cobrar LP</v>
      </c>
      <c r="M83" t="str">
        <f>VLOOKUP(D83,'plan de cuentas'!C:I,6,0)</f>
        <v>Deudores por prestamos locales</v>
      </c>
      <c r="N83" t="str">
        <f>VLOOKUP(D83,'plan de cuentas'!C:J,7,0)</f>
        <v>Activos no Corrientes</v>
      </c>
      <c r="P83" t="str">
        <f t="shared" si="8"/>
        <v>17310</v>
      </c>
      <c r="Q83" t="str">
        <f t="shared" si="9"/>
        <v>14</v>
      </c>
    </row>
    <row r="84" spans="1:17" x14ac:dyDescent="0.25">
      <c r="A84" s="644" t="s">
        <v>5208</v>
      </c>
      <c r="B84" s="384">
        <v>7</v>
      </c>
      <c r="C84" s="710">
        <v>141017310000998</v>
      </c>
      <c r="D84" s="385" t="s">
        <v>851</v>
      </c>
      <c r="E84" t="str">
        <f t="shared" si="6"/>
        <v>148101731000099</v>
      </c>
      <c r="F84" t="str">
        <f t="shared" si="7"/>
        <v>8</v>
      </c>
      <c r="G84">
        <f>+VLOOKUP(L84,BG!$D$10:$F$70,3,FALSE)</f>
        <v>5</v>
      </c>
      <c r="H84" s="385" t="s">
        <v>852</v>
      </c>
      <c r="I84" s="720">
        <v>1438019780</v>
      </c>
      <c r="J84" s="664">
        <f t="shared" si="5"/>
        <v>1438019.78</v>
      </c>
      <c r="K84" t="str">
        <f>+VLOOKUP(D84,'plan de cuentas'!C:G,4,0)</f>
        <v>ACTIVOS</v>
      </c>
      <c r="L84" t="str">
        <f>VLOOKUP(D84,'plan de cuentas'!C:H,5,0)</f>
        <v>Cuentas por Cobrar LP</v>
      </c>
      <c r="M84" t="str">
        <f>VLOOKUP(D84,'plan de cuentas'!C:I,6,0)</f>
        <v>Deudores por prestamos locales</v>
      </c>
      <c r="N84" t="str">
        <f>VLOOKUP(D84,'plan de cuentas'!C:J,7,0)</f>
        <v>Activos no Corrientes</v>
      </c>
      <c r="P84" t="str">
        <f t="shared" si="8"/>
        <v>17310</v>
      </c>
      <c r="Q84" t="str">
        <f t="shared" si="9"/>
        <v>14</v>
      </c>
    </row>
    <row r="85" spans="1:17" hidden="1" x14ac:dyDescent="0.25">
      <c r="A85" s="644" t="s">
        <v>5208</v>
      </c>
      <c r="B85" s="383">
        <v>7</v>
      </c>
      <c r="C85" s="709">
        <v>141018302002011</v>
      </c>
      <c r="D85" s="499" t="s">
        <v>1385</v>
      </c>
      <c r="E85" t="str">
        <f t="shared" si="6"/>
        <v>141101830200201</v>
      </c>
      <c r="F85" t="str">
        <f t="shared" si="7"/>
        <v>1</v>
      </c>
      <c r="G85">
        <f>+VLOOKUP(L85,BG!$D$10:$F$70,3,FALSE)</f>
        <v>5</v>
      </c>
      <c r="H85" s="499" t="s">
        <v>854</v>
      </c>
      <c r="I85" s="719">
        <v>69826076</v>
      </c>
      <c r="J85" s="664">
        <f t="shared" si="5"/>
        <v>69826.076000000001</v>
      </c>
      <c r="K85" t="str">
        <f>+VLOOKUP(D85,'plan de cuentas'!C:G,4,0)</f>
        <v>ACTIVOS</v>
      </c>
      <c r="L85" t="str">
        <f>VLOOKUP(D85,'plan de cuentas'!C:H,5,0)</f>
        <v>Cuentas por Cobrar CP</v>
      </c>
      <c r="M85" t="str">
        <f>VLOOKUP(D85,'plan de cuentas'!C:I,6,0)</f>
        <v>Deudores por prestamos locales</v>
      </c>
      <c r="N85" t="str">
        <f>VLOOKUP(D85,'plan de cuentas'!C:J,7,0)</f>
        <v>Activos Corrientes</v>
      </c>
      <c r="P85" t="str">
        <f t="shared" si="8"/>
        <v>18302</v>
      </c>
      <c r="Q85" t="str">
        <f t="shared" si="9"/>
        <v>14</v>
      </c>
    </row>
    <row r="86" spans="1:17" hidden="1" x14ac:dyDescent="0.25">
      <c r="A86" s="644" t="s">
        <v>5208</v>
      </c>
      <c r="B86" s="384">
        <v>7</v>
      </c>
      <c r="C86" s="710">
        <v>141018302002991</v>
      </c>
      <c r="D86" s="385" t="s">
        <v>853</v>
      </c>
      <c r="E86" t="str">
        <f t="shared" si="6"/>
        <v>141101830200299</v>
      </c>
      <c r="F86" t="str">
        <f t="shared" si="7"/>
        <v>1</v>
      </c>
      <c r="G86">
        <f>+VLOOKUP(L86,BG!$D$10:$F$70,3,FALSE)</f>
        <v>5</v>
      </c>
      <c r="H86" s="385" t="s">
        <v>854</v>
      </c>
      <c r="I86" s="720">
        <v>14808931018</v>
      </c>
      <c r="J86" s="664">
        <f t="shared" si="5"/>
        <v>14808931.017999999</v>
      </c>
      <c r="K86" t="str">
        <f>+VLOOKUP(D86,'plan de cuentas'!C:G,4,0)</f>
        <v>ACTIVOS</v>
      </c>
      <c r="L86" t="str">
        <f>VLOOKUP(D86,'plan de cuentas'!C:H,5,0)</f>
        <v>Cuentas por Cobrar CP</v>
      </c>
      <c r="M86" t="str">
        <f>VLOOKUP(D86,'plan de cuentas'!C:I,6,0)</f>
        <v>Deudores por prestamos locales</v>
      </c>
      <c r="N86" t="str">
        <f>VLOOKUP(D86,'plan de cuentas'!C:J,7,0)</f>
        <v>Activos Corrientes</v>
      </c>
      <c r="P86" t="str">
        <f t="shared" si="8"/>
        <v>18302</v>
      </c>
      <c r="Q86" t="str">
        <f t="shared" si="9"/>
        <v>14</v>
      </c>
    </row>
    <row r="87" spans="1:17" x14ac:dyDescent="0.25">
      <c r="A87" s="644" t="s">
        <v>5208</v>
      </c>
      <c r="B87" s="383">
        <v>7</v>
      </c>
      <c r="C87" s="709">
        <v>141020904000997</v>
      </c>
      <c r="D87" s="499" t="s">
        <v>2199</v>
      </c>
      <c r="E87" t="str">
        <f t="shared" si="6"/>
        <v>147102090400099</v>
      </c>
      <c r="F87" t="str">
        <f t="shared" si="7"/>
        <v>7</v>
      </c>
      <c r="G87">
        <f>+VLOOKUP(L87,BG!$D$10:$F$70,3,FALSE)</f>
        <v>5</v>
      </c>
      <c r="H87" s="499" t="s">
        <v>2589</v>
      </c>
      <c r="I87" s="719">
        <v>115230384</v>
      </c>
      <c r="J87" s="664">
        <f t="shared" si="5"/>
        <v>115230.38400000001</v>
      </c>
      <c r="K87" t="str">
        <f>+VLOOKUP(D87,'plan de cuentas'!C:G,4,0)</f>
        <v>ACTIVOS</v>
      </c>
      <c r="L87" t="str">
        <f>VLOOKUP(D87,'plan de cuentas'!C:H,5,0)</f>
        <v>Cuentas por Cobrar LP</v>
      </c>
      <c r="M87" t="str">
        <f>VLOOKUP(D87,'plan de cuentas'!C:I,6,0)</f>
        <v>Deudores por prestamos locales</v>
      </c>
      <c r="N87" t="str">
        <f>VLOOKUP(D87,'plan de cuentas'!C:J,7,0)</f>
        <v>Activos no Corrientes</v>
      </c>
      <c r="P87" t="str">
        <f t="shared" si="8"/>
        <v>20904</v>
      </c>
      <c r="Q87" t="str">
        <f t="shared" si="9"/>
        <v>14</v>
      </c>
    </row>
    <row r="88" spans="1:17" x14ac:dyDescent="0.25">
      <c r="A88" s="644" t="s">
        <v>5208</v>
      </c>
      <c r="B88" s="384">
        <v>7</v>
      </c>
      <c r="C88" s="710">
        <v>141020904000998</v>
      </c>
      <c r="D88" s="385" t="s">
        <v>2200</v>
      </c>
      <c r="E88" t="str">
        <f t="shared" si="6"/>
        <v>148102090400099</v>
      </c>
      <c r="F88" t="str">
        <f t="shared" si="7"/>
        <v>8</v>
      </c>
      <c r="G88">
        <f>+VLOOKUP(L88,BG!$D$10:$F$70,3,FALSE)</f>
        <v>5</v>
      </c>
      <c r="H88" s="385" t="s">
        <v>2589</v>
      </c>
      <c r="I88" s="720">
        <v>8070963867</v>
      </c>
      <c r="J88" s="664">
        <f t="shared" si="5"/>
        <v>8070963.8669999996</v>
      </c>
      <c r="K88" t="str">
        <f>+VLOOKUP(D88,'plan de cuentas'!C:G,4,0)</f>
        <v>ACTIVOS</v>
      </c>
      <c r="L88" t="str">
        <f>VLOOKUP(D88,'plan de cuentas'!C:H,5,0)</f>
        <v>Cuentas por Cobrar LP</v>
      </c>
      <c r="M88" t="str">
        <f>VLOOKUP(D88,'plan de cuentas'!C:I,6,0)</f>
        <v>Deudores por prestamos locales</v>
      </c>
      <c r="N88" t="str">
        <f>VLOOKUP(D88,'plan de cuentas'!C:J,7,0)</f>
        <v>Activos no Corrientes</v>
      </c>
      <c r="P88" t="str">
        <f t="shared" si="8"/>
        <v>20904</v>
      </c>
      <c r="Q88" t="str">
        <f t="shared" si="9"/>
        <v>14</v>
      </c>
    </row>
    <row r="89" spans="1:17" x14ac:dyDescent="0.25">
      <c r="A89" s="644" t="s">
        <v>5208</v>
      </c>
      <c r="B89" s="383">
        <v>7</v>
      </c>
      <c r="C89" s="709">
        <v>141035102000017</v>
      </c>
      <c r="D89" s="499" t="s">
        <v>859</v>
      </c>
      <c r="E89" t="str">
        <f t="shared" si="6"/>
        <v>147103510200001</v>
      </c>
      <c r="F89" t="str">
        <f t="shared" si="7"/>
        <v>7</v>
      </c>
      <c r="G89">
        <f>+VLOOKUP(L89,BG!$D$10:$F$70,3,FALSE)</f>
        <v>5</v>
      </c>
      <c r="H89" s="499" t="s">
        <v>860</v>
      </c>
      <c r="I89" s="719">
        <v>42997051</v>
      </c>
      <c r="J89" s="664">
        <f t="shared" si="5"/>
        <v>42997.050999999999</v>
      </c>
      <c r="K89" t="str">
        <f>+VLOOKUP(D89,'plan de cuentas'!C:G,4,0)</f>
        <v>ACTIVOS</v>
      </c>
      <c r="L89" t="str">
        <f>VLOOKUP(D89,'plan de cuentas'!C:H,5,0)</f>
        <v>Cuentas por Cobrar LP</v>
      </c>
      <c r="M89" t="str">
        <f>VLOOKUP(D89,'plan de cuentas'!C:I,6,0)</f>
        <v>Deudores por prestamos locales</v>
      </c>
      <c r="N89" t="str">
        <f>VLOOKUP(D89,'plan de cuentas'!C:J,7,0)</f>
        <v>Activos no Corrientes</v>
      </c>
      <c r="P89" t="str">
        <f t="shared" si="8"/>
        <v>35102</v>
      </c>
      <c r="Q89" t="str">
        <f t="shared" si="9"/>
        <v>14</v>
      </c>
    </row>
    <row r="90" spans="1:17" x14ac:dyDescent="0.25">
      <c r="A90" s="644" t="s">
        <v>5208</v>
      </c>
      <c r="B90" s="384">
        <v>7</v>
      </c>
      <c r="C90" s="710">
        <v>141035102000018</v>
      </c>
      <c r="D90" s="385" t="s">
        <v>861</v>
      </c>
      <c r="E90" t="str">
        <f t="shared" si="6"/>
        <v>148103510200001</v>
      </c>
      <c r="F90" t="str">
        <f t="shared" si="7"/>
        <v>8</v>
      </c>
      <c r="G90">
        <f>+VLOOKUP(L90,BG!$D$10:$F$70,3,FALSE)</f>
        <v>5</v>
      </c>
      <c r="H90" s="385" t="s">
        <v>862</v>
      </c>
      <c r="I90" s="720">
        <v>962283627</v>
      </c>
      <c r="J90" s="664">
        <f t="shared" si="5"/>
        <v>962283.62699999998</v>
      </c>
      <c r="K90" t="str">
        <f>+VLOOKUP(D90,'plan de cuentas'!C:G,4,0)</f>
        <v>ACTIVOS</v>
      </c>
      <c r="L90" t="str">
        <f>VLOOKUP(D90,'plan de cuentas'!C:H,5,0)</f>
        <v>Cuentas por Cobrar LP</v>
      </c>
      <c r="M90" t="str">
        <f>VLOOKUP(D90,'plan de cuentas'!C:I,6,0)</f>
        <v>Deudores por prestamos locales</v>
      </c>
      <c r="N90" t="str">
        <f>VLOOKUP(D90,'plan de cuentas'!C:J,7,0)</f>
        <v>Activos no Corrientes</v>
      </c>
      <c r="P90" t="str">
        <f t="shared" si="8"/>
        <v>35102</v>
      </c>
      <c r="Q90" t="str">
        <f t="shared" si="9"/>
        <v>14</v>
      </c>
    </row>
    <row r="91" spans="1:17" x14ac:dyDescent="0.25">
      <c r="A91" s="644" t="s">
        <v>5208</v>
      </c>
      <c r="B91" s="383">
        <v>7</v>
      </c>
      <c r="C91" s="709">
        <v>141035102000998</v>
      </c>
      <c r="D91" s="499" t="s">
        <v>865</v>
      </c>
      <c r="E91" t="str">
        <f t="shared" si="6"/>
        <v>148103510200099</v>
      </c>
      <c r="F91" t="str">
        <f t="shared" si="7"/>
        <v>8</v>
      </c>
      <c r="G91">
        <f>+VLOOKUP(L91,BG!$D$10:$F$70,3,FALSE)</f>
        <v>5</v>
      </c>
      <c r="H91" s="499" t="s">
        <v>862</v>
      </c>
      <c r="I91" s="719">
        <v>293035067</v>
      </c>
      <c r="J91" s="664">
        <f t="shared" si="5"/>
        <v>293035.06699999998</v>
      </c>
      <c r="K91" t="str">
        <f>+VLOOKUP(D91,'plan de cuentas'!C:G,4,0)</f>
        <v>ACTIVOS</v>
      </c>
      <c r="L91" t="str">
        <f>VLOOKUP(D91,'plan de cuentas'!C:H,5,0)</f>
        <v>Cuentas por Cobrar LP</v>
      </c>
      <c r="M91" t="str">
        <f>VLOOKUP(D91,'plan de cuentas'!C:I,6,0)</f>
        <v>Deudores por prestamos locales</v>
      </c>
      <c r="N91" t="str">
        <f>VLOOKUP(D91,'plan de cuentas'!C:J,7,0)</f>
        <v>Activos no Corrientes</v>
      </c>
      <c r="P91" t="str">
        <f t="shared" si="8"/>
        <v>35102</v>
      </c>
      <c r="Q91" t="str">
        <f t="shared" si="9"/>
        <v>14</v>
      </c>
    </row>
    <row r="92" spans="1:17" x14ac:dyDescent="0.25">
      <c r="A92" s="644" t="s">
        <v>5208</v>
      </c>
      <c r="B92" s="384">
        <v>7</v>
      </c>
      <c r="C92" s="710">
        <v>141040501000018</v>
      </c>
      <c r="D92" s="385" t="s">
        <v>5002</v>
      </c>
      <c r="E92" t="str">
        <f t="shared" si="6"/>
        <v>148104050100001</v>
      </c>
      <c r="F92" t="str">
        <f t="shared" si="7"/>
        <v>8</v>
      </c>
      <c r="G92">
        <f>+VLOOKUP(L92,BG!$D$10:$F$70,3,FALSE)</f>
        <v>5</v>
      </c>
      <c r="H92" s="385" t="s">
        <v>880</v>
      </c>
      <c r="I92" s="720">
        <v>122509838</v>
      </c>
      <c r="J92" s="664">
        <f t="shared" si="5"/>
        <v>122509.838</v>
      </c>
      <c r="K92" t="str">
        <f>+VLOOKUP(D92,'plan de cuentas'!C:G,4,0)</f>
        <v>ACTIVOS</v>
      </c>
      <c r="L92" t="str">
        <f>VLOOKUP(D92,'plan de cuentas'!C:H,5,0)</f>
        <v>Cuentas por Cobrar LP</v>
      </c>
      <c r="M92" t="str">
        <f>VLOOKUP(D92,'plan de cuentas'!C:I,6,0)</f>
        <v>Deudores por prestamos locales</v>
      </c>
      <c r="N92" t="str">
        <f>VLOOKUP(D92,'plan de cuentas'!C:J,7,0)</f>
        <v>Activos no Corrientes</v>
      </c>
      <c r="P92" t="str">
        <f t="shared" si="8"/>
        <v>40501</v>
      </c>
      <c r="Q92" t="str">
        <f t="shared" si="9"/>
        <v>14</v>
      </c>
    </row>
    <row r="93" spans="1:17" x14ac:dyDescent="0.25">
      <c r="A93" s="644" t="s">
        <v>5208</v>
      </c>
      <c r="B93" s="383">
        <v>7</v>
      </c>
      <c r="C93" s="709">
        <v>141040501000997</v>
      </c>
      <c r="D93" s="499" t="s">
        <v>1388</v>
      </c>
      <c r="E93" t="str">
        <f t="shared" si="6"/>
        <v>147104050100099</v>
      </c>
      <c r="F93" t="str">
        <f t="shared" si="7"/>
        <v>7</v>
      </c>
      <c r="G93">
        <f>+VLOOKUP(L93,BG!$D$10:$F$70,3,FALSE)</f>
        <v>5</v>
      </c>
      <c r="H93" s="499" t="s">
        <v>1387</v>
      </c>
      <c r="I93" s="719">
        <v>6797952</v>
      </c>
      <c r="J93" s="664">
        <f t="shared" si="5"/>
        <v>6797.9520000000002</v>
      </c>
      <c r="K93" t="str">
        <f>+VLOOKUP(D93,'plan de cuentas'!C:G,4,0)</f>
        <v>ACTIVOS</v>
      </c>
      <c r="L93" t="str">
        <f>VLOOKUP(D93,'plan de cuentas'!C:H,5,0)</f>
        <v>Cuentas por Cobrar LP</v>
      </c>
      <c r="M93" t="str">
        <f>VLOOKUP(D93,'plan de cuentas'!C:I,6,0)</f>
        <v>Deudores por prestamos locales</v>
      </c>
      <c r="N93" t="str">
        <f>VLOOKUP(D93,'plan de cuentas'!C:J,7,0)</f>
        <v>Activos no Corrientes</v>
      </c>
      <c r="P93" t="str">
        <f t="shared" si="8"/>
        <v>40501</v>
      </c>
      <c r="Q93" t="str">
        <f t="shared" si="9"/>
        <v>14</v>
      </c>
    </row>
    <row r="94" spans="1:17" x14ac:dyDescent="0.25">
      <c r="A94" s="644" t="s">
        <v>5208</v>
      </c>
      <c r="B94" s="384">
        <v>7</v>
      </c>
      <c r="C94" s="710">
        <v>141040501000998</v>
      </c>
      <c r="D94" s="385" t="s">
        <v>879</v>
      </c>
      <c r="E94" t="str">
        <f t="shared" si="6"/>
        <v>148104050100099</v>
      </c>
      <c r="F94" t="str">
        <f t="shared" si="7"/>
        <v>8</v>
      </c>
      <c r="G94">
        <f>+VLOOKUP(L94,BG!$D$10:$F$70,3,FALSE)</f>
        <v>5</v>
      </c>
      <c r="H94" s="385" t="s">
        <v>880</v>
      </c>
      <c r="I94" s="720">
        <v>4122501163</v>
      </c>
      <c r="J94" s="664">
        <f t="shared" si="5"/>
        <v>4122501.1630000002</v>
      </c>
      <c r="K94" t="str">
        <f>+VLOOKUP(D94,'plan de cuentas'!C:G,4,0)</f>
        <v>ACTIVOS</v>
      </c>
      <c r="L94" t="str">
        <f>VLOOKUP(D94,'plan de cuentas'!C:H,5,0)</f>
        <v>Cuentas por Cobrar LP</v>
      </c>
      <c r="M94" t="str">
        <f>VLOOKUP(D94,'plan de cuentas'!C:I,6,0)</f>
        <v>Deudores por prestamos locales</v>
      </c>
      <c r="N94" t="str">
        <f>VLOOKUP(D94,'plan de cuentas'!C:J,7,0)</f>
        <v>Activos no Corrientes</v>
      </c>
      <c r="P94" t="str">
        <f t="shared" si="8"/>
        <v>40501</v>
      </c>
      <c r="Q94" t="str">
        <f t="shared" si="9"/>
        <v>14</v>
      </c>
    </row>
    <row r="95" spans="1:17" hidden="1" x14ac:dyDescent="0.25">
      <c r="A95" s="644" t="s">
        <v>5208</v>
      </c>
      <c r="B95" s="383">
        <v>7</v>
      </c>
      <c r="C95" s="709">
        <v>141044302000997</v>
      </c>
      <c r="D95" s="499" t="s">
        <v>2205</v>
      </c>
      <c r="E95" t="str">
        <f t="shared" si="6"/>
        <v>147104430200099</v>
      </c>
      <c r="F95" t="str">
        <f t="shared" si="7"/>
        <v>7</v>
      </c>
      <c r="G95">
        <f>+VLOOKUP(L95,BG!$D$10:$F$70,3,FALSE)</f>
        <v>5</v>
      </c>
      <c r="H95" s="499" t="s">
        <v>2593</v>
      </c>
      <c r="I95" s="719">
        <v>32563624</v>
      </c>
      <c r="J95" s="664">
        <f t="shared" si="5"/>
        <v>32563.624</v>
      </c>
      <c r="K95" t="str">
        <f>+VLOOKUP(D95,'plan de cuentas'!C:G,4,0)</f>
        <v>ACTIVOS</v>
      </c>
      <c r="L95" t="str">
        <f>VLOOKUP(D95,'plan de cuentas'!C:H,5,0)</f>
        <v>Cuentas por Cobrar LP</v>
      </c>
      <c r="M95" t="str">
        <f>VLOOKUP(D95,'plan de cuentas'!C:I,6,0)</f>
        <v>Deudores por prestamos locales</v>
      </c>
      <c r="N95" t="str">
        <f>VLOOKUP(D95,'plan de cuentas'!C:J,7,0)</f>
        <v>Activos no Corrientes</v>
      </c>
      <c r="P95" t="str">
        <f t="shared" si="8"/>
        <v>44302</v>
      </c>
      <c r="Q95" t="str">
        <f t="shared" si="9"/>
        <v>14</v>
      </c>
    </row>
    <row r="96" spans="1:17" hidden="1" x14ac:dyDescent="0.25">
      <c r="A96" s="644" t="s">
        <v>5208</v>
      </c>
      <c r="B96" s="384">
        <v>7</v>
      </c>
      <c r="C96" s="710">
        <v>141044302000998</v>
      </c>
      <c r="D96" s="385" t="s">
        <v>5180</v>
      </c>
      <c r="E96" t="str">
        <f t="shared" si="6"/>
        <v>148104430200099</v>
      </c>
      <c r="F96" t="str">
        <f t="shared" si="7"/>
        <v>8</v>
      </c>
      <c r="G96">
        <f>+VLOOKUP(L96,BG!$D$10:$F$70,3,FALSE)</f>
        <v>5</v>
      </c>
      <c r="H96" s="385" t="s">
        <v>5191</v>
      </c>
      <c r="I96" s="720">
        <v>90317444</v>
      </c>
      <c r="J96" s="664">
        <f t="shared" si="5"/>
        <v>90317.444000000003</v>
      </c>
      <c r="K96" t="str">
        <f>+VLOOKUP(D96,'plan de cuentas'!C:G,4,0)</f>
        <v>ACTIVOS</v>
      </c>
      <c r="L96" t="str">
        <f>VLOOKUP(D96,'plan de cuentas'!C:H,5,0)</f>
        <v>Cuentas por Cobrar LP</v>
      </c>
      <c r="M96" t="str">
        <f>VLOOKUP(D96,'plan de cuentas'!C:I,6,0)</f>
        <v>Deudores por prestamos locales</v>
      </c>
      <c r="N96" t="str">
        <f>VLOOKUP(D96,'plan de cuentas'!C:J,7,0)</f>
        <v>Activos no Corrientes</v>
      </c>
      <c r="P96" t="str">
        <f t="shared" si="8"/>
        <v>44302</v>
      </c>
      <c r="Q96" t="str">
        <f t="shared" si="9"/>
        <v>14</v>
      </c>
    </row>
    <row r="97" spans="1:17" x14ac:dyDescent="0.25">
      <c r="A97" s="644" t="s">
        <v>5208</v>
      </c>
      <c r="B97" s="383">
        <v>7</v>
      </c>
      <c r="C97" s="709">
        <v>148022582000015</v>
      </c>
      <c r="D97" s="499" t="s">
        <v>885</v>
      </c>
      <c r="E97" t="str">
        <f t="shared" si="6"/>
        <v>145802258200001</v>
      </c>
      <c r="F97" t="str">
        <f t="shared" si="7"/>
        <v>5</v>
      </c>
      <c r="G97">
        <f>+VLOOKUP(L97,BG!$D$10:$F$70,3,FALSE)</f>
        <v>5</v>
      </c>
      <c r="H97" s="499" t="s">
        <v>886</v>
      </c>
      <c r="I97" s="719">
        <v>920454800</v>
      </c>
      <c r="J97" s="664">
        <f t="shared" si="5"/>
        <v>920454.8</v>
      </c>
      <c r="K97" t="str">
        <f>+VLOOKUP(D97,'plan de cuentas'!C:G,4,0)</f>
        <v>ACTIVOS</v>
      </c>
      <c r="L97" t="str">
        <f>VLOOKUP(D97,'plan de cuentas'!C:H,5,0)</f>
        <v>Cuentas por Cobrar CP</v>
      </c>
      <c r="M97" t="str">
        <f>VLOOKUP(D97,'plan de cuentas'!C:I,6,0)</f>
        <v>Deudores por prestamos locales</v>
      </c>
      <c r="N97" t="str">
        <f>VLOOKUP(D97,'plan de cuentas'!C:J,7,0)</f>
        <v>Activos Corrientes</v>
      </c>
      <c r="P97" t="str">
        <f t="shared" si="8"/>
        <v>22582</v>
      </c>
      <c r="Q97" t="str">
        <f t="shared" si="9"/>
        <v>14</v>
      </c>
    </row>
    <row r="98" spans="1:17" x14ac:dyDescent="0.25">
      <c r="A98" s="644" t="s">
        <v>5208</v>
      </c>
      <c r="B98" s="384">
        <v>7</v>
      </c>
      <c r="C98" s="710">
        <v>148022582000017</v>
      </c>
      <c r="D98" s="385" t="s">
        <v>889</v>
      </c>
      <c r="E98" t="str">
        <f t="shared" si="6"/>
        <v>147802258200001</v>
      </c>
      <c r="F98" t="str">
        <f t="shared" si="7"/>
        <v>7</v>
      </c>
      <c r="G98">
        <f>+VLOOKUP(L98,BG!$D$10:$F$70,3,FALSE)</f>
        <v>5</v>
      </c>
      <c r="H98" s="385" t="s">
        <v>890</v>
      </c>
      <c r="I98" s="720">
        <v>4075267501</v>
      </c>
      <c r="J98" s="664">
        <f t="shared" si="5"/>
        <v>4075267.5010000002</v>
      </c>
      <c r="K98" t="str">
        <f>+VLOOKUP(D98,'plan de cuentas'!C:G,4,0)</f>
        <v>ACTIVOS</v>
      </c>
      <c r="L98" t="str">
        <f>VLOOKUP(D98,'plan de cuentas'!C:H,5,0)</f>
        <v>Cuentas por Cobrar LP</v>
      </c>
      <c r="M98" t="str">
        <f>VLOOKUP(D98,'plan de cuentas'!C:I,6,0)</f>
        <v>Deudores por prestamos locales</v>
      </c>
      <c r="N98" t="str">
        <f>VLOOKUP(D98,'plan de cuentas'!C:J,7,0)</f>
        <v>Activos no Corrientes</v>
      </c>
      <c r="P98" t="str">
        <f t="shared" si="8"/>
        <v>22582</v>
      </c>
      <c r="Q98" t="str">
        <f t="shared" si="9"/>
        <v>14</v>
      </c>
    </row>
    <row r="99" spans="1:17" x14ac:dyDescent="0.25">
      <c r="A99" s="644" t="s">
        <v>5208</v>
      </c>
      <c r="B99" s="383">
        <v>7</v>
      </c>
      <c r="C99" s="709">
        <v>148022582000018</v>
      </c>
      <c r="D99" s="499" t="s">
        <v>891</v>
      </c>
      <c r="E99" t="str">
        <f t="shared" si="6"/>
        <v>148802258200001</v>
      </c>
      <c r="F99" t="str">
        <f t="shared" si="7"/>
        <v>8</v>
      </c>
      <c r="G99">
        <f>+VLOOKUP(L99,BG!$D$10:$F$70,3,FALSE)</f>
        <v>5</v>
      </c>
      <c r="H99" s="499" t="s">
        <v>892</v>
      </c>
      <c r="I99" s="719">
        <v>20455146552</v>
      </c>
      <c r="J99" s="664">
        <f t="shared" si="5"/>
        <v>20455146.552000001</v>
      </c>
      <c r="K99" t="str">
        <f>+VLOOKUP(D99,'plan de cuentas'!C:G,4,0)</f>
        <v>ACTIVOS</v>
      </c>
      <c r="L99" t="str">
        <f>VLOOKUP(D99,'plan de cuentas'!C:H,5,0)</f>
        <v>Cuentas por Cobrar LP</v>
      </c>
      <c r="M99" t="str">
        <f>VLOOKUP(D99,'plan de cuentas'!C:I,6,0)</f>
        <v>Deudores por prestamos locales</v>
      </c>
      <c r="N99" t="str">
        <f>VLOOKUP(D99,'plan de cuentas'!C:J,7,0)</f>
        <v>Activos no Corrientes</v>
      </c>
      <c r="P99" t="str">
        <f t="shared" si="8"/>
        <v>22582</v>
      </c>
      <c r="Q99" t="str">
        <f t="shared" si="9"/>
        <v>14</v>
      </c>
    </row>
    <row r="100" spans="1:17" x14ac:dyDescent="0.25">
      <c r="A100" s="644" t="s">
        <v>5208</v>
      </c>
      <c r="B100" s="384">
        <v>7</v>
      </c>
      <c r="C100" s="710">
        <v>148022582000995</v>
      </c>
      <c r="D100" s="385" t="s">
        <v>896</v>
      </c>
      <c r="E100" t="str">
        <f t="shared" si="6"/>
        <v>145802258200099</v>
      </c>
      <c r="F100" t="str">
        <f t="shared" si="7"/>
        <v>5</v>
      </c>
      <c r="G100">
        <f>+VLOOKUP(L100,BG!$D$10:$F$70,3,FALSE)</f>
        <v>5</v>
      </c>
      <c r="H100" s="385" t="s">
        <v>886</v>
      </c>
      <c r="I100" s="720">
        <v>17634188351</v>
      </c>
      <c r="J100" s="664">
        <f t="shared" si="5"/>
        <v>17634188.351</v>
      </c>
      <c r="K100" t="str">
        <f>+VLOOKUP(D100,'plan de cuentas'!C:G,4,0)</f>
        <v>ACTIVOS</v>
      </c>
      <c r="L100" t="str">
        <f>VLOOKUP(D100,'plan de cuentas'!C:H,5,0)</f>
        <v>Cuentas por Cobrar CP</v>
      </c>
      <c r="M100" t="str">
        <f>VLOOKUP(D100,'plan de cuentas'!C:I,6,0)</f>
        <v>Deudores por prestamos locales</v>
      </c>
      <c r="N100" t="str">
        <f>VLOOKUP(D100,'plan de cuentas'!C:J,7,0)</f>
        <v>Activos Corrientes</v>
      </c>
      <c r="P100" t="str">
        <f t="shared" si="8"/>
        <v>22582</v>
      </c>
      <c r="Q100" t="str">
        <f t="shared" si="9"/>
        <v>14</v>
      </c>
    </row>
    <row r="101" spans="1:17" x14ac:dyDescent="0.25">
      <c r="A101" s="644" t="s">
        <v>5208</v>
      </c>
      <c r="B101" s="383">
        <v>7</v>
      </c>
      <c r="C101" s="709">
        <v>148022582000996</v>
      </c>
      <c r="D101" s="499" t="s">
        <v>897</v>
      </c>
      <c r="E101" t="str">
        <f t="shared" si="6"/>
        <v>146802258200099</v>
      </c>
      <c r="F101" t="str">
        <f t="shared" si="7"/>
        <v>6</v>
      </c>
      <c r="G101">
        <f>+VLOOKUP(L101,BG!$D$10:$F$70,3,FALSE)</f>
        <v>5</v>
      </c>
      <c r="H101" s="499" t="s">
        <v>888</v>
      </c>
      <c r="I101" s="719">
        <v>1351309437</v>
      </c>
      <c r="J101" s="664">
        <f t="shared" si="5"/>
        <v>1351309.4369999999</v>
      </c>
      <c r="K101" t="str">
        <f>+VLOOKUP(D101,'plan de cuentas'!C:G,4,0)</f>
        <v>ACTIVOS</v>
      </c>
      <c r="L101" t="str">
        <f>VLOOKUP(D101,'plan de cuentas'!C:H,5,0)</f>
        <v>Cuentas por Cobrar CP</v>
      </c>
      <c r="M101" t="str">
        <f>VLOOKUP(D101,'plan de cuentas'!C:I,6,0)</f>
        <v>Deudores por prestamos locales</v>
      </c>
      <c r="N101" t="str">
        <f>VLOOKUP(D101,'plan de cuentas'!C:J,7,0)</f>
        <v>Activos Corrientes</v>
      </c>
      <c r="P101" t="str">
        <f t="shared" si="8"/>
        <v>22582</v>
      </c>
      <c r="Q101" t="str">
        <f t="shared" si="9"/>
        <v>14</v>
      </c>
    </row>
    <row r="102" spans="1:17" x14ac:dyDescent="0.25">
      <c r="A102" s="644" t="s">
        <v>5208</v>
      </c>
      <c r="B102" s="384">
        <v>7</v>
      </c>
      <c r="C102" s="710">
        <v>148022582000997</v>
      </c>
      <c r="D102" s="385" t="s">
        <v>898</v>
      </c>
      <c r="E102" t="str">
        <f t="shared" si="6"/>
        <v>147802258200099</v>
      </c>
      <c r="F102" t="str">
        <f t="shared" si="7"/>
        <v>7</v>
      </c>
      <c r="G102">
        <f>+VLOOKUP(L102,BG!$D$10:$F$70,3,FALSE)</f>
        <v>5</v>
      </c>
      <c r="H102" s="385" t="s">
        <v>890</v>
      </c>
      <c r="I102" s="720">
        <v>5611588345</v>
      </c>
      <c r="J102" s="664">
        <f t="shared" si="5"/>
        <v>5611588.3449999997</v>
      </c>
      <c r="K102" t="str">
        <f>+VLOOKUP(D102,'plan de cuentas'!C:G,4,0)</f>
        <v>ACTIVOS</v>
      </c>
      <c r="L102" t="str">
        <f>VLOOKUP(D102,'plan de cuentas'!C:H,5,0)</f>
        <v>Cuentas por Cobrar LP</v>
      </c>
      <c r="M102" t="str">
        <f>VLOOKUP(D102,'plan de cuentas'!C:I,6,0)</f>
        <v>Deudores por prestamos locales</v>
      </c>
      <c r="N102" t="str">
        <f>VLOOKUP(D102,'plan de cuentas'!C:J,7,0)</f>
        <v>Activos no Corrientes</v>
      </c>
      <c r="P102" t="str">
        <f t="shared" si="8"/>
        <v>22582</v>
      </c>
      <c r="Q102" t="str">
        <f t="shared" si="9"/>
        <v>14</v>
      </c>
    </row>
    <row r="103" spans="1:17" x14ac:dyDescent="0.25">
      <c r="A103" s="644" t="s">
        <v>5208</v>
      </c>
      <c r="B103" s="383">
        <v>7</v>
      </c>
      <c r="C103" s="709">
        <v>148022582000998</v>
      </c>
      <c r="D103" s="499" t="s">
        <v>899</v>
      </c>
      <c r="E103" t="str">
        <f t="shared" si="6"/>
        <v>148802258200099</v>
      </c>
      <c r="F103" t="str">
        <f t="shared" si="7"/>
        <v>8</v>
      </c>
      <c r="G103">
        <f>+VLOOKUP(L103,BG!$D$10:$F$70,3,FALSE)</f>
        <v>5</v>
      </c>
      <c r="H103" s="499" t="s">
        <v>892</v>
      </c>
      <c r="I103" s="719">
        <v>124322344984</v>
      </c>
      <c r="J103" s="664">
        <f t="shared" si="5"/>
        <v>124322344.984</v>
      </c>
      <c r="K103" t="str">
        <f>+VLOOKUP(D103,'plan de cuentas'!C:G,4,0)</f>
        <v>ACTIVOS</v>
      </c>
      <c r="L103" t="str">
        <f>VLOOKUP(D103,'plan de cuentas'!C:H,5,0)</f>
        <v>Cuentas por Cobrar LP</v>
      </c>
      <c r="M103" t="str">
        <f>VLOOKUP(D103,'plan de cuentas'!C:I,6,0)</f>
        <v>Deudores por prestamos locales</v>
      </c>
      <c r="N103" t="str">
        <f>VLOOKUP(D103,'plan de cuentas'!C:J,7,0)</f>
        <v>Activos no Corrientes</v>
      </c>
      <c r="P103" t="str">
        <f t="shared" si="8"/>
        <v>22582</v>
      </c>
      <c r="Q103" t="str">
        <f t="shared" si="9"/>
        <v>14</v>
      </c>
    </row>
    <row r="104" spans="1:17" x14ac:dyDescent="0.25">
      <c r="A104" s="644" t="s">
        <v>5208</v>
      </c>
      <c r="B104" s="384">
        <v>7</v>
      </c>
      <c r="C104" s="710">
        <v>148022582001997</v>
      </c>
      <c r="D104" s="385" t="s">
        <v>2208</v>
      </c>
      <c r="E104" t="str">
        <f t="shared" si="6"/>
        <v>147802258200199</v>
      </c>
      <c r="F104" t="str">
        <f t="shared" si="7"/>
        <v>7</v>
      </c>
      <c r="G104">
        <f>+VLOOKUP(L104,BG!$D$10:$F$70,3,FALSE)</f>
        <v>5</v>
      </c>
      <c r="H104" s="385" t="s">
        <v>2594</v>
      </c>
      <c r="I104" s="720">
        <v>2158895</v>
      </c>
      <c r="J104" s="664">
        <f t="shared" si="5"/>
        <v>2158.895</v>
      </c>
      <c r="K104" t="str">
        <f>+VLOOKUP(D104,'plan de cuentas'!C:G,4,0)</f>
        <v>ACTIVOS</v>
      </c>
      <c r="L104" t="str">
        <f>VLOOKUP(D104,'plan de cuentas'!C:H,5,0)</f>
        <v>Cuentas por Cobrar LP</v>
      </c>
      <c r="M104" t="str">
        <f>VLOOKUP(D104,'plan de cuentas'!C:I,6,0)</f>
        <v>Deudores por prestamos locales</v>
      </c>
      <c r="N104" t="str">
        <f>VLOOKUP(D104,'plan de cuentas'!C:J,7,0)</f>
        <v>Activos no Corrientes</v>
      </c>
      <c r="P104" t="str">
        <f t="shared" si="8"/>
        <v>22582</v>
      </c>
      <c r="Q104" t="str">
        <f t="shared" si="9"/>
        <v>14</v>
      </c>
    </row>
    <row r="105" spans="1:17" x14ac:dyDescent="0.25">
      <c r="A105" s="644" t="s">
        <v>5208</v>
      </c>
      <c r="B105" s="383">
        <v>7</v>
      </c>
      <c r="C105" s="709">
        <v>148022582001998</v>
      </c>
      <c r="D105" s="499" t="s">
        <v>2209</v>
      </c>
      <c r="E105" t="str">
        <f t="shared" si="6"/>
        <v>148802258200199</v>
      </c>
      <c r="F105" t="str">
        <f t="shared" si="7"/>
        <v>8</v>
      </c>
      <c r="G105">
        <f>+VLOOKUP(L105,BG!$D$10:$F$70,3,FALSE)</f>
        <v>5</v>
      </c>
      <c r="H105" s="499" t="s">
        <v>2595</v>
      </c>
      <c r="I105" s="719">
        <v>613330006</v>
      </c>
      <c r="J105" s="664">
        <f t="shared" si="5"/>
        <v>613330.00600000005</v>
      </c>
      <c r="K105" t="str">
        <f>+VLOOKUP(D105,'plan de cuentas'!C:G,4,0)</f>
        <v>ACTIVOS</v>
      </c>
      <c r="L105" t="str">
        <f>VLOOKUP(D105,'plan de cuentas'!C:H,5,0)</f>
        <v>Cuentas por Cobrar LP</v>
      </c>
      <c r="M105" t="str">
        <f>VLOOKUP(D105,'plan de cuentas'!C:I,6,0)</f>
        <v>Deudores por prestamos locales</v>
      </c>
      <c r="N105" t="str">
        <f>VLOOKUP(D105,'plan de cuentas'!C:J,7,0)</f>
        <v>Activos no Corrientes</v>
      </c>
      <c r="P105" t="str">
        <f t="shared" si="8"/>
        <v>22582</v>
      </c>
      <c r="Q105" t="str">
        <f t="shared" si="9"/>
        <v>14</v>
      </c>
    </row>
    <row r="106" spans="1:17" x14ac:dyDescent="0.25">
      <c r="A106" s="644" t="s">
        <v>5208</v>
      </c>
      <c r="B106" s="384">
        <v>7</v>
      </c>
      <c r="C106" s="710">
        <v>148022582003017</v>
      </c>
      <c r="D106" s="385" t="s">
        <v>2215</v>
      </c>
      <c r="E106" t="str">
        <f t="shared" si="6"/>
        <v>147802258200301</v>
      </c>
      <c r="F106" t="str">
        <f t="shared" si="7"/>
        <v>7</v>
      </c>
      <c r="G106">
        <f>+VLOOKUP(L106,BG!$D$10:$F$70,3,FALSE)</f>
        <v>5</v>
      </c>
      <c r="H106" s="385" t="s">
        <v>2601</v>
      </c>
      <c r="I106" s="720">
        <v>425607023</v>
      </c>
      <c r="J106" s="664">
        <f t="shared" si="5"/>
        <v>425607.02299999999</v>
      </c>
      <c r="K106" t="str">
        <f>+VLOOKUP(D106,'plan de cuentas'!C:G,4,0)</f>
        <v>ACTIVOS</v>
      </c>
      <c r="L106" t="str">
        <f>VLOOKUP(D106,'plan de cuentas'!C:H,5,0)</f>
        <v>Cuentas por Cobrar LP</v>
      </c>
      <c r="M106" t="str">
        <f>VLOOKUP(D106,'plan de cuentas'!C:I,6,0)</f>
        <v>Deudores por prestamos locales</v>
      </c>
      <c r="N106" t="str">
        <f>VLOOKUP(D106,'plan de cuentas'!C:J,7,0)</f>
        <v>Activos no Corrientes</v>
      </c>
      <c r="P106" t="str">
        <f t="shared" si="8"/>
        <v>22582</v>
      </c>
      <c r="Q106" t="str">
        <f t="shared" si="9"/>
        <v>14</v>
      </c>
    </row>
    <row r="107" spans="1:17" x14ac:dyDescent="0.25">
      <c r="A107" s="644" t="s">
        <v>5208</v>
      </c>
      <c r="B107" s="383">
        <v>7</v>
      </c>
      <c r="C107" s="709">
        <v>148022582003018</v>
      </c>
      <c r="D107" s="499" t="s">
        <v>2216</v>
      </c>
      <c r="E107" t="str">
        <f t="shared" si="6"/>
        <v>148802258200301</v>
      </c>
      <c r="F107" t="str">
        <f t="shared" si="7"/>
        <v>8</v>
      </c>
      <c r="G107">
        <f>+VLOOKUP(L107,BG!$D$10:$F$70,3,FALSE)</f>
        <v>5</v>
      </c>
      <c r="H107" s="499" t="s">
        <v>2602</v>
      </c>
      <c r="I107" s="719">
        <v>569147965</v>
      </c>
      <c r="J107" s="664">
        <f t="shared" si="5"/>
        <v>569147.96499999997</v>
      </c>
      <c r="K107" t="str">
        <f>+VLOOKUP(D107,'plan de cuentas'!C:G,4,0)</f>
        <v>ACTIVOS</v>
      </c>
      <c r="L107" t="str">
        <f>VLOOKUP(D107,'plan de cuentas'!C:H,5,0)</f>
        <v>Cuentas por Cobrar LP</v>
      </c>
      <c r="M107" t="str">
        <f>VLOOKUP(D107,'plan de cuentas'!C:I,6,0)</f>
        <v>Deudores por prestamos locales</v>
      </c>
      <c r="N107" t="str">
        <f>VLOOKUP(D107,'plan de cuentas'!C:J,7,0)</f>
        <v>Activos no Corrientes</v>
      </c>
      <c r="P107" t="str">
        <f t="shared" si="8"/>
        <v>22582</v>
      </c>
      <c r="Q107" t="str">
        <f t="shared" si="9"/>
        <v>14</v>
      </c>
    </row>
    <row r="108" spans="1:17" x14ac:dyDescent="0.25">
      <c r="A108" s="644" t="s">
        <v>5208</v>
      </c>
      <c r="B108" s="384">
        <v>7</v>
      </c>
      <c r="C108" s="710">
        <v>148022582003997</v>
      </c>
      <c r="D108" s="385" t="s">
        <v>2221</v>
      </c>
      <c r="E108" t="str">
        <f t="shared" si="6"/>
        <v>147802258200399</v>
      </c>
      <c r="F108" t="str">
        <f t="shared" si="7"/>
        <v>7</v>
      </c>
      <c r="G108">
        <f>+VLOOKUP(L108,BG!$D$10:$F$70,3,FALSE)</f>
        <v>5</v>
      </c>
      <c r="H108" s="385" t="s">
        <v>2601</v>
      </c>
      <c r="I108" s="720">
        <v>137381652</v>
      </c>
      <c r="J108" s="664">
        <f t="shared" si="5"/>
        <v>137381.652</v>
      </c>
      <c r="K108" t="str">
        <f>+VLOOKUP(D108,'plan de cuentas'!C:G,4,0)</f>
        <v>ACTIVOS</v>
      </c>
      <c r="L108" t="str">
        <f>VLOOKUP(D108,'plan de cuentas'!C:H,5,0)</f>
        <v>Cuentas por Cobrar LP</v>
      </c>
      <c r="M108" t="str">
        <f>VLOOKUP(D108,'plan de cuentas'!C:I,6,0)</f>
        <v>Deudores por prestamos locales</v>
      </c>
      <c r="N108" t="str">
        <f>VLOOKUP(D108,'plan de cuentas'!C:J,7,0)</f>
        <v>Activos no Corrientes</v>
      </c>
      <c r="P108" t="str">
        <f t="shared" si="8"/>
        <v>22582</v>
      </c>
      <c r="Q108" t="str">
        <f t="shared" si="9"/>
        <v>14</v>
      </c>
    </row>
    <row r="109" spans="1:17" x14ac:dyDescent="0.25">
      <c r="A109" s="644" t="s">
        <v>5208</v>
      </c>
      <c r="B109" s="383">
        <v>7</v>
      </c>
      <c r="C109" s="709">
        <v>148022582003998</v>
      </c>
      <c r="D109" s="499" t="s">
        <v>2222</v>
      </c>
      <c r="E109" t="str">
        <f t="shared" si="6"/>
        <v>148802258200399</v>
      </c>
      <c r="F109" t="str">
        <f t="shared" si="7"/>
        <v>8</v>
      </c>
      <c r="G109">
        <f>+VLOOKUP(L109,BG!$D$10:$F$70,3,FALSE)</f>
        <v>5</v>
      </c>
      <c r="H109" s="499" t="s">
        <v>2602</v>
      </c>
      <c r="I109" s="719">
        <v>895181567</v>
      </c>
      <c r="J109" s="664">
        <f t="shared" si="5"/>
        <v>895181.56700000004</v>
      </c>
      <c r="K109" t="str">
        <f>+VLOOKUP(D109,'plan de cuentas'!C:G,4,0)</f>
        <v>ACTIVOS</v>
      </c>
      <c r="L109" t="str">
        <f>VLOOKUP(D109,'plan de cuentas'!C:H,5,0)</f>
        <v>Cuentas por Cobrar LP</v>
      </c>
      <c r="M109" t="str">
        <f>VLOOKUP(D109,'plan de cuentas'!C:I,6,0)</f>
        <v>Deudores por prestamos locales</v>
      </c>
      <c r="N109" t="str">
        <f>VLOOKUP(D109,'plan de cuentas'!C:J,7,0)</f>
        <v>Activos no Corrientes</v>
      </c>
      <c r="P109" t="str">
        <f t="shared" si="8"/>
        <v>22582</v>
      </c>
      <c r="Q109" t="str">
        <f t="shared" si="9"/>
        <v>14</v>
      </c>
    </row>
    <row r="110" spans="1:17" x14ac:dyDescent="0.25">
      <c r="A110" s="644" t="s">
        <v>5208</v>
      </c>
      <c r="B110" s="384">
        <v>7</v>
      </c>
      <c r="C110" s="710">
        <v>148022594000015</v>
      </c>
      <c r="D110" s="385" t="s">
        <v>910</v>
      </c>
      <c r="E110" t="str">
        <f t="shared" si="6"/>
        <v>145802259400001</v>
      </c>
      <c r="F110" t="str">
        <f t="shared" si="7"/>
        <v>5</v>
      </c>
      <c r="G110">
        <f>+VLOOKUP(L110,BG!$D$10:$F$70,3,FALSE)</f>
        <v>5</v>
      </c>
      <c r="H110" s="385" t="s">
        <v>911</v>
      </c>
      <c r="I110" s="720">
        <v>-23060564</v>
      </c>
      <c r="J110" s="664">
        <f t="shared" si="5"/>
        <v>-23060.563999999998</v>
      </c>
      <c r="K110" t="str">
        <f>+VLOOKUP(D110,'plan de cuentas'!C:G,4,0)</f>
        <v>ACTIVOS</v>
      </c>
      <c r="L110" t="str">
        <f>VLOOKUP(D110,'plan de cuentas'!C:H,5,0)</f>
        <v>Cuentas por Cobrar CP</v>
      </c>
      <c r="M110" t="str">
        <f>VLOOKUP(D110,'plan de cuentas'!C:I,6,0)</f>
        <v>Deudores por prestamos locales</v>
      </c>
      <c r="N110" t="str">
        <f>VLOOKUP(D110,'plan de cuentas'!C:J,7,0)</f>
        <v>Activos Corrientes</v>
      </c>
      <c r="P110" t="str">
        <f t="shared" si="8"/>
        <v>22594</v>
      </c>
      <c r="Q110" t="str">
        <f t="shared" si="9"/>
        <v>14</v>
      </c>
    </row>
    <row r="111" spans="1:17" x14ac:dyDescent="0.25">
      <c r="A111" s="644" t="s">
        <v>5208</v>
      </c>
      <c r="B111" s="383">
        <v>7</v>
      </c>
      <c r="C111" s="709">
        <v>148022594000017</v>
      </c>
      <c r="D111" s="499" t="s">
        <v>914</v>
      </c>
      <c r="E111" t="str">
        <f t="shared" si="6"/>
        <v>147802259400001</v>
      </c>
      <c r="F111" t="str">
        <f t="shared" si="7"/>
        <v>7</v>
      </c>
      <c r="G111">
        <f>+VLOOKUP(L111,BG!$D$10:$F$70,3,FALSE)</f>
        <v>5</v>
      </c>
      <c r="H111" s="499" t="s">
        <v>915</v>
      </c>
      <c r="I111" s="719">
        <v>-59170878</v>
      </c>
      <c r="J111" s="664">
        <f t="shared" si="5"/>
        <v>-59170.877999999997</v>
      </c>
      <c r="K111" t="str">
        <f>+VLOOKUP(D111,'plan de cuentas'!C:G,4,0)</f>
        <v>ACTIVOS</v>
      </c>
      <c r="L111" t="str">
        <f>VLOOKUP(D111,'plan de cuentas'!C:H,5,0)</f>
        <v>Cuentas por Cobrar LP</v>
      </c>
      <c r="M111" t="str">
        <f>VLOOKUP(D111,'plan de cuentas'!C:I,6,0)</f>
        <v>Deudores por prestamos locales</v>
      </c>
      <c r="N111" t="str">
        <f>VLOOKUP(D111,'plan de cuentas'!C:J,7,0)</f>
        <v>Activos no Corrientes</v>
      </c>
      <c r="P111" t="str">
        <f t="shared" si="8"/>
        <v>22594</v>
      </c>
      <c r="Q111" t="str">
        <f t="shared" si="9"/>
        <v>14</v>
      </c>
    </row>
    <row r="112" spans="1:17" x14ac:dyDescent="0.25">
      <c r="A112" s="644" t="s">
        <v>5208</v>
      </c>
      <c r="B112" s="384">
        <v>7</v>
      </c>
      <c r="C112" s="710">
        <v>148022594000018</v>
      </c>
      <c r="D112" s="385" t="s">
        <v>916</v>
      </c>
      <c r="E112" t="str">
        <f t="shared" si="6"/>
        <v>148802259400001</v>
      </c>
      <c r="F112" t="str">
        <f t="shared" si="7"/>
        <v>8</v>
      </c>
      <c r="G112">
        <f>+VLOOKUP(L112,BG!$D$10:$F$70,3,FALSE)</f>
        <v>5</v>
      </c>
      <c r="H112" s="385" t="s">
        <v>917</v>
      </c>
      <c r="I112" s="720">
        <v>-10968568621</v>
      </c>
      <c r="J112" s="664">
        <f t="shared" si="5"/>
        <v>-10968568.620999999</v>
      </c>
      <c r="K112" t="str">
        <f>+VLOOKUP(D112,'plan de cuentas'!C:G,4,0)</f>
        <v>ACTIVOS</v>
      </c>
      <c r="L112" t="str">
        <f>VLOOKUP(D112,'plan de cuentas'!C:H,5,0)</f>
        <v>Cuentas por Cobrar LP</v>
      </c>
      <c r="M112" t="str">
        <f>VLOOKUP(D112,'plan de cuentas'!C:I,6,0)</f>
        <v>Deudores por prestamos locales</v>
      </c>
      <c r="N112" t="str">
        <f>VLOOKUP(D112,'plan de cuentas'!C:J,7,0)</f>
        <v>Activos no Corrientes</v>
      </c>
      <c r="P112" t="str">
        <f t="shared" si="8"/>
        <v>22594</v>
      </c>
      <c r="Q112" t="str">
        <f t="shared" si="9"/>
        <v>14</v>
      </c>
    </row>
    <row r="113" spans="1:17" x14ac:dyDescent="0.25">
      <c r="A113" s="644" t="s">
        <v>5208</v>
      </c>
      <c r="B113" s="383">
        <v>7</v>
      </c>
      <c r="C113" s="709">
        <v>148022594000995</v>
      </c>
      <c r="D113" s="499" t="s">
        <v>921</v>
      </c>
      <c r="E113" t="str">
        <f t="shared" si="6"/>
        <v>145802259400099</v>
      </c>
      <c r="F113" t="str">
        <f t="shared" si="7"/>
        <v>5</v>
      </c>
      <c r="G113">
        <f>+VLOOKUP(L113,BG!$D$10:$F$70,3,FALSE)</f>
        <v>5</v>
      </c>
      <c r="H113" s="499" t="s">
        <v>911</v>
      </c>
      <c r="I113" s="719">
        <v>-76590084</v>
      </c>
      <c r="J113" s="664">
        <f t="shared" si="5"/>
        <v>-76590.084000000003</v>
      </c>
      <c r="K113" t="str">
        <f>+VLOOKUP(D113,'plan de cuentas'!C:G,4,0)</f>
        <v>ACTIVOS</v>
      </c>
      <c r="L113" t="str">
        <f>VLOOKUP(D113,'plan de cuentas'!C:H,5,0)</f>
        <v>Cuentas por Cobrar CP</v>
      </c>
      <c r="M113" t="str">
        <f>VLOOKUP(D113,'plan de cuentas'!C:I,6,0)</f>
        <v>Deudores por prestamos locales</v>
      </c>
      <c r="N113" t="str">
        <f>VLOOKUP(D113,'plan de cuentas'!C:J,7,0)</f>
        <v>Activos Corrientes</v>
      </c>
      <c r="P113" t="str">
        <f t="shared" si="8"/>
        <v>22594</v>
      </c>
      <c r="Q113" t="str">
        <f t="shared" si="9"/>
        <v>14</v>
      </c>
    </row>
    <row r="114" spans="1:17" x14ac:dyDescent="0.25">
      <c r="A114" s="644" t="s">
        <v>5208</v>
      </c>
      <c r="B114" s="384">
        <v>7</v>
      </c>
      <c r="C114" s="710">
        <v>148022594000996</v>
      </c>
      <c r="D114" s="385" t="s">
        <v>922</v>
      </c>
      <c r="E114" t="str">
        <f t="shared" si="6"/>
        <v>146802259400099</v>
      </c>
      <c r="F114" t="str">
        <f t="shared" si="7"/>
        <v>6</v>
      </c>
      <c r="G114">
        <f>+VLOOKUP(L114,BG!$D$10:$F$70,3,FALSE)</f>
        <v>5</v>
      </c>
      <c r="H114" s="385" t="s">
        <v>913</v>
      </c>
      <c r="I114" s="720">
        <v>-410292</v>
      </c>
      <c r="J114" s="664">
        <f t="shared" si="5"/>
        <v>-410.29199999999997</v>
      </c>
      <c r="K114" t="str">
        <f>+VLOOKUP(D114,'plan de cuentas'!C:G,4,0)</f>
        <v>ACTIVOS</v>
      </c>
      <c r="L114" t="str">
        <f>VLOOKUP(D114,'plan de cuentas'!C:H,5,0)</f>
        <v>Cuentas por Cobrar CP</v>
      </c>
      <c r="M114" t="str">
        <f>VLOOKUP(D114,'plan de cuentas'!C:I,6,0)</f>
        <v>Deudores por prestamos locales</v>
      </c>
      <c r="N114" t="str">
        <f>VLOOKUP(D114,'plan de cuentas'!C:J,7,0)</f>
        <v>Activos Corrientes</v>
      </c>
      <c r="P114" t="str">
        <f t="shared" si="8"/>
        <v>22594</v>
      </c>
      <c r="Q114" t="str">
        <f t="shared" si="9"/>
        <v>14</v>
      </c>
    </row>
    <row r="115" spans="1:17" x14ac:dyDescent="0.25">
      <c r="A115" s="644" t="s">
        <v>5208</v>
      </c>
      <c r="B115" s="383">
        <v>7</v>
      </c>
      <c r="C115" s="709">
        <v>148022594000997</v>
      </c>
      <c r="D115" s="499" t="s">
        <v>923</v>
      </c>
      <c r="E115" t="str">
        <f t="shared" si="6"/>
        <v>147802259400099</v>
      </c>
      <c r="F115" t="str">
        <f t="shared" si="7"/>
        <v>7</v>
      </c>
      <c r="G115">
        <f>+VLOOKUP(L115,BG!$D$10:$F$70,3,FALSE)</f>
        <v>5</v>
      </c>
      <c r="H115" s="499" t="s">
        <v>915</v>
      </c>
      <c r="I115" s="719">
        <v>-1844689315</v>
      </c>
      <c r="J115" s="664">
        <f t="shared" si="5"/>
        <v>-1844689.3149999999</v>
      </c>
      <c r="K115" t="str">
        <f>+VLOOKUP(D115,'plan de cuentas'!C:G,4,0)</f>
        <v>ACTIVOS</v>
      </c>
      <c r="L115" t="str">
        <f>VLOOKUP(D115,'plan de cuentas'!C:H,5,0)</f>
        <v>Cuentas por Cobrar LP</v>
      </c>
      <c r="M115" t="str">
        <f>VLOOKUP(D115,'plan de cuentas'!C:I,6,0)</f>
        <v>Deudores por prestamos locales</v>
      </c>
      <c r="N115" t="str">
        <f>VLOOKUP(D115,'plan de cuentas'!C:J,7,0)</f>
        <v>Activos no Corrientes</v>
      </c>
      <c r="P115" t="str">
        <f t="shared" si="8"/>
        <v>22594</v>
      </c>
      <c r="Q115" t="str">
        <f t="shared" si="9"/>
        <v>14</v>
      </c>
    </row>
    <row r="116" spans="1:17" x14ac:dyDescent="0.25">
      <c r="A116" s="644" t="s">
        <v>5208</v>
      </c>
      <c r="B116" s="384">
        <v>7</v>
      </c>
      <c r="C116" s="710">
        <v>148022594000998</v>
      </c>
      <c r="D116" s="385" t="s">
        <v>924</v>
      </c>
      <c r="E116" t="str">
        <f t="shared" si="6"/>
        <v>148802259400099</v>
      </c>
      <c r="F116" t="str">
        <f t="shared" si="7"/>
        <v>8</v>
      </c>
      <c r="G116">
        <f>+VLOOKUP(L116,BG!$D$10:$F$70,3,FALSE)</f>
        <v>5</v>
      </c>
      <c r="H116" s="708" t="s">
        <v>917</v>
      </c>
      <c r="I116" s="729">
        <v>-45759933397</v>
      </c>
      <c r="J116" s="554">
        <f t="shared" si="5"/>
        <v>-45759933.397</v>
      </c>
      <c r="K116" t="str">
        <f>+VLOOKUP(D116,'plan de cuentas'!C:G,4,0)</f>
        <v>ACTIVOS</v>
      </c>
      <c r="L116" t="str">
        <f>VLOOKUP(D116,'plan de cuentas'!C:H,5,0)</f>
        <v>Cuentas por Cobrar LP</v>
      </c>
      <c r="M116" t="str">
        <f>VLOOKUP(D116,'plan de cuentas'!C:I,6,0)</f>
        <v>Deudores por prestamos locales</v>
      </c>
      <c r="N116" t="str">
        <f>VLOOKUP(D116,'plan de cuentas'!C:J,7,0)</f>
        <v>Activos no Corrientes</v>
      </c>
      <c r="P116" t="str">
        <f t="shared" si="8"/>
        <v>22594</v>
      </c>
      <c r="Q116" t="str">
        <f t="shared" si="9"/>
        <v>14</v>
      </c>
    </row>
    <row r="117" spans="1:17" hidden="1" x14ac:dyDescent="0.25">
      <c r="A117" s="644" t="s">
        <v>5208</v>
      </c>
      <c r="B117" s="383">
        <v>7</v>
      </c>
      <c r="C117" s="709">
        <v>148022594003997</v>
      </c>
      <c r="D117" s="499" t="s">
        <v>2235</v>
      </c>
      <c r="E117" t="str">
        <f t="shared" si="6"/>
        <v>147802259400399</v>
      </c>
      <c r="F117" t="str">
        <f t="shared" si="7"/>
        <v>7</v>
      </c>
      <c r="G117">
        <f>+VLOOKUP(L117,BG!$D$10:$F$70,3,FALSE)</f>
        <v>5</v>
      </c>
      <c r="H117" s="499" t="s">
        <v>2606</v>
      </c>
      <c r="I117" s="719">
        <v>-998661</v>
      </c>
      <c r="J117" s="664">
        <f t="shared" si="5"/>
        <v>-998.66099999999994</v>
      </c>
      <c r="K117" t="str">
        <f>+VLOOKUP(D117,'plan de cuentas'!C:G,4,0)</f>
        <v>ACTIVOS</v>
      </c>
      <c r="L117" t="str">
        <f>VLOOKUP(D117,'plan de cuentas'!C:H,5,0)</f>
        <v>Cuentas por Cobrar LP</v>
      </c>
      <c r="M117" t="str">
        <f>VLOOKUP(D117,'plan de cuentas'!C:I,6,0)</f>
        <v>Deudores por prestamos locales</v>
      </c>
      <c r="N117" t="str">
        <f>VLOOKUP(D117,'plan de cuentas'!C:J,7,0)</f>
        <v>Activos no Corrientes</v>
      </c>
      <c r="P117" t="str">
        <f t="shared" si="8"/>
        <v>22594</v>
      </c>
      <c r="Q117" t="str">
        <f t="shared" si="9"/>
        <v>14</v>
      </c>
    </row>
    <row r="118" spans="1:17" x14ac:dyDescent="0.25">
      <c r="A118" s="644" t="s">
        <v>5208</v>
      </c>
      <c r="B118" s="384">
        <v>7</v>
      </c>
      <c r="C118" s="710">
        <v>149023192001991</v>
      </c>
      <c r="D118" s="385" t="s">
        <v>3211</v>
      </c>
      <c r="E118" t="str">
        <f t="shared" si="6"/>
        <v>141902319200199</v>
      </c>
      <c r="F118" t="str">
        <f t="shared" si="7"/>
        <v>1</v>
      </c>
      <c r="G118" t="e">
        <f>+VLOOKUP(L118,BG!$D$10:$F$70,3,FALSE)</f>
        <v>#N/A</v>
      </c>
      <c r="H118" s="385" t="s">
        <v>3212</v>
      </c>
      <c r="I118" s="720">
        <v>-34913132</v>
      </c>
      <c r="J118" s="664">
        <f t="shared" si="5"/>
        <v>-34913.131999999998</v>
      </c>
      <c r="K118" t="str">
        <f>+VLOOKUP(D118,'plan de cuentas'!C:G,4,0)</f>
        <v>ACTIVOS</v>
      </c>
      <c r="L118" s="753" t="str">
        <f>VLOOKUP(D118,'plan de cuentas'!C:H,5,0)</f>
        <v>(-) Prevision para incobrables LP</v>
      </c>
      <c r="M118" t="str">
        <f>VLOOKUP(D118,'plan de cuentas'!C:I,6,0)</f>
        <v>Previsiones</v>
      </c>
      <c r="N118" t="str">
        <f>VLOOKUP(D118,'plan de cuentas'!C:J,7,0)</f>
        <v>Activos no Corrientes</v>
      </c>
      <c r="P118" t="str">
        <f t="shared" si="8"/>
        <v>23192</v>
      </c>
      <c r="Q118" t="str">
        <f t="shared" si="9"/>
        <v>14</v>
      </c>
    </row>
    <row r="119" spans="1:17" x14ac:dyDescent="0.25">
      <c r="A119" s="644" t="s">
        <v>5208</v>
      </c>
      <c r="B119" s="383">
        <v>7</v>
      </c>
      <c r="C119" s="709">
        <v>149023192001992</v>
      </c>
      <c r="D119" s="499" t="s">
        <v>925</v>
      </c>
      <c r="E119" t="str">
        <f t="shared" si="6"/>
        <v>142902319200199</v>
      </c>
      <c r="F119" t="str">
        <f t="shared" si="7"/>
        <v>2</v>
      </c>
      <c r="G119" t="e">
        <f>+VLOOKUP(L119,BG!$D$10:$F$70,3,FALSE)</f>
        <v>#N/A</v>
      </c>
      <c r="H119" s="499" t="s">
        <v>926</v>
      </c>
      <c r="I119" s="719">
        <v>-431175</v>
      </c>
      <c r="J119" s="664">
        <f t="shared" si="5"/>
        <v>-431.17500000000001</v>
      </c>
      <c r="K119" t="str">
        <f>+VLOOKUP(D119,'plan de cuentas'!C:G,4,0)</f>
        <v>ACTIVOS</v>
      </c>
      <c r="L119" s="753" t="str">
        <f>VLOOKUP(D119,'plan de cuentas'!C:H,5,0)</f>
        <v>(-) Prevision para incobrables LP</v>
      </c>
      <c r="M119" t="str">
        <f>VLOOKUP(D119,'plan de cuentas'!C:I,6,0)</f>
        <v>Previsiones</v>
      </c>
      <c r="N119" t="str">
        <f>VLOOKUP(D119,'plan de cuentas'!C:J,7,0)</f>
        <v>Activos no Corrientes</v>
      </c>
      <c r="P119" t="str">
        <f t="shared" si="8"/>
        <v>23192</v>
      </c>
      <c r="Q119" t="str">
        <f t="shared" si="9"/>
        <v>14</v>
      </c>
    </row>
    <row r="120" spans="1:17" x14ac:dyDescent="0.25">
      <c r="A120" s="644" t="s">
        <v>5208</v>
      </c>
      <c r="B120" s="384">
        <v>7</v>
      </c>
      <c r="C120" s="710">
        <v>149023192001993</v>
      </c>
      <c r="D120" s="385" t="s">
        <v>2239</v>
      </c>
      <c r="E120" t="str">
        <f t="shared" si="6"/>
        <v>143902319200199</v>
      </c>
      <c r="F120" t="str">
        <f t="shared" si="7"/>
        <v>3</v>
      </c>
      <c r="G120" t="e">
        <f>+VLOOKUP(L120,BG!$D$10:$F$70,3,FALSE)</f>
        <v>#N/A</v>
      </c>
      <c r="H120" s="385" t="s">
        <v>2609</v>
      </c>
      <c r="I120" s="720">
        <v>-563199</v>
      </c>
      <c r="J120" s="664">
        <f t="shared" si="5"/>
        <v>-563.19899999999996</v>
      </c>
      <c r="K120" t="str">
        <f>+VLOOKUP(D120,'plan de cuentas'!C:G,4,0)</f>
        <v>ACTIVOS</v>
      </c>
      <c r="L120" s="753" t="str">
        <f>VLOOKUP(D120,'plan de cuentas'!C:H,5,0)</f>
        <v>(-) Prevision para incobrables LP</v>
      </c>
      <c r="M120" t="str">
        <f>VLOOKUP(D120,'plan de cuentas'!C:I,6,0)</f>
        <v>Previsiones</v>
      </c>
      <c r="N120" t="str">
        <f>VLOOKUP(D120,'plan de cuentas'!C:J,7,0)</f>
        <v>Activos no Corrientes</v>
      </c>
      <c r="P120" t="str">
        <f t="shared" si="8"/>
        <v>23192</v>
      </c>
      <c r="Q120" t="str">
        <f t="shared" si="9"/>
        <v>14</v>
      </c>
    </row>
    <row r="121" spans="1:17" x14ac:dyDescent="0.25">
      <c r="A121" s="644" t="s">
        <v>5208</v>
      </c>
      <c r="B121" s="383">
        <v>7</v>
      </c>
      <c r="C121" s="709">
        <v>149023192001994</v>
      </c>
      <c r="D121" s="499" t="s">
        <v>2240</v>
      </c>
      <c r="E121" t="str">
        <f t="shared" si="6"/>
        <v>144902319200199</v>
      </c>
      <c r="F121" t="str">
        <f t="shared" si="7"/>
        <v>4</v>
      </c>
      <c r="G121" t="e">
        <f>+VLOOKUP(L121,BG!$D$10:$F$70,3,FALSE)</f>
        <v>#N/A</v>
      </c>
      <c r="H121" s="499" t="s">
        <v>2610</v>
      </c>
      <c r="I121" s="719">
        <v>-588351</v>
      </c>
      <c r="J121" s="664">
        <f t="shared" si="5"/>
        <v>-588.351</v>
      </c>
      <c r="K121" t="str">
        <f>+VLOOKUP(D121,'plan de cuentas'!C:G,4,0)</f>
        <v>ACTIVOS</v>
      </c>
      <c r="L121" s="753" t="str">
        <f>VLOOKUP(D121,'plan de cuentas'!C:H,5,0)</f>
        <v>(-) Prevision para incobrables LP</v>
      </c>
      <c r="M121" t="str">
        <f>VLOOKUP(D121,'plan de cuentas'!C:I,6,0)</f>
        <v>Previsiones</v>
      </c>
      <c r="N121" t="str">
        <f>VLOOKUP(D121,'plan de cuentas'!C:J,7,0)</f>
        <v>Activos no Corrientes</v>
      </c>
      <c r="P121" t="str">
        <f t="shared" si="8"/>
        <v>23192</v>
      </c>
      <c r="Q121" t="str">
        <f t="shared" si="9"/>
        <v>14</v>
      </c>
    </row>
    <row r="122" spans="1:17" x14ac:dyDescent="0.25">
      <c r="A122" s="644" t="s">
        <v>5208</v>
      </c>
      <c r="B122" s="384">
        <v>7</v>
      </c>
      <c r="C122" s="710">
        <v>149023192001995</v>
      </c>
      <c r="D122" s="385" t="s">
        <v>2241</v>
      </c>
      <c r="E122" t="str">
        <f t="shared" si="6"/>
        <v>145902319200199</v>
      </c>
      <c r="F122" t="str">
        <f t="shared" si="7"/>
        <v>5</v>
      </c>
      <c r="G122" t="e">
        <f>+VLOOKUP(L122,BG!$D$10:$F$70,3,FALSE)</f>
        <v>#N/A</v>
      </c>
      <c r="H122" s="385" t="s">
        <v>2611</v>
      </c>
      <c r="I122" s="720">
        <v>-52067</v>
      </c>
      <c r="J122" s="664">
        <f t="shared" si="5"/>
        <v>-52.067</v>
      </c>
      <c r="K122" t="str">
        <f>+VLOOKUP(D122,'plan de cuentas'!C:G,4,0)</f>
        <v>ACTIVOS</v>
      </c>
      <c r="L122" s="753" t="str">
        <f>VLOOKUP(D122,'plan de cuentas'!C:H,5,0)</f>
        <v>(-) Prevision para incobrables LP</v>
      </c>
      <c r="M122" t="str">
        <f>VLOOKUP(D122,'plan de cuentas'!C:I,6,0)</f>
        <v>Previsiones</v>
      </c>
      <c r="N122" t="str">
        <f>VLOOKUP(D122,'plan de cuentas'!C:J,7,0)</f>
        <v>Activos no Corrientes</v>
      </c>
      <c r="P122" t="str">
        <f t="shared" si="8"/>
        <v>23192</v>
      </c>
      <c r="Q122" t="str">
        <f t="shared" si="9"/>
        <v>14</v>
      </c>
    </row>
    <row r="123" spans="1:17" x14ac:dyDescent="0.25">
      <c r="A123" s="644" t="s">
        <v>5208</v>
      </c>
      <c r="B123" s="383">
        <v>7</v>
      </c>
      <c r="C123" s="709">
        <v>149023192001996</v>
      </c>
      <c r="D123" s="499" t="s">
        <v>2242</v>
      </c>
      <c r="E123" t="str">
        <f t="shared" si="6"/>
        <v>146902319200199</v>
      </c>
      <c r="F123" t="str">
        <f t="shared" si="7"/>
        <v>6</v>
      </c>
      <c r="G123" t="e">
        <f>+VLOOKUP(L123,BG!$D$10:$F$70,3,FALSE)</f>
        <v>#N/A</v>
      </c>
      <c r="H123" s="499" t="s">
        <v>2612</v>
      </c>
      <c r="I123" s="719">
        <v>-1173401</v>
      </c>
      <c r="J123" s="664">
        <f t="shared" si="5"/>
        <v>-1173.4010000000001</v>
      </c>
      <c r="K123" t="str">
        <f>+VLOOKUP(D123,'plan de cuentas'!C:G,4,0)</f>
        <v>ACTIVOS</v>
      </c>
      <c r="L123" s="753" t="str">
        <f>VLOOKUP(D123,'plan de cuentas'!C:H,5,0)</f>
        <v>(-) Prevision para incobrables LP</v>
      </c>
      <c r="M123" t="str">
        <f>VLOOKUP(D123,'plan de cuentas'!C:I,6,0)</f>
        <v>Previsiones</v>
      </c>
      <c r="N123" t="str">
        <f>VLOOKUP(D123,'plan de cuentas'!C:J,7,0)</f>
        <v>Activos no Corrientes</v>
      </c>
      <c r="P123" t="str">
        <f t="shared" si="8"/>
        <v>23192</v>
      </c>
      <c r="Q123" t="str">
        <f t="shared" si="9"/>
        <v>14</v>
      </c>
    </row>
    <row r="124" spans="1:17" hidden="1" x14ac:dyDescent="0.25">
      <c r="A124" s="644" t="s">
        <v>5208</v>
      </c>
      <c r="B124" s="384">
        <v>7</v>
      </c>
      <c r="C124" s="710">
        <v>149023192001997</v>
      </c>
      <c r="D124" s="385" t="s">
        <v>2243</v>
      </c>
      <c r="E124" t="str">
        <f t="shared" si="6"/>
        <v>147902319200199</v>
      </c>
      <c r="F124" t="str">
        <f t="shared" si="7"/>
        <v>7</v>
      </c>
      <c r="G124" t="e">
        <f>+VLOOKUP(L124,BG!$D$10:$F$70,3,FALSE)</f>
        <v>#N/A</v>
      </c>
      <c r="H124" s="385" t="s">
        <v>2613</v>
      </c>
      <c r="I124" s="720">
        <v>-155935185</v>
      </c>
      <c r="J124" s="664">
        <f t="shared" si="5"/>
        <v>-155935.185</v>
      </c>
      <c r="K124" t="str">
        <f>+VLOOKUP(D124,'plan de cuentas'!C:G,4,0)</f>
        <v>ACTIVOS</v>
      </c>
      <c r="L124" s="753" t="str">
        <f>VLOOKUP(D124,'plan de cuentas'!C:H,5,0)</f>
        <v>(-) Prevision para incobrables LP</v>
      </c>
      <c r="M124" t="str">
        <f>VLOOKUP(D124,'plan de cuentas'!C:I,6,0)</f>
        <v>Previsiones</v>
      </c>
      <c r="N124" t="str">
        <f>VLOOKUP(D124,'plan de cuentas'!C:J,7,0)</f>
        <v>Activos no Corrientes</v>
      </c>
      <c r="P124" t="str">
        <f t="shared" si="8"/>
        <v>23192</v>
      </c>
      <c r="Q124" t="str">
        <f t="shared" si="9"/>
        <v>14</v>
      </c>
    </row>
    <row r="125" spans="1:17" x14ac:dyDescent="0.25">
      <c r="A125" s="644" t="s">
        <v>5208</v>
      </c>
      <c r="B125" s="383">
        <v>7</v>
      </c>
      <c r="C125" s="709">
        <v>149023192001998</v>
      </c>
      <c r="D125" s="499" t="s">
        <v>2244</v>
      </c>
      <c r="E125" t="str">
        <f t="shared" si="6"/>
        <v>148902319200199</v>
      </c>
      <c r="F125" t="str">
        <f t="shared" si="7"/>
        <v>8</v>
      </c>
      <c r="G125" t="e">
        <f>+VLOOKUP(L125,BG!$D$10:$F$70,3,FALSE)</f>
        <v>#N/A</v>
      </c>
      <c r="H125" s="499" t="s">
        <v>2614</v>
      </c>
      <c r="I125" s="719">
        <v>-2074822034</v>
      </c>
      <c r="J125" s="664">
        <f t="shared" si="5"/>
        <v>-2074822.034</v>
      </c>
      <c r="K125" t="str">
        <f>+VLOOKUP(D125,'plan de cuentas'!C:G,4,0)</f>
        <v>ACTIVOS</v>
      </c>
      <c r="L125" s="753" t="str">
        <f>VLOOKUP(D125,'plan de cuentas'!C:H,5,0)</f>
        <v>(-) Prevision para incobrables LP</v>
      </c>
      <c r="M125" t="str">
        <f>VLOOKUP(D125,'plan de cuentas'!C:I,6,0)</f>
        <v>Previsiones</v>
      </c>
      <c r="N125" t="str">
        <f>VLOOKUP(D125,'plan de cuentas'!C:J,7,0)</f>
        <v>Activos no Corrientes</v>
      </c>
      <c r="P125" t="str">
        <f t="shared" si="8"/>
        <v>23192</v>
      </c>
      <c r="Q125" t="str">
        <f t="shared" si="9"/>
        <v>14</v>
      </c>
    </row>
    <row r="126" spans="1:17" hidden="1" x14ac:dyDescent="0.25">
      <c r="A126" s="644" t="s">
        <v>5208</v>
      </c>
      <c r="B126" s="384">
        <v>7</v>
      </c>
      <c r="C126" s="710">
        <v>149023194001998</v>
      </c>
      <c r="D126" s="385" t="s">
        <v>2245</v>
      </c>
      <c r="E126" t="str">
        <f t="shared" si="6"/>
        <v>148902319400199</v>
      </c>
      <c r="F126" t="str">
        <f t="shared" si="7"/>
        <v>8</v>
      </c>
      <c r="G126" t="e">
        <f>+VLOOKUP(L126,BG!$D$10:$F$70,3,FALSE)</f>
        <v>#N/A</v>
      </c>
      <c r="H126" s="385" t="s">
        <v>2615</v>
      </c>
      <c r="I126" s="720">
        <v>-35705151513</v>
      </c>
      <c r="J126" s="664">
        <f t="shared" si="5"/>
        <v>-35705151.512999997</v>
      </c>
      <c r="K126" t="str">
        <f>+VLOOKUP(D126,'plan de cuentas'!C:G,4,0)</f>
        <v>ACTIVOS</v>
      </c>
      <c r="L126" s="753" t="str">
        <f>VLOOKUP(D126,'plan de cuentas'!C:H,5,0)</f>
        <v>(-) Prevision para incobrables LP</v>
      </c>
      <c r="M126" t="str">
        <f>VLOOKUP(D126,'plan de cuentas'!C:I,6,0)</f>
        <v>Previsiones</v>
      </c>
      <c r="N126" t="str">
        <f>VLOOKUP(D126,'plan de cuentas'!C:J,7,0)</f>
        <v>Activos no Corrientes</v>
      </c>
      <c r="P126" t="str">
        <f t="shared" si="8"/>
        <v>23194</v>
      </c>
      <c r="Q126" t="str">
        <f t="shared" si="9"/>
        <v>14</v>
      </c>
    </row>
    <row r="127" spans="1:17" x14ac:dyDescent="0.25">
      <c r="A127" s="644" t="s">
        <v>5208</v>
      </c>
      <c r="B127" s="383">
        <v>6</v>
      </c>
      <c r="C127" s="709">
        <v>151024102000990</v>
      </c>
      <c r="D127" s="499" t="s">
        <v>2247</v>
      </c>
      <c r="E127" t="str">
        <f t="shared" si="6"/>
        <v>150102410200099</v>
      </c>
      <c r="F127" t="str">
        <f t="shared" si="7"/>
        <v>0</v>
      </c>
      <c r="G127">
        <f>+VLOOKUP(L127,BG!$D$10:$F$70,3,FALSE)</f>
        <v>6</v>
      </c>
      <c r="H127" s="499" t="s">
        <v>2616</v>
      </c>
      <c r="I127" s="719">
        <v>172316</v>
      </c>
      <c r="J127" s="664">
        <f t="shared" si="5"/>
        <v>172.316</v>
      </c>
      <c r="K127" t="str">
        <f>+VLOOKUP(D127,'plan de cuentas'!C:G,4,0)</f>
        <v>ACTIVOS</v>
      </c>
      <c r="L127" t="str">
        <f>VLOOKUP(D127,'plan de cuentas'!C:H,5,0)</f>
        <v>Otros créditos CP</v>
      </c>
      <c r="M127" t="str">
        <f>VLOOKUP(D127,'plan de cuentas'!C:I,6,0)</f>
        <v>Otros Deudores</v>
      </c>
      <c r="N127" t="str">
        <f>VLOOKUP(D127,'plan de cuentas'!C:J,7,0)</f>
        <v>Activos Corrientes</v>
      </c>
      <c r="P127" t="str">
        <f t="shared" si="8"/>
        <v>24102</v>
      </c>
      <c r="Q127" t="str">
        <f t="shared" si="9"/>
        <v>15</v>
      </c>
    </row>
    <row r="128" spans="1:17" x14ac:dyDescent="0.25">
      <c r="A128" s="644" t="s">
        <v>5208</v>
      </c>
      <c r="B128" s="384">
        <v>6</v>
      </c>
      <c r="C128" s="710">
        <v>151024102015990</v>
      </c>
      <c r="D128" s="385" t="s">
        <v>3399</v>
      </c>
      <c r="E128" t="str">
        <f t="shared" si="6"/>
        <v>150102410201599</v>
      </c>
      <c r="F128" t="str">
        <f t="shared" si="7"/>
        <v>0</v>
      </c>
      <c r="G128">
        <f>+VLOOKUP(L128,BG!$D$10:$F$70,3,FALSE)</f>
        <v>6</v>
      </c>
      <c r="H128" s="385" t="s">
        <v>3400</v>
      </c>
      <c r="I128" s="720">
        <v>3162935</v>
      </c>
      <c r="J128" s="664">
        <f t="shared" si="5"/>
        <v>3162.9349999999999</v>
      </c>
      <c r="K128" t="str">
        <f>+VLOOKUP(D128,'plan de cuentas'!C:G,4,0)</f>
        <v>ACTIVOS</v>
      </c>
      <c r="L128" t="str">
        <f>VLOOKUP(D128,'plan de cuentas'!C:H,5,0)</f>
        <v>Otros créditos CP</v>
      </c>
      <c r="M128" t="str">
        <f>VLOOKUP(D128,'plan de cuentas'!C:I,6,0)</f>
        <v>Otros Deudores</v>
      </c>
      <c r="N128" t="str">
        <f>VLOOKUP(D128,'plan de cuentas'!C:J,7,0)</f>
        <v>Activos Corrientes</v>
      </c>
      <c r="P128" t="str">
        <f t="shared" si="8"/>
        <v>24102</v>
      </c>
      <c r="Q128" t="str">
        <f t="shared" si="9"/>
        <v>15</v>
      </c>
    </row>
    <row r="129" spans="1:17" hidden="1" x14ac:dyDescent="0.25">
      <c r="A129" s="644" t="s">
        <v>5208</v>
      </c>
      <c r="B129" s="383">
        <v>6</v>
      </c>
      <c r="C129" s="709">
        <v>151024301008990</v>
      </c>
      <c r="D129" s="499" t="s">
        <v>4880</v>
      </c>
      <c r="E129" t="str">
        <f t="shared" si="6"/>
        <v>150102430100899</v>
      </c>
      <c r="F129" t="str">
        <f t="shared" si="7"/>
        <v>0</v>
      </c>
      <c r="G129">
        <f>+VLOOKUP(L129,BG!$D$10:$F$70,3,FALSE)</f>
        <v>6</v>
      </c>
      <c r="H129" s="499" t="s">
        <v>4895</v>
      </c>
      <c r="I129" s="719">
        <v>26539677</v>
      </c>
      <c r="J129" s="664">
        <f t="shared" si="5"/>
        <v>26539.677</v>
      </c>
      <c r="K129" t="str">
        <f>+VLOOKUP(D129,'plan de cuentas'!C:G,4,0)</f>
        <v>ACTIVOS</v>
      </c>
      <c r="L129" t="str">
        <f>VLOOKUP(D129,'plan de cuentas'!C:H,5,0)</f>
        <v>Gastos Pagados por Adelantado</v>
      </c>
      <c r="M129" t="str">
        <f>VLOOKUP(D129,'plan de cuentas'!C:I,6,0)</f>
        <v>Gastos Pagados por Adelantado</v>
      </c>
      <c r="N129" t="str">
        <f>VLOOKUP(D129,'plan de cuentas'!C:J,7,0)</f>
        <v>Activos Corrientes</v>
      </c>
      <c r="P129" t="str">
        <f t="shared" si="8"/>
        <v>24301</v>
      </c>
      <c r="Q129" t="str">
        <f t="shared" si="9"/>
        <v>15</v>
      </c>
    </row>
    <row r="130" spans="1:17" hidden="1" x14ac:dyDescent="0.25">
      <c r="A130" s="644" t="s">
        <v>5208</v>
      </c>
      <c r="B130" s="384">
        <v>6</v>
      </c>
      <c r="C130" s="710">
        <v>151024301013990</v>
      </c>
      <c r="D130" s="385" t="s">
        <v>930</v>
      </c>
      <c r="E130" t="str">
        <f t="shared" si="6"/>
        <v>150102430101399</v>
      </c>
      <c r="F130" t="str">
        <f t="shared" si="7"/>
        <v>0</v>
      </c>
      <c r="G130">
        <f>+VLOOKUP(L130,BG!$D$10:$F$70,3,FALSE)</f>
        <v>6</v>
      </c>
      <c r="H130" s="385" t="s">
        <v>931</v>
      </c>
      <c r="I130" s="720">
        <v>798188666</v>
      </c>
      <c r="J130" s="664">
        <f t="shared" ref="J130:J193" si="10">I130/1000</f>
        <v>798188.66599999997</v>
      </c>
      <c r="K130" t="str">
        <f>+VLOOKUP(D130,'plan de cuentas'!C:G,4,0)</f>
        <v>ACTIVOS</v>
      </c>
      <c r="L130" t="str">
        <f>VLOOKUP(D130,'plan de cuentas'!C:H,5,0)</f>
        <v>Gastos Pagados por Adelantado</v>
      </c>
      <c r="M130" t="str">
        <f>VLOOKUP(D130,'plan de cuentas'!C:I,6,0)</f>
        <v>Gastos Pagados por Adelantado</v>
      </c>
      <c r="N130" t="str">
        <f>VLOOKUP(D130,'plan de cuentas'!C:J,7,0)</f>
        <v>Activos Corrientes</v>
      </c>
      <c r="P130" t="str">
        <f t="shared" si="8"/>
        <v>24301</v>
      </c>
      <c r="Q130" t="str">
        <f t="shared" si="9"/>
        <v>15</v>
      </c>
    </row>
    <row r="131" spans="1:17" hidden="1" x14ac:dyDescent="0.25">
      <c r="A131" s="644" t="s">
        <v>5208</v>
      </c>
      <c r="B131" s="383">
        <v>6</v>
      </c>
      <c r="C131" s="709">
        <v>151024301014990</v>
      </c>
      <c r="D131" s="499" t="s">
        <v>2253</v>
      </c>
      <c r="E131" t="str">
        <f t="shared" si="6"/>
        <v>150102430101499</v>
      </c>
      <c r="F131" t="str">
        <f t="shared" si="7"/>
        <v>0</v>
      </c>
      <c r="G131">
        <f>+VLOOKUP(L131,BG!$D$10:$F$70,3,FALSE)</f>
        <v>6</v>
      </c>
      <c r="H131" s="499" t="s">
        <v>2622</v>
      </c>
      <c r="I131" s="719">
        <v>3783214</v>
      </c>
      <c r="J131" s="664">
        <f t="shared" si="10"/>
        <v>3783.2139999999999</v>
      </c>
      <c r="K131" t="str">
        <f>+VLOOKUP(D131,'plan de cuentas'!C:G,4,0)</f>
        <v>ACTIVOS</v>
      </c>
      <c r="L131" t="str">
        <f>VLOOKUP(D131,'plan de cuentas'!C:H,5,0)</f>
        <v>Gastos Pagados por Adelantado</v>
      </c>
      <c r="M131" t="str">
        <f>VLOOKUP(D131,'plan de cuentas'!C:I,6,0)</f>
        <v>Gastos Pagados por Adelantado</v>
      </c>
      <c r="N131" t="str">
        <f>VLOOKUP(D131,'plan de cuentas'!C:J,7,0)</f>
        <v>Activos Corrientes</v>
      </c>
      <c r="P131" t="str">
        <f t="shared" si="8"/>
        <v>24301</v>
      </c>
      <c r="Q131" t="str">
        <f t="shared" si="9"/>
        <v>15</v>
      </c>
    </row>
    <row r="132" spans="1:17" hidden="1" x14ac:dyDescent="0.25">
      <c r="A132" s="644" t="s">
        <v>5208</v>
      </c>
      <c r="B132" s="384">
        <v>6</v>
      </c>
      <c r="C132" s="710">
        <v>151024301017990</v>
      </c>
      <c r="D132" s="385" t="s">
        <v>2254</v>
      </c>
      <c r="E132" t="str">
        <f t="shared" si="6"/>
        <v>150102430101799</v>
      </c>
      <c r="F132" t="str">
        <f t="shared" si="7"/>
        <v>0</v>
      </c>
      <c r="G132">
        <f>+VLOOKUP(L132,BG!$D$10:$F$70,3,FALSE)</f>
        <v>6</v>
      </c>
      <c r="H132" s="385" t="s">
        <v>2623</v>
      </c>
      <c r="I132" s="720">
        <v>6273086</v>
      </c>
      <c r="J132" s="664">
        <f t="shared" si="10"/>
        <v>6273.0860000000002</v>
      </c>
      <c r="K132" t="str">
        <f>+VLOOKUP(D132,'plan de cuentas'!C:G,4,0)</f>
        <v>ACTIVOS</v>
      </c>
      <c r="L132" t="str">
        <f>VLOOKUP(D132,'plan de cuentas'!C:H,5,0)</f>
        <v>Gastos Pagados por Adelantado</v>
      </c>
      <c r="M132" t="str">
        <f>VLOOKUP(D132,'plan de cuentas'!C:I,6,0)</f>
        <v>Gastos Pagados por Adelantado</v>
      </c>
      <c r="N132" t="str">
        <f>VLOOKUP(D132,'plan de cuentas'!C:J,7,0)</f>
        <v>Activos Corrientes</v>
      </c>
      <c r="P132" t="str">
        <f t="shared" si="8"/>
        <v>24301</v>
      </c>
      <c r="Q132" t="str">
        <f t="shared" si="9"/>
        <v>15</v>
      </c>
    </row>
    <row r="133" spans="1:17" hidden="1" x14ac:dyDescent="0.25">
      <c r="A133" s="644" t="s">
        <v>5208</v>
      </c>
      <c r="B133" s="383">
        <v>6</v>
      </c>
      <c r="C133" s="709">
        <v>151024301023990</v>
      </c>
      <c r="D133" s="499" t="s">
        <v>932</v>
      </c>
      <c r="E133" t="str">
        <f t="shared" ref="E133:E196" si="11">+MID(D133,3,2)&amp;+MID(D133,6,1)&amp;+MID(D133,8,2)&amp;+MID(D133,11,3)&amp;+MID(D133,17,2)&amp;+MID(D133,20,3)&amp;+MID(D133,24,2)</f>
        <v>150102430102399</v>
      </c>
      <c r="F133" t="str">
        <f t="shared" ref="F133:F196" si="12">MID(E133,3,1)</f>
        <v>0</v>
      </c>
      <c r="G133">
        <f>+VLOOKUP(L133,BG!$D$10:$F$70,3,FALSE)</f>
        <v>6</v>
      </c>
      <c r="H133" s="499" t="s">
        <v>933</v>
      </c>
      <c r="I133" s="719">
        <v>5404468658</v>
      </c>
      <c r="J133" s="664">
        <f t="shared" si="10"/>
        <v>5404468.6579999998</v>
      </c>
      <c r="K133" t="str">
        <f>+VLOOKUP(D133,'plan de cuentas'!C:G,4,0)</f>
        <v>ACTIVOS</v>
      </c>
      <c r="L133" t="str">
        <f>VLOOKUP(D133,'plan de cuentas'!C:H,5,0)</f>
        <v>Gastos Pagados por Adelantado</v>
      </c>
      <c r="M133" t="str">
        <f>VLOOKUP(D133,'plan de cuentas'!C:I,6,0)</f>
        <v>Gastos Pagados por Adelantado</v>
      </c>
      <c r="N133" t="str">
        <f>VLOOKUP(D133,'plan de cuentas'!C:J,7,0)</f>
        <v>Activos Corrientes</v>
      </c>
      <c r="P133" t="str">
        <f t="shared" ref="P133:P196" si="13">MID(E133,6,5)</f>
        <v>24301</v>
      </c>
      <c r="Q133" t="str">
        <f t="shared" ref="Q133:Q196" si="14">+LEFT(E133,2)</f>
        <v>15</v>
      </c>
    </row>
    <row r="134" spans="1:17" hidden="1" x14ac:dyDescent="0.25">
      <c r="A134" s="644" t="s">
        <v>5208</v>
      </c>
      <c r="B134" s="384">
        <v>6</v>
      </c>
      <c r="C134" s="710">
        <v>151024301024990</v>
      </c>
      <c r="D134" s="385" t="s">
        <v>2256</v>
      </c>
      <c r="E134" t="str">
        <f t="shared" si="11"/>
        <v>150102430102499</v>
      </c>
      <c r="F134" t="str">
        <f t="shared" si="12"/>
        <v>0</v>
      </c>
      <c r="G134">
        <f>+VLOOKUP(L134,BG!$D$10:$F$70,3,FALSE)</f>
        <v>6</v>
      </c>
      <c r="H134" s="385" t="s">
        <v>2625</v>
      </c>
      <c r="I134" s="720">
        <v>2426859</v>
      </c>
      <c r="J134" s="664">
        <f t="shared" si="10"/>
        <v>2426.8589999999999</v>
      </c>
      <c r="K134" t="str">
        <f>+VLOOKUP(D134,'plan de cuentas'!C:G,4,0)</f>
        <v>ACTIVOS</v>
      </c>
      <c r="L134" t="str">
        <f>VLOOKUP(D134,'plan de cuentas'!C:H,5,0)</f>
        <v>Gastos Pagados por Adelantado</v>
      </c>
      <c r="M134" t="str">
        <f>VLOOKUP(D134,'plan de cuentas'!C:I,6,0)</f>
        <v>Gastos Pagados por Adelantado</v>
      </c>
      <c r="N134" t="str">
        <f>VLOOKUP(D134,'plan de cuentas'!C:J,7,0)</f>
        <v>Activos Corrientes</v>
      </c>
      <c r="P134" t="str">
        <f t="shared" si="13"/>
        <v>24301</v>
      </c>
      <c r="Q134" t="str">
        <f t="shared" si="14"/>
        <v>15</v>
      </c>
    </row>
    <row r="135" spans="1:17" hidden="1" x14ac:dyDescent="0.25">
      <c r="A135" s="644" t="s">
        <v>5208</v>
      </c>
      <c r="B135" s="383">
        <v>6</v>
      </c>
      <c r="C135" s="709">
        <v>151024504012990</v>
      </c>
      <c r="D135" s="499" t="s">
        <v>2259</v>
      </c>
      <c r="E135" t="str">
        <f t="shared" si="11"/>
        <v>150102450401299</v>
      </c>
      <c r="F135" t="str">
        <f t="shared" si="12"/>
        <v>0</v>
      </c>
      <c r="G135">
        <f>+VLOOKUP(L135,BG!$D$10:$F$70,3,FALSE)</f>
        <v>6</v>
      </c>
      <c r="H135" s="499" t="s">
        <v>2628</v>
      </c>
      <c r="I135" s="719">
        <v>615337</v>
      </c>
      <c r="J135" s="664">
        <f t="shared" si="10"/>
        <v>615.33699999999999</v>
      </c>
      <c r="K135" t="str">
        <f>+VLOOKUP(D135,'plan de cuentas'!C:G,4,0)</f>
        <v>ACTIVOS</v>
      </c>
      <c r="L135" t="str">
        <f>VLOOKUP(D135,'plan de cuentas'!C:H,5,0)</f>
        <v>Creditos Fiscales</v>
      </c>
      <c r="M135" t="str">
        <f>VLOOKUP(D135,'plan de cuentas'!C:I,6,0)</f>
        <v>Anticipo de Impuestos Nacionales</v>
      </c>
      <c r="N135" t="str">
        <f>VLOOKUP(D135,'plan de cuentas'!C:J,7,0)</f>
        <v>Activos Corrientes</v>
      </c>
      <c r="P135" t="str">
        <f t="shared" si="13"/>
        <v>24504</v>
      </c>
      <c r="Q135" t="str">
        <f t="shared" si="14"/>
        <v>15</v>
      </c>
    </row>
    <row r="136" spans="1:17" hidden="1" x14ac:dyDescent="0.25">
      <c r="A136" s="644" t="s">
        <v>5208</v>
      </c>
      <c r="B136" s="384">
        <v>6</v>
      </c>
      <c r="C136" s="710">
        <v>151024702001990</v>
      </c>
      <c r="D136" s="385" t="s">
        <v>2261</v>
      </c>
      <c r="E136" t="str">
        <f t="shared" si="11"/>
        <v>150102470200199</v>
      </c>
      <c r="F136" t="str">
        <f t="shared" si="12"/>
        <v>0</v>
      </c>
      <c r="G136">
        <f>+VLOOKUP(L136,BG!$D$10:$F$70,3,FALSE)</f>
        <v>6</v>
      </c>
      <c r="H136" s="385" t="s">
        <v>2630</v>
      </c>
      <c r="I136" s="720">
        <v>2580258004</v>
      </c>
      <c r="J136" s="664">
        <f t="shared" si="10"/>
        <v>2580258.0040000002</v>
      </c>
      <c r="K136" t="str">
        <f>+VLOOKUP(D136,'plan de cuentas'!C:G,4,0)</f>
        <v>ACTIVOS</v>
      </c>
      <c r="L136" t="str">
        <f>VLOOKUP(D136,'plan de cuentas'!C:H,5,0)</f>
        <v>Creditos Fiscales</v>
      </c>
      <c r="M136" t="str">
        <f>VLOOKUP(D136,'plan de cuentas'!C:I,6,0)</f>
        <v>Anticipo de Impuestos Nacionales</v>
      </c>
      <c r="N136" t="str">
        <f>VLOOKUP(D136,'plan de cuentas'!C:J,7,0)</f>
        <v>Activos Corrientes</v>
      </c>
      <c r="P136" t="str">
        <f t="shared" si="13"/>
        <v>24702</v>
      </c>
      <c r="Q136" t="str">
        <f t="shared" si="14"/>
        <v>15</v>
      </c>
    </row>
    <row r="137" spans="1:17" hidden="1" x14ac:dyDescent="0.25">
      <c r="A137" s="644" t="s">
        <v>5208</v>
      </c>
      <c r="B137" s="383">
        <v>6</v>
      </c>
      <c r="C137" s="709">
        <v>151024702004990</v>
      </c>
      <c r="D137" s="499" t="s">
        <v>2262</v>
      </c>
      <c r="E137" t="str">
        <f t="shared" si="11"/>
        <v>150102470200499</v>
      </c>
      <c r="F137" t="str">
        <f t="shared" si="12"/>
        <v>0</v>
      </c>
      <c r="G137">
        <f>+VLOOKUP(L137,BG!$D$10:$F$70,3,FALSE)</f>
        <v>6</v>
      </c>
      <c r="H137" s="499" t="s">
        <v>2631</v>
      </c>
      <c r="I137" s="719">
        <v>148565905</v>
      </c>
      <c r="J137" s="664">
        <f t="shared" si="10"/>
        <v>148565.905</v>
      </c>
      <c r="K137" t="str">
        <f>+VLOOKUP(D137,'plan de cuentas'!C:G,4,0)</f>
        <v>ACTIVOS</v>
      </c>
      <c r="L137" t="str">
        <f>VLOOKUP(D137,'plan de cuentas'!C:H,5,0)</f>
        <v>Creditos Fiscales</v>
      </c>
      <c r="M137" t="str">
        <f>VLOOKUP(D137,'plan de cuentas'!C:I,6,0)</f>
        <v>Anticipo de Impuestos Nacionales</v>
      </c>
      <c r="N137" t="str">
        <f>VLOOKUP(D137,'plan de cuentas'!C:J,7,0)</f>
        <v>Activos Corrientes</v>
      </c>
      <c r="P137" t="str">
        <f t="shared" si="13"/>
        <v>24702</v>
      </c>
      <c r="Q137" t="str">
        <f t="shared" si="14"/>
        <v>15</v>
      </c>
    </row>
    <row r="138" spans="1:17" hidden="1" x14ac:dyDescent="0.25">
      <c r="A138" s="644" t="s">
        <v>5208</v>
      </c>
      <c r="B138" s="384">
        <v>6</v>
      </c>
      <c r="C138" s="710">
        <v>151025102000990</v>
      </c>
      <c r="D138" s="385" t="s">
        <v>4635</v>
      </c>
      <c r="E138" t="str">
        <f t="shared" si="11"/>
        <v>150102510200099</v>
      </c>
      <c r="F138" t="str">
        <f t="shared" si="12"/>
        <v>0</v>
      </c>
      <c r="G138">
        <f>+VLOOKUP(L138,BG!$D$10:$F$70,3,FALSE)</f>
        <v>6</v>
      </c>
      <c r="H138" s="385" t="s">
        <v>4669</v>
      </c>
      <c r="I138" s="720">
        <v>2000000</v>
      </c>
      <c r="J138" s="664">
        <f t="shared" si="10"/>
        <v>2000</v>
      </c>
      <c r="K138" t="str">
        <f>+VLOOKUP(D138,'plan de cuentas'!C:G,4,0)</f>
        <v>ACTIVOS</v>
      </c>
      <c r="L138" t="str">
        <f>VLOOKUP(D138,'plan de cuentas'!C:H,5,0)</f>
        <v>Venta de Bienes a Plazo</v>
      </c>
      <c r="M138" t="str">
        <f>VLOOKUP(D138,'plan de cuentas'!C:I,6,0)</f>
        <v>Venta de Bienes a Plazo</v>
      </c>
      <c r="N138" t="str">
        <f>VLOOKUP(D138,'plan de cuentas'!C:J,7,0)</f>
        <v>Activos no Corrientes</v>
      </c>
      <c r="P138" t="str">
        <f t="shared" si="13"/>
        <v>25102</v>
      </c>
      <c r="Q138" t="str">
        <f t="shared" si="14"/>
        <v>15</v>
      </c>
    </row>
    <row r="139" spans="1:17" hidden="1" x14ac:dyDescent="0.25">
      <c r="A139" s="644" t="s">
        <v>5208</v>
      </c>
      <c r="B139" s="383">
        <v>6</v>
      </c>
      <c r="C139" s="709">
        <v>151025104000990</v>
      </c>
      <c r="D139" s="499" t="s">
        <v>2267</v>
      </c>
      <c r="E139" t="str">
        <f t="shared" si="11"/>
        <v>150102510400099</v>
      </c>
      <c r="F139" t="str">
        <f t="shared" si="12"/>
        <v>0</v>
      </c>
      <c r="G139">
        <f>+VLOOKUP(L139,BG!$D$10:$F$70,3,FALSE)</f>
        <v>6</v>
      </c>
      <c r="H139" s="499" t="s">
        <v>2636</v>
      </c>
      <c r="I139" s="719">
        <v>1559852610</v>
      </c>
      <c r="J139" s="664">
        <f t="shared" si="10"/>
        <v>1559852.61</v>
      </c>
      <c r="K139" t="str">
        <f>+VLOOKUP(D139,'plan de cuentas'!C:G,4,0)</f>
        <v>ACTIVOS</v>
      </c>
      <c r="L139" t="str">
        <f>VLOOKUP(D139,'plan de cuentas'!C:H,5,0)</f>
        <v>Venta de Bienes a Plazo</v>
      </c>
      <c r="M139" t="str">
        <f>VLOOKUP(D139,'plan de cuentas'!C:I,6,0)</f>
        <v>Venta de Bienes a Plazo</v>
      </c>
      <c r="N139" t="str">
        <f>VLOOKUP(D139,'plan de cuentas'!C:J,7,0)</f>
        <v>Activos no Corrientes</v>
      </c>
      <c r="P139" t="str">
        <f t="shared" si="13"/>
        <v>25104</v>
      </c>
      <c r="Q139" t="str">
        <f t="shared" si="14"/>
        <v>15</v>
      </c>
    </row>
    <row r="140" spans="1:17" hidden="1" x14ac:dyDescent="0.25">
      <c r="A140" s="644" t="s">
        <v>5208</v>
      </c>
      <c r="B140" s="384">
        <v>6</v>
      </c>
      <c r="C140" s="710">
        <v>151025302002990</v>
      </c>
      <c r="D140" s="385" t="s">
        <v>2269</v>
      </c>
      <c r="E140" t="str">
        <f t="shared" si="11"/>
        <v>150102530200299</v>
      </c>
      <c r="F140" t="str">
        <f t="shared" si="12"/>
        <v>0</v>
      </c>
      <c r="G140">
        <f>+VLOOKUP(L140,BG!$D$10:$F$70,3,FALSE)</f>
        <v>6</v>
      </c>
      <c r="H140" s="385" t="s">
        <v>2638</v>
      </c>
      <c r="I140" s="720">
        <v>10000000</v>
      </c>
      <c r="J140" s="664">
        <f t="shared" si="10"/>
        <v>10000</v>
      </c>
      <c r="K140" t="str">
        <f>+VLOOKUP(D140,'plan de cuentas'!C:G,4,0)</f>
        <v>ACTIVOS</v>
      </c>
      <c r="L140" t="str">
        <f>VLOOKUP(D140,'plan de cuentas'!C:H,5,0)</f>
        <v>Otros créditos CP</v>
      </c>
      <c r="M140" t="str">
        <f>VLOOKUP(D140,'plan de cuentas'!C:I,6,0)</f>
        <v>Otros Deudores</v>
      </c>
      <c r="N140" t="str">
        <f>VLOOKUP(D140,'plan de cuentas'!C:J,7,0)</f>
        <v>Activos Corrientes</v>
      </c>
      <c r="P140" t="str">
        <f t="shared" si="13"/>
        <v>25302</v>
      </c>
      <c r="Q140" t="str">
        <f t="shared" si="14"/>
        <v>15</v>
      </c>
    </row>
    <row r="141" spans="1:17" hidden="1" x14ac:dyDescent="0.25">
      <c r="A141" s="644" t="s">
        <v>5208</v>
      </c>
      <c r="B141" s="383">
        <v>6</v>
      </c>
      <c r="C141" s="709">
        <v>151025302003010</v>
      </c>
      <c r="D141" s="499" t="s">
        <v>2270</v>
      </c>
      <c r="E141" t="str">
        <f t="shared" si="11"/>
        <v>150102530200301</v>
      </c>
      <c r="F141" t="str">
        <f t="shared" si="12"/>
        <v>0</v>
      </c>
      <c r="G141">
        <f>+VLOOKUP(L141,BG!$D$10:$F$70,3,FALSE)</f>
        <v>6</v>
      </c>
      <c r="H141" s="499" t="s">
        <v>2638</v>
      </c>
      <c r="I141" s="719">
        <v>95865856</v>
      </c>
      <c r="J141" s="664">
        <f t="shared" si="10"/>
        <v>95865.856</v>
      </c>
      <c r="K141" t="str">
        <f>+VLOOKUP(D141,'plan de cuentas'!C:G,4,0)</f>
        <v>ACTIVOS</v>
      </c>
      <c r="L141" t="str">
        <f>VLOOKUP(D141,'plan de cuentas'!C:H,5,0)</f>
        <v>Otros créditos CP</v>
      </c>
      <c r="M141" t="str">
        <f>VLOOKUP(D141,'plan de cuentas'!C:I,6,0)</f>
        <v>Otros Deudores</v>
      </c>
      <c r="N141" t="str">
        <f>VLOOKUP(D141,'plan de cuentas'!C:J,7,0)</f>
        <v>Activos Corrientes</v>
      </c>
      <c r="P141" t="str">
        <f t="shared" si="13"/>
        <v>25302</v>
      </c>
      <c r="Q141" t="str">
        <f t="shared" si="14"/>
        <v>15</v>
      </c>
    </row>
    <row r="142" spans="1:17" x14ac:dyDescent="0.25">
      <c r="A142" s="644" t="s">
        <v>5208</v>
      </c>
      <c r="B142" s="384">
        <v>7</v>
      </c>
      <c r="C142" s="710">
        <v>151025702007990</v>
      </c>
      <c r="D142" s="385" t="s">
        <v>2275</v>
      </c>
      <c r="E142" t="str">
        <f t="shared" si="11"/>
        <v>150102570200799</v>
      </c>
      <c r="F142" t="str">
        <f t="shared" si="12"/>
        <v>0</v>
      </c>
      <c r="G142">
        <f>+VLOOKUP(L142,BG!$D$10:$F$70,3,FALSE)</f>
        <v>6</v>
      </c>
      <c r="H142" s="385" t="s">
        <v>2642</v>
      </c>
      <c r="I142" s="720">
        <v>1099520539</v>
      </c>
      <c r="J142" s="664">
        <f t="shared" si="10"/>
        <v>1099520.5390000001</v>
      </c>
      <c r="K142" t="str">
        <f>+VLOOKUP(D142,'plan de cuentas'!C:G,4,0)</f>
        <v>ACTIVOS</v>
      </c>
      <c r="L142" t="str">
        <f>VLOOKUP(D142,'plan de cuentas'!C:H,5,0)</f>
        <v>Otros créditos CP</v>
      </c>
      <c r="M142" t="str">
        <f>VLOOKUP(D142,'plan de cuentas'!C:I,6,0)</f>
        <v>Otros Deudores</v>
      </c>
      <c r="N142" t="str">
        <f>VLOOKUP(D142,'plan de cuentas'!C:J,7,0)</f>
        <v>Activos Corrientes</v>
      </c>
      <c r="P142" t="str">
        <f t="shared" si="13"/>
        <v>25702</v>
      </c>
      <c r="Q142" t="str">
        <f t="shared" si="14"/>
        <v>15</v>
      </c>
    </row>
    <row r="143" spans="1:17" hidden="1" x14ac:dyDescent="0.25">
      <c r="A143" s="644" t="s">
        <v>5208</v>
      </c>
      <c r="B143" s="383">
        <v>6</v>
      </c>
      <c r="C143" s="709">
        <v>151025702025990</v>
      </c>
      <c r="D143" s="499" t="s">
        <v>944</v>
      </c>
      <c r="E143" t="str">
        <f t="shared" si="11"/>
        <v>150102570202599</v>
      </c>
      <c r="F143" t="str">
        <f t="shared" si="12"/>
        <v>0</v>
      </c>
      <c r="G143">
        <f>+VLOOKUP(L143,BG!$D$10:$F$70,3,FALSE)</f>
        <v>6</v>
      </c>
      <c r="H143" s="499" t="s">
        <v>945</v>
      </c>
      <c r="I143" s="719">
        <v>554305676</v>
      </c>
      <c r="J143" s="664">
        <f t="shared" si="10"/>
        <v>554305.67599999998</v>
      </c>
      <c r="K143" t="str">
        <f>+VLOOKUP(D143,'plan de cuentas'!C:G,4,0)</f>
        <v>ACTIVOS</v>
      </c>
      <c r="L143" t="str">
        <f>VLOOKUP(D143,'plan de cuentas'!C:H,5,0)</f>
        <v>Otros créditos CP</v>
      </c>
      <c r="M143" t="str">
        <f>VLOOKUP(D143,'plan de cuentas'!C:I,6,0)</f>
        <v>Otros Deudores</v>
      </c>
      <c r="N143" t="str">
        <f>VLOOKUP(D143,'plan de cuentas'!C:J,7,0)</f>
        <v>Activos Corrientes</v>
      </c>
      <c r="P143" t="str">
        <f t="shared" si="13"/>
        <v>25702</v>
      </c>
      <c r="Q143" t="str">
        <f t="shared" si="14"/>
        <v>15</v>
      </c>
    </row>
    <row r="144" spans="1:17" hidden="1" x14ac:dyDescent="0.25">
      <c r="A144" s="644" t="s">
        <v>5208</v>
      </c>
      <c r="B144" s="384">
        <v>6</v>
      </c>
      <c r="C144" s="710">
        <v>151025702032990</v>
      </c>
      <c r="D144" s="385" t="s">
        <v>946</v>
      </c>
      <c r="E144" t="str">
        <f t="shared" si="11"/>
        <v>150102570203299</v>
      </c>
      <c r="F144" t="str">
        <f t="shared" si="12"/>
        <v>0</v>
      </c>
      <c r="G144">
        <f>+VLOOKUP(L144,BG!$D$10:$F$70,3,FALSE)</f>
        <v>6</v>
      </c>
      <c r="H144" s="385" t="s">
        <v>947</v>
      </c>
      <c r="I144" s="720">
        <v>13210819</v>
      </c>
      <c r="J144" s="314">
        <f t="shared" si="10"/>
        <v>13210.819</v>
      </c>
      <c r="K144" t="str">
        <f>+VLOOKUP(D144,'plan de cuentas'!C:G,4,0)</f>
        <v>ACTIVOS</v>
      </c>
      <c r="L144" t="str">
        <f>VLOOKUP(D144,'plan de cuentas'!C:H,5,0)</f>
        <v>Otros créditos CP</v>
      </c>
      <c r="M144" t="str">
        <f>VLOOKUP(D144,'plan de cuentas'!C:I,6,0)</f>
        <v>Otros Deudores</v>
      </c>
      <c r="N144" t="str">
        <f>VLOOKUP(D144,'plan de cuentas'!C:J,7,0)</f>
        <v>Activos Corrientes</v>
      </c>
      <c r="P144" t="str">
        <f t="shared" si="13"/>
        <v>25702</v>
      </c>
      <c r="Q144" t="str">
        <f t="shared" si="14"/>
        <v>15</v>
      </c>
    </row>
    <row r="145" spans="1:17" hidden="1" x14ac:dyDescent="0.25">
      <c r="A145" s="644" t="s">
        <v>5208</v>
      </c>
      <c r="B145" s="383">
        <v>6</v>
      </c>
      <c r="C145" s="709">
        <v>151025702045990</v>
      </c>
      <c r="D145" s="499" t="s">
        <v>4468</v>
      </c>
      <c r="E145" t="str">
        <f t="shared" si="11"/>
        <v>150102570204599</v>
      </c>
      <c r="F145" t="str">
        <f t="shared" si="12"/>
        <v>0</v>
      </c>
      <c r="G145">
        <f>+VLOOKUP(L145,BG!$D$10:$F$70,3,FALSE)</f>
        <v>5</v>
      </c>
      <c r="H145" s="499" t="s">
        <v>4478</v>
      </c>
      <c r="I145" s="719">
        <v>11214399887</v>
      </c>
      <c r="J145" s="314">
        <f t="shared" si="10"/>
        <v>11214399.887</v>
      </c>
      <c r="K145" t="str">
        <f>+VLOOKUP(D145,'plan de cuentas'!C:G,4,0)</f>
        <v>ACTIVOS</v>
      </c>
      <c r="L145" t="str">
        <f>VLOOKUP(D145,'plan de cuentas'!C:H,5,0)</f>
        <v>Cuentas por Cobrar LP</v>
      </c>
      <c r="M145" t="str">
        <f>VLOOKUP(D145,'plan de cuentas'!C:I,6,0)</f>
        <v>Deudores por prestamos locales</v>
      </c>
      <c r="N145" t="str">
        <f>VLOOKUP(D145,'plan de cuentas'!C:J,7,0)</f>
        <v>Activos no Corrientes</v>
      </c>
      <c r="P145" t="str">
        <f t="shared" si="13"/>
        <v>25702</v>
      </c>
      <c r="Q145" t="str">
        <f t="shared" si="14"/>
        <v>15</v>
      </c>
    </row>
    <row r="146" spans="1:17" hidden="1" x14ac:dyDescent="0.25">
      <c r="A146" s="644" t="s">
        <v>5208</v>
      </c>
      <c r="B146" s="384">
        <v>6</v>
      </c>
      <c r="C146" s="710">
        <v>151025702046990</v>
      </c>
      <c r="D146" s="385" t="s">
        <v>4636</v>
      </c>
      <c r="E146" t="str">
        <f t="shared" si="11"/>
        <v>150102570204699</v>
      </c>
      <c r="F146" t="str">
        <f t="shared" si="12"/>
        <v>0</v>
      </c>
      <c r="G146">
        <f>+VLOOKUP(L146,BG!$D$10:$F$70,3,FALSE)</f>
        <v>6</v>
      </c>
      <c r="H146" s="385" t="s">
        <v>4670</v>
      </c>
      <c r="I146" s="720">
        <v>2269801567</v>
      </c>
      <c r="J146" s="314">
        <f t="shared" si="10"/>
        <v>2269801.5669999998</v>
      </c>
      <c r="K146" t="str">
        <f>+VLOOKUP(D146,'plan de cuentas'!C:G,4,0)</f>
        <v>ACTIVOS</v>
      </c>
      <c r="L146" t="str">
        <f>VLOOKUP(D146,'plan de cuentas'!C:H,5,0)</f>
        <v>Otros créditos CP</v>
      </c>
      <c r="M146" t="str">
        <f>VLOOKUP(D146,'plan de cuentas'!C:I,6,0)</f>
        <v>Otros Deudores</v>
      </c>
      <c r="N146" t="str">
        <f>VLOOKUP(D146,'plan de cuentas'!C:J,7,0)</f>
        <v>Activos Corrientes</v>
      </c>
      <c r="P146" t="str">
        <f t="shared" si="13"/>
        <v>25702</v>
      </c>
      <c r="Q146" t="str">
        <f t="shared" si="14"/>
        <v>15</v>
      </c>
    </row>
    <row r="147" spans="1:17" hidden="1" x14ac:dyDescent="0.25">
      <c r="A147" s="644" t="s">
        <v>5208</v>
      </c>
      <c r="B147" s="383">
        <v>6</v>
      </c>
      <c r="C147" s="709">
        <v>151025702050990</v>
      </c>
      <c r="D147" s="499" t="s">
        <v>4882</v>
      </c>
      <c r="E147" t="str">
        <f t="shared" si="11"/>
        <v>150102570205099</v>
      </c>
      <c r="F147" t="str">
        <f t="shared" si="12"/>
        <v>0</v>
      </c>
      <c r="G147">
        <f>+VLOOKUP(L147,BG!$D$10:$F$70,3,FALSE)</f>
        <v>6</v>
      </c>
      <c r="H147" s="499" t="s">
        <v>3498</v>
      </c>
      <c r="I147" s="719">
        <v>21303440</v>
      </c>
      <c r="J147" s="314">
        <f t="shared" si="10"/>
        <v>21303.439999999999</v>
      </c>
      <c r="K147" t="str">
        <f>+VLOOKUP(D147,'plan de cuentas'!C:G,4,0)</f>
        <v>ACTIVOS</v>
      </c>
      <c r="L147" t="str">
        <f>VLOOKUP(D147,'plan de cuentas'!C:H,5,0)</f>
        <v>Otros créditos CP</v>
      </c>
      <c r="M147" t="str">
        <f>VLOOKUP(D147,'plan de cuentas'!C:I,6,0)</f>
        <v>Otros Deudores</v>
      </c>
      <c r="N147" t="str">
        <f>VLOOKUP(D147,'plan de cuentas'!C:J,7,0)</f>
        <v>Activos Corrientes</v>
      </c>
      <c r="P147" t="str">
        <f t="shared" si="13"/>
        <v>25702</v>
      </c>
      <c r="Q147" t="str">
        <f t="shared" si="14"/>
        <v>15</v>
      </c>
    </row>
    <row r="148" spans="1:17" hidden="1" x14ac:dyDescent="0.25">
      <c r="A148" s="644" t="s">
        <v>5208</v>
      </c>
      <c r="B148" s="384">
        <v>6</v>
      </c>
      <c r="C148" s="710">
        <v>151025702053990</v>
      </c>
      <c r="D148" s="385" t="s">
        <v>4884</v>
      </c>
      <c r="E148" t="str">
        <f t="shared" si="11"/>
        <v>150102570205399</v>
      </c>
      <c r="F148" t="str">
        <f t="shared" si="12"/>
        <v>0</v>
      </c>
      <c r="G148">
        <f>+VLOOKUP(L148,BG!$D$10:$F$70,3,FALSE)</f>
        <v>6</v>
      </c>
      <c r="H148" s="385" t="s">
        <v>4900</v>
      </c>
      <c r="I148" s="720">
        <v>374776066</v>
      </c>
      <c r="J148" s="314">
        <f t="shared" si="10"/>
        <v>374776.06599999999</v>
      </c>
      <c r="K148" t="str">
        <f>+VLOOKUP(D148,'plan de cuentas'!C:G,4,0)</f>
        <v>ACTIVOS</v>
      </c>
      <c r="L148" t="str">
        <f>VLOOKUP(D148,'plan de cuentas'!C:H,5,0)</f>
        <v>Otros créditos CP</v>
      </c>
      <c r="M148" t="str">
        <f>VLOOKUP(D148,'plan de cuentas'!C:I,6,0)</f>
        <v>Otros Deudores</v>
      </c>
      <c r="N148" t="str">
        <f>VLOOKUP(D148,'plan de cuentas'!C:J,7,0)</f>
        <v>Activos Corrientes</v>
      </c>
      <c r="P148" t="str">
        <f t="shared" si="13"/>
        <v>25702</v>
      </c>
      <c r="Q148" t="str">
        <f t="shared" si="14"/>
        <v>15</v>
      </c>
    </row>
    <row r="149" spans="1:17" x14ac:dyDescent="0.25">
      <c r="A149" s="644" t="s">
        <v>5208</v>
      </c>
      <c r="B149" s="383">
        <v>6</v>
      </c>
      <c r="C149" s="709">
        <v>151025702059990</v>
      </c>
      <c r="D149" s="499" t="s">
        <v>954</v>
      </c>
      <c r="E149" t="str">
        <f t="shared" si="11"/>
        <v>150102570205999</v>
      </c>
      <c r="F149" t="str">
        <f t="shared" si="12"/>
        <v>0</v>
      </c>
      <c r="G149">
        <f>+VLOOKUP(L149,BG!$D$10:$F$70,3,FALSE)</f>
        <v>6</v>
      </c>
      <c r="H149" s="499" t="s">
        <v>955</v>
      </c>
      <c r="I149" s="719">
        <v>3709350232</v>
      </c>
      <c r="J149" s="314">
        <f t="shared" si="10"/>
        <v>3709350.2319999998</v>
      </c>
      <c r="K149" t="str">
        <f>+VLOOKUP(D149,'plan de cuentas'!C:G,4,0)</f>
        <v>ACTIVOS</v>
      </c>
      <c r="L149" t="str">
        <f>VLOOKUP(D149,'plan de cuentas'!C:H,5,0)</f>
        <v>Otros créditos CP</v>
      </c>
      <c r="M149" t="str">
        <f>VLOOKUP(D149,'plan de cuentas'!C:I,6,0)</f>
        <v>Otros Deudores</v>
      </c>
      <c r="N149" t="str">
        <f>VLOOKUP(D149,'plan de cuentas'!C:J,7,0)</f>
        <v>Activos Corrientes</v>
      </c>
      <c r="P149" t="str">
        <f t="shared" si="13"/>
        <v>25702</v>
      </c>
      <c r="Q149" t="str">
        <f t="shared" si="14"/>
        <v>15</v>
      </c>
    </row>
    <row r="150" spans="1:17" x14ac:dyDescent="0.25">
      <c r="A150" s="644" t="s">
        <v>5208</v>
      </c>
      <c r="B150" s="384">
        <v>7</v>
      </c>
      <c r="C150" s="710">
        <v>151025702060990</v>
      </c>
      <c r="D150" s="385" t="s">
        <v>956</v>
      </c>
      <c r="E150" t="str">
        <f t="shared" si="11"/>
        <v>150102570206099</v>
      </c>
      <c r="F150" t="str">
        <f t="shared" si="12"/>
        <v>0</v>
      </c>
      <c r="G150">
        <f>+VLOOKUP(L150,BG!$D$10:$F$70,3,FALSE)</f>
        <v>6</v>
      </c>
      <c r="H150" s="385" t="s">
        <v>957</v>
      </c>
      <c r="I150" s="720">
        <v>50525391</v>
      </c>
      <c r="J150" s="314">
        <f t="shared" si="10"/>
        <v>50525.391000000003</v>
      </c>
      <c r="K150" t="str">
        <f>+VLOOKUP(D150,'plan de cuentas'!C:G,4,0)</f>
        <v>ACTIVOS</v>
      </c>
      <c r="L150" t="str">
        <f>VLOOKUP(D150,'plan de cuentas'!C:H,5,0)</f>
        <v>Otros créditos CP</v>
      </c>
      <c r="M150" t="str">
        <f>VLOOKUP(D150,'plan de cuentas'!C:I,6,0)</f>
        <v>Otros Deudores</v>
      </c>
      <c r="N150" t="str">
        <f>VLOOKUP(D150,'plan de cuentas'!C:J,7,0)</f>
        <v>Activos Corrientes</v>
      </c>
      <c r="P150" t="str">
        <f t="shared" si="13"/>
        <v>25702</v>
      </c>
      <c r="Q150" t="str">
        <f t="shared" si="14"/>
        <v>15</v>
      </c>
    </row>
    <row r="151" spans="1:17" hidden="1" x14ac:dyDescent="0.25">
      <c r="A151" s="644" t="s">
        <v>5208</v>
      </c>
      <c r="B151" s="383">
        <v>6</v>
      </c>
      <c r="C151" s="709">
        <v>151025702061990</v>
      </c>
      <c r="D151" s="499" t="s">
        <v>958</v>
      </c>
      <c r="E151" t="str">
        <f t="shared" si="11"/>
        <v>150102570206199</v>
      </c>
      <c r="F151" t="str">
        <f t="shared" si="12"/>
        <v>0</v>
      </c>
      <c r="G151">
        <f>+VLOOKUP(L151,BG!$D$10:$F$70,3,FALSE)</f>
        <v>6</v>
      </c>
      <c r="H151" s="499" t="s">
        <v>959</v>
      </c>
      <c r="I151" s="719">
        <v>1679858</v>
      </c>
      <c r="J151" s="314">
        <f t="shared" si="10"/>
        <v>1679.8579999999999</v>
      </c>
      <c r="K151" t="str">
        <f>+VLOOKUP(D151,'plan de cuentas'!C:G,4,0)</f>
        <v>ACTIVOS</v>
      </c>
      <c r="L151" t="str">
        <f>VLOOKUP(D151,'plan de cuentas'!C:H,5,0)</f>
        <v>Otros créditos CP</v>
      </c>
      <c r="M151" t="str">
        <f>VLOOKUP(D151,'plan de cuentas'!C:I,6,0)</f>
        <v>Otros Deudores</v>
      </c>
      <c r="N151" t="str">
        <f>VLOOKUP(D151,'plan de cuentas'!C:J,7,0)</f>
        <v>Activos Corrientes</v>
      </c>
      <c r="P151" t="str">
        <f t="shared" si="13"/>
        <v>25702</v>
      </c>
      <c r="Q151" t="str">
        <f t="shared" si="14"/>
        <v>15</v>
      </c>
    </row>
    <row r="152" spans="1:17" x14ac:dyDescent="0.25">
      <c r="A152" s="644" t="s">
        <v>5208</v>
      </c>
      <c r="B152" s="384">
        <v>6</v>
      </c>
      <c r="C152" s="710">
        <v>151025702062990</v>
      </c>
      <c r="D152" s="385" t="s">
        <v>960</v>
      </c>
      <c r="E152" t="str">
        <f t="shared" si="11"/>
        <v>150102570206299</v>
      </c>
      <c r="F152" t="str">
        <f t="shared" si="12"/>
        <v>0</v>
      </c>
      <c r="G152">
        <f>+VLOOKUP(L152,BG!$D$10:$F$70,3,FALSE)</f>
        <v>6</v>
      </c>
      <c r="H152" s="385" t="s">
        <v>961</v>
      </c>
      <c r="I152" s="720">
        <v>19801182</v>
      </c>
      <c r="J152" s="314">
        <f t="shared" si="10"/>
        <v>19801.182000000001</v>
      </c>
      <c r="K152" t="str">
        <f>+VLOOKUP(D152,'plan de cuentas'!C:G,4,0)</f>
        <v>ACTIVOS</v>
      </c>
      <c r="L152" t="str">
        <f>VLOOKUP(D152,'plan de cuentas'!C:H,5,0)</f>
        <v>Otros créditos CP</v>
      </c>
      <c r="M152" t="str">
        <f>VLOOKUP(D152,'plan de cuentas'!C:I,6,0)</f>
        <v>Otros Deudores</v>
      </c>
      <c r="N152" t="str">
        <f>VLOOKUP(D152,'plan de cuentas'!C:J,7,0)</f>
        <v>Activos Corrientes</v>
      </c>
      <c r="P152" t="str">
        <f t="shared" si="13"/>
        <v>25702</v>
      </c>
      <c r="Q152" t="str">
        <f t="shared" si="14"/>
        <v>15</v>
      </c>
    </row>
    <row r="153" spans="1:17" x14ac:dyDescent="0.25">
      <c r="A153" s="644" t="s">
        <v>5208</v>
      </c>
      <c r="B153" s="383">
        <v>6</v>
      </c>
      <c r="C153" s="709">
        <v>151025702063990</v>
      </c>
      <c r="D153" s="499" t="s">
        <v>962</v>
      </c>
      <c r="E153" t="str">
        <f t="shared" si="11"/>
        <v>150102570206399</v>
      </c>
      <c r="F153" t="str">
        <f t="shared" si="12"/>
        <v>0</v>
      </c>
      <c r="G153">
        <f>+VLOOKUP(L153,BG!$D$10:$F$70,3,FALSE)</f>
        <v>6</v>
      </c>
      <c r="H153" s="499" t="s">
        <v>963</v>
      </c>
      <c r="I153" s="719">
        <v>78480306</v>
      </c>
      <c r="J153" s="314">
        <f t="shared" si="10"/>
        <v>78480.305999999997</v>
      </c>
      <c r="K153" t="str">
        <f>+VLOOKUP(D153,'plan de cuentas'!C:G,4,0)</f>
        <v>ACTIVOS</v>
      </c>
      <c r="L153" t="str">
        <f>VLOOKUP(D153,'plan de cuentas'!C:H,5,0)</f>
        <v>Otros créditos CP</v>
      </c>
      <c r="M153" t="str">
        <f>VLOOKUP(D153,'plan de cuentas'!C:I,6,0)</f>
        <v>Otros Deudores</v>
      </c>
      <c r="N153" t="str">
        <f>VLOOKUP(D153,'plan de cuentas'!C:J,7,0)</f>
        <v>Activos Corrientes</v>
      </c>
      <c r="P153" t="str">
        <f t="shared" si="13"/>
        <v>25702</v>
      </c>
      <c r="Q153" t="str">
        <f t="shared" si="14"/>
        <v>15</v>
      </c>
    </row>
    <row r="154" spans="1:17" hidden="1" x14ac:dyDescent="0.25">
      <c r="A154" s="644" t="s">
        <v>5208</v>
      </c>
      <c r="B154" s="384">
        <v>6</v>
      </c>
      <c r="C154" s="710">
        <v>151025702071990</v>
      </c>
      <c r="D154" s="385" t="s">
        <v>3479</v>
      </c>
      <c r="E154" t="str">
        <f t="shared" si="11"/>
        <v>150102570207199</v>
      </c>
      <c r="F154" t="str">
        <f t="shared" si="12"/>
        <v>0</v>
      </c>
      <c r="G154">
        <f>+VLOOKUP(L154,BG!$D$10:$F$70,3,FALSE)</f>
        <v>6</v>
      </c>
      <c r="H154" s="385" t="s">
        <v>5239</v>
      </c>
      <c r="I154" s="721">
        <v>3827543243</v>
      </c>
      <c r="J154" s="314">
        <f t="shared" si="10"/>
        <v>3827543.2429999998</v>
      </c>
      <c r="K154" t="str">
        <f>+VLOOKUP(D154,'plan de cuentas'!C:G,4,0)</f>
        <v>ACTIVOS</v>
      </c>
      <c r="L154" t="str">
        <f>VLOOKUP(D154,'plan de cuentas'!C:H,5,0)</f>
        <v>Otros créditos CP</v>
      </c>
      <c r="M154" t="str">
        <f>VLOOKUP(D154,'plan de cuentas'!C:I,6,0)</f>
        <v>Otros Deudores</v>
      </c>
      <c r="N154" t="str">
        <f>VLOOKUP(D154,'plan de cuentas'!C:J,7,0)</f>
        <v>Activos Corrientes</v>
      </c>
      <c r="P154" t="str">
        <f t="shared" si="13"/>
        <v>25702</v>
      </c>
      <c r="Q154" t="str">
        <f t="shared" si="14"/>
        <v>15</v>
      </c>
    </row>
    <row r="155" spans="1:17" hidden="1" x14ac:dyDescent="0.25">
      <c r="A155" s="644" t="s">
        <v>5208</v>
      </c>
      <c r="B155" s="383">
        <v>6</v>
      </c>
      <c r="C155" s="709">
        <v>151025702087990</v>
      </c>
      <c r="D155" s="499" t="s">
        <v>966</v>
      </c>
      <c r="E155" t="str">
        <f t="shared" si="11"/>
        <v>150102570208799</v>
      </c>
      <c r="F155" t="str">
        <f t="shared" si="12"/>
        <v>0</v>
      </c>
      <c r="G155">
        <f>+VLOOKUP(L155,BG!$D$10:$F$70,3,FALSE)</f>
        <v>5</v>
      </c>
      <c r="H155" s="499" t="s">
        <v>967</v>
      </c>
      <c r="I155" s="722">
        <v>49474906977</v>
      </c>
      <c r="J155" s="314">
        <f t="shared" si="10"/>
        <v>49474906.976999998</v>
      </c>
      <c r="K155" t="str">
        <f>+VLOOKUP(D155,'plan de cuentas'!C:G,4,0)</f>
        <v>ACTIVOS</v>
      </c>
      <c r="L155" t="str">
        <f>VLOOKUP(D155,'plan de cuentas'!C:H,5,0)</f>
        <v>Cuentas por Cobrar LP</v>
      </c>
      <c r="M155" t="str">
        <f>VLOOKUP(D155,'plan de cuentas'!C:I,6,0)</f>
        <v>Deudores por prestamos locales</v>
      </c>
      <c r="N155" t="str">
        <f>VLOOKUP(D155,'plan de cuentas'!C:J,7,0)</f>
        <v>Activos no Corrientes</v>
      </c>
      <c r="P155" t="str">
        <f t="shared" si="13"/>
        <v>25702</v>
      </c>
      <c r="Q155" t="str">
        <f t="shared" si="14"/>
        <v>15</v>
      </c>
    </row>
    <row r="156" spans="1:17" hidden="1" x14ac:dyDescent="0.25">
      <c r="A156" s="644" t="s">
        <v>5208</v>
      </c>
      <c r="B156" s="384">
        <v>6</v>
      </c>
      <c r="C156" s="710">
        <v>151025702088990</v>
      </c>
      <c r="D156" s="385" t="s">
        <v>4506</v>
      </c>
      <c r="E156" t="str">
        <f t="shared" si="11"/>
        <v>150102570208899</v>
      </c>
      <c r="F156" t="str">
        <f t="shared" si="12"/>
        <v>0</v>
      </c>
      <c r="G156">
        <f>+VLOOKUP(L156,BG!$D$10:$F$70,3,FALSE)</f>
        <v>6</v>
      </c>
      <c r="H156" s="385" t="s">
        <v>4512</v>
      </c>
      <c r="I156" s="721">
        <v>2068550</v>
      </c>
      <c r="J156" s="314">
        <f t="shared" si="10"/>
        <v>2068.5500000000002</v>
      </c>
      <c r="K156" t="str">
        <f>+VLOOKUP(D156,'plan de cuentas'!C:G,4,0)</f>
        <v>ACTIVOS</v>
      </c>
      <c r="L156" t="str">
        <f>VLOOKUP(D156,'plan de cuentas'!C:H,5,0)</f>
        <v>Otros créditos CP</v>
      </c>
      <c r="M156" t="str">
        <f>VLOOKUP(D156,'plan de cuentas'!C:I,6,0)</f>
        <v>Otros Deudores</v>
      </c>
      <c r="N156" t="str">
        <f>VLOOKUP(D156,'plan de cuentas'!C:J,7,0)</f>
        <v>Activos Corrientes</v>
      </c>
      <c r="P156" t="str">
        <f t="shared" si="13"/>
        <v>25702</v>
      </c>
      <c r="Q156" t="str">
        <f t="shared" si="14"/>
        <v>15</v>
      </c>
    </row>
    <row r="157" spans="1:17" hidden="1" x14ac:dyDescent="0.25">
      <c r="A157" s="644" t="s">
        <v>5208</v>
      </c>
      <c r="B157" s="383">
        <v>6</v>
      </c>
      <c r="C157" s="709">
        <v>151025702090990</v>
      </c>
      <c r="D157" s="499" t="s">
        <v>968</v>
      </c>
      <c r="E157" t="str">
        <f t="shared" si="11"/>
        <v>150102570209099</v>
      </c>
      <c r="F157" t="str">
        <f t="shared" si="12"/>
        <v>0</v>
      </c>
      <c r="G157">
        <f>+VLOOKUP(L157,BG!$D$10:$F$70,3,FALSE)</f>
        <v>6</v>
      </c>
      <c r="H157" s="499" t="s">
        <v>969</v>
      </c>
      <c r="I157" s="719">
        <v>476877223</v>
      </c>
      <c r="J157" s="314">
        <f t="shared" si="10"/>
        <v>476877.223</v>
      </c>
      <c r="K157" t="str">
        <f>+VLOOKUP(D157,'plan de cuentas'!C:G,4,0)</f>
        <v>ACTIVOS</v>
      </c>
      <c r="L157" t="str">
        <f>VLOOKUP(D157,'plan de cuentas'!C:H,5,0)</f>
        <v>Otros créditos CP</v>
      </c>
      <c r="M157" t="str">
        <f>VLOOKUP(D157,'plan de cuentas'!C:I,6,0)</f>
        <v>Otros Deudores</v>
      </c>
      <c r="N157" t="str">
        <f>VLOOKUP(D157,'plan de cuentas'!C:J,7,0)</f>
        <v>Activos Corrientes</v>
      </c>
      <c r="P157" t="str">
        <f t="shared" si="13"/>
        <v>25702</v>
      </c>
      <c r="Q157" t="str">
        <f t="shared" si="14"/>
        <v>15</v>
      </c>
    </row>
    <row r="158" spans="1:17" hidden="1" x14ac:dyDescent="0.25">
      <c r="A158" s="644" t="s">
        <v>5208</v>
      </c>
      <c r="B158" s="384">
        <v>6</v>
      </c>
      <c r="C158" s="710">
        <v>151025702113990</v>
      </c>
      <c r="D158" s="385" t="s">
        <v>4722</v>
      </c>
      <c r="E158" t="str">
        <f t="shared" si="11"/>
        <v>150102570211399</v>
      </c>
      <c r="F158" t="str">
        <f t="shared" si="12"/>
        <v>0</v>
      </c>
      <c r="G158">
        <f>+VLOOKUP(L158,BG!$D$10:$F$70,3,FALSE)</f>
        <v>6</v>
      </c>
      <c r="H158" s="385" t="s">
        <v>5240</v>
      </c>
      <c r="I158" s="720">
        <v>659090909</v>
      </c>
      <c r="J158" s="314">
        <f t="shared" si="10"/>
        <v>659090.90899999999</v>
      </c>
      <c r="K158" t="str">
        <f>+VLOOKUP(D158,'plan de cuentas'!C:G,4,0)</f>
        <v>ACTIVOS</v>
      </c>
      <c r="L158" t="str">
        <f>VLOOKUP(D158,'plan de cuentas'!C:H,5,0)</f>
        <v>Otros créditos CP</v>
      </c>
      <c r="M158" t="str">
        <f>VLOOKUP(D158,'plan de cuentas'!C:I,6,0)</f>
        <v>Otros Deudores</v>
      </c>
      <c r="N158" t="str">
        <f>VLOOKUP(D158,'plan de cuentas'!C:J,7,0)</f>
        <v>Activos Corrientes</v>
      </c>
      <c r="P158" t="str">
        <f t="shared" si="13"/>
        <v>25702</v>
      </c>
      <c r="Q158" t="str">
        <f t="shared" si="14"/>
        <v>15</v>
      </c>
    </row>
    <row r="159" spans="1:17" hidden="1" x14ac:dyDescent="0.25">
      <c r="A159" s="644" t="s">
        <v>5208</v>
      </c>
      <c r="B159" s="383">
        <v>6</v>
      </c>
      <c r="C159" s="709">
        <v>151025702114990</v>
      </c>
      <c r="D159" s="499" t="s">
        <v>5209</v>
      </c>
      <c r="E159" t="str">
        <f t="shared" si="11"/>
        <v>150102570211499</v>
      </c>
      <c r="F159" t="str">
        <f t="shared" si="12"/>
        <v>0</v>
      </c>
      <c r="G159">
        <f>+VLOOKUP(L159,BG!$D$10:$F$70,3,FALSE)</f>
        <v>6</v>
      </c>
      <c r="H159" s="499" t="s">
        <v>5241</v>
      </c>
      <c r="I159" s="719">
        <v>9276703</v>
      </c>
      <c r="J159" s="314">
        <f t="shared" si="10"/>
        <v>9276.7029999999995</v>
      </c>
      <c r="K159" t="str">
        <f>+VLOOKUP(D159,'plan de cuentas'!C:G,4,0)</f>
        <v>ACTIVOS</v>
      </c>
      <c r="L159" t="str">
        <f>VLOOKUP(D159,'plan de cuentas'!C:H,5,0)</f>
        <v>Otros créditos CP</v>
      </c>
      <c r="M159" t="str">
        <f>VLOOKUP(D159,'plan de cuentas'!C:I,6,0)</f>
        <v>Otros Deudores</v>
      </c>
      <c r="N159" t="str">
        <f>VLOOKUP(D159,'plan de cuentas'!C:J,7,0)</f>
        <v>Activos Corrientes</v>
      </c>
      <c r="P159" t="str">
        <f t="shared" si="13"/>
        <v>25702</v>
      </c>
      <c r="Q159" t="str">
        <f t="shared" si="14"/>
        <v>15</v>
      </c>
    </row>
    <row r="160" spans="1:17" hidden="1" x14ac:dyDescent="0.25">
      <c r="A160" s="644" t="s">
        <v>5208</v>
      </c>
      <c r="B160" s="384">
        <v>6</v>
      </c>
      <c r="C160" s="710">
        <v>151025702153990</v>
      </c>
      <c r="D160" s="385" t="s">
        <v>4536</v>
      </c>
      <c r="E160" t="str">
        <f t="shared" si="11"/>
        <v>150102570215399</v>
      </c>
      <c r="F160" t="str">
        <f t="shared" si="12"/>
        <v>0</v>
      </c>
      <c r="G160">
        <f>+VLOOKUP(L160,BG!$D$10:$F$70,3,FALSE)</f>
        <v>6</v>
      </c>
      <c r="H160" s="385" t="s">
        <v>4577</v>
      </c>
      <c r="I160" s="720">
        <v>15145794</v>
      </c>
      <c r="J160" s="314">
        <f t="shared" si="10"/>
        <v>15145.794</v>
      </c>
      <c r="K160" t="str">
        <f>+VLOOKUP(D160,'plan de cuentas'!C:G,4,0)</f>
        <v>ACTIVOS</v>
      </c>
      <c r="L160" t="str">
        <f>VLOOKUP(D160,'plan de cuentas'!C:H,5,0)</f>
        <v>Otros créditos CP</v>
      </c>
      <c r="M160" t="str">
        <f>VLOOKUP(D160,'plan de cuentas'!C:I,6,0)</f>
        <v>Otros Deudores</v>
      </c>
      <c r="N160" t="str">
        <f>VLOOKUP(D160,'plan de cuentas'!C:J,7,0)</f>
        <v>Activos Corrientes</v>
      </c>
      <c r="P160" t="str">
        <f t="shared" si="13"/>
        <v>25702</v>
      </c>
      <c r="Q160" t="str">
        <f t="shared" si="14"/>
        <v>15</v>
      </c>
    </row>
    <row r="161" spans="1:17" hidden="1" x14ac:dyDescent="0.25">
      <c r="A161" s="644" t="s">
        <v>5208</v>
      </c>
      <c r="B161" s="383">
        <v>6</v>
      </c>
      <c r="C161" s="709">
        <v>151025702154990</v>
      </c>
      <c r="D161" s="499" t="s">
        <v>4537</v>
      </c>
      <c r="E161" t="str">
        <f t="shared" si="11"/>
        <v>150102570215499</v>
      </c>
      <c r="F161" t="str">
        <f t="shared" si="12"/>
        <v>0</v>
      </c>
      <c r="G161">
        <f>+VLOOKUP(L161,BG!$D$10:$F$70,3,FALSE)</f>
        <v>6</v>
      </c>
      <c r="H161" s="499" t="s">
        <v>4578</v>
      </c>
      <c r="I161" s="719">
        <v>16609834</v>
      </c>
      <c r="J161" s="314">
        <f t="shared" si="10"/>
        <v>16609.833999999999</v>
      </c>
      <c r="K161" t="str">
        <f>+VLOOKUP(D161,'plan de cuentas'!C:G,4,0)</f>
        <v>ACTIVOS</v>
      </c>
      <c r="L161" t="str">
        <f>VLOOKUP(D161,'plan de cuentas'!C:H,5,0)</f>
        <v>Otros créditos CP</v>
      </c>
      <c r="M161" t="str">
        <f>VLOOKUP(D161,'plan de cuentas'!C:I,6,0)</f>
        <v>Otros Deudores</v>
      </c>
      <c r="N161" t="str">
        <f>VLOOKUP(D161,'plan de cuentas'!C:J,7,0)</f>
        <v>Activos Corrientes</v>
      </c>
      <c r="P161" t="str">
        <f t="shared" si="13"/>
        <v>25702</v>
      </c>
      <c r="Q161" t="str">
        <f t="shared" si="14"/>
        <v>15</v>
      </c>
    </row>
    <row r="162" spans="1:17" hidden="1" x14ac:dyDescent="0.25">
      <c r="A162" s="644" t="s">
        <v>5208</v>
      </c>
      <c r="B162" s="384">
        <v>6</v>
      </c>
      <c r="C162" s="710">
        <v>151025702157990</v>
      </c>
      <c r="D162" s="385" t="s">
        <v>5181</v>
      </c>
      <c r="E162" t="str">
        <f t="shared" si="11"/>
        <v>150102570215799</v>
      </c>
      <c r="F162" t="str">
        <f t="shared" si="12"/>
        <v>0</v>
      </c>
      <c r="G162">
        <f>+VLOOKUP(L162,BG!$D$10:$F$70,3,FALSE)</f>
        <v>6</v>
      </c>
      <c r="H162" s="385" t="s">
        <v>5193</v>
      </c>
      <c r="I162" s="720">
        <v>475000</v>
      </c>
      <c r="J162" s="314">
        <f t="shared" si="10"/>
        <v>475</v>
      </c>
      <c r="K162" t="str">
        <f>+VLOOKUP(D162,'plan de cuentas'!C:G,4,0)</f>
        <v>ACTIVOS</v>
      </c>
      <c r="L162" t="str">
        <f>VLOOKUP(D162,'plan de cuentas'!C:H,5,0)</f>
        <v>Otros créditos CP</v>
      </c>
      <c r="M162" t="str">
        <f>VLOOKUP(D162,'plan de cuentas'!C:I,6,0)</f>
        <v>Otros Deudores</v>
      </c>
      <c r="N162" t="str">
        <f>VLOOKUP(D162,'plan de cuentas'!C:J,7,0)</f>
        <v>Activos Corrientes</v>
      </c>
      <c r="P162" t="str">
        <f t="shared" si="13"/>
        <v>25702</v>
      </c>
      <c r="Q162" t="str">
        <f t="shared" si="14"/>
        <v>15</v>
      </c>
    </row>
    <row r="163" spans="1:17" hidden="1" x14ac:dyDescent="0.25">
      <c r="A163" s="644" t="s">
        <v>5208</v>
      </c>
      <c r="B163" s="383">
        <v>6</v>
      </c>
      <c r="C163" s="709">
        <v>151025702270990</v>
      </c>
      <c r="D163" s="499" t="s">
        <v>2284</v>
      </c>
      <c r="E163" t="str">
        <f t="shared" si="11"/>
        <v>150102570227099</v>
      </c>
      <c r="F163" t="str">
        <f t="shared" si="12"/>
        <v>0</v>
      </c>
      <c r="G163">
        <f>+VLOOKUP(L163,BG!$D$10:$F$70,3,FALSE)</f>
        <v>6</v>
      </c>
      <c r="H163" s="499" t="s">
        <v>5242</v>
      </c>
      <c r="I163" s="719">
        <v>12208633</v>
      </c>
      <c r="J163" s="314">
        <f t="shared" si="10"/>
        <v>12208.633</v>
      </c>
      <c r="K163" t="str">
        <f>+VLOOKUP(D163,'plan de cuentas'!C:G,4,0)</f>
        <v>ACTIVOS</v>
      </c>
      <c r="L163" t="str">
        <f>VLOOKUP(D163,'plan de cuentas'!C:H,5,0)</f>
        <v>Otros créditos CP</v>
      </c>
      <c r="M163" t="str">
        <f>VLOOKUP(D163,'plan de cuentas'!C:I,6,0)</f>
        <v>Otros Deudores</v>
      </c>
      <c r="N163" t="str">
        <f>VLOOKUP(D163,'plan de cuentas'!C:J,7,0)</f>
        <v>Activos Corrientes</v>
      </c>
      <c r="P163" t="str">
        <f t="shared" si="13"/>
        <v>25702</v>
      </c>
      <c r="Q163" t="str">
        <f t="shared" si="14"/>
        <v>15</v>
      </c>
    </row>
    <row r="164" spans="1:17" hidden="1" x14ac:dyDescent="0.25">
      <c r="A164" s="644" t="s">
        <v>5208</v>
      </c>
      <c r="B164" s="384">
        <v>6</v>
      </c>
      <c r="C164" s="710">
        <v>151025702297010</v>
      </c>
      <c r="D164" s="385" t="s">
        <v>4469</v>
      </c>
      <c r="E164" t="str">
        <f t="shared" si="11"/>
        <v>150102570229701</v>
      </c>
      <c r="F164" t="str">
        <f t="shared" si="12"/>
        <v>0</v>
      </c>
      <c r="G164">
        <f>+VLOOKUP(L164,BG!$D$10:$F$70,3,FALSE)</f>
        <v>6</v>
      </c>
      <c r="H164" s="385" t="s">
        <v>4724</v>
      </c>
      <c r="I164" s="720">
        <v>1808791649</v>
      </c>
      <c r="J164" s="314">
        <f t="shared" si="10"/>
        <v>1808791.649</v>
      </c>
      <c r="K164" t="str">
        <f>+VLOOKUP(D164,'plan de cuentas'!C:G,4,0)</f>
        <v>ACTIVOS</v>
      </c>
      <c r="L164" t="str">
        <f>VLOOKUP(D164,'plan de cuentas'!C:H,5,0)</f>
        <v>Otros créditos CP</v>
      </c>
      <c r="M164" t="str">
        <f>VLOOKUP(D164,'plan de cuentas'!C:I,6,0)</f>
        <v>Otros Deudores</v>
      </c>
      <c r="N164" t="str">
        <f>VLOOKUP(D164,'plan de cuentas'!C:J,7,0)</f>
        <v>Activos Corrientes</v>
      </c>
      <c r="P164" t="str">
        <f t="shared" si="13"/>
        <v>25702</v>
      </c>
      <c r="Q164" t="str">
        <f t="shared" si="14"/>
        <v>15</v>
      </c>
    </row>
    <row r="165" spans="1:17" hidden="1" x14ac:dyDescent="0.25">
      <c r="A165" s="644" t="s">
        <v>5208</v>
      </c>
      <c r="B165" s="383">
        <v>6</v>
      </c>
      <c r="C165" s="709">
        <v>151025702301990</v>
      </c>
      <c r="D165" s="499" t="s">
        <v>5182</v>
      </c>
      <c r="E165" t="str">
        <f t="shared" si="11"/>
        <v>150102570230199</v>
      </c>
      <c r="F165" t="str">
        <f t="shared" si="12"/>
        <v>0</v>
      </c>
      <c r="G165">
        <f>+VLOOKUP(L165,BG!$D$10:$F$70,3,FALSE)</f>
        <v>6</v>
      </c>
      <c r="H165" s="499" t="s">
        <v>5243</v>
      </c>
      <c r="I165" s="719">
        <v>7302329</v>
      </c>
      <c r="J165" s="314">
        <f t="shared" si="10"/>
        <v>7302.3289999999997</v>
      </c>
      <c r="K165" t="str">
        <f>+VLOOKUP(D165,'plan de cuentas'!C:G,4,0)</f>
        <v>ACTIVOS</v>
      </c>
      <c r="L165" t="str">
        <f>VLOOKUP(D165,'plan de cuentas'!C:H,5,0)</f>
        <v>Otros créditos CP</v>
      </c>
      <c r="M165" t="str">
        <f>VLOOKUP(D165,'plan de cuentas'!C:I,6,0)</f>
        <v>Otros Deudores</v>
      </c>
      <c r="N165" t="str">
        <f>VLOOKUP(D165,'plan de cuentas'!C:J,7,0)</f>
        <v>Activos Corrientes</v>
      </c>
      <c r="P165" t="str">
        <f t="shared" si="13"/>
        <v>25702</v>
      </c>
      <c r="Q165" t="str">
        <f t="shared" si="14"/>
        <v>15</v>
      </c>
    </row>
    <row r="166" spans="1:17" hidden="1" x14ac:dyDescent="0.25">
      <c r="A166" s="644" t="s">
        <v>5208</v>
      </c>
      <c r="B166" s="384">
        <v>6</v>
      </c>
      <c r="C166" s="710">
        <v>151025702305990</v>
      </c>
      <c r="D166" s="385" t="s">
        <v>5210</v>
      </c>
      <c r="E166" t="str">
        <f t="shared" si="11"/>
        <v>150102570230599</v>
      </c>
      <c r="F166" t="str">
        <f t="shared" si="12"/>
        <v>0</v>
      </c>
      <c r="G166">
        <f>+VLOOKUP(L166,BG!$D$10:$F$70,3,FALSE)</f>
        <v>6</v>
      </c>
      <c r="H166" s="385" t="s">
        <v>5244</v>
      </c>
      <c r="I166" s="720">
        <v>735480822</v>
      </c>
      <c r="J166" s="314">
        <f t="shared" si="10"/>
        <v>735480.82200000004</v>
      </c>
      <c r="K166" t="str">
        <f>+VLOOKUP(D166,'plan de cuentas'!C:G,4,0)</f>
        <v>ACTIVOS</v>
      </c>
      <c r="L166" t="str">
        <f>VLOOKUP(D166,'plan de cuentas'!C:H,5,0)</f>
        <v>Otros créditos CP</v>
      </c>
      <c r="M166" t="str">
        <f>VLOOKUP(D166,'plan de cuentas'!C:I,6,0)</f>
        <v>Otros Deudores</v>
      </c>
      <c r="N166" t="str">
        <f>VLOOKUP(D166,'plan de cuentas'!C:J,7,0)</f>
        <v>Activos Corrientes</v>
      </c>
      <c r="P166" t="str">
        <f t="shared" si="13"/>
        <v>25702</v>
      </c>
      <c r="Q166" t="str">
        <f t="shared" si="14"/>
        <v>15</v>
      </c>
    </row>
    <row r="167" spans="1:17" hidden="1" x14ac:dyDescent="0.25">
      <c r="A167" s="644" t="s">
        <v>5208</v>
      </c>
      <c r="B167" s="383">
        <v>6</v>
      </c>
      <c r="C167" s="709">
        <v>151025702311010</v>
      </c>
      <c r="D167" s="499" t="s">
        <v>5211</v>
      </c>
      <c r="E167" t="str">
        <f t="shared" si="11"/>
        <v>150102570231101</v>
      </c>
      <c r="F167" t="str">
        <f t="shared" si="12"/>
        <v>0</v>
      </c>
      <c r="G167">
        <f>+VLOOKUP(L167,BG!$D$10:$F$70,3,FALSE)</f>
        <v>6</v>
      </c>
      <c r="H167" s="499" t="s">
        <v>5245</v>
      </c>
      <c r="I167" s="719">
        <v>279533499</v>
      </c>
      <c r="J167" s="314">
        <f t="shared" si="10"/>
        <v>279533.49900000001</v>
      </c>
      <c r="K167" t="str">
        <f>+VLOOKUP(D167,'plan de cuentas'!C:G,4,0)</f>
        <v>ACTIVOS</v>
      </c>
      <c r="L167" t="str">
        <f>VLOOKUP(D167,'plan de cuentas'!C:H,5,0)</f>
        <v>Otros créditos CP</v>
      </c>
      <c r="M167" t="str">
        <f>VLOOKUP(D167,'plan de cuentas'!C:I,6,0)</f>
        <v>Otros Deudores</v>
      </c>
      <c r="N167" t="str">
        <f>VLOOKUP(D167,'plan de cuentas'!C:J,7,0)</f>
        <v>Activos Corrientes</v>
      </c>
      <c r="P167" t="str">
        <f t="shared" si="13"/>
        <v>25702</v>
      </c>
      <c r="Q167" t="str">
        <f t="shared" si="14"/>
        <v>15</v>
      </c>
    </row>
    <row r="168" spans="1:17" hidden="1" x14ac:dyDescent="0.25">
      <c r="A168" s="644" t="s">
        <v>5208</v>
      </c>
      <c r="B168" s="384">
        <v>6</v>
      </c>
      <c r="C168" s="710">
        <v>151025704000990</v>
      </c>
      <c r="D168" s="385" t="s">
        <v>3547</v>
      </c>
      <c r="E168" t="str">
        <f t="shared" si="11"/>
        <v>150102570400099</v>
      </c>
      <c r="F168" t="str">
        <f t="shared" si="12"/>
        <v>0</v>
      </c>
      <c r="G168">
        <f>+VLOOKUP(L168,BG!$D$10:$F$70,3,FALSE)</f>
        <v>6</v>
      </c>
      <c r="H168" s="385" t="s">
        <v>3548</v>
      </c>
      <c r="I168" s="720">
        <v>55403460</v>
      </c>
      <c r="J168" s="314">
        <f t="shared" si="10"/>
        <v>55403.46</v>
      </c>
      <c r="K168" t="str">
        <f>+VLOOKUP(D168,'plan de cuentas'!C:G,4,0)</f>
        <v>ACTIVOS</v>
      </c>
      <c r="L168" t="str">
        <f>VLOOKUP(D168,'plan de cuentas'!C:H,5,0)</f>
        <v>Otros créditos CP</v>
      </c>
      <c r="M168" t="str">
        <f>VLOOKUP(D168,'plan de cuentas'!C:I,6,0)</f>
        <v>Otros Creditos CP</v>
      </c>
      <c r="N168" t="str">
        <f>VLOOKUP(D168,'plan de cuentas'!C:J,7,0)</f>
        <v>Activos Corrientes</v>
      </c>
      <c r="P168" t="str">
        <f t="shared" si="13"/>
        <v>25704</v>
      </c>
      <c r="Q168" t="str">
        <f t="shared" si="14"/>
        <v>15</v>
      </c>
    </row>
    <row r="169" spans="1:17" hidden="1" x14ac:dyDescent="0.25">
      <c r="A169" s="644" t="s">
        <v>5208</v>
      </c>
      <c r="B169" s="383">
        <v>6</v>
      </c>
      <c r="C169" s="709">
        <v>151025704001010</v>
      </c>
      <c r="D169" s="499" t="s">
        <v>3550</v>
      </c>
      <c r="E169" t="str">
        <f t="shared" si="11"/>
        <v>150102570400101</v>
      </c>
      <c r="F169" t="str">
        <f t="shared" si="12"/>
        <v>0</v>
      </c>
      <c r="G169">
        <f>+VLOOKUP(L169,BG!$D$10:$F$70,3,FALSE)</f>
        <v>6</v>
      </c>
      <c r="H169" s="499" t="s">
        <v>3551</v>
      </c>
      <c r="I169" s="719">
        <v>94382763838</v>
      </c>
      <c r="J169" s="314">
        <f t="shared" si="10"/>
        <v>94382763.838</v>
      </c>
      <c r="K169" t="str">
        <f>+VLOOKUP(D169,'plan de cuentas'!C:G,4,0)</f>
        <v>ACTIVOS</v>
      </c>
      <c r="L169" t="str">
        <f>VLOOKUP(D169,'plan de cuentas'!C:H,5,0)</f>
        <v>Otros créditos CP</v>
      </c>
      <c r="M169" t="str">
        <f>VLOOKUP(D169,'plan de cuentas'!C:I,6,0)</f>
        <v>Otros Creditos CP</v>
      </c>
      <c r="N169" t="str">
        <f>VLOOKUP(D169,'plan de cuentas'!C:J,7,0)</f>
        <v>Activos Corrientes</v>
      </c>
      <c r="P169" t="str">
        <f t="shared" si="13"/>
        <v>25704</v>
      </c>
      <c r="Q169" t="str">
        <f t="shared" si="14"/>
        <v>15</v>
      </c>
    </row>
    <row r="170" spans="1:17" hidden="1" x14ac:dyDescent="0.25">
      <c r="A170" s="644" t="s">
        <v>5208</v>
      </c>
      <c r="B170" s="384">
        <v>6</v>
      </c>
      <c r="C170" s="710">
        <v>151025704001990</v>
      </c>
      <c r="D170" s="385" t="s">
        <v>3553</v>
      </c>
      <c r="E170" t="str">
        <f t="shared" si="11"/>
        <v>150102570400199</v>
      </c>
      <c r="F170" t="str">
        <f t="shared" si="12"/>
        <v>0</v>
      </c>
      <c r="G170">
        <f>+VLOOKUP(L170,BG!$D$10:$F$70,3,FALSE)</f>
        <v>6</v>
      </c>
      <c r="H170" s="385" t="s">
        <v>3554</v>
      </c>
      <c r="I170" s="720">
        <v>496023096200</v>
      </c>
      <c r="J170" s="314">
        <f t="shared" si="10"/>
        <v>496023096.19999999</v>
      </c>
      <c r="K170" t="str">
        <f>+VLOOKUP(D170,'plan de cuentas'!C:G,4,0)</f>
        <v>ACTIVOS</v>
      </c>
      <c r="L170" t="str">
        <f>VLOOKUP(D170,'plan de cuentas'!C:H,5,0)</f>
        <v>Otros créditos CP</v>
      </c>
      <c r="M170" t="str">
        <f>VLOOKUP(D170,'plan de cuentas'!C:I,6,0)</f>
        <v>Otros Creditos CP</v>
      </c>
      <c r="N170" t="str">
        <f>VLOOKUP(D170,'plan de cuentas'!C:J,7,0)</f>
        <v>Activos Corrientes</v>
      </c>
      <c r="P170" t="str">
        <f t="shared" si="13"/>
        <v>25704</v>
      </c>
      <c r="Q170" t="str">
        <f t="shared" si="14"/>
        <v>15</v>
      </c>
    </row>
    <row r="171" spans="1:17" hidden="1" x14ac:dyDescent="0.25">
      <c r="A171" s="644" t="s">
        <v>5208</v>
      </c>
      <c r="B171" s="383">
        <v>6</v>
      </c>
      <c r="C171" s="709">
        <v>151025704002010</v>
      </c>
      <c r="D171" s="499" t="s">
        <v>3556</v>
      </c>
      <c r="E171" t="str">
        <f t="shared" si="11"/>
        <v>150102570400201</v>
      </c>
      <c r="F171" t="str">
        <f t="shared" si="12"/>
        <v>0</v>
      </c>
      <c r="G171">
        <f>+VLOOKUP(L171,BG!$D$10:$F$70,3,FALSE)</f>
        <v>6</v>
      </c>
      <c r="H171" s="499" t="s">
        <v>3557</v>
      </c>
      <c r="I171" s="719">
        <v>6429156320</v>
      </c>
      <c r="J171" s="314">
        <f t="shared" si="10"/>
        <v>6429156.3200000003</v>
      </c>
      <c r="K171" t="str">
        <f>+VLOOKUP(D171,'plan de cuentas'!C:G,4,0)</f>
        <v>ACTIVOS</v>
      </c>
      <c r="L171" t="str">
        <f>VLOOKUP(D171,'plan de cuentas'!C:H,5,0)</f>
        <v>Otros créditos CP</v>
      </c>
      <c r="M171" t="str">
        <f>VLOOKUP(D171,'plan de cuentas'!C:I,6,0)</f>
        <v>Otros Creditos CP</v>
      </c>
      <c r="N171" t="str">
        <f>VLOOKUP(D171,'plan de cuentas'!C:J,7,0)</f>
        <v>Activos Corrientes</v>
      </c>
      <c r="P171" t="str">
        <f t="shared" si="13"/>
        <v>25704</v>
      </c>
      <c r="Q171" t="str">
        <f t="shared" si="14"/>
        <v>15</v>
      </c>
    </row>
    <row r="172" spans="1:17" hidden="1" x14ac:dyDescent="0.25">
      <c r="A172" s="644" t="s">
        <v>5208</v>
      </c>
      <c r="B172" s="384">
        <v>6</v>
      </c>
      <c r="C172" s="710">
        <v>151025704002990</v>
      </c>
      <c r="D172" s="385" t="s">
        <v>3559</v>
      </c>
      <c r="E172" t="str">
        <f t="shared" si="11"/>
        <v>150102570400299</v>
      </c>
      <c r="F172" t="str">
        <f t="shared" si="12"/>
        <v>0</v>
      </c>
      <c r="G172">
        <f>+VLOOKUP(L172,BG!$D$10:$F$70,3,FALSE)</f>
        <v>6</v>
      </c>
      <c r="H172" s="385" t="s">
        <v>3560</v>
      </c>
      <c r="I172" s="720">
        <v>-169962229871</v>
      </c>
      <c r="J172" s="314">
        <f t="shared" si="10"/>
        <v>-169962229.87099999</v>
      </c>
      <c r="K172" t="str">
        <f>+VLOOKUP(D172,'plan de cuentas'!C:G,4,0)</f>
        <v>ACTIVOS</v>
      </c>
      <c r="L172" t="str">
        <f>VLOOKUP(D172,'plan de cuentas'!C:H,5,0)</f>
        <v>Otros créditos CP</v>
      </c>
      <c r="M172" t="str">
        <f>VLOOKUP(D172,'plan de cuentas'!C:I,6,0)</f>
        <v>Otros Creditos CP</v>
      </c>
      <c r="N172" t="str">
        <f>VLOOKUP(D172,'plan de cuentas'!C:J,7,0)</f>
        <v>Activos Corrientes</v>
      </c>
      <c r="P172" t="str">
        <f t="shared" si="13"/>
        <v>25704</v>
      </c>
      <c r="Q172" t="str">
        <f t="shared" si="14"/>
        <v>15</v>
      </c>
    </row>
    <row r="173" spans="1:17" hidden="1" x14ac:dyDescent="0.25">
      <c r="A173" s="644" t="s">
        <v>5208</v>
      </c>
      <c r="B173" s="383">
        <v>6</v>
      </c>
      <c r="C173" s="709">
        <v>151025704003990</v>
      </c>
      <c r="D173" s="499" t="s">
        <v>3562</v>
      </c>
      <c r="E173" t="str">
        <f t="shared" si="11"/>
        <v>150102570400399</v>
      </c>
      <c r="F173" t="str">
        <f t="shared" si="12"/>
        <v>0</v>
      </c>
      <c r="G173">
        <f>+VLOOKUP(L173,BG!$D$10:$F$70,3,FALSE)</f>
        <v>6</v>
      </c>
      <c r="H173" s="499" t="s">
        <v>3563</v>
      </c>
      <c r="I173" s="719">
        <v>-491300</v>
      </c>
      <c r="J173" s="314">
        <f t="shared" si="10"/>
        <v>-491.3</v>
      </c>
      <c r="K173" t="str">
        <f>+VLOOKUP(D173,'plan de cuentas'!C:G,4,0)</f>
        <v>ACTIVOS</v>
      </c>
      <c r="L173" t="str">
        <f>VLOOKUP(D173,'plan de cuentas'!C:H,5,0)</f>
        <v>Otros créditos CP</v>
      </c>
      <c r="M173" t="str">
        <f>VLOOKUP(D173,'plan de cuentas'!C:I,6,0)</f>
        <v>Otros Creditos CP</v>
      </c>
      <c r="N173" t="str">
        <f>VLOOKUP(D173,'plan de cuentas'!C:J,7,0)</f>
        <v>Activos Corrientes</v>
      </c>
      <c r="P173" t="str">
        <f t="shared" si="13"/>
        <v>25704</v>
      </c>
      <c r="Q173" t="str">
        <f t="shared" si="14"/>
        <v>15</v>
      </c>
    </row>
    <row r="174" spans="1:17" hidden="1" x14ac:dyDescent="0.25">
      <c r="A174" s="644" t="s">
        <v>5208</v>
      </c>
      <c r="B174" s="384">
        <v>6</v>
      </c>
      <c r="C174" s="710">
        <v>151025704004990</v>
      </c>
      <c r="D174" s="385" t="s">
        <v>3565</v>
      </c>
      <c r="E174" t="str">
        <f t="shared" si="11"/>
        <v>150102570400499</v>
      </c>
      <c r="F174" t="str">
        <f t="shared" si="12"/>
        <v>0</v>
      </c>
      <c r="G174">
        <f>+VLOOKUP(L174,BG!$D$10:$F$70,3,FALSE)</f>
        <v>6</v>
      </c>
      <c r="H174" s="385" t="s">
        <v>3566</v>
      </c>
      <c r="I174" s="720">
        <v>-37761644</v>
      </c>
      <c r="J174" s="314">
        <f t="shared" si="10"/>
        <v>-37761.644</v>
      </c>
      <c r="K174" t="str">
        <f>+VLOOKUP(D174,'plan de cuentas'!C:G,4,0)</f>
        <v>ACTIVOS</v>
      </c>
      <c r="L174" t="str">
        <f>VLOOKUP(D174,'plan de cuentas'!C:H,5,0)</f>
        <v>Otros créditos CP</v>
      </c>
      <c r="M174" t="str">
        <f>VLOOKUP(D174,'plan de cuentas'!C:I,6,0)</f>
        <v>Otros Creditos CP</v>
      </c>
      <c r="N174" t="str">
        <f>VLOOKUP(D174,'plan de cuentas'!C:J,7,0)</f>
        <v>Activos Corrientes</v>
      </c>
      <c r="P174" t="str">
        <f t="shared" si="13"/>
        <v>25704</v>
      </c>
      <c r="Q174" t="str">
        <f t="shared" si="14"/>
        <v>15</v>
      </c>
    </row>
    <row r="175" spans="1:17" hidden="1" x14ac:dyDescent="0.25">
      <c r="A175" s="644" t="s">
        <v>5208</v>
      </c>
      <c r="B175" s="383">
        <v>6</v>
      </c>
      <c r="C175" s="709">
        <v>151025704005010</v>
      </c>
      <c r="D175" s="499" t="s">
        <v>3568</v>
      </c>
      <c r="E175" t="str">
        <f t="shared" si="11"/>
        <v>150102570400501</v>
      </c>
      <c r="F175" t="str">
        <f t="shared" si="12"/>
        <v>0</v>
      </c>
      <c r="G175">
        <f>+VLOOKUP(L175,BG!$D$10:$F$70,3,FALSE)</f>
        <v>6</v>
      </c>
      <c r="H175" s="499" t="s">
        <v>3569</v>
      </c>
      <c r="I175" s="719">
        <v>-564442235</v>
      </c>
      <c r="J175" s="314">
        <f t="shared" si="10"/>
        <v>-564442.23499999999</v>
      </c>
      <c r="K175" t="str">
        <f>+VLOOKUP(D175,'plan de cuentas'!C:G,4,0)</f>
        <v>ACTIVOS</v>
      </c>
      <c r="L175" t="str">
        <f>VLOOKUP(D175,'plan de cuentas'!C:H,5,0)</f>
        <v>Otros créditos CP</v>
      </c>
      <c r="M175" t="str">
        <f>VLOOKUP(D175,'plan de cuentas'!C:I,6,0)</f>
        <v>Otros Creditos CP</v>
      </c>
      <c r="N175" t="str">
        <f>VLOOKUP(D175,'plan de cuentas'!C:J,7,0)</f>
        <v>Activos Corrientes</v>
      </c>
      <c r="P175" t="str">
        <f t="shared" si="13"/>
        <v>25704</v>
      </c>
      <c r="Q175" t="str">
        <f t="shared" si="14"/>
        <v>15</v>
      </c>
    </row>
    <row r="176" spans="1:17" hidden="1" x14ac:dyDescent="0.25">
      <c r="A176" s="644" t="s">
        <v>5208</v>
      </c>
      <c r="B176" s="384">
        <v>6</v>
      </c>
      <c r="C176" s="710">
        <v>151025704005990</v>
      </c>
      <c r="D176" s="385" t="s">
        <v>3571</v>
      </c>
      <c r="E176" t="str">
        <f t="shared" si="11"/>
        <v>150102570400599</v>
      </c>
      <c r="F176" t="str">
        <f t="shared" si="12"/>
        <v>0</v>
      </c>
      <c r="G176">
        <f>+VLOOKUP(L176,BG!$D$10:$F$70,3,FALSE)</f>
        <v>6</v>
      </c>
      <c r="H176" s="385" t="s">
        <v>3569</v>
      </c>
      <c r="I176" s="720">
        <v>-741170541</v>
      </c>
      <c r="J176" s="314">
        <f t="shared" si="10"/>
        <v>-741170.54099999997</v>
      </c>
      <c r="K176" t="str">
        <f>+VLOOKUP(D176,'plan de cuentas'!C:G,4,0)</f>
        <v>ACTIVOS</v>
      </c>
      <c r="L176" t="str">
        <f>VLOOKUP(D176,'plan de cuentas'!C:H,5,0)</f>
        <v>Otros créditos CP</v>
      </c>
      <c r="M176" t="str">
        <f>VLOOKUP(D176,'plan de cuentas'!C:I,6,0)</f>
        <v>Otros Creditos CP</v>
      </c>
      <c r="N176" t="str">
        <f>VLOOKUP(D176,'plan de cuentas'!C:J,7,0)</f>
        <v>Activos Corrientes</v>
      </c>
      <c r="P176" t="str">
        <f t="shared" si="13"/>
        <v>25704</v>
      </c>
      <c r="Q176" t="str">
        <f t="shared" si="14"/>
        <v>15</v>
      </c>
    </row>
    <row r="177" spans="1:17" hidden="1" x14ac:dyDescent="0.25">
      <c r="A177" s="644" t="s">
        <v>5208</v>
      </c>
      <c r="B177" s="383">
        <v>6</v>
      </c>
      <c r="C177" s="709">
        <v>151025704006010</v>
      </c>
      <c r="D177" s="499" t="s">
        <v>3573</v>
      </c>
      <c r="E177" t="str">
        <f t="shared" si="11"/>
        <v>150102570400601</v>
      </c>
      <c r="F177" t="str">
        <f t="shared" si="12"/>
        <v>0</v>
      </c>
      <c r="G177">
        <f>+VLOOKUP(L177,BG!$D$10:$F$70,3,FALSE)</f>
        <v>6</v>
      </c>
      <c r="H177" s="499" t="s">
        <v>3574</v>
      </c>
      <c r="I177" s="719">
        <v>18662976612</v>
      </c>
      <c r="J177" s="314">
        <f t="shared" si="10"/>
        <v>18662976.612</v>
      </c>
      <c r="K177" t="str">
        <f>+VLOOKUP(D177,'plan de cuentas'!C:G,4,0)</f>
        <v>ACTIVOS</v>
      </c>
      <c r="L177" t="str">
        <f>VLOOKUP(D177,'plan de cuentas'!C:H,5,0)</f>
        <v>Otros créditos CP</v>
      </c>
      <c r="M177" t="str">
        <f>VLOOKUP(D177,'plan de cuentas'!C:I,6,0)</f>
        <v>Otros Creditos CP</v>
      </c>
      <c r="N177" t="str">
        <f>VLOOKUP(D177,'plan de cuentas'!C:J,7,0)</f>
        <v>Activos Corrientes</v>
      </c>
      <c r="P177" t="str">
        <f t="shared" si="13"/>
        <v>25704</v>
      </c>
      <c r="Q177" t="str">
        <f t="shared" si="14"/>
        <v>15</v>
      </c>
    </row>
    <row r="178" spans="1:17" hidden="1" x14ac:dyDescent="0.25">
      <c r="A178" s="644" t="s">
        <v>5208</v>
      </c>
      <c r="B178" s="384">
        <v>6</v>
      </c>
      <c r="C178" s="710">
        <v>151025704006990</v>
      </c>
      <c r="D178" s="385" t="s">
        <v>3576</v>
      </c>
      <c r="E178" t="str">
        <f t="shared" si="11"/>
        <v>150102570400699</v>
      </c>
      <c r="F178" t="str">
        <f t="shared" si="12"/>
        <v>0</v>
      </c>
      <c r="G178">
        <f>+VLOOKUP(L178,BG!$D$10:$F$70,3,FALSE)</f>
        <v>6</v>
      </c>
      <c r="H178" s="385" t="s">
        <v>3574</v>
      </c>
      <c r="I178" s="720">
        <v>-47149562575</v>
      </c>
      <c r="J178" s="314">
        <f t="shared" si="10"/>
        <v>-47149562.575000003</v>
      </c>
      <c r="K178" t="str">
        <f>+VLOOKUP(D178,'plan de cuentas'!C:G,4,0)</f>
        <v>ACTIVOS</v>
      </c>
      <c r="L178" t="str">
        <f>VLOOKUP(D178,'plan de cuentas'!C:H,5,0)</f>
        <v>Otros créditos CP</v>
      </c>
      <c r="M178" t="str">
        <f>VLOOKUP(D178,'plan de cuentas'!C:I,6,0)</f>
        <v>Otros Creditos CP</v>
      </c>
      <c r="N178" t="str">
        <f>VLOOKUP(D178,'plan de cuentas'!C:J,7,0)</f>
        <v>Activos Corrientes</v>
      </c>
      <c r="P178" t="str">
        <f t="shared" si="13"/>
        <v>25704</v>
      </c>
      <c r="Q178" t="str">
        <f t="shared" si="14"/>
        <v>15</v>
      </c>
    </row>
    <row r="179" spans="1:17" hidden="1" x14ac:dyDescent="0.25">
      <c r="A179" s="644" t="s">
        <v>5208</v>
      </c>
      <c r="B179" s="383">
        <v>6</v>
      </c>
      <c r="C179" s="709">
        <v>151025704007010</v>
      </c>
      <c r="D179" s="499" t="s">
        <v>3578</v>
      </c>
      <c r="E179" t="str">
        <f t="shared" si="11"/>
        <v>150102570400701</v>
      </c>
      <c r="F179" t="str">
        <f t="shared" si="12"/>
        <v>0</v>
      </c>
      <c r="G179">
        <f>+VLOOKUP(L179,BG!$D$10:$F$70,3,FALSE)</f>
        <v>6</v>
      </c>
      <c r="H179" s="499" t="s">
        <v>3579</v>
      </c>
      <c r="I179" s="719">
        <v>4088328344</v>
      </c>
      <c r="J179" s="314">
        <f t="shared" si="10"/>
        <v>4088328.344</v>
      </c>
      <c r="K179" t="str">
        <f>+VLOOKUP(D179,'plan de cuentas'!C:G,4,0)</f>
        <v>ACTIVOS</v>
      </c>
      <c r="L179" t="str">
        <f>VLOOKUP(D179,'plan de cuentas'!C:H,5,0)</f>
        <v>Otros créditos CP</v>
      </c>
      <c r="M179" t="str">
        <f>VLOOKUP(D179,'plan de cuentas'!C:I,6,0)</f>
        <v>Otros Creditos CP</v>
      </c>
      <c r="N179" t="str">
        <f>VLOOKUP(D179,'plan de cuentas'!C:J,7,0)</f>
        <v>Activos Corrientes</v>
      </c>
      <c r="P179" t="str">
        <f t="shared" si="13"/>
        <v>25704</v>
      </c>
      <c r="Q179" t="str">
        <f t="shared" si="14"/>
        <v>15</v>
      </c>
    </row>
    <row r="180" spans="1:17" hidden="1" x14ac:dyDescent="0.25">
      <c r="A180" s="644" t="s">
        <v>5208</v>
      </c>
      <c r="B180" s="384">
        <v>6</v>
      </c>
      <c r="C180" s="710">
        <v>151025704007990</v>
      </c>
      <c r="D180" s="385" t="s">
        <v>3581</v>
      </c>
      <c r="E180" t="str">
        <f t="shared" si="11"/>
        <v>150102570400799</v>
      </c>
      <c r="F180" t="str">
        <f t="shared" si="12"/>
        <v>0</v>
      </c>
      <c r="G180">
        <f>+VLOOKUP(L180,BG!$D$10:$F$70,3,FALSE)</f>
        <v>6</v>
      </c>
      <c r="H180" s="385" t="s">
        <v>3579</v>
      </c>
      <c r="I180" s="720">
        <v>9353194890</v>
      </c>
      <c r="J180" s="314">
        <f t="shared" si="10"/>
        <v>9353194.8900000006</v>
      </c>
      <c r="K180" t="str">
        <f>+VLOOKUP(D180,'plan de cuentas'!C:G,4,0)</f>
        <v>ACTIVOS</v>
      </c>
      <c r="L180" t="str">
        <f>VLOOKUP(D180,'plan de cuentas'!C:H,5,0)</f>
        <v>Otros créditos CP</v>
      </c>
      <c r="M180" t="str">
        <f>VLOOKUP(D180,'plan de cuentas'!C:I,6,0)</f>
        <v>Otros Creditos CP</v>
      </c>
      <c r="N180" t="str">
        <f>VLOOKUP(D180,'plan de cuentas'!C:J,7,0)</f>
        <v>Activos Corrientes</v>
      </c>
      <c r="P180" t="str">
        <f t="shared" si="13"/>
        <v>25704</v>
      </c>
      <c r="Q180" t="str">
        <f t="shared" si="14"/>
        <v>15</v>
      </c>
    </row>
    <row r="181" spans="1:17" hidden="1" x14ac:dyDescent="0.25">
      <c r="A181" s="644" t="s">
        <v>5208</v>
      </c>
      <c r="B181" s="383">
        <v>6</v>
      </c>
      <c r="C181" s="709">
        <v>151025704008010</v>
      </c>
      <c r="D181" s="499" t="s">
        <v>3583</v>
      </c>
      <c r="E181" t="str">
        <f t="shared" si="11"/>
        <v>150102570400801</v>
      </c>
      <c r="F181" t="str">
        <f t="shared" si="12"/>
        <v>0</v>
      </c>
      <c r="G181">
        <f>+VLOOKUP(L181,BG!$D$10:$F$70,3,FALSE)</f>
        <v>6</v>
      </c>
      <c r="H181" s="499" t="s">
        <v>3584</v>
      </c>
      <c r="I181" s="719">
        <v>-1580815340</v>
      </c>
      <c r="J181" s="314">
        <f t="shared" si="10"/>
        <v>-1580815.34</v>
      </c>
      <c r="K181" t="str">
        <f>+VLOOKUP(D181,'plan de cuentas'!C:G,4,0)</f>
        <v>ACTIVOS</v>
      </c>
      <c r="L181" t="str">
        <f>VLOOKUP(D181,'plan de cuentas'!C:H,5,0)</f>
        <v>Otros créditos CP</v>
      </c>
      <c r="M181" t="str">
        <f>VLOOKUP(D181,'plan de cuentas'!C:I,6,0)</f>
        <v>Otros Creditos CP</v>
      </c>
      <c r="N181" t="str">
        <f>VLOOKUP(D181,'plan de cuentas'!C:J,7,0)</f>
        <v>Activos Corrientes</v>
      </c>
      <c r="P181" t="str">
        <f t="shared" si="13"/>
        <v>25704</v>
      </c>
      <c r="Q181" t="str">
        <f t="shared" si="14"/>
        <v>15</v>
      </c>
    </row>
    <row r="182" spans="1:17" hidden="1" x14ac:dyDescent="0.25">
      <c r="A182" s="644" t="s">
        <v>5208</v>
      </c>
      <c r="B182" s="384">
        <v>6</v>
      </c>
      <c r="C182" s="710">
        <v>151025704008990</v>
      </c>
      <c r="D182" s="385" t="s">
        <v>3586</v>
      </c>
      <c r="E182" t="str">
        <f t="shared" si="11"/>
        <v>150102570400899</v>
      </c>
      <c r="F182" t="str">
        <f t="shared" si="12"/>
        <v>0</v>
      </c>
      <c r="G182">
        <f>+VLOOKUP(L182,BG!$D$10:$F$70,3,FALSE)</f>
        <v>6</v>
      </c>
      <c r="H182" s="385" t="s">
        <v>3587</v>
      </c>
      <c r="I182" s="720">
        <v>2672939731</v>
      </c>
      <c r="J182" s="314">
        <f t="shared" si="10"/>
        <v>2672939.7310000001</v>
      </c>
      <c r="K182" t="str">
        <f>+VLOOKUP(D182,'plan de cuentas'!C:G,4,0)</f>
        <v>ACTIVOS</v>
      </c>
      <c r="L182" t="str">
        <f>VLOOKUP(D182,'plan de cuentas'!C:H,5,0)</f>
        <v>Otros créditos CP</v>
      </c>
      <c r="M182" t="str">
        <f>VLOOKUP(D182,'plan de cuentas'!C:I,6,0)</f>
        <v>Otros Creditos CP</v>
      </c>
      <c r="N182" t="str">
        <f>VLOOKUP(D182,'plan de cuentas'!C:J,7,0)</f>
        <v>Activos Corrientes</v>
      </c>
      <c r="P182" t="str">
        <f t="shared" si="13"/>
        <v>25704</v>
      </c>
      <c r="Q182" t="str">
        <f t="shared" si="14"/>
        <v>15</v>
      </c>
    </row>
    <row r="183" spans="1:17" hidden="1" x14ac:dyDescent="0.25">
      <c r="A183" s="644" t="s">
        <v>5208</v>
      </c>
      <c r="B183" s="383">
        <v>6</v>
      </c>
      <c r="C183" s="709">
        <v>151025704009010</v>
      </c>
      <c r="D183" s="499" t="s">
        <v>3589</v>
      </c>
      <c r="E183" t="str">
        <f t="shared" si="11"/>
        <v>150102570400901</v>
      </c>
      <c r="F183" t="str">
        <f t="shared" si="12"/>
        <v>0</v>
      </c>
      <c r="G183">
        <f>+VLOOKUP(L183,BG!$D$10:$F$70,3,FALSE)</f>
        <v>6</v>
      </c>
      <c r="H183" s="499" t="s">
        <v>3590</v>
      </c>
      <c r="I183" s="719">
        <v>-6722407</v>
      </c>
      <c r="J183" s="314">
        <f t="shared" si="10"/>
        <v>-6722.4070000000002</v>
      </c>
      <c r="K183" t="str">
        <f>+VLOOKUP(D183,'plan de cuentas'!C:G,4,0)</f>
        <v>ACTIVOS</v>
      </c>
      <c r="L183" t="str">
        <f>VLOOKUP(D183,'plan de cuentas'!C:H,5,0)</f>
        <v>Otros créditos CP</v>
      </c>
      <c r="M183" t="str">
        <f>VLOOKUP(D183,'plan de cuentas'!C:I,6,0)</f>
        <v>Otros Creditos CP</v>
      </c>
      <c r="N183" t="str">
        <f>VLOOKUP(D183,'plan de cuentas'!C:J,7,0)</f>
        <v>Activos Corrientes</v>
      </c>
      <c r="P183" t="str">
        <f t="shared" si="13"/>
        <v>25704</v>
      </c>
      <c r="Q183" t="str">
        <f t="shared" si="14"/>
        <v>15</v>
      </c>
    </row>
    <row r="184" spans="1:17" hidden="1" x14ac:dyDescent="0.25">
      <c r="A184" s="644" t="s">
        <v>5208</v>
      </c>
      <c r="B184" s="384">
        <v>6</v>
      </c>
      <c r="C184" s="710">
        <v>151025704009990</v>
      </c>
      <c r="D184" s="385" t="s">
        <v>3592</v>
      </c>
      <c r="E184" t="str">
        <f t="shared" si="11"/>
        <v>150102570400999</v>
      </c>
      <c r="F184" t="str">
        <f t="shared" si="12"/>
        <v>0</v>
      </c>
      <c r="G184">
        <f>+VLOOKUP(L184,BG!$D$10:$F$70,3,FALSE)</f>
        <v>6</v>
      </c>
      <c r="H184" s="385" t="s">
        <v>3590</v>
      </c>
      <c r="I184" s="720">
        <v>1111849348</v>
      </c>
      <c r="J184" s="314">
        <f t="shared" si="10"/>
        <v>1111849.348</v>
      </c>
      <c r="K184" t="str">
        <f>+VLOOKUP(D184,'plan de cuentas'!C:G,4,0)</f>
        <v>ACTIVOS</v>
      </c>
      <c r="L184" t="str">
        <f>VLOOKUP(D184,'plan de cuentas'!C:H,5,0)</f>
        <v>Otros créditos CP</v>
      </c>
      <c r="M184" t="str">
        <f>VLOOKUP(D184,'plan de cuentas'!C:I,6,0)</f>
        <v>Otros Creditos CP</v>
      </c>
      <c r="N184" t="str">
        <f>VLOOKUP(D184,'plan de cuentas'!C:J,7,0)</f>
        <v>Activos Corrientes</v>
      </c>
      <c r="P184" t="str">
        <f t="shared" si="13"/>
        <v>25704</v>
      </c>
      <c r="Q184" t="str">
        <f t="shared" si="14"/>
        <v>15</v>
      </c>
    </row>
    <row r="185" spans="1:17" hidden="1" x14ac:dyDescent="0.25">
      <c r="A185" s="644" t="s">
        <v>5208</v>
      </c>
      <c r="B185" s="383">
        <v>6</v>
      </c>
      <c r="C185" s="709">
        <v>151025704010990</v>
      </c>
      <c r="D185" s="499" t="s">
        <v>3594</v>
      </c>
      <c r="E185" t="str">
        <f t="shared" si="11"/>
        <v>150102570401099</v>
      </c>
      <c r="F185" t="str">
        <f t="shared" si="12"/>
        <v>0</v>
      </c>
      <c r="G185">
        <f>+VLOOKUP(L185,BG!$D$10:$F$70,3,FALSE)</f>
        <v>6</v>
      </c>
      <c r="H185" s="499" t="s">
        <v>3595</v>
      </c>
      <c r="I185" s="719">
        <v>1817880</v>
      </c>
      <c r="J185" s="314">
        <f t="shared" si="10"/>
        <v>1817.88</v>
      </c>
      <c r="K185" t="str">
        <f>+VLOOKUP(D185,'plan de cuentas'!C:G,4,0)</f>
        <v>ACTIVOS</v>
      </c>
      <c r="L185" t="str">
        <f>VLOOKUP(D185,'plan de cuentas'!C:H,5,0)</f>
        <v>Otros créditos CP</v>
      </c>
      <c r="M185" t="str">
        <f>VLOOKUP(D185,'plan de cuentas'!C:I,6,0)</f>
        <v>Otros Creditos CP</v>
      </c>
      <c r="N185" t="str">
        <f>VLOOKUP(D185,'plan de cuentas'!C:J,7,0)</f>
        <v>Activos Corrientes</v>
      </c>
      <c r="P185" t="str">
        <f t="shared" si="13"/>
        <v>25704</v>
      </c>
      <c r="Q185" t="str">
        <f t="shared" si="14"/>
        <v>15</v>
      </c>
    </row>
    <row r="186" spans="1:17" hidden="1" x14ac:dyDescent="0.25">
      <c r="A186" s="644" t="s">
        <v>5208</v>
      </c>
      <c r="B186" s="384">
        <v>6</v>
      </c>
      <c r="C186" s="710">
        <v>151025704011010</v>
      </c>
      <c r="D186" s="385" t="s">
        <v>3597</v>
      </c>
      <c r="E186" t="str">
        <f t="shared" si="11"/>
        <v>150102570401101</v>
      </c>
      <c r="F186" t="str">
        <f t="shared" si="12"/>
        <v>0</v>
      </c>
      <c r="G186">
        <f>+VLOOKUP(L186,BG!$D$10:$F$70,3,FALSE)</f>
        <v>6</v>
      </c>
      <c r="H186" s="385" t="s">
        <v>3598</v>
      </c>
      <c r="I186" s="720">
        <v>-3599946</v>
      </c>
      <c r="J186" s="314">
        <f t="shared" si="10"/>
        <v>-3599.9459999999999</v>
      </c>
      <c r="K186" t="str">
        <f>+VLOOKUP(D186,'plan de cuentas'!C:G,4,0)</f>
        <v>ACTIVOS</v>
      </c>
      <c r="L186" t="str">
        <f>VLOOKUP(D186,'plan de cuentas'!C:H,5,0)</f>
        <v>Otros créditos CP</v>
      </c>
      <c r="M186" t="str">
        <f>VLOOKUP(D186,'plan de cuentas'!C:I,6,0)</f>
        <v>Otros Creditos CP</v>
      </c>
      <c r="N186" t="str">
        <f>VLOOKUP(D186,'plan de cuentas'!C:J,7,0)</f>
        <v>Activos Corrientes</v>
      </c>
      <c r="P186" t="str">
        <f t="shared" si="13"/>
        <v>25704</v>
      </c>
      <c r="Q186" t="str">
        <f t="shared" si="14"/>
        <v>15</v>
      </c>
    </row>
    <row r="187" spans="1:17" hidden="1" x14ac:dyDescent="0.25">
      <c r="A187" s="644" t="s">
        <v>5208</v>
      </c>
      <c r="B187" s="383">
        <v>6</v>
      </c>
      <c r="C187" s="709">
        <v>151025704011990</v>
      </c>
      <c r="D187" s="499" t="s">
        <v>3600</v>
      </c>
      <c r="E187" t="str">
        <f t="shared" si="11"/>
        <v>150102570401199</v>
      </c>
      <c r="F187" t="str">
        <f t="shared" si="12"/>
        <v>0</v>
      </c>
      <c r="G187">
        <f>+VLOOKUP(L187,BG!$D$10:$F$70,3,FALSE)</f>
        <v>6</v>
      </c>
      <c r="H187" s="499" t="s">
        <v>3598</v>
      </c>
      <c r="I187" s="719">
        <v>-339771473</v>
      </c>
      <c r="J187" s="314">
        <f t="shared" si="10"/>
        <v>-339771.473</v>
      </c>
      <c r="K187" t="str">
        <f>+VLOOKUP(D187,'plan de cuentas'!C:G,4,0)</f>
        <v>ACTIVOS</v>
      </c>
      <c r="L187" t="str">
        <f>VLOOKUP(D187,'plan de cuentas'!C:H,5,0)</f>
        <v>Otros créditos CP</v>
      </c>
      <c r="M187" t="str">
        <f>VLOOKUP(D187,'plan de cuentas'!C:I,6,0)</f>
        <v>Otros Creditos CP</v>
      </c>
      <c r="N187" t="str">
        <f>VLOOKUP(D187,'plan de cuentas'!C:J,7,0)</f>
        <v>Activos Corrientes</v>
      </c>
      <c r="P187" t="str">
        <f t="shared" si="13"/>
        <v>25704</v>
      </c>
      <c r="Q187" t="str">
        <f t="shared" si="14"/>
        <v>15</v>
      </c>
    </row>
    <row r="188" spans="1:17" hidden="1" x14ac:dyDescent="0.25">
      <c r="A188" s="644" t="s">
        <v>5208</v>
      </c>
      <c r="B188" s="384">
        <v>6</v>
      </c>
      <c r="C188" s="710">
        <v>151025704013990</v>
      </c>
      <c r="D188" s="385" t="s">
        <v>3602</v>
      </c>
      <c r="E188" t="str">
        <f t="shared" si="11"/>
        <v>150102570401399</v>
      </c>
      <c r="F188" t="str">
        <f t="shared" si="12"/>
        <v>0</v>
      </c>
      <c r="G188">
        <f>+VLOOKUP(L188,BG!$D$10:$F$70,3,FALSE)</f>
        <v>6</v>
      </c>
      <c r="H188" s="385" t="s">
        <v>3603</v>
      </c>
      <c r="I188" s="723">
        <v>-7451673</v>
      </c>
      <c r="J188" s="314">
        <f t="shared" si="10"/>
        <v>-7451.6729999999998</v>
      </c>
      <c r="K188" t="str">
        <f>+VLOOKUP(D188,'plan de cuentas'!C:G,4,0)</f>
        <v>ACTIVOS</v>
      </c>
      <c r="L188" t="str">
        <f>VLOOKUP(D188,'plan de cuentas'!C:H,5,0)</f>
        <v>Otros créditos CP</v>
      </c>
      <c r="M188" t="str">
        <f>VLOOKUP(D188,'plan de cuentas'!C:I,6,0)</f>
        <v>Otros Creditos CP</v>
      </c>
      <c r="N188" t="str">
        <f>VLOOKUP(D188,'plan de cuentas'!C:J,7,0)</f>
        <v>Activos Corrientes</v>
      </c>
      <c r="P188" t="str">
        <f t="shared" si="13"/>
        <v>25704</v>
      </c>
      <c r="Q188" t="str">
        <f t="shared" si="14"/>
        <v>15</v>
      </c>
    </row>
    <row r="189" spans="1:17" hidden="1" x14ac:dyDescent="0.25">
      <c r="A189" s="644" t="s">
        <v>5208</v>
      </c>
      <c r="B189" s="383">
        <v>6</v>
      </c>
      <c r="C189" s="709">
        <v>151025704014010</v>
      </c>
      <c r="D189" s="499" t="s">
        <v>3605</v>
      </c>
      <c r="E189" t="str">
        <f t="shared" si="11"/>
        <v>150102570401401</v>
      </c>
      <c r="F189" t="str">
        <f t="shared" si="12"/>
        <v>0</v>
      </c>
      <c r="G189">
        <f>+VLOOKUP(L189,BG!$D$10:$F$70,3,FALSE)</f>
        <v>6</v>
      </c>
      <c r="H189" s="499" t="s">
        <v>3606</v>
      </c>
      <c r="I189" s="719">
        <v>-503789315</v>
      </c>
      <c r="J189" s="664">
        <f t="shared" si="10"/>
        <v>-503789.315</v>
      </c>
      <c r="K189" t="str">
        <f>+VLOOKUP(D189,'plan de cuentas'!C:G,4,0)</f>
        <v>ACTIVOS</v>
      </c>
      <c r="L189" t="str">
        <f>VLOOKUP(D189,'plan de cuentas'!C:H,5,0)</f>
        <v>Otros créditos CP</v>
      </c>
      <c r="M189" t="str">
        <f>VLOOKUP(D189,'plan de cuentas'!C:I,6,0)</f>
        <v>Otros Creditos CP</v>
      </c>
      <c r="N189" t="str">
        <f>VLOOKUP(D189,'plan de cuentas'!C:J,7,0)</f>
        <v>Activos Corrientes</v>
      </c>
      <c r="P189" t="str">
        <f t="shared" si="13"/>
        <v>25704</v>
      </c>
      <c r="Q189" t="str">
        <f t="shared" si="14"/>
        <v>15</v>
      </c>
    </row>
    <row r="190" spans="1:17" hidden="1" x14ac:dyDescent="0.25">
      <c r="A190" s="644" t="s">
        <v>5208</v>
      </c>
      <c r="B190" s="384">
        <v>6</v>
      </c>
      <c r="C190" s="710">
        <v>151025704014990</v>
      </c>
      <c r="D190" s="385" t="s">
        <v>3608</v>
      </c>
      <c r="E190" t="str">
        <f t="shared" si="11"/>
        <v>150102570401499</v>
      </c>
      <c r="F190" t="str">
        <f t="shared" si="12"/>
        <v>0</v>
      </c>
      <c r="G190">
        <f>+VLOOKUP(L190,BG!$D$10:$F$70,3,FALSE)</f>
        <v>6</v>
      </c>
      <c r="H190" s="385" t="s">
        <v>3603</v>
      </c>
      <c r="I190" s="720">
        <v>4020949192</v>
      </c>
      <c r="J190" s="314">
        <f t="shared" si="10"/>
        <v>4020949.1919999998</v>
      </c>
      <c r="K190" t="str">
        <f>+VLOOKUP(D190,'plan de cuentas'!C:G,4,0)</f>
        <v>ACTIVOS</v>
      </c>
      <c r="L190" t="str">
        <f>VLOOKUP(D190,'plan de cuentas'!C:H,5,0)</f>
        <v>Otros créditos CP</v>
      </c>
      <c r="M190" t="str">
        <f>VLOOKUP(D190,'plan de cuentas'!C:I,6,0)</f>
        <v>Otros Creditos CP</v>
      </c>
      <c r="N190" t="str">
        <f>VLOOKUP(D190,'plan de cuentas'!C:J,7,0)</f>
        <v>Activos Corrientes</v>
      </c>
      <c r="P190" t="str">
        <f t="shared" si="13"/>
        <v>25704</v>
      </c>
      <c r="Q190" t="str">
        <f t="shared" si="14"/>
        <v>15</v>
      </c>
    </row>
    <row r="191" spans="1:17" hidden="1" x14ac:dyDescent="0.25">
      <c r="A191" s="644" t="s">
        <v>5208</v>
      </c>
      <c r="B191" s="383">
        <v>6</v>
      </c>
      <c r="C191" s="709">
        <v>151025704015010</v>
      </c>
      <c r="D191" s="499" t="s">
        <v>3610</v>
      </c>
      <c r="E191" t="str">
        <f t="shared" si="11"/>
        <v>150102570401501</v>
      </c>
      <c r="F191" t="str">
        <f t="shared" si="12"/>
        <v>0</v>
      </c>
      <c r="G191">
        <f>+VLOOKUP(L191,BG!$D$10:$F$70,3,FALSE)</f>
        <v>6</v>
      </c>
      <c r="H191" s="499" t="s">
        <v>3611</v>
      </c>
      <c r="I191" s="719">
        <v>-5333145</v>
      </c>
      <c r="J191" s="314">
        <f t="shared" si="10"/>
        <v>-5333.1450000000004</v>
      </c>
      <c r="K191" t="str">
        <f>+VLOOKUP(D191,'plan de cuentas'!C:G,4,0)</f>
        <v>ACTIVOS</v>
      </c>
      <c r="L191" t="str">
        <f>VLOOKUP(D191,'plan de cuentas'!C:H,5,0)</f>
        <v>Otros créditos CP</v>
      </c>
      <c r="M191" t="str">
        <f>VLOOKUP(D191,'plan de cuentas'!C:I,6,0)</f>
        <v>Otros Creditos CP</v>
      </c>
      <c r="N191" t="str">
        <f>VLOOKUP(D191,'plan de cuentas'!C:J,7,0)</f>
        <v>Activos Corrientes</v>
      </c>
      <c r="P191" t="str">
        <f t="shared" si="13"/>
        <v>25704</v>
      </c>
      <c r="Q191" t="str">
        <f t="shared" si="14"/>
        <v>15</v>
      </c>
    </row>
    <row r="192" spans="1:17" hidden="1" x14ac:dyDescent="0.25">
      <c r="A192" s="644" t="s">
        <v>5208</v>
      </c>
      <c r="B192" s="384">
        <v>6</v>
      </c>
      <c r="C192" s="710">
        <v>151025704015990</v>
      </c>
      <c r="D192" s="385" t="s">
        <v>3613</v>
      </c>
      <c r="E192" t="str">
        <f t="shared" si="11"/>
        <v>150102570401599</v>
      </c>
      <c r="F192" t="str">
        <f t="shared" si="12"/>
        <v>0</v>
      </c>
      <c r="G192">
        <f>+VLOOKUP(L192,BG!$D$10:$F$70,3,FALSE)</f>
        <v>6</v>
      </c>
      <c r="H192" s="385" t="s">
        <v>3611</v>
      </c>
      <c r="I192" s="720">
        <v>16440891436</v>
      </c>
      <c r="J192" s="314">
        <f t="shared" si="10"/>
        <v>16440891.436000001</v>
      </c>
      <c r="K192" t="str">
        <f>+VLOOKUP(D192,'plan de cuentas'!C:G,4,0)</f>
        <v>ACTIVOS</v>
      </c>
      <c r="L192" t="str">
        <f>VLOOKUP(D192,'plan de cuentas'!C:H,5,0)</f>
        <v>Otros créditos CP</v>
      </c>
      <c r="M192" t="str">
        <f>VLOOKUP(D192,'plan de cuentas'!C:I,6,0)</f>
        <v>Otros Creditos CP</v>
      </c>
      <c r="N192" t="str">
        <f>VLOOKUP(D192,'plan de cuentas'!C:J,7,0)</f>
        <v>Activos Corrientes</v>
      </c>
      <c r="P192" t="str">
        <f t="shared" si="13"/>
        <v>25704</v>
      </c>
      <c r="Q192" t="str">
        <f t="shared" si="14"/>
        <v>15</v>
      </c>
    </row>
    <row r="193" spans="1:17" hidden="1" x14ac:dyDescent="0.25">
      <c r="A193" s="644" t="s">
        <v>5208</v>
      </c>
      <c r="B193" s="383">
        <v>6</v>
      </c>
      <c r="C193" s="709">
        <v>151025704016010</v>
      </c>
      <c r="D193" s="499" t="s">
        <v>3615</v>
      </c>
      <c r="E193" t="str">
        <f t="shared" si="11"/>
        <v>150102570401601</v>
      </c>
      <c r="F193" t="str">
        <f t="shared" si="12"/>
        <v>0</v>
      </c>
      <c r="G193">
        <f>+VLOOKUP(L193,BG!$D$10:$F$70,3,FALSE)</f>
        <v>6</v>
      </c>
      <c r="H193" s="499" t="s">
        <v>3616</v>
      </c>
      <c r="I193" s="719">
        <v>-1939933469</v>
      </c>
      <c r="J193" s="314">
        <f t="shared" si="10"/>
        <v>-1939933.469</v>
      </c>
      <c r="K193" t="str">
        <f>+VLOOKUP(D193,'plan de cuentas'!C:G,4,0)</f>
        <v>ACTIVOS</v>
      </c>
      <c r="L193" t="str">
        <f>VLOOKUP(D193,'plan de cuentas'!C:H,5,0)</f>
        <v>Otros créditos CP</v>
      </c>
      <c r="M193" t="str">
        <f>VLOOKUP(D193,'plan de cuentas'!C:I,6,0)</f>
        <v>Otros Creditos CP</v>
      </c>
      <c r="N193" t="str">
        <f>VLOOKUP(D193,'plan de cuentas'!C:J,7,0)</f>
        <v>Activos Corrientes</v>
      </c>
      <c r="P193" t="str">
        <f t="shared" si="13"/>
        <v>25704</v>
      </c>
      <c r="Q193" t="str">
        <f t="shared" si="14"/>
        <v>15</v>
      </c>
    </row>
    <row r="194" spans="1:17" hidden="1" x14ac:dyDescent="0.25">
      <c r="A194" s="644" t="s">
        <v>5208</v>
      </c>
      <c r="B194" s="384">
        <v>6</v>
      </c>
      <c r="C194" s="710">
        <v>151025704016990</v>
      </c>
      <c r="D194" s="385" t="s">
        <v>3618</v>
      </c>
      <c r="E194" t="str">
        <f t="shared" si="11"/>
        <v>150102570401699</v>
      </c>
      <c r="F194" t="str">
        <f t="shared" si="12"/>
        <v>0</v>
      </c>
      <c r="G194">
        <f>+VLOOKUP(L194,BG!$D$10:$F$70,3,FALSE)</f>
        <v>6</v>
      </c>
      <c r="H194" s="385" t="s">
        <v>3616</v>
      </c>
      <c r="I194" s="723">
        <v>4634717059</v>
      </c>
      <c r="J194" s="314">
        <f t="shared" ref="J194:J257" si="15">I194/1000</f>
        <v>4634717.0590000004</v>
      </c>
      <c r="K194" t="str">
        <f>+VLOOKUP(D194,'plan de cuentas'!C:G,4,0)</f>
        <v>ACTIVOS</v>
      </c>
      <c r="L194" t="str">
        <f>VLOOKUP(D194,'plan de cuentas'!C:H,5,0)</f>
        <v>Otros créditos CP</v>
      </c>
      <c r="M194" t="str">
        <f>VLOOKUP(D194,'plan de cuentas'!C:I,6,0)</f>
        <v>Otros Creditos CP</v>
      </c>
      <c r="N194" t="str">
        <f>VLOOKUP(D194,'plan de cuentas'!C:J,7,0)</f>
        <v>Activos Corrientes</v>
      </c>
      <c r="P194" t="str">
        <f t="shared" si="13"/>
        <v>25704</v>
      </c>
      <c r="Q194" t="str">
        <f t="shared" si="14"/>
        <v>15</v>
      </c>
    </row>
    <row r="195" spans="1:17" hidden="1" x14ac:dyDescent="0.25">
      <c r="A195" s="644" t="s">
        <v>5208</v>
      </c>
      <c r="B195" s="384">
        <v>6</v>
      </c>
      <c r="C195" s="710">
        <v>151025704017990</v>
      </c>
      <c r="D195" s="385" t="s">
        <v>3620</v>
      </c>
      <c r="E195" t="str">
        <f t="shared" si="11"/>
        <v>150102570401799</v>
      </c>
      <c r="F195" t="str">
        <f t="shared" si="12"/>
        <v>0</v>
      </c>
      <c r="G195">
        <f>+VLOOKUP(L195,BG!$D$10:$F$70,3,FALSE)</f>
        <v>6</v>
      </c>
      <c r="H195" s="385" t="s">
        <v>3621</v>
      </c>
      <c r="I195" s="723">
        <v>995305092</v>
      </c>
      <c r="J195" s="314">
        <f t="shared" si="15"/>
        <v>995305.09199999995</v>
      </c>
      <c r="K195" t="str">
        <f>+VLOOKUP(D195,'plan de cuentas'!C:G,4,0)</f>
        <v>ACTIVOS</v>
      </c>
      <c r="L195" t="str">
        <f>VLOOKUP(D195,'plan de cuentas'!C:H,5,0)</f>
        <v>Otros créditos CP</v>
      </c>
      <c r="M195" t="str">
        <f>VLOOKUP(D195,'plan de cuentas'!C:I,6,0)</f>
        <v>Otros Creditos CP</v>
      </c>
      <c r="N195" t="str">
        <f>VLOOKUP(D195,'plan de cuentas'!C:J,7,0)</f>
        <v>Activos Corrientes</v>
      </c>
      <c r="P195" t="str">
        <f t="shared" si="13"/>
        <v>25704</v>
      </c>
      <c r="Q195" t="str">
        <f t="shared" si="14"/>
        <v>15</v>
      </c>
    </row>
    <row r="196" spans="1:17" s="315" customFormat="1" hidden="1" x14ac:dyDescent="0.25">
      <c r="A196" s="644" t="s">
        <v>5208</v>
      </c>
      <c r="B196" s="384">
        <v>6</v>
      </c>
      <c r="C196" s="710">
        <v>151025704018010</v>
      </c>
      <c r="D196" s="385" t="s">
        <v>3623</v>
      </c>
      <c r="E196" t="str">
        <f t="shared" si="11"/>
        <v>150102570401801</v>
      </c>
      <c r="F196" t="str">
        <f t="shared" si="12"/>
        <v>0</v>
      </c>
      <c r="G196">
        <f>+VLOOKUP(L196,BG!$D$10:$F$70,3,FALSE)</f>
        <v>6</v>
      </c>
      <c r="H196" s="385" t="s">
        <v>3606</v>
      </c>
      <c r="I196" s="720">
        <v>39617635605</v>
      </c>
      <c r="J196" s="314">
        <f t="shared" si="15"/>
        <v>39617635.604999997</v>
      </c>
      <c r="K196" t="str">
        <f>+VLOOKUP(D196,'plan de cuentas'!C:G,4,0)</f>
        <v>ACTIVOS</v>
      </c>
      <c r="L196" t="str">
        <f>VLOOKUP(D196,'plan de cuentas'!C:H,5,0)</f>
        <v>Otros créditos CP</v>
      </c>
      <c r="M196" t="str">
        <f>VLOOKUP(D196,'plan de cuentas'!C:I,6,0)</f>
        <v>Otros Creditos CP</v>
      </c>
      <c r="N196" t="str">
        <f>VLOOKUP(D196,'plan de cuentas'!C:J,7,0)</f>
        <v>Activos Corrientes</v>
      </c>
      <c r="O196"/>
      <c r="P196" t="str">
        <f t="shared" si="13"/>
        <v>25704</v>
      </c>
      <c r="Q196" t="str">
        <f t="shared" si="14"/>
        <v>15</v>
      </c>
    </row>
    <row r="197" spans="1:17" hidden="1" x14ac:dyDescent="0.25">
      <c r="A197" s="644" t="s">
        <v>5208</v>
      </c>
      <c r="B197" s="384">
        <v>6</v>
      </c>
      <c r="C197" s="710">
        <v>151025704018990</v>
      </c>
      <c r="D197" s="385" t="s">
        <v>3625</v>
      </c>
      <c r="E197" t="str">
        <f t="shared" ref="E197:E260" si="16">+MID(D197,3,2)&amp;+MID(D197,6,1)&amp;+MID(D197,8,2)&amp;+MID(D197,11,3)&amp;+MID(D197,17,2)&amp;+MID(D197,20,3)&amp;+MID(D197,24,2)</f>
        <v>150102570401899</v>
      </c>
      <c r="F197" t="str">
        <f t="shared" ref="F197:F260" si="17">MID(E197,3,1)</f>
        <v>0</v>
      </c>
      <c r="G197">
        <f>+VLOOKUP(L197,BG!$D$10:$F$70,3,FALSE)</f>
        <v>6</v>
      </c>
      <c r="H197" s="385" t="s">
        <v>3603</v>
      </c>
      <c r="I197" s="723">
        <v>23575414814</v>
      </c>
      <c r="J197" s="314">
        <f t="shared" si="15"/>
        <v>23575414.813999999</v>
      </c>
      <c r="K197" t="str">
        <f>+VLOOKUP(D197,'plan de cuentas'!C:G,4,0)</f>
        <v>ACTIVOS</v>
      </c>
      <c r="L197" t="str">
        <f>VLOOKUP(D197,'plan de cuentas'!C:H,5,0)</f>
        <v>Otros créditos CP</v>
      </c>
      <c r="M197" t="str">
        <f>VLOOKUP(D197,'plan de cuentas'!C:I,6,0)</f>
        <v>Otros Creditos CP</v>
      </c>
      <c r="N197" t="str">
        <f>VLOOKUP(D197,'plan de cuentas'!C:J,7,0)</f>
        <v>Activos Corrientes</v>
      </c>
      <c r="P197" t="str">
        <f t="shared" ref="P197:P260" si="18">MID(E197,6,5)</f>
        <v>25704</v>
      </c>
      <c r="Q197" t="str">
        <f t="shared" ref="Q197:Q260" si="19">+LEFT(E197,2)</f>
        <v>15</v>
      </c>
    </row>
    <row r="198" spans="1:17" s="315" customFormat="1" hidden="1" x14ac:dyDescent="0.25">
      <c r="A198" s="644" t="s">
        <v>5208</v>
      </c>
      <c r="B198" s="384">
        <v>6</v>
      </c>
      <c r="C198" s="710">
        <v>151025704019010</v>
      </c>
      <c r="D198" s="385" t="s">
        <v>3627</v>
      </c>
      <c r="E198" t="str">
        <f t="shared" si="16"/>
        <v>150102570401901</v>
      </c>
      <c r="F198" t="str">
        <f t="shared" si="17"/>
        <v>0</v>
      </c>
      <c r="G198">
        <f>+VLOOKUP(L198,BG!$D$10:$F$70,3,FALSE)</f>
        <v>6</v>
      </c>
      <c r="H198" s="499" t="s">
        <v>3606</v>
      </c>
      <c r="I198" s="719">
        <v>-3657319418</v>
      </c>
      <c r="J198" s="314">
        <f t="shared" si="15"/>
        <v>-3657319.4180000001</v>
      </c>
      <c r="K198" t="str">
        <f>+VLOOKUP(D198,'plan de cuentas'!C:G,4,0)</f>
        <v>ACTIVOS</v>
      </c>
      <c r="L198" t="str">
        <f>VLOOKUP(D198,'plan de cuentas'!C:H,5,0)</f>
        <v>Otros créditos CP</v>
      </c>
      <c r="M198" t="str">
        <f>VLOOKUP(D198,'plan de cuentas'!C:I,6,0)</f>
        <v>Otros Creditos CP</v>
      </c>
      <c r="N198" t="str">
        <f>VLOOKUP(D198,'plan de cuentas'!C:J,7,0)</f>
        <v>Activos Corrientes</v>
      </c>
      <c r="O198"/>
      <c r="P198" t="str">
        <f t="shared" si="18"/>
        <v>25704</v>
      </c>
      <c r="Q198" t="str">
        <f t="shared" si="19"/>
        <v>15</v>
      </c>
    </row>
    <row r="199" spans="1:17" s="315" customFormat="1" hidden="1" x14ac:dyDescent="0.25">
      <c r="A199" s="644" t="s">
        <v>5208</v>
      </c>
      <c r="B199" s="383">
        <v>6</v>
      </c>
      <c r="C199" s="709">
        <v>151025704019990</v>
      </c>
      <c r="D199" s="499" t="s">
        <v>3629</v>
      </c>
      <c r="E199" t="str">
        <f t="shared" si="16"/>
        <v>150102570401999</v>
      </c>
      <c r="F199" t="str">
        <f t="shared" si="17"/>
        <v>0</v>
      </c>
      <c r="G199">
        <f>+VLOOKUP(L199,BG!$D$10:$F$70,3,FALSE)</f>
        <v>6</v>
      </c>
      <c r="H199" s="385" t="s">
        <v>3603</v>
      </c>
      <c r="I199" s="720">
        <v>-15915406334</v>
      </c>
      <c r="J199" s="314">
        <f t="shared" si="15"/>
        <v>-15915406.334000001</v>
      </c>
      <c r="K199" t="str">
        <f>+VLOOKUP(D199,'plan de cuentas'!C:G,4,0)</f>
        <v>ACTIVOS</v>
      </c>
      <c r="L199" t="str">
        <f>VLOOKUP(D199,'plan de cuentas'!C:H,5,0)</f>
        <v>Otros créditos CP</v>
      </c>
      <c r="M199" t="str">
        <f>VLOOKUP(D199,'plan de cuentas'!C:I,6,0)</f>
        <v>Otros Creditos CP</v>
      </c>
      <c r="N199" t="str">
        <f>VLOOKUP(D199,'plan de cuentas'!C:J,7,0)</f>
        <v>Activos Corrientes</v>
      </c>
      <c r="O199"/>
      <c r="P199" t="str">
        <f t="shared" si="18"/>
        <v>25704</v>
      </c>
      <c r="Q199" t="str">
        <f t="shared" si="19"/>
        <v>15</v>
      </c>
    </row>
    <row r="200" spans="1:17" hidden="1" x14ac:dyDescent="0.25">
      <c r="A200" s="644" t="s">
        <v>5208</v>
      </c>
      <c r="B200" s="384">
        <v>6</v>
      </c>
      <c r="C200" s="710">
        <v>151025704020010</v>
      </c>
      <c r="D200" s="385" t="s">
        <v>3631</v>
      </c>
      <c r="E200" t="str">
        <f t="shared" si="16"/>
        <v>150102570402001</v>
      </c>
      <c r="F200" t="str">
        <f t="shared" si="17"/>
        <v>0</v>
      </c>
      <c r="G200">
        <f>+VLOOKUP(L200,BG!$D$10:$F$70,3,FALSE)</f>
        <v>6</v>
      </c>
      <c r="H200" s="499" t="s">
        <v>3606</v>
      </c>
      <c r="I200" s="719">
        <v>-123391844790</v>
      </c>
      <c r="J200" s="314">
        <f t="shared" si="15"/>
        <v>-123391844.79000001</v>
      </c>
      <c r="K200" t="str">
        <f>+VLOOKUP(D200,'plan de cuentas'!C:G,4,0)</f>
        <v>ACTIVOS</v>
      </c>
      <c r="L200" t="str">
        <f>VLOOKUP(D200,'plan de cuentas'!C:H,5,0)</f>
        <v>Otros créditos CP</v>
      </c>
      <c r="M200" t="str">
        <f>VLOOKUP(D200,'plan de cuentas'!C:I,6,0)</f>
        <v>Otros Creditos CP</v>
      </c>
      <c r="N200" t="str">
        <f>VLOOKUP(D200,'plan de cuentas'!C:J,7,0)</f>
        <v>Activos Corrientes</v>
      </c>
      <c r="P200" t="str">
        <f t="shared" si="18"/>
        <v>25704</v>
      </c>
      <c r="Q200" t="str">
        <f t="shared" si="19"/>
        <v>15</v>
      </c>
    </row>
    <row r="201" spans="1:17" hidden="1" x14ac:dyDescent="0.25">
      <c r="A201" s="644" t="s">
        <v>5208</v>
      </c>
      <c r="B201" s="383">
        <v>7</v>
      </c>
      <c r="C201" s="709">
        <v>151025704020990</v>
      </c>
      <c r="D201" s="499" t="s">
        <v>3633</v>
      </c>
      <c r="E201" t="str">
        <f t="shared" si="16"/>
        <v>150102570402099</v>
      </c>
      <c r="F201" t="str">
        <f t="shared" si="17"/>
        <v>0</v>
      </c>
      <c r="G201">
        <f>+VLOOKUP(L201,BG!$D$10:$F$70,3,FALSE)</f>
        <v>6</v>
      </c>
      <c r="H201" s="499" t="s">
        <v>3634</v>
      </c>
      <c r="I201" s="719">
        <v>-596276049374</v>
      </c>
      <c r="J201" s="314">
        <f t="shared" si="15"/>
        <v>-596276049.37399995</v>
      </c>
      <c r="K201" t="str">
        <f>+VLOOKUP(D201,'plan de cuentas'!C:G,4,0)</f>
        <v>ACTIVOS</v>
      </c>
      <c r="L201" t="str">
        <f>VLOOKUP(D201,'plan de cuentas'!C:H,5,0)</f>
        <v>Otros créditos CP</v>
      </c>
      <c r="M201" t="str">
        <f>VLOOKUP(D201,'plan de cuentas'!C:I,6,0)</f>
        <v>Otros Creditos CP</v>
      </c>
      <c r="N201" t="str">
        <f>VLOOKUP(D201,'plan de cuentas'!C:J,7,0)</f>
        <v>Activos Corrientes</v>
      </c>
      <c r="P201" t="str">
        <f t="shared" si="18"/>
        <v>25704</v>
      </c>
      <c r="Q201" t="str">
        <f t="shared" si="19"/>
        <v>15</v>
      </c>
    </row>
    <row r="202" spans="1:17" hidden="1" x14ac:dyDescent="0.25">
      <c r="A202" s="644" t="s">
        <v>5208</v>
      </c>
      <c r="B202" s="384">
        <v>6</v>
      </c>
      <c r="C202" s="710">
        <v>151025704021010</v>
      </c>
      <c r="D202" s="385" t="s">
        <v>3636</v>
      </c>
      <c r="E202" t="str">
        <f t="shared" si="16"/>
        <v>150102570402101</v>
      </c>
      <c r="F202" t="str">
        <f t="shared" si="17"/>
        <v>0</v>
      </c>
      <c r="G202">
        <f>+VLOOKUP(L202,BG!$D$10:$F$70,3,FALSE)</f>
        <v>6</v>
      </c>
      <c r="H202" s="385" t="s">
        <v>3606</v>
      </c>
      <c r="I202" s="723">
        <v>-42334888</v>
      </c>
      <c r="J202" s="314">
        <f t="shared" si="15"/>
        <v>-42334.887999999999</v>
      </c>
      <c r="K202" t="str">
        <f>+VLOOKUP(D202,'plan de cuentas'!C:G,4,0)</f>
        <v>ACTIVOS</v>
      </c>
      <c r="L202" t="str">
        <f>VLOOKUP(D202,'plan de cuentas'!C:H,5,0)</f>
        <v>Otros créditos CP</v>
      </c>
      <c r="M202" t="str">
        <f>VLOOKUP(D202,'plan de cuentas'!C:I,6,0)</f>
        <v>Otros Creditos CP</v>
      </c>
      <c r="N202" t="str">
        <f>VLOOKUP(D202,'plan de cuentas'!C:J,7,0)</f>
        <v>Activos Corrientes</v>
      </c>
      <c r="P202" t="str">
        <f t="shared" si="18"/>
        <v>25704</v>
      </c>
      <c r="Q202" t="str">
        <f t="shared" si="19"/>
        <v>15</v>
      </c>
    </row>
    <row r="203" spans="1:17" hidden="1" x14ac:dyDescent="0.25">
      <c r="A203" s="644" t="s">
        <v>5208</v>
      </c>
      <c r="B203" s="384">
        <v>6</v>
      </c>
      <c r="C203" s="710">
        <v>151025704021990</v>
      </c>
      <c r="D203" s="385" t="s">
        <v>3638</v>
      </c>
      <c r="E203" t="str">
        <f t="shared" si="16"/>
        <v>150102570402199</v>
      </c>
      <c r="F203" t="str">
        <f t="shared" si="17"/>
        <v>0</v>
      </c>
      <c r="G203">
        <f>+VLOOKUP(L203,BG!$D$10:$F$70,3,FALSE)</f>
        <v>6</v>
      </c>
      <c r="H203" s="385" t="s">
        <v>3603</v>
      </c>
      <c r="I203" s="723">
        <v>10563052074</v>
      </c>
      <c r="J203" s="314">
        <f t="shared" si="15"/>
        <v>10563052.073999999</v>
      </c>
      <c r="K203" t="str">
        <f>+VLOOKUP(D203,'plan de cuentas'!C:G,4,0)</f>
        <v>ACTIVOS</v>
      </c>
      <c r="L203" t="str">
        <f>VLOOKUP(D203,'plan de cuentas'!C:H,5,0)</f>
        <v>Otros créditos CP</v>
      </c>
      <c r="M203" t="str">
        <f>VLOOKUP(D203,'plan de cuentas'!C:I,6,0)</f>
        <v>Otros Creditos CP</v>
      </c>
      <c r="N203" t="str">
        <f>VLOOKUP(D203,'plan de cuentas'!C:J,7,0)</f>
        <v>Activos Corrientes</v>
      </c>
      <c r="P203" t="str">
        <f t="shared" si="18"/>
        <v>25704</v>
      </c>
      <c r="Q203" t="str">
        <f t="shared" si="19"/>
        <v>15</v>
      </c>
    </row>
    <row r="204" spans="1:17" s="315" customFormat="1" hidden="1" x14ac:dyDescent="0.25">
      <c r="A204" s="644" t="s">
        <v>5208</v>
      </c>
      <c r="B204" s="384">
        <v>7</v>
      </c>
      <c r="C204" s="710">
        <v>151025704022990</v>
      </c>
      <c r="D204" s="385" t="s">
        <v>3640</v>
      </c>
      <c r="E204" t="str">
        <f t="shared" si="16"/>
        <v>150102570402299</v>
      </c>
      <c r="F204" t="str">
        <f t="shared" si="17"/>
        <v>0</v>
      </c>
      <c r="G204">
        <f>+VLOOKUP(L204,BG!$D$10:$F$70,3,FALSE)</f>
        <v>6</v>
      </c>
      <c r="H204" s="385" t="s">
        <v>3603</v>
      </c>
      <c r="I204" s="720">
        <v>-546471625</v>
      </c>
      <c r="J204" s="314">
        <f t="shared" si="15"/>
        <v>-546471.625</v>
      </c>
      <c r="K204" t="str">
        <f>+VLOOKUP(D204,'plan de cuentas'!C:G,4,0)</f>
        <v>ACTIVOS</v>
      </c>
      <c r="L204" t="str">
        <f>VLOOKUP(D204,'plan de cuentas'!C:H,5,0)</f>
        <v>Otros créditos CP</v>
      </c>
      <c r="M204" t="str">
        <f>VLOOKUP(D204,'plan de cuentas'!C:I,6,0)</f>
        <v>Otros Creditos CP</v>
      </c>
      <c r="N204" t="str">
        <f>VLOOKUP(D204,'plan de cuentas'!C:J,7,0)</f>
        <v>Activos Corrientes</v>
      </c>
      <c r="O204"/>
      <c r="P204" t="str">
        <f t="shared" si="18"/>
        <v>25704</v>
      </c>
      <c r="Q204" t="str">
        <f t="shared" si="19"/>
        <v>15</v>
      </c>
    </row>
    <row r="205" spans="1:17" s="315" customFormat="1" hidden="1" x14ac:dyDescent="0.25">
      <c r="A205" s="644" t="s">
        <v>5208</v>
      </c>
      <c r="B205" s="383">
        <v>6</v>
      </c>
      <c r="C205" s="709">
        <v>151025704023010</v>
      </c>
      <c r="D205" s="499" t="s">
        <v>3642</v>
      </c>
      <c r="E205" t="str">
        <f t="shared" si="16"/>
        <v>150102570402301</v>
      </c>
      <c r="F205" t="str">
        <f t="shared" si="17"/>
        <v>0</v>
      </c>
      <c r="G205">
        <f>+VLOOKUP(L205,BG!$D$10:$F$70,3,FALSE)</f>
        <v>6</v>
      </c>
      <c r="H205" s="385" t="s">
        <v>3606</v>
      </c>
      <c r="I205" s="720">
        <v>-477381505</v>
      </c>
      <c r="J205" s="314">
        <f t="shared" si="15"/>
        <v>-477381.505</v>
      </c>
      <c r="K205" t="str">
        <f>+VLOOKUP(D205,'plan de cuentas'!C:G,4,0)</f>
        <v>ACTIVOS</v>
      </c>
      <c r="L205" t="str">
        <f>VLOOKUP(D205,'plan de cuentas'!C:H,5,0)</f>
        <v>Otros créditos CP</v>
      </c>
      <c r="M205" t="str">
        <f>VLOOKUP(D205,'plan de cuentas'!C:I,6,0)</f>
        <v>Otros Creditos CP</v>
      </c>
      <c r="N205" t="str">
        <f>VLOOKUP(D205,'plan de cuentas'!C:J,7,0)</f>
        <v>Activos Corrientes</v>
      </c>
      <c r="O205"/>
      <c r="P205" t="str">
        <f t="shared" si="18"/>
        <v>25704</v>
      </c>
      <c r="Q205" t="str">
        <f t="shared" si="19"/>
        <v>15</v>
      </c>
    </row>
    <row r="206" spans="1:17" s="315" customFormat="1" hidden="1" x14ac:dyDescent="0.25">
      <c r="A206" s="644" t="s">
        <v>5208</v>
      </c>
      <c r="B206" s="384">
        <v>6</v>
      </c>
      <c r="C206" s="710">
        <v>151025704023990</v>
      </c>
      <c r="D206" s="385" t="s">
        <v>3644</v>
      </c>
      <c r="E206" t="str">
        <f t="shared" si="16"/>
        <v>150102570402399</v>
      </c>
      <c r="F206" t="str">
        <f t="shared" si="17"/>
        <v>0</v>
      </c>
      <c r="G206">
        <f>+VLOOKUP(L206,BG!$D$10:$F$70,3,FALSE)</f>
        <v>6</v>
      </c>
      <c r="H206" s="385" t="s">
        <v>3603</v>
      </c>
      <c r="I206" s="720">
        <v>6514056081</v>
      </c>
      <c r="J206" s="314">
        <f t="shared" si="15"/>
        <v>6514056.0810000002</v>
      </c>
      <c r="K206" t="str">
        <f>+VLOOKUP(D206,'plan de cuentas'!C:G,4,0)</f>
        <v>ACTIVOS</v>
      </c>
      <c r="L206" t="str">
        <f>VLOOKUP(D206,'plan de cuentas'!C:H,5,0)</f>
        <v>Otros créditos CP</v>
      </c>
      <c r="M206" t="str">
        <f>VLOOKUP(D206,'plan de cuentas'!C:I,6,0)</f>
        <v>Otros Creditos CP</v>
      </c>
      <c r="N206" t="str">
        <f>VLOOKUP(D206,'plan de cuentas'!C:J,7,0)</f>
        <v>Activos Corrientes</v>
      </c>
      <c r="O206"/>
      <c r="P206" t="str">
        <f t="shared" si="18"/>
        <v>25704</v>
      </c>
      <c r="Q206" t="str">
        <f t="shared" si="19"/>
        <v>15</v>
      </c>
    </row>
    <row r="207" spans="1:17" s="315" customFormat="1" hidden="1" x14ac:dyDescent="0.25">
      <c r="A207" s="644" t="s">
        <v>5208</v>
      </c>
      <c r="B207" s="383">
        <v>6</v>
      </c>
      <c r="C207" s="709">
        <v>151025704024990</v>
      </c>
      <c r="D207" s="499" t="s">
        <v>3646</v>
      </c>
      <c r="E207" t="str">
        <f t="shared" si="16"/>
        <v>150102570402499</v>
      </c>
      <c r="F207" t="str">
        <f t="shared" si="17"/>
        <v>0</v>
      </c>
      <c r="G207">
        <f>+VLOOKUP(L207,BG!$D$10:$F$70,3,FALSE)</f>
        <v>6</v>
      </c>
      <c r="H207" s="499" t="s">
        <v>3603</v>
      </c>
      <c r="I207" s="719">
        <v>-468623002</v>
      </c>
      <c r="J207" s="314">
        <f t="shared" si="15"/>
        <v>-468623.00199999998</v>
      </c>
      <c r="K207" t="str">
        <f>+VLOOKUP(D207,'plan de cuentas'!C:G,4,0)</f>
        <v>ACTIVOS</v>
      </c>
      <c r="L207" t="str">
        <f>VLOOKUP(D207,'plan de cuentas'!C:H,5,0)</f>
        <v>Otros créditos CP</v>
      </c>
      <c r="M207" t="str">
        <f>VLOOKUP(D207,'plan de cuentas'!C:I,6,0)</f>
        <v>Otros Creditos CP</v>
      </c>
      <c r="N207" t="str">
        <f>VLOOKUP(D207,'plan de cuentas'!C:J,7,0)</f>
        <v>Activos Corrientes</v>
      </c>
      <c r="O207"/>
      <c r="P207" t="str">
        <f t="shared" si="18"/>
        <v>25704</v>
      </c>
      <c r="Q207" t="str">
        <f t="shared" si="19"/>
        <v>15</v>
      </c>
    </row>
    <row r="208" spans="1:17" s="315" customFormat="1" hidden="1" x14ac:dyDescent="0.25">
      <c r="A208" s="644" t="s">
        <v>5208</v>
      </c>
      <c r="B208" s="384">
        <v>6</v>
      </c>
      <c r="C208" s="710">
        <v>151025704025990</v>
      </c>
      <c r="D208" s="385" t="s">
        <v>3648</v>
      </c>
      <c r="E208" t="str">
        <f t="shared" si="16"/>
        <v>150102570402599</v>
      </c>
      <c r="F208" t="str">
        <f t="shared" si="17"/>
        <v>0</v>
      </c>
      <c r="G208">
        <f>+VLOOKUP(L208,BG!$D$10:$F$70,3,FALSE)</f>
        <v>6</v>
      </c>
      <c r="H208" s="499" t="s">
        <v>3603</v>
      </c>
      <c r="I208" s="719">
        <v>-1242788707</v>
      </c>
      <c r="J208" s="314">
        <f t="shared" si="15"/>
        <v>-1242788.7069999999</v>
      </c>
      <c r="K208" t="str">
        <f>+VLOOKUP(D208,'plan de cuentas'!C:G,4,0)</f>
        <v>ACTIVOS</v>
      </c>
      <c r="L208" t="str">
        <f>VLOOKUP(D208,'plan de cuentas'!C:H,5,0)</f>
        <v>Otros créditos CP</v>
      </c>
      <c r="M208" t="str">
        <f>VLOOKUP(D208,'plan de cuentas'!C:I,6,0)</f>
        <v>Otros Creditos CP</v>
      </c>
      <c r="N208" t="str">
        <f>VLOOKUP(D208,'plan de cuentas'!C:J,7,0)</f>
        <v>Activos Corrientes</v>
      </c>
      <c r="O208"/>
      <c r="P208" t="str">
        <f t="shared" si="18"/>
        <v>25704</v>
      </c>
      <c r="Q208" t="str">
        <f t="shared" si="19"/>
        <v>15</v>
      </c>
    </row>
    <row r="209" spans="1:17" hidden="1" x14ac:dyDescent="0.25">
      <c r="A209" s="644" t="s">
        <v>5208</v>
      </c>
      <c r="B209" s="383">
        <v>6</v>
      </c>
      <c r="C209" s="709">
        <v>151025704026990</v>
      </c>
      <c r="D209" s="499" t="s">
        <v>3650</v>
      </c>
      <c r="E209" t="str">
        <f t="shared" si="16"/>
        <v>150102570402699</v>
      </c>
      <c r="F209" t="str">
        <f t="shared" si="17"/>
        <v>0</v>
      </c>
      <c r="G209">
        <f>+VLOOKUP(L209,BG!$D$10:$F$70,3,FALSE)</f>
        <v>6</v>
      </c>
      <c r="H209" s="499" t="s">
        <v>3603</v>
      </c>
      <c r="I209" s="719">
        <v>-1218728937</v>
      </c>
      <c r="J209" s="314">
        <f t="shared" si="15"/>
        <v>-1218728.9369999999</v>
      </c>
      <c r="K209" t="str">
        <f>+VLOOKUP(D209,'plan de cuentas'!C:G,4,0)</f>
        <v>ACTIVOS</v>
      </c>
      <c r="L209" t="str">
        <f>VLOOKUP(D209,'plan de cuentas'!C:H,5,0)</f>
        <v>Otros créditos CP</v>
      </c>
      <c r="M209" t="str">
        <f>VLOOKUP(D209,'plan de cuentas'!C:I,6,0)</f>
        <v>Otros Creditos CP</v>
      </c>
      <c r="N209" t="str">
        <f>VLOOKUP(D209,'plan de cuentas'!C:J,7,0)</f>
        <v>Activos Corrientes</v>
      </c>
      <c r="P209" t="str">
        <f t="shared" si="18"/>
        <v>25704</v>
      </c>
      <c r="Q209" t="str">
        <f t="shared" si="19"/>
        <v>15</v>
      </c>
    </row>
    <row r="210" spans="1:17" hidden="1" x14ac:dyDescent="0.25">
      <c r="A210" s="644" t="s">
        <v>5208</v>
      </c>
      <c r="B210" s="384">
        <v>6</v>
      </c>
      <c r="C210" s="710">
        <v>151025704027990</v>
      </c>
      <c r="D210" s="385" t="s">
        <v>3652</v>
      </c>
      <c r="E210" t="str">
        <f t="shared" si="16"/>
        <v>150102570402799</v>
      </c>
      <c r="F210" t="str">
        <f t="shared" si="17"/>
        <v>0</v>
      </c>
      <c r="G210">
        <f>+VLOOKUP(L210,BG!$D$10:$F$70,3,FALSE)</f>
        <v>6</v>
      </c>
      <c r="H210" s="499" t="s">
        <v>3603</v>
      </c>
      <c r="I210" s="719">
        <v>-100767202</v>
      </c>
      <c r="J210" s="314">
        <f t="shared" si="15"/>
        <v>-100767.202</v>
      </c>
      <c r="K210" t="str">
        <f>+VLOOKUP(D210,'plan de cuentas'!C:G,4,0)</f>
        <v>ACTIVOS</v>
      </c>
      <c r="L210" t="str">
        <f>VLOOKUP(D210,'plan de cuentas'!C:H,5,0)</f>
        <v>Otros créditos CP</v>
      </c>
      <c r="M210" t="str">
        <f>VLOOKUP(D210,'plan de cuentas'!C:I,6,0)</f>
        <v>Otros Creditos CP</v>
      </c>
      <c r="N210" t="str">
        <f>VLOOKUP(D210,'plan de cuentas'!C:J,7,0)</f>
        <v>Activos Corrientes</v>
      </c>
      <c r="P210" t="str">
        <f t="shared" si="18"/>
        <v>25704</v>
      </c>
      <c r="Q210" t="str">
        <f t="shared" si="19"/>
        <v>15</v>
      </c>
    </row>
    <row r="211" spans="1:17" s="315" customFormat="1" hidden="1" x14ac:dyDescent="0.25">
      <c r="A211" s="644" t="s">
        <v>5208</v>
      </c>
      <c r="B211" s="383">
        <v>6</v>
      </c>
      <c r="C211" s="709">
        <v>151025704028990</v>
      </c>
      <c r="D211" s="499" t="s">
        <v>3654</v>
      </c>
      <c r="E211" t="str">
        <f t="shared" si="16"/>
        <v>150102570402899</v>
      </c>
      <c r="F211" t="str">
        <f t="shared" si="17"/>
        <v>0</v>
      </c>
      <c r="G211">
        <f>+VLOOKUP(L211,BG!$D$10:$F$70,3,FALSE)</f>
        <v>6</v>
      </c>
      <c r="H211" s="499" t="s">
        <v>3603</v>
      </c>
      <c r="I211" s="719">
        <v>-581536735</v>
      </c>
      <c r="J211" s="314">
        <f t="shared" si="15"/>
        <v>-581536.73499999999</v>
      </c>
      <c r="K211" t="str">
        <f>+VLOOKUP(D211,'plan de cuentas'!C:G,4,0)</f>
        <v>ACTIVOS</v>
      </c>
      <c r="L211" t="str">
        <f>VLOOKUP(D211,'plan de cuentas'!C:H,5,0)</f>
        <v>Otros créditos CP</v>
      </c>
      <c r="M211" t="str">
        <f>VLOOKUP(D211,'plan de cuentas'!C:I,6,0)</f>
        <v>Otros Creditos CP</v>
      </c>
      <c r="N211" t="str">
        <f>VLOOKUP(D211,'plan de cuentas'!C:J,7,0)</f>
        <v>Activos Corrientes</v>
      </c>
      <c r="O211"/>
      <c r="P211" t="str">
        <f t="shared" si="18"/>
        <v>25704</v>
      </c>
      <c r="Q211" t="str">
        <f t="shared" si="19"/>
        <v>15</v>
      </c>
    </row>
    <row r="212" spans="1:17" s="315" customFormat="1" hidden="1" x14ac:dyDescent="0.25">
      <c r="A212" s="644" t="s">
        <v>5208</v>
      </c>
      <c r="B212" s="384">
        <v>6</v>
      </c>
      <c r="C212" s="710">
        <v>151025704029990</v>
      </c>
      <c r="D212" s="385" t="s">
        <v>3656</v>
      </c>
      <c r="E212" t="str">
        <f t="shared" si="16"/>
        <v>150102570402999</v>
      </c>
      <c r="F212" t="str">
        <f t="shared" si="17"/>
        <v>0</v>
      </c>
      <c r="G212">
        <f>+VLOOKUP(L212,BG!$D$10:$F$70,3,FALSE)</f>
        <v>6</v>
      </c>
      <c r="H212" s="499" t="s">
        <v>3603</v>
      </c>
      <c r="I212" s="719">
        <v>-389113747</v>
      </c>
      <c r="J212" s="314">
        <f t="shared" si="15"/>
        <v>-389113.74699999997</v>
      </c>
      <c r="K212" t="str">
        <f>+VLOOKUP(D212,'plan de cuentas'!C:G,4,0)</f>
        <v>ACTIVOS</v>
      </c>
      <c r="L212" t="str">
        <f>VLOOKUP(D212,'plan de cuentas'!C:H,5,0)</f>
        <v>Otros créditos CP</v>
      </c>
      <c r="M212" t="str">
        <f>VLOOKUP(D212,'plan de cuentas'!C:I,6,0)</f>
        <v>Otros Creditos CP</v>
      </c>
      <c r="N212" t="str">
        <f>VLOOKUP(D212,'plan de cuentas'!C:J,7,0)</f>
        <v>Activos Corrientes</v>
      </c>
      <c r="O212"/>
      <c r="P212" t="str">
        <f t="shared" si="18"/>
        <v>25704</v>
      </c>
      <c r="Q212" t="str">
        <f t="shared" si="19"/>
        <v>15</v>
      </c>
    </row>
    <row r="213" spans="1:17" s="315" customFormat="1" hidden="1" x14ac:dyDescent="0.25">
      <c r="A213" s="644" t="s">
        <v>5208</v>
      </c>
      <c r="B213" s="383">
        <v>6</v>
      </c>
      <c r="C213" s="709">
        <v>151025704030010</v>
      </c>
      <c r="D213" s="499" t="s">
        <v>3658</v>
      </c>
      <c r="E213" t="str">
        <f t="shared" si="16"/>
        <v>150102570403001</v>
      </c>
      <c r="F213" t="str">
        <f t="shared" si="17"/>
        <v>0</v>
      </c>
      <c r="G213">
        <f>+VLOOKUP(L213,BG!$D$10:$F$70,3,FALSE)</f>
        <v>6</v>
      </c>
      <c r="H213" s="499" t="s">
        <v>3606</v>
      </c>
      <c r="I213" s="719">
        <v>815581878</v>
      </c>
      <c r="J213" s="314">
        <f t="shared" si="15"/>
        <v>815581.87800000003</v>
      </c>
      <c r="K213" t="str">
        <f>+VLOOKUP(D213,'plan de cuentas'!C:G,4,0)</f>
        <v>ACTIVOS</v>
      </c>
      <c r="L213" t="str">
        <f>VLOOKUP(D213,'plan de cuentas'!C:H,5,0)</f>
        <v>Otros créditos CP</v>
      </c>
      <c r="M213" t="str">
        <f>VLOOKUP(D213,'plan de cuentas'!C:I,6,0)</f>
        <v>Otros Creditos CP</v>
      </c>
      <c r="N213" t="str">
        <f>VLOOKUP(D213,'plan de cuentas'!C:J,7,0)</f>
        <v>Activos Corrientes</v>
      </c>
      <c r="O213"/>
      <c r="P213" t="str">
        <f t="shared" si="18"/>
        <v>25704</v>
      </c>
      <c r="Q213" t="str">
        <f t="shared" si="19"/>
        <v>15</v>
      </c>
    </row>
    <row r="214" spans="1:17" s="315" customFormat="1" hidden="1" x14ac:dyDescent="0.25">
      <c r="A214" s="644" t="s">
        <v>5208</v>
      </c>
      <c r="B214" s="384">
        <v>6</v>
      </c>
      <c r="C214" s="710">
        <v>151025704030990</v>
      </c>
      <c r="D214" s="385" t="s">
        <v>3660</v>
      </c>
      <c r="E214" t="str">
        <f t="shared" si="16"/>
        <v>150102570403099</v>
      </c>
      <c r="F214" t="str">
        <f t="shared" si="17"/>
        <v>0</v>
      </c>
      <c r="G214">
        <f>+VLOOKUP(L214,BG!$D$10:$F$70,3,FALSE)</f>
        <v>6</v>
      </c>
      <c r="H214" s="385" t="s">
        <v>3603</v>
      </c>
      <c r="I214" s="720">
        <v>135713596501</v>
      </c>
      <c r="J214" s="314">
        <f t="shared" si="15"/>
        <v>135713596.50099999</v>
      </c>
      <c r="K214" t="str">
        <f>+VLOOKUP(D214,'plan de cuentas'!C:G,4,0)</f>
        <v>ACTIVOS</v>
      </c>
      <c r="L214" t="str">
        <f>VLOOKUP(D214,'plan de cuentas'!C:H,5,0)</f>
        <v>Otros créditos CP</v>
      </c>
      <c r="M214" t="str">
        <f>VLOOKUP(D214,'plan de cuentas'!C:I,6,0)</f>
        <v>Otros Creditos CP</v>
      </c>
      <c r="N214" t="str">
        <f>VLOOKUP(D214,'plan de cuentas'!C:J,7,0)</f>
        <v>Activos Corrientes</v>
      </c>
      <c r="O214"/>
      <c r="P214" t="str">
        <f t="shared" si="18"/>
        <v>25704</v>
      </c>
      <c r="Q214" t="str">
        <f t="shared" si="19"/>
        <v>15</v>
      </c>
    </row>
    <row r="215" spans="1:17" hidden="1" x14ac:dyDescent="0.25">
      <c r="A215" s="644" t="s">
        <v>5208</v>
      </c>
      <c r="B215" s="383">
        <v>6</v>
      </c>
      <c r="C215" s="709">
        <v>151025704031990</v>
      </c>
      <c r="D215" s="499" t="s">
        <v>3662</v>
      </c>
      <c r="E215" t="str">
        <f t="shared" si="16"/>
        <v>150102570403199</v>
      </c>
      <c r="F215" t="str">
        <f t="shared" si="17"/>
        <v>0</v>
      </c>
      <c r="G215">
        <f>+VLOOKUP(L215,BG!$D$10:$F$70,3,FALSE)</f>
        <v>6</v>
      </c>
      <c r="H215" s="499" t="s">
        <v>3603</v>
      </c>
      <c r="I215" s="719">
        <v>935578726</v>
      </c>
      <c r="J215" s="314">
        <f t="shared" si="15"/>
        <v>935578.72600000002</v>
      </c>
      <c r="K215" t="str">
        <f>+VLOOKUP(D215,'plan de cuentas'!C:G,4,0)</f>
        <v>ACTIVOS</v>
      </c>
      <c r="L215" t="str">
        <f>VLOOKUP(D215,'plan de cuentas'!C:H,5,0)</f>
        <v>Otros créditos CP</v>
      </c>
      <c r="M215" t="str">
        <f>VLOOKUP(D215,'plan de cuentas'!C:I,6,0)</f>
        <v>Otros Creditos CP</v>
      </c>
      <c r="N215" t="str">
        <f>VLOOKUP(D215,'plan de cuentas'!C:J,7,0)</f>
        <v>Activos Corrientes</v>
      </c>
      <c r="P215" t="str">
        <f t="shared" si="18"/>
        <v>25704</v>
      </c>
      <c r="Q215" t="str">
        <f t="shared" si="19"/>
        <v>15</v>
      </c>
    </row>
    <row r="216" spans="1:17" hidden="1" x14ac:dyDescent="0.25">
      <c r="A216" s="644" t="s">
        <v>5208</v>
      </c>
      <c r="B216" s="384">
        <v>7</v>
      </c>
      <c r="C216" s="710">
        <v>151025704032990</v>
      </c>
      <c r="D216" s="385" t="s">
        <v>3664</v>
      </c>
      <c r="E216" t="str">
        <f t="shared" si="16"/>
        <v>150102570403299</v>
      </c>
      <c r="F216" t="str">
        <f t="shared" si="17"/>
        <v>0</v>
      </c>
      <c r="G216">
        <f>+VLOOKUP(L216,BG!$D$10:$F$70,3,FALSE)</f>
        <v>6</v>
      </c>
      <c r="H216" s="499" t="s">
        <v>3603</v>
      </c>
      <c r="I216" s="719">
        <v>22625119004</v>
      </c>
      <c r="J216" s="314">
        <f t="shared" si="15"/>
        <v>22625119.004000001</v>
      </c>
      <c r="K216" t="str">
        <f>+VLOOKUP(D216,'plan de cuentas'!C:G,4,0)</f>
        <v>ACTIVOS</v>
      </c>
      <c r="L216" t="str">
        <f>VLOOKUP(D216,'plan de cuentas'!C:H,5,0)</f>
        <v>Otros créditos CP</v>
      </c>
      <c r="M216" t="str">
        <f>VLOOKUP(D216,'plan de cuentas'!C:I,6,0)</f>
        <v>Otros Creditos CP</v>
      </c>
      <c r="N216" t="str">
        <f>VLOOKUP(D216,'plan de cuentas'!C:J,7,0)</f>
        <v>Activos Corrientes</v>
      </c>
      <c r="P216" t="str">
        <f t="shared" si="18"/>
        <v>25704</v>
      </c>
      <c r="Q216" t="str">
        <f t="shared" si="19"/>
        <v>15</v>
      </c>
    </row>
    <row r="217" spans="1:17" s="315" customFormat="1" hidden="1" x14ac:dyDescent="0.25">
      <c r="A217" s="644" t="s">
        <v>5208</v>
      </c>
      <c r="B217" s="383">
        <v>6</v>
      </c>
      <c r="C217" s="709">
        <v>151025704033010</v>
      </c>
      <c r="D217" s="499" t="s">
        <v>3666</v>
      </c>
      <c r="E217" t="str">
        <f t="shared" si="16"/>
        <v>150102570403301</v>
      </c>
      <c r="F217" t="str">
        <f t="shared" si="17"/>
        <v>0</v>
      </c>
      <c r="G217">
        <f>+VLOOKUP(L217,BG!$D$10:$F$70,3,FALSE)</f>
        <v>6</v>
      </c>
      <c r="H217" s="385" t="s">
        <v>3606</v>
      </c>
      <c r="I217" s="720">
        <v>41737756363</v>
      </c>
      <c r="J217" s="314">
        <f t="shared" si="15"/>
        <v>41737756.362999998</v>
      </c>
      <c r="K217" t="str">
        <f>+VLOOKUP(D217,'plan de cuentas'!C:G,4,0)</f>
        <v>ACTIVOS</v>
      </c>
      <c r="L217" t="str">
        <f>VLOOKUP(D217,'plan de cuentas'!C:H,5,0)</f>
        <v>Otros créditos CP</v>
      </c>
      <c r="M217" t="str">
        <f>VLOOKUP(D217,'plan de cuentas'!C:I,6,0)</f>
        <v>Otros Creditos CP</v>
      </c>
      <c r="N217" t="str">
        <f>VLOOKUP(D217,'plan de cuentas'!C:J,7,0)</f>
        <v>Activos Corrientes</v>
      </c>
      <c r="O217"/>
      <c r="P217" t="str">
        <f t="shared" si="18"/>
        <v>25704</v>
      </c>
      <c r="Q217" t="str">
        <f t="shared" si="19"/>
        <v>15</v>
      </c>
    </row>
    <row r="218" spans="1:17" hidden="1" x14ac:dyDescent="0.25">
      <c r="A218" s="644" t="s">
        <v>5208</v>
      </c>
      <c r="B218" s="384">
        <v>6</v>
      </c>
      <c r="C218" s="710">
        <v>151025704033990</v>
      </c>
      <c r="D218" s="385" t="s">
        <v>3668</v>
      </c>
      <c r="E218" t="str">
        <f t="shared" si="16"/>
        <v>150102570403399</v>
      </c>
      <c r="F218" t="str">
        <f t="shared" si="17"/>
        <v>0</v>
      </c>
      <c r="G218">
        <f>+VLOOKUP(L218,BG!$D$10:$F$70,3,FALSE)</f>
        <v>6</v>
      </c>
      <c r="H218" s="499" t="s">
        <v>3603</v>
      </c>
      <c r="I218" s="719">
        <v>17395976735</v>
      </c>
      <c r="J218" s="314">
        <f t="shared" si="15"/>
        <v>17395976.734999999</v>
      </c>
      <c r="K218" t="str">
        <f>+VLOOKUP(D218,'plan de cuentas'!C:G,4,0)</f>
        <v>ACTIVOS</v>
      </c>
      <c r="L218" t="str">
        <f>VLOOKUP(D218,'plan de cuentas'!C:H,5,0)</f>
        <v>Otros créditos CP</v>
      </c>
      <c r="M218" t="str">
        <f>VLOOKUP(D218,'plan de cuentas'!C:I,6,0)</f>
        <v>Otros Creditos CP</v>
      </c>
      <c r="N218" t="str">
        <f>VLOOKUP(D218,'plan de cuentas'!C:J,7,0)</f>
        <v>Activos Corrientes</v>
      </c>
      <c r="P218" t="str">
        <f t="shared" si="18"/>
        <v>25704</v>
      </c>
      <c r="Q218" t="str">
        <f t="shared" si="19"/>
        <v>15</v>
      </c>
    </row>
    <row r="219" spans="1:17" hidden="1" x14ac:dyDescent="0.25">
      <c r="A219" s="644" t="s">
        <v>5208</v>
      </c>
      <c r="B219" s="383">
        <v>6</v>
      </c>
      <c r="C219" s="709">
        <v>151025704034010</v>
      </c>
      <c r="D219" s="499" t="s">
        <v>3670</v>
      </c>
      <c r="E219" t="str">
        <f t="shared" si="16"/>
        <v>150102570403401</v>
      </c>
      <c r="F219" t="str">
        <f t="shared" si="17"/>
        <v>0</v>
      </c>
      <c r="G219">
        <f>+VLOOKUP(L219,BG!$D$10:$F$70,3,FALSE)</f>
        <v>6</v>
      </c>
      <c r="H219" s="499" t="s">
        <v>3606</v>
      </c>
      <c r="I219" s="719">
        <v>-39267962652</v>
      </c>
      <c r="J219" s="314">
        <f t="shared" si="15"/>
        <v>-39267962.652000003</v>
      </c>
      <c r="K219" t="str">
        <f>+VLOOKUP(D219,'plan de cuentas'!C:G,4,0)</f>
        <v>ACTIVOS</v>
      </c>
      <c r="L219" t="str">
        <f>VLOOKUP(D219,'plan de cuentas'!C:H,5,0)</f>
        <v>Otros créditos CP</v>
      </c>
      <c r="M219" t="str">
        <f>VLOOKUP(D219,'plan de cuentas'!C:I,6,0)</f>
        <v>Otros Creditos CP</v>
      </c>
      <c r="N219" t="str">
        <f>VLOOKUP(D219,'plan de cuentas'!C:J,7,0)</f>
        <v>Activos Corrientes</v>
      </c>
      <c r="P219" t="str">
        <f t="shared" si="18"/>
        <v>25704</v>
      </c>
      <c r="Q219" t="str">
        <f t="shared" si="19"/>
        <v>15</v>
      </c>
    </row>
    <row r="220" spans="1:17" hidden="1" x14ac:dyDescent="0.25">
      <c r="A220" s="644" t="s">
        <v>5208</v>
      </c>
      <c r="B220" s="384">
        <v>6</v>
      </c>
      <c r="C220" s="710">
        <v>151025704034990</v>
      </c>
      <c r="D220" s="385" t="s">
        <v>3672</v>
      </c>
      <c r="E220" t="str">
        <f t="shared" si="16"/>
        <v>150102570403499</v>
      </c>
      <c r="F220" t="str">
        <f t="shared" si="17"/>
        <v>0</v>
      </c>
      <c r="G220">
        <f>+VLOOKUP(L220,BG!$D$10:$F$70,3,FALSE)</f>
        <v>6</v>
      </c>
      <c r="H220" s="385" t="s">
        <v>3606</v>
      </c>
      <c r="I220" s="720">
        <v>-31824006788</v>
      </c>
      <c r="J220" s="314">
        <f t="shared" si="15"/>
        <v>-31824006.787999999</v>
      </c>
      <c r="K220" t="str">
        <f>+VLOOKUP(D220,'plan de cuentas'!C:G,4,0)</f>
        <v>ACTIVOS</v>
      </c>
      <c r="L220" t="str">
        <f>VLOOKUP(D220,'plan de cuentas'!C:H,5,0)</f>
        <v>Otros créditos CP</v>
      </c>
      <c r="M220" t="str">
        <f>VLOOKUP(D220,'plan de cuentas'!C:I,6,0)</f>
        <v>Otros Creditos CP</v>
      </c>
      <c r="N220" t="str">
        <f>VLOOKUP(D220,'plan de cuentas'!C:J,7,0)</f>
        <v>Activos Corrientes</v>
      </c>
      <c r="P220" t="str">
        <f t="shared" si="18"/>
        <v>25704</v>
      </c>
      <c r="Q220" t="str">
        <f t="shared" si="19"/>
        <v>15</v>
      </c>
    </row>
    <row r="221" spans="1:17" hidden="1" x14ac:dyDescent="0.25">
      <c r="A221" s="644" t="s">
        <v>5208</v>
      </c>
      <c r="B221" s="383">
        <v>6</v>
      </c>
      <c r="C221" s="709">
        <v>151025704035010</v>
      </c>
      <c r="D221" s="499" t="s">
        <v>3674</v>
      </c>
      <c r="E221" t="str">
        <f t="shared" si="16"/>
        <v>150102570403501</v>
      </c>
      <c r="F221" t="str">
        <f t="shared" si="17"/>
        <v>0</v>
      </c>
      <c r="G221">
        <f>+VLOOKUP(L221,BG!$D$10:$F$70,3,FALSE)</f>
        <v>6</v>
      </c>
      <c r="H221" s="499" t="s">
        <v>3606</v>
      </c>
      <c r="I221" s="719">
        <v>-34291710078</v>
      </c>
      <c r="J221" s="314">
        <f t="shared" si="15"/>
        <v>-34291710.078000002</v>
      </c>
      <c r="K221" t="str">
        <f>+VLOOKUP(D221,'plan de cuentas'!C:G,4,0)</f>
        <v>ACTIVOS</v>
      </c>
      <c r="L221" t="str">
        <f>VLOOKUP(D221,'plan de cuentas'!C:H,5,0)</f>
        <v>Otros créditos CP</v>
      </c>
      <c r="M221" t="str">
        <f>VLOOKUP(D221,'plan de cuentas'!C:I,6,0)</f>
        <v>Otros Creditos CP</v>
      </c>
      <c r="N221" t="str">
        <f>VLOOKUP(D221,'plan de cuentas'!C:J,7,0)</f>
        <v>Activos Corrientes</v>
      </c>
      <c r="P221" t="str">
        <f t="shared" si="18"/>
        <v>25704</v>
      </c>
      <c r="Q221" t="str">
        <f t="shared" si="19"/>
        <v>15</v>
      </c>
    </row>
    <row r="222" spans="1:17" hidden="1" x14ac:dyDescent="0.25">
      <c r="A222" s="644" t="s">
        <v>5208</v>
      </c>
      <c r="B222" s="384">
        <v>6</v>
      </c>
      <c r="C222" s="710">
        <v>151025704035990</v>
      </c>
      <c r="D222" s="385" t="s">
        <v>3676</v>
      </c>
      <c r="E222" t="str">
        <f t="shared" si="16"/>
        <v>150102570403599</v>
      </c>
      <c r="F222" t="str">
        <f t="shared" si="17"/>
        <v>0</v>
      </c>
      <c r="G222">
        <f>+VLOOKUP(L222,BG!$D$10:$F$70,3,FALSE)</f>
        <v>6</v>
      </c>
      <c r="H222" s="385" t="s">
        <v>3606</v>
      </c>
      <c r="I222" s="720">
        <v>114303174081</v>
      </c>
      <c r="J222" s="314">
        <f t="shared" si="15"/>
        <v>114303174.081</v>
      </c>
      <c r="K222" t="str">
        <f>+VLOOKUP(D222,'plan de cuentas'!C:G,4,0)</f>
        <v>ACTIVOS</v>
      </c>
      <c r="L222" t="str">
        <f>VLOOKUP(D222,'plan de cuentas'!C:H,5,0)</f>
        <v>Otros créditos CP</v>
      </c>
      <c r="M222" t="str">
        <f>VLOOKUP(D222,'plan de cuentas'!C:I,6,0)</f>
        <v>Otros Creditos CP</v>
      </c>
      <c r="N222" t="str">
        <f>VLOOKUP(D222,'plan de cuentas'!C:J,7,0)</f>
        <v>Activos Corrientes</v>
      </c>
      <c r="P222" t="str">
        <f t="shared" si="18"/>
        <v>25704</v>
      </c>
      <c r="Q222" t="str">
        <f t="shared" si="19"/>
        <v>15</v>
      </c>
    </row>
    <row r="223" spans="1:17" hidden="1" x14ac:dyDescent="0.25">
      <c r="A223" s="644" t="s">
        <v>5208</v>
      </c>
      <c r="B223" s="383">
        <v>6</v>
      </c>
      <c r="C223" s="709">
        <v>151025704037990</v>
      </c>
      <c r="D223" s="499" t="s">
        <v>5097</v>
      </c>
      <c r="E223" t="str">
        <f t="shared" si="16"/>
        <v>150102570403799</v>
      </c>
      <c r="F223" t="str">
        <f t="shared" si="17"/>
        <v>0</v>
      </c>
      <c r="G223">
        <f>+VLOOKUP(L223,BG!$D$10:$F$70,3,FALSE)</f>
        <v>6</v>
      </c>
      <c r="H223" s="385" t="s">
        <v>3606</v>
      </c>
      <c r="I223" s="720">
        <v>13589793</v>
      </c>
      <c r="J223" s="314">
        <f t="shared" si="15"/>
        <v>13589.793</v>
      </c>
      <c r="K223" t="str">
        <f>+VLOOKUP(D223,'plan de cuentas'!C:G,4,0)</f>
        <v>ACTIVOS</v>
      </c>
      <c r="L223" t="str">
        <f>VLOOKUP(D223,'plan de cuentas'!C:H,5,0)</f>
        <v>Otros créditos CP</v>
      </c>
      <c r="M223" t="str">
        <f>VLOOKUP(D223,'plan de cuentas'!C:I,6,0)</f>
        <v>Otros Creditos CP</v>
      </c>
      <c r="N223" t="str">
        <f>VLOOKUP(D223,'plan de cuentas'!C:J,7,0)</f>
        <v>Activos Corrientes</v>
      </c>
      <c r="P223" t="str">
        <f t="shared" si="18"/>
        <v>25704</v>
      </c>
      <c r="Q223" t="str">
        <f t="shared" si="19"/>
        <v>15</v>
      </c>
    </row>
    <row r="224" spans="1:17" hidden="1" x14ac:dyDescent="0.25">
      <c r="A224" s="644" t="s">
        <v>5208</v>
      </c>
      <c r="B224" s="384">
        <v>6</v>
      </c>
      <c r="C224" s="710">
        <v>151025704099010</v>
      </c>
      <c r="D224" s="385" t="s">
        <v>3678</v>
      </c>
      <c r="E224" t="str">
        <f t="shared" si="16"/>
        <v>150102570409901</v>
      </c>
      <c r="F224" t="str">
        <f t="shared" si="17"/>
        <v>0</v>
      </c>
      <c r="G224">
        <f>+VLOOKUP(L224,BG!$D$10:$F$70,3,FALSE)</f>
        <v>6</v>
      </c>
      <c r="H224" s="385" t="s">
        <v>3606</v>
      </c>
      <c r="I224" s="720">
        <v>-1009772</v>
      </c>
      <c r="J224" s="314">
        <f t="shared" si="15"/>
        <v>-1009.772</v>
      </c>
      <c r="K224" t="str">
        <f>+VLOOKUP(D224,'plan de cuentas'!C:G,4,0)</f>
        <v>ACTIVOS</v>
      </c>
      <c r="L224" t="str">
        <f>VLOOKUP(D224,'plan de cuentas'!C:H,5,0)</f>
        <v>Otros créditos CP</v>
      </c>
      <c r="M224" t="str">
        <f>VLOOKUP(D224,'plan de cuentas'!C:I,6,0)</f>
        <v>Otros Creditos CP</v>
      </c>
      <c r="N224" t="str">
        <f>VLOOKUP(D224,'plan de cuentas'!C:J,7,0)</f>
        <v>Activos Corrientes</v>
      </c>
      <c r="P224" t="str">
        <f t="shared" si="18"/>
        <v>25704</v>
      </c>
      <c r="Q224" t="str">
        <f t="shared" si="19"/>
        <v>15</v>
      </c>
    </row>
    <row r="225" spans="1:17" hidden="1" x14ac:dyDescent="0.25">
      <c r="A225" s="644" t="s">
        <v>5208</v>
      </c>
      <c r="B225" s="383">
        <v>6</v>
      </c>
      <c r="C225" s="709">
        <v>151025704099990</v>
      </c>
      <c r="D225" s="499" t="s">
        <v>3680</v>
      </c>
      <c r="E225" t="str">
        <f t="shared" si="16"/>
        <v>150102570409999</v>
      </c>
      <c r="F225" t="str">
        <f t="shared" si="17"/>
        <v>0</v>
      </c>
      <c r="G225">
        <f>+VLOOKUP(L225,BG!$D$10:$F$70,3,FALSE)</f>
        <v>6</v>
      </c>
      <c r="H225" s="385" t="s">
        <v>3603</v>
      </c>
      <c r="I225" s="720">
        <v>-147790568</v>
      </c>
      <c r="J225" s="314">
        <f t="shared" si="15"/>
        <v>-147790.568</v>
      </c>
      <c r="K225" t="str">
        <f>+VLOOKUP(D225,'plan de cuentas'!C:G,4,0)</f>
        <v>ACTIVOS</v>
      </c>
      <c r="L225" t="str">
        <f>VLOOKUP(D225,'plan de cuentas'!C:H,5,0)</f>
        <v>Otros créditos CP</v>
      </c>
      <c r="M225" t="str">
        <f>VLOOKUP(D225,'plan de cuentas'!C:I,6,0)</f>
        <v>Otros Creditos CP</v>
      </c>
      <c r="N225" t="str">
        <f>VLOOKUP(D225,'plan de cuentas'!C:J,7,0)</f>
        <v>Activos Corrientes</v>
      </c>
      <c r="P225" t="str">
        <f t="shared" si="18"/>
        <v>25704</v>
      </c>
      <c r="Q225" t="str">
        <f t="shared" si="19"/>
        <v>15</v>
      </c>
    </row>
    <row r="226" spans="1:17" x14ac:dyDescent="0.25">
      <c r="A226" s="644" t="s">
        <v>5208</v>
      </c>
      <c r="B226" s="384">
        <v>6</v>
      </c>
      <c r="C226" s="710">
        <v>161026502001010</v>
      </c>
      <c r="D226" s="385" t="s">
        <v>1535</v>
      </c>
      <c r="E226" t="str">
        <f t="shared" si="16"/>
        <v>160102650200101</v>
      </c>
      <c r="F226" t="str">
        <f t="shared" si="17"/>
        <v>0</v>
      </c>
      <c r="G226">
        <f>+VLOOKUP(L226,BG!$D$10:$F$70,3,FALSE)</f>
        <v>5</v>
      </c>
      <c r="H226" s="499" t="s">
        <v>973</v>
      </c>
      <c r="I226" s="719">
        <v>88189726</v>
      </c>
      <c r="J226" s="314">
        <f t="shared" si="15"/>
        <v>88189.725999999995</v>
      </c>
      <c r="K226" t="str">
        <f>+VLOOKUP(D226,'plan de cuentas'!C:G,4,0)</f>
        <v>ACTIVOS</v>
      </c>
      <c r="L226" t="str">
        <f>VLOOKUP(D226,'plan de cuentas'!C:H,5,0)</f>
        <v>Cuentas por Cobrar CP</v>
      </c>
      <c r="M226" t="str">
        <f>VLOOKUP(D226,'plan de cuentas'!C:I,6,0)</f>
        <v>Deudores por prestamos locales</v>
      </c>
      <c r="N226" t="str">
        <f>VLOOKUP(D226,'plan de cuentas'!C:J,7,0)</f>
        <v>Activos Corrientes</v>
      </c>
      <c r="P226" t="str">
        <f t="shared" si="18"/>
        <v>26502</v>
      </c>
      <c r="Q226" t="str">
        <f t="shared" si="19"/>
        <v>16</v>
      </c>
    </row>
    <row r="227" spans="1:17" x14ac:dyDescent="0.25">
      <c r="A227" s="644" t="s">
        <v>5208</v>
      </c>
      <c r="B227" s="383">
        <v>6</v>
      </c>
      <c r="C227" s="709">
        <v>161026502001990</v>
      </c>
      <c r="D227" s="499" t="s">
        <v>972</v>
      </c>
      <c r="E227" t="str">
        <f t="shared" si="16"/>
        <v>160102650200199</v>
      </c>
      <c r="F227" t="str">
        <f t="shared" si="17"/>
        <v>0</v>
      </c>
      <c r="G227">
        <f>+VLOOKUP(L227,BG!$D$10:$F$70,3,FALSE)</f>
        <v>5</v>
      </c>
      <c r="H227" s="385" t="s">
        <v>973</v>
      </c>
      <c r="I227" s="720">
        <v>22677190092</v>
      </c>
      <c r="J227" s="314">
        <f t="shared" si="15"/>
        <v>22677190.092</v>
      </c>
      <c r="K227" t="str">
        <f>+VLOOKUP(D227,'plan de cuentas'!C:G,4,0)</f>
        <v>ACTIVOS</v>
      </c>
      <c r="L227" t="str">
        <f>VLOOKUP(D227,'plan de cuentas'!C:H,5,0)</f>
        <v>Cuentas por Cobrar CP</v>
      </c>
      <c r="M227" t="str">
        <f>VLOOKUP(D227,'plan de cuentas'!C:I,6,0)</f>
        <v>Deudores por prestamos locales</v>
      </c>
      <c r="N227" t="str">
        <f>VLOOKUP(D227,'plan de cuentas'!C:J,7,0)</f>
        <v>Activos Corrientes</v>
      </c>
      <c r="P227" t="str">
        <f t="shared" si="18"/>
        <v>26502</v>
      </c>
      <c r="Q227" t="str">
        <f t="shared" si="19"/>
        <v>16</v>
      </c>
    </row>
    <row r="228" spans="1:17" hidden="1" x14ac:dyDescent="0.25">
      <c r="A228" s="644" t="s">
        <v>5208</v>
      </c>
      <c r="B228" s="384">
        <v>6</v>
      </c>
      <c r="C228" s="710">
        <v>161026502003990</v>
      </c>
      <c r="D228" s="385" t="s">
        <v>976</v>
      </c>
      <c r="E228" t="str">
        <f t="shared" si="16"/>
        <v>160102650200399</v>
      </c>
      <c r="F228" t="str">
        <f t="shared" si="17"/>
        <v>0</v>
      </c>
      <c r="G228">
        <f>+VLOOKUP(L228,BG!$D$10:$F$70,3,FALSE)</f>
        <v>5</v>
      </c>
      <c r="H228" s="499" t="s">
        <v>977</v>
      </c>
      <c r="I228" s="719">
        <v>3213907782</v>
      </c>
      <c r="J228" s="314">
        <f t="shared" si="15"/>
        <v>3213907.7820000001</v>
      </c>
      <c r="K228" t="str">
        <f>+VLOOKUP(D228,'plan de cuentas'!C:G,4,0)</f>
        <v>ACTIVOS</v>
      </c>
      <c r="L228" t="str">
        <f>VLOOKUP(D228,'plan de cuentas'!C:H,5,0)</f>
        <v>Cuentas por Cobrar CP</v>
      </c>
      <c r="M228" t="str">
        <f>VLOOKUP(D228,'plan de cuentas'!C:I,6,0)</f>
        <v>Deudores por prestamos locales</v>
      </c>
      <c r="N228" t="str">
        <f>VLOOKUP(D228,'plan de cuentas'!C:J,7,0)</f>
        <v>Activos Corrientes</v>
      </c>
      <c r="P228" t="str">
        <f t="shared" si="18"/>
        <v>26502</v>
      </c>
      <c r="Q228" t="str">
        <f t="shared" si="19"/>
        <v>16</v>
      </c>
    </row>
    <row r="229" spans="1:17" x14ac:dyDescent="0.25">
      <c r="A229" s="644" t="s">
        <v>5208</v>
      </c>
      <c r="B229" s="383">
        <v>6</v>
      </c>
      <c r="C229" s="709">
        <v>161026504000990</v>
      </c>
      <c r="D229" s="499" t="s">
        <v>4648</v>
      </c>
      <c r="E229" t="str">
        <f t="shared" si="16"/>
        <v>160102650400099</v>
      </c>
      <c r="F229" t="str">
        <f t="shared" si="17"/>
        <v>0</v>
      </c>
      <c r="G229">
        <f>+VLOOKUP(L229,BG!$D$10:$F$70,3,FALSE)</f>
        <v>5</v>
      </c>
      <c r="H229" s="385" t="s">
        <v>4681</v>
      </c>
      <c r="I229" s="720">
        <v>784470543</v>
      </c>
      <c r="J229" s="314">
        <f t="shared" si="15"/>
        <v>784470.54299999995</v>
      </c>
      <c r="K229" t="str">
        <f>+VLOOKUP(D229,'plan de cuentas'!C:G,4,0)</f>
        <v>ACTIVOS</v>
      </c>
      <c r="L229" t="str">
        <f>VLOOKUP(D229,'plan de cuentas'!C:H,5,0)</f>
        <v>Cuentas por Cobrar CP</v>
      </c>
      <c r="M229" t="str">
        <f>VLOOKUP(D229,'plan de cuentas'!C:I,6,0)</f>
        <v>Deudores por prestamos locales</v>
      </c>
      <c r="N229" t="str">
        <f>VLOOKUP(D229,'plan de cuentas'!C:J,7,0)</f>
        <v>Activos Corrientes</v>
      </c>
      <c r="P229" t="str">
        <f t="shared" si="18"/>
        <v>26504</v>
      </c>
      <c r="Q229" t="str">
        <f t="shared" si="19"/>
        <v>16</v>
      </c>
    </row>
    <row r="230" spans="1:17" x14ac:dyDescent="0.25">
      <c r="A230" s="644" t="s">
        <v>5208</v>
      </c>
      <c r="B230" s="384">
        <v>6</v>
      </c>
      <c r="C230" s="710">
        <v>161026902000990</v>
      </c>
      <c r="D230" s="385" t="s">
        <v>4725</v>
      </c>
      <c r="E230" t="str">
        <f t="shared" si="16"/>
        <v>160102690200099</v>
      </c>
      <c r="F230" t="str">
        <f t="shared" si="17"/>
        <v>0</v>
      </c>
      <c r="G230">
        <f>+VLOOKUP(L230,BG!$D$10:$F$70,3,FALSE)</f>
        <v>5</v>
      </c>
      <c r="H230" s="385" t="s">
        <v>4726</v>
      </c>
      <c r="I230" s="720">
        <v>1649766373</v>
      </c>
      <c r="J230" s="314">
        <f t="shared" si="15"/>
        <v>1649766.3729999999</v>
      </c>
      <c r="K230" t="str">
        <f>+VLOOKUP(D230,'plan de cuentas'!C:G,4,0)</f>
        <v>ACTIVOS</v>
      </c>
      <c r="L230" t="str">
        <f>VLOOKUP(D230,'plan de cuentas'!C:H,5,0)</f>
        <v>Cuentas por Cobrar CP</v>
      </c>
      <c r="M230" t="str">
        <f>VLOOKUP(D230,'plan de cuentas'!C:I,6,0)</f>
        <v>Deudores por prestamos locales</v>
      </c>
      <c r="N230" t="str">
        <f>VLOOKUP(D230,'plan de cuentas'!C:J,7,0)</f>
        <v>Activos Corrientes</v>
      </c>
      <c r="P230" t="str">
        <f t="shared" si="18"/>
        <v>26902</v>
      </c>
      <c r="Q230" t="str">
        <f t="shared" si="19"/>
        <v>16</v>
      </c>
    </row>
    <row r="231" spans="1:17" x14ac:dyDescent="0.25">
      <c r="A231" s="644" t="s">
        <v>5208</v>
      </c>
      <c r="B231" s="383">
        <v>6</v>
      </c>
      <c r="C231" s="709">
        <v>161026902001010</v>
      </c>
      <c r="D231" s="499" t="s">
        <v>3686</v>
      </c>
      <c r="E231" t="str">
        <f t="shared" si="16"/>
        <v>160102690200101</v>
      </c>
      <c r="F231" t="str">
        <f t="shared" si="17"/>
        <v>0</v>
      </c>
      <c r="G231">
        <f>+VLOOKUP(L231,BG!$D$10:$F$70,3,FALSE)</f>
        <v>5</v>
      </c>
      <c r="H231" s="385" t="s">
        <v>3687</v>
      </c>
      <c r="I231" s="720">
        <v>1199356475</v>
      </c>
      <c r="J231" s="314">
        <f t="shared" si="15"/>
        <v>1199356.4750000001</v>
      </c>
      <c r="K231" t="str">
        <f>+VLOOKUP(D231,'plan de cuentas'!C:G,4,0)</f>
        <v>ACTIVOS</v>
      </c>
      <c r="L231" t="str">
        <f>VLOOKUP(D231,'plan de cuentas'!C:H,5,0)</f>
        <v>Cuentas por Cobrar CP</v>
      </c>
      <c r="M231" t="str">
        <f>VLOOKUP(D231,'plan de cuentas'!C:I,6,0)</f>
        <v>Deudores por prestamos locales</v>
      </c>
      <c r="N231" t="str">
        <f>VLOOKUP(D231,'plan de cuentas'!C:J,7,0)</f>
        <v>Activos Corrientes</v>
      </c>
      <c r="P231" t="str">
        <f t="shared" si="18"/>
        <v>26902</v>
      </c>
      <c r="Q231" t="str">
        <f t="shared" si="19"/>
        <v>16</v>
      </c>
    </row>
    <row r="232" spans="1:17" x14ac:dyDescent="0.25">
      <c r="A232" s="644" t="s">
        <v>5208</v>
      </c>
      <c r="B232" s="384">
        <v>6</v>
      </c>
      <c r="C232" s="710">
        <v>161026902001990</v>
      </c>
      <c r="D232" s="385" t="s">
        <v>978</v>
      </c>
      <c r="E232" t="str">
        <f t="shared" si="16"/>
        <v>160102690200199</v>
      </c>
      <c r="F232" t="str">
        <f t="shared" si="17"/>
        <v>0</v>
      </c>
      <c r="G232">
        <f>+VLOOKUP(L232,BG!$D$10:$F$70,3,FALSE)</f>
        <v>5</v>
      </c>
      <c r="H232" s="499" t="s">
        <v>979</v>
      </c>
      <c r="I232" s="719">
        <v>20368974480</v>
      </c>
      <c r="J232" s="314">
        <f t="shared" si="15"/>
        <v>20368974.48</v>
      </c>
      <c r="K232" t="str">
        <f>+VLOOKUP(D232,'plan de cuentas'!C:G,4,0)</f>
        <v>ACTIVOS</v>
      </c>
      <c r="L232" t="str">
        <f>VLOOKUP(D232,'plan de cuentas'!C:H,5,0)</f>
        <v>Cuentas por Cobrar CP</v>
      </c>
      <c r="M232" t="str">
        <f>VLOOKUP(D232,'plan de cuentas'!C:I,6,0)</f>
        <v>Deudores por prestamos locales</v>
      </c>
      <c r="N232" t="str">
        <f>VLOOKUP(D232,'plan de cuentas'!C:J,7,0)</f>
        <v>Activos Corrientes</v>
      </c>
      <c r="P232" t="str">
        <f t="shared" si="18"/>
        <v>26902</v>
      </c>
      <c r="Q232" t="str">
        <f t="shared" si="19"/>
        <v>16</v>
      </c>
    </row>
    <row r="233" spans="1:17" x14ac:dyDescent="0.25">
      <c r="A233" s="644" t="s">
        <v>5208</v>
      </c>
      <c r="B233" s="383">
        <v>6</v>
      </c>
      <c r="C233" s="709">
        <v>163027502000990</v>
      </c>
      <c r="D233" s="499" t="s">
        <v>4693</v>
      </c>
      <c r="E233" t="str">
        <f t="shared" si="16"/>
        <v>160302750200099</v>
      </c>
      <c r="F233" t="str">
        <f t="shared" si="17"/>
        <v>0</v>
      </c>
      <c r="G233">
        <f>+VLOOKUP(L233,BG!$D$10:$F$70,3,FALSE)</f>
        <v>5</v>
      </c>
      <c r="H233" s="385" t="s">
        <v>4698</v>
      </c>
      <c r="I233" s="720">
        <v>9477427721</v>
      </c>
      <c r="J233" s="314">
        <f t="shared" si="15"/>
        <v>9477427.7210000008</v>
      </c>
      <c r="K233" t="str">
        <f>+VLOOKUP(D233,'plan de cuentas'!C:G,4,0)</f>
        <v>ACTIVOS</v>
      </c>
      <c r="L233" t="str">
        <f>VLOOKUP(D233,'plan de cuentas'!C:H,5,0)</f>
        <v>Cuentas por Cobrar CP</v>
      </c>
      <c r="M233" t="str">
        <f>VLOOKUP(D233,'plan de cuentas'!C:I,6,0)</f>
        <v>Deudores por prestamos locales</v>
      </c>
      <c r="N233" t="str">
        <f>VLOOKUP(D233,'plan de cuentas'!C:J,7,0)</f>
        <v>Activos Corrientes</v>
      </c>
      <c r="P233" t="str">
        <f t="shared" si="18"/>
        <v>27502</v>
      </c>
      <c r="Q233" t="str">
        <f t="shared" si="19"/>
        <v>16</v>
      </c>
    </row>
    <row r="234" spans="1:17" x14ac:dyDescent="0.25">
      <c r="A234" s="644" t="s">
        <v>5208</v>
      </c>
      <c r="B234" s="384">
        <v>6</v>
      </c>
      <c r="C234" s="710">
        <v>163027502001010</v>
      </c>
      <c r="D234" s="385" t="s">
        <v>1536</v>
      </c>
      <c r="E234" t="str">
        <f t="shared" si="16"/>
        <v>160302750200101</v>
      </c>
      <c r="F234" t="str">
        <f t="shared" si="17"/>
        <v>0</v>
      </c>
      <c r="G234">
        <f>+VLOOKUP(L234,BG!$D$10:$F$70,3,FALSE)</f>
        <v>5</v>
      </c>
      <c r="H234" s="385" t="s">
        <v>986</v>
      </c>
      <c r="I234" s="720">
        <v>5826440173</v>
      </c>
      <c r="J234" s="314">
        <f t="shared" si="15"/>
        <v>5826440.1730000004</v>
      </c>
      <c r="K234" t="str">
        <f>+VLOOKUP(D234,'plan de cuentas'!C:G,4,0)</f>
        <v>ACTIVOS</v>
      </c>
      <c r="L234" t="str">
        <f>VLOOKUP(D234,'plan de cuentas'!C:H,5,0)</f>
        <v>Cuentas por Cobrar CP</v>
      </c>
      <c r="M234" t="str">
        <f>VLOOKUP(D234,'plan de cuentas'!C:I,6,0)</f>
        <v>Deudores por prestamos locales</v>
      </c>
      <c r="N234" t="str">
        <f>VLOOKUP(D234,'plan de cuentas'!C:J,7,0)</f>
        <v>Activos Corrientes</v>
      </c>
      <c r="P234" t="str">
        <f t="shared" si="18"/>
        <v>27502</v>
      </c>
      <c r="Q234" t="str">
        <f t="shared" si="19"/>
        <v>16</v>
      </c>
    </row>
    <row r="235" spans="1:17" x14ac:dyDescent="0.25">
      <c r="A235" s="644" t="s">
        <v>5208</v>
      </c>
      <c r="B235" s="383">
        <v>6</v>
      </c>
      <c r="C235" s="709">
        <v>163027502001990</v>
      </c>
      <c r="D235" s="499" t="s">
        <v>985</v>
      </c>
      <c r="E235" t="str">
        <f t="shared" si="16"/>
        <v>160302750200199</v>
      </c>
      <c r="F235" t="str">
        <f t="shared" si="17"/>
        <v>0</v>
      </c>
      <c r="G235">
        <f>+VLOOKUP(L235,BG!$D$10:$F$70,3,FALSE)</f>
        <v>5</v>
      </c>
      <c r="H235" s="499" t="s">
        <v>986</v>
      </c>
      <c r="I235" s="719">
        <v>14446924862</v>
      </c>
      <c r="J235" s="314">
        <f t="shared" si="15"/>
        <v>14446924.862</v>
      </c>
      <c r="K235" t="str">
        <f>+VLOOKUP(D235,'plan de cuentas'!C:G,4,0)</f>
        <v>ACTIVOS</v>
      </c>
      <c r="L235" t="str">
        <f>VLOOKUP(D235,'plan de cuentas'!C:H,5,0)</f>
        <v>Cuentas por Cobrar CP</v>
      </c>
      <c r="M235" t="str">
        <f>VLOOKUP(D235,'plan de cuentas'!C:I,6,0)</f>
        <v>Deudores por prestamos locales</v>
      </c>
      <c r="N235" t="str">
        <f>VLOOKUP(D235,'plan de cuentas'!C:J,7,0)</f>
        <v>Activos Corrientes</v>
      </c>
      <c r="P235" t="str">
        <f t="shared" si="18"/>
        <v>27502</v>
      </c>
      <c r="Q235" t="str">
        <f t="shared" si="19"/>
        <v>16</v>
      </c>
    </row>
    <row r="236" spans="1:17" hidden="1" x14ac:dyDescent="0.25">
      <c r="A236" s="644" t="s">
        <v>5208</v>
      </c>
      <c r="B236" s="384">
        <v>6</v>
      </c>
      <c r="C236" s="710">
        <v>163027502003990</v>
      </c>
      <c r="D236" s="385" t="s">
        <v>989</v>
      </c>
      <c r="E236" t="str">
        <f t="shared" si="16"/>
        <v>160302750200399</v>
      </c>
      <c r="F236" t="str">
        <f t="shared" si="17"/>
        <v>0</v>
      </c>
      <c r="G236">
        <f>+VLOOKUP(L236,BG!$D$10:$F$70,3,FALSE)</f>
        <v>5</v>
      </c>
      <c r="H236" s="499" t="s">
        <v>990</v>
      </c>
      <c r="I236" s="719">
        <v>1</v>
      </c>
      <c r="J236" s="314">
        <f t="shared" si="15"/>
        <v>1E-3</v>
      </c>
      <c r="K236" t="str">
        <f>+VLOOKUP(D236,'plan de cuentas'!C:G,4,0)</f>
        <v>ACTIVOS</v>
      </c>
      <c r="L236" t="str">
        <f>VLOOKUP(D236,'plan de cuentas'!C:H,5,0)</f>
        <v>Cuentas por Cobrar CP</v>
      </c>
      <c r="M236" t="str">
        <f>VLOOKUP(D236,'plan de cuentas'!C:I,6,0)</f>
        <v>Deudores por prestamos locales</v>
      </c>
      <c r="N236" t="str">
        <f>VLOOKUP(D236,'plan de cuentas'!C:J,7,0)</f>
        <v>Activos Corrientes</v>
      </c>
      <c r="P236" t="str">
        <f t="shared" si="18"/>
        <v>27502</v>
      </c>
      <c r="Q236" t="str">
        <f t="shared" si="19"/>
        <v>16</v>
      </c>
    </row>
    <row r="237" spans="1:17" x14ac:dyDescent="0.25">
      <c r="A237" s="644" t="s">
        <v>5208</v>
      </c>
      <c r="B237" s="383">
        <v>6</v>
      </c>
      <c r="C237" s="709">
        <v>168027782001010</v>
      </c>
      <c r="D237" s="499" t="s">
        <v>1537</v>
      </c>
      <c r="E237" t="str">
        <f t="shared" si="16"/>
        <v>160802778200101</v>
      </c>
      <c r="F237" t="str">
        <f t="shared" si="17"/>
        <v>0</v>
      </c>
      <c r="G237">
        <f>+VLOOKUP(L237,BG!$D$10:$F$70,3,FALSE)</f>
        <v>5</v>
      </c>
      <c r="H237" s="385" t="s">
        <v>991</v>
      </c>
      <c r="I237" s="720">
        <v>18942582</v>
      </c>
      <c r="J237" s="314">
        <f t="shared" si="15"/>
        <v>18942.581999999999</v>
      </c>
      <c r="K237" t="str">
        <f>+VLOOKUP(D237,'plan de cuentas'!C:G,4,0)</f>
        <v>ACTIVOS</v>
      </c>
      <c r="L237" t="str">
        <f>VLOOKUP(D237,'plan de cuentas'!C:H,5,0)</f>
        <v>Cuentas por Cobrar CP</v>
      </c>
      <c r="M237" t="str">
        <f>VLOOKUP(D237,'plan de cuentas'!C:I,6,0)</f>
        <v>Deudores por prestamos locales</v>
      </c>
      <c r="N237" t="str">
        <f>VLOOKUP(D237,'plan de cuentas'!C:J,7,0)</f>
        <v>Activos Corrientes</v>
      </c>
      <c r="P237" t="str">
        <f t="shared" si="18"/>
        <v>27782</v>
      </c>
      <c r="Q237" t="str">
        <f t="shared" si="19"/>
        <v>16</v>
      </c>
    </row>
    <row r="238" spans="1:17" x14ac:dyDescent="0.25">
      <c r="A238" s="644" t="s">
        <v>5208</v>
      </c>
      <c r="B238" s="384">
        <v>6</v>
      </c>
      <c r="C238" s="710">
        <v>168027782001990</v>
      </c>
      <c r="D238" s="385" t="s">
        <v>992</v>
      </c>
      <c r="E238" t="str">
        <f t="shared" si="16"/>
        <v>160802778200199</v>
      </c>
      <c r="F238" t="str">
        <f t="shared" si="17"/>
        <v>0</v>
      </c>
      <c r="G238">
        <f>+VLOOKUP(L238,BG!$D$10:$F$70,3,FALSE)</f>
        <v>5</v>
      </c>
      <c r="H238" s="499" t="s">
        <v>991</v>
      </c>
      <c r="I238" s="719">
        <v>11608719627</v>
      </c>
      <c r="J238" s="314">
        <f t="shared" si="15"/>
        <v>11608719.627</v>
      </c>
      <c r="K238" t="str">
        <f>+VLOOKUP(D238,'plan de cuentas'!C:G,4,0)</f>
        <v>ACTIVOS</v>
      </c>
      <c r="L238" t="str">
        <f>VLOOKUP(D238,'plan de cuentas'!C:H,5,0)</f>
        <v>Cuentas por Cobrar CP</v>
      </c>
      <c r="M238" t="str">
        <f>VLOOKUP(D238,'plan de cuentas'!C:I,6,0)</f>
        <v>Deudores por prestamos locales</v>
      </c>
      <c r="N238" t="str">
        <f>VLOOKUP(D238,'plan de cuentas'!C:J,7,0)</f>
        <v>Activos Corrientes</v>
      </c>
      <c r="P238" t="str">
        <f t="shared" si="18"/>
        <v>27782</v>
      </c>
      <c r="Q238" t="str">
        <f t="shared" si="19"/>
        <v>16</v>
      </c>
    </row>
    <row r="239" spans="1:17" x14ac:dyDescent="0.25">
      <c r="A239" s="644" t="s">
        <v>5208</v>
      </c>
      <c r="B239" s="383">
        <v>6</v>
      </c>
      <c r="C239" s="709">
        <v>168027794001990</v>
      </c>
      <c r="D239" s="499" t="s">
        <v>995</v>
      </c>
      <c r="E239" t="str">
        <f t="shared" si="16"/>
        <v>160802779400199</v>
      </c>
      <c r="F239" t="str">
        <f t="shared" si="17"/>
        <v>0</v>
      </c>
      <c r="G239">
        <f>+VLOOKUP(L239,BG!$D$10:$F$70,3,FALSE)</f>
        <v>5</v>
      </c>
      <c r="H239" s="385" t="s">
        <v>996</v>
      </c>
      <c r="I239" s="720">
        <v>-291100161</v>
      </c>
      <c r="J239" s="314">
        <f t="shared" si="15"/>
        <v>-291100.16100000002</v>
      </c>
      <c r="K239" t="str">
        <f>+VLOOKUP(D239,'plan de cuentas'!C:G,4,0)</f>
        <v>ACTIVOS</v>
      </c>
      <c r="L239" t="str">
        <f>VLOOKUP(D239,'plan de cuentas'!C:H,5,0)</f>
        <v>Cuentas por Cobrar CP</v>
      </c>
      <c r="M239" t="str">
        <f>VLOOKUP(D239,'plan de cuentas'!C:I,6,0)</f>
        <v>Deudores por prestamos locales</v>
      </c>
      <c r="N239" t="str">
        <f>VLOOKUP(D239,'plan de cuentas'!C:J,7,0)</f>
        <v>Activos Corrientes</v>
      </c>
      <c r="P239" t="str">
        <f t="shared" si="18"/>
        <v>27794</v>
      </c>
      <c r="Q239" t="str">
        <f t="shared" si="19"/>
        <v>16</v>
      </c>
    </row>
    <row r="240" spans="1:17" x14ac:dyDescent="0.25">
      <c r="A240" s="644" t="s">
        <v>5208</v>
      </c>
      <c r="B240" s="384">
        <v>6</v>
      </c>
      <c r="C240" s="710">
        <v>168027982001010</v>
      </c>
      <c r="D240" s="385" t="s">
        <v>3706</v>
      </c>
      <c r="E240" t="str">
        <f t="shared" si="16"/>
        <v>160802798200101</v>
      </c>
      <c r="F240" t="str">
        <f t="shared" si="17"/>
        <v>0</v>
      </c>
      <c r="G240">
        <f>+VLOOKUP(L240,BG!$D$10:$F$70,3,FALSE)</f>
        <v>5</v>
      </c>
      <c r="H240" s="385" t="s">
        <v>997</v>
      </c>
      <c r="I240" s="720">
        <v>105871967</v>
      </c>
      <c r="J240" s="314">
        <f t="shared" si="15"/>
        <v>105871.967</v>
      </c>
      <c r="K240" t="str">
        <f>+VLOOKUP(D240,'plan de cuentas'!C:G,4,0)</f>
        <v>ACTIVOS</v>
      </c>
      <c r="L240" t="str">
        <f>VLOOKUP(D240,'plan de cuentas'!C:H,5,0)</f>
        <v>Cuentas por Cobrar CP</v>
      </c>
      <c r="M240" t="str">
        <f>VLOOKUP(D240,'plan de cuentas'!C:I,6,0)</f>
        <v>Deudores por prestamos locales</v>
      </c>
      <c r="N240" t="str">
        <f>VLOOKUP(D240,'plan de cuentas'!C:J,7,0)</f>
        <v>Activos Corrientes</v>
      </c>
      <c r="P240" t="str">
        <f t="shared" si="18"/>
        <v>27982</v>
      </c>
      <c r="Q240" t="str">
        <f t="shared" si="19"/>
        <v>16</v>
      </c>
    </row>
    <row r="241" spans="1:17" x14ac:dyDescent="0.25">
      <c r="A241" s="644" t="s">
        <v>5208</v>
      </c>
      <c r="B241" s="383">
        <v>6</v>
      </c>
      <c r="C241" s="709">
        <v>168027982001990</v>
      </c>
      <c r="D241" s="499" t="s">
        <v>998</v>
      </c>
      <c r="E241" t="str">
        <f t="shared" si="16"/>
        <v>160802798200199</v>
      </c>
      <c r="F241" t="str">
        <f t="shared" si="17"/>
        <v>0</v>
      </c>
      <c r="G241">
        <f>+VLOOKUP(L241,BG!$D$10:$F$70,3,FALSE)</f>
        <v>5</v>
      </c>
      <c r="H241" s="499" t="s">
        <v>997</v>
      </c>
      <c r="I241" s="719">
        <v>551369174</v>
      </c>
      <c r="J241" s="314">
        <f t="shared" si="15"/>
        <v>551369.174</v>
      </c>
      <c r="K241" t="str">
        <f>+VLOOKUP(D241,'plan de cuentas'!C:G,4,0)</f>
        <v>ACTIVOS</v>
      </c>
      <c r="L241" t="str">
        <f>VLOOKUP(D241,'plan de cuentas'!C:H,5,0)</f>
        <v>Cuentas por Cobrar CP</v>
      </c>
      <c r="M241" t="str">
        <f>VLOOKUP(D241,'plan de cuentas'!C:I,6,0)</f>
        <v>Deudores por prestamos locales</v>
      </c>
      <c r="N241" t="str">
        <f>VLOOKUP(D241,'plan de cuentas'!C:J,7,0)</f>
        <v>Activos Corrientes</v>
      </c>
      <c r="P241" t="str">
        <f t="shared" si="18"/>
        <v>27982</v>
      </c>
      <c r="Q241" t="str">
        <f t="shared" si="19"/>
        <v>16</v>
      </c>
    </row>
    <row r="242" spans="1:17" x14ac:dyDescent="0.25">
      <c r="A242" s="644" t="s">
        <v>5208</v>
      </c>
      <c r="B242" s="384">
        <v>6</v>
      </c>
      <c r="C242" s="710">
        <v>168027994001990</v>
      </c>
      <c r="D242" s="385" t="s">
        <v>1000</v>
      </c>
      <c r="E242" t="str">
        <f t="shared" si="16"/>
        <v>160802799400199</v>
      </c>
      <c r="F242" t="str">
        <f t="shared" si="17"/>
        <v>0</v>
      </c>
      <c r="G242">
        <f>+VLOOKUP(L242,BG!$D$10:$F$70,3,FALSE)</f>
        <v>5</v>
      </c>
      <c r="H242" s="385" t="s">
        <v>996</v>
      </c>
      <c r="I242" s="720">
        <v>-9264331</v>
      </c>
      <c r="J242" s="314">
        <f t="shared" si="15"/>
        <v>-9264.3310000000001</v>
      </c>
      <c r="K242" t="str">
        <f>+VLOOKUP(D242,'plan de cuentas'!C:G,4,0)</f>
        <v>ACTIVOS</v>
      </c>
      <c r="L242" t="str">
        <f>VLOOKUP(D242,'plan de cuentas'!C:H,5,0)</f>
        <v>Cuentas por Cobrar CP</v>
      </c>
      <c r="M242" t="str">
        <f>VLOOKUP(D242,'plan de cuentas'!C:I,6,0)</f>
        <v>Deudores por prestamos locales</v>
      </c>
      <c r="N242" t="str">
        <f>VLOOKUP(D242,'plan de cuentas'!C:J,7,0)</f>
        <v>Activos Corrientes</v>
      </c>
      <c r="P242" t="str">
        <f t="shared" si="18"/>
        <v>27994</v>
      </c>
      <c r="Q242" t="str">
        <f t="shared" si="19"/>
        <v>16</v>
      </c>
    </row>
    <row r="243" spans="1:17" x14ac:dyDescent="0.25">
      <c r="A243" s="644" t="s">
        <v>5208</v>
      </c>
      <c r="B243" s="383">
        <v>6</v>
      </c>
      <c r="C243" s="709">
        <v>168034782000010</v>
      </c>
      <c r="D243" s="499" t="s">
        <v>5212</v>
      </c>
      <c r="E243" t="str">
        <f t="shared" si="16"/>
        <v>160803478200001</v>
      </c>
      <c r="F243" t="str">
        <f t="shared" si="17"/>
        <v>0</v>
      </c>
      <c r="G243">
        <f>+VLOOKUP(L243,BG!$D$10:$F$70,3,FALSE)</f>
        <v>5</v>
      </c>
      <c r="H243" s="499" t="s">
        <v>1003</v>
      </c>
      <c r="I243" s="719">
        <v>40554162</v>
      </c>
      <c r="J243" s="314">
        <f t="shared" si="15"/>
        <v>40554.161999999997</v>
      </c>
      <c r="K243" t="str">
        <f>+VLOOKUP(D243,'plan de cuentas'!C:G,4,0)</f>
        <v>ACTIVOS</v>
      </c>
      <c r="L243" t="str">
        <f>VLOOKUP(D243,'plan de cuentas'!C:H,5,0)</f>
        <v>Cuentas por Cobrar CP</v>
      </c>
      <c r="M243" t="str">
        <f>VLOOKUP(D243,'plan de cuentas'!C:I,6,0)</f>
        <v>Deudores por prestamos locales</v>
      </c>
      <c r="N243" t="str">
        <f>VLOOKUP(D243,'plan de cuentas'!C:J,7,0)</f>
        <v>Activos Corrientes</v>
      </c>
      <c r="P243" t="str">
        <f t="shared" si="18"/>
        <v>34782</v>
      </c>
      <c r="Q243" t="str">
        <f t="shared" si="19"/>
        <v>16</v>
      </c>
    </row>
    <row r="244" spans="1:17" x14ac:dyDescent="0.25">
      <c r="A244" s="644" t="s">
        <v>5208</v>
      </c>
      <c r="B244" s="384">
        <v>6</v>
      </c>
      <c r="C244" s="710">
        <v>168034782000990</v>
      </c>
      <c r="D244" s="385" t="s">
        <v>1002</v>
      </c>
      <c r="E244" t="str">
        <f t="shared" si="16"/>
        <v>160803478200099</v>
      </c>
      <c r="F244" t="str">
        <f t="shared" si="17"/>
        <v>0</v>
      </c>
      <c r="G244">
        <f>+VLOOKUP(L244,BG!$D$10:$F$70,3,FALSE)</f>
        <v>5</v>
      </c>
      <c r="H244" s="385" t="s">
        <v>1003</v>
      </c>
      <c r="I244" s="720">
        <v>396459</v>
      </c>
      <c r="J244" s="314">
        <f t="shared" si="15"/>
        <v>396.459</v>
      </c>
      <c r="K244" t="str">
        <f>+VLOOKUP(D244,'plan de cuentas'!C:G,4,0)</f>
        <v>ACTIVOS</v>
      </c>
      <c r="L244" t="str">
        <f>VLOOKUP(D244,'plan de cuentas'!C:H,5,0)</f>
        <v>Cuentas por Cobrar CP</v>
      </c>
      <c r="M244" t="str">
        <f>VLOOKUP(D244,'plan de cuentas'!C:I,6,0)</f>
        <v>Deudores por prestamos locales</v>
      </c>
      <c r="N244" t="str">
        <f>VLOOKUP(D244,'plan de cuentas'!C:J,7,0)</f>
        <v>Activos Corrientes</v>
      </c>
      <c r="P244" t="str">
        <f t="shared" si="18"/>
        <v>34782</v>
      </c>
      <c r="Q244" t="str">
        <f t="shared" si="19"/>
        <v>16</v>
      </c>
    </row>
    <row r="245" spans="1:17" x14ac:dyDescent="0.25">
      <c r="A245" s="644" t="s">
        <v>5208</v>
      </c>
      <c r="B245" s="383">
        <v>6</v>
      </c>
      <c r="C245" s="709">
        <v>168034782001010</v>
      </c>
      <c r="D245" s="499" t="s">
        <v>2295</v>
      </c>
      <c r="E245" t="str">
        <f t="shared" si="16"/>
        <v>160803478200101</v>
      </c>
      <c r="F245" t="str">
        <f t="shared" si="17"/>
        <v>0</v>
      </c>
      <c r="G245">
        <f>+VLOOKUP(L245,BG!$D$10:$F$70,3,FALSE)</f>
        <v>5</v>
      </c>
      <c r="H245" s="499" t="s">
        <v>1001</v>
      </c>
      <c r="I245" s="719">
        <v>1058181217</v>
      </c>
      <c r="J245" s="314">
        <f t="shared" si="15"/>
        <v>1058181.2169999999</v>
      </c>
      <c r="K245" t="str">
        <f>+VLOOKUP(D245,'plan de cuentas'!C:G,4,0)</f>
        <v>ACTIVOS</v>
      </c>
      <c r="L245" t="str">
        <f>VLOOKUP(D245,'plan de cuentas'!C:H,5,0)</f>
        <v>Cuentas por Cobrar CP</v>
      </c>
      <c r="M245" t="str">
        <f>VLOOKUP(D245,'plan de cuentas'!C:I,6,0)</f>
        <v>Deudores por prestamos locales</v>
      </c>
      <c r="N245" t="str">
        <f>VLOOKUP(D245,'plan de cuentas'!C:J,7,0)</f>
        <v>Activos Corrientes</v>
      </c>
      <c r="P245" t="str">
        <f t="shared" si="18"/>
        <v>34782</v>
      </c>
      <c r="Q245" t="str">
        <f t="shared" si="19"/>
        <v>16</v>
      </c>
    </row>
    <row r="246" spans="1:17" s="315" customFormat="1" x14ac:dyDescent="0.25">
      <c r="A246" s="644" t="s">
        <v>5208</v>
      </c>
      <c r="B246" s="384">
        <v>6</v>
      </c>
      <c r="C246" s="710">
        <v>168034782001990</v>
      </c>
      <c r="D246" s="385" t="s">
        <v>1004</v>
      </c>
      <c r="E246" t="str">
        <f t="shared" si="16"/>
        <v>160803478200199</v>
      </c>
      <c r="F246" t="str">
        <f t="shared" si="17"/>
        <v>0</v>
      </c>
      <c r="G246">
        <f>+VLOOKUP(L246,BG!$D$10:$F$70,3,FALSE)</f>
        <v>5</v>
      </c>
      <c r="H246" s="385" t="s">
        <v>1001</v>
      </c>
      <c r="I246" s="720">
        <v>3469893554</v>
      </c>
      <c r="J246" s="314">
        <f t="shared" si="15"/>
        <v>3469893.554</v>
      </c>
      <c r="K246" t="str">
        <f>+VLOOKUP(D246,'plan de cuentas'!C:G,4,0)</f>
        <v>ACTIVOS</v>
      </c>
      <c r="L246" t="str">
        <f>VLOOKUP(D246,'plan de cuentas'!C:H,5,0)</f>
        <v>Cuentas por Cobrar CP</v>
      </c>
      <c r="M246" t="str">
        <f>VLOOKUP(D246,'plan de cuentas'!C:I,6,0)</f>
        <v>Deudores por prestamos locales</v>
      </c>
      <c r="N246" t="str">
        <f>VLOOKUP(D246,'plan de cuentas'!C:J,7,0)</f>
        <v>Activos Corrientes</v>
      </c>
      <c r="O246"/>
      <c r="P246" t="str">
        <f t="shared" si="18"/>
        <v>34782</v>
      </c>
      <c r="Q246" t="str">
        <f t="shared" si="19"/>
        <v>16</v>
      </c>
    </row>
    <row r="247" spans="1:17" x14ac:dyDescent="0.25">
      <c r="A247" s="644" t="s">
        <v>5208</v>
      </c>
      <c r="B247" s="383">
        <v>6</v>
      </c>
      <c r="C247" s="709">
        <v>168034794001010</v>
      </c>
      <c r="D247" s="499" t="s">
        <v>4538</v>
      </c>
      <c r="E247" t="str">
        <f t="shared" si="16"/>
        <v>160803479400101</v>
      </c>
      <c r="F247" t="str">
        <f t="shared" si="17"/>
        <v>0</v>
      </c>
      <c r="G247">
        <f>+VLOOKUP(L247,BG!$D$10:$F$70,3,FALSE)</f>
        <v>5</v>
      </c>
      <c r="H247" s="499" t="s">
        <v>996</v>
      </c>
      <c r="I247" s="719">
        <v>-18166044</v>
      </c>
      <c r="J247" s="314">
        <f t="shared" si="15"/>
        <v>-18166.044000000002</v>
      </c>
      <c r="K247" t="str">
        <f>+VLOOKUP(D247,'plan de cuentas'!C:G,4,0)</f>
        <v>ACTIVOS</v>
      </c>
      <c r="L247" t="str">
        <f>VLOOKUP(D247,'plan de cuentas'!C:H,5,0)</f>
        <v>Cuentas por Cobrar CP</v>
      </c>
      <c r="M247" t="str">
        <f>VLOOKUP(D247,'plan de cuentas'!C:I,6,0)</f>
        <v>Deudores por prestamos locales</v>
      </c>
      <c r="N247" t="str">
        <f>VLOOKUP(D247,'plan de cuentas'!C:J,7,0)</f>
        <v>Activos Corrientes</v>
      </c>
      <c r="P247" t="str">
        <f t="shared" si="18"/>
        <v>34794</v>
      </c>
      <c r="Q247" t="str">
        <f t="shared" si="19"/>
        <v>16</v>
      </c>
    </row>
    <row r="248" spans="1:17" x14ac:dyDescent="0.25">
      <c r="A248" s="644" t="s">
        <v>5208</v>
      </c>
      <c r="B248" s="384">
        <v>6</v>
      </c>
      <c r="C248" s="710">
        <v>168034794001990</v>
      </c>
      <c r="D248" s="385" t="s">
        <v>1007</v>
      </c>
      <c r="E248" t="str">
        <f t="shared" si="16"/>
        <v>160803479400199</v>
      </c>
      <c r="F248" t="str">
        <f t="shared" si="17"/>
        <v>0</v>
      </c>
      <c r="G248">
        <f>+VLOOKUP(L248,BG!$D$10:$F$70,3,FALSE)</f>
        <v>5</v>
      </c>
      <c r="H248" s="385" t="s">
        <v>996</v>
      </c>
      <c r="I248" s="720">
        <v>-65074051</v>
      </c>
      <c r="J248" s="314">
        <f t="shared" si="15"/>
        <v>-65074.050999999999</v>
      </c>
      <c r="K248" t="str">
        <f>+VLOOKUP(D248,'plan de cuentas'!C:G,4,0)</f>
        <v>ACTIVOS</v>
      </c>
      <c r="L248" t="str">
        <f>VLOOKUP(D248,'plan de cuentas'!C:H,5,0)</f>
        <v>Cuentas por Cobrar CP</v>
      </c>
      <c r="M248" t="str">
        <f>VLOOKUP(D248,'plan de cuentas'!C:I,6,0)</f>
        <v>Deudores por prestamos locales</v>
      </c>
      <c r="N248" t="str">
        <f>VLOOKUP(D248,'plan de cuentas'!C:J,7,0)</f>
        <v>Activos Corrientes</v>
      </c>
      <c r="P248" t="str">
        <f t="shared" si="18"/>
        <v>34794</v>
      </c>
      <c r="Q248" t="str">
        <f t="shared" si="19"/>
        <v>16</v>
      </c>
    </row>
    <row r="249" spans="1:17" x14ac:dyDescent="0.25">
      <c r="A249" s="644" t="s">
        <v>5208</v>
      </c>
      <c r="B249" s="383">
        <v>6</v>
      </c>
      <c r="C249" s="709">
        <v>169028592000990</v>
      </c>
      <c r="D249" s="499" t="s">
        <v>2296</v>
      </c>
      <c r="E249" t="str">
        <f t="shared" si="16"/>
        <v>160902859200099</v>
      </c>
      <c r="F249" t="str">
        <f t="shared" si="17"/>
        <v>0</v>
      </c>
      <c r="G249">
        <f>+VLOOKUP(L249,BG!$D$10:$F$70,3,FALSE)</f>
        <v>5</v>
      </c>
      <c r="H249" s="499" t="s">
        <v>2660</v>
      </c>
      <c r="I249" s="719">
        <v>-64592603591</v>
      </c>
      <c r="J249" s="314">
        <f t="shared" si="15"/>
        <v>-64592603.590999998</v>
      </c>
      <c r="K249" t="str">
        <f>+VLOOKUP(D249,'plan de cuentas'!C:G,4,0)</f>
        <v>ACTIVOS</v>
      </c>
      <c r="L249" s="753" t="str">
        <f>VLOOKUP(D249,'plan de cuentas'!C:H,5,0)</f>
        <v xml:space="preserve">          (-) Prevision para incobrables CP</v>
      </c>
      <c r="M249" t="str">
        <f>VLOOKUP(D249,'plan de cuentas'!C:I,6,0)</f>
        <v>Previsiones</v>
      </c>
      <c r="N249" t="str">
        <f>VLOOKUP(D249,'plan de cuentas'!C:J,7,0)</f>
        <v>Activos Corrientes</v>
      </c>
      <c r="P249" t="str">
        <f t="shared" si="18"/>
        <v>28592</v>
      </c>
      <c r="Q249" t="str">
        <f t="shared" si="19"/>
        <v>16</v>
      </c>
    </row>
    <row r="250" spans="1:17" hidden="1" x14ac:dyDescent="0.25">
      <c r="A250" s="644" t="s">
        <v>5208</v>
      </c>
      <c r="B250" s="384">
        <v>6</v>
      </c>
      <c r="C250" s="710">
        <v>171029302000990</v>
      </c>
      <c r="D250" s="385" t="s">
        <v>5204</v>
      </c>
      <c r="E250" t="str">
        <f t="shared" si="16"/>
        <v>170102930200099</v>
      </c>
      <c r="F250" t="str">
        <f t="shared" si="17"/>
        <v>0</v>
      </c>
      <c r="G250">
        <f>+VLOOKUP(L250,BG!$D$10:$F$70,3,FALSE)</f>
        <v>10</v>
      </c>
      <c r="H250" s="385" t="s">
        <v>5200</v>
      </c>
      <c r="I250" s="720">
        <v>34933073435</v>
      </c>
      <c r="J250" s="314">
        <f t="shared" si="15"/>
        <v>34933073.435000002</v>
      </c>
      <c r="K250" t="str">
        <f>+VLOOKUP(D250,'plan de cuentas'!C:G,4,0)</f>
        <v>ACTIVOS</v>
      </c>
      <c r="L250" t="str">
        <f>VLOOKUP(D250,'plan de cuentas'!C:H,5,0)</f>
        <v>Activos disponibles para la venta</v>
      </c>
      <c r="M250" t="str">
        <f>VLOOKUP(D250,'plan de cuentas'!C:I,6,0)</f>
        <v>Activos disponibles para la venta</v>
      </c>
      <c r="N250" t="str">
        <f>VLOOKUP(D250,'plan de cuentas'!C:J,7,0)</f>
        <v>Activos Corrientes</v>
      </c>
      <c r="P250" t="str">
        <f t="shared" si="18"/>
        <v>29302</v>
      </c>
      <c r="Q250" t="str">
        <f t="shared" si="19"/>
        <v>17</v>
      </c>
    </row>
    <row r="251" spans="1:17" hidden="1" x14ac:dyDescent="0.25">
      <c r="A251" s="644" t="s">
        <v>5208</v>
      </c>
      <c r="B251" s="383">
        <v>6</v>
      </c>
      <c r="C251" s="709">
        <v>171029302101990</v>
      </c>
      <c r="D251" s="499" t="s">
        <v>2298</v>
      </c>
      <c r="E251" t="str">
        <f t="shared" si="16"/>
        <v>170102930210199</v>
      </c>
      <c r="F251" t="str">
        <f t="shared" si="17"/>
        <v>0</v>
      </c>
      <c r="G251">
        <f>+VLOOKUP(L251,BG!$D$10:$F$70,3,FALSE)</f>
        <v>10</v>
      </c>
      <c r="H251" s="499" t="s">
        <v>2662</v>
      </c>
      <c r="I251" s="719">
        <v>46138691</v>
      </c>
      <c r="J251" s="314">
        <f t="shared" si="15"/>
        <v>46138.690999999999</v>
      </c>
      <c r="K251" t="str">
        <f>+VLOOKUP(D251,'plan de cuentas'!C:G,4,0)</f>
        <v>ACTIVOS</v>
      </c>
      <c r="L251" t="str">
        <f>VLOOKUP(D251,'plan de cuentas'!C:H,5,0)</f>
        <v>Activos disponibles para la venta</v>
      </c>
      <c r="M251" t="str">
        <f>VLOOKUP(D251,'plan de cuentas'!C:I,6,0)</f>
        <v>Activos disponibles para la venta</v>
      </c>
      <c r="N251" t="str">
        <f>VLOOKUP(D251,'plan de cuentas'!C:J,7,0)</f>
        <v>Activos Corrientes</v>
      </c>
      <c r="P251" t="str">
        <f t="shared" si="18"/>
        <v>29302</v>
      </c>
      <c r="Q251" t="str">
        <f t="shared" si="19"/>
        <v>17</v>
      </c>
    </row>
    <row r="252" spans="1:17" hidden="1" x14ac:dyDescent="0.25">
      <c r="A252" s="644" t="s">
        <v>5208</v>
      </c>
      <c r="B252" s="384">
        <v>6</v>
      </c>
      <c r="C252" s="710">
        <v>171029304001990</v>
      </c>
      <c r="D252" s="385" t="s">
        <v>1009</v>
      </c>
      <c r="E252" t="str">
        <f t="shared" si="16"/>
        <v>170102930400199</v>
      </c>
      <c r="F252" t="str">
        <f t="shared" si="17"/>
        <v>0</v>
      </c>
      <c r="G252">
        <f>+VLOOKUP(L252,BG!$D$10:$F$70,3,FALSE)</f>
        <v>10</v>
      </c>
      <c r="H252" s="385" t="s">
        <v>1010</v>
      </c>
      <c r="I252" s="720">
        <v>77727222019</v>
      </c>
      <c r="J252" s="314">
        <f t="shared" si="15"/>
        <v>77727222.018999994</v>
      </c>
      <c r="K252" t="str">
        <f>+VLOOKUP(D252,'plan de cuentas'!C:G,4,0)</f>
        <v>ACTIVOS</v>
      </c>
      <c r="L252" t="str">
        <f>VLOOKUP(D252,'plan de cuentas'!C:H,5,0)</f>
        <v>Activos disponibles para la venta</v>
      </c>
      <c r="M252" t="str">
        <f>VLOOKUP(D252,'plan de cuentas'!C:I,6,0)</f>
        <v>Activos disponibles para la venta</v>
      </c>
      <c r="N252" t="str">
        <f>VLOOKUP(D252,'plan de cuentas'!C:J,7,0)</f>
        <v>Activos Corrientes</v>
      </c>
      <c r="P252" t="str">
        <f t="shared" si="18"/>
        <v>29304</v>
      </c>
      <c r="Q252" t="str">
        <f t="shared" si="19"/>
        <v>17</v>
      </c>
    </row>
    <row r="253" spans="1:17" x14ac:dyDescent="0.25">
      <c r="A253" s="644" t="s">
        <v>5208</v>
      </c>
      <c r="B253" s="383">
        <v>6</v>
      </c>
      <c r="C253" s="709">
        <v>172029504020990</v>
      </c>
      <c r="D253" s="499" t="s">
        <v>1011</v>
      </c>
      <c r="E253" t="str">
        <f t="shared" si="16"/>
        <v>170202950402099</v>
      </c>
      <c r="F253" t="str">
        <f t="shared" si="17"/>
        <v>0</v>
      </c>
      <c r="G253">
        <f>+VLOOKUP(L253,BG!$D$10:$F$70,3,FALSE)</f>
        <v>8</v>
      </c>
      <c r="H253" s="499" t="s">
        <v>1012</v>
      </c>
      <c r="I253" s="719">
        <v>124794856943</v>
      </c>
      <c r="J253" s="314">
        <f t="shared" si="15"/>
        <v>124794856.943</v>
      </c>
      <c r="K253" t="str">
        <f>+VLOOKUP(D253,'plan de cuentas'!C:G,4,0)</f>
        <v>ACTIVOS</v>
      </c>
      <c r="L253" t="str">
        <f>VLOOKUP(D253,'plan de cuentas'!C:H,5,0)</f>
        <v>Inversión en otras empresas</v>
      </c>
      <c r="M253" t="str">
        <f>VLOOKUP(D253,'plan de cuentas'!C:I,6,0)</f>
        <v>Inversión en otras empresas</v>
      </c>
      <c r="N253" t="str">
        <f>VLOOKUP(D253,'plan de cuentas'!C:J,7,0)</f>
        <v>Activos no Corrientes</v>
      </c>
      <c r="P253" t="str">
        <f t="shared" si="18"/>
        <v>29504</v>
      </c>
      <c r="Q253" t="str">
        <f t="shared" si="19"/>
        <v>17</v>
      </c>
    </row>
    <row r="254" spans="1:17" hidden="1" x14ac:dyDescent="0.25">
      <c r="A254" s="644" t="s">
        <v>5208</v>
      </c>
      <c r="B254" s="384">
        <v>6</v>
      </c>
      <c r="C254" s="710">
        <v>172029504026990</v>
      </c>
      <c r="D254" s="385" t="s">
        <v>5213</v>
      </c>
      <c r="E254" t="str">
        <f t="shared" si="16"/>
        <v>170202950402699</v>
      </c>
      <c r="F254" t="str">
        <f t="shared" si="17"/>
        <v>0</v>
      </c>
      <c r="G254">
        <f>+VLOOKUP(L254,BG!$D$10:$F$70,3,FALSE)</f>
        <v>8</v>
      </c>
      <c r="H254" s="385" t="s">
        <v>5246</v>
      </c>
      <c r="I254" s="720">
        <v>10918772872</v>
      </c>
      <c r="J254" s="314">
        <f t="shared" si="15"/>
        <v>10918772.872</v>
      </c>
      <c r="K254" t="str">
        <f>+VLOOKUP(D254,'plan de cuentas'!C:G,4,0)</f>
        <v>ACTIVOS</v>
      </c>
      <c r="L254" t="str">
        <f>VLOOKUP(D254,'plan de cuentas'!C:H,5,0)</f>
        <v>Inversión en otras empresas</v>
      </c>
      <c r="M254" t="str">
        <f>VLOOKUP(D254,'plan de cuentas'!C:I,6,0)</f>
        <v>Inversión en otras empresas</v>
      </c>
      <c r="N254" t="str">
        <f>VLOOKUP(D254,'plan de cuentas'!C:J,7,0)</f>
        <v>Activos no Corrientes</v>
      </c>
      <c r="P254" t="str">
        <f t="shared" si="18"/>
        <v>29504</v>
      </c>
      <c r="Q254" t="str">
        <f t="shared" si="19"/>
        <v>17</v>
      </c>
    </row>
    <row r="255" spans="1:17" hidden="1" x14ac:dyDescent="0.25">
      <c r="A255" s="644" t="s">
        <v>5208</v>
      </c>
      <c r="B255" s="383">
        <v>6</v>
      </c>
      <c r="C255" s="709">
        <v>181031902014990</v>
      </c>
      <c r="D255" s="499" t="s">
        <v>1015</v>
      </c>
      <c r="E255" t="str">
        <f t="shared" si="16"/>
        <v>180103190201499</v>
      </c>
      <c r="F255" t="str">
        <f t="shared" si="17"/>
        <v>0</v>
      </c>
      <c r="G255">
        <f>+VLOOKUP(L255,BG!$D$10:$F$70,3,FALSE)</f>
        <v>9</v>
      </c>
      <c r="H255" s="499" t="s">
        <v>1016</v>
      </c>
      <c r="I255" s="719">
        <v>6248360979</v>
      </c>
      <c r="J255" s="314">
        <f t="shared" si="15"/>
        <v>6248360.9790000003</v>
      </c>
      <c r="K255" t="str">
        <f>+VLOOKUP(D255,'plan de cuentas'!C:G,4,0)</f>
        <v>ACTIVOS</v>
      </c>
      <c r="L255" t="str">
        <f>VLOOKUP(D255,'plan de cuentas'!C:H,5,0)</f>
        <v>Propiedades, planta y equipo/Bienes de uso, neto</v>
      </c>
      <c r="M255" t="str">
        <f>VLOOKUP(D255,'plan de cuentas'!C:I,6,0)</f>
        <v>Propiedades, planta y equipo/Bienes de uso, neto</v>
      </c>
      <c r="N255" t="str">
        <f>VLOOKUP(D255,'plan de cuentas'!C:J,7,0)</f>
        <v>Activos no Corrientes</v>
      </c>
      <c r="P255" t="str">
        <f t="shared" si="18"/>
        <v>31902</v>
      </c>
      <c r="Q255" t="str">
        <f t="shared" si="19"/>
        <v>18</v>
      </c>
    </row>
    <row r="256" spans="1:17" hidden="1" x14ac:dyDescent="0.25">
      <c r="A256" s="644" t="s">
        <v>5208</v>
      </c>
      <c r="B256" s="384">
        <v>6</v>
      </c>
      <c r="C256" s="710">
        <v>181031902015990</v>
      </c>
      <c r="D256" s="385" t="s">
        <v>1017</v>
      </c>
      <c r="E256" t="str">
        <f t="shared" si="16"/>
        <v>180103190201599</v>
      </c>
      <c r="F256" t="str">
        <f t="shared" si="17"/>
        <v>0</v>
      </c>
      <c r="G256">
        <f>+VLOOKUP(L256,BG!$D$10:$F$70,3,FALSE)</f>
        <v>9</v>
      </c>
      <c r="H256" s="385" t="s">
        <v>1018</v>
      </c>
      <c r="I256" s="720">
        <v>3057340003</v>
      </c>
      <c r="J256" s="314">
        <f t="shared" si="15"/>
        <v>3057340.003</v>
      </c>
      <c r="K256" t="str">
        <f>+VLOOKUP(D256,'plan de cuentas'!C:G,4,0)</f>
        <v>ACTIVOS</v>
      </c>
      <c r="L256" t="str">
        <f>VLOOKUP(D256,'plan de cuentas'!C:H,5,0)</f>
        <v>Propiedades, planta y equipo/Bienes de uso, neto</v>
      </c>
      <c r="M256" t="str">
        <f>VLOOKUP(D256,'plan de cuentas'!C:I,6,0)</f>
        <v>Propiedades, planta y equipo/Bienes de uso, neto</v>
      </c>
      <c r="N256" t="str">
        <f>VLOOKUP(D256,'plan de cuentas'!C:J,7,0)</f>
        <v>Activos no Corrientes</v>
      </c>
      <c r="P256" t="str">
        <f t="shared" si="18"/>
        <v>31902</v>
      </c>
      <c r="Q256" t="str">
        <f t="shared" si="19"/>
        <v>18</v>
      </c>
    </row>
    <row r="257" spans="1:17" hidden="1" x14ac:dyDescent="0.25">
      <c r="A257" s="644" t="s">
        <v>5208</v>
      </c>
      <c r="B257" s="383">
        <v>6</v>
      </c>
      <c r="C257" s="709">
        <v>181031904011990</v>
      </c>
      <c r="D257" s="499" t="s">
        <v>1019</v>
      </c>
      <c r="E257" t="str">
        <f t="shared" si="16"/>
        <v>180103190401199</v>
      </c>
      <c r="F257" t="str">
        <f t="shared" si="17"/>
        <v>0</v>
      </c>
      <c r="G257">
        <f>+VLOOKUP(L257,BG!$D$10:$F$70,3,FALSE)</f>
        <v>9</v>
      </c>
      <c r="H257" s="499" t="s">
        <v>1020</v>
      </c>
      <c r="I257" s="719">
        <v>4214000000</v>
      </c>
      <c r="J257" s="314">
        <f t="shared" si="15"/>
        <v>4214000</v>
      </c>
      <c r="K257" t="str">
        <f>+VLOOKUP(D257,'plan de cuentas'!C:G,4,0)</f>
        <v>ACTIVOS</v>
      </c>
      <c r="L257" t="str">
        <f>VLOOKUP(D257,'plan de cuentas'!C:H,5,0)</f>
        <v>Propiedades, planta y equipo/Bienes de uso, neto</v>
      </c>
      <c r="M257" t="str">
        <f>VLOOKUP(D257,'plan de cuentas'!C:I,6,0)</f>
        <v>Propiedades, planta y equipo/Bienes de uso, neto</v>
      </c>
      <c r="N257" t="str">
        <f>VLOOKUP(D257,'plan de cuentas'!C:J,7,0)</f>
        <v>Activos no Corrientes</v>
      </c>
      <c r="P257" t="str">
        <f t="shared" si="18"/>
        <v>31904</v>
      </c>
      <c r="Q257" t="str">
        <f t="shared" si="19"/>
        <v>18</v>
      </c>
    </row>
    <row r="258" spans="1:17" hidden="1" x14ac:dyDescent="0.25">
      <c r="A258" s="644" t="s">
        <v>5208</v>
      </c>
      <c r="B258" s="384">
        <v>6</v>
      </c>
      <c r="C258" s="710">
        <v>181031992001990</v>
      </c>
      <c r="D258" s="385" t="s">
        <v>1021</v>
      </c>
      <c r="E258" t="str">
        <f t="shared" si="16"/>
        <v>180103199200199</v>
      </c>
      <c r="F258" t="str">
        <f t="shared" si="17"/>
        <v>0</v>
      </c>
      <c r="G258">
        <f>+VLOOKUP(L258,BG!$D$10:$F$70,3,FALSE)</f>
        <v>9</v>
      </c>
      <c r="H258" s="385" t="s">
        <v>1022</v>
      </c>
      <c r="I258" s="720">
        <v>-81529067</v>
      </c>
      <c r="J258" s="314">
        <f t="shared" ref="J258:J321" si="20">I258/1000</f>
        <v>-81529.066999999995</v>
      </c>
      <c r="K258" t="str">
        <f>+VLOOKUP(D258,'plan de cuentas'!C:G,4,0)</f>
        <v>ACTIVOS</v>
      </c>
      <c r="L258" t="str">
        <f>VLOOKUP(D258,'plan de cuentas'!C:H,5,0)</f>
        <v>Propiedades, planta y equipo/Bienes de uso, neto</v>
      </c>
      <c r="M258" t="str">
        <f>VLOOKUP(D258,'plan de cuentas'!C:I,6,0)</f>
        <v>Propiedades, planta y equipo/Bienes de uso, neto</v>
      </c>
      <c r="N258" t="str">
        <f>VLOOKUP(D258,'plan de cuentas'!C:J,7,0)</f>
        <v>Activos no Corrientes</v>
      </c>
      <c r="P258" t="str">
        <f t="shared" si="18"/>
        <v>31992</v>
      </c>
      <c r="Q258" t="str">
        <f t="shared" si="19"/>
        <v>18</v>
      </c>
    </row>
    <row r="259" spans="1:17" hidden="1" x14ac:dyDescent="0.25">
      <c r="A259" s="644" t="s">
        <v>5208</v>
      </c>
      <c r="B259" s="383">
        <v>6</v>
      </c>
      <c r="C259" s="709">
        <v>181031992002990</v>
      </c>
      <c r="D259" s="499" t="s">
        <v>1023</v>
      </c>
      <c r="E259" t="str">
        <f t="shared" si="16"/>
        <v>180103199200299</v>
      </c>
      <c r="F259" t="str">
        <f t="shared" si="17"/>
        <v>0</v>
      </c>
      <c r="G259">
        <f>+VLOOKUP(L259,BG!$D$10:$F$70,3,FALSE)</f>
        <v>9</v>
      </c>
      <c r="H259" s="499" t="s">
        <v>1024</v>
      </c>
      <c r="I259" s="719">
        <v>-2979454351</v>
      </c>
      <c r="J259" s="314">
        <f t="shared" si="20"/>
        <v>-2979454.3509999998</v>
      </c>
      <c r="K259" t="str">
        <f>+VLOOKUP(D259,'plan de cuentas'!C:G,4,0)</f>
        <v>ACTIVOS</v>
      </c>
      <c r="L259" t="str">
        <f>VLOOKUP(D259,'plan de cuentas'!C:H,5,0)</f>
        <v>Propiedades, planta y equipo/Bienes de uso, neto</v>
      </c>
      <c r="M259" t="str">
        <f>VLOOKUP(D259,'plan de cuentas'!C:I,6,0)</f>
        <v>Propiedades, planta y equipo/Bienes de uso, neto</v>
      </c>
      <c r="N259" t="str">
        <f>VLOOKUP(D259,'plan de cuentas'!C:J,7,0)</f>
        <v>Activos no Corrientes</v>
      </c>
      <c r="P259" t="str">
        <f t="shared" si="18"/>
        <v>31992</v>
      </c>
      <c r="Q259" t="str">
        <f t="shared" si="19"/>
        <v>18</v>
      </c>
    </row>
    <row r="260" spans="1:17" hidden="1" x14ac:dyDescent="0.25">
      <c r="A260" s="644" t="s">
        <v>5208</v>
      </c>
      <c r="B260" s="384">
        <v>6</v>
      </c>
      <c r="C260" s="710">
        <v>181032102001990</v>
      </c>
      <c r="D260" s="385" t="s">
        <v>1026</v>
      </c>
      <c r="E260" t="str">
        <f t="shared" si="16"/>
        <v>180103210200199</v>
      </c>
      <c r="F260" t="str">
        <f t="shared" si="17"/>
        <v>0</v>
      </c>
      <c r="G260">
        <f>+VLOOKUP(L260,BG!$D$10:$F$70,3,FALSE)</f>
        <v>9</v>
      </c>
      <c r="H260" s="385" t="s">
        <v>1027</v>
      </c>
      <c r="I260" s="720">
        <v>3199447357</v>
      </c>
      <c r="J260" s="314">
        <f t="shared" si="20"/>
        <v>3199447.3569999998</v>
      </c>
      <c r="K260" t="str">
        <f>+VLOOKUP(D260,'plan de cuentas'!C:G,4,0)</f>
        <v>ACTIVOS</v>
      </c>
      <c r="L260" t="str">
        <f>VLOOKUP(D260,'plan de cuentas'!C:H,5,0)</f>
        <v>Propiedades, planta y equipo/Bienes de uso, neto</v>
      </c>
      <c r="M260" t="str">
        <f>VLOOKUP(D260,'plan de cuentas'!C:I,6,0)</f>
        <v>Propiedades, planta y equipo/Bienes de uso, neto</v>
      </c>
      <c r="N260" t="str">
        <f>VLOOKUP(D260,'plan de cuentas'!C:J,7,0)</f>
        <v>Activos no Corrientes</v>
      </c>
      <c r="P260" t="str">
        <f t="shared" si="18"/>
        <v>32102</v>
      </c>
      <c r="Q260" t="str">
        <f t="shared" si="19"/>
        <v>18</v>
      </c>
    </row>
    <row r="261" spans="1:17" s="605" customFormat="1" hidden="1" x14ac:dyDescent="0.25">
      <c r="A261" s="644" t="s">
        <v>5208</v>
      </c>
      <c r="B261" s="603">
        <v>6</v>
      </c>
      <c r="C261" s="711">
        <v>181032102002990</v>
      </c>
      <c r="D261" s="604" t="s">
        <v>1028</v>
      </c>
      <c r="E261" t="str">
        <f t="shared" ref="E261:E324" si="21">+MID(D261,3,2)&amp;+MID(D261,6,1)&amp;+MID(D261,8,2)&amp;+MID(D261,11,3)&amp;+MID(D261,17,2)&amp;+MID(D261,20,3)&amp;+MID(D261,24,2)</f>
        <v>180103210200299</v>
      </c>
      <c r="F261" t="str">
        <f t="shared" ref="F261:F324" si="22">MID(E261,3,1)</f>
        <v>0</v>
      </c>
      <c r="G261">
        <f>+VLOOKUP(L261,BG!$D$10:$F$70,3,FALSE)</f>
        <v>9</v>
      </c>
      <c r="H261" s="604" t="s">
        <v>1029</v>
      </c>
      <c r="I261" s="724">
        <v>280829460</v>
      </c>
      <c r="J261" s="314">
        <f t="shared" si="20"/>
        <v>280829.46000000002</v>
      </c>
      <c r="K261" t="str">
        <f>+VLOOKUP(D261,'plan de cuentas'!C:G,4,0)</f>
        <v>ACTIVOS</v>
      </c>
      <c r="L261" t="str">
        <f>VLOOKUP(D261,'plan de cuentas'!C:H,5,0)</f>
        <v>Propiedades, planta y equipo/Bienes de uso, neto</v>
      </c>
      <c r="M261" t="str">
        <f>VLOOKUP(D261,'plan de cuentas'!C:I,6,0)</f>
        <v>Propiedades, planta y equipo/Bienes de uso, neto</v>
      </c>
      <c r="N261" t="str">
        <f>VLOOKUP(D261,'plan de cuentas'!C:J,7,0)</f>
        <v>Activos no Corrientes</v>
      </c>
      <c r="O261"/>
      <c r="P261" t="str">
        <f t="shared" ref="P261:P324" si="23">MID(E261,6,5)</f>
        <v>32102</v>
      </c>
      <c r="Q261" t="str">
        <f t="shared" ref="Q261:Q324" si="24">+LEFT(E261,2)</f>
        <v>18</v>
      </c>
    </row>
    <row r="262" spans="1:17" s="500" customFormat="1" hidden="1" x14ac:dyDescent="0.25">
      <c r="A262" s="644" t="s">
        <v>5208</v>
      </c>
      <c r="B262" s="583">
        <v>6</v>
      </c>
      <c r="C262" s="712">
        <v>181032102004990</v>
      </c>
      <c r="D262" s="584" t="s">
        <v>1030</v>
      </c>
      <c r="E262" t="str">
        <f t="shared" si="21"/>
        <v>180103210200499</v>
      </c>
      <c r="F262" t="str">
        <f t="shared" si="22"/>
        <v>0</v>
      </c>
      <c r="G262">
        <f>+VLOOKUP(L262,BG!$D$10:$F$70,3,FALSE)</f>
        <v>9</v>
      </c>
      <c r="H262" s="584" t="s">
        <v>144</v>
      </c>
      <c r="I262" s="725">
        <v>709184768</v>
      </c>
      <c r="J262" s="314">
        <f t="shared" si="20"/>
        <v>709184.76800000004</v>
      </c>
      <c r="K262" t="str">
        <f>+VLOOKUP(D262,'plan de cuentas'!C:G,4,0)</f>
        <v>ACTIVOS</v>
      </c>
      <c r="L262" t="str">
        <f>VLOOKUP(D262,'plan de cuentas'!C:H,5,0)</f>
        <v>Propiedades, planta y equipo/Bienes de uso, neto</v>
      </c>
      <c r="M262" t="str">
        <f>VLOOKUP(D262,'plan de cuentas'!C:I,6,0)</f>
        <v>Propiedades, planta y equipo/Bienes de uso, neto</v>
      </c>
      <c r="N262" t="str">
        <f>VLOOKUP(D262,'plan de cuentas'!C:J,7,0)</f>
        <v>Activos no Corrientes</v>
      </c>
      <c r="O262"/>
      <c r="P262" t="str">
        <f t="shared" si="23"/>
        <v>32102</v>
      </c>
      <c r="Q262" t="str">
        <f t="shared" si="24"/>
        <v>18</v>
      </c>
    </row>
    <row r="263" spans="1:17" s="315" customFormat="1" hidden="1" x14ac:dyDescent="0.25">
      <c r="A263" s="644" t="s">
        <v>5208</v>
      </c>
      <c r="B263" s="383">
        <v>6</v>
      </c>
      <c r="C263" s="709">
        <v>181032104001990</v>
      </c>
      <c r="D263" s="499" t="s">
        <v>1031</v>
      </c>
      <c r="E263" t="str">
        <f t="shared" si="21"/>
        <v>180103210400199</v>
      </c>
      <c r="F263" t="str">
        <f t="shared" si="22"/>
        <v>0</v>
      </c>
      <c r="G263">
        <f>+VLOOKUP(L263,BG!$D$10:$F$70,3,FALSE)</f>
        <v>9</v>
      </c>
      <c r="H263" s="499" t="s">
        <v>1032</v>
      </c>
      <c r="I263" s="719">
        <v>652341886</v>
      </c>
      <c r="J263" s="314">
        <f t="shared" si="20"/>
        <v>652341.88600000006</v>
      </c>
      <c r="K263" t="str">
        <f>+VLOOKUP(D263,'plan de cuentas'!C:G,4,0)</f>
        <v>ACTIVOS</v>
      </c>
      <c r="L263" t="str">
        <f>VLOOKUP(D263,'plan de cuentas'!C:H,5,0)</f>
        <v>Propiedades, planta y equipo/Bienes de uso, neto</v>
      </c>
      <c r="M263" t="str">
        <f>VLOOKUP(D263,'plan de cuentas'!C:I,6,0)</f>
        <v>Propiedades, planta y equipo/Bienes de uso, neto</v>
      </c>
      <c r="N263" t="str">
        <f>VLOOKUP(D263,'plan de cuentas'!C:J,7,0)</f>
        <v>Activos no Corrientes</v>
      </c>
      <c r="O263"/>
      <c r="P263" t="str">
        <f t="shared" si="23"/>
        <v>32104</v>
      </c>
      <c r="Q263" t="str">
        <f t="shared" si="24"/>
        <v>18</v>
      </c>
    </row>
    <row r="264" spans="1:17" s="315" customFormat="1" hidden="1" x14ac:dyDescent="0.25">
      <c r="A264" s="644" t="s">
        <v>5208</v>
      </c>
      <c r="B264" s="384">
        <v>6</v>
      </c>
      <c r="C264" s="710">
        <v>181032192001990</v>
      </c>
      <c r="D264" s="385" t="s">
        <v>1033</v>
      </c>
      <c r="E264" t="str">
        <f t="shared" si="21"/>
        <v>180103219200199</v>
      </c>
      <c r="F264" t="str">
        <f t="shared" si="22"/>
        <v>0</v>
      </c>
      <c r="G264">
        <f>+VLOOKUP(L264,BG!$D$10:$F$70,3,FALSE)</f>
        <v>9</v>
      </c>
      <c r="H264" s="385" t="s">
        <v>1034</v>
      </c>
      <c r="I264" s="720">
        <v>-1548741095</v>
      </c>
      <c r="J264" s="314">
        <f t="shared" si="20"/>
        <v>-1548741.095</v>
      </c>
      <c r="K264" t="str">
        <f>+VLOOKUP(D264,'plan de cuentas'!C:G,4,0)</f>
        <v>ACTIVOS</v>
      </c>
      <c r="L264" t="str">
        <f>VLOOKUP(D264,'plan de cuentas'!C:H,5,0)</f>
        <v>Propiedades, planta y equipo/Bienes de uso, neto</v>
      </c>
      <c r="M264" t="str">
        <f>VLOOKUP(D264,'plan de cuentas'!C:I,6,0)</f>
        <v>Propiedades, planta y equipo/Bienes de uso, neto</v>
      </c>
      <c r="N264" t="str">
        <f>VLOOKUP(D264,'plan de cuentas'!C:J,7,0)</f>
        <v>Activos no Corrientes</v>
      </c>
      <c r="O264"/>
      <c r="P264" t="str">
        <f t="shared" si="23"/>
        <v>32192</v>
      </c>
      <c r="Q264" t="str">
        <f t="shared" si="24"/>
        <v>18</v>
      </c>
    </row>
    <row r="265" spans="1:17" s="315" customFormat="1" hidden="1" x14ac:dyDescent="0.25">
      <c r="A265" s="644" t="s">
        <v>5208</v>
      </c>
      <c r="B265" s="383">
        <v>6</v>
      </c>
      <c r="C265" s="709">
        <v>181032192002990</v>
      </c>
      <c r="D265" s="499" t="s">
        <v>1035</v>
      </c>
      <c r="E265" t="str">
        <f t="shared" si="21"/>
        <v>180103219200299</v>
      </c>
      <c r="F265" t="str">
        <f t="shared" si="22"/>
        <v>0</v>
      </c>
      <c r="G265">
        <f>+VLOOKUP(L265,BG!$D$10:$F$70,3,FALSE)</f>
        <v>9</v>
      </c>
      <c r="H265" s="499" t="s">
        <v>1036</v>
      </c>
      <c r="I265" s="719">
        <v>-205560769</v>
      </c>
      <c r="J265" s="314">
        <f t="shared" si="20"/>
        <v>-205560.769</v>
      </c>
      <c r="K265" t="str">
        <f>+VLOOKUP(D265,'plan de cuentas'!C:G,4,0)</f>
        <v>ACTIVOS</v>
      </c>
      <c r="L265" t="str">
        <f>VLOOKUP(D265,'plan de cuentas'!C:H,5,0)</f>
        <v>Propiedades, planta y equipo/Bienes de uso, neto</v>
      </c>
      <c r="M265" t="str">
        <f>VLOOKUP(D265,'plan de cuentas'!C:I,6,0)</f>
        <v>Propiedades, planta y equipo/Bienes de uso, neto</v>
      </c>
      <c r="N265" t="str">
        <f>VLOOKUP(D265,'plan de cuentas'!C:J,7,0)</f>
        <v>Activos no Corrientes</v>
      </c>
      <c r="O265"/>
      <c r="P265" t="str">
        <f t="shared" si="23"/>
        <v>32192</v>
      </c>
      <c r="Q265" t="str">
        <f t="shared" si="24"/>
        <v>18</v>
      </c>
    </row>
    <row r="266" spans="1:17" s="605" customFormat="1" hidden="1" x14ac:dyDescent="0.25">
      <c r="A266" s="644" t="s">
        <v>5208</v>
      </c>
      <c r="B266" s="609">
        <v>6</v>
      </c>
      <c r="C266" s="713">
        <v>181032192004990</v>
      </c>
      <c r="D266" s="610" t="s">
        <v>1037</v>
      </c>
      <c r="E266" t="str">
        <f t="shared" si="21"/>
        <v>180103219200499</v>
      </c>
      <c r="F266" t="str">
        <f t="shared" si="22"/>
        <v>0</v>
      </c>
      <c r="G266">
        <f>+VLOOKUP(L266,BG!$D$10:$F$70,3,FALSE)</f>
        <v>9</v>
      </c>
      <c r="H266" s="610" t="s">
        <v>1038</v>
      </c>
      <c r="I266" s="726">
        <v>-493445906</v>
      </c>
      <c r="J266" s="314">
        <f t="shared" si="20"/>
        <v>-493445.90600000002</v>
      </c>
      <c r="K266" t="str">
        <f>+VLOOKUP(D266,'plan de cuentas'!C:G,4,0)</f>
        <v>ACTIVOS</v>
      </c>
      <c r="L266" t="str">
        <f>VLOOKUP(D266,'plan de cuentas'!C:H,5,0)</f>
        <v>Propiedades, planta y equipo/Bienes de uso, neto</v>
      </c>
      <c r="M266" t="str">
        <f>VLOOKUP(D266,'plan de cuentas'!C:I,6,0)</f>
        <v>Propiedades, planta y equipo/Bienes de uso, neto</v>
      </c>
      <c r="N266" t="str">
        <f>VLOOKUP(D266,'plan de cuentas'!C:J,7,0)</f>
        <v>Activos no Corrientes</v>
      </c>
      <c r="O266"/>
      <c r="P266" t="str">
        <f t="shared" si="23"/>
        <v>32192</v>
      </c>
      <c r="Q266" t="str">
        <f t="shared" si="24"/>
        <v>18</v>
      </c>
    </row>
    <row r="267" spans="1:17" s="315" customFormat="1" hidden="1" x14ac:dyDescent="0.25">
      <c r="A267" s="644" t="s">
        <v>5208</v>
      </c>
      <c r="B267" s="383">
        <v>6</v>
      </c>
      <c r="C267" s="709">
        <v>181032194001990</v>
      </c>
      <c r="D267" s="499" t="s">
        <v>1040</v>
      </c>
      <c r="E267" t="str">
        <f t="shared" si="21"/>
        <v>180103219400199</v>
      </c>
      <c r="F267" t="str">
        <f t="shared" si="22"/>
        <v>0</v>
      </c>
      <c r="G267">
        <f>+VLOOKUP(L267,BG!$D$10:$F$70,3,FALSE)</f>
        <v>9</v>
      </c>
      <c r="H267" s="499" t="s">
        <v>1039</v>
      </c>
      <c r="I267" s="719">
        <v>-535961688</v>
      </c>
      <c r="J267" s="314">
        <f t="shared" si="20"/>
        <v>-535961.68799999997</v>
      </c>
      <c r="K267" t="str">
        <f>+VLOOKUP(D267,'plan de cuentas'!C:G,4,0)</f>
        <v>ACTIVOS</v>
      </c>
      <c r="L267" t="str">
        <f>VLOOKUP(D267,'plan de cuentas'!C:H,5,0)</f>
        <v>Propiedades, planta y equipo/Bienes de uso, neto</v>
      </c>
      <c r="M267" t="str">
        <f>VLOOKUP(D267,'plan de cuentas'!C:I,6,0)</f>
        <v>Propiedades, planta y equipo/Bienes de uso, neto</v>
      </c>
      <c r="N267" t="str">
        <f>VLOOKUP(D267,'plan de cuentas'!C:J,7,0)</f>
        <v>Activos no Corrientes</v>
      </c>
      <c r="O267"/>
      <c r="P267" t="str">
        <f t="shared" si="23"/>
        <v>32194</v>
      </c>
      <c r="Q267" t="str">
        <f t="shared" si="24"/>
        <v>18</v>
      </c>
    </row>
    <row r="268" spans="1:17" s="315" customFormat="1" hidden="1" x14ac:dyDescent="0.25">
      <c r="A268" s="644" t="s">
        <v>5208</v>
      </c>
      <c r="B268" s="384">
        <v>6</v>
      </c>
      <c r="C268" s="710">
        <v>181032302001990</v>
      </c>
      <c r="D268" s="385" t="s">
        <v>1042</v>
      </c>
      <c r="E268" t="str">
        <f t="shared" si="21"/>
        <v>180103230200199</v>
      </c>
      <c r="F268" t="str">
        <f t="shared" si="22"/>
        <v>0</v>
      </c>
      <c r="G268">
        <f>+VLOOKUP(L268,BG!$D$10:$F$70,3,FALSE)</f>
        <v>9</v>
      </c>
      <c r="H268" s="385" t="s">
        <v>1043</v>
      </c>
      <c r="I268" s="720">
        <v>8676317358</v>
      </c>
      <c r="J268" s="314">
        <f t="shared" si="20"/>
        <v>8676317.3579999991</v>
      </c>
      <c r="K268" t="str">
        <f>+VLOOKUP(D268,'plan de cuentas'!C:G,4,0)</f>
        <v>ACTIVOS</v>
      </c>
      <c r="L268" t="str">
        <f>VLOOKUP(D268,'plan de cuentas'!C:H,5,0)</f>
        <v>Propiedades, planta y equipo/Bienes de uso, neto</v>
      </c>
      <c r="M268" t="str">
        <f>VLOOKUP(D268,'plan de cuentas'!C:I,6,0)</f>
        <v>Propiedades, planta y equipo/Bienes de uso, neto</v>
      </c>
      <c r="N268" t="str">
        <f>VLOOKUP(D268,'plan de cuentas'!C:J,7,0)</f>
        <v>Activos no Corrientes</v>
      </c>
      <c r="O268"/>
      <c r="P268" t="str">
        <f t="shared" si="23"/>
        <v>32302</v>
      </c>
      <c r="Q268" t="str">
        <f t="shared" si="24"/>
        <v>18</v>
      </c>
    </row>
    <row r="269" spans="1:17" s="315" customFormat="1" hidden="1" x14ac:dyDescent="0.25">
      <c r="A269" s="644" t="s">
        <v>5208</v>
      </c>
      <c r="B269" s="383">
        <v>6</v>
      </c>
      <c r="C269" s="709">
        <v>181032392001990</v>
      </c>
      <c r="D269" s="499" t="s">
        <v>1044</v>
      </c>
      <c r="E269" t="str">
        <f t="shared" si="21"/>
        <v>180103239200199</v>
      </c>
      <c r="F269" t="str">
        <f t="shared" si="22"/>
        <v>0</v>
      </c>
      <c r="G269">
        <f>+VLOOKUP(L269,BG!$D$10:$F$70,3,FALSE)</f>
        <v>9</v>
      </c>
      <c r="H269" s="499" t="s">
        <v>1045</v>
      </c>
      <c r="I269" s="719">
        <v>-4793592133</v>
      </c>
      <c r="J269" s="314">
        <f t="shared" si="20"/>
        <v>-4793592.1330000004</v>
      </c>
      <c r="K269" t="str">
        <f>+VLOOKUP(D269,'plan de cuentas'!C:G,4,0)</f>
        <v>ACTIVOS</v>
      </c>
      <c r="L269" t="str">
        <f>VLOOKUP(D269,'plan de cuentas'!C:H,5,0)</f>
        <v>Propiedades, planta y equipo/Bienes de uso, neto</v>
      </c>
      <c r="M269" t="str">
        <f>VLOOKUP(D269,'plan de cuentas'!C:I,6,0)</f>
        <v>Propiedades, planta y equipo/Bienes de uso, neto</v>
      </c>
      <c r="N269" t="str">
        <f>VLOOKUP(D269,'plan de cuentas'!C:J,7,0)</f>
        <v>Activos no Corrientes</v>
      </c>
      <c r="O269"/>
      <c r="P269" t="str">
        <f t="shared" si="23"/>
        <v>32392</v>
      </c>
      <c r="Q269" t="str">
        <f t="shared" si="24"/>
        <v>18</v>
      </c>
    </row>
    <row r="270" spans="1:17" s="315" customFormat="1" hidden="1" x14ac:dyDescent="0.25">
      <c r="A270" s="644" t="s">
        <v>5208</v>
      </c>
      <c r="B270" s="384">
        <v>7</v>
      </c>
      <c r="C270" s="710">
        <v>181032502001990</v>
      </c>
      <c r="D270" s="385" t="s">
        <v>1047</v>
      </c>
      <c r="E270" t="str">
        <f t="shared" si="21"/>
        <v>180103250200199</v>
      </c>
      <c r="F270" t="str">
        <f t="shared" si="22"/>
        <v>0</v>
      </c>
      <c r="G270">
        <f>+VLOOKUP(L270,BG!$D$10:$F$70,3,FALSE)</f>
        <v>9</v>
      </c>
      <c r="H270" s="385" t="s">
        <v>1048</v>
      </c>
      <c r="I270" s="720">
        <v>919482343</v>
      </c>
      <c r="J270" s="314">
        <f t="shared" si="20"/>
        <v>919482.34299999999</v>
      </c>
      <c r="K270" t="str">
        <f>+VLOOKUP(D270,'plan de cuentas'!C:G,4,0)</f>
        <v>ACTIVOS</v>
      </c>
      <c r="L270" t="str">
        <f>VLOOKUP(D270,'plan de cuentas'!C:H,5,0)</f>
        <v>Propiedades, planta y equipo/Bienes de uso, neto</v>
      </c>
      <c r="M270" t="str">
        <f>VLOOKUP(D270,'plan de cuentas'!C:I,6,0)</f>
        <v>Propiedades, planta y equipo/Bienes de uso, neto</v>
      </c>
      <c r="N270" t="str">
        <f>VLOOKUP(D270,'plan de cuentas'!C:J,7,0)</f>
        <v>Activos no Corrientes</v>
      </c>
      <c r="O270"/>
      <c r="P270" t="str">
        <f t="shared" si="23"/>
        <v>32502</v>
      </c>
      <c r="Q270" t="str">
        <f t="shared" si="24"/>
        <v>18</v>
      </c>
    </row>
    <row r="271" spans="1:17" s="315" customFormat="1" hidden="1" x14ac:dyDescent="0.25">
      <c r="A271" s="644" t="s">
        <v>5208</v>
      </c>
      <c r="B271" s="383">
        <v>7</v>
      </c>
      <c r="C271" s="709">
        <v>181032592001990</v>
      </c>
      <c r="D271" s="499" t="s">
        <v>1049</v>
      </c>
      <c r="E271" t="str">
        <f t="shared" si="21"/>
        <v>180103259200199</v>
      </c>
      <c r="F271" t="str">
        <f t="shared" si="22"/>
        <v>0</v>
      </c>
      <c r="G271">
        <f>+VLOOKUP(L271,BG!$D$10:$F$70,3,FALSE)</f>
        <v>9</v>
      </c>
      <c r="H271" s="499" t="s">
        <v>1050</v>
      </c>
      <c r="I271" s="719">
        <v>-603993837</v>
      </c>
      <c r="J271" s="314">
        <f t="shared" si="20"/>
        <v>-603993.83700000006</v>
      </c>
      <c r="K271" t="str">
        <f>+VLOOKUP(D271,'plan de cuentas'!C:G,4,0)</f>
        <v>ACTIVOS</v>
      </c>
      <c r="L271" t="str">
        <f>VLOOKUP(D271,'plan de cuentas'!C:H,5,0)</f>
        <v>Propiedades, planta y equipo/Bienes de uso, neto</v>
      </c>
      <c r="M271" t="str">
        <f>VLOOKUP(D271,'plan de cuentas'!C:I,6,0)</f>
        <v>Propiedades, planta y equipo/Bienes de uso, neto</v>
      </c>
      <c r="N271" t="str">
        <f>VLOOKUP(D271,'plan de cuentas'!C:J,7,0)</f>
        <v>Activos no Corrientes</v>
      </c>
      <c r="O271"/>
      <c r="P271" t="str">
        <f t="shared" si="23"/>
        <v>32592</v>
      </c>
      <c r="Q271" t="str">
        <f t="shared" si="24"/>
        <v>18</v>
      </c>
    </row>
    <row r="272" spans="1:17" s="315" customFormat="1" hidden="1" x14ac:dyDescent="0.25">
      <c r="A272" s="644" t="s">
        <v>5208</v>
      </c>
      <c r="B272" s="384">
        <v>6</v>
      </c>
      <c r="C272" s="710">
        <v>181032702000990</v>
      </c>
      <c r="D272" s="385" t="s">
        <v>1052</v>
      </c>
      <c r="E272" t="str">
        <f t="shared" si="21"/>
        <v>180103270200099</v>
      </c>
      <c r="F272" t="str">
        <f t="shared" si="22"/>
        <v>0</v>
      </c>
      <c r="G272">
        <f>+VLOOKUP(L272,BG!$D$10:$F$70,3,FALSE)</f>
        <v>9</v>
      </c>
      <c r="H272" s="385" t="s">
        <v>1053</v>
      </c>
      <c r="I272" s="720">
        <v>184170799</v>
      </c>
      <c r="J272" s="314">
        <f t="shared" si="20"/>
        <v>184170.799</v>
      </c>
      <c r="K272" t="str">
        <f>+VLOOKUP(D272,'plan de cuentas'!C:G,4,0)</f>
        <v>ACTIVOS</v>
      </c>
      <c r="L272" t="str">
        <f>VLOOKUP(D272,'plan de cuentas'!C:H,5,0)</f>
        <v>Propiedades, planta y equipo/Bienes de uso, neto</v>
      </c>
      <c r="M272" t="str">
        <f>VLOOKUP(D272,'plan de cuentas'!C:I,6,0)</f>
        <v>Propiedades, planta y equipo/Bienes de uso, neto</v>
      </c>
      <c r="N272" t="str">
        <f>VLOOKUP(D272,'plan de cuentas'!C:J,7,0)</f>
        <v>Activos no Corrientes</v>
      </c>
      <c r="O272"/>
      <c r="P272" t="str">
        <f t="shared" si="23"/>
        <v>32702</v>
      </c>
      <c r="Q272" t="str">
        <f t="shared" si="24"/>
        <v>18</v>
      </c>
    </row>
    <row r="273" spans="1:17" s="315" customFormat="1" hidden="1" x14ac:dyDescent="0.25">
      <c r="A273" s="644" t="s">
        <v>5208</v>
      </c>
      <c r="B273" s="383">
        <v>7</v>
      </c>
      <c r="C273" s="709">
        <v>181032792001990</v>
      </c>
      <c r="D273" s="499" t="s">
        <v>1054</v>
      </c>
      <c r="E273" t="str">
        <f t="shared" si="21"/>
        <v>180103279200199</v>
      </c>
      <c r="F273" t="str">
        <f t="shared" si="22"/>
        <v>0</v>
      </c>
      <c r="G273">
        <f>+VLOOKUP(L273,BG!$D$10:$F$70,3,FALSE)</f>
        <v>9</v>
      </c>
      <c r="H273" s="499" t="s">
        <v>1055</v>
      </c>
      <c r="I273" s="719">
        <v>-133416023</v>
      </c>
      <c r="J273" s="314">
        <f t="shared" si="20"/>
        <v>-133416.02299999999</v>
      </c>
      <c r="K273" t="str">
        <f>+VLOOKUP(D273,'plan de cuentas'!C:G,4,0)</f>
        <v>ACTIVOS</v>
      </c>
      <c r="L273" t="str">
        <f>VLOOKUP(D273,'plan de cuentas'!C:H,5,0)</f>
        <v>Propiedades, planta y equipo/Bienes de uso, neto</v>
      </c>
      <c r="M273" t="str">
        <f>VLOOKUP(D273,'plan de cuentas'!C:I,6,0)</f>
        <v>Propiedades, planta y equipo/Bienes de uso, neto</v>
      </c>
      <c r="N273" t="str">
        <f>VLOOKUP(D273,'plan de cuentas'!C:J,7,0)</f>
        <v>Activos no Corrientes</v>
      </c>
      <c r="O273"/>
      <c r="P273" t="str">
        <f t="shared" si="23"/>
        <v>32792</v>
      </c>
      <c r="Q273" t="str">
        <f t="shared" si="24"/>
        <v>18</v>
      </c>
    </row>
    <row r="274" spans="1:17" s="315" customFormat="1" hidden="1" x14ac:dyDescent="0.25">
      <c r="A274" s="644" t="s">
        <v>5208</v>
      </c>
      <c r="B274" s="384">
        <v>6</v>
      </c>
      <c r="C274" s="710">
        <v>191033702001990</v>
      </c>
      <c r="D274" s="385" t="s">
        <v>1056</v>
      </c>
      <c r="E274" t="str">
        <f t="shared" si="21"/>
        <v>190103370200199</v>
      </c>
      <c r="F274" t="str">
        <f t="shared" si="22"/>
        <v>0</v>
      </c>
      <c r="G274">
        <f>+VLOOKUP(L274,BG!$D$10:$F$70,3,FALSE)</f>
        <v>12</v>
      </c>
      <c r="H274" s="385" t="s">
        <v>1057</v>
      </c>
      <c r="I274" s="720">
        <v>16518002000</v>
      </c>
      <c r="J274" s="314">
        <f t="shared" si="20"/>
        <v>16518002</v>
      </c>
      <c r="K274" t="str">
        <f>+VLOOKUP(D274,'plan de cuentas'!C:G,4,0)</f>
        <v>ACTIVOS</v>
      </c>
      <c r="L274" t="str">
        <f>VLOOKUP(D274,'plan de cuentas'!C:H,5,0)</f>
        <v>Goodwill</v>
      </c>
      <c r="M274" t="s">
        <v>1057</v>
      </c>
      <c r="N274" t="str">
        <f>VLOOKUP(D274,'plan de cuentas'!C:J,7,0)</f>
        <v>Activos no Corrientes</v>
      </c>
      <c r="O274"/>
      <c r="P274" t="str">
        <f t="shared" si="23"/>
        <v>33702</v>
      </c>
      <c r="Q274" t="str">
        <f t="shared" si="24"/>
        <v>19</v>
      </c>
    </row>
    <row r="275" spans="1:17" s="315" customFormat="1" hidden="1" x14ac:dyDescent="0.25">
      <c r="A275" s="644" t="s">
        <v>5208</v>
      </c>
      <c r="B275" s="383">
        <v>6</v>
      </c>
      <c r="C275" s="709">
        <v>191033702022990</v>
      </c>
      <c r="D275" s="499" t="s">
        <v>1058</v>
      </c>
      <c r="E275" t="str">
        <f t="shared" si="21"/>
        <v>190103370202299</v>
      </c>
      <c r="F275" t="str">
        <f t="shared" si="22"/>
        <v>0</v>
      </c>
      <c r="G275">
        <f>+VLOOKUP(L275,BG!$D$10:$F$70,3,FALSE)</f>
        <v>11</v>
      </c>
      <c r="H275" s="499" t="s">
        <v>1059</v>
      </c>
      <c r="I275" s="719">
        <v>9447237814</v>
      </c>
      <c r="J275" s="314">
        <f t="shared" si="20"/>
        <v>9447237.8139999993</v>
      </c>
      <c r="K275" t="str">
        <f>+VLOOKUP(D275,'plan de cuentas'!C:G,4,0)</f>
        <v>ACTIVOS</v>
      </c>
      <c r="L275" t="str">
        <f>VLOOKUP(D275,'plan de cuentas'!C:H,5,0)</f>
        <v>Activos intangibles</v>
      </c>
      <c r="M275" t="str">
        <f>VLOOKUP(D275,'plan de cuentas'!C:I,6,0)</f>
        <v>Activos intangibles</v>
      </c>
      <c r="N275" t="str">
        <f>VLOOKUP(D275,'plan de cuentas'!C:J,7,0)</f>
        <v>Activos no Corrientes</v>
      </c>
      <c r="O275"/>
      <c r="P275" t="str">
        <f t="shared" si="23"/>
        <v>33702</v>
      </c>
      <c r="Q275" t="str">
        <f t="shared" si="24"/>
        <v>19</v>
      </c>
    </row>
    <row r="276" spans="1:17" s="315" customFormat="1" hidden="1" x14ac:dyDescent="0.25">
      <c r="A276" s="644" t="s">
        <v>5208</v>
      </c>
      <c r="B276" s="384">
        <v>6</v>
      </c>
      <c r="C276" s="710">
        <v>191033702023990</v>
      </c>
      <c r="D276" s="385" t="s">
        <v>2299</v>
      </c>
      <c r="E276" t="str">
        <f t="shared" si="21"/>
        <v>190103370202399</v>
      </c>
      <c r="F276" t="str">
        <f t="shared" si="22"/>
        <v>0</v>
      </c>
      <c r="G276">
        <f>+VLOOKUP(L276,BG!$D$10:$F$70,3,FALSE)</f>
        <v>11</v>
      </c>
      <c r="H276" s="708" t="s">
        <v>2663</v>
      </c>
      <c r="I276" s="729">
        <v>2617391073</v>
      </c>
      <c r="J276" s="554">
        <f t="shared" si="20"/>
        <v>2617391.0729999999</v>
      </c>
      <c r="K276" t="str">
        <f>+VLOOKUP(D276,'plan de cuentas'!C:G,4,0)</f>
        <v>ACTIVOS</v>
      </c>
      <c r="L276" t="str">
        <f>VLOOKUP(D276,'plan de cuentas'!C:H,5,0)</f>
        <v>Activos intangibles</v>
      </c>
      <c r="M276" t="str">
        <f>VLOOKUP(D276,'plan de cuentas'!C:I,6,0)</f>
        <v>Activos intangibles</v>
      </c>
      <c r="N276" t="str">
        <f>VLOOKUP(D276,'plan de cuentas'!C:J,7,0)</f>
        <v>Activos no Corrientes</v>
      </c>
      <c r="O276"/>
      <c r="P276" t="str">
        <f t="shared" si="23"/>
        <v>33702</v>
      </c>
      <c r="Q276" t="str">
        <f t="shared" si="24"/>
        <v>19</v>
      </c>
    </row>
    <row r="277" spans="1:17" s="315" customFormat="1" hidden="1" x14ac:dyDescent="0.25">
      <c r="A277" s="644" t="s">
        <v>5208</v>
      </c>
      <c r="B277" s="383">
        <v>6</v>
      </c>
      <c r="C277" s="709">
        <v>191033704000990</v>
      </c>
      <c r="D277" s="499" t="s">
        <v>1060</v>
      </c>
      <c r="E277" t="str">
        <f t="shared" si="21"/>
        <v>190103370400099</v>
      </c>
      <c r="F277" t="str">
        <f t="shared" si="22"/>
        <v>0</v>
      </c>
      <c r="G277">
        <f>+VLOOKUP(L277,BG!$D$10:$F$70,3,FALSE)</f>
        <v>11</v>
      </c>
      <c r="H277" s="499" t="s">
        <v>1061</v>
      </c>
      <c r="I277" s="719">
        <v>149801692</v>
      </c>
      <c r="J277" s="314">
        <f t="shared" si="20"/>
        <v>149801.69200000001</v>
      </c>
      <c r="K277" t="str">
        <f>+VLOOKUP(D277,'plan de cuentas'!C:G,4,0)</f>
        <v>ACTIVOS</v>
      </c>
      <c r="L277" t="str">
        <f>VLOOKUP(D277,'plan de cuentas'!C:H,5,0)</f>
        <v>Activos intangibles</v>
      </c>
      <c r="M277" t="str">
        <f>VLOOKUP(D277,'plan de cuentas'!C:I,6,0)</f>
        <v>Activos intangibles</v>
      </c>
      <c r="N277" t="str">
        <f>VLOOKUP(D277,'plan de cuentas'!C:J,7,0)</f>
        <v>Activos no Corrientes</v>
      </c>
      <c r="O277"/>
      <c r="P277" t="str">
        <f t="shared" si="23"/>
        <v>33704</v>
      </c>
      <c r="Q277" t="str">
        <f t="shared" si="24"/>
        <v>19</v>
      </c>
    </row>
    <row r="278" spans="1:17" s="315" customFormat="1" hidden="1" x14ac:dyDescent="0.25">
      <c r="A278" s="644" t="s">
        <v>5208</v>
      </c>
      <c r="B278" s="384">
        <v>6</v>
      </c>
      <c r="C278" s="710">
        <v>191033792000990</v>
      </c>
      <c r="D278" s="385" t="s">
        <v>1062</v>
      </c>
      <c r="E278" t="str">
        <f t="shared" si="21"/>
        <v>190103379200099</v>
      </c>
      <c r="F278" t="str">
        <f t="shared" si="22"/>
        <v>0</v>
      </c>
      <c r="G278">
        <f>+VLOOKUP(L278,BG!$D$10:$F$70,3,FALSE)</f>
        <v>11</v>
      </c>
      <c r="H278" s="708" t="s">
        <v>1063</v>
      </c>
      <c r="I278" s="729">
        <v>-4753816148</v>
      </c>
      <c r="J278" s="554">
        <f t="shared" si="20"/>
        <v>-4753816.148</v>
      </c>
      <c r="K278" t="str">
        <f>+VLOOKUP(D278,'plan de cuentas'!C:G,4,0)</f>
        <v>ACTIVOS</v>
      </c>
      <c r="L278" t="str">
        <f>VLOOKUP(D278,'plan de cuentas'!C:H,5,0)</f>
        <v>Activos intangibles</v>
      </c>
      <c r="M278" t="str">
        <f>VLOOKUP(D278,'plan de cuentas'!C:I,6,0)</f>
        <v>Activos intangibles</v>
      </c>
      <c r="N278" t="str">
        <f>VLOOKUP(D278,'plan de cuentas'!C:J,7,0)</f>
        <v>Activos no Corrientes</v>
      </c>
      <c r="O278"/>
      <c r="P278" t="str">
        <f t="shared" si="23"/>
        <v>33792</v>
      </c>
      <c r="Q278" t="str">
        <f t="shared" si="24"/>
        <v>19</v>
      </c>
    </row>
    <row r="279" spans="1:17" s="315" customFormat="1" hidden="1" x14ac:dyDescent="0.25">
      <c r="A279" s="644" t="s">
        <v>5208</v>
      </c>
      <c r="B279" s="383">
        <v>6</v>
      </c>
      <c r="C279" s="709">
        <v>191033792001990</v>
      </c>
      <c r="D279" s="499" t="s">
        <v>3753</v>
      </c>
      <c r="E279" t="str">
        <f t="shared" si="21"/>
        <v>190103379200199</v>
      </c>
      <c r="F279" t="str">
        <f t="shared" si="22"/>
        <v>0</v>
      </c>
      <c r="G279">
        <f>+VLOOKUP(L279,BG!$D$10:$F$70,3,FALSE)</f>
        <v>11</v>
      </c>
      <c r="H279" s="499" t="s">
        <v>3754</v>
      </c>
      <c r="I279" s="719">
        <v>-1261164291</v>
      </c>
      <c r="J279" s="314">
        <f t="shared" si="20"/>
        <v>-1261164.291</v>
      </c>
      <c r="K279" t="str">
        <f>+VLOOKUP(D279,'plan de cuentas'!C:G,4,0)</f>
        <v>ACTIVOS</v>
      </c>
      <c r="L279" t="str">
        <f>VLOOKUP(D279,'plan de cuentas'!C:H,5,0)</f>
        <v>Activos intangibles</v>
      </c>
      <c r="M279" t="str">
        <f>VLOOKUP(D279,'plan de cuentas'!C:I,6,0)</f>
        <v>Activos intangibles</v>
      </c>
      <c r="N279" t="str">
        <f>VLOOKUP(D279,'plan de cuentas'!C:J,7,0)</f>
        <v>Activos no Corrientes</v>
      </c>
      <c r="O279"/>
      <c r="P279" t="str">
        <f t="shared" si="23"/>
        <v>33792</v>
      </c>
      <c r="Q279" t="str">
        <f t="shared" si="24"/>
        <v>19</v>
      </c>
    </row>
    <row r="280" spans="1:17" s="315" customFormat="1" hidden="1" x14ac:dyDescent="0.25">
      <c r="A280" s="644" t="s">
        <v>5208</v>
      </c>
      <c r="B280" s="384">
        <v>6</v>
      </c>
      <c r="C280" s="710">
        <v>191033794000990</v>
      </c>
      <c r="D280" s="385" t="s">
        <v>1065</v>
      </c>
      <c r="E280" t="str">
        <f t="shared" si="21"/>
        <v>190103379400099</v>
      </c>
      <c r="F280" t="str">
        <f t="shared" si="22"/>
        <v>0</v>
      </c>
      <c r="G280">
        <f>+VLOOKUP(L280,BG!$D$10:$F$70,3,FALSE)</f>
        <v>11</v>
      </c>
      <c r="H280" s="385" t="s">
        <v>1064</v>
      </c>
      <c r="I280" s="720">
        <v>-538793880</v>
      </c>
      <c r="J280" s="314">
        <f t="shared" si="20"/>
        <v>-538793.88</v>
      </c>
      <c r="K280" t="str">
        <f>+VLOOKUP(D280,'plan de cuentas'!C:G,4,0)</f>
        <v>ACTIVOS</v>
      </c>
      <c r="L280" t="str">
        <f>VLOOKUP(D280,'plan de cuentas'!C:H,5,0)</f>
        <v>Activos intangibles</v>
      </c>
      <c r="M280" t="str">
        <f>VLOOKUP(D280,'plan de cuentas'!C:I,6,0)</f>
        <v>Activos intangibles</v>
      </c>
      <c r="N280" t="str">
        <f>VLOOKUP(D280,'plan de cuentas'!C:J,7,0)</f>
        <v>Activos no Corrientes</v>
      </c>
      <c r="O280"/>
      <c r="P280" t="str">
        <f t="shared" si="23"/>
        <v>33794</v>
      </c>
      <c r="Q280" t="str">
        <f t="shared" si="24"/>
        <v>19</v>
      </c>
    </row>
    <row r="281" spans="1:17" s="315" customFormat="1" hidden="1" x14ac:dyDescent="0.25">
      <c r="A281" s="644" t="s">
        <v>5208</v>
      </c>
      <c r="B281" s="383">
        <v>6</v>
      </c>
      <c r="C281" s="709">
        <v>191033902000990</v>
      </c>
      <c r="D281" s="499" t="s">
        <v>1067</v>
      </c>
      <c r="E281" t="str">
        <f t="shared" si="21"/>
        <v>190103390200099</v>
      </c>
      <c r="F281" t="str">
        <f t="shared" si="22"/>
        <v>0</v>
      </c>
      <c r="G281">
        <f>+VLOOKUP(L281,BG!$D$10:$F$70,3,FALSE)</f>
        <v>11</v>
      </c>
      <c r="H281" s="499" t="s">
        <v>1068</v>
      </c>
      <c r="I281" s="719">
        <v>4476185441</v>
      </c>
      <c r="J281" s="314">
        <f t="shared" si="20"/>
        <v>4476185.4409999996</v>
      </c>
      <c r="K281" t="str">
        <f>+VLOOKUP(D281,'plan de cuentas'!C:G,4,0)</f>
        <v>ACTIVOS</v>
      </c>
      <c r="L281" t="str">
        <f>VLOOKUP(D281,'plan de cuentas'!C:H,5,0)</f>
        <v>Activos intangibles</v>
      </c>
      <c r="M281" t="str">
        <f>VLOOKUP(D281,'plan de cuentas'!C:I,6,0)</f>
        <v>Activos intangibles</v>
      </c>
      <c r="N281" t="str">
        <f>VLOOKUP(D281,'plan de cuentas'!C:J,7,0)</f>
        <v>Activos no Corrientes</v>
      </c>
      <c r="O281"/>
      <c r="P281" t="str">
        <f t="shared" si="23"/>
        <v>33902</v>
      </c>
      <c r="Q281" t="str">
        <f t="shared" si="24"/>
        <v>19</v>
      </c>
    </row>
    <row r="282" spans="1:17" s="315" customFormat="1" hidden="1" x14ac:dyDescent="0.25">
      <c r="A282" s="644" t="s">
        <v>5208</v>
      </c>
      <c r="B282" s="384">
        <v>6</v>
      </c>
      <c r="C282" s="710">
        <v>191033992000990</v>
      </c>
      <c r="D282" s="385" t="s">
        <v>1069</v>
      </c>
      <c r="E282" t="str">
        <f t="shared" si="21"/>
        <v>190103399200099</v>
      </c>
      <c r="F282" t="str">
        <f t="shared" si="22"/>
        <v>0</v>
      </c>
      <c r="G282">
        <f>+VLOOKUP(L282,BG!$D$10:$F$70,3,FALSE)</f>
        <v>11</v>
      </c>
      <c r="H282" s="385" t="s">
        <v>1070</v>
      </c>
      <c r="I282" s="720">
        <v>-3002645766</v>
      </c>
      <c r="J282" s="314">
        <f t="shared" si="20"/>
        <v>-3002645.7659999998</v>
      </c>
      <c r="K282" t="str">
        <f>+VLOOKUP(D282,'plan de cuentas'!C:G,4,0)</f>
        <v>ACTIVOS</v>
      </c>
      <c r="L282" t="str">
        <f>VLOOKUP(D282,'plan de cuentas'!C:H,5,0)</f>
        <v>Activos intangibles</v>
      </c>
      <c r="M282" t="str">
        <f>VLOOKUP(D282,'plan de cuentas'!C:I,6,0)</f>
        <v>Activos intangibles</v>
      </c>
      <c r="N282" t="str">
        <f>VLOOKUP(D282,'plan de cuentas'!C:J,7,0)</f>
        <v>Activos no Corrientes</v>
      </c>
      <c r="O282"/>
      <c r="P282" t="str">
        <f t="shared" si="23"/>
        <v>33992</v>
      </c>
      <c r="Q282" t="str">
        <f t="shared" si="24"/>
        <v>19</v>
      </c>
    </row>
    <row r="283" spans="1:17" s="315" customFormat="1" hidden="1" x14ac:dyDescent="0.25">
      <c r="A283" s="644" t="s">
        <v>5208</v>
      </c>
      <c r="B283" s="383">
        <v>6</v>
      </c>
      <c r="C283" s="709">
        <v>191034102000990</v>
      </c>
      <c r="D283" s="499" t="s">
        <v>1071</v>
      </c>
      <c r="E283" t="str">
        <f t="shared" si="21"/>
        <v>190103410200099</v>
      </c>
      <c r="F283" t="str">
        <f t="shared" si="22"/>
        <v>0</v>
      </c>
      <c r="G283">
        <f>+VLOOKUP(L283,BG!$D$10:$F$70,3,FALSE)</f>
        <v>11</v>
      </c>
      <c r="H283" s="499" t="s">
        <v>1072</v>
      </c>
      <c r="I283" s="719">
        <v>6564359436</v>
      </c>
      <c r="J283" s="314">
        <f t="shared" si="20"/>
        <v>6564359.4359999998</v>
      </c>
      <c r="K283" t="str">
        <f>+VLOOKUP(D283,'plan de cuentas'!C:G,4,0)</f>
        <v>ACTIVOS</v>
      </c>
      <c r="L283" t="str">
        <f>VLOOKUP(D283,'plan de cuentas'!C:H,5,0)</f>
        <v>Activos intangibles</v>
      </c>
      <c r="M283" t="str">
        <f>VLOOKUP(D283,'plan de cuentas'!C:I,6,0)</f>
        <v>Activos intangibles</v>
      </c>
      <c r="N283" t="str">
        <f>VLOOKUP(D283,'plan de cuentas'!C:J,7,0)</f>
        <v>Activos no Corrientes</v>
      </c>
      <c r="O283"/>
      <c r="P283" t="str">
        <f t="shared" si="23"/>
        <v>34102</v>
      </c>
      <c r="Q283" t="str">
        <f t="shared" si="24"/>
        <v>19</v>
      </c>
    </row>
    <row r="284" spans="1:17" hidden="1" x14ac:dyDescent="0.25">
      <c r="A284" s="644" t="s">
        <v>5208</v>
      </c>
      <c r="B284" s="384">
        <v>6</v>
      </c>
      <c r="C284" s="710">
        <v>191034102011990</v>
      </c>
      <c r="D284" s="385" t="s">
        <v>1073</v>
      </c>
      <c r="E284" t="str">
        <f t="shared" si="21"/>
        <v>190103410201199</v>
      </c>
      <c r="F284" t="str">
        <f t="shared" si="22"/>
        <v>0</v>
      </c>
      <c r="G284">
        <f>+VLOOKUP(L284,BG!$D$10:$F$70,3,FALSE)</f>
        <v>11</v>
      </c>
      <c r="H284" s="385" t="s">
        <v>1074</v>
      </c>
      <c r="I284" s="720">
        <v>4179923512</v>
      </c>
      <c r="J284" s="314">
        <f t="shared" si="20"/>
        <v>4179923.5120000001</v>
      </c>
      <c r="K284" t="str">
        <f>+VLOOKUP(D284,'plan de cuentas'!C:G,4,0)</f>
        <v>ACTIVOS</v>
      </c>
      <c r="L284" t="str">
        <f>VLOOKUP(D284,'plan de cuentas'!C:H,5,0)</f>
        <v>Activos intangibles</v>
      </c>
      <c r="M284" t="str">
        <f>VLOOKUP(D284,'plan de cuentas'!C:I,6,0)</f>
        <v>Activos intangibles</v>
      </c>
      <c r="N284" t="str">
        <f>VLOOKUP(D284,'plan de cuentas'!C:J,7,0)</f>
        <v>Activos no Corrientes</v>
      </c>
      <c r="P284" t="str">
        <f t="shared" si="23"/>
        <v>34102</v>
      </c>
      <c r="Q284" t="str">
        <f t="shared" si="24"/>
        <v>19</v>
      </c>
    </row>
    <row r="285" spans="1:17" hidden="1" x14ac:dyDescent="0.25">
      <c r="A285" s="644" t="s">
        <v>5208</v>
      </c>
      <c r="B285" s="383">
        <v>6</v>
      </c>
      <c r="C285" s="709">
        <v>191034192000990</v>
      </c>
      <c r="D285" s="499" t="s">
        <v>1079</v>
      </c>
      <c r="E285" t="str">
        <f t="shared" si="21"/>
        <v>190103419200099</v>
      </c>
      <c r="F285" t="str">
        <f t="shared" si="22"/>
        <v>0</v>
      </c>
      <c r="G285">
        <f>+VLOOKUP(L285,BG!$D$10:$F$70,3,FALSE)</f>
        <v>11</v>
      </c>
      <c r="H285" s="499" t="s">
        <v>1080</v>
      </c>
      <c r="I285" s="719">
        <v>-6402622608</v>
      </c>
      <c r="J285" s="314">
        <f t="shared" si="20"/>
        <v>-6402622.608</v>
      </c>
      <c r="K285" t="str">
        <f>+VLOOKUP(D285,'plan de cuentas'!C:G,4,0)</f>
        <v>ACTIVOS</v>
      </c>
      <c r="L285" t="str">
        <f>VLOOKUP(D285,'plan de cuentas'!C:H,5,0)</f>
        <v>Activos intangibles</v>
      </c>
      <c r="M285" t="str">
        <f>VLOOKUP(D285,'plan de cuentas'!C:I,6,0)</f>
        <v>Activos intangibles</v>
      </c>
      <c r="N285" t="str">
        <f>VLOOKUP(D285,'plan de cuentas'!C:J,7,0)</f>
        <v>Activos no Corrientes</v>
      </c>
      <c r="P285" t="str">
        <f t="shared" si="23"/>
        <v>34192</v>
      </c>
      <c r="Q285" t="str">
        <f t="shared" si="24"/>
        <v>19</v>
      </c>
    </row>
    <row r="286" spans="1:17" hidden="1" x14ac:dyDescent="0.25">
      <c r="A286" s="644" t="s">
        <v>5208</v>
      </c>
      <c r="B286" s="384">
        <v>6</v>
      </c>
      <c r="C286" s="710">
        <v>191034192011990</v>
      </c>
      <c r="D286" s="385" t="s">
        <v>1081</v>
      </c>
      <c r="E286" t="str">
        <f t="shared" si="21"/>
        <v>190103419201199</v>
      </c>
      <c r="F286" t="str">
        <f t="shared" si="22"/>
        <v>0</v>
      </c>
      <c r="G286">
        <f>+VLOOKUP(L286,BG!$D$10:$F$70,3,FALSE)</f>
        <v>11</v>
      </c>
      <c r="H286" s="385" t="s">
        <v>1082</v>
      </c>
      <c r="I286" s="720">
        <v>-3588988546</v>
      </c>
      <c r="J286" s="314">
        <f t="shared" si="20"/>
        <v>-3588988.5460000001</v>
      </c>
      <c r="K286" t="str">
        <f>+VLOOKUP(D286,'plan de cuentas'!C:G,4,0)</f>
        <v>ACTIVOS</v>
      </c>
      <c r="L286" t="str">
        <f>VLOOKUP(D286,'plan de cuentas'!C:H,5,0)</f>
        <v>Activos intangibles</v>
      </c>
      <c r="M286" t="str">
        <f>VLOOKUP(D286,'plan de cuentas'!C:I,6,0)</f>
        <v>Activos intangibles</v>
      </c>
      <c r="N286" t="str">
        <f>VLOOKUP(D286,'plan de cuentas'!C:J,7,0)</f>
        <v>Activos no Corrientes</v>
      </c>
      <c r="P286" t="str">
        <f t="shared" si="23"/>
        <v>34192</v>
      </c>
      <c r="Q286" t="str">
        <f t="shared" si="24"/>
        <v>19</v>
      </c>
    </row>
    <row r="287" spans="1:17" s="766" customFormat="1" x14ac:dyDescent="0.25">
      <c r="A287" s="762" t="s">
        <v>5208</v>
      </c>
      <c r="B287" s="763">
        <v>7</v>
      </c>
      <c r="C287" s="764">
        <v>214039002000017</v>
      </c>
      <c r="D287" s="765" t="s">
        <v>1093</v>
      </c>
      <c r="E287" s="766" t="str">
        <f t="shared" si="21"/>
        <v>217403900200001</v>
      </c>
      <c r="F287" s="766" t="str">
        <f t="shared" si="22"/>
        <v>7</v>
      </c>
      <c r="G287" s="766">
        <f>+VLOOKUP(L287,BG!$D$10:$F$70,3,FALSE)</f>
        <v>14</v>
      </c>
      <c r="H287" s="765" t="s">
        <v>1094</v>
      </c>
      <c r="I287" s="767">
        <v>-696696229</v>
      </c>
      <c r="J287" s="754">
        <f t="shared" si="20"/>
        <v>-696696.22900000005</v>
      </c>
      <c r="K287" s="766" t="str">
        <f>+VLOOKUP(D287,'plan de cuentas'!C:G,4,0)</f>
        <v>PASIVOS Y PATRIMONIO NETO</v>
      </c>
      <c r="L287" s="766" t="str">
        <f>VLOOKUP(D287,'plan de cuentas'!C:H,5,0)</f>
        <v xml:space="preserve">Préstamos Financieros Locales a largo plazo </v>
      </c>
      <c r="M287" s="766" t="str">
        <f>VLOOKUP(D287,'plan de cuentas'!C:I,6,0)</f>
        <v>Entidades Financieras LP</v>
      </c>
      <c r="N287" s="766" t="str">
        <f>VLOOKUP(D287,'plan de cuentas'!C:J,7,0)</f>
        <v>Pasivos no corrientes</v>
      </c>
      <c r="P287" s="766" t="str">
        <f t="shared" si="23"/>
        <v>39002</v>
      </c>
      <c r="Q287" s="766" t="str">
        <f t="shared" si="24"/>
        <v>21</v>
      </c>
    </row>
    <row r="288" spans="1:17" s="766" customFormat="1" x14ac:dyDescent="0.25">
      <c r="A288" s="762" t="s">
        <v>5208</v>
      </c>
      <c r="B288" s="763">
        <v>7</v>
      </c>
      <c r="C288" s="764">
        <v>214039002000995</v>
      </c>
      <c r="D288" s="765" t="s">
        <v>2306</v>
      </c>
      <c r="E288" s="766" t="str">
        <f t="shared" si="21"/>
        <v>215403900200099</v>
      </c>
      <c r="F288" s="766" t="str">
        <f t="shared" si="22"/>
        <v>5</v>
      </c>
      <c r="G288" s="766">
        <f>+VLOOKUP(L288,BG!$D$10:$F$70,3,FALSE)</f>
        <v>14</v>
      </c>
      <c r="H288" s="765" t="s">
        <v>2668</v>
      </c>
      <c r="I288" s="767">
        <v>-7345598495</v>
      </c>
      <c r="J288" s="754">
        <f t="shared" si="20"/>
        <v>-7345598.4950000001</v>
      </c>
      <c r="K288" s="766" t="str">
        <f>+VLOOKUP(D288,'plan de cuentas'!C:G,4,0)</f>
        <v>PASIVOS Y PATRIMONIO NETO</v>
      </c>
      <c r="L288" s="766" t="str">
        <f>VLOOKUP(D288,'plan de cuentas'!C:H,5,0)</f>
        <v xml:space="preserve">Préstamos Financieros a corto plazo </v>
      </c>
      <c r="M288" s="766" t="str">
        <f>VLOOKUP(D288,'plan de cuentas'!C:I,6,0)</f>
        <v>Entidades Financieras CP</v>
      </c>
      <c r="N288" s="766" t="str">
        <f>VLOOKUP(D288,'plan de cuentas'!C:J,7,0)</f>
        <v>Pasivos corrientes</v>
      </c>
      <c r="P288" s="766" t="str">
        <f t="shared" si="23"/>
        <v>39002</v>
      </c>
      <c r="Q288" s="766" t="str">
        <f t="shared" si="24"/>
        <v>21</v>
      </c>
    </row>
    <row r="289" spans="1:17" s="766" customFormat="1" x14ac:dyDescent="0.25">
      <c r="A289" s="762" t="s">
        <v>5208</v>
      </c>
      <c r="B289" s="763">
        <v>7</v>
      </c>
      <c r="C289" s="764">
        <v>214039002000996</v>
      </c>
      <c r="D289" s="765" t="s">
        <v>1095</v>
      </c>
      <c r="E289" s="766" t="str">
        <f t="shared" si="21"/>
        <v>216403900200099</v>
      </c>
      <c r="F289" s="766" t="str">
        <f t="shared" si="22"/>
        <v>6</v>
      </c>
      <c r="G289" s="766">
        <f>+VLOOKUP(L289,BG!$D$10:$F$70,3,FALSE)</f>
        <v>14</v>
      </c>
      <c r="H289" s="765" t="s">
        <v>1092</v>
      </c>
      <c r="I289" s="767">
        <v>-1004399078</v>
      </c>
      <c r="J289" s="754">
        <f t="shared" si="20"/>
        <v>-1004399.078</v>
      </c>
      <c r="K289" s="766" t="str">
        <f>+VLOOKUP(D289,'plan de cuentas'!C:G,4,0)</f>
        <v>PASIVOS Y PATRIMONIO NETO</v>
      </c>
      <c r="L289" s="766" t="str">
        <f>VLOOKUP(D289,'plan de cuentas'!C:H,5,0)</f>
        <v xml:space="preserve">Préstamos Financieros a corto plazo </v>
      </c>
      <c r="M289" s="766" t="str">
        <f>VLOOKUP(D289,'plan de cuentas'!C:I,6,0)</f>
        <v>Entidades Financieras CP</v>
      </c>
      <c r="N289" s="766" t="str">
        <f>VLOOKUP(D289,'plan de cuentas'!C:J,7,0)</f>
        <v>Pasivos corrientes</v>
      </c>
      <c r="P289" s="766" t="str">
        <f t="shared" si="23"/>
        <v>39002</v>
      </c>
      <c r="Q289" s="766" t="str">
        <f t="shared" si="24"/>
        <v>21</v>
      </c>
    </row>
    <row r="290" spans="1:17" s="766" customFormat="1" x14ac:dyDescent="0.25">
      <c r="A290" s="762" t="s">
        <v>5208</v>
      </c>
      <c r="B290" s="763">
        <v>7</v>
      </c>
      <c r="C290" s="764">
        <v>214039002000997</v>
      </c>
      <c r="D290" s="765" t="s">
        <v>1096</v>
      </c>
      <c r="E290" s="766" t="str">
        <f t="shared" si="21"/>
        <v>217403900200099</v>
      </c>
      <c r="F290" s="766" t="str">
        <f t="shared" si="22"/>
        <v>7</v>
      </c>
      <c r="G290" s="766">
        <f>+VLOOKUP(L290,BG!$D$10:$F$70,3,FALSE)</f>
        <v>14</v>
      </c>
      <c r="H290" s="765" t="s">
        <v>1094</v>
      </c>
      <c r="I290" s="767">
        <v>-6386205112</v>
      </c>
      <c r="J290" s="754">
        <f t="shared" si="20"/>
        <v>-6386205.1119999997</v>
      </c>
      <c r="K290" s="766" t="str">
        <f>+VLOOKUP(D290,'plan de cuentas'!C:G,4,0)</f>
        <v>PASIVOS Y PATRIMONIO NETO</v>
      </c>
      <c r="L290" s="766" t="str">
        <f>VLOOKUP(D290,'plan de cuentas'!C:H,5,0)</f>
        <v xml:space="preserve">Préstamos Financieros Locales a largo plazo </v>
      </c>
      <c r="M290" s="766" t="str">
        <f>VLOOKUP(D290,'plan de cuentas'!C:I,6,0)</f>
        <v>Entidades Financieras LP</v>
      </c>
      <c r="N290" s="766" t="str">
        <f>VLOOKUP(D290,'plan de cuentas'!C:J,7,0)</f>
        <v>Pasivos no corrientes</v>
      </c>
      <c r="P290" s="766" t="str">
        <f t="shared" si="23"/>
        <v>39002</v>
      </c>
      <c r="Q290" s="766" t="str">
        <f t="shared" si="24"/>
        <v>21</v>
      </c>
    </row>
    <row r="291" spans="1:17" s="766" customFormat="1" x14ac:dyDescent="0.25">
      <c r="A291" s="762" t="s">
        <v>5208</v>
      </c>
      <c r="B291" s="763">
        <v>7</v>
      </c>
      <c r="C291" s="764">
        <v>214039002000998</v>
      </c>
      <c r="D291" s="765" t="s">
        <v>1097</v>
      </c>
      <c r="E291" s="766" t="str">
        <f t="shared" si="21"/>
        <v>218403900200099</v>
      </c>
      <c r="F291" s="766" t="str">
        <f t="shared" si="22"/>
        <v>8</v>
      </c>
      <c r="G291" s="766">
        <f>+VLOOKUP(L291,BG!$D$10:$F$70,3,FALSE)</f>
        <v>14</v>
      </c>
      <c r="H291" s="765" t="s">
        <v>1098</v>
      </c>
      <c r="I291" s="767">
        <v>-128567753925</v>
      </c>
      <c r="J291" s="754">
        <f t="shared" si="20"/>
        <v>-128567753.925</v>
      </c>
      <c r="K291" s="766" t="str">
        <f>+VLOOKUP(D291,'plan de cuentas'!C:G,4,0)</f>
        <v>PASIVOS Y PATRIMONIO NETO</v>
      </c>
      <c r="L291" s="766" t="str">
        <f>VLOOKUP(D291,'plan de cuentas'!C:H,5,0)</f>
        <v xml:space="preserve">Préstamos Financieros Locales a largo plazo </v>
      </c>
      <c r="M291" s="766" t="str">
        <f>VLOOKUP(D291,'plan de cuentas'!C:I,6,0)</f>
        <v>Entidades Financieras LP</v>
      </c>
      <c r="N291" s="766" t="str">
        <f>VLOOKUP(D291,'plan de cuentas'!C:J,7,0)</f>
        <v>Pasivos no corrientes</v>
      </c>
      <c r="P291" s="766" t="str">
        <f t="shared" si="23"/>
        <v>39002</v>
      </c>
      <c r="Q291" s="766" t="str">
        <f t="shared" si="24"/>
        <v>21</v>
      </c>
    </row>
    <row r="292" spans="1:17" s="766" customFormat="1" x14ac:dyDescent="0.25">
      <c r="A292" s="762" t="s">
        <v>5208</v>
      </c>
      <c r="B292" s="763">
        <v>7</v>
      </c>
      <c r="C292" s="764">
        <v>214039003000017</v>
      </c>
      <c r="D292" s="765" t="s">
        <v>1792</v>
      </c>
      <c r="E292" s="766" t="str">
        <f t="shared" si="21"/>
        <v>217403900300001</v>
      </c>
      <c r="F292" s="766" t="str">
        <f t="shared" si="22"/>
        <v>7</v>
      </c>
      <c r="G292" s="766">
        <f>+VLOOKUP(L292,BG!$D$10:$F$70,3,FALSE)</f>
        <v>14</v>
      </c>
      <c r="H292" s="765" t="s">
        <v>2669</v>
      </c>
      <c r="I292" s="767">
        <v>-27547237500</v>
      </c>
      <c r="J292" s="754">
        <f t="shared" si="20"/>
        <v>-27547237.5</v>
      </c>
      <c r="K292" s="766" t="str">
        <f>+VLOOKUP(D292,'plan de cuentas'!C:G,4,0)</f>
        <v>PASIVOS Y PATRIMONIO NETO</v>
      </c>
      <c r="L292" s="766" t="str">
        <f>VLOOKUP(D292,'plan de cuentas'!C:H,5,0)</f>
        <v xml:space="preserve">Préstamos Financieros del Exterior a largo plazo </v>
      </c>
      <c r="M292" s="766" t="str">
        <f>VLOOKUP(D292,'plan de cuentas'!C:I,6,0)</f>
        <v xml:space="preserve">Préstamos Financieros del Exterior a largo plazo </v>
      </c>
      <c r="N292" s="766" t="str">
        <f>VLOOKUP(D292,'plan de cuentas'!C:J,7,0)</f>
        <v>Pasivos no corrientes</v>
      </c>
      <c r="P292" s="766" t="str">
        <f t="shared" si="23"/>
        <v>39003</v>
      </c>
      <c r="Q292" s="766" t="str">
        <f t="shared" si="24"/>
        <v>21</v>
      </c>
    </row>
    <row r="293" spans="1:17" s="766" customFormat="1" x14ac:dyDescent="0.25">
      <c r="A293" s="762" t="s">
        <v>5208</v>
      </c>
      <c r="B293" s="763">
        <v>7</v>
      </c>
      <c r="C293" s="764">
        <v>214039003000018</v>
      </c>
      <c r="D293" s="765" t="s">
        <v>1793</v>
      </c>
      <c r="E293" s="766" t="str">
        <f t="shared" si="21"/>
        <v>218403900300001</v>
      </c>
      <c r="F293" s="766" t="str">
        <f t="shared" si="22"/>
        <v>8</v>
      </c>
      <c r="G293" s="766">
        <f>+VLOOKUP(L293,BG!$D$10:$F$70,3,FALSE)</f>
        <v>14</v>
      </c>
      <c r="H293" s="765" t="s">
        <v>2669</v>
      </c>
      <c r="I293" s="767">
        <v>-113861915000</v>
      </c>
      <c r="J293" s="754">
        <f t="shared" si="20"/>
        <v>-113861915</v>
      </c>
      <c r="K293" s="766" t="str">
        <f>+VLOOKUP(D293,'plan de cuentas'!C:G,4,0)</f>
        <v>PASIVOS Y PATRIMONIO NETO</v>
      </c>
      <c r="L293" s="766" t="str">
        <f>VLOOKUP(D293,'plan de cuentas'!C:H,5,0)</f>
        <v xml:space="preserve">Préstamos Financieros del Exterior a largo plazo </v>
      </c>
      <c r="M293" s="766" t="str">
        <f>VLOOKUP(D293,'plan de cuentas'!C:I,6,0)</f>
        <v xml:space="preserve">Préstamos Financieros del Exterior a largo plazo </v>
      </c>
      <c r="N293" s="766" t="str">
        <f>VLOOKUP(D293,'plan de cuentas'!C:J,7,0)</f>
        <v>Pasivos no corrientes</v>
      </c>
      <c r="P293" s="766" t="str">
        <f t="shared" si="23"/>
        <v>39003</v>
      </c>
      <c r="Q293" s="766" t="str">
        <f t="shared" si="24"/>
        <v>21</v>
      </c>
    </row>
    <row r="294" spans="1:17" s="766" customFormat="1" x14ac:dyDescent="0.25">
      <c r="A294" s="762" t="s">
        <v>5208</v>
      </c>
      <c r="B294" s="763">
        <v>7</v>
      </c>
      <c r="C294" s="764">
        <v>214039003000998</v>
      </c>
      <c r="D294" s="765" t="s">
        <v>1099</v>
      </c>
      <c r="E294" s="766" t="str">
        <f t="shared" si="21"/>
        <v>218403900300099</v>
      </c>
      <c r="F294" s="766" t="str">
        <f t="shared" si="22"/>
        <v>8</v>
      </c>
      <c r="G294" s="766">
        <f>+VLOOKUP(L294,BG!$D$10:$F$70,3,FALSE)</f>
        <v>14</v>
      </c>
      <c r="H294" s="765" t="s">
        <v>1100</v>
      </c>
      <c r="I294" s="767">
        <v>-17739108317</v>
      </c>
      <c r="J294" s="754">
        <f t="shared" si="20"/>
        <v>-17739108.317000002</v>
      </c>
      <c r="K294" s="766" t="str">
        <f>+VLOOKUP(D294,'plan de cuentas'!C:G,4,0)</f>
        <v>PASIVOS Y PATRIMONIO NETO</v>
      </c>
      <c r="L294" s="766" t="str">
        <f>VLOOKUP(D294,'plan de cuentas'!C:H,5,0)</f>
        <v xml:space="preserve">Préstamos Financieros del Exterior a largo plazo </v>
      </c>
      <c r="M294" s="766" t="str">
        <f>VLOOKUP(D294,'plan de cuentas'!C:I,6,0)</f>
        <v xml:space="preserve">Préstamos Financieros del Exterior a largo plazo </v>
      </c>
      <c r="N294" s="766" t="str">
        <f>VLOOKUP(D294,'plan de cuentas'!C:J,7,0)</f>
        <v>Pasivos no corrientes</v>
      </c>
      <c r="P294" s="766" t="str">
        <f t="shared" si="23"/>
        <v>39003</v>
      </c>
      <c r="Q294" s="766" t="str">
        <f t="shared" si="24"/>
        <v>21</v>
      </c>
    </row>
    <row r="295" spans="1:17" s="766" customFormat="1" hidden="1" x14ac:dyDescent="0.25">
      <c r="A295" s="762" t="s">
        <v>5208</v>
      </c>
      <c r="B295" s="763">
        <v>7</v>
      </c>
      <c r="C295" s="764">
        <v>214039006000011</v>
      </c>
      <c r="D295" s="765" t="s">
        <v>2307</v>
      </c>
      <c r="E295" s="766" t="str">
        <f t="shared" si="21"/>
        <v>211403900600001</v>
      </c>
      <c r="F295" s="766" t="str">
        <f t="shared" si="22"/>
        <v>1</v>
      </c>
      <c r="G295" s="766">
        <f>+VLOOKUP(L295,BG!$D$10:$F$70,3,FALSE)</f>
        <v>14</v>
      </c>
      <c r="H295" s="765" t="s">
        <v>2670</v>
      </c>
      <c r="I295" s="767">
        <v>-1476913918</v>
      </c>
      <c r="J295" s="754">
        <f t="shared" si="20"/>
        <v>-1476913.9180000001</v>
      </c>
      <c r="K295" s="766" t="str">
        <f>+VLOOKUP(D295,'plan de cuentas'!C:G,4,0)</f>
        <v>PASIVOS Y PATRIMONIO NETO</v>
      </c>
      <c r="L295" s="766" t="str">
        <f>VLOOKUP(D295,'plan de cuentas'!C:H,5,0)</f>
        <v xml:space="preserve">Préstamos Financieros a corto plazo </v>
      </c>
      <c r="M295" s="766" t="str">
        <f>VLOOKUP(D295,'plan de cuentas'!C:I,6,0)</f>
        <v>Entidades Financieras CP</v>
      </c>
      <c r="N295" s="766" t="str">
        <f>VLOOKUP(D295,'plan de cuentas'!C:J,7,0)</f>
        <v>Pasivos corrientes</v>
      </c>
      <c r="P295" s="766" t="str">
        <f t="shared" si="23"/>
        <v>39006</v>
      </c>
      <c r="Q295" s="766" t="str">
        <f t="shared" si="24"/>
        <v>21</v>
      </c>
    </row>
    <row r="296" spans="1:17" s="766" customFormat="1" hidden="1" x14ac:dyDescent="0.25">
      <c r="A296" s="762" t="s">
        <v>5208</v>
      </c>
      <c r="B296" s="763">
        <v>7</v>
      </c>
      <c r="C296" s="764">
        <v>214039006000991</v>
      </c>
      <c r="D296" s="765" t="s">
        <v>2308</v>
      </c>
      <c r="E296" s="766" t="str">
        <f t="shared" si="21"/>
        <v>211403900600099</v>
      </c>
      <c r="F296" s="766" t="str">
        <f t="shared" si="22"/>
        <v>1</v>
      </c>
      <c r="G296" s="766">
        <f>+VLOOKUP(L296,BG!$D$10:$F$70,3,FALSE)</f>
        <v>14</v>
      </c>
      <c r="H296" s="765" t="s">
        <v>2670</v>
      </c>
      <c r="I296" s="767">
        <v>-5425400</v>
      </c>
      <c r="J296" s="754">
        <f t="shared" si="20"/>
        <v>-5425.4</v>
      </c>
      <c r="K296" s="766" t="str">
        <f>+VLOOKUP(D296,'plan de cuentas'!C:G,4,0)</f>
        <v>PASIVOS Y PATRIMONIO NETO</v>
      </c>
      <c r="L296" s="766" t="str">
        <f>VLOOKUP(D296,'plan de cuentas'!C:H,5,0)</f>
        <v xml:space="preserve">Préstamos Financieros a corto plazo </v>
      </c>
      <c r="M296" s="766" t="str">
        <f>VLOOKUP(D296,'plan de cuentas'!C:I,6,0)</f>
        <v>Entidades Financieras CP</v>
      </c>
      <c r="N296" s="766" t="str">
        <f>VLOOKUP(D296,'plan de cuentas'!C:J,7,0)</f>
        <v>Pasivos corrientes</v>
      </c>
      <c r="P296" s="766" t="str">
        <f t="shared" si="23"/>
        <v>39006</v>
      </c>
      <c r="Q296" s="766" t="str">
        <f t="shared" si="24"/>
        <v>21</v>
      </c>
    </row>
    <row r="297" spans="1:17" s="766" customFormat="1" hidden="1" x14ac:dyDescent="0.25">
      <c r="A297" s="762" t="s">
        <v>5208</v>
      </c>
      <c r="B297" s="763">
        <v>7</v>
      </c>
      <c r="C297" s="764">
        <v>214039008000998</v>
      </c>
      <c r="D297" s="765" t="s">
        <v>1709</v>
      </c>
      <c r="E297" s="766" t="str">
        <f t="shared" si="21"/>
        <v>218403900800099</v>
      </c>
      <c r="F297" s="766" t="str">
        <f t="shared" si="22"/>
        <v>8</v>
      </c>
      <c r="G297" s="766">
        <f>+VLOOKUP(L297,BG!$D$10:$F$70,3,FALSE)</f>
        <v>14</v>
      </c>
      <c r="H297" s="765" t="s">
        <v>2671</v>
      </c>
      <c r="I297" s="767">
        <v>-32503513702</v>
      </c>
      <c r="J297" s="754">
        <f t="shared" si="20"/>
        <v>-32503513.702</v>
      </c>
      <c r="K297" s="766" t="str">
        <f>+VLOOKUP(D297,'plan de cuentas'!C:G,4,0)</f>
        <v>PASIVOS Y PATRIMONIO NETO</v>
      </c>
      <c r="L297" s="766" t="str">
        <f>VLOOKUP(D297,'plan de cuentas'!C:H,5,0)</f>
        <v>Fondos Proveidos por la AFD</v>
      </c>
      <c r="M297" s="766" t="str">
        <f>VLOOKUP(D297,'plan de cuentas'!C:I,6,0)</f>
        <v>Fondos Proveidos por la AFD</v>
      </c>
      <c r="N297" s="766" t="str">
        <f>VLOOKUP(D297,'plan de cuentas'!C:J,7,0)</f>
        <v>Pasivos no corrientes</v>
      </c>
      <c r="P297" s="766" t="str">
        <f t="shared" si="23"/>
        <v>39008</v>
      </c>
      <c r="Q297" s="766" t="str">
        <f t="shared" si="24"/>
        <v>21</v>
      </c>
    </row>
    <row r="298" spans="1:17" s="766" customFormat="1" x14ac:dyDescent="0.25">
      <c r="A298" s="762" t="s">
        <v>5208</v>
      </c>
      <c r="B298" s="763">
        <v>7</v>
      </c>
      <c r="C298" s="764">
        <v>218013482001017</v>
      </c>
      <c r="D298" s="765" t="s">
        <v>1112</v>
      </c>
      <c r="E298" s="766" t="str">
        <f t="shared" si="21"/>
        <v>217801348200101</v>
      </c>
      <c r="F298" s="766" t="str">
        <f t="shared" si="22"/>
        <v>7</v>
      </c>
      <c r="G298" s="766">
        <f>+VLOOKUP(L298,BG!$D$10:$F$70,3,FALSE)</f>
        <v>14</v>
      </c>
      <c r="H298" s="765" t="s">
        <v>1113</v>
      </c>
      <c r="I298" s="767">
        <v>-16039030</v>
      </c>
      <c r="J298" s="754">
        <f t="shared" si="20"/>
        <v>-16039.03</v>
      </c>
      <c r="K298" s="766" t="str">
        <f>+VLOOKUP(D298,'plan de cuentas'!C:G,4,0)</f>
        <v>PASIVOS Y PATRIMONIO NETO</v>
      </c>
      <c r="L298" s="766" t="str">
        <f>VLOOKUP(D298,'plan de cuentas'!C:H,5,0)</f>
        <v xml:space="preserve">Préstamos Financieros Locales a largo plazo </v>
      </c>
      <c r="M298" s="766" t="str">
        <f>VLOOKUP(D298,'plan de cuentas'!C:I,6,0)</f>
        <v>Entidades Financieras LP</v>
      </c>
      <c r="N298" s="766" t="str">
        <f>VLOOKUP(D298,'plan de cuentas'!C:J,7,0)</f>
        <v>Pasivos no corrientes</v>
      </c>
      <c r="P298" s="766" t="str">
        <f t="shared" si="23"/>
        <v>13482</v>
      </c>
      <c r="Q298" s="766" t="str">
        <f t="shared" si="24"/>
        <v>21</v>
      </c>
    </row>
    <row r="299" spans="1:17" s="766" customFormat="1" x14ac:dyDescent="0.25">
      <c r="A299" s="762" t="s">
        <v>5208</v>
      </c>
      <c r="B299" s="763">
        <v>7</v>
      </c>
      <c r="C299" s="764">
        <v>218013482001995</v>
      </c>
      <c r="D299" s="765" t="s">
        <v>1115</v>
      </c>
      <c r="E299" s="766" t="str">
        <f t="shared" si="21"/>
        <v>215801348200199</v>
      </c>
      <c r="F299" s="766" t="str">
        <f t="shared" si="22"/>
        <v>5</v>
      </c>
      <c r="G299" s="766">
        <f>+VLOOKUP(L299,BG!$D$10:$F$70,3,FALSE)</f>
        <v>14</v>
      </c>
      <c r="H299" s="765" t="s">
        <v>1109</v>
      </c>
      <c r="I299" s="767">
        <v>-345409802</v>
      </c>
      <c r="J299" s="754">
        <f t="shared" si="20"/>
        <v>-345409.80200000003</v>
      </c>
      <c r="K299" s="766" t="str">
        <f>+VLOOKUP(D299,'plan de cuentas'!C:G,4,0)</f>
        <v>PASIVOS Y PATRIMONIO NETO</v>
      </c>
      <c r="L299" s="766" t="str">
        <f>VLOOKUP(D299,'plan de cuentas'!C:H,5,0)</f>
        <v xml:space="preserve">Préstamos Financieros a corto plazo </v>
      </c>
      <c r="M299" s="766" t="str">
        <f>VLOOKUP(D299,'plan de cuentas'!C:I,6,0)</f>
        <v>Entidades Financieras CP</v>
      </c>
      <c r="N299" s="766" t="str">
        <f>VLOOKUP(D299,'plan de cuentas'!C:J,7,0)</f>
        <v>Pasivos corrientes</v>
      </c>
      <c r="P299" s="766" t="str">
        <f t="shared" si="23"/>
        <v>13482</v>
      </c>
      <c r="Q299" s="766" t="str">
        <f t="shared" si="24"/>
        <v>21</v>
      </c>
    </row>
    <row r="300" spans="1:17" s="766" customFormat="1" x14ac:dyDescent="0.25">
      <c r="A300" s="762" t="s">
        <v>5208</v>
      </c>
      <c r="B300" s="763">
        <v>7</v>
      </c>
      <c r="C300" s="764">
        <v>218013482001996</v>
      </c>
      <c r="D300" s="765" t="s">
        <v>1116</v>
      </c>
      <c r="E300" s="766" t="str">
        <f t="shared" si="21"/>
        <v>216801348200199</v>
      </c>
      <c r="F300" s="766" t="str">
        <f t="shared" si="22"/>
        <v>6</v>
      </c>
      <c r="G300" s="766">
        <f>+VLOOKUP(L300,BG!$D$10:$F$70,3,FALSE)</f>
        <v>14</v>
      </c>
      <c r="H300" s="765" t="s">
        <v>1111</v>
      </c>
      <c r="I300" s="767">
        <v>-9730976</v>
      </c>
      <c r="J300" s="754">
        <f t="shared" si="20"/>
        <v>-9730.9760000000006</v>
      </c>
      <c r="K300" s="766" t="str">
        <f>+VLOOKUP(D300,'plan de cuentas'!C:G,4,0)</f>
        <v>PASIVOS Y PATRIMONIO NETO</v>
      </c>
      <c r="L300" s="766" t="str">
        <f>VLOOKUP(D300,'plan de cuentas'!C:H,5,0)</f>
        <v xml:space="preserve">Préstamos Financieros a corto plazo </v>
      </c>
      <c r="M300" s="766" t="str">
        <f>VLOOKUP(D300,'plan de cuentas'!C:I,6,0)</f>
        <v>Entidades Financieras CP</v>
      </c>
      <c r="N300" s="766" t="str">
        <f>VLOOKUP(D300,'plan de cuentas'!C:J,7,0)</f>
        <v>Pasivos corrientes</v>
      </c>
      <c r="P300" s="766" t="str">
        <f t="shared" si="23"/>
        <v>13482</v>
      </c>
      <c r="Q300" s="766" t="str">
        <f t="shared" si="24"/>
        <v>21</v>
      </c>
    </row>
    <row r="301" spans="1:17" s="766" customFormat="1" x14ac:dyDescent="0.25">
      <c r="A301" s="762" t="s">
        <v>5208</v>
      </c>
      <c r="B301" s="763">
        <v>7</v>
      </c>
      <c r="C301" s="764">
        <v>218013482001997</v>
      </c>
      <c r="D301" s="765" t="s">
        <v>1117</v>
      </c>
      <c r="E301" s="766" t="str">
        <f t="shared" si="21"/>
        <v>217801348200199</v>
      </c>
      <c r="F301" s="766" t="str">
        <f t="shared" si="22"/>
        <v>7</v>
      </c>
      <c r="G301" s="766">
        <f>+VLOOKUP(L301,BG!$D$10:$F$70,3,FALSE)</f>
        <v>14</v>
      </c>
      <c r="H301" s="765" t="s">
        <v>1113</v>
      </c>
      <c r="I301" s="767">
        <v>-365024059</v>
      </c>
      <c r="J301" s="754">
        <f t="shared" si="20"/>
        <v>-365024.05900000001</v>
      </c>
      <c r="K301" s="766" t="str">
        <f>+VLOOKUP(D301,'plan de cuentas'!C:G,4,0)</f>
        <v>PASIVOS Y PATRIMONIO NETO</v>
      </c>
      <c r="L301" s="766" t="str">
        <f>VLOOKUP(D301,'plan de cuentas'!C:H,5,0)</f>
        <v xml:space="preserve">Préstamos Financieros Locales a largo plazo </v>
      </c>
      <c r="M301" s="766" t="str">
        <f>VLOOKUP(D301,'plan de cuentas'!C:I,6,0)</f>
        <v>Entidades Financieras LP</v>
      </c>
      <c r="N301" s="766" t="str">
        <f>VLOOKUP(D301,'plan de cuentas'!C:J,7,0)</f>
        <v>Pasivos no corrientes</v>
      </c>
      <c r="P301" s="766" t="str">
        <f t="shared" si="23"/>
        <v>13482</v>
      </c>
      <c r="Q301" s="766" t="str">
        <f t="shared" si="24"/>
        <v>21</v>
      </c>
    </row>
    <row r="302" spans="1:17" s="766" customFormat="1" x14ac:dyDescent="0.25">
      <c r="A302" s="762" t="s">
        <v>5208</v>
      </c>
      <c r="B302" s="763">
        <v>7</v>
      </c>
      <c r="C302" s="764">
        <v>218013482001998</v>
      </c>
      <c r="D302" s="765" t="s">
        <v>1118</v>
      </c>
      <c r="E302" s="766" t="str">
        <f t="shared" si="21"/>
        <v>218801348200199</v>
      </c>
      <c r="F302" s="766" t="str">
        <f t="shared" si="22"/>
        <v>8</v>
      </c>
      <c r="G302" s="766">
        <f>+VLOOKUP(L302,BG!$D$10:$F$70,3,FALSE)</f>
        <v>14</v>
      </c>
      <c r="H302" s="765" t="s">
        <v>1119</v>
      </c>
      <c r="I302" s="767">
        <v>-46971775067</v>
      </c>
      <c r="J302" s="754">
        <f t="shared" si="20"/>
        <v>-46971775.067000002</v>
      </c>
      <c r="K302" s="766" t="str">
        <f>+VLOOKUP(D302,'plan de cuentas'!C:G,4,0)</f>
        <v>PASIVOS Y PATRIMONIO NETO</v>
      </c>
      <c r="L302" s="766" t="str">
        <f>VLOOKUP(D302,'plan de cuentas'!C:H,5,0)</f>
        <v xml:space="preserve">Préstamos Financieros Locales a largo plazo </v>
      </c>
      <c r="M302" s="766" t="str">
        <f>VLOOKUP(D302,'plan de cuentas'!C:I,6,0)</f>
        <v>Entidades Financieras LP</v>
      </c>
      <c r="N302" s="766" t="str">
        <f>VLOOKUP(D302,'plan de cuentas'!C:J,7,0)</f>
        <v>Pasivos no corrientes</v>
      </c>
      <c r="P302" s="766" t="str">
        <f t="shared" si="23"/>
        <v>13482</v>
      </c>
      <c r="Q302" s="766" t="str">
        <f t="shared" si="24"/>
        <v>21</v>
      </c>
    </row>
    <row r="303" spans="1:17" s="766" customFormat="1" x14ac:dyDescent="0.25">
      <c r="A303" s="762" t="s">
        <v>5208</v>
      </c>
      <c r="B303" s="763">
        <v>7</v>
      </c>
      <c r="C303" s="764">
        <v>218013484000998</v>
      </c>
      <c r="D303" s="765" t="s">
        <v>3836</v>
      </c>
      <c r="E303" s="766" t="str">
        <f t="shared" si="21"/>
        <v>218801348400099</v>
      </c>
      <c r="F303" s="766" t="str">
        <f t="shared" si="22"/>
        <v>8</v>
      </c>
      <c r="G303" s="766">
        <f>+VLOOKUP(L303,BG!$D$10:$F$70,3,FALSE)</f>
        <v>14</v>
      </c>
      <c r="H303" s="765" t="s">
        <v>3837</v>
      </c>
      <c r="I303" s="767">
        <v>-5117028</v>
      </c>
      <c r="J303" s="754">
        <f t="shared" si="20"/>
        <v>-5117.0280000000002</v>
      </c>
      <c r="K303" s="766" t="str">
        <f>+VLOOKUP(D303,'plan de cuentas'!C:G,4,0)</f>
        <v>PASIVOS Y PATRIMONIO NETO</v>
      </c>
      <c r="L303" s="766" t="str">
        <f>VLOOKUP(D303,'plan de cuentas'!C:H,5,0)</f>
        <v>Fondos Proveidos por la AFD</v>
      </c>
      <c r="M303" s="766" t="str">
        <f>VLOOKUP(D303,'plan de cuentas'!C:I,6,0)</f>
        <v>Fondos Proveidos por la AFD</v>
      </c>
      <c r="N303" s="766" t="str">
        <f>VLOOKUP(D303,'plan de cuentas'!C:J,7,0)</f>
        <v>Pasivos no corrientes</v>
      </c>
      <c r="P303" s="766" t="str">
        <f t="shared" si="23"/>
        <v>13484</v>
      </c>
      <c r="Q303" s="766" t="str">
        <f t="shared" si="24"/>
        <v>21</v>
      </c>
    </row>
    <row r="304" spans="1:17" s="766" customFormat="1" x14ac:dyDescent="0.25">
      <c r="A304" s="762" t="s">
        <v>5208</v>
      </c>
      <c r="B304" s="763">
        <v>7</v>
      </c>
      <c r="C304" s="764">
        <v>218013484001017</v>
      </c>
      <c r="D304" s="765" t="s">
        <v>3818</v>
      </c>
      <c r="E304" s="766" t="str">
        <f t="shared" si="21"/>
        <v>217801348400101</v>
      </c>
      <c r="F304" s="766" t="str">
        <f t="shared" si="22"/>
        <v>7</v>
      </c>
      <c r="G304" s="766">
        <f>+VLOOKUP(L304,BG!$D$10:$F$70,3,FALSE)</f>
        <v>14</v>
      </c>
      <c r="H304" s="765" t="s">
        <v>3819</v>
      </c>
      <c r="I304" s="767">
        <v>-364746140</v>
      </c>
      <c r="J304" s="754">
        <f t="shared" si="20"/>
        <v>-364746.14</v>
      </c>
      <c r="K304" s="766" t="str">
        <f>+VLOOKUP(D304,'plan de cuentas'!C:G,4,0)</f>
        <v>PASIVOS Y PATRIMONIO NETO</v>
      </c>
      <c r="L304" s="766" t="str">
        <f>VLOOKUP(D304,'plan de cuentas'!C:H,5,0)</f>
        <v xml:space="preserve">Préstamos Financieros del Exterior a largo plazo </v>
      </c>
      <c r="M304" s="766" t="str">
        <f>VLOOKUP(D304,'plan de cuentas'!C:I,6,0)</f>
        <v xml:space="preserve">Préstamos Financieros del Exterior a largo plazo </v>
      </c>
      <c r="N304" s="766" t="str">
        <f>VLOOKUP(D304,'plan de cuentas'!C:J,7,0)</f>
        <v>Pasivos no corrientes</v>
      </c>
      <c r="P304" s="766" t="str">
        <f t="shared" si="23"/>
        <v>13484</v>
      </c>
      <c r="Q304" s="766" t="str">
        <f t="shared" si="24"/>
        <v>21</v>
      </c>
    </row>
    <row r="305" spans="1:17" s="766" customFormat="1" x14ac:dyDescent="0.25">
      <c r="A305" s="762" t="s">
        <v>5208</v>
      </c>
      <c r="B305" s="763">
        <v>7</v>
      </c>
      <c r="C305" s="764">
        <v>218013484001018</v>
      </c>
      <c r="D305" s="765" t="s">
        <v>3839</v>
      </c>
      <c r="E305" s="766" t="str">
        <f t="shared" si="21"/>
        <v>218801348400101</v>
      </c>
      <c r="F305" s="766" t="str">
        <f t="shared" si="22"/>
        <v>8</v>
      </c>
      <c r="G305" s="766">
        <f>+VLOOKUP(L305,BG!$D$10:$F$70,3,FALSE)</f>
        <v>14</v>
      </c>
      <c r="H305" s="765" t="s">
        <v>3840</v>
      </c>
      <c r="I305" s="767">
        <v>-2554497352</v>
      </c>
      <c r="J305" s="754">
        <f t="shared" si="20"/>
        <v>-2554497.352</v>
      </c>
      <c r="K305" s="766" t="str">
        <f>+VLOOKUP(D305,'plan de cuentas'!C:G,4,0)</f>
        <v>PASIVOS Y PATRIMONIO NETO</v>
      </c>
      <c r="L305" s="766" t="str">
        <f>VLOOKUP(D305,'plan de cuentas'!C:H,5,0)</f>
        <v xml:space="preserve">Préstamos Financieros del Exterior a largo plazo </v>
      </c>
      <c r="M305" s="766" t="str">
        <f>VLOOKUP(D305,'plan de cuentas'!C:I,6,0)</f>
        <v xml:space="preserve">Préstamos Financieros del Exterior a largo plazo </v>
      </c>
      <c r="N305" s="766" t="str">
        <f>VLOOKUP(D305,'plan de cuentas'!C:J,7,0)</f>
        <v>Pasivos no corrientes</v>
      </c>
      <c r="P305" s="766" t="str">
        <f t="shared" si="23"/>
        <v>13484</v>
      </c>
      <c r="Q305" s="766" t="str">
        <f t="shared" si="24"/>
        <v>21</v>
      </c>
    </row>
    <row r="306" spans="1:17" s="766" customFormat="1" x14ac:dyDescent="0.25">
      <c r="A306" s="762" t="s">
        <v>5208</v>
      </c>
      <c r="B306" s="763">
        <v>7</v>
      </c>
      <c r="C306" s="764">
        <v>218013484001997</v>
      </c>
      <c r="D306" s="765" t="s">
        <v>3821</v>
      </c>
      <c r="E306" s="766" t="str">
        <f t="shared" si="21"/>
        <v>217801348400199</v>
      </c>
      <c r="F306" s="766" t="str">
        <f t="shared" si="22"/>
        <v>7</v>
      </c>
      <c r="G306" s="766">
        <f>+VLOOKUP(L306,BG!$D$10:$F$70,3,FALSE)</f>
        <v>14</v>
      </c>
      <c r="H306" s="765" t="s">
        <v>3819</v>
      </c>
      <c r="I306" s="767">
        <v>-377824315</v>
      </c>
      <c r="J306" s="754">
        <f t="shared" si="20"/>
        <v>-377824.315</v>
      </c>
      <c r="K306" s="766" t="str">
        <f>+VLOOKUP(D306,'plan de cuentas'!C:G,4,0)</f>
        <v>PASIVOS Y PATRIMONIO NETO</v>
      </c>
      <c r="L306" s="766" t="str">
        <f>VLOOKUP(D306,'plan de cuentas'!C:H,5,0)</f>
        <v xml:space="preserve">Préstamos Financieros del Exterior a largo plazo </v>
      </c>
      <c r="M306" s="766" t="str">
        <f>VLOOKUP(D306,'plan de cuentas'!C:I,6,0)</f>
        <v xml:space="preserve">Préstamos Financieros del Exterior a largo plazo </v>
      </c>
      <c r="N306" s="766" t="str">
        <f>VLOOKUP(D306,'plan de cuentas'!C:J,7,0)</f>
        <v>Pasivos no corrientes</v>
      </c>
      <c r="P306" s="766" t="str">
        <f t="shared" si="23"/>
        <v>13484</v>
      </c>
      <c r="Q306" s="766" t="str">
        <f t="shared" si="24"/>
        <v>21</v>
      </c>
    </row>
    <row r="307" spans="1:17" s="766" customFormat="1" x14ac:dyDescent="0.25">
      <c r="A307" s="762" t="s">
        <v>5208</v>
      </c>
      <c r="B307" s="763">
        <v>7</v>
      </c>
      <c r="C307" s="764">
        <v>218013484001998</v>
      </c>
      <c r="D307" s="765" t="s">
        <v>3842</v>
      </c>
      <c r="E307" s="766" t="str">
        <f t="shared" si="21"/>
        <v>218801348400199</v>
      </c>
      <c r="F307" s="766" t="str">
        <f t="shared" si="22"/>
        <v>8</v>
      </c>
      <c r="G307" s="766">
        <f>+VLOOKUP(L307,BG!$D$10:$F$70,3,FALSE)</f>
        <v>14</v>
      </c>
      <c r="H307" s="765" t="s">
        <v>3840</v>
      </c>
      <c r="I307" s="767">
        <v>-77389039</v>
      </c>
      <c r="J307" s="754">
        <f t="shared" si="20"/>
        <v>-77389.039000000004</v>
      </c>
      <c r="K307" s="766" t="str">
        <f>+VLOOKUP(D307,'plan de cuentas'!C:G,4,0)</f>
        <v>PASIVOS Y PATRIMONIO NETO</v>
      </c>
      <c r="L307" s="766" t="str">
        <f>VLOOKUP(D307,'plan de cuentas'!C:H,5,0)</f>
        <v xml:space="preserve">Préstamos Financieros del Exterior a largo plazo </v>
      </c>
      <c r="M307" s="766" t="str">
        <f>VLOOKUP(D307,'plan de cuentas'!C:I,6,0)</f>
        <v xml:space="preserve">Préstamos Financieros del Exterior a largo plazo </v>
      </c>
      <c r="N307" s="766" t="str">
        <f>VLOOKUP(D307,'plan de cuentas'!C:J,7,0)</f>
        <v>Pasivos no corrientes</v>
      </c>
      <c r="P307" s="766" t="str">
        <f t="shared" si="23"/>
        <v>13484</v>
      </c>
      <c r="Q307" s="766" t="str">
        <f t="shared" si="24"/>
        <v>21</v>
      </c>
    </row>
    <row r="308" spans="1:17" s="766" customFormat="1" x14ac:dyDescent="0.25">
      <c r="A308" s="762" t="s">
        <v>5208</v>
      </c>
      <c r="B308" s="763">
        <v>7</v>
      </c>
      <c r="C308" s="764">
        <v>218013492001017</v>
      </c>
      <c r="D308" s="765" t="s">
        <v>1130</v>
      </c>
      <c r="E308" s="766" t="str">
        <f t="shared" si="21"/>
        <v>217801349200101</v>
      </c>
      <c r="F308" s="766" t="str">
        <f t="shared" si="22"/>
        <v>7</v>
      </c>
      <c r="G308" s="766">
        <f>+VLOOKUP(L308,BG!$D$10:$F$70,3,FALSE)</f>
        <v>14</v>
      </c>
      <c r="H308" s="765" t="s">
        <v>1131</v>
      </c>
      <c r="I308" s="767">
        <v>9497406</v>
      </c>
      <c r="J308" s="754">
        <f t="shared" si="20"/>
        <v>9497.4060000000009</v>
      </c>
      <c r="K308" s="766" t="str">
        <f>+VLOOKUP(D308,'plan de cuentas'!C:G,4,0)</f>
        <v>PASIVOS Y PATRIMONIO NETO</v>
      </c>
      <c r="L308" s="766" t="str">
        <f>VLOOKUP(D308,'plan de cuentas'!C:H,5,0)</f>
        <v xml:space="preserve">Préstamos Financieros Locales a largo plazo </v>
      </c>
      <c r="M308" s="766" t="str">
        <f>VLOOKUP(D308,'plan de cuentas'!C:I,6,0)</f>
        <v>Entidades Financieras LP</v>
      </c>
      <c r="N308" s="766" t="str">
        <f>VLOOKUP(D308,'plan de cuentas'!C:J,7,0)</f>
        <v>Pasivos no corrientes</v>
      </c>
      <c r="P308" s="766" t="str">
        <f t="shared" si="23"/>
        <v>13492</v>
      </c>
      <c r="Q308" s="766" t="str">
        <f t="shared" si="24"/>
        <v>21</v>
      </c>
    </row>
    <row r="309" spans="1:17" s="766" customFormat="1" x14ac:dyDescent="0.25">
      <c r="A309" s="762" t="s">
        <v>5208</v>
      </c>
      <c r="B309" s="763">
        <v>7</v>
      </c>
      <c r="C309" s="764">
        <v>218013492001995</v>
      </c>
      <c r="D309" s="765" t="s">
        <v>1133</v>
      </c>
      <c r="E309" s="766" t="str">
        <f t="shared" si="21"/>
        <v>215801349200199</v>
      </c>
      <c r="F309" s="766" t="str">
        <f t="shared" si="22"/>
        <v>5</v>
      </c>
      <c r="G309" s="766">
        <f>+VLOOKUP(L309,BG!$D$10:$F$70,3,FALSE)</f>
        <v>14</v>
      </c>
      <c r="H309" s="765" t="s">
        <v>1127</v>
      </c>
      <c r="I309" s="767">
        <v>163020344</v>
      </c>
      <c r="J309" s="754">
        <f t="shared" si="20"/>
        <v>163020.34400000001</v>
      </c>
      <c r="K309" s="766" t="str">
        <f>+VLOOKUP(D309,'plan de cuentas'!C:G,4,0)</f>
        <v>PASIVOS Y PATRIMONIO NETO</v>
      </c>
      <c r="L309" s="766" t="str">
        <f>VLOOKUP(D309,'plan de cuentas'!C:H,5,0)</f>
        <v xml:space="preserve">Préstamos Financieros a corto plazo </v>
      </c>
      <c r="M309" s="766" t="str">
        <f>VLOOKUP(D309,'plan de cuentas'!C:I,6,0)</f>
        <v>Entidades Financieras CP</v>
      </c>
      <c r="N309" s="766" t="str">
        <f>VLOOKUP(D309,'plan de cuentas'!C:J,7,0)</f>
        <v>Pasivos corrientes</v>
      </c>
      <c r="P309" s="766" t="str">
        <f t="shared" si="23"/>
        <v>13492</v>
      </c>
      <c r="Q309" s="766" t="str">
        <f t="shared" si="24"/>
        <v>21</v>
      </c>
    </row>
    <row r="310" spans="1:17" s="766" customFormat="1" x14ac:dyDescent="0.25">
      <c r="A310" s="762" t="s">
        <v>5208</v>
      </c>
      <c r="B310" s="763">
        <v>7</v>
      </c>
      <c r="C310" s="764">
        <v>218013492001997</v>
      </c>
      <c r="D310" s="765" t="s">
        <v>1135</v>
      </c>
      <c r="E310" s="766" t="str">
        <f t="shared" si="21"/>
        <v>217801349200199</v>
      </c>
      <c r="F310" s="766" t="str">
        <f t="shared" si="22"/>
        <v>7</v>
      </c>
      <c r="G310" s="766">
        <f>+VLOOKUP(L310,BG!$D$10:$F$70,3,FALSE)</f>
        <v>14</v>
      </c>
      <c r="H310" s="765" t="s">
        <v>1131</v>
      </c>
      <c r="I310" s="767">
        <v>196316936</v>
      </c>
      <c r="J310" s="754">
        <f t="shared" si="20"/>
        <v>196316.93599999999</v>
      </c>
      <c r="K310" s="766" t="str">
        <f>+VLOOKUP(D310,'plan de cuentas'!C:G,4,0)</f>
        <v>PASIVOS Y PATRIMONIO NETO</v>
      </c>
      <c r="L310" s="766" t="str">
        <f>VLOOKUP(D310,'plan de cuentas'!C:H,5,0)</f>
        <v xml:space="preserve">Préstamos Financieros Locales a largo plazo </v>
      </c>
      <c r="M310" s="766" t="str">
        <f>VLOOKUP(D310,'plan de cuentas'!C:I,6,0)</f>
        <v>Entidades Financieras LP</v>
      </c>
      <c r="N310" s="766" t="str">
        <f>VLOOKUP(D310,'plan de cuentas'!C:J,7,0)</f>
        <v>Pasivos no corrientes</v>
      </c>
      <c r="P310" s="766" t="str">
        <f t="shared" si="23"/>
        <v>13492</v>
      </c>
      <c r="Q310" s="766" t="str">
        <f t="shared" si="24"/>
        <v>21</v>
      </c>
    </row>
    <row r="311" spans="1:17" s="766" customFormat="1" x14ac:dyDescent="0.25">
      <c r="A311" s="762" t="s">
        <v>5208</v>
      </c>
      <c r="B311" s="763">
        <v>7</v>
      </c>
      <c r="C311" s="764">
        <v>218013492001998</v>
      </c>
      <c r="D311" s="765" t="s">
        <v>1136</v>
      </c>
      <c r="E311" s="766" t="str">
        <f t="shared" si="21"/>
        <v>218801349200199</v>
      </c>
      <c r="F311" s="766" t="str">
        <f t="shared" si="22"/>
        <v>8</v>
      </c>
      <c r="G311" s="766">
        <f>+VLOOKUP(L311,BG!$D$10:$F$70,3,FALSE)</f>
        <v>14</v>
      </c>
      <c r="H311" s="765" t="s">
        <v>1137</v>
      </c>
      <c r="I311" s="767">
        <v>44136740026</v>
      </c>
      <c r="J311" s="754">
        <f t="shared" si="20"/>
        <v>44136740.026000001</v>
      </c>
      <c r="K311" s="766" t="str">
        <f>+VLOOKUP(D311,'plan de cuentas'!C:G,4,0)</f>
        <v>PASIVOS Y PATRIMONIO NETO</v>
      </c>
      <c r="L311" s="766" t="str">
        <f>VLOOKUP(D311,'plan de cuentas'!C:H,5,0)</f>
        <v xml:space="preserve">Préstamos Financieros Locales a largo plazo </v>
      </c>
      <c r="M311" s="766" t="str">
        <f>VLOOKUP(D311,'plan de cuentas'!C:I,6,0)</f>
        <v>Entidades Financieras LP</v>
      </c>
      <c r="N311" s="766" t="str">
        <f>VLOOKUP(D311,'plan de cuentas'!C:J,7,0)</f>
        <v>Pasivos no corrientes</v>
      </c>
      <c r="P311" s="766" t="str">
        <f t="shared" si="23"/>
        <v>13492</v>
      </c>
      <c r="Q311" s="766" t="str">
        <f t="shared" si="24"/>
        <v>21</v>
      </c>
    </row>
    <row r="312" spans="1:17" s="766" customFormat="1" hidden="1" x14ac:dyDescent="0.25">
      <c r="A312" s="762" t="s">
        <v>5208</v>
      </c>
      <c r="B312" s="763">
        <v>7</v>
      </c>
      <c r="C312" s="764">
        <v>226021801000018</v>
      </c>
      <c r="D312" s="765" t="s">
        <v>2318</v>
      </c>
      <c r="E312" s="766" t="str">
        <f t="shared" si="21"/>
        <v>228602180100001</v>
      </c>
      <c r="F312" s="766" t="str">
        <f t="shared" si="22"/>
        <v>8</v>
      </c>
      <c r="G312" s="766">
        <f>+VLOOKUP(L312,BG!$D$10:$F$70,3,FALSE)</f>
        <v>14</v>
      </c>
      <c r="H312" s="765" t="s">
        <v>2676</v>
      </c>
      <c r="I312" s="767">
        <v>-29383720000</v>
      </c>
      <c r="J312" s="754">
        <f t="shared" si="20"/>
        <v>-29383720</v>
      </c>
      <c r="K312" s="766" t="str">
        <f>+VLOOKUP(D312,'plan de cuentas'!C:G,4,0)</f>
        <v>PASIVOS Y PATRIMONIO NETO</v>
      </c>
      <c r="L312" s="766" t="str">
        <f>VLOOKUP(D312,'plan de cuentas'!C:H,5,0)</f>
        <v>Deuda bursátil</v>
      </c>
      <c r="M312" s="766" t="str">
        <f>VLOOKUP(D312,'plan de cuentas'!C:I,6,0)</f>
        <v>Deuda bursátil</v>
      </c>
      <c r="N312" s="766" t="str">
        <f>VLOOKUP(D312,'plan de cuentas'!C:J,7,0)</f>
        <v>Pasivos no corrientes</v>
      </c>
      <c r="P312" s="766" t="str">
        <f t="shared" si="23"/>
        <v>21801</v>
      </c>
      <c r="Q312" s="766" t="str">
        <f t="shared" si="24"/>
        <v>22</v>
      </c>
    </row>
    <row r="313" spans="1:17" s="766" customFormat="1" hidden="1" x14ac:dyDescent="0.25">
      <c r="A313" s="762" t="s">
        <v>5208</v>
      </c>
      <c r="B313" s="763">
        <v>7</v>
      </c>
      <c r="C313" s="764">
        <v>226021801000998</v>
      </c>
      <c r="D313" s="765" t="s">
        <v>2320</v>
      </c>
      <c r="E313" s="766" t="str">
        <f t="shared" si="21"/>
        <v>228602180100099</v>
      </c>
      <c r="F313" s="766" t="str">
        <f t="shared" si="22"/>
        <v>8</v>
      </c>
      <c r="G313" s="766">
        <f>+VLOOKUP(L313,BG!$D$10:$F$70,3,FALSE)</f>
        <v>14</v>
      </c>
      <c r="H313" s="765" t="s">
        <v>2676</v>
      </c>
      <c r="I313" s="767">
        <v>-110000000000</v>
      </c>
      <c r="J313" s="754">
        <f t="shared" si="20"/>
        <v>-110000000</v>
      </c>
      <c r="K313" s="766" t="str">
        <f>+VLOOKUP(D313,'plan de cuentas'!C:G,4,0)</f>
        <v>PASIVOS Y PATRIMONIO NETO</v>
      </c>
      <c r="L313" s="766" t="str">
        <f>VLOOKUP(D313,'plan de cuentas'!C:H,5,0)</f>
        <v>Deuda bursátil</v>
      </c>
      <c r="M313" s="766" t="str">
        <f>VLOOKUP(D313,'plan de cuentas'!C:I,6,0)</f>
        <v>Deuda bursátil</v>
      </c>
      <c r="N313" s="766" t="str">
        <f>VLOOKUP(D313,'plan de cuentas'!C:J,7,0)</f>
        <v>Pasivos no corrientes</v>
      </c>
      <c r="P313" s="766" t="str">
        <f t="shared" si="23"/>
        <v>21801</v>
      </c>
      <c r="Q313" s="766" t="str">
        <f t="shared" si="24"/>
        <v>22</v>
      </c>
    </row>
    <row r="314" spans="1:17" s="766" customFormat="1" hidden="1" x14ac:dyDescent="0.25">
      <c r="A314" s="762" t="s">
        <v>5208</v>
      </c>
      <c r="B314" s="763">
        <v>7</v>
      </c>
      <c r="C314" s="764">
        <v>226026804002012</v>
      </c>
      <c r="D314" s="765" t="s">
        <v>4650</v>
      </c>
      <c r="E314" s="766" t="str">
        <f t="shared" si="21"/>
        <v>222602680400201</v>
      </c>
      <c r="F314" s="766" t="str">
        <f t="shared" si="22"/>
        <v>2</v>
      </c>
      <c r="G314" s="766">
        <f>+VLOOKUP(L314,BG!$D$10:$F$70,3,FALSE)</f>
        <v>14</v>
      </c>
      <c r="H314" s="765" t="s">
        <v>2677</v>
      </c>
      <c r="I314" s="767">
        <v>-1474471250</v>
      </c>
      <c r="J314" s="754">
        <f t="shared" si="20"/>
        <v>-1474471.25</v>
      </c>
      <c r="K314" s="766" t="str">
        <f>+VLOOKUP(D314,'plan de cuentas'!C:G,4,0)</f>
        <v>PASIVOS Y PATRIMONIO NETO</v>
      </c>
      <c r="L314" s="766" t="str">
        <f>VLOOKUP(D314,'plan de cuentas'!C:H,5,0)</f>
        <v>Préstamos Otros a Corto plazo</v>
      </c>
      <c r="M314" s="766" t="str">
        <f>VLOOKUP(D314,'plan de cuentas'!C:I,6,0)</f>
        <v>Préstamos Otros a Corto plazo</v>
      </c>
      <c r="N314" s="766" t="str">
        <f>VLOOKUP(D314,'plan de cuentas'!C:J,7,0)</f>
        <v>Pasivos corrientes</v>
      </c>
      <c r="P314" s="766" t="str">
        <f t="shared" si="23"/>
        <v>26804</v>
      </c>
      <c r="Q314" s="766" t="str">
        <f t="shared" si="24"/>
        <v>22</v>
      </c>
    </row>
    <row r="315" spans="1:17" s="766" customFormat="1" hidden="1" x14ac:dyDescent="0.25">
      <c r="A315" s="762" t="s">
        <v>5208</v>
      </c>
      <c r="B315" s="763">
        <v>7</v>
      </c>
      <c r="C315" s="764">
        <v>226026804002013</v>
      </c>
      <c r="D315" s="765" t="s">
        <v>4651</v>
      </c>
      <c r="E315" s="766" t="str">
        <f t="shared" si="21"/>
        <v>223602680400201</v>
      </c>
      <c r="F315" s="766" t="str">
        <f t="shared" si="22"/>
        <v>3</v>
      </c>
      <c r="G315" s="766">
        <f>+VLOOKUP(L315,BG!$D$10:$F$70,3,FALSE)</f>
        <v>14</v>
      </c>
      <c r="H315" s="765" t="s">
        <v>2677</v>
      </c>
      <c r="I315" s="767">
        <v>-1469186000</v>
      </c>
      <c r="J315" s="754">
        <f t="shared" si="20"/>
        <v>-1469186</v>
      </c>
      <c r="K315" s="766" t="str">
        <f>+VLOOKUP(D315,'plan de cuentas'!C:G,4,0)</f>
        <v>PASIVOS Y PATRIMONIO NETO</v>
      </c>
      <c r="L315" s="766" t="str">
        <f>VLOOKUP(D315,'plan de cuentas'!C:H,5,0)</f>
        <v>Préstamos Otros a Corto plazo</v>
      </c>
      <c r="M315" s="766" t="str">
        <f>VLOOKUP(D315,'plan de cuentas'!C:I,6,0)</f>
        <v>Préstamos Otros a Corto plazo</v>
      </c>
      <c r="N315" s="766" t="str">
        <f>VLOOKUP(D315,'plan de cuentas'!C:J,7,0)</f>
        <v>Pasivos corrientes</v>
      </c>
      <c r="P315" s="766" t="str">
        <f t="shared" si="23"/>
        <v>26804</v>
      </c>
      <c r="Q315" s="766" t="str">
        <f t="shared" si="24"/>
        <v>22</v>
      </c>
    </row>
    <row r="316" spans="1:17" s="766" customFormat="1" hidden="1" x14ac:dyDescent="0.25">
      <c r="A316" s="762" t="s">
        <v>5208</v>
      </c>
      <c r="B316" s="763">
        <v>7</v>
      </c>
      <c r="C316" s="764">
        <v>226026804002014</v>
      </c>
      <c r="D316" s="765" t="s">
        <v>5184</v>
      </c>
      <c r="E316" s="766" t="str">
        <f t="shared" si="21"/>
        <v>224602680400201</v>
      </c>
      <c r="F316" s="766" t="str">
        <f t="shared" si="22"/>
        <v>4</v>
      </c>
      <c r="G316" s="766">
        <f>+VLOOKUP(L316,BG!$D$10:$F$70,3,FALSE)</f>
        <v>14</v>
      </c>
      <c r="H316" s="765" t="s">
        <v>2677</v>
      </c>
      <c r="I316" s="767">
        <v>-19223780555</v>
      </c>
      <c r="J316" s="754">
        <f t="shared" si="20"/>
        <v>-19223780.555</v>
      </c>
      <c r="K316" s="766" t="str">
        <f>+VLOOKUP(D316,'plan de cuentas'!C:G,4,0)</f>
        <v>PASIVOS Y PATRIMONIO NETO</v>
      </c>
      <c r="L316" s="766" t="str">
        <f>VLOOKUP(D316,'plan de cuentas'!C:H,5,0)</f>
        <v>Préstamos Otros a Corto plazo</v>
      </c>
      <c r="M316" s="766" t="str">
        <f>VLOOKUP(D316,'plan de cuentas'!C:I,6,0)</f>
        <v>Préstamos Otros a Corto plazo</v>
      </c>
      <c r="N316" s="766" t="str">
        <f>VLOOKUP(D316,'plan de cuentas'!C:J,7,0)</f>
        <v>Pasivos corrientes</v>
      </c>
      <c r="P316" s="766" t="str">
        <f t="shared" si="23"/>
        <v>26804</v>
      </c>
      <c r="Q316" s="766" t="str">
        <f t="shared" si="24"/>
        <v>22</v>
      </c>
    </row>
    <row r="317" spans="1:17" s="766" customFormat="1" hidden="1" x14ac:dyDescent="0.25">
      <c r="A317" s="762" t="s">
        <v>5208</v>
      </c>
      <c r="B317" s="763">
        <v>7</v>
      </c>
      <c r="C317" s="764">
        <v>226026804002016</v>
      </c>
      <c r="D317" s="765" t="s">
        <v>2322</v>
      </c>
      <c r="E317" s="766" t="str">
        <f t="shared" si="21"/>
        <v>226602680400201</v>
      </c>
      <c r="F317" s="766" t="str">
        <f t="shared" si="22"/>
        <v>6</v>
      </c>
      <c r="G317" s="766">
        <f>+VLOOKUP(L317,BG!$D$10:$F$70,3,FALSE)</f>
        <v>14</v>
      </c>
      <c r="H317" s="765" t="s">
        <v>2678</v>
      </c>
      <c r="I317" s="767">
        <v>-5362528900</v>
      </c>
      <c r="J317" s="754">
        <f t="shared" si="20"/>
        <v>-5362528.9000000004</v>
      </c>
      <c r="K317" s="766" t="str">
        <f>+VLOOKUP(D317,'plan de cuentas'!C:G,4,0)</f>
        <v>PASIVOS Y PATRIMONIO NETO</v>
      </c>
      <c r="L317" s="766" t="str">
        <f>VLOOKUP(D317,'plan de cuentas'!C:H,5,0)</f>
        <v>Préstamos Otros a Corto plazo</v>
      </c>
      <c r="M317" s="766" t="str">
        <f>VLOOKUP(D317,'plan de cuentas'!C:I,6,0)</f>
        <v>Préstamos Otros a Corto plazo</v>
      </c>
      <c r="N317" s="766" t="str">
        <f>VLOOKUP(D317,'plan de cuentas'!C:J,7,0)</f>
        <v>Pasivos corrientes</v>
      </c>
      <c r="P317" s="766" t="str">
        <f t="shared" si="23"/>
        <v>26804</v>
      </c>
      <c r="Q317" s="766" t="str">
        <f t="shared" si="24"/>
        <v>22</v>
      </c>
    </row>
    <row r="318" spans="1:17" s="766" customFormat="1" hidden="1" x14ac:dyDescent="0.25">
      <c r="A318" s="762" t="s">
        <v>5208</v>
      </c>
      <c r="B318" s="763">
        <v>7</v>
      </c>
      <c r="C318" s="764">
        <v>226026804002017</v>
      </c>
      <c r="D318" s="765" t="s">
        <v>2323</v>
      </c>
      <c r="E318" s="766" t="str">
        <f t="shared" si="21"/>
        <v>227602680400201</v>
      </c>
      <c r="F318" s="766" t="str">
        <f t="shared" si="22"/>
        <v>7</v>
      </c>
      <c r="G318" s="766">
        <f>+VLOOKUP(L318,BG!$D$10:$F$70,3,FALSE)</f>
        <v>14</v>
      </c>
      <c r="H318" s="765" t="s">
        <v>2678</v>
      </c>
      <c r="I318" s="767">
        <v>-11841639160</v>
      </c>
      <c r="J318" s="754">
        <f t="shared" si="20"/>
        <v>-11841639.16</v>
      </c>
      <c r="K318" s="766" t="str">
        <f>+VLOOKUP(D318,'plan de cuentas'!C:G,4,0)</f>
        <v>PASIVOS Y PATRIMONIO NETO</v>
      </c>
      <c r="L318" s="766" t="str">
        <f>VLOOKUP(D318,'plan de cuentas'!C:H,5,0)</f>
        <v>Préstamos Otros a largo plazo</v>
      </c>
      <c r="M318" s="766" t="str">
        <f>VLOOKUP(D318,'plan de cuentas'!C:I,6,0)</f>
        <v>Otros Prestamos a Largo Plazo</v>
      </c>
      <c r="N318" s="766" t="str">
        <f>VLOOKUP(D318,'plan de cuentas'!C:J,7,0)</f>
        <v>Pasivos no corrientes</v>
      </c>
      <c r="P318" s="766" t="str">
        <f t="shared" si="23"/>
        <v>26804</v>
      </c>
      <c r="Q318" s="766" t="str">
        <f t="shared" si="24"/>
        <v>22</v>
      </c>
    </row>
    <row r="319" spans="1:17" s="766" customFormat="1" hidden="1" x14ac:dyDescent="0.25">
      <c r="A319" s="762" t="s">
        <v>5208</v>
      </c>
      <c r="B319" s="763">
        <v>7</v>
      </c>
      <c r="C319" s="764">
        <v>226026804002018</v>
      </c>
      <c r="D319" s="765" t="s">
        <v>2324</v>
      </c>
      <c r="E319" s="766" t="str">
        <f t="shared" si="21"/>
        <v>228602680400201</v>
      </c>
      <c r="F319" s="766" t="str">
        <f t="shared" si="22"/>
        <v>8</v>
      </c>
      <c r="G319" s="766">
        <f>+VLOOKUP(L319,BG!$D$10:$F$70,3,FALSE)</f>
        <v>14</v>
      </c>
      <c r="H319" s="765" t="s">
        <v>2679</v>
      </c>
      <c r="I319" s="767">
        <v>-24248914930</v>
      </c>
      <c r="J319" s="754">
        <f t="shared" si="20"/>
        <v>-24248914.93</v>
      </c>
      <c r="K319" s="766" t="str">
        <f>+VLOOKUP(D319,'plan de cuentas'!C:G,4,0)</f>
        <v>PASIVOS Y PATRIMONIO NETO</v>
      </c>
      <c r="L319" s="766" t="str">
        <f>VLOOKUP(D319,'plan de cuentas'!C:H,5,0)</f>
        <v>Préstamos Otros a largo plazo</v>
      </c>
      <c r="M319" s="766" t="str">
        <f>VLOOKUP(D319,'plan de cuentas'!C:I,6,0)</f>
        <v>Otros Prestamos a Largo Plazo</v>
      </c>
      <c r="N319" s="766" t="str">
        <f>VLOOKUP(D319,'plan de cuentas'!C:J,7,0)</f>
        <v>Pasivos no corrientes</v>
      </c>
      <c r="P319" s="766" t="str">
        <f t="shared" si="23"/>
        <v>26804</v>
      </c>
      <c r="Q319" s="766" t="str">
        <f t="shared" si="24"/>
        <v>22</v>
      </c>
    </row>
    <row r="320" spans="1:17" s="766" customFormat="1" hidden="1" x14ac:dyDescent="0.25">
      <c r="A320" s="762" t="s">
        <v>5208</v>
      </c>
      <c r="B320" s="763">
        <v>7</v>
      </c>
      <c r="C320" s="764">
        <v>226026804002993</v>
      </c>
      <c r="D320" s="765" t="s">
        <v>4652</v>
      </c>
      <c r="E320" s="766" t="str">
        <f t="shared" si="21"/>
        <v>223602680400299</v>
      </c>
      <c r="F320" s="766" t="str">
        <f t="shared" si="22"/>
        <v>3</v>
      </c>
      <c r="G320" s="766">
        <f>+VLOOKUP(L320,BG!$D$10:$F$70,3,FALSE)</f>
        <v>14</v>
      </c>
      <c r="H320" s="765" t="s">
        <v>2678</v>
      </c>
      <c r="I320" s="767">
        <v>-9224106809</v>
      </c>
      <c r="J320" s="754">
        <f t="shared" si="20"/>
        <v>-9224106.8090000004</v>
      </c>
      <c r="K320" s="766" t="str">
        <f>+VLOOKUP(D320,'plan de cuentas'!C:G,4,0)</f>
        <v>PASIVOS Y PATRIMONIO NETO</v>
      </c>
      <c r="L320" s="766" t="str">
        <f>VLOOKUP(D320,'plan de cuentas'!C:H,5,0)</f>
        <v>Préstamos Otros a Corto plazo</v>
      </c>
      <c r="M320" s="766" t="str">
        <f>VLOOKUP(D320,'plan de cuentas'!C:I,6,0)</f>
        <v>Préstamos Otros a Corto plazo</v>
      </c>
      <c r="N320" s="766" t="str">
        <f>VLOOKUP(D320,'plan de cuentas'!C:J,7,0)</f>
        <v>Pasivos corrientes</v>
      </c>
      <c r="P320" s="766" t="str">
        <f t="shared" si="23"/>
        <v>26804</v>
      </c>
      <c r="Q320" s="766" t="str">
        <f t="shared" si="24"/>
        <v>22</v>
      </c>
    </row>
    <row r="321" spans="1:17" s="766" customFormat="1" hidden="1" x14ac:dyDescent="0.25">
      <c r="A321" s="762" t="s">
        <v>5208</v>
      </c>
      <c r="B321" s="763">
        <v>7</v>
      </c>
      <c r="C321" s="764">
        <v>226026804002995</v>
      </c>
      <c r="D321" s="765" t="s">
        <v>2325</v>
      </c>
      <c r="E321" s="766" t="str">
        <f t="shared" si="21"/>
        <v>225602680400299</v>
      </c>
      <c r="F321" s="766" t="str">
        <f t="shared" si="22"/>
        <v>5</v>
      </c>
      <c r="G321" s="766">
        <f>+VLOOKUP(L321,BG!$D$10:$F$70,3,FALSE)</f>
        <v>14</v>
      </c>
      <c r="H321" s="765" t="s">
        <v>2678</v>
      </c>
      <c r="I321" s="767">
        <v>-32741545707</v>
      </c>
      <c r="J321" s="754">
        <f t="shared" si="20"/>
        <v>-32741545.706999999</v>
      </c>
      <c r="K321" s="766" t="str">
        <f>+VLOOKUP(D321,'plan de cuentas'!C:G,4,0)</f>
        <v>PASIVOS Y PATRIMONIO NETO</v>
      </c>
      <c r="L321" s="766" t="str">
        <f>VLOOKUP(D321,'plan de cuentas'!C:H,5,0)</f>
        <v>Préstamos Otros a Corto plazo</v>
      </c>
      <c r="M321" s="766" t="str">
        <f>VLOOKUP(D321,'plan de cuentas'!C:I,6,0)</f>
        <v>Préstamos Otros a Corto plazo</v>
      </c>
      <c r="N321" s="766" t="str">
        <f>VLOOKUP(D321,'plan de cuentas'!C:J,7,0)</f>
        <v>Pasivos corrientes</v>
      </c>
      <c r="P321" s="766" t="str">
        <f t="shared" si="23"/>
        <v>26804</v>
      </c>
      <c r="Q321" s="766" t="str">
        <f t="shared" si="24"/>
        <v>22</v>
      </c>
    </row>
    <row r="322" spans="1:17" s="766" customFormat="1" hidden="1" x14ac:dyDescent="0.25">
      <c r="A322" s="762" t="s">
        <v>5208</v>
      </c>
      <c r="B322" s="763">
        <v>7</v>
      </c>
      <c r="C322" s="764">
        <v>226026804002996</v>
      </c>
      <c r="D322" s="765" t="s">
        <v>2326</v>
      </c>
      <c r="E322" s="766" t="str">
        <f t="shared" si="21"/>
        <v>226602680400299</v>
      </c>
      <c r="F322" s="766" t="str">
        <f t="shared" si="22"/>
        <v>6</v>
      </c>
      <c r="G322" s="766">
        <f>+VLOOKUP(L322,BG!$D$10:$F$70,3,FALSE)</f>
        <v>14</v>
      </c>
      <c r="H322" s="765" t="s">
        <v>2678</v>
      </c>
      <c r="I322" s="767">
        <v>-10500000000</v>
      </c>
      <c r="J322" s="754">
        <f t="shared" ref="J322:J385" si="25">I322/1000</f>
        <v>-10500000</v>
      </c>
      <c r="K322" s="766" t="str">
        <f>+VLOOKUP(D322,'plan de cuentas'!C:G,4,0)</f>
        <v>PASIVOS Y PATRIMONIO NETO</v>
      </c>
      <c r="L322" s="766" t="str">
        <f>VLOOKUP(D322,'plan de cuentas'!C:H,5,0)</f>
        <v>Préstamos Otros a Corto plazo</v>
      </c>
      <c r="M322" s="766" t="str">
        <f>VLOOKUP(D322,'plan de cuentas'!C:I,6,0)</f>
        <v>Préstamos Otros a Corto plazo</v>
      </c>
      <c r="N322" s="766" t="str">
        <f>VLOOKUP(D322,'plan de cuentas'!C:J,7,0)</f>
        <v>Pasivos corrientes</v>
      </c>
      <c r="P322" s="766" t="str">
        <f t="shared" si="23"/>
        <v>26804</v>
      </c>
      <c r="Q322" s="766" t="str">
        <f t="shared" si="24"/>
        <v>22</v>
      </c>
    </row>
    <row r="323" spans="1:17" s="766" customFormat="1" hidden="1" x14ac:dyDescent="0.25">
      <c r="A323" s="762" t="s">
        <v>5208</v>
      </c>
      <c r="B323" s="763">
        <v>7</v>
      </c>
      <c r="C323" s="764">
        <v>226026804002997</v>
      </c>
      <c r="D323" s="765" t="s">
        <v>2327</v>
      </c>
      <c r="E323" s="766" t="str">
        <f t="shared" si="21"/>
        <v>227602680400299</v>
      </c>
      <c r="F323" s="766" t="str">
        <f t="shared" si="22"/>
        <v>7</v>
      </c>
      <c r="G323" s="766">
        <f>+VLOOKUP(L323,BG!$D$10:$F$70,3,FALSE)</f>
        <v>14</v>
      </c>
      <c r="H323" s="765" t="s">
        <v>2678</v>
      </c>
      <c r="I323" s="767">
        <v>-2113000000</v>
      </c>
      <c r="J323" s="754">
        <f t="shared" si="25"/>
        <v>-2113000</v>
      </c>
      <c r="K323" s="766" t="str">
        <f>+VLOOKUP(D323,'plan de cuentas'!C:G,4,0)</f>
        <v>PASIVOS Y PATRIMONIO NETO</v>
      </c>
      <c r="L323" s="766" t="str">
        <f>VLOOKUP(D323,'plan de cuentas'!C:H,5,0)</f>
        <v>Préstamos Otros a largo plazo</v>
      </c>
      <c r="M323" s="766" t="str">
        <f>VLOOKUP(D323,'plan de cuentas'!C:I,6,0)</f>
        <v>Otros Prestamos a Largo Plazo</v>
      </c>
      <c r="N323" s="766" t="str">
        <f>VLOOKUP(D323,'plan de cuentas'!C:J,7,0)</f>
        <v>Pasivos no corrientes</v>
      </c>
      <c r="P323" s="766" t="str">
        <f t="shared" si="23"/>
        <v>26804</v>
      </c>
      <c r="Q323" s="766" t="str">
        <f t="shared" si="24"/>
        <v>22</v>
      </c>
    </row>
    <row r="324" spans="1:17" s="766" customFormat="1" hidden="1" x14ac:dyDescent="0.25">
      <c r="A324" s="762" t="s">
        <v>5208</v>
      </c>
      <c r="B324" s="763">
        <v>7</v>
      </c>
      <c r="C324" s="764">
        <v>226026804002998</v>
      </c>
      <c r="D324" s="765" t="s">
        <v>2328</v>
      </c>
      <c r="E324" s="766" t="str">
        <f t="shared" si="21"/>
        <v>228602680400299</v>
      </c>
      <c r="F324" s="766" t="str">
        <f t="shared" si="22"/>
        <v>8</v>
      </c>
      <c r="G324" s="766">
        <f>+VLOOKUP(L324,BG!$D$10:$F$70,3,FALSE)</f>
        <v>14</v>
      </c>
      <c r="H324" s="765" t="s">
        <v>2678</v>
      </c>
      <c r="I324" s="767">
        <v>-79464596805</v>
      </c>
      <c r="J324" s="754">
        <f t="shared" si="25"/>
        <v>-79464596.805000007</v>
      </c>
      <c r="K324" s="766" t="str">
        <f>+VLOOKUP(D324,'plan de cuentas'!C:G,4,0)</f>
        <v>PASIVOS Y PATRIMONIO NETO</v>
      </c>
      <c r="L324" s="766" t="str">
        <f>VLOOKUP(D324,'plan de cuentas'!C:H,5,0)</f>
        <v>Préstamos Otros a largo plazo</v>
      </c>
      <c r="M324" s="766" t="str">
        <f>VLOOKUP(D324,'plan de cuentas'!C:I,6,0)</f>
        <v>Otros Prestamos a Largo Plazo</v>
      </c>
      <c r="N324" s="766" t="str">
        <f>VLOOKUP(D324,'plan de cuentas'!C:J,7,0)</f>
        <v>Pasivos no corrientes</v>
      </c>
      <c r="O324" s="766" t="s">
        <v>5207</v>
      </c>
      <c r="P324" s="766" t="str">
        <f t="shared" si="23"/>
        <v>26804</v>
      </c>
      <c r="Q324" s="766" t="str">
        <f t="shared" si="24"/>
        <v>22</v>
      </c>
    </row>
    <row r="325" spans="1:17" s="766" customFormat="1" x14ac:dyDescent="0.25">
      <c r="A325" s="762" t="s">
        <v>5208</v>
      </c>
      <c r="B325" s="763">
        <v>7</v>
      </c>
      <c r="C325" s="764">
        <v>228022482002012</v>
      </c>
      <c r="D325" s="765" t="s">
        <v>4653</v>
      </c>
      <c r="E325" s="766" t="str">
        <f t="shared" ref="E325:E388" si="26">+MID(D325,3,2)&amp;+MID(D325,6,1)&amp;+MID(D325,8,2)&amp;+MID(D325,11,3)&amp;+MID(D325,17,2)&amp;+MID(D325,20,3)&amp;+MID(D325,24,2)</f>
        <v>222802248200201</v>
      </c>
      <c r="F325" s="766" t="str">
        <f t="shared" ref="F325:F388" si="27">MID(E325,3,1)</f>
        <v>2</v>
      </c>
      <c r="G325" s="766">
        <f>+VLOOKUP(L325,BG!$D$10:$F$70,3,FALSE)</f>
        <v>14</v>
      </c>
      <c r="H325" s="765" t="s">
        <v>2680</v>
      </c>
      <c r="I325" s="767">
        <v>-76021340</v>
      </c>
      <c r="J325" s="754">
        <f t="shared" si="25"/>
        <v>-76021.34</v>
      </c>
      <c r="K325" s="766" t="str">
        <f>+VLOOKUP(D325,'plan de cuentas'!C:G,4,0)</f>
        <v>PASIVOS Y PATRIMONIO NETO</v>
      </c>
      <c r="L325" s="766" t="str">
        <f>VLOOKUP(D325,'plan de cuentas'!C:H,5,0)</f>
        <v>Préstamos Otros a Corto plazo</v>
      </c>
      <c r="M325" s="766" t="str">
        <f>VLOOKUP(D325,'plan de cuentas'!C:I,6,0)</f>
        <v>Préstamos Otros a Corto plazo</v>
      </c>
      <c r="N325" s="766" t="str">
        <f>VLOOKUP(D325,'plan de cuentas'!C:J,7,0)</f>
        <v>Pasivos corrientes</v>
      </c>
      <c r="O325" s="766" t="s">
        <v>5207</v>
      </c>
      <c r="P325" s="766" t="str">
        <f t="shared" ref="P325:P388" si="28">MID(E325,6,5)</f>
        <v>22482</v>
      </c>
      <c r="Q325" s="766" t="str">
        <f t="shared" ref="Q325:Q388" si="29">+LEFT(E325,2)</f>
        <v>22</v>
      </c>
    </row>
    <row r="326" spans="1:17" s="766" customFormat="1" x14ac:dyDescent="0.25">
      <c r="A326" s="762" t="s">
        <v>5208</v>
      </c>
      <c r="B326" s="763">
        <v>7</v>
      </c>
      <c r="C326" s="764">
        <v>228022482002013</v>
      </c>
      <c r="D326" s="765" t="s">
        <v>4654</v>
      </c>
      <c r="E326" s="766" t="str">
        <f t="shared" si="26"/>
        <v>223802248200201</v>
      </c>
      <c r="F326" s="766" t="str">
        <f t="shared" si="27"/>
        <v>3</v>
      </c>
      <c r="G326" s="766">
        <f>+VLOOKUP(L326,BG!$D$10:$F$70,3,FALSE)</f>
        <v>14</v>
      </c>
      <c r="H326" s="765" t="s">
        <v>2680</v>
      </c>
      <c r="I326" s="767">
        <v>-33680354</v>
      </c>
      <c r="J326" s="754">
        <f t="shared" si="25"/>
        <v>-33680.353999999999</v>
      </c>
      <c r="K326" s="766" t="str">
        <f>+VLOOKUP(D326,'plan de cuentas'!C:G,4,0)</f>
        <v>PASIVOS Y PATRIMONIO NETO</v>
      </c>
      <c r="L326" s="766" t="str">
        <f>VLOOKUP(D326,'plan de cuentas'!C:H,5,0)</f>
        <v>Préstamos Otros a Corto plazo</v>
      </c>
      <c r="M326" s="766" t="str">
        <f>VLOOKUP(D326,'plan de cuentas'!C:I,6,0)</f>
        <v>Préstamos Otros a Corto plazo</v>
      </c>
      <c r="N326" s="766" t="str">
        <f>VLOOKUP(D326,'plan de cuentas'!C:J,7,0)</f>
        <v>Pasivos corrientes</v>
      </c>
      <c r="O326" s="766" t="e">
        <v>#N/A</v>
      </c>
      <c r="P326" s="766" t="str">
        <f t="shared" si="28"/>
        <v>22482</v>
      </c>
      <c r="Q326" s="766" t="str">
        <f t="shared" si="29"/>
        <v>22</v>
      </c>
    </row>
    <row r="327" spans="1:17" s="766" customFormat="1" x14ac:dyDescent="0.25">
      <c r="A327" s="762" t="s">
        <v>5208</v>
      </c>
      <c r="B327" s="763">
        <v>7</v>
      </c>
      <c r="C327" s="764">
        <v>228022482002014</v>
      </c>
      <c r="D327" s="765" t="s">
        <v>5185</v>
      </c>
      <c r="E327" s="766" t="str">
        <f t="shared" si="26"/>
        <v>224802248200201</v>
      </c>
      <c r="F327" s="766" t="str">
        <f t="shared" si="27"/>
        <v>4</v>
      </c>
      <c r="G327" s="766">
        <f>+VLOOKUP(L327,BG!$D$10:$F$70,3,FALSE)</f>
        <v>14</v>
      </c>
      <c r="H327" s="765" t="s">
        <v>2680</v>
      </c>
      <c r="I327" s="767">
        <v>-1804340310</v>
      </c>
      <c r="J327" s="754">
        <f t="shared" si="25"/>
        <v>-1804340.31</v>
      </c>
      <c r="K327" s="766" t="str">
        <f>+VLOOKUP(D327,'plan de cuentas'!C:G,4,0)</f>
        <v>PASIVOS Y PATRIMONIO NETO</v>
      </c>
      <c r="L327" s="766" t="str">
        <f>VLOOKUP(D327,'plan de cuentas'!C:H,5,0)</f>
        <v>Préstamos Otros a Corto plazo</v>
      </c>
      <c r="M327" s="766" t="str">
        <f>VLOOKUP(D327,'plan de cuentas'!C:I,6,0)</f>
        <v>Préstamos Otros a Corto plazo</v>
      </c>
      <c r="N327" s="766" t="str">
        <f>VLOOKUP(D327,'plan de cuentas'!C:J,7,0)</f>
        <v>Pasivos corrientes</v>
      </c>
      <c r="O327" s="766" t="e">
        <v>#N/A</v>
      </c>
      <c r="P327" s="766" t="str">
        <f t="shared" si="28"/>
        <v>22482</v>
      </c>
      <c r="Q327" s="766" t="str">
        <f t="shared" si="29"/>
        <v>22</v>
      </c>
    </row>
    <row r="328" spans="1:17" s="766" customFormat="1" x14ac:dyDescent="0.25">
      <c r="A328" s="762" t="s">
        <v>5208</v>
      </c>
      <c r="B328" s="763">
        <v>7</v>
      </c>
      <c r="C328" s="764">
        <v>228022482002016</v>
      </c>
      <c r="D328" s="765" t="s">
        <v>2330</v>
      </c>
      <c r="E328" s="766" t="str">
        <f t="shared" si="26"/>
        <v>226802248200201</v>
      </c>
      <c r="F328" s="766" t="str">
        <f t="shared" si="27"/>
        <v>6</v>
      </c>
      <c r="G328" s="766">
        <f>+VLOOKUP(L328,BG!$D$10:$F$70,3,FALSE)</f>
        <v>14</v>
      </c>
      <c r="H328" s="765" t="s">
        <v>2680</v>
      </c>
      <c r="I328" s="767">
        <v>-302289721</v>
      </c>
      <c r="J328" s="754">
        <f t="shared" si="25"/>
        <v>-302289.72100000002</v>
      </c>
      <c r="K328" s="766" t="str">
        <f>+VLOOKUP(D328,'plan de cuentas'!C:G,4,0)</f>
        <v>PASIVOS Y PATRIMONIO NETO</v>
      </c>
      <c r="L328" s="766" t="str">
        <f>VLOOKUP(D328,'plan de cuentas'!C:H,5,0)</f>
        <v>Préstamos Otros a Corto plazo</v>
      </c>
      <c r="M328" s="766" t="str">
        <f>VLOOKUP(D328,'plan de cuentas'!C:I,6,0)</f>
        <v>Préstamos Otros a Corto plazo</v>
      </c>
      <c r="N328" s="766" t="str">
        <f>VLOOKUP(D328,'plan de cuentas'!C:J,7,0)</f>
        <v>Pasivos corrientes</v>
      </c>
      <c r="O328" s="766" t="s">
        <v>5207</v>
      </c>
      <c r="P328" s="766" t="str">
        <f t="shared" si="28"/>
        <v>22482</v>
      </c>
      <c r="Q328" s="766" t="str">
        <f t="shared" si="29"/>
        <v>22</v>
      </c>
    </row>
    <row r="329" spans="1:17" s="766" customFormat="1" x14ac:dyDescent="0.25">
      <c r="A329" s="762" t="s">
        <v>5208</v>
      </c>
      <c r="B329" s="763">
        <v>7</v>
      </c>
      <c r="C329" s="764">
        <v>228022482002017</v>
      </c>
      <c r="D329" s="765" t="s">
        <v>2331</v>
      </c>
      <c r="E329" s="766" t="str">
        <f t="shared" si="26"/>
        <v>227802248200201</v>
      </c>
      <c r="F329" s="766" t="str">
        <f t="shared" si="27"/>
        <v>7</v>
      </c>
      <c r="G329" s="766">
        <f>+VLOOKUP(L329,BG!$D$10:$F$70,3,FALSE)</f>
        <v>14</v>
      </c>
      <c r="H329" s="765" t="s">
        <v>2680</v>
      </c>
      <c r="I329" s="767">
        <v>-972780079</v>
      </c>
      <c r="J329" s="754">
        <f t="shared" si="25"/>
        <v>-972780.07900000003</v>
      </c>
      <c r="K329" s="766" t="str">
        <f>+VLOOKUP(D329,'plan de cuentas'!C:G,4,0)</f>
        <v>PASIVOS Y PATRIMONIO NETO</v>
      </c>
      <c r="L329" s="766" t="str">
        <f>VLOOKUP(D329,'plan de cuentas'!C:H,5,0)</f>
        <v>Préstamos Otros a largo plazo</v>
      </c>
      <c r="M329" s="766" t="str">
        <f>VLOOKUP(D329,'plan de cuentas'!C:I,6,0)</f>
        <v>Otros Prestamos a Largo Plazo</v>
      </c>
      <c r="N329" s="766" t="str">
        <f>VLOOKUP(D329,'plan de cuentas'!C:J,7,0)</f>
        <v>Pasivos no corrientes</v>
      </c>
      <c r="O329" s="766" t="s">
        <v>5206</v>
      </c>
      <c r="P329" s="766" t="str">
        <f t="shared" si="28"/>
        <v>22482</v>
      </c>
      <c r="Q329" s="766" t="str">
        <f t="shared" si="29"/>
        <v>22</v>
      </c>
    </row>
    <row r="330" spans="1:17" s="766" customFormat="1" x14ac:dyDescent="0.25">
      <c r="A330" s="762" t="s">
        <v>5208</v>
      </c>
      <c r="B330" s="763">
        <v>7</v>
      </c>
      <c r="C330" s="764">
        <v>228022482002018</v>
      </c>
      <c r="D330" s="765" t="s">
        <v>2332</v>
      </c>
      <c r="E330" s="766" t="str">
        <f t="shared" si="26"/>
        <v>228802248200201</v>
      </c>
      <c r="F330" s="766" t="str">
        <f t="shared" si="27"/>
        <v>8</v>
      </c>
      <c r="G330" s="766">
        <f>+VLOOKUP(L330,BG!$D$10:$F$70,3,FALSE)</f>
        <v>14</v>
      </c>
      <c r="H330" s="765" t="s">
        <v>2680</v>
      </c>
      <c r="I330" s="767">
        <v>-4960732902</v>
      </c>
      <c r="J330" s="754">
        <f t="shared" si="25"/>
        <v>-4960732.9019999998</v>
      </c>
      <c r="K330" s="766" t="str">
        <f>+VLOOKUP(D330,'plan de cuentas'!C:G,4,0)</f>
        <v>PASIVOS Y PATRIMONIO NETO</v>
      </c>
      <c r="L330" s="766" t="str">
        <f>VLOOKUP(D330,'plan de cuentas'!C:H,5,0)</f>
        <v>Préstamos Otros a largo plazo</v>
      </c>
      <c r="M330" s="766" t="str">
        <f>VLOOKUP(D330,'plan de cuentas'!C:I,6,0)</f>
        <v>Otros Prestamos a Largo Plazo</v>
      </c>
      <c r="N330" s="766" t="str">
        <f>VLOOKUP(D330,'plan de cuentas'!C:J,7,0)</f>
        <v>Pasivos no corrientes</v>
      </c>
      <c r="O330" s="766" t="s">
        <v>5206</v>
      </c>
      <c r="P330" s="766" t="str">
        <f t="shared" si="28"/>
        <v>22482</v>
      </c>
      <c r="Q330" s="766" t="str">
        <f t="shared" si="29"/>
        <v>22</v>
      </c>
    </row>
    <row r="331" spans="1:17" s="766" customFormat="1" hidden="1" x14ac:dyDescent="0.25">
      <c r="A331" s="762" t="s">
        <v>5208</v>
      </c>
      <c r="B331" s="763">
        <v>7</v>
      </c>
      <c r="C331" s="764">
        <v>228022482002993</v>
      </c>
      <c r="D331" s="765" t="s">
        <v>4655</v>
      </c>
      <c r="E331" s="766" t="str">
        <f t="shared" si="26"/>
        <v>223802248200299</v>
      </c>
      <c r="F331" s="766" t="str">
        <f t="shared" si="27"/>
        <v>3</v>
      </c>
      <c r="G331" s="766">
        <f>+VLOOKUP(L331,BG!$D$10:$F$70,3,FALSE)</f>
        <v>14</v>
      </c>
      <c r="H331" s="765" t="s">
        <v>2681</v>
      </c>
      <c r="I331" s="767">
        <v>-29223229</v>
      </c>
      <c r="J331" s="754">
        <f t="shared" si="25"/>
        <v>-29223.228999999999</v>
      </c>
      <c r="K331" s="766" t="str">
        <f>+VLOOKUP(D331,'plan de cuentas'!C:G,4,0)</f>
        <v>PASIVOS Y PATRIMONIO NETO</v>
      </c>
      <c r="L331" s="766" t="str">
        <f>VLOOKUP(D331,'plan de cuentas'!C:H,5,0)</f>
        <v>Préstamos Otros a Corto plazo</v>
      </c>
      <c r="M331" s="766" t="str">
        <f>VLOOKUP(D331,'plan de cuentas'!C:I,6,0)</f>
        <v>Préstamos Otros a Corto plazo</v>
      </c>
      <c r="N331" s="766" t="str">
        <f>VLOOKUP(D331,'plan de cuentas'!C:J,7,0)</f>
        <v>Pasivos corrientes</v>
      </c>
      <c r="O331" s="766" t="s">
        <v>5206</v>
      </c>
      <c r="P331" s="766" t="str">
        <f t="shared" si="28"/>
        <v>22482</v>
      </c>
      <c r="Q331" s="766" t="str">
        <f t="shared" si="29"/>
        <v>22</v>
      </c>
    </row>
    <row r="332" spans="1:17" s="766" customFormat="1" hidden="1" x14ac:dyDescent="0.25">
      <c r="A332" s="762" t="s">
        <v>5208</v>
      </c>
      <c r="B332" s="763">
        <v>7</v>
      </c>
      <c r="C332" s="764">
        <v>228022482002995</v>
      </c>
      <c r="D332" s="765" t="s">
        <v>2333</v>
      </c>
      <c r="E332" s="766" t="str">
        <f t="shared" si="26"/>
        <v>225802248200299</v>
      </c>
      <c r="F332" s="766" t="str">
        <f t="shared" si="27"/>
        <v>5</v>
      </c>
      <c r="G332" s="766">
        <f>+VLOOKUP(L332,BG!$D$10:$F$70,3,FALSE)</f>
        <v>14</v>
      </c>
      <c r="H332" s="765" t="s">
        <v>2681</v>
      </c>
      <c r="I332" s="767">
        <v>-6780078619</v>
      </c>
      <c r="J332" s="754">
        <f t="shared" si="25"/>
        <v>-6780078.6189999999</v>
      </c>
      <c r="K332" s="766" t="str">
        <f>+VLOOKUP(D332,'plan de cuentas'!C:G,4,0)</f>
        <v>PASIVOS Y PATRIMONIO NETO</v>
      </c>
      <c r="L332" s="766" t="str">
        <f>VLOOKUP(D332,'plan de cuentas'!C:H,5,0)</f>
        <v>Préstamos Otros a Corto plazo</v>
      </c>
      <c r="M332" s="766" t="str">
        <f>VLOOKUP(D332,'plan de cuentas'!C:I,6,0)</f>
        <v>Préstamos Otros a Corto plazo</v>
      </c>
      <c r="N332" s="766" t="str">
        <f>VLOOKUP(D332,'plan de cuentas'!C:J,7,0)</f>
        <v>Pasivos corrientes</v>
      </c>
      <c r="O332" s="766" t="s">
        <v>5206</v>
      </c>
      <c r="P332" s="766" t="str">
        <f t="shared" si="28"/>
        <v>22482</v>
      </c>
      <c r="Q332" s="766" t="str">
        <f t="shared" si="29"/>
        <v>22</v>
      </c>
    </row>
    <row r="333" spans="1:17" s="766" customFormat="1" hidden="1" x14ac:dyDescent="0.25">
      <c r="A333" s="762" t="s">
        <v>5208</v>
      </c>
      <c r="B333" s="763">
        <v>7</v>
      </c>
      <c r="C333" s="764">
        <v>228022482002996</v>
      </c>
      <c r="D333" s="765" t="s">
        <v>2334</v>
      </c>
      <c r="E333" s="766" t="str">
        <f t="shared" si="26"/>
        <v>226802248200299</v>
      </c>
      <c r="F333" s="766" t="str">
        <f t="shared" si="27"/>
        <v>6</v>
      </c>
      <c r="G333" s="766">
        <f>+VLOOKUP(L333,BG!$D$10:$F$70,3,FALSE)</f>
        <v>14</v>
      </c>
      <c r="H333" s="765" t="s">
        <v>2681</v>
      </c>
      <c r="I333" s="767">
        <v>-1364055831</v>
      </c>
      <c r="J333" s="754">
        <f t="shared" si="25"/>
        <v>-1364055.831</v>
      </c>
      <c r="K333" s="766" t="str">
        <f>+VLOOKUP(D333,'plan de cuentas'!C:G,4,0)</f>
        <v>PASIVOS Y PATRIMONIO NETO</v>
      </c>
      <c r="L333" s="766" t="str">
        <f>VLOOKUP(D333,'plan de cuentas'!C:H,5,0)</f>
        <v>Préstamos Otros a Corto plazo</v>
      </c>
      <c r="M333" s="766" t="str">
        <f>VLOOKUP(D333,'plan de cuentas'!C:I,6,0)</f>
        <v>Préstamos Otros a Corto plazo</v>
      </c>
      <c r="N333" s="766" t="str">
        <f>VLOOKUP(D333,'plan de cuentas'!C:J,7,0)</f>
        <v>Pasivos corrientes</v>
      </c>
      <c r="O333" s="766" t="s">
        <v>5206</v>
      </c>
      <c r="P333" s="766" t="str">
        <f t="shared" si="28"/>
        <v>22482</v>
      </c>
      <c r="Q333" s="766" t="str">
        <f t="shared" si="29"/>
        <v>22</v>
      </c>
    </row>
    <row r="334" spans="1:17" s="766" customFormat="1" hidden="1" x14ac:dyDescent="0.25">
      <c r="A334" s="762" t="s">
        <v>5208</v>
      </c>
      <c r="B334" s="763">
        <v>7</v>
      </c>
      <c r="C334" s="764">
        <v>228022482002997</v>
      </c>
      <c r="D334" s="765" t="s">
        <v>2335</v>
      </c>
      <c r="E334" s="766" t="str">
        <f t="shared" si="26"/>
        <v>227802248200299</v>
      </c>
      <c r="F334" s="766" t="str">
        <f t="shared" si="27"/>
        <v>7</v>
      </c>
      <c r="G334" s="766">
        <f>+VLOOKUP(L334,BG!$D$10:$F$70,3,FALSE)</f>
        <v>14</v>
      </c>
      <c r="H334" s="765" t="s">
        <v>2681</v>
      </c>
      <c r="I334" s="767">
        <v>-78761029</v>
      </c>
      <c r="J334" s="754">
        <f t="shared" si="25"/>
        <v>-78761.028999999995</v>
      </c>
      <c r="K334" s="766" t="str">
        <f>+VLOOKUP(D334,'plan de cuentas'!C:G,4,0)</f>
        <v>PASIVOS Y PATRIMONIO NETO</v>
      </c>
      <c r="L334" s="766" t="str">
        <f>VLOOKUP(D334,'plan de cuentas'!C:H,5,0)</f>
        <v>Préstamos Otros a largo plazo</v>
      </c>
      <c r="M334" s="766" t="str">
        <f>VLOOKUP(D334,'plan de cuentas'!C:I,6,0)</f>
        <v>Otros Prestamos a Largo Plazo</v>
      </c>
      <c r="N334" s="766" t="str">
        <f>VLOOKUP(D334,'plan de cuentas'!C:J,7,0)</f>
        <v>Pasivos no corrientes</v>
      </c>
      <c r="O334" s="766" t="s">
        <v>5206</v>
      </c>
      <c r="P334" s="766" t="str">
        <f t="shared" si="28"/>
        <v>22482</v>
      </c>
      <c r="Q334" s="766" t="str">
        <f t="shared" si="29"/>
        <v>22</v>
      </c>
    </row>
    <row r="335" spans="1:17" s="766" customFormat="1" hidden="1" x14ac:dyDescent="0.25">
      <c r="A335" s="762" t="s">
        <v>5208</v>
      </c>
      <c r="B335" s="763">
        <v>7</v>
      </c>
      <c r="C335" s="764">
        <v>228022482002998</v>
      </c>
      <c r="D335" s="765" t="s">
        <v>2336</v>
      </c>
      <c r="E335" s="766" t="str">
        <f t="shared" si="26"/>
        <v>228802248200299</v>
      </c>
      <c r="F335" s="766" t="str">
        <f t="shared" si="27"/>
        <v>8</v>
      </c>
      <c r="G335" s="766">
        <f>+VLOOKUP(L335,BG!$D$10:$F$70,3,FALSE)</f>
        <v>14</v>
      </c>
      <c r="H335" s="765" t="s">
        <v>2681</v>
      </c>
      <c r="I335" s="767">
        <v>-14304194541</v>
      </c>
      <c r="J335" s="754">
        <f t="shared" si="25"/>
        <v>-14304194.540999999</v>
      </c>
      <c r="K335" s="766" t="str">
        <f>+VLOOKUP(D335,'plan de cuentas'!C:G,4,0)</f>
        <v>PASIVOS Y PATRIMONIO NETO</v>
      </c>
      <c r="L335" s="766" t="str">
        <f>VLOOKUP(D335,'plan de cuentas'!C:H,5,0)</f>
        <v>Préstamos Otros a largo plazo</v>
      </c>
      <c r="M335" s="766" t="str">
        <f>VLOOKUP(D335,'plan de cuentas'!C:I,6,0)</f>
        <v>Otros Prestamos a Largo Plazo</v>
      </c>
      <c r="N335" s="766" t="str">
        <f>VLOOKUP(D335,'plan de cuentas'!C:J,7,0)</f>
        <v>Pasivos no corrientes</v>
      </c>
      <c r="O335" s="766" t="s">
        <v>5206</v>
      </c>
      <c r="P335" s="766" t="str">
        <f t="shared" si="28"/>
        <v>22482</v>
      </c>
      <c r="Q335" s="766" t="str">
        <f t="shared" si="29"/>
        <v>22</v>
      </c>
    </row>
    <row r="336" spans="1:17" s="766" customFormat="1" x14ac:dyDescent="0.25">
      <c r="A336" s="762" t="s">
        <v>5208</v>
      </c>
      <c r="B336" s="763">
        <v>7</v>
      </c>
      <c r="C336" s="764">
        <v>228022492002012</v>
      </c>
      <c r="D336" s="765" t="s">
        <v>4656</v>
      </c>
      <c r="E336" s="766" t="str">
        <f t="shared" si="26"/>
        <v>222802249200201</v>
      </c>
      <c r="F336" s="766" t="str">
        <f t="shared" si="27"/>
        <v>2</v>
      </c>
      <c r="G336" s="766">
        <f>+VLOOKUP(L336,BG!$D$10:$F$70,3,FALSE)</f>
        <v>14</v>
      </c>
      <c r="H336" s="765" t="s">
        <v>2682</v>
      </c>
      <c r="I336" s="767">
        <v>10340939</v>
      </c>
      <c r="J336" s="754">
        <f t="shared" si="25"/>
        <v>10340.939</v>
      </c>
      <c r="K336" s="766" t="str">
        <f>+VLOOKUP(D336,'plan de cuentas'!C:G,4,0)</f>
        <v>PASIVOS Y PATRIMONIO NETO</v>
      </c>
      <c r="L336" s="766" t="str">
        <f>VLOOKUP(D336,'plan de cuentas'!C:H,5,0)</f>
        <v>Préstamos Otros a Corto plazo</v>
      </c>
      <c r="M336" s="766" t="str">
        <f>VLOOKUP(D336,'plan de cuentas'!C:I,6,0)</f>
        <v>Préstamos Otros a Corto plazo</v>
      </c>
      <c r="N336" s="766" t="str">
        <f>VLOOKUP(D336,'plan de cuentas'!C:J,7,0)</f>
        <v>Pasivos corrientes</v>
      </c>
      <c r="O336" s="766" t="s">
        <v>5206</v>
      </c>
      <c r="P336" s="766" t="str">
        <f t="shared" si="28"/>
        <v>22492</v>
      </c>
      <c r="Q336" s="766" t="str">
        <f t="shared" si="29"/>
        <v>22</v>
      </c>
    </row>
    <row r="337" spans="1:17" s="766" customFormat="1" x14ac:dyDescent="0.25">
      <c r="A337" s="762" t="s">
        <v>5208</v>
      </c>
      <c r="B337" s="763">
        <v>7</v>
      </c>
      <c r="C337" s="764">
        <v>228022492002013</v>
      </c>
      <c r="D337" s="765" t="s">
        <v>4657</v>
      </c>
      <c r="E337" s="766" t="str">
        <f t="shared" si="26"/>
        <v>223802249200201</v>
      </c>
      <c r="F337" s="766" t="str">
        <f t="shared" si="27"/>
        <v>3</v>
      </c>
      <c r="G337" s="766">
        <f>+VLOOKUP(L337,BG!$D$10:$F$70,3,FALSE)</f>
        <v>14</v>
      </c>
      <c r="H337" s="765" t="s">
        <v>2682</v>
      </c>
      <c r="I337" s="767">
        <v>28128668</v>
      </c>
      <c r="J337" s="754">
        <f t="shared" si="25"/>
        <v>28128.668000000001</v>
      </c>
      <c r="K337" s="766" t="str">
        <f>+VLOOKUP(D337,'plan de cuentas'!C:G,4,0)</f>
        <v>PASIVOS Y PATRIMONIO NETO</v>
      </c>
      <c r="L337" s="766" t="str">
        <f>VLOOKUP(D337,'plan de cuentas'!C:H,5,0)</f>
        <v>Préstamos Otros a Corto plazo</v>
      </c>
      <c r="M337" s="766" t="str">
        <f>VLOOKUP(D337,'plan de cuentas'!C:I,6,0)</f>
        <v>Préstamos Otros a Corto plazo</v>
      </c>
      <c r="N337" s="766" t="str">
        <f>VLOOKUP(D337,'plan de cuentas'!C:J,7,0)</f>
        <v>Pasivos corrientes</v>
      </c>
      <c r="O337" s="766" t="s">
        <v>5206</v>
      </c>
      <c r="P337" s="766" t="str">
        <f t="shared" si="28"/>
        <v>22492</v>
      </c>
      <c r="Q337" s="766" t="str">
        <f t="shared" si="29"/>
        <v>22</v>
      </c>
    </row>
    <row r="338" spans="1:17" s="766" customFormat="1" x14ac:dyDescent="0.25">
      <c r="A338" s="762" t="s">
        <v>5208</v>
      </c>
      <c r="B338" s="763">
        <v>7</v>
      </c>
      <c r="C338" s="764">
        <v>228022492002014</v>
      </c>
      <c r="D338" s="765" t="s">
        <v>5186</v>
      </c>
      <c r="E338" s="766" t="str">
        <f t="shared" si="26"/>
        <v>224802249200201</v>
      </c>
      <c r="F338" s="766" t="str">
        <f t="shared" si="27"/>
        <v>4</v>
      </c>
      <c r="G338" s="766">
        <f>+VLOOKUP(L338,BG!$D$10:$F$70,3,FALSE)</f>
        <v>14</v>
      </c>
      <c r="H338" s="765" t="s">
        <v>2682</v>
      </c>
      <c r="I338" s="767">
        <v>1218852206</v>
      </c>
      <c r="J338" s="754">
        <f t="shared" si="25"/>
        <v>1218852.206</v>
      </c>
      <c r="K338" s="766" t="str">
        <f>+VLOOKUP(D338,'plan de cuentas'!C:G,4,0)</f>
        <v>PASIVOS Y PATRIMONIO NETO</v>
      </c>
      <c r="L338" s="766" t="str">
        <f>VLOOKUP(D338,'plan de cuentas'!C:H,5,0)</f>
        <v>Préstamos Otros a Corto plazo</v>
      </c>
      <c r="M338" s="766" t="str">
        <f>VLOOKUP(D338,'plan de cuentas'!C:I,6,0)</f>
        <v>Préstamos Otros a Corto plazo</v>
      </c>
      <c r="N338" s="766" t="str">
        <f>VLOOKUP(D338,'plan de cuentas'!C:J,7,0)</f>
        <v>Pasivos corrientes</v>
      </c>
      <c r="O338" s="766" t="e">
        <v>#N/A</v>
      </c>
      <c r="P338" s="766" t="str">
        <f t="shared" si="28"/>
        <v>22492</v>
      </c>
      <c r="Q338" s="766" t="str">
        <f t="shared" si="29"/>
        <v>22</v>
      </c>
    </row>
    <row r="339" spans="1:17" s="766" customFormat="1" x14ac:dyDescent="0.25">
      <c r="A339" s="762" t="s">
        <v>5208</v>
      </c>
      <c r="B339" s="763">
        <v>7</v>
      </c>
      <c r="C339" s="764">
        <v>228022492002016</v>
      </c>
      <c r="D339" s="765" t="s">
        <v>2339</v>
      </c>
      <c r="E339" s="766" t="str">
        <f t="shared" si="26"/>
        <v>226802249200201</v>
      </c>
      <c r="F339" s="766" t="str">
        <f t="shared" si="27"/>
        <v>6</v>
      </c>
      <c r="G339" s="766">
        <f>+VLOOKUP(L339,BG!$D$10:$F$70,3,FALSE)</f>
        <v>14</v>
      </c>
      <c r="H339" s="765" t="s">
        <v>2682</v>
      </c>
      <c r="I339" s="767">
        <v>32504271</v>
      </c>
      <c r="J339" s="754">
        <f t="shared" si="25"/>
        <v>32504.271000000001</v>
      </c>
      <c r="K339" s="766" t="str">
        <f>+VLOOKUP(D339,'plan de cuentas'!C:G,4,0)</f>
        <v>PASIVOS Y PATRIMONIO NETO</v>
      </c>
      <c r="L339" s="766" t="str">
        <f>VLOOKUP(D339,'plan de cuentas'!C:H,5,0)</f>
        <v>Préstamos Otros a Corto plazo</v>
      </c>
      <c r="M339" s="766" t="str">
        <f>VLOOKUP(D339,'plan de cuentas'!C:I,6,0)</f>
        <v>Préstamos Otros a Corto plazo</v>
      </c>
      <c r="N339" s="766" t="str">
        <f>VLOOKUP(D339,'plan de cuentas'!C:J,7,0)</f>
        <v>Pasivos corrientes</v>
      </c>
      <c r="O339" s="766" t="s">
        <v>5206</v>
      </c>
      <c r="P339" s="766" t="str">
        <f t="shared" si="28"/>
        <v>22492</v>
      </c>
      <c r="Q339" s="766" t="str">
        <f t="shared" si="29"/>
        <v>22</v>
      </c>
    </row>
    <row r="340" spans="1:17" s="766" customFormat="1" x14ac:dyDescent="0.25">
      <c r="A340" s="762" t="s">
        <v>5208</v>
      </c>
      <c r="B340" s="763">
        <v>7</v>
      </c>
      <c r="C340" s="764">
        <v>228022492002017</v>
      </c>
      <c r="D340" s="765" t="s">
        <v>2340</v>
      </c>
      <c r="E340" s="766" t="str">
        <f t="shared" si="26"/>
        <v>227802249200201</v>
      </c>
      <c r="F340" s="766" t="str">
        <f t="shared" si="27"/>
        <v>7</v>
      </c>
      <c r="G340" s="766">
        <f>+VLOOKUP(L340,BG!$D$10:$F$70,3,FALSE)</f>
        <v>14</v>
      </c>
      <c r="H340" s="765" t="s">
        <v>2682</v>
      </c>
      <c r="I340" s="767">
        <v>381214761</v>
      </c>
      <c r="J340" s="754">
        <f t="shared" si="25"/>
        <v>381214.761</v>
      </c>
      <c r="K340" s="766" t="str">
        <f>+VLOOKUP(D340,'plan de cuentas'!C:G,4,0)</f>
        <v>PASIVOS Y PATRIMONIO NETO</v>
      </c>
      <c r="L340" s="766" t="str">
        <f>VLOOKUP(D340,'plan de cuentas'!C:H,5,0)</f>
        <v>Préstamos Otros a Corto plazo</v>
      </c>
      <c r="M340" s="766" t="str">
        <f>VLOOKUP(D340,'plan de cuentas'!C:I,6,0)</f>
        <v>Préstamos Otros a Corto plazo</v>
      </c>
      <c r="N340" s="766" t="str">
        <f>VLOOKUP(D340,'plan de cuentas'!C:J,7,0)</f>
        <v>Pasivos corrientes</v>
      </c>
      <c r="O340" s="766" t="s">
        <v>5206</v>
      </c>
      <c r="P340" s="766" t="str">
        <f t="shared" si="28"/>
        <v>22492</v>
      </c>
      <c r="Q340" s="766" t="str">
        <f t="shared" si="29"/>
        <v>22</v>
      </c>
    </row>
    <row r="341" spans="1:17" s="766" customFormat="1" x14ac:dyDescent="0.25">
      <c r="A341" s="762" t="s">
        <v>5208</v>
      </c>
      <c r="B341" s="763">
        <v>7</v>
      </c>
      <c r="C341" s="764">
        <v>228022492002018</v>
      </c>
      <c r="D341" s="765" t="s">
        <v>2341</v>
      </c>
      <c r="E341" s="766" t="str">
        <f t="shared" si="26"/>
        <v>228802249200201</v>
      </c>
      <c r="F341" s="766" t="str">
        <f t="shared" si="27"/>
        <v>8</v>
      </c>
      <c r="G341" s="766">
        <f>+VLOOKUP(L341,BG!$D$10:$F$70,3,FALSE)</f>
        <v>14</v>
      </c>
      <c r="H341" s="765" t="s">
        <v>2682</v>
      </c>
      <c r="I341" s="767">
        <v>4530913942</v>
      </c>
      <c r="J341" s="754">
        <f t="shared" si="25"/>
        <v>4530913.9419999998</v>
      </c>
      <c r="K341" s="766" t="str">
        <f>+VLOOKUP(D341,'plan de cuentas'!C:G,4,0)</f>
        <v>PASIVOS Y PATRIMONIO NETO</v>
      </c>
      <c r="L341" s="766" t="str">
        <f>VLOOKUP(D341,'plan de cuentas'!C:H,5,0)</f>
        <v>Préstamos Otros a Corto plazo</v>
      </c>
      <c r="M341" s="766" t="str">
        <f>VLOOKUP(D341,'plan de cuentas'!C:I,6,0)</f>
        <v>Préstamos Otros a Corto plazo</v>
      </c>
      <c r="N341" s="766" t="str">
        <f>VLOOKUP(D341,'plan de cuentas'!C:J,7,0)</f>
        <v>Pasivos corrientes</v>
      </c>
      <c r="O341" s="766" t="s">
        <v>5206</v>
      </c>
      <c r="P341" s="766" t="str">
        <f t="shared" si="28"/>
        <v>22492</v>
      </c>
      <c r="Q341" s="766" t="str">
        <f t="shared" si="29"/>
        <v>22</v>
      </c>
    </row>
    <row r="342" spans="1:17" s="766" customFormat="1" hidden="1" x14ac:dyDescent="0.25">
      <c r="A342" s="762" t="s">
        <v>5208</v>
      </c>
      <c r="B342" s="763">
        <v>7</v>
      </c>
      <c r="C342" s="764">
        <v>228022492002995</v>
      </c>
      <c r="D342" s="765" t="s">
        <v>2342</v>
      </c>
      <c r="E342" s="766" t="str">
        <f t="shared" si="26"/>
        <v>225802249200299</v>
      </c>
      <c r="F342" s="766" t="str">
        <f t="shared" si="27"/>
        <v>5</v>
      </c>
      <c r="G342" s="766">
        <f>+VLOOKUP(L342,BG!$D$10:$F$70,3,FALSE)</f>
        <v>14</v>
      </c>
      <c r="H342" s="765" t="s">
        <v>2683</v>
      </c>
      <c r="I342" s="767">
        <v>6711030606</v>
      </c>
      <c r="J342" s="754">
        <f t="shared" si="25"/>
        <v>6711030.6059999997</v>
      </c>
      <c r="K342" s="766" t="str">
        <f>+VLOOKUP(D342,'plan de cuentas'!C:G,4,0)</f>
        <v>PASIVOS Y PATRIMONIO NETO</v>
      </c>
      <c r="L342" s="766" t="str">
        <f>VLOOKUP(D342,'plan de cuentas'!C:H,5,0)</f>
        <v>Préstamos Otros a Corto plazo</v>
      </c>
      <c r="M342" s="766" t="str">
        <f>VLOOKUP(D342,'plan de cuentas'!C:I,6,0)</f>
        <v>Préstamos Otros a Corto plazo</v>
      </c>
      <c r="N342" s="766" t="str">
        <f>VLOOKUP(D342,'plan de cuentas'!C:J,7,0)</f>
        <v>Pasivos corrientes</v>
      </c>
      <c r="O342" s="766" t="s">
        <v>5206</v>
      </c>
      <c r="P342" s="766" t="str">
        <f t="shared" si="28"/>
        <v>22492</v>
      </c>
      <c r="Q342" s="766" t="str">
        <f t="shared" si="29"/>
        <v>22</v>
      </c>
    </row>
    <row r="343" spans="1:17" s="766" customFormat="1" hidden="1" x14ac:dyDescent="0.25">
      <c r="A343" s="762" t="s">
        <v>5208</v>
      </c>
      <c r="B343" s="763">
        <v>7</v>
      </c>
      <c r="C343" s="764">
        <v>228022492002996</v>
      </c>
      <c r="D343" s="765" t="s">
        <v>2343</v>
      </c>
      <c r="E343" s="766" t="str">
        <f t="shared" si="26"/>
        <v>226802249200299</v>
      </c>
      <c r="F343" s="766" t="str">
        <f t="shared" si="27"/>
        <v>6</v>
      </c>
      <c r="G343" s="766">
        <f>+VLOOKUP(L343,BG!$D$10:$F$70,3,FALSE)</f>
        <v>14</v>
      </c>
      <c r="H343" s="765" t="s">
        <v>2683</v>
      </c>
      <c r="I343" s="767">
        <v>372513199</v>
      </c>
      <c r="J343" s="754">
        <f t="shared" si="25"/>
        <v>372513.19900000002</v>
      </c>
      <c r="K343" s="766" t="str">
        <f>+VLOOKUP(D343,'plan de cuentas'!C:G,4,0)</f>
        <v>PASIVOS Y PATRIMONIO NETO</v>
      </c>
      <c r="L343" s="766" t="str">
        <f>VLOOKUP(D343,'plan de cuentas'!C:H,5,0)</f>
        <v>Préstamos Otros a Corto plazo</v>
      </c>
      <c r="M343" s="766" t="str">
        <f>VLOOKUP(D343,'plan de cuentas'!C:I,6,0)</f>
        <v>Préstamos Otros a Corto plazo</v>
      </c>
      <c r="N343" s="766" t="str">
        <f>VLOOKUP(D343,'plan de cuentas'!C:J,7,0)</f>
        <v>Pasivos corrientes</v>
      </c>
      <c r="O343" s="766" t="s">
        <v>5206</v>
      </c>
      <c r="P343" s="766" t="str">
        <f t="shared" si="28"/>
        <v>22492</v>
      </c>
      <c r="Q343" s="766" t="str">
        <f t="shared" si="29"/>
        <v>22</v>
      </c>
    </row>
    <row r="344" spans="1:17" s="766" customFormat="1" hidden="1" x14ac:dyDescent="0.25">
      <c r="A344" s="762" t="s">
        <v>5208</v>
      </c>
      <c r="B344" s="763">
        <v>7</v>
      </c>
      <c r="C344" s="764">
        <v>228022492002997</v>
      </c>
      <c r="D344" s="765" t="s">
        <v>2344</v>
      </c>
      <c r="E344" s="766" t="str">
        <f t="shared" si="26"/>
        <v>227802249200299</v>
      </c>
      <c r="F344" s="766" t="str">
        <f t="shared" si="27"/>
        <v>7</v>
      </c>
      <c r="G344" s="766">
        <f>+VLOOKUP(L344,BG!$D$10:$F$70,3,FALSE)</f>
        <v>14</v>
      </c>
      <c r="H344" s="765" t="s">
        <v>2683</v>
      </c>
      <c r="I344" s="767">
        <v>42384260</v>
      </c>
      <c r="J344" s="754">
        <f t="shared" si="25"/>
        <v>42384.26</v>
      </c>
      <c r="K344" s="766" t="str">
        <f>+VLOOKUP(D344,'plan de cuentas'!C:G,4,0)</f>
        <v>PASIVOS Y PATRIMONIO NETO</v>
      </c>
      <c r="L344" s="766" t="str">
        <f>VLOOKUP(D344,'plan de cuentas'!C:H,5,0)</f>
        <v>Préstamos Otros a largo plazo</v>
      </c>
      <c r="M344" s="766" t="str">
        <f>VLOOKUP(D344,'plan de cuentas'!C:I,6,0)</f>
        <v>Otros Prestamos a Largo Plazo</v>
      </c>
      <c r="N344" s="766" t="str">
        <f>VLOOKUP(D344,'plan de cuentas'!C:J,7,0)</f>
        <v>Pasivos no corrientes</v>
      </c>
      <c r="O344" s="766" t="s">
        <v>5206</v>
      </c>
      <c r="P344" s="766" t="str">
        <f t="shared" si="28"/>
        <v>22492</v>
      </c>
      <c r="Q344" s="766" t="str">
        <f t="shared" si="29"/>
        <v>22</v>
      </c>
    </row>
    <row r="345" spans="1:17" s="766" customFormat="1" hidden="1" x14ac:dyDescent="0.25">
      <c r="A345" s="762" t="s">
        <v>5208</v>
      </c>
      <c r="B345" s="763">
        <v>7</v>
      </c>
      <c r="C345" s="764">
        <v>228022492002998</v>
      </c>
      <c r="D345" s="765" t="s">
        <v>2345</v>
      </c>
      <c r="E345" s="766" t="str">
        <f t="shared" si="26"/>
        <v>228802249200299</v>
      </c>
      <c r="F345" s="766" t="str">
        <f t="shared" si="27"/>
        <v>8</v>
      </c>
      <c r="G345" s="766">
        <f>+VLOOKUP(L345,BG!$D$10:$F$70,3,FALSE)</f>
        <v>14</v>
      </c>
      <c r="H345" s="765" t="s">
        <v>2683</v>
      </c>
      <c r="I345" s="767">
        <v>12724663282</v>
      </c>
      <c r="J345" s="754">
        <f t="shared" si="25"/>
        <v>12724663.282</v>
      </c>
      <c r="K345" s="766" t="str">
        <f>+VLOOKUP(D345,'plan de cuentas'!C:G,4,0)</f>
        <v>PASIVOS Y PATRIMONIO NETO</v>
      </c>
      <c r="L345" s="766" t="str">
        <f>VLOOKUP(D345,'plan de cuentas'!C:H,5,0)</f>
        <v>Préstamos Otros a largo plazo</v>
      </c>
      <c r="M345" s="766" t="str">
        <f>VLOOKUP(D345,'plan de cuentas'!C:I,6,0)</f>
        <v>Otros Prestamos a Largo Plazo</v>
      </c>
      <c r="N345" s="766" t="str">
        <f>VLOOKUP(D345,'plan de cuentas'!C:J,7,0)</f>
        <v>Pasivos no corrientes</v>
      </c>
      <c r="O345" s="766" t="s">
        <v>5206</v>
      </c>
      <c r="P345" s="766" t="str">
        <f t="shared" si="28"/>
        <v>22492</v>
      </c>
      <c r="Q345" s="766" t="str">
        <f t="shared" si="29"/>
        <v>22</v>
      </c>
    </row>
    <row r="346" spans="1:17" s="766" customFormat="1" x14ac:dyDescent="0.25">
      <c r="A346" s="762" t="s">
        <v>5208</v>
      </c>
      <c r="B346" s="763">
        <v>7</v>
      </c>
      <c r="C346" s="764">
        <v>228023482000018</v>
      </c>
      <c r="D346" s="765" t="s">
        <v>2346</v>
      </c>
      <c r="E346" s="766" t="str">
        <f t="shared" si="26"/>
        <v>228802348200001</v>
      </c>
      <c r="F346" s="766" t="str">
        <f t="shared" si="27"/>
        <v>8</v>
      </c>
      <c r="G346" s="766">
        <f>+VLOOKUP(L346,BG!$D$10:$F$70,3,FALSE)</f>
        <v>14</v>
      </c>
      <c r="H346" s="765" t="s">
        <v>2684</v>
      </c>
      <c r="I346" s="767">
        <v>-2949340208</v>
      </c>
      <c r="J346" s="754">
        <f t="shared" si="25"/>
        <v>-2949340.2080000001</v>
      </c>
      <c r="K346" s="766" t="str">
        <f>+VLOOKUP(D346,'plan de cuentas'!C:G,4,0)</f>
        <v>PASIVOS Y PATRIMONIO NETO</v>
      </c>
      <c r="L346" s="766" t="str">
        <f>VLOOKUP(D346,'plan de cuentas'!C:H,5,0)</f>
        <v>Deuda bursátil</v>
      </c>
      <c r="M346" s="766" t="str">
        <f>VLOOKUP(D346,'plan de cuentas'!C:I,6,0)</f>
        <v>Deuda bursátil</v>
      </c>
      <c r="N346" s="766" t="str">
        <f>VLOOKUP(D346,'plan de cuentas'!C:J,7,0)</f>
        <v>Pasivos no corrientes</v>
      </c>
      <c r="P346" s="766" t="str">
        <f t="shared" si="28"/>
        <v>23482</v>
      </c>
      <c r="Q346" s="766" t="str">
        <f t="shared" si="29"/>
        <v>22</v>
      </c>
    </row>
    <row r="347" spans="1:17" s="766" customFormat="1" x14ac:dyDescent="0.25">
      <c r="A347" s="762" t="s">
        <v>5208</v>
      </c>
      <c r="B347" s="763">
        <v>7</v>
      </c>
      <c r="C347" s="764">
        <v>228023482000998</v>
      </c>
      <c r="D347" s="765" t="s">
        <v>2348</v>
      </c>
      <c r="E347" s="766" t="str">
        <f t="shared" si="26"/>
        <v>228802348200099</v>
      </c>
      <c r="F347" s="766" t="str">
        <f t="shared" si="27"/>
        <v>8</v>
      </c>
      <c r="G347" s="766">
        <f>+VLOOKUP(L347,BG!$D$10:$F$70,3,FALSE)</f>
        <v>14</v>
      </c>
      <c r="H347" s="765" t="s">
        <v>2684</v>
      </c>
      <c r="I347" s="767">
        <v>-39092256872</v>
      </c>
      <c r="J347" s="754">
        <f t="shared" si="25"/>
        <v>-39092256.872000001</v>
      </c>
      <c r="K347" s="766" t="str">
        <f>+VLOOKUP(D347,'plan de cuentas'!C:G,4,0)</f>
        <v>PASIVOS Y PATRIMONIO NETO</v>
      </c>
      <c r="L347" s="766" t="str">
        <f>VLOOKUP(D347,'plan de cuentas'!C:H,5,0)</f>
        <v>Deuda bursátil</v>
      </c>
      <c r="M347" s="766" t="str">
        <f>VLOOKUP(D347,'plan de cuentas'!C:I,6,0)</f>
        <v>Deuda bursátil</v>
      </c>
      <c r="N347" s="766" t="str">
        <f>VLOOKUP(D347,'plan de cuentas'!C:J,7,0)</f>
        <v>Pasivos no corrientes</v>
      </c>
      <c r="P347" s="766" t="str">
        <f t="shared" si="28"/>
        <v>23482</v>
      </c>
      <c r="Q347" s="766" t="str">
        <f t="shared" si="29"/>
        <v>22</v>
      </c>
    </row>
    <row r="348" spans="1:17" s="766" customFormat="1" x14ac:dyDescent="0.25">
      <c r="A348" s="762" t="s">
        <v>5208</v>
      </c>
      <c r="B348" s="763">
        <v>7</v>
      </c>
      <c r="C348" s="764">
        <v>228023492000018</v>
      </c>
      <c r="D348" s="765" t="s">
        <v>2349</v>
      </c>
      <c r="E348" s="766" t="str">
        <f t="shared" si="26"/>
        <v>228802349200001</v>
      </c>
      <c r="F348" s="766" t="str">
        <f t="shared" si="27"/>
        <v>8</v>
      </c>
      <c r="G348" s="766">
        <f>+VLOOKUP(L348,BG!$D$10:$F$70,3,FALSE)</f>
        <v>14</v>
      </c>
      <c r="H348" s="765" t="s">
        <v>2685</v>
      </c>
      <c r="I348" s="767">
        <v>2669399965</v>
      </c>
      <c r="J348" s="754">
        <f t="shared" si="25"/>
        <v>2669399.9649999999</v>
      </c>
      <c r="K348" s="766" t="str">
        <f>+VLOOKUP(D348,'plan de cuentas'!C:G,4,0)</f>
        <v>PASIVOS Y PATRIMONIO NETO</v>
      </c>
      <c r="L348" s="766" t="str">
        <f>VLOOKUP(D348,'plan de cuentas'!C:H,5,0)</f>
        <v>Deuda bursátil</v>
      </c>
      <c r="M348" s="766" t="str">
        <f>VLOOKUP(D348,'plan de cuentas'!C:I,6,0)</f>
        <v>Deuda bursátil</v>
      </c>
      <c r="N348" s="766" t="str">
        <f>VLOOKUP(D348,'plan de cuentas'!C:J,7,0)</f>
        <v>Pasivos no corrientes</v>
      </c>
      <c r="P348" s="766" t="str">
        <f t="shared" si="28"/>
        <v>23492</v>
      </c>
      <c r="Q348" s="766" t="str">
        <f t="shared" si="29"/>
        <v>22</v>
      </c>
    </row>
    <row r="349" spans="1:17" s="766" customFormat="1" x14ac:dyDescent="0.25">
      <c r="A349" s="762" t="s">
        <v>5208</v>
      </c>
      <c r="B349" s="763">
        <v>7</v>
      </c>
      <c r="C349" s="764">
        <v>228023492000998</v>
      </c>
      <c r="D349" s="765" t="s">
        <v>2351</v>
      </c>
      <c r="E349" s="766" t="str">
        <f t="shared" si="26"/>
        <v>228802349200099</v>
      </c>
      <c r="F349" s="766" t="str">
        <f t="shared" si="27"/>
        <v>8</v>
      </c>
      <c r="G349" s="766">
        <f>+VLOOKUP(L349,BG!$D$10:$F$70,3,FALSE)</f>
        <v>14</v>
      </c>
      <c r="H349" s="765" t="s">
        <v>2685</v>
      </c>
      <c r="I349" s="767">
        <v>36755989748</v>
      </c>
      <c r="J349" s="754">
        <f t="shared" si="25"/>
        <v>36755989.748000003</v>
      </c>
      <c r="K349" s="766" t="str">
        <f>+VLOOKUP(D349,'plan de cuentas'!C:G,4,0)</f>
        <v>PASIVOS Y PATRIMONIO NETO</v>
      </c>
      <c r="L349" s="766" t="str">
        <f>VLOOKUP(D349,'plan de cuentas'!C:H,5,0)</f>
        <v>Deuda bursátil</v>
      </c>
      <c r="M349" s="766" t="str">
        <f>VLOOKUP(D349,'plan de cuentas'!C:I,6,0)</f>
        <v>Deuda bursátil</v>
      </c>
      <c r="N349" s="766" t="str">
        <f>VLOOKUP(D349,'plan de cuentas'!C:J,7,0)</f>
        <v>Pasivos no corrientes</v>
      </c>
      <c r="P349" s="766" t="str">
        <f t="shared" si="28"/>
        <v>23492</v>
      </c>
      <c r="Q349" s="766" t="str">
        <f t="shared" si="29"/>
        <v>22</v>
      </c>
    </row>
    <row r="350" spans="1:17" s="414" customFormat="1" hidden="1" x14ac:dyDescent="0.25">
      <c r="A350" s="644" t="s">
        <v>5208</v>
      </c>
      <c r="B350" s="384">
        <v>6</v>
      </c>
      <c r="C350" s="710">
        <v>241024601001990</v>
      </c>
      <c r="D350" s="385" t="s">
        <v>1547</v>
      </c>
      <c r="E350" t="str">
        <f t="shared" si="26"/>
        <v>240102460100199</v>
      </c>
      <c r="F350" t="str">
        <f t="shared" si="27"/>
        <v>0</v>
      </c>
      <c r="G350">
        <f>+VLOOKUP(L350,BG!$D$10:$F$70,3,FALSE)</f>
        <v>17</v>
      </c>
      <c r="H350" s="385" t="s">
        <v>1408</v>
      </c>
      <c r="I350" s="720">
        <v>-5492187402</v>
      </c>
      <c r="J350" s="314">
        <f t="shared" si="25"/>
        <v>-5492187.4019999998</v>
      </c>
      <c r="K350" t="str">
        <f>+VLOOKUP(D350,'plan de cuentas'!C:G,4,0)</f>
        <v>PASIVOS Y PATRIMONIO NETO</v>
      </c>
      <c r="L350" t="str">
        <f>VLOOKUP(D350,'plan de cuentas'!C:H,5,0)</f>
        <v>Impuestos a pagar</v>
      </c>
      <c r="M350" t="str">
        <f>VLOOKUP(D350,'plan de cuentas'!C:I,6,0)</f>
        <v xml:space="preserve">Acreedores Fiscales </v>
      </c>
      <c r="N350" t="str">
        <f>VLOOKUP(D350,'plan de cuentas'!C:J,7,0)</f>
        <v>Pasivos corrientes</v>
      </c>
      <c r="O350"/>
      <c r="P350" t="str">
        <f t="shared" si="28"/>
        <v>24601</v>
      </c>
      <c r="Q350" t="str">
        <f t="shared" si="29"/>
        <v>24</v>
      </c>
    </row>
    <row r="351" spans="1:17" s="414" customFormat="1" hidden="1" x14ac:dyDescent="0.25">
      <c r="A351" s="644" t="s">
        <v>5208</v>
      </c>
      <c r="B351" s="383">
        <v>6</v>
      </c>
      <c r="C351" s="709">
        <v>242025001001990</v>
      </c>
      <c r="D351" s="499" t="s">
        <v>1151</v>
      </c>
      <c r="E351" t="str">
        <f t="shared" si="26"/>
        <v>240202500100199</v>
      </c>
      <c r="F351" t="str">
        <f t="shared" si="27"/>
        <v>0</v>
      </c>
      <c r="G351">
        <f>+VLOOKUP(L351,BG!$D$10:$F$70,3,FALSE)</f>
        <v>16</v>
      </c>
      <c r="H351" s="499" t="s">
        <v>1152</v>
      </c>
      <c r="I351" s="719">
        <v>-456972762</v>
      </c>
      <c r="J351" s="314">
        <f t="shared" si="25"/>
        <v>-456972.76199999999</v>
      </c>
      <c r="K351" t="str">
        <f>+VLOOKUP(D351,'plan de cuentas'!C:G,4,0)</f>
        <v>PASIVOS Y PATRIMONIO NETO</v>
      </c>
      <c r="L351" t="str">
        <f>VLOOKUP(D351,'plan de cuentas'!C:H,5,0)</f>
        <v>Remuneraciones y cargas sociales a pagar</v>
      </c>
      <c r="M351" s="382" t="s">
        <v>94</v>
      </c>
      <c r="N351" t="str">
        <f>VLOOKUP(D351,'plan de cuentas'!C:J,7,0)</f>
        <v>Pasivos corrientes</v>
      </c>
      <c r="O351"/>
      <c r="P351" t="str">
        <f t="shared" si="28"/>
        <v>25001</v>
      </c>
      <c r="Q351" t="str">
        <f t="shared" si="29"/>
        <v>24</v>
      </c>
    </row>
    <row r="352" spans="1:17" s="414" customFormat="1" hidden="1" x14ac:dyDescent="0.25">
      <c r="A352" s="644" t="s">
        <v>5208</v>
      </c>
      <c r="B352" s="384">
        <v>7</v>
      </c>
      <c r="C352" s="710">
        <v>243025401007990</v>
      </c>
      <c r="D352" s="385" t="s">
        <v>2357</v>
      </c>
      <c r="E352" t="str">
        <f t="shared" si="26"/>
        <v>240302540100799</v>
      </c>
      <c r="F352" t="str">
        <f t="shared" si="27"/>
        <v>0</v>
      </c>
      <c r="G352">
        <f>+VLOOKUP(L352,BG!$D$10:$F$70,3,FALSE)</f>
        <v>18</v>
      </c>
      <c r="H352" s="385" t="s">
        <v>1596</v>
      </c>
      <c r="I352" s="720">
        <v>-857076352</v>
      </c>
      <c r="J352" s="314">
        <f t="shared" si="25"/>
        <v>-857076.35199999996</v>
      </c>
      <c r="K352" t="str">
        <f>+VLOOKUP(D352,'plan de cuentas'!C:G,4,0)</f>
        <v>PASIVOS Y PATRIMONIO NETO</v>
      </c>
      <c r="L352" t="str">
        <f>VLOOKUP(D352,'plan de cuentas'!C:H,5,0)</f>
        <v>Provisiones</v>
      </c>
      <c r="M352" t="str">
        <f>VLOOKUP(D352,'plan de cuentas'!C:I,6,0)</f>
        <v>Dividendos a Pagar</v>
      </c>
      <c r="N352" t="str">
        <f>VLOOKUP(D352,'plan de cuentas'!C:J,7,0)</f>
        <v>Pasivos corrientes</v>
      </c>
      <c r="O352"/>
      <c r="P352" t="str">
        <f t="shared" si="28"/>
        <v>25401</v>
      </c>
      <c r="Q352" t="str">
        <f t="shared" si="29"/>
        <v>24</v>
      </c>
    </row>
    <row r="353" spans="1:17" s="414" customFormat="1" hidden="1" x14ac:dyDescent="0.25">
      <c r="A353" s="644" t="s">
        <v>5208</v>
      </c>
      <c r="B353" s="383">
        <v>6</v>
      </c>
      <c r="C353" s="709">
        <v>243025401008990</v>
      </c>
      <c r="D353" s="499" t="s">
        <v>2358</v>
      </c>
      <c r="E353" t="str">
        <f t="shared" si="26"/>
        <v>240302540100899</v>
      </c>
      <c r="F353" t="str">
        <f t="shared" si="27"/>
        <v>0</v>
      </c>
      <c r="G353">
        <f>+VLOOKUP(L353,BG!$D$10:$F$70,3,FALSE)</f>
        <v>18</v>
      </c>
      <c r="H353" s="499" t="s">
        <v>2691</v>
      </c>
      <c r="I353" s="719">
        <v>-434333985</v>
      </c>
      <c r="J353" s="314">
        <f t="shared" si="25"/>
        <v>-434333.98499999999</v>
      </c>
      <c r="K353" t="str">
        <f>+VLOOKUP(D353,'plan de cuentas'!C:G,4,0)</f>
        <v>PASIVOS Y PATRIMONIO NETO</v>
      </c>
      <c r="L353" t="str">
        <f>VLOOKUP(D353,'plan de cuentas'!C:H,5,0)</f>
        <v>Provisiones</v>
      </c>
      <c r="M353" t="str">
        <f>VLOOKUP(D353,'plan de cuentas'!C:I,6,0)</f>
        <v>Dividendos a Pagar</v>
      </c>
      <c r="N353" t="str">
        <f>VLOOKUP(D353,'plan de cuentas'!C:J,7,0)</f>
        <v>Pasivos corrientes</v>
      </c>
      <c r="O353"/>
      <c r="P353" t="str">
        <f t="shared" si="28"/>
        <v>25401</v>
      </c>
      <c r="Q353" t="str">
        <f t="shared" si="29"/>
        <v>24</v>
      </c>
    </row>
    <row r="354" spans="1:17" s="414" customFormat="1" x14ac:dyDescent="0.25">
      <c r="A354" s="644" t="s">
        <v>5208</v>
      </c>
      <c r="B354" s="384">
        <v>6</v>
      </c>
      <c r="C354" s="710">
        <v>244025802008010</v>
      </c>
      <c r="D354" s="385" t="s">
        <v>1153</v>
      </c>
      <c r="E354" t="str">
        <f t="shared" si="26"/>
        <v>240402580200801</v>
      </c>
      <c r="F354" t="str">
        <f t="shared" si="27"/>
        <v>0</v>
      </c>
      <c r="G354">
        <f>+VLOOKUP(L354,BG!$D$10:$F$70,3,FALSE)</f>
        <v>13</v>
      </c>
      <c r="H354" s="385" t="s">
        <v>1154</v>
      </c>
      <c r="I354" s="720">
        <v>-1117934774</v>
      </c>
      <c r="J354" s="314">
        <f t="shared" si="25"/>
        <v>-1117934.774</v>
      </c>
      <c r="K354" t="str">
        <f>+VLOOKUP(D354,'plan de cuentas'!C:G,4,0)</f>
        <v>PASIVOS Y PATRIMONIO NETO</v>
      </c>
      <c r="L354" t="str">
        <f>VLOOKUP(D354,'plan de cuentas'!C:H,5,0)</f>
        <v>Cuentas por pagar comerciales</v>
      </c>
      <c r="M354" t="s">
        <v>3010</v>
      </c>
      <c r="N354" t="str">
        <f>VLOOKUP(D354,'plan de cuentas'!C:J,7,0)</f>
        <v>Pasivos corrientes</v>
      </c>
      <c r="O354"/>
      <c r="P354" t="str">
        <f t="shared" si="28"/>
        <v>25802</v>
      </c>
      <c r="Q354" t="str">
        <f t="shared" si="29"/>
        <v>24</v>
      </c>
    </row>
    <row r="355" spans="1:17" s="414" customFormat="1" x14ac:dyDescent="0.25">
      <c r="A355" s="644" t="s">
        <v>5208</v>
      </c>
      <c r="B355" s="383">
        <v>6</v>
      </c>
      <c r="C355" s="709">
        <v>244025802008990</v>
      </c>
      <c r="D355" s="499" t="s">
        <v>1155</v>
      </c>
      <c r="E355" t="str">
        <f t="shared" si="26"/>
        <v>240402580200899</v>
      </c>
      <c r="F355" t="str">
        <f t="shared" si="27"/>
        <v>0</v>
      </c>
      <c r="G355">
        <f>+VLOOKUP(L355,BG!$D$10:$F$70,3,FALSE)</f>
        <v>13</v>
      </c>
      <c r="H355" s="499" t="s">
        <v>1154</v>
      </c>
      <c r="I355" s="719">
        <v>-3059573293</v>
      </c>
      <c r="J355" s="314">
        <f t="shared" si="25"/>
        <v>-3059573.2930000001</v>
      </c>
      <c r="K355" t="str">
        <f>+VLOOKUP(D355,'plan de cuentas'!C:G,4,0)</f>
        <v>PASIVOS Y PATRIMONIO NETO</v>
      </c>
      <c r="L355" t="str">
        <f>VLOOKUP(D355,'plan de cuentas'!C:H,5,0)</f>
        <v>Cuentas por pagar comerciales</v>
      </c>
      <c r="M355" t="s">
        <v>3009</v>
      </c>
      <c r="N355" t="str">
        <f>VLOOKUP(D355,'plan de cuentas'!C:J,7,0)</f>
        <v>Pasivos corrientes</v>
      </c>
      <c r="O355"/>
      <c r="P355" t="str">
        <f t="shared" si="28"/>
        <v>25802</v>
      </c>
      <c r="Q355" t="str">
        <f t="shared" si="29"/>
        <v>24</v>
      </c>
    </row>
    <row r="356" spans="1:17" s="414" customFormat="1" x14ac:dyDescent="0.25">
      <c r="A356" s="644" t="s">
        <v>5208</v>
      </c>
      <c r="B356" s="384">
        <v>6</v>
      </c>
      <c r="C356" s="710">
        <v>244025802022010</v>
      </c>
      <c r="D356" s="385" t="s">
        <v>4888</v>
      </c>
      <c r="E356" t="str">
        <f t="shared" si="26"/>
        <v>240402580202201</v>
      </c>
      <c r="F356" t="str">
        <f t="shared" si="27"/>
        <v>0</v>
      </c>
      <c r="G356">
        <f>+VLOOKUP(L356,BG!$D$10:$F$70,3,FALSE)</f>
        <v>18</v>
      </c>
      <c r="H356" s="385" t="s">
        <v>4904</v>
      </c>
      <c r="I356" s="720">
        <v>-69915330</v>
      </c>
      <c r="J356" s="314">
        <f t="shared" si="25"/>
        <v>-69915.33</v>
      </c>
      <c r="K356" t="str">
        <f>+VLOOKUP(D356,'plan de cuentas'!C:G,4,0)</f>
        <v>PASIVOS Y PATRIMONIO NETO</v>
      </c>
      <c r="L356" t="str">
        <f>VLOOKUP(D356,'plan de cuentas'!C:H,5,0)</f>
        <v>Provisiones</v>
      </c>
      <c r="M356" t="str">
        <f>VLOOKUP(D356,'plan de cuentas'!C:I,6,0)</f>
        <v>Cajero Gs Fielcorresponsal a Pagar</v>
      </c>
      <c r="N356" t="str">
        <f>VLOOKUP(D356,'plan de cuentas'!C:J,7,0)</f>
        <v>Pasivos corrientes</v>
      </c>
      <c r="O356"/>
      <c r="P356" t="str">
        <f t="shared" si="28"/>
        <v>25802</v>
      </c>
      <c r="Q356" t="str">
        <f t="shared" si="29"/>
        <v>24</v>
      </c>
    </row>
    <row r="357" spans="1:17" s="414" customFormat="1" x14ac:dyDescent="0.25">
      <c r="A357" s="644" t="s">
        <v>5208</v>
      </c>
      <c r="B357" s="383">
        <v>7</v>
      </c>
      <c r="C357" s="709">
        <v>244026002015990</v>
      </c>
      <c r="D357" s="499" t="s">
        <v>3945</v>
      </c>
      <c r="E357" t="str">
        <f t="shared" si="26"/>
        <v>240402600201599</v>
      </c>
      <c r="F357" t="str">
        <f t="shared" si="27"/>
        <v>0</v>
      </c>
      <c r="G357">
        <f>+VLOOKUP(L357,BG!$D$10:$F$70,3,FALSE)</f>
        <v>19</v>
      </c>
      <c r="H357" s="499" t="s">
        <v>3946</v>
      </c>
      <c r="I357" s="719">
        <v>-14961546</v>
      </c>
      <c r="J357" s="314">
        <f t="shared" si="25"/>
        <v>-14961.546</v>
      </c>
      <c r="K357" t="str">
        <f>+VLOOKUP(D357,'plan de cuentas'!C:G,4,0)</f>
        <v>PASIVOS Y PATRIMONIO NETO</v>
      </c>
      <c r="L357" t="str">
        <f>VLOOKUP(D357,'plan de cuentas'!C:H,5,0)</f>
        <v>Otros pasivos corrientes</v>
      </c>
      <c r="M357" t="str">
        <f>VLOOKUP(D357,'plan de cuentas'!C:I,6,0)</f>
        <v>Otros pasivos corrientes</v>
      </c>
      <c r="N357" t="str">
        <f>VLOOKUP(D357,'plan de cuentas'!C:J,7,0)</f>
        <v>Pasivos corrientes</v>
      </c>
      <c r="O357" t="s">
        <v>5207</v>
      </c>
      <c r="P357" t="str">
        <f t="shared" si="28"/>
        <v>26002</v>
      </c>
      <c r="Q357" t="str">
        <f t="shared" si="29"/>
        <v>24</v>
      </c>
    </row>
    <row r="358" spans="1:17" s="414" customFormat="1" hidden="1" x14ac:dyDescent="0.25">
      <c r="A358" s="644" t="s">
        <v>5208</v>
      </c>
      <c r="B358" s="384">
        <v>6</v>
      </c>
      <c r="C358" s="710">
        <v>244026002020990</v>
      </c>
      <c r="D358" s="385" t="s">
        <v>1162</v>
      </c>
      <c r="E358" t="str">
        <f t="shared" si="26"/>
        <v>240402600202099</v>
      </c>
      <c r="F358" t="str">
        <f t="shared" si="27"/>
        <v>0</v>
      </c>
      <c r="G358">
        <f>+VLOOKUP(L358,BG!$D$10:$F$70,3,FALSE)</f>
        <v>19</v>
      </c>
      <c r="H358" s="385" t="s">
        <v>1163</v>
      </c>
      <c r="I358" s="720">
        <v>-1019366611</v>
      </c>
      <c r="J358" s="314">
        <f t="shared" si="25"/>
        <v>-1019366.611</v>
      </c>
      <c r="K358" t="str">
        <f>+VLOOKUP(D358,'plan de cuentas'!C:G,4,0)</f>
        <v>PASIVOS Y PATRIMONIO NETO</v>
      </c>
      <c r="L358" t="str">
        <f>VLOOKUP(D358,'plan de cuentas'!C:H,5,0)</f>
        <v>Otros pasivos corrientes</v>
      </c>
      <c r="M358" t="str">
        <f>VLOOKUP(D358,'plan de cuentas'!C:I,6,0)</f>
        <v>Otros pasivos corrientes</v>
      </c>
      <c r="N358" t="str">
        <f>VLOOKUP(D358,'plan de cuentas'!C:J,7,0)</f>
        <v>Pasivos corrientes</v>
      </c>
      <c r="O358" t="s">
        <v>5207</v>
      </c>
      <c r="P358" t="str">
        <f t="shared" si="28"/>
        <v>26002</v>
      </c>
      <c r="Q358" t="str">
        <f t="shared" si="29"/>
        <v>24</v>
      </c>
    </row>
    <row r="359" spans="1:17" s="414" customFormat="1" x14ac:dyDescent="0.25">
      <c r="A359" s="644" t="s">
        <v>5208</v>
      </c>
      <c r="B359" s="383">
        <v>6</v>
      </c>
      <c r="C359" s="709">
        <v>244026002049990</v>
      </c>
      <c r="D359" s="499" t="s">
        <v>1165</v>
      </c>
      <c r="E359" t="str">
        <f t="shared" si="26"/>
        <v>240402600204999</v>
      </c>
      <c r="F359" t="str">
        <f t="shared" si="27"/>
        <v>0</v>
      </c>
      <c r="G359">
        <f>+VLOOKUP(L359,BG!$D$10:$F$70,3,FALSE)</f>
        <v>19</v>
      </c>
      <c r="H359" s="499" t="s">
        <v>1166</v>
      </c>
      <c r="I359" s="719">
        <v>-3000000</v>
      </c>
      <c r="J359" s="314">
        <f t="shared" si="25"/>
        <v>-3000</v>
      </c>
      <c r="K359" t="str">
        <f>+VLOOKUP(D359,'plan de cuentas'!C:G,4,0)</f>
        <v>PASIVOS Y PATRIMONIO NETO</v>
      </c>
      <c r="L359" t="str">
        <f>VLOOKUP(D359,'plan de cuentas'!C:H,5,0)</f>
        <v>Otros pasivos corrientes</v>
      </c>
      <c r="M359" t="str">
        <f>VLOOKUP(D359,'plan de cuentas'!C:I,6,0)</f>
        <v>Otros pasivos corrientes</v>
      </c>
      <c r="N359" t="str">
        <f>VLOOKUP(D359,'plan de cuentas'!C:J,7,0)</f>
        <v>Pasivos corrientes</v>
      </c>
      <c r="O359" t="s">
        <v>5206</v>
      </c>
      <c r="P359" t="str">
        <f t="shared" si="28"/>
        <v>26002</v>
      </c>
      <c r="Q359" t="str">
        <f t="shared" si="29"/>
        <v>24</v>
      </c>
    </row>
    <row r="360" spans="1:17" s="414" customFormat="1" hidden="1" x14ac:dyDescent="0.25">
      <c r="A360" s="644" t="s">
        <v>5208</v>
      </c>
      <c r="B360" s="384">
        <v>6</v>
      </c>
      <c r="C360" s="710">
        <v>244026002062990</v>
      </c>
      <c r="D360" s="385" t="s">
        <v>1167</v>
      </c>
      <c r="E360" t="str">
        <f t="shared" si="26"/>
        <v>240402600206299</v>
      </c>
      <c r="F360" t="str">
        <f t="shared" si="27"/>
        <v>0</v>
      </c>
      <c r="G360">
        <f>+VLOOKUP(L360,BG!$D$10:$F$70,3,FALSE)</f>
        <v>19</v>
      </c>
      <c r="H360" s="385" t="s">
        <v>1168</v>
      </c>
      <c r="I360" s="720">
        <v>0</v>
      </c>
      <c r="J360" s="314">
        <f t="shared" si="25"/>
        <v>0</v>
      </c>
      <c r="K360" t="str">
        <f>+VLOOKUP(D360,'plan de cuentas'!C:G,4,0)</f>
        <v>PASIVOS Y PATRIMONIO NETO</v>
      </c>
      <c r="L360" t="str">
        <f>VLOOKUP(D360,'plan de cuentas'!C:H,5,0)</f>
        <v>Otros pasivos corrientes</v>
      </c>
      <c r="M360" t="str">
        <f>VLOOKUP(D360,'plan de cuentas'!C:I,6,0)</f>
        <v>Otros pasivos corrientes</v>
      </c>
      <c r="N360" t="str">
        <f>VLOOKUP(D360,'plan de cuentas'!C:J,7,0)</f>
        <v>Pasivos corrientes</v>
      </c>
      <c r="O360" t="s">
        <v>5206</v>
      </c>
      <c r="P360" t="str">
        <f t="shared" si="28"/>
        <v>26002</v>
      </c>
      <c r="Q360" t="str">
        <f t="shared" si="29"/>
        <v>24</v>
      </c>
    </row>
    <row r="361" spans="1:17" s="414" customFormat="1" hidden="1" x14ac:dyDescent="0.25">
      <c r="A361" s="644" t="s">
        <v>5208</v>
      </c>
      <c r="B361" s="383">
        <v>6</v>
      </c>
      <c r="C361" s="709">
        <v>244026002067990</v>
      </c>
      <c r="D361" s="499" t="s">
        <v>3961</v>
      </c>
      <c r="E361" t="str">
        <f t="shared" si="26"/>
        <v>240402600206799</v>
      </c>
      <c r="F361" t="str">
        <f t="shared" si="27"/>
        <v>0</v>
      </c>
      <c r="G361">
        <f>+VLOOKUP(L361,BG!$D$10:$F$70,3,FALSE)</f>
        <v>19</v>
      </c>
      <c r="H361" s="499" t="s">
        <v>3959</v>
      </c>
      <c r="I361" s="719">
        <v>-150612500</v>
      </c>
      <c r="J361" s="314">
        <f t="shared" si="25"/>
        <v>-150612.5</v>
      </c>
      <c r="K361" t="str">
        <f>+VLOOKUP(D361,'plan de cuentas'!C:G,4,0)</f>
        <v>PASIVOS Y PATRIMONIO NETO</v>
      </c>
      <c r="L361" t="str">
        <f>VLOOKUP(D361,'plan de cuentas'!C:H,5,0)</f>
        <v>Otros pasivos corrientes</v>
      </c>
      <c r="M361" t="str">
        <f>VLOOKUP(D361,'plan de cuentas'!C:I,6,0)</f>
        <v>Otros pasivos corrientes</v>
      </c>
      <c r="N361" t="str">
        <f>VLOOKUP(D361,'plan de cuentas'!C:J,7,0)</f>
        <v>Pasivos corrientes</v>
      </c>
      <c r="O361" t="s">
        <v>5206</v>
      </c>
      <c r="P361" t="str">
        <f t="shared" si="28"/>
        <v>26002</v>
      </c>
      <c r="Q361" t="str">
        <f t="shared" si="29"/>
        <v>24</v>
      </c>
    </row>
    <row r="362" spans="1:17" hidden="1" x14ac:dyDescent="0.25">
      <c r="A362" s="644" t="s">
        <v>5208</v>
      </c>
      <c r="B362" s="384">
        <v>6</v>
      </c>
      <c r="C362" s="710">
        <v>244026002071990</v>
      </c>
      <c r="D362" s="385" t="s">
        <v>3966</v>
      </c>
      <c r="E362" t="str">
        <f t="shared" si="26"/>
        <v>240402600207199</v>
      </c>
      <c r="F362" t="str">
        <f t="shared" si="27"/>
        <v>0</v>
      </c>
      <c r="G362">
        <f>+VLOOKUP(L362,BG!$D$10:$F$70,3,FALSE)</f>
        <v>19</v>
      </c>
      <c r="H362" s="385" t="s">
        <v>5202</v>
      </c>
      <c r="I362" s="720">
        <v>-3368224847</v>
      </c>
      <c r="J362" s="314">
        <f t="shared" si="25"/>
        <v>-3368224.8470000001</v>
      </c>
      <c r="K362" t="str">
        <f>+VLOOKUP(D362,'plan de cuentas'!C:G,4,0)</f>
        <v>PASIVOS Y PATRIMONIO NETO</v>
      </c>
      <c r="L362" t="str">
        <f>VLOOKUP(D362,'plan de cuentas'!C:H,5,0)</f>
        <v>Otros pasivos corrientes</v>
      </c>
      <c r="M362" t="str">
        <f>VLOOKUP(D362,'plan de cuentas'!C:I,6,0)</f>
        <v>Otros pasivos corrientes</v>
      </c>
      <c r="N362" t="str">
        <f>VLOOKUP(D362,'plan de cuentas'!C:J,7,0)</f>
        <v>Pasivos corrientes</v>
      </c>
      <c r="O362" t="s">
        <v>5206</v>
      </c>
      <c r="P362" t="str">
        <f t="shared" si="28"/>
        <v>26002</v>
      </c>
      <c r="Q362" t="str">
        <f t="shared" si="29"/>
        <v>24</v>
      </c>
    </row>
    <row r="363" spans="1:17" hidden="1" x14ac:dyDescent="0.25">
      <c r="A363" s="644" t="s">
        <v>5208</v>
      </c>
      <c r="B363" s="383">
        <v>6</v>
      </c>
      <c r="C363" s="709">
        <v>244026002082990</v>
      </c>
      <c r="D363" s="499" t="s">
        <v>5145</v>
      </c>
      <c r="E363" t="str">
        <f t="shared" si="26"/>
        <v>240402600208299</v>
      </c>
      <c r="F363" t="str">
        <f t="shared" si="27"/>
        <v>0</v>
      </c>
      <c r="G363">
        <f>+VLOOKUP(L363,BG!$D$10:$F$70,3,FALSE)</f>
        <v>19</v>
      </c>
      <c r="H363" s="499" t="s">
        <v>4958</v>
      </c>
      <c r="I363" s="719">
        <v>-400691575</v>
      </c>
      <c r="J363" s="314">
        <f t="shared" si="25"/>
        <v>-400691.57500000001</v>
      </c>
      <c r="K363" t="str">
        <f>+VLOOKUP(D363,'plan de cuentas'!C:G,4,0)</f>
        <v>PASIVOS Y PATRIMONIO NETO</v>
      </c>
      <c r="L363" t="str">
        <f>VLOOKUP(D363,'plan de cuentas'!C:H,5,0)</f>
        <v>Otros pasivos corrientes</v>
      </c>
      <c r="M363" t="str">
        <f>VLOOKUP(D363,'plan de cuentas'!C:I,6,0)</f>
        <v>Otros pasivos corrientes</v>
      </c>
      <c r="N363" t="str">
        <f>VLOOKUP(D363,'plan de cuentas'!C:J,7,0)</f>
        <v>Pasivos corrientes</v>
      </c>
      <c r="O363" t="s">
        <v>5206</v>
      </c>
      <c r="P363" t="str">
        <f t="shared" si="28"/>
        <v>26002</v>
      </c>
      <c r="Q363" t="str">
        <f t="shared" si="29"/>
        <v>24</v>
      </c>
    </row>
    <row r="364" spans="1:17" x14ac:dyDescent="0.25">
      <c r="A364" s="644" t="s">
        <v>5208</v>
      </c>
      <c r="B364" s="384">
        <v>6</v>
      </c>
      <c r="C364" s="710">
        <v>244026002092990</v>
      </c>
      <c r="D364" s="385" t="s">
        <v>2368</v>
      </c>
      <c r="E364" t="str">
        <f t="shared" si="26"/>
        <v>240402600209299</v>
      </c>
      <c r="F364" t="str">
        <f t="shared" si="27"/>
        <v>0</v>
      </c>
      <c r="G364">
        <f>+VLOOKUP(L364,BG!$D$10:$F$70,3,FALSE)</f>
        <v>13</v>
      </c>
      <c r="H364" s="385" t="s">
        <v>2701</v>
      </c>
      <c r="I364" s="720">
        <v>-118820224</v>
      </c>
      <c r="J364" s="314">
        <f t="shared" si="25"/>
        <v>-118820.224</v>
      </c>
      <c r="K364" t="str">
        <f>+VLOOKUP(D364,'plan de cuentas'!C:G,4,0)</f>
        <v>PASIVOS Y PATRIMONIO NETO</v>
      </c>
      <c r="L364" t="str">
        <f>VLOOKUP(D364,'plan de cuentas'!C:H,5,0)</f>
        <v>Cuentas por pagar comerciales</v>
      </c>
      <c r="M364" t="s">
        <v>3009</v>
      </c>
      <c r="N364" t="str">
        <f>VLOOKUP(D364,'plan de cuentas'!C:J,7,0)</f>
        <v>Pasivos corrientes</v>
      </c>
      <c r="O364" t="s">
        <v>5206</v>
      </c>
      <c r="P364" t="str">
        <f t="shared" si="28"/>
        <v>26002</v>
      </c>
      <c r="Q364" t="str">
        <f t="shared" si="29"/>
        <v>24</v>
      </c>
    </row>
    <row r="365" spans="1:17" x14ac:dyDescent="0.25">
      <c r="A365" s="644" t="s">
        <v>5208</v>
      </c>
      <c r="B365" s="383">
        <v>6</v>
      </c>
      <c r="C365" s="709">
        <v>244026002093010</v>
      </c>
      <c r="D365" s="499" t="s">
        <v>2369</v>
      </c>
      <c r="E365" t="str">
        <f t="shared" si="26"/>
        <v>240402600209301</v>
      </c>
      <c r="F365" t="str">
        <f t="shared" si="27"/>
        <v>0</v>
      </c>
      <c r="G365">
        <f>+VLOOKUP(L365,BG!$D$10:$F$70,3,FALSE)</f>
        <v>13</v>
      </c>
      <c r="H365" s="499" t="s">
        <v>2702</v>
      </c>
      <c r="I365" s="719">
        <v>-1293569276</v>
      </c>
      <c r="J365" s="314">
        <f t="shared" si="25"/>
        <v>-1293569.2760000001</v>
      </c>
      <c r="K365" t="str">
        <f>+VLOOKUP(D365,'plan de cuentas'!C:G,4,0)</f>
        <v>PASIVOS Y PATRIMONIO NETO</v>
      </c>
      <c r="L365" t="str">
        <f>VLOOKUP(D365,'plan de cuentas'!C:H,5,0)</f>
        <v>Cuentas por pagar comerciales</v>
      </c>
      <c r="M365" t="s">
        <v>3010</v>
      </c>
      <c r="N365" t="str">
        <f>VLOOKUP(D365,'plan de cuentas'!C:J,7,0)</f>
        <v>Pasivos corrientes</v>
      </c>
      <c r="O365" t="s">
        <v>5206</v>
      </c>
      <c r="P365" t="str">
        <f t="shared" si="28"/>
        <v>26002</v>
      </c>
      <c r="Q365" t="str">
        <f t="shared" si="29"/>
        <v>24</v>
      </c>
    </row>
    <row r="366" spans="1:17" s="414" customFormat="1" hidden="1" x14ac:dyDescent="0.25">
      <c r="A366" s="644" t="s">
        <v>5208</v>
      </c>
      <c r="B366" s="384">
        <v>6</v>
      </c>
      <c r="C366" s="710">
        <v>244026002117010</v>
      </c>
      <c r="D366" s="385" t="s">
        <v>1169</v>
      </c>
      <c r="E366" t="str">
        <f t="shared" si="26"/>
        <v>240402600211701</v>
      </c>
      <c r="F366" t="str">
        <f t="shared" si="27"/>
        <v>0</v>
      </c>
      <c r="G366">
        <f>+VLOOKUP(L366,BG!$D$10:$F$70,3,FALSE)</f>
        <v>19</v>
      </c>
      <c r="H366" s="385" t="s">
        <v>1170</v>
      </c>
      <c r="I366" s="720">
        <v>-771368636</v>
      </c>
      <c r="J366" s="314">
        <f t="shared" si="25"/>
        <v>-771368.63600000006</v>
      </c>
      <c r="K366" t="str">
        <f>+VLOOKUP(D366,'plan de cuentas'!C:G,4,0)</f>
        <v>PASIVOS Y PATRIMONIO NETO</v>
      </c>
      <c r="L366" t="str">
        <f>VLOOKUP(D366,'plan de cuentas'!C:H,5,0)</f>
        <v>Otros pasivos corrientes</v>
      </c>
      <c r="M366" t="str">
        <f>VLOOKUP(D366,'plan de cuentas'!C:I,6,0)</f>
        <v>Otros pasivos corrientes</v>
      </c>
      <c r="N366" t="str">
        <f>VLOOKUP(D366,'plan de cuentas'!C:J,7,0)</f>
        <v>Pasivos corrientes</v>
      </c>
      <c r="O366" t="s">
        <v>5206</v>
      </c>
      <c r="P366" t="str">
        <f t="shared" si="28"/>
        <v>26002</v>
      </c>
      <c r="Q366" t="str">
        <f t="shared" si="29"/>
        <v>24</v>
      </c>
    </row>
    <row r="367" spans="1:17" s="414" customFormat="1" hidden="1" x14ac:dyDescent="0.25">
      <c r="A367" s="644" t="s">
        <v>5208</v>
      </c>
      <c r="B367" s="383">
        <v>6</v>
      </c>
      <c r="C367" s="709">
        <v>244026002117990</v>
      </c>
      <c r="D367" s="499" t="s">
        <v>1171</v>
      </c>
      <c r="E367" t="str">
        <f t="shared" si="26"/>
        <v>240402600211799</v>
      </c>
      <c r="F367" t="str">
        <f t="shared" si="27"/>
        <v>0</v>
      </c>
      <c r="G367">
        <f>+VLOOKUP(L367,BG!$D$10:$F$70,3,FALSE)</f>
        <v>19</v>
      </c>
      <c r="H367" s="499" t="s">
        <v>1172</v>
      </c>
      <c r="I367" s="719">
        <v>-500678277</v>
      </c>
      <c r="J367" s="314">
        <f t="shared" si="25"/>
        <v>-500678.277</v>
      </c>
      <c r="K367" t="str">
        <f>+VLOOKUP(D367,'plan de cuentas'!C:G,4,0)</f>
        <v>PASIVOS Y PATRIMONIO NETO</v>
      </c>
      <c r="L367" t="str">
        <f>VLOOKUP(D367,'plan de cuentas'!C:H,5,0)</f>
        <v>Otros pasivos corrientes</v>
      </c>
      <c r="M367" t="str">
        <f>VLOOKUP(D367,'plan de cuentas'!C:I,6,0)</f>
        <v>Otros pasivos corrientes</v>
      </c>
      <c r="N367" t="str">
        <f>VLOOKUP(D367,'plan de cuentas'!C:J,7,0)</f>
        <v>Pasivos corrientes</v>
      </c>
      <c r="O367" t="s">
        <v>5206</v>
      </c>
      <c r="P367" t="str">
        <f t="shared" si="28"/>
        <v>26002</v>
      </c>
      <c r="Q367" t="str">
        <f t="shared" si="29"/>
        <v>24</v>
      </c>
    </row>
    <row r="368" spans="1:17" s="414" customFormat="1" hidden="1" x14ac:dyDescent="0.25">
      <c r="A368" s="644" t="s">
        <v>5208</v>
      </c>
      <c r="B368" s="384">
        <v>6</v>
      </c>
      <c r="C368" s="710">
        <v>244026002153990</v>
      </c>
      <c r="D368" s="385" t="s">
        <v>5150</v>
      </c>
      <c r="E368" t="str">
        <f t="shared" si="26"/>
        <v>240402600215399</v>
      </c>
      <c r="F368" t="str">
        <f t="shared" si="27"/>
        <v>0</v>
      </c>
      <c r="G368">
        <f>+VLOOKUP(L368,BG!$D$10:$F$70,3,FALSE)</f>
        <v>19</v>
      </c>
      <c r="H368" s="385" t="s">
        <v>4961</v>
      </c>
      <c r="I368" s="720">
        <v>-7131858</v>
      </c>
      <c r="J368" s="314">
        <f t="shared" si="25"/>
        <v>-7131.8580000000002</v>
      </c>
      <c r="K368" t="str">
        <f>+VLOOKUP(D368,'plan de cuentas'!C:G,4,0)</f>
        <v>PASIVOS Y PATRIMONIO NETO</v>
      </c>
      <c r="L368" t="str">
        <f>VLOOKUP(D368,'plan de cuentas'!C:H,5,0)</f>
        <v>Otros pasivos corrientes</v>
      </c>
      <c r="M368" t="str">
        <f>VLOOKUP(D368,'plan de cuentas'!C:I,6,0)</f>
        <v>Otros pasivos corrientes</v>
      </c>
      <c r="N368" t="str">
        <f>VLOOKUP(D368,'plan de cuentas'!C:J,7,0)</f>
        <v>Pasivos corrientes</v>
      </c>
      <c r="O368" t="s">
        <v>5206</v>
      </c>
      <c r="P368" t="str">
        <f t="shared" si="28"/>
        <v>26002</v>
      </c>
      <c r="Q368" t="str">
        <f t="shared" si="29"/>
        <v>24</v>
      </c>
    </row>
    <row r="369" spans="1:17" s="414" customFormat="1" hidden="1" x14ac:dyDescent="0.25">
      <c r="A369" s="644" t="s">
        <v>5208</v>
      </c>
      <c r="B369" s="383">
        <v>6</v>
      </c>
      <c r="C369" s="709">
        <v>244026002154990</v>
      </c>
      <c r="D369" s="499" t="s">
        <v>5187</v>
      </c>
      <c r="E369" t="str">
        <f t="shared" si="26"/>
        <v>240402600215499</v>
      </c>
      <c r="F369" t="str">
        <f t="shared" si="27"/>
        <v>0</v>
      </c>
      <c r="G369">
        <f>+VLOOKUP(L369,BG!$D$10:$F$70,3,FALSE)</f>
        <v>19</v>
      </c>
      <c r="H369" s="499" t="s">
        <v>4731</v>
      </c>
      <c r="I369" s="719">
        <v>-40228165</v>
      </c>
      <c r="J369" s="314">
        <f t="shared" si="25"/>
        <v>-40228.165000000001</v>
      </c>
      <c r="K369" t="str">
        <f>+VLOOKUP(D369,'plan de cuentas'!C:G,4,0)</f>
        <v>PASIVOS Y PATRIMONIO NETO</v>
      </c>
      <c r="L369" t="str">
        <f>VLOOKUP(D369,'plan de cuentas'!C:H,5,0)</f>
        <v>Otros pasivos corrientes</v>
      </c>
      <c r="M369" t="str">
        <f>VLOOKUP(D369,'plan de cuentas'!C:I,6,0)</f>
        <v>Otros pasivos corrientes</v>
      </c>
      <c r="N369" t="str">
        <f>VLOOKUP(D369,'plan de cuentas'!C:J,7,0)</f>
        <v>Pasivos corrientes</v>
      </c>
      <c r="O369" t="s">
        <v>5206</v>
      </c>
      <c r="P369" t="str">
        <f t="shared" si="28"/>
        <v>26002</v>
      </c>
      <c r="Q369" t="str">
        <f t="shared" si="29"/>
        <v>24</v>
      </c>
    </row>
    <row r="370" spans="1:17" s="414" customFormat="1" hidden="1" x14ac:dyDescent="0.25">
      <c r="A370" s="644" t="s">
        <v>5208</v>
      </c>
      <c r="B370" s="384">
        <v>6</v>
      </c>
      <c r="C370" s="710">
        <v>244026002191990</v>
      </c>
      <c r="D370" s="385" t="s">
        <v>1179</v>
      </c>
      <c r="E370" t="str">
        <f t="shared" si="26"/>
        <v>240402600219199</v>
      </c>
      <c r="F370" t="str">
        <f t="shared" si="27"/>
        <v>0</v>
      </c>
      <c r="G370">
        <f>+VLOOKUP(L370,BG!$D$10:$F$70,3,FALSE)</f>
        <v>19</v>
      </c>
      <c r="H370" s="385" t="s">
        <v>1180</v>
      </c>
      <c r="I370" s="720">
        <v>-503977</v>
      </c>
      <c r="J370" s="314">
        <f t="shared" si="25"/>
        <v>-503.97699999999998</v>
      </c>
      <c r="K370" t="str">
        <f>+VLOOKUP(D370,'plan de cuentas'!C:G,4,0)</f>
        <v>PASIVOS Y PATRIMONIO NETO</v>
      </c>
      <c r="L370" t="str">
        <f>VLOOKUP(D370,'plan de cuentas'!C:H,5,0)</f>
        <v>Otros pasivos corrientes</v>
      </c>
      <c r="M370" t="str">
        <f>VLOOKUP(D370,'plan de cuentas'!C:I,6,0)</f>
        <v>Otros pasivos corrientes</v>
      </c>
      <c r="N370" t="str">
        <f>VLOOKUP(D370,'plan de cuentas'!C:J,7,0)</f>
        <v>Pasivos corrientes</v>
      </c>
      <c r="O370" t="s">
        <v>5206</v>
      </c>
      <c r="P370" t="str">
        <f t="shared" si="28"/>
        <v>26002</v>
      </c>
      <c r="Q370" t="str">
        <f t="shared" si="29"/>
        <v>24</v>
      </c>
    </row>
    <row r="371" spans="1:17" s="414" customFormat="1" hidden="1" x14ac:dyDescent="0.25">
      <c r="A371" s="644" t="s">
        <v>5208</v>
      </c>
      <c r="B371" s="383">
        <v>6</v>
      </c>
      <c r="C371" s="709">
        <v>244026002192010</v>
      </c>
      <c r="D371" s="499" t="s">
        <v>3988</v>
      </c>
      <c r="E371" t="str">
        <f t="shared" si="26"/>
        <v>240402600219201</v>
      </c>
      <c r="F371" t="str">
        <f t="shared" si="27"/>
        <v>0</v>
      </c>
      <c r="G371">
        <f>+VLOOKUP(L371,BG!$D$10:$F$70,3,FALSE)</f>
        <v>19</v>
      </c>
      <c r="H371" s="499" t="s">
        <v>3989</v>
      </c>
      <c r="I371" s="719">
        <v>-5660333</v>
      </c>
      <c r="J371" s="314">
        <f t="shared" si="25"/>
        <v>-5660.3329999999996</v>
      </c>
      <c r="K371" t="str">
        <f>+VLOOKUP(D371,'plan de cuentas'!C:G,4,0)</f>
        <v>PASIVOS Y PATRIMONIO NETO</v>
      </c>
      <c r="L371" t="str">
        <f>VLOOKUP(D371,'plan de cuentas'!C:H,5,0)</f>
        <v>Otros pasivos corrientes</v>
      </c>
      <c r="M371" t="str">
        <f>VLOOKUP(D371,'plan de cuentas'!C:I,6,0)</f>
        <v>Otros pasivos corrientes</v>
      </c>
      <c r="N371" t="str">
        <f>VLOOKUP(D371,'plan de cuentas'!C:J,7,0)</f>
        <v>Pasivos corrientes</v>
      </c>
      <c r="O371" t="s">
        <v>5206</v>
      </c>
      <c r="P371" t="str">
        <f t="shared" si="28"/>
        <v>26002</v>
      </c>
      <c r="Q371" t="str">
        <f t="shared" si="29"/>
        <v>24</v>
      </c>
    </row>
    <row r="372" spans="1:17" s="414" customFormat="1" hidden="1" x14ac:dyDescent="0.25">
      <c r="A372" s="644" t="s">
        <v>5208</v>
      </c>
      <c r="B372" s="384">
        <v>6</v>
      </c>
      <c r="C372" s="710">
        <v>244026002231990</v>
      </c>
      <c r="D372" s="385" t="s">
        <v>2371</v>
      </c>
      <c r="E372" t="str">
        <f t="shared" si="26"/>
        <v>240402600223199</v>
      </c>
      <c r="F372" t="str">
        <f t="shared" si="27"/>
        <v>0</v>
      </c>
      <c r="G372">
        <f>+VLOOKUP(L372,BG!$D$10:$F$70,3,FALSE)</f>
        <v>19</v>
      </c>
      <c r="H372" s="385" t="s">
        <v>2704</v>
      </c>
      <c r="I372" s="720">
        <v>-171410</v>
      </c>
      <c r="J372" s="314">
        <f t="shared" si="25"/>
        <v>-171.41</v>
      </c>
      <c r="K372" t="str">
        <f>+VLOOKUP(D372,'plan de cuentas'!C:G,4,0)</f>
        <v>PASIVOS Y PATRIMONIO NETO</v>
      </c>
      <c r="L372" t="str">
        <f>VLOOKUP(D372,'plan de cuentas'!C:H,5,0)</f>
        <v>Otros pasivos corrientes</v>
      </c>
      <c r="M372" t="str">
        <f>VLOOKUP(D372,'plan de cuentas'!C:I,6,0)</f>
        <v>Otros pasivos corrientes</v>
      </c>
      <c r="N372" t="str">
        <f>VLOOKUP(D372,'plan de cuentas'!C:J,7,0)</f>
        <v>Pasivos corrientes</v>
      </c>
      <c r="O372" t="s">
        <v>5206</v>
      </c>
      <c r="P372" t="str">
        <f t="shared" si="28"/>
        <v>26002</v>
      </c>
      <c r="Q372" t="str">
        <f t="shared" si="29"/>
        <v>24</v>
      </c>
    </row>
    <row r="373" spans="1:17" s="414" customFormat="1" hidden="1" x14ac:dyDescent="0.25">
      <c r="A373" s="644" t="s">
        <v>5208</v>
      </c>
      <c r="B373" s="383">
        <v>6</v>
      </c>
      <c r="C373" s="709">
        <v>244026002240010</v>
      </c>
      <c r="D373" s="499" t="s">
        <v>1183</v>
      </c>
      <c r="E373" t="str">
        <f t="shared" si="26"/>
        <v>240402600224001</v>
      </c>
      <c r="F373" t="str">
        <f t="shared" si="27"/>
        <v>0</v>
      </c>
      <c r="G373">
        <f>+VLOOKUP(L373,BG!$D$10:$F$70,3,FALSE)</f>
        <v>19</v>
      </c>
      <c r="H373" s="499" t="s">
        <v>1184</v>
      </c>
      <c r="I373" s="719">
        <v>-110189</v>
      </c>
      <c r="J373" s="314">
        <f t="shared" si="25"/>
        <v>-110.18899999999999</v>
      </c>
      <c r="K373" t="str">
        <f>+VLOOKUP(D373,'plan de cuentas'!C:G,4,0)</f>
        <v>PASIVOS Y PATRIMONIO NETO</v>
      </c>
      <c r="L373" t="str">
        <f>VLOOKUP(D373,'plan de cuentas'!C:H,5,0)</f>
        <v>Otros pasivos corrientes</v>
      </c>
      <c r="M373" t="str">
        <f>VLOOKUP(D373,'plan de cuentas'!C:I,6,0)</f>
        <v>Otros pasivos corrientes</v>
      </c>
      <c r="N373" t="str">
        <f>VLOOKUP(D373,'plan de cuentas'!C:J,7,0)</f>
        <v>Pasivos corrientes</v>
      </c>
      <c r="O373" t="s">
        <v>5206</v>
      </c>
      <c r="P373" t="str">
        <f t="shared" si="28"/>
        <v>26002</v>
      </c>
      <c r="Q373" t="str">
        <f t="shared" si="29"/>
        <v>24</v>
      </c>
    </row>
    <row r="374" spans="1:17" s="414" customFormat="1" hidden="1" x14ac:dyDescent="0.25">
      <c r="A374" s="644" t="s">
        <v>5208</v>
      </c>
      <c r="B374" s="384">
        <v>6</v>
      </c>
      <c r="C374" s="710">
        <v>244026002888010</v>
      </c>
      <c r="D374" s="385" t="s">
        <v>5214</v>
      </c>
      <c r="E374" t="str">
        <f t="shared" si="26"/>
        <v>240402600288801</v>
      </c>
      <c r="F374" t="str">
        <f t="shared" si="27"/>
        <v>0</v>
      </c>
      <c r="G374">
        <f>+VLOOKUP(L374,BG!$D$10:$F$70,3,FALSE)</f>
        <v>19</v>
      </c>
      <c r="H374" s="385" t="s">
        <v>5247</v>
      </c>
      <c r="I374" s="720">
        <v>-14177645</v>
      </c>
      <c r="J374" s="314">
        <f t="shared" si="25"/>
        <v>-14177.645</v>
      </c>
      <c r="K374" t="str">
        <f>+VLOOKUP(D374,'plan de cuentas'!C:G,4,0)</f>
        <v>PASIVOS Y PATRIMONIO NETO</v>
      </c>
      <c r="L374" t="str">
        <f>VLOOKUP(D374,'plan de cuentas'!C:H,5,0)</f>
        <v>Otros pasivos corrientes</v>
      </c>
      <c r="M374" t="str">
        <f>VLOOKUP(D374,'plan de cuentas'!C:I,6,0)</f>
        <v>Otros pasivos corrientes</v>
      </c>
      <c r="N374" t="str">
        <f>VLOOKUP(D374,'plan de cuentas'!C:J,7,0)</f>
        <v>Pasivos corrientes</v>
      </c>
      <c r="O374" t="s">
        <v>5206</v>
      </c>
      <c r="P374" t="str">
        <f t="shared" si="28"/>
        <v>26002</v>
      </c>
      <c r="Q374" t="str">
        <f t="shared" si="29"/>
        <v>24</v>
      </c>
    </row>
    <row r="375" spans="1:17" s="414" customFormat="1" hidden="1" x14ac:dyDescent="0.25">
      <c r="A375" s="644" t="s">
        <v>5208</v>
      </c>
      <c r="B375" s="383">
        <v>6</v>
      </c>
      <c r="C375" s="709">
        <v>244026002890990</v>
      </c>
      <c r="D375" s="499" t="s">
        <v>5215</v>
      </c>
      <c r="E375" t="str">
        <f t="shared" si="26"/>
        <v>240402600289099</v>
      </c>
      <c r="F375" t="str">
        <f t="shared" si="27"/>
        <v>0</v>
      </c>
      <c r="G375">
        <f>+VLOOKUP(L375,BG!$D$10:$F$70,3,FALSE)</f>
        <v>19</v>
      </c>
      <c r="H375" s="499" t="s">
        <v>5248</v>
      </c>
      <c r="I375" s="719">
        <v>-18758804</v>
      </c>
      <c r="J375" s="314">
        <f t="shared" si="25"/>
        <v>-18758.804</v>
      </c>
      <c r="K375" t="str">
        <f>+VLOOKUP(D375,'plan de cuentas'!C:G,4,0)</f>
        <v>PASIVOS Y PATRIMONIO NETO</v>
      </c>
      <c r="L375" t="str">
        <f>VLOOKUP(D375,'plan de cuentas'!C:H,5,0)</f>
        <v>Otros pasivos corrientes</v>
      </c>
      <c r="M375" t="str">
        <f>VLOOKUP(D375,'plan de cuentas'!C:I,6,0)</f>
        <v>Otros pasivos corrientes</v>
      </c>
      <c r="N375" t="str">
        <f>VLOOKUP(D375,'plan de cuentas'!C:J,7,0)</f>
        <v>Pasivos corrientes</v>
      </c>
      <c r="O375" t="s">
        <v>5206</v>
      </c>
      <c r="P375" t="str">
        <f t="shared" si="28"/>
        <v>26002</v>
      </c>
      <c r="Q375" t="str">
        <f t="shared" si="29"/>
        <v>24</v>
      </c>
    </row>
    <row r="376" spans="1:17" s="414" customFormat="1" hidden="1" x14ac:dyDescent="0.25">
      <c r="A376" s="644" t="s">
        <v>5208</v>
      </c>
      <c r="B376" s="384">
        <v>6</v>
      </c>
      <c r="C376" s="710">
        <v>244026002891990</v>
      </c>
      <c r="D376" s="385" t="s">
        <v>5216</v>
      </c>
      <c r="E376" t="str">
        <f t="shared" si="26"/>
        <v>240402600289199</v>
      </c>
      <c r="F376" t="str">
        <f t="shared" si="27"/>
        <v>0</v>
      </c>
      <c r="G376">
        <f>+VLOOKUP(L376,BG!$D$10:$F$70,3,FALSE)</f>
        <v>19</v>
      </c>
      <c r="H376" s="385" t="s">
        <v>969</v>
      </c>
      <c r="I376" s="720">
        <v>-1226480041</v>
      </c>
      <c r="J376" s="314">
        <f t="shared" si="25"/>
        <v>-1226480.041</v>
      </c>
      <c r="K376" t="str">
        <f>+VLOOKUP(D376,'plan de cuentas'!C:G,4,0)</f>
        <v>PASIVOS Y PATRIMONIO NETO</v>
      </c>
      <c r="L376" t="str">
        <f>VLOOKUP(D376,'plan de cuentas'!C:H,5,0)</f>
        <v>Otros pasivos corrientes</v>
      </c>
      <c r="M376" t="str">
        <f>VLOOKUP(D376,'plan de cuentas'!C:I,6,0)</f>
        <v>Otros pasivos corrientes</v>
      </c>
      <c r="N376" t="str">
        <f>VLOOKUP(D376,'plan de cuentas'!C:J,7,0)</f>
        <v>Pasivos corrientes</v>
      </c>
      <c r="O376" t="s">
        <v>5206</v>
      </c>
      <c r="P376" t="str">
        <f t="shared" si="28"/>
        <v>26002</v>
      </c>
      <c r="Q376" t="str">
        <f t="shared" si="29"/>
        <v>24</v>
      </c>
    </row>
    <row r="377" spans="1:17" s="414" customFormat="1" hidden="1" x14ac:dyDescent="0.25">
      <c r="A377" s="644" t="s">
        <v>5208</v>
      </c>
      <c r="B377" s="383">
        <v>6</v>
      </c>
      <c r="C377" s="709">
        <v>244026002934990</v>
      </c>
      <c r="D377" s="499" t="s">
        <v>2383</v>
      </c>
      <c r="E377" t="str">
        <f t="shared" si="26"/>
        <v>240402600293499</v>
      </c>
      <c r="F377" t="str">
        <f t="shared" si="27"/>
        <v>0</v>
      </c>
      <c r="G377" t="e">
        <f>+VLOOKUP(L377,BG!$D$10:$F$70,3,FALSE)</f>
        <v>#N/A</v>
      </c>
      <c r="H377" s="499" t="s">
        <v>5249</v>
      </c>
      <c r="I377" s="549">
        <v>-3450000000</v>
      </c>
      <c r="J377" s="314">
        <f t="shared" si="25"/>
        <v>-3450000</v>
      </c>
      <c r="K377" t="str">
        <f>+VLOOKUP(D377,'plan de cuentas'!C:G,4,0)</f>
        <v>PASIVOS Y PATRIMONIO NETO</v>
      </c>
      <c r="L377" t="str">
        <f>VLOOKUP(D377,'plan de cuentas'!C:H,5,0)</f>
        <v>Otras Obligaciones diversas</v>
      </c>
      <c r="M377" t="str">
        <f>VLOOKUP(D377,'plan de cuentas'!C:I,6,0)</f>
        <v>Otros pasivos corrientes</v>
      </c>
      <c r="N377" t="str">
        <f>VLOOKUP(D377,'plan de cuentas'!C:J,7,0)</f>
        <v>Pasivos corrientes</v>
      </c>
      <c r="O377" t="s">
        <v>5206</v>
      </c>
      <c r="P377" t="str">
        <f t="shared" si="28"/>
        <v>26002</v>
      </c>
      <c r="Q377" t="str">
        <f t="shared" si="29"/>
        <v>24</v>
      </c>
    </row>
    <row r="378" spans="1:17" s="414" customFormat="1" hidden="1" x14ac:dyDescent="0.25">
      <c r="A378" s="644" t="s">
        <v>5208</v>
      </c>
      <c r="B378" s="384">
        <v>6</v>
      </c>
      <c r="C378" s="710">
        <v>244026002937990</v>
      </c>
      <c r="D378" s="385" t="s">
        <v>2385</v>
      </c>
      <c r="E378" t="str">
        <f t="shared" si="26"/>
        <v>240402600293799</v>
      </c>
      <c r="F378" t="str">
        <f t="shared" si="27"/>
        <v>0</v>
      </c>
      <c r="G378">
        <f>+VLOOKUP(L378,BG!$D$10:$F$70,3,FALSE)</f>
        <v>19</v>
      </c>
      <c r="H378" s="385" t="s">
        <v>2718</v>
      </c>
      <c r="I378" s="720">
        <v>-3456820</v>
      </c>
      <c r="J378" s="314">
        <f t="shared" si="25"/>
        <v>-3456.82</v>
      </c>
      <c r="K378" t="str">
        <f>+VLOOKUP(D378,'plan de cuentas'!C:G,4,0)</f>
        <v>PASIVOS Y PATRIMONIO NETO</v>
      </c>
      <c r="L378" t="str">
        <f>VLOOKUP(D378,'plan de cuentas'!C:H,5,0)</f>
        <v>Otros pasivos corrientes</v>
      </c>
      <c r="M378" t="str">
        <f>VLOOKUP(D378,'plan de cuentas'!C:I,6,0)</f>
        <v>Otros pasivos corrientes</v>
      </c>
      <c r="N378" t="str">
        <f>VLOOKUP(D378,'plan de cuentas'!C:J,7,0)</f>
        <v>Pasivos corrientes</v>
      </c>
      <c r="O378" t="s">
        <v>5206</v>
      </c>
      <c r="P378" t="str">
        <f t="shared" si="28"/>
        <v>26002</v>
      </c>
      <c r="Q378" t="str">
        <f t="shared" si="29"/>
        <v>24</v>
      </c>
    </row>
    <row r="379" spans="1:17" s="414" customFormat="1" hidden="1" x14ac:dyDescent="0.25">
      <c r="A379" s="644" t="s">
        <v>5208</v>
      </c>
      <c r="B379" s="383">
        <v>6</v>
      </c>
      <c r="C379" s="709">
        <v>244026002941990</v>
      </c>
      <c r="D379" s="499" t="s">
        <v>5217</v>
      </c>
      <c r="E379" t="str">
        <f t="shared" si="26"/>
        <v>240402600294199</v>
      </c>
      <c r="F379" t="str">
        <f t="shared" si="27"/>
        <v>0</v>
      </c>
      <c r="G379">
        <f>+VLOOKUP(L379,BG!$D$10:$F$70,3,FALSE)</f>
        <v>19</v>
      </c>
      <c r="H379" s="499" t="s">
        <v>5250</v>
      </c>
      <c r="I379" s="719">
        <v>-2330310386</v>
      </c>
      <c r="J379" s="314">
        <f t="shared" si="25"/>
        <v>-2330310.3859999999</v>
      </c>
      <c r="K379" t="str">
        <f>+VLOOKUP(D379,'plan de cuentas'!C:G,4,0)</f>
        <v>PASIVOS Y PATRIMONIO NETO</v>
      </c>
      <c r="L379" t="str">
        <f>VLOOKUP(D379,'plan de cuentas'!C:H,5,0)</f>
        <v>Otros pasivos corrientes</v>
      </c>
      <c r="M379" t="str">
        <f>VLOOKUP(D379,'plan de cuentas'!C:I,6,0)</f>
        <v>Otros pasivos corrientes</v>
      </c>
      <c r="N379" t="str">
        <f>VLOOKUP(D379,'plan de cuentas'!C:J,7,0)</f>
        <v>Pasivos corrientes</v>
      </c>
      <c r="O379" t="s">
        <v>5206</v>
      </c>
      <c r="P379" t="str">
        <f t="shared" si="28"/>
        <v>26002</v>
      </c>
      <c r="Q379" t="str">
        <f t="shared" si="29"/>
        <v>24</v>
      </c>
    </row>
    <row r="380" spans="1:17" hidden="1" x14ac:dyDescent="0.25">
      <c r="A380" s="644" t="s">
        <v>5208</v>
      </c>
      <c r="B380" s="384">
        <v>6</v>
      </c>
      <c r="C380" s="710">
        <v>244026002942990</v>
      </c>
      <c r="D380" s="385" t="s">
        <v>5218</v>
      </c>
      <c r="E380" t="str">
        <f t="shared" si="26"/>
        <v>240402600294299</v>
      </c>
      <c r="F380" t="str">
        <f t="shared" si="27"/>
        <v>0</v>
      </c>
      <c r="G380">
        <f>+VLOOKUP(L380,BG!$D$10:$F$70,3,FALSE)</f>
        <v>19</v>
      </c>
      <c r="H380" s="385" t="s">
        <v>5251</v>
      </c>
      <c r="I380" s="720">
        <v>-559289687</v>
      </c>
      <c r="J380" s="314">
        <f t="shared" si="25"/>
        <v>-559289.68700000003</v>
      </c>
      <c r="K380" t="str">
        <f>+VLOOKUP(D380,'plan de cuentas'!C:G,4,0)</f>
        <v>PASIVOS Y PATRIMONIO NETO</v>
      </c>
      <c r="L380" t="str">
        <f>VLOOKUP(D380,'plan de cuentas'!C:H,5,0)</f>
        <v>Otros pasivos corrientes</v>
      </c>
      <c r="M380" t="str">
        <f>VLOOKUP(D380,'plan de cuentas'!C:I,6,0)</f>
        <v>Otros pasivos corrientes</v>
      </c>
      <c r="N380" t="str">
        <f>VLOOKUP(D380,'plan de cuentas'!C:J,7,0)</f>
        <v>Pasivos corrientes</v>
      </c>
      <c r="O380" t="s">
        <v>5206</v>
      </c>
      <c r="P380" t="str">
        <f t="shared" si="28"/>
        <v>26002</v>
      </c>
      <c r="Q380" t="str">
        <f t="shared" si="29"/>
        <v>24</v>
      </c>
    </row>
    <row r="381" spans="1:17" hidden="1" x14ac:dyDescent="0.25">
      <c r="A381" s="644" t="s">
        <v>5208</v>
      </c>
      <c r="B381" s="383">
        <v>6</v>
      </c>
      <c r="C381" s="709">
        <v>244026002943010</v>
      </c>
      <c r="D381" s="499" t="s">
        <v>5219</v>
      </c>
      <c r="E381" t="str">
        <f t="shared" si="26"/>
        <v>240402600294301</v>
      </c>
      <c r="F381" t="str">
        <f t="shared" si="27"/>
        <v>0</v>
      </c>
      <c r="G381">
        <f>+VLOOKUP(L381,BG!$D$10:$F$70,3,FALSE)</f>
        <v>19</v>
      </c>
      <c r="H381" s="499" t="s">
        <v>5252</v>
      </c>
      <c r="I381" s="719">
        <v>-3672965</v>
      </c>
      <c r="J381" s="314">
        <f t="shared" si="25"/>
        <v>-3672.9650000000001</v>
      </c>
      <c r="K381" t="str">
        <f>+VLOOKUP(D381,'plan de cuentas'!C:G,4,0)</f>
        <v>PASIVOS Y PATRIMONIO NETO</v>
      </c>
      <c r="L381" t="str">
        <f>VLOOKUP(D381,'plan de cuentas'!C:H,5,0)</f>
        <v>Otros pasivos corrientes</v>
      </c>
      <c r="M381" t="str">
        <f>VLOOKUP(D381,'plan de cuentas'!C:I,6,0)</f>
        <v>Otros pasivos corrientes</v>
      </c>
      <c r="N381" t="str">
        <f>VLOOKUP(D381,'plan de cuentas'!C:J,7,0)</f>
        <v>Pasivos corrientes</v>
      </c>
      <c r="O381" t="s">
        <v>5206</v>
      </c>
      <c r="P381" t="str">
        <f t="shared" si="28"/>
        <v>26002</v>
      </c>
      <c r="Q381" t="str">
        <f t="shared" si="29"/>
        <v>24</v>
      </c>
    </row>
    <row r="382" spans="1:17" hidden="1" x14ac:dyDescent="0.25">
      <c r="A382" s="644" t="s">
        <v>5208</v>
      </c>
      <c r="B382" s="384">
        <v>6</v>
      </c>
      <c r="C382" s="710">
        <v>244026002944990</v>
      </c>
      <c r="D382" s="385" t="s">
        <v>5220</v>
      </c>
      <c r="E382" t="str">
        <f t="shared" si="26"/>
        <v>240402600294499</v>
      </c>
      <c r="F382" t="str">
        <f t="shared" si="27"/>
        <v>0</v>
      </c>
      <c r="G382">
        <f>+VLOOKUP(L382,BG!$D$10:$F$70,3,FALSE)</f>
        <v>19</v>
      </c>
      <c r="H382" s="385" t="s">
        <v>5253</v>
      </c>
      <c r="I382" s="720">
        <v>-143500092</v>
      </c>
      <c r="J382" s="314">
        <f t="shared" si="25"/>
        <v>-143500.092</v>
      </c>
      <c r="K382" t="str">
        <f>+VLOOKUP(D382,'plan de cuentas'!C:G,4,0)</f>
        <v>PASIVOS Y PATRIMONIO NETO</v>
      </c>
      <c r="L382" t="str">
        <f>VLOOKUP(D382,'plan de cuentas'!C:H,5,0)</f>
        <v>Otros pasivos corrientes</v>
      </c>
      <c r="M382" t="str">
        <f>VLOOKUP(D382,'plan de cuentas'!C:I,6,0)</f>
        <v>Otros pasivos corrientes</v>
      </c>
      <c r="N382" t="str">
        <f>VLOOKUP(D382,'plan de cuentas'!C:J,7,0)</f>
        <v>Pasivos corrientes</v>
      </c>
      <c r="O382" t="s">
        <v>5206</v>
      </c>
      <c r="P382" t="str">
        <f t="shared" si="28"/>
        <v>26002</v>
      </c>
      <c r="Q382" t="str">
        <f t="shared" si="29"/>
        <v>24</v>
      </c>
    </row>
    <row r="383" spans="1:17" hidden="1" x14ac:dyDescent="0.25">
      <c r="A383" s="644" t="s">
        <v>5208</v>
      </c>
      <c r="B383" s="383">
        <v>6</v>
      </c>
      <c r="C383" s="709">
        <v>244026002945990</v>
      </c>
      <c r="D383" s="499" t="s">
        <v>5221</v>
      </c>
      <c r="E383" t="str">
        <f t="shared" si="26"/>
        <v>240402600294599</v>
      </c>
      <c r="F383" t="str">
        <f t="shared" si="27"/>
        <v>0</v>
      </c>
      <c r="G383">
        <f>+VLOOKUP(L383,BG!$D$10:$F$70,3,FALSE)</f>
        <v>19</v>
      </c>
      <c r="H383" s="499" t="s">
        <v>5254</v>
      </c>
      <c r="I383" s="719">
        <v>-167895788</v>
      </c>
      <c r="J383" s="314">
        <f t="shared" si="25"/>
        <v>-167895.788</v>
      </c>
      <c r="K383" t="str">
        <f>+VLOOKUP(D383,'plan de cuentas'!C:G,4,0)</f>
        <v>PASIVOS Y PATRIMONIO NETO</v>
      </c>
      <c r="L383" t="str">
        <f>VLOOKUP(D383,'plan de cuentas'!C:H,5,0)</f>
        <v>Otros pasivos corrientes</v>
      </c>
      <c r="M383" t="str">
        <f>VLOOKUP(D383,'plan de cuentas'!C:I,6,0)</f>
        <v>Otros pasivos corrientes</v>
      </c>
      <c r="N383" t="str">
        <f>VLOOKUP(D383,'plan de cuentas'!C:J,7,0)</f>
        <v>Pasivos corrientes</v>
      </c>
      <c r="O383" t="s">
        <v>5206</v>
      </c>
      <c r="P383" t="str">
        <f t="shared" si="28"/>
        <v>26002</v>
      </c>
      <c r="Q383" t="str">
        <f t="shared" si="29"/>
        <v>24</v>
      </c>
    </row>
    <row r="384" spans="1:17" s="414" customFormat="1" hidden="1" x14ac:dyDescent="0.25">
      <c r="A384" s="644" t="s">
        <v>5208</v>
      </c>
      <c r="B384" s="384">
        <v>6</v>
      </c>
      <c r="C384" s="710">
        <v>244026002946990</v>
      </c>
      <c r="D384" s="385" t="s">
        <v>5222</v>
      </c>
      <c r="E384" t="str">
        <f t="shared" si="26"/>
        <v>240402600294699</v>
      </c>
      <c r="F384" t="str">
        <f t="shared" si="27"/>
        <v>0</v>
      </c>
      <c r="G384">
        <f>+VLOOKUP(L384,BG!$D$10:$F$70,3,FALSE)</f>
        <v>19</v>
      </c>
      <c r="H384" s="385" t="s">
        <v>953</v>
      </c>
      <c r="I384" s="720">
        <v>-24109728</v>
      </c>
      <c r="J384" s="314">
        <f t="shared" si="25"/>
        <v>-24109.727999999999</v>
      </c>
      <c r="K384" t="str">
        <f>+VLOOKUP(D384,'plan de cuentas'!C:G,4,0)</f>
        <v>PASIVOS Y PATRIMONIO NETO</v>
      </c>
      <c r="L384" t="str">
        <f>VLOOKUP(D384,'plan de cuentas'!C:H,5,0)</f>
        <v>Otros pasivos corrientes</v>
      </c>
      <c r="M384" t="str">
        <f>VLOOKUP(D384,'plan de cuentas'!C:I,6,0)</f>
        <v>Otros pasivos corrientes</v>
      </c>
      <c r="N384" t="str">
        <f>VLOOKUP(D384,'plan de cuentas'!C:J,7,0)</f>
        <v>Pasivos corrientes</v>
      </c>
      <c r="O384" t="s">
        <v>5206</v>
      </c>
      <c r="P384" t="str">
        <f t="shared" si="28"/>
        <v>26002</v>
      </c>
      <c r="Q384" t="str">
        <f t="shared" si="29"/>
        <v>24</v>
      </c>
    </row>
    <row r="385" spans="1:17" s="414" customFormat="1" hidden="1" x14ac:dyDescent="0.25">
      <c r="A385" s="644" t="s">
        <v>5208</v>
      </c>
      <c r="B385" s="383">
        <v>6</v>
      </c>
      <c r="C385" s="709">
        <v>244026002947990</v>
      </c>
      <c r="D385" s="499" t="s">
        <v>5223</v>
      </c>
      <c r="E385" t="str">
        <f t="shared" si="26"/>
        <v>240402600294799</v>
      </c>
      <c r="F385" t="str">
        <f t="shared" si="27"/>
        <v>0</v>
      </c>
      <c r="G385">
        <f>+VLOOKUP(L385,BG!$D$10:$F$70,3,FALSE)</f>
        <v>19</v>
      </c>
      <c r="H385" s="499" t="s">
        <v>5255</v>
      </c>
      <c r="I385" s="719">
        <v>-41640758</v>
      </c>
      <c r="J385" s="314">
        <f t="shared" si="25"/>
        <v>-41640.758000000002</v>
      </c>
      <c r="K385" t="str">
        <f>+VLOOKUP(D385,'plan de cuentas'!C:G,4,0)</f>
        <v>PASIVOS Y PATRIMONIO NETO</v>
      </c>
      <c r="L385" t="str">
        <f>VLOOKUP(D385,'plan de cuentas'!C:H,5,0)</f>
        <v>Otros pasivos corrientes</v>
      </c>
      <c r="M385" t="str">
        <f>VLOOKUP(D385,'plan de cuentas'!C:I,6,0)</f>
        <v>Otros pasivos corrientes</v>
      </c>
      <c r="N385" t="str">
        <f>VLOOKUP(D385,'plan de cuentas'!C:J,7,0)</f>
        <v>Pasivos corrientes</v>
      </c>
      <c r="O385"/>
      <c r="P385" t="str">
        <f t="shared" si="28"/>
        <v>26002</v>
      </c>
      <c r="Q385" t="str">
        <f t="shared" si="29"/>
        <v>24</v>
      </c>
    </row>
    <row r="386" spans="1:17" s="414" customFormat="1" hidden="1" x14ac:dyDescent="0.25">
      <c r="A386" s="644" t="s">
        <v>5208</v>
      </c>
      <c r="B386" s="384">
        <v>6</v>
      </c>
      <c r="C386" s="710">
        <v>244026002948990</v>
      </c>
      <c r="D386" s="385" t="s">
        <v>5224</v>
      </c>
      <c r="E386" t="str">
        <f t="shared" si="26"/>
        <v>240402600294899</v>
      </c>
      <c r="F386" t="str">
        <f t="shared" si="27"/>
        <v>0</v>
      </c>
      <c r="G386">
        <f>+VLOOKUP(L386,BG!$D$10:$F$70,3,FALSE)</f>
        <v>19</v>
      </c>
      <c r="H386" s="385" t="s">
        <v>5256</v>
      </c>
      <c r="I386" s="720">
        <v>-294782510</v>
      </c>
      <c r="J386" s="314">
        <f t="shared" ref="J386:J449" si="30">I386/1000</f>
        <v>-294782.51</v>
      </c>
      <c r="K386" t="str">
        <f>+VLOOKUP(D386,'plan de cuentas'!C:G,4,0)</f>
        <v>PASIVOS Y PATRIMONIO NETO</v>
      </c>
      <c r="L386" t="str">
        <f>VLOOKUP(D386,'plan de cuentas'!C:H,5,0)</f>
        <v>Otros pasivos corrientes</v>
      </c>
      <c r="M386" t="str">
        <f>VLOOKUP(D386,'plan de cuentas'!C:I,6,0)</f>
        <v>Otros pasivos corrientes</v>
      </c>
      <c r="N386" t="str">
        <f>VLOOKUP(D386,'plan de cuentas'!C:J,7,0)</f>
        <v>Pasivos corrientes</v>
      </c>
      <c r="O386"/>
      <c r="P386" t="str">
        <f t="shared" si="28"/>
        <v>26002</v>
      </c>
      <c r="Q386" t="str">
        <f t="shared" si="29"/>
        <v>24</v>
      </c>
    </row>
    <row r="387" spans="1:17" s="414" customFormat="1" hidden="1" x14ac:dyDescent="0.25">
      <c r="A387" s="644" t="s">
        <v>5208</v>
      </c>
      <c r="B387" s="383">
        <v>6</v>
      </c>
      <c r="C387" s="709">
        <v>244026002950990</v>
      </c>
      <c r="D387" s="499" t="s">
        <v>5225</v>
      </c>
      <c r="E387" t="str">
        <f t="shared" si="26"/>
        <v>240402600295099</v>
      </c>
      <c r="F387" t="str">
        <f t="shared" si="27"/>
        <v>0</v>
      </c>
      <c r="G387">
        <f>+VLOOKUP(L387,BG!$D$10:$F$70,3,FALSE)</f>
        <v>19</v>
      </c>
      <c r="H387" s="499" t="s">
        <v>5257</v>
      </c>
      <c r="I387" s="719">
        <v>-7247557</v>
      </c>
      <c r="J387" s="314">
        <f t="shared" si="30"/>
        <v>-7247.5569999999998</v>
      </c>
      <c r="K387" t="str">
        <f>+VLOOKUP(D387,'plan de cuentas'!C:G,4,0)</f>
        <v>PASIVOS Y PATRIMONIO NETO</v>
      </c>
      <c r="L387" t="str">
        <f>VLOOKUP(D387,'plan de cuentas'!C:H,5,0)</f>
        <v>Otros pasivos corrientes</v>
      </c>
      <c r="M387" t="str">
        <f>VLOOKUP(D387,'plan de cuentas'!C:I,6,0)</f>
        <v>Otros pasivos corrientes</v>
      </c>
      <c r="N387" t="str">
        <f>VLOOKUP(D387,'plan de cuentas'!C:J,7,0)</f>
        <v>Pasivos corrientes</v>
      </c>
      <c r="O387"/>
      <c r="P387" t="str">
        <f t="shared" si="28"/>
        <v>26002</v>
      </c>
      <c r="Q387" t="str">
        <f t="shared" si="29"/>
        <v>24</v>
      </c>
    </row>
    <row r="388" spans="1:17" s="414" customFormat="1" hidden="1" x14ac:dyDescent="0.25">
      <c r="A388" s="644" t="s">
        <v>5208</v>
      </c>
      <c r="B388" s="384">
        <v>6</v>
      </c>
      <c r="C388" s="710">
        <v>244026002999990</v>
      </c>
      <c r="D388" s="385" t="s">
        <v>5226</v>
      </c>
      <c r="E388" t="str">
        <f t="shared" si="26"/>
        <v>240402600299999</v>
      </c>
      <c r="F388" t="str">
        <f t="shared" si="27"/>
        <v>0</v>
      </c>
      <c r="G388">
        <f>+VLOOKUP(L388,BG!$D$10:$F$70,3,FALSE)</f>
        <v>19</v>
      </c>
      <c r="H388" s="385" t="s">
        <v>5258</v>
      </c>
      <c r="I388" s="720">
        <v>-50063135</v>
      </c>
      <c r="J388" s="314">
        <f t="shared" si="30"/>
        <v>-50063.135000000002</v>
      </c>
      <c r="K388" t="str">
        <f>+VLOOKUP(D388,'plan de cuentas'!C:G,4,0)</f>
        <v>PASIVOS Y PATRIMONIO NETO</v>
      </c>
      <c r="L388" t="str">
        <f>VLOOKUP(D388,'plan de cuentas'!C:H,5,0)</f>
        <v>Otros pasivos corrientes</v>
      </c>
      <c r="M388" t="str">
        <f>VLOOKUP(D388,'plan de cuentas'!C:I,6,0)</f>
        <v>Otros pasivos corrientes</v>
      </c>
      <c r="N388" t="str">
        <f>VLOOKUP(D388,'plan de cuentas'!C:J,7,0)</f>
        <v>Pasivos corrientes</v>
      </c>
      <c r="O388"/>
      <c r="P388" t="str">
        <f t="shared" si="28"/>
        <v>26002</v>
      </c>
      <c r="Q388" t="str">
        <f t="shared" si="29"/>
        <v>24</v>
      </c>
    </row>
    <row r="389" spans="1:17" s="414" customFormat="1" hidden="1" x14ac:dyDescent="0.25">
      <c r="A389" s="644" t="s">
        <v>5208</v>
      </c>
      <c r="B389" s="383">
        <v>6</v>
      </c>
      <c r="C389" s="709">
        <v>251027001001990</v>
      </c>
      <c r="D389" s="499" t="s">
        <v>1187</v>
      </c>
      <c r="E389" t="str">
        <f t="shared" ref="E389:E452" si="31">+MID(D389,3,2)&amp;+MID(D389,6,1)&amp;+MID(D389,8,2)&amp;+MID(D389,11,3)&amp;+MID(D389,17,2)&amp;+MID(D389,20,3)&amp;+MID(D389,24,2)</f>
        <v>250102700100199</v>
      </c>
      <c r="F389" t="str">
        <f t="shared" ref="F389:F452" si="32">MID(E389,3,1)</f>
        <v>0</v>
      </c>
      <c r="G389">
        <f>+VLOOKUP(L389,BG!$D$10:$F$70,3,FALSE)</f>
        <v>17</v>
      </c>
      <c r="H389" s="499" t="s">
        <v>1188</v>
      </c>
      <c r="I389" s="719">
        <v>-2731016872</v>
      </c>
      <c r="J389" s="314">
        <f t="shared" si="30"/>
        <v>-2731016.872</v>
      </c>
      <c r="K389" t="str">
        <f>+VLOOKUP(D389,'plan de cuentas'!C:G,4,0)</f>
        <v>PASIVOS Y PATRIMONIO NETO</v>
      </c>
      <c r="L389" t="str">
        <f>VLOOKUP(D389,'plan de cuentas'!C:H,5,0)</f>
        <v>Impuestos a pagar</v>
      </c>
      <c r="M389" t="str">
        <f>VLOOKUP(D389,'plan de cuentas'!C:I,6,0)</f>
        <v xml:space="preserve">Acreedores Fiscales </v>
      </c>
      <c r="N389" t="str">
        <f>VLOOKUP(D389,'plan de cuentas'!C:J,7,0)</f>
        <v>Pasivos corrientes</v>
      </c>
      <c r="O389"/>
      <c r="P389" t="str">
        <f t="shared" ref="P389:P452" si="33">MID(E389,6,5)</f>
        <v>27001</v>
      </c>
      <c r="Q389" t="str">
        <f t="shared" ref="Q389:Q452" si="34">+LEFT(E389,2)</f>
        <v>25</v>
      </c>
    </row>
    <row r="390" spans="1:17" s="414" customFormat="1" hidden="1" x14ac:dyDescent="0.25">
      <c r="A390" s="644" t="s">
        <v>5208</v>
      </c>
      <c r="B390" s="384">
        <v>6</v>
      </c>
      <c r="C390" s="710">
        <v>251027201002990</v>
      </c>
      <c r="D390" s="385" t="s">
        <v>1191</v>
      </c>
      <c r="E390" t="str">
        <f t="shared" si="31"/>
        <v>250102720100299</v>
      </c>
      <c r="F390" t="str">
        <f t="shared" si="32"/>
        <v>0</v>
      </c>
      <c r="G390">
        <f>+VLOOKUP(L390,BG!$D$10:$F$70,3,FALSE)</f>
        <v>16</v>
      </c>
      <c r="H390" s="385" t="s">
        <v>1192</v>
      </c>
      <c r="I390" s="720">
        <v>-734773483</v>
      </c>
      <c r="J390" s="314">
        <f t="shared" si="30"/>
        <v>-734773.48300000001</v>
      </c>
      <c r="K390" t="str">
        <f>+VLOOKUP(D390,'plan de cuentas'!C:G,4,0)</f>
        <v>PASIVOS Y PATRIMONIO NETO</v>
      </c>
      <c r="L390" t="str">
        <f>VLOOKUP(D390,'plan de cuentas'!C:H,5,0)</f>
        <v>Remuneraciones y cargas sociales a pagar</v>
      </c>
      <c r="M390" s="382" t="s">
        <v>93</v>
      </c>
      <c r="N390" t="str">
        <f>VLOOKUP(D390,'plan de cuentas'!C:J,7,0)</f>
        <v>Pasivos corrientes</v>
      </c>
      <c r="O390"/>
      <c r="P390" t="str">
        <f t="shared" si="33"/>
        <v>27201</v>
      </c>
      <c r="Q390" t="str">
        <f t="shared" si="34"/>
        <v>25</v>
      </c>
    </row>
    <row r="391" spans="1:17" s="414" customFormat="1" hidden="1" x14ac:dyDescent="0.25">
      <c r="A391" s="644" t="s">
        <v>5208</v>
      </c>
      <c r="B391" s="383">
        <v>6</v>
      </c>
      <c r="C391" s="709">
        <v>311040001001990</v>
      </c>
      <c r="D391" s="499" t="s">
        <v>1196</v>
      </c>
      <c r="E391" t="str">
        <f t="shared" si="31"/>
        <v>310104000100199</v>
      </c>
      <c r="F391" t="str">
        <f t="shared" si="32"/>
        <v>0</v>
      </c>
      <c r="G391">
        <f>+VLOOKUP(L391,BG!$D$10:$F$70,3,FALSE)</f>
        <v>20</v>
      </c>
      <c r="H391" s="499" t="s">
        <v>1195</v>
      </c>
      <c r="I391" s="719">
        <v>-377818000000</v>
      </c>
      <c r="J391" s="314">
        <f t="shared" si="30"/>
        <v>-377818000</v>
      </c>
      <c r="K391" t="str">
        <f>+VLOOKUP(D391,'plan de cuentas'!C:G,4,0)</f>
        <v>PASIVOS Y PATRIMONIO NETO</v>
      </c>
      <c r="L391" t="str">
        <f>VLOOKUP(D391,'plan de cuentas'!C:H,5,0)</f>
        <v>Capital integrado</v>
      </c>
      <c r="M391" t="str">
        <f>VLOOKUP(D391,'plan de cuentas'!C:I,6,0)</f>
        <v>Monto Capital Social</v>
      </c>
      <c r="N391" t="str">
        <f>VLOOKUP(D391,'plan de cuentas'!C:J,7,0)</f>
        <v>Patrimonio Neto</v>
      </c>
      <c r="O391"/>
      <c r="P391" t="str">
        <f t="shared" si="33"/>
        <v>40001</v>
      </c>
      <c r="Q391" t="str">
        <f t="shared" si="34"/>
        <v>31</v>
      </c>
    </row>
    <row r="392" spans="1:17" s="414" customFormat="1" hidden="1" x14ac:dyDescent="0.25">
      <c r="A392" s="644" t="s">
        <v>5208</v>
      </c>
      <c r="B392" s="384">
        <v>7</v>
      </c>
      <c r="C392" s="710">
        <v>312040400000990</v>
      </c>
      <c r="D392" s="385" t="s">
        <v>1198</v>
      </c>
      <c r="E392" t="str">
        <f t="shared" si="31"/>
        <v>310204040000099</v>
      </c>
      <c r="F392" t="str">
        <f t="shared" si="32"/>
        <v>0</v>
      </c>
      <c r="G392">
        <f>+VLOOKUP(L392,BG!$D$10:$F$70,3,FALSE)</f>
        <v>20</v>
      </c>
      <c r="H392" s="385" t="s">
        <v>1197</v>
      </c>
      <c r="I392" s="720">
        <v>-75940709</v>
      </c>
      <c r="J392" s="314">
        <f t="shared" si="30"/>
        <v>-75940.709000000003</v>
      </c>
      <c r="K392" t="str">
        <f>+VLOOKUP(D392,'plan de cuentas'!C:G,4,0)</f>
        <v>PASIVOS Y PATRIMONIO NETO</v>
      </c>
      <c r="L392" t="str">
        <f>VLOOKUP(D392,'plan de cuentas'!C:H,5,0)</f>
        <v>Aportes no Capitalizados</v>
      </c>
      <c r="M392" t="str">
        <f>VLOOKUP(D392,'plan de cuentas'!C:I,6,0)</f>
        <v>Monto Aportes No Capitalizados</v>
      </c>
      <c r="N392" t="str">
        <f>VLOOKUP(D392,'plan de cuentas'!C:J,7,0)</f>
        <v>Patrimonio Neto</v>
      </c>
      <c r="O392"/>
      <c r="P392" t="str">
        <f t="shared" si="33"/>
        <v>40400</v>
      </c>
      <c r="Q392" t="str">
        <f t="shared" si="34"/>
        <v>31</v>
      </c>
    </row>
    <row r="393" spans="1:17" s="414" customFormat="1" x14ac:dyDescent="0.25">
      <c r="A393" s="644" t="s">
        <v>5208</v>
      </c>
      <c r="B393" s="383">
        <v>6</v>
      </c>
      <c r="C393" s="709">
        <v>313040801001990</v>
      </c>
      <c r="D393" s="499" t="s">
        <v>1201</v>
      </c>
      <c r="E393" t="str">
        <f t="shared" si="31"/>
        <v>310304080100199</v>
      </c>
      <c r="F393" t="str">
        <f t="shared" si="32"/>
        <v>0</v>
      </c>
      <c r="G393">
        <f>+VLOOKUP(L393,BG!$D$10:$F$70,3,FALSE)</f>
        <v>21</v>
      </c>
      <c r="H393" s="499" t="s">
        <v>1202</v>
      </c>
      <c r="I393" s="719">
        <v>-2686623331</v>
      </c>
      <c r="J393" s="314">
        <f t="shared" si="30"/>
        <v>-2686623.3309999998</v>
      </c>
      <c r="K393" t="str">
        <f>+VLOOKUP(D393,'plan de cuentas'!C:G,4,0)</f>
        <v>PASIVOS Y PATRIMONIO NETO</v>
      </c>
      <c r="L393" t="str">
        <f>VLOOKUP(D393,'plan de cuentas'!C:H,5,0)</f>
        <v>Reserva de revalúo</v>
      </c>
      <c r="M393" t="str">
        <f>VLOOKUP(D393,'plan de cuentas'!C:I,6,0)</f>
        <v>a)  Reserva de revalúo</v>
      </c>
      <c r="N393" t="str">
        <f>VLOOKUP(D393,'plan de cuentas'!C:J,7,0)</f>
        <v>Patrimonio Neto</v>
      </c>
      <c r="O393"/>
      <c r="P393" t="str">
        <f t="shared" si="33"/>
        <v>40801</v>
      </c>
      <c r="Q393" t="str">
        <f t="shared" si="34"/>
        <v>31</v>
      </c>
    </row>
    <row r="394" spans="1:17" s="414" customFormat="1" x14ac:dyDescent="0.25">
      <c r="A394" s="644" t="s">
        <v>5208</v>
      </c>
      <c r="B394" s="384">
        <v>6</v>
      </c>
      <c r="C394" s="710">
        <v>313040801002990</v>
      </c>
      <c r="D394" s="385" t="s">
        <v>2388</v>
      </c>
      <c r="E394" t="str">
        <f t="shared" si="31"/>
        <v>310304080100299</v>
      </c>
      <c r="F394" t="str">
        <f t="shared" si="32"/>
        <v>0</v>
      </c>
      <c r="G394">
        <f>+VLOOKUP(L394,BG!$D$10:$F$70,3,FALSE)</f>
        <v>21</v>
      </c>
      <c r="H394" s="385" t="s">
        <v>2721</v>
      </c>
      <c r="I394" s="720">
        <v>-1429066369</v>
      </c>
      <c r="J394" s="314">
        <f t="shared" si="30"/>
        <v>-1429066.3689999999</v>
      </c>
      <c r="K394" t="str">
        <f>+VLOOKUP(D394,'plan de cuentas'!C:G,4,0)</f>
        <v>PASIVOS Y PATRIMONIO NETO</v>
      </c>
      <c r="L394" t="str">
        <f>VLOOKUP(D394,'plan de cuentas'!C:H,5,0)</f>
        <v>Reservas por Revalorizacion</v>
      </c>
      <c r="M394" t="str">
        <f>VLOOKUP(D394,'plan de cuentas'!C:I,6,0)</f>
        <v>e) Reservas de Revaluo Tecnico</v>
      </c>
      <c r="N394" t="str">
        <f>VLOOKUP(D394,'plan de cuentas'!C:J,7,0)</f>
        <v>Patrimonio Neto</v>
      </c>
      <c r="O394"/>
      <c r="P394" t="str">
        <f t="shared" si="33"/>
        <v>40801</v>
      </c>
      <c r="Q394" t="str">
        <f t="shared" si="34"/>
        <v>31</v>
      </c>
    </row>
    <row r="395" spans="1:17" s="414" customFormat="1" x14ac:dyDescent="0.25">
      <c r="A395" s="644" t="s">
        <v>5208</v>
      </c>
      <c r="B395" s="383">
        <v>6</v>
      </c>
      <c r="C395" s="709">
        <v>314042401001990</v>
      </c>
      <c r="D395" s="499" t="s">
        <v>1205</v>
      </c>
      <c r="E395" t="str">
        <f t="shared" si="31"/>
        <v>310404240100199</v>
      </c>
      <c r="F395" t="str">
        <f t="shared" si="32"/>
        <v>0</v>
      </c>
      <c r="G395">
        <f>+VLOOKUP(L395,BG!$D$10:$F$70,3,FALSE)</f>
        <v>21</v>
      </c>
      <c r="H395" s="499" t="s">
        <v>1204</v>
      </c>
      <c r="I395" s="719">
        <v>-14264716712</v>
      </c>
      <c r="J395" s="314">
        <f t="shared" si="30"/>
        <v>-14264716.711999999</v>
      </c>
      <c r="K395" t="str">
        <f>+VLOOKUP(D395,'plan de cuentas'!C:G,4,0)</f>
        <v>PASIVOS Y PATRIMONIO NETO</v>
      </c>
      <c r="L395" t="str">
        <f>VLOOKUP(D395,'plan de cuentas'!C:H,5,0)</f>
        <v>Reserva legal</v>
      </c>
      <c r="M395" t="str">
        <f>VLOOKUP(D395,'plan de cuentas'!C:I,6,0)</f>
        <v>b) Reserva legal</v>
      </c>
      <c r="N395" t="str">
        <f>VLOOKUP(D395,'plan de cuentas'!C:J,7,0)</f>
        <v>Patrimonio Neto</v>
      </c>
      <c r="O395"/>
      <c r="P395" t="str">
        <f t="shared" si="33"/>
        <v>42401</v>
      </c>
      <c r="Q395" t="str">
        <f t="shared" si="34"/>
        <v>31</v>
      </c>
    </row>
    <row r="396" spans="1:17" s="414" customFormat="1" hidden="1" x14ac:dyDescent="0.25">
      <c r="A396" s="644" t="s">
        <v>5208</v>
      </c>
      <c r="B396" s="384">
        <v>6</v>
      </c>
      <c r="C396" s="710">
        <v>315041601000990</v>
      </c>
      <c r="D396" s="385" t="s">
        <v>4038</v>
      </c>
      <c r="E396" t="str">
        <f t="shared" si="31"/>
        <v>310504160100099</v>
      </c>
      <c r="F396" t="str">
        <f t="shared" si="32"/>
        <v>0</v>
      </c>
      <c r="G396">
        <f>+VLOOKUP(L396,BG!$D$10:$F$70,3,FALSE)</f>
        <v>23</v>
      </c>
      <c r="H396" s="385" t="s">
        <v>4039</v>
      </c>
      <c r="I396" s="720">
        <v>-426310456977</v>
      </c>
      <c r="J396" s="314">
        <f t="shared" si="30"/>
        <v>-426310456.977</v>
      </c>
      <c r="K396" t="str">
        <f>+VLOOKUP(D396,'plan de cuentas'!C:G,4,0)</f>
        <v>PASIVOS Y PATRIMONIO NETO</v>
      </c>
      <c r="L396" t="str">
        <f>VLOOKUP(D396,'plan de cuentas'!C:H,5,0)</f>
        <v>Resultados acumulados</v>
      </c>
      <c r="M396" t="str">
        <f>VLOOKUP(D396,'plan de cuentas'!C:I,6,0)</f>
        <v>Resultado de Ejercicio Anterior</v>
      </c>
      <c r="N396" t="str">
        <f>VLOOKUP(D396,'plan de cuentas'!C:J,7,0)</f>
        <v>Patrimonio Neto</v>
      </c>
      <c r="O396"/>
      <c r="P396" t="str">
        <f t="shared" si="33"/>
        <v>41601</v>
      </c>
      <c r="Q396" t="str">
        <f t="shared" si="34"/>
        <v>31</v>
      </c>
    </row>
    <row r="397" spans="1:17" s="674" customFormat="1" hidden="1" x14ac:dyDescent="0.25">
      <c r="A397" s="644" t="s">
        <v>5208</v>
      </c>
      <c r="B397" s="671">
        <v>6</v>
      </c>
      <c r="C397" s="714">
        <v>315042001000990</v>
      </c>
      <c r="D397" s="706" t="s">
        <v>4041</v>
      </c>
      <c r="E397" s="672" t="str">
        <f t="shared" si="31"/>
        <v>310504200100099</v>
      </c>
      <c r="F397" s="672" t="str">
        <f t="shared" si="32"/>
        <v>0</v>
      </c>
      <c r="G397">
        <f>+VLOOKUP(L397,BG!$D$10:$F$70,3,FALSE)</f>
        <v>23</v>
      </c>
      <c r="H397" s="706" t="s">
        <v>4042</v>
      </c>
      <c r="I397" s="727">
        <v>426310456977</v>
      </c>
      <c r="J397" s="493">
        <f t="shared" si="30"/>
        <v>426310456.977</v>
      </c>
      <c r="K397" s="672" t="str">
        <f>+VLOOKUP(D397,'plan de cuentas'!C:G,4,0)</f>
        <v>PASIVOS Y PATRIMONIO NETO</v>
      </c>
      <c r="L397" s="672" t="str">
        <f>VLOOKUP(D397,'plan de cuentas'!C:H,5,0)</f>
        <v>Resultados acumulados</v>
      </c>
      <c r="M397" s="672" t="str">
        <f>VLOOKUP(D397,'plan de cuentas'!C:I,6,0)</f>
        <v>Resultado de Ejercicio Anterior</v>
      </c>
      <c r="N397" s="672" t="str">
        <f>VLOOKUP(D397,'plan de cuentas'!C:J,7,0)</f>
        <v>Patrimonio Neto</v>
      </c>
      <c r="O397" s="672"/>
      <c r="P397" t="str">
        <f t="shared" si="33"/>
        <v>42001</v>
      </c>
      <c r="Q397" t="str">
        <f t="shared" si="34"/>
        <v>31</v>
      </c>
    </row>
    <row r="398" spans="1:17" s="674" customFormat="1" hidden="1" x14ac:dyDescent="0.25">
      <c r="A398" s="644" t="s">
        <v>5208</v>
      </c>
      <c r="B398" s="675">
        <v>6</v>
      </c>
      <c r="C398" s="715">
        <v>316041801000990</v>
      </c>
      <c r="D398" s="707" t="s">
        <v>1389</v>
      </c>
      <c r="E398" s="672" t="str">
        <f t="shared" si="31"/>
        <v>310604180100099</v>
      </c>
      <c r="F398" s="672" t="str">
        <f t="shared" si="32"/>
        <v>0</v>
      </c>
      <c r="G398">
        <f>+VLOOKUP(L398,BG!$D$10:$F$70,3,FALSE)</f>
        <v>23</v>
      </c>
      <c r="H398" s="707" t="s">
        <v>1390</v>
      </c>
      <c r="I398" s="728">
        <v>-23638468355</v>
      </c>
      <c r="J398" s="493">
        <f t="shared" si="30"/>
        <v>-23638468.355</v>
      </c>
      <c r="K398" s="672" t="str">
        <f>+VLOOKUP(D398,'plan de cuentas'!C:G,4,0)</f>
        <v>PASIVOS Y PATRIMONIO NETO</v>
      </c>
      <c r="L398" s="672" t="str">
        <f>VLOOKUP(D398,'plan de cuentas'!C:H,5,0)</f>
        <v>Resultados del Ejercicio</v>
      </c>
      <c r="M398" s="672" t="str">
        <f>VLOOKUP(D398,'plan de cuentas'!C:I,6,0)</f>
        <v>Resultado del Ejercicio actual</v>
      </c>
      <c r="N398" s="672" t="str">
        <f>VLOOKUP(D398,'plan de cuentas'!C:J,7,0)</f>
        <v>Patrimonio Neto</v>
      </c>
      <c r="O398" s="672"/>
      <c r="P398" t="str">
        <f t="shared" si="33"/>
        <v>41801</v>
      </c>
      <c r="Q398" t="str">
        <f t="shared" si="34"/>
        <v>31</v>
      </c>
    </row>
    <row r="399" spans="1:17" s="414" customFormat="1" hidden="1" x14ac:dyDescent="0.25">
      <c r="A399" s="644" t="s">
        <v>5208</v>
      </c>
      <c r="B399" s="383">
        <v>6</v>
      </c>
      <c r="C399" s="709">
        <v>411061304000990</v>
      </c>
      <c r="D399" s="499" t="s">
        <v>2389</v>
      </c>
      <c r="E399" t="str">
        <f t="shared" si="31"/>
        <v>410106130400099</v>
      </c>
      <c r="F399" t="str">
        <f t="shared" si="32"/>
        <v>0</v>
      </c>
      <c r="G399" t="e">
        <f>+VLOOKUP(L399,BG!$D$10:$F$70,3,FALSE)</f>
        <v>#N/A</v>
      </c>
      <c r="H399" s="499" t="s">
        <v>707</v>
      </c>
      <c r="I399" s="719">
        <v>29572658819</v>
      </c>
      <c r="J399" s="314">
        <f t="shared" si="30"/>
        <v>29572658.818999998</v>
      </c>
      <c r="K399" t="str">
        <f>+VLOOKUP(D399,'plan de cuentas'!C:G,4,0)</f>
        <v>CONTINGENCIAS</v>
      </c>
      <c r="L399" t="str">
        <f>VLOOKUP(D399,'plan de cuentas'!C:H,5,0)</f>
        <v>CONTINGENCIAS DEUDOR</v>
      </c>
      <c r="M399" t="str">
        <f>VLOOKUP(D399,'plan de cuentas'!C:I,6,0)</f>
        <v>CONTINGENCIAS DEUDOR</v>
      </c>
      <c r="N399">
        <f>VLOOKUP(D399,'plan de cuentas'!C:J,7,0)</f>
        <v>0</v>
      </c>
      <c r="O399"/>
      <c r="P399" t="str">
        <f t="shared" si="33"/>
        <v>61304</v>
      </c>
      <c r="Q399" t="str">
        <f t="shared" si="34"/>
        <v>41</v>
      </c>
    </row>
    <row r="400" spans="1:17" s="414" customFormat="1" hidden="1" x14ac:dyDescent="0.25">
      <c r="A400" s="644" t="s">
        <v>5208</v>
      </c>
      <c r="B400" s="384">
        <v>6</v>
      </c>
      <c r="C400" s="710">
        <v>421060204000990</v>
      </c>
      <c r="D400" s="385" t="s">
        <v>2391</v>
      </c>
      <c r="E400" t="str">
        <f t="shared" si="31"/>
        <v>420106020400099</v>
      </c>
      <c r="F400" t="str">
        <f t="shared" si="32"/>
        <v>0</v>
      </c>
      <c r="G400" t="e">
        <f>+VLOOKUP(L400,BG!$D$10:$F$70,3,FALSE)</f>
        <v>#N/A</v>
      </c>
      <c r="H400" s="385" t="s">
        <v>707</v>
      </c>
      <c r="I400" s="720">
        <v>-29572658819</v>
      </c>
      <c r="J400" s="314">
        <f t="shared" si="30"/>
        <v>-29572658.818999998</v>
      </c>
      <c r="K400" t="str">
        <f>+VLOOKUP(D400,'plan de cuentas'!C:G,4,0)</f>
        <v>CONTINGENCIAS</v>
      </c>
      <c r="L400" t="str">
        <f>VLOOKUP(D400,'plan de cuentas'!C:H,5,0)</f>
        <v>CONTINGENCIAS ACREEDORAS</v>
      </c>
      <c r="M400" t="str">
        <f>VLOOKUP(D400,'plan de cuentas'!C:I,6,0)</f>
        <v>CONTINGENCIAS ACREEDORAS</v>
      </c>
      <c r="N400">
        <f>VLOOKUP(D400,'plan de cuentas'!C:J,7,0)</f>
        <v>0</v>
      </c>
      <c r="O400"/>
      <c r="P400" t="str">
        <f t="shared" si="33"/>
        <v>60204</v>
      </c>
      <c r="Q400" t="str">
        <f t="shared" si="34"/>
        <v>42</v>
      </c>
    </row>
    <row r="401" spans="1:17" s="414" customFormat="1" hidden="1" x14ac:dyDescent="0.25">
      <c r="A401" s="644" t="s">
        <v>5208</v>
      </c>
      <c r="B401" s="383">
        <v>6</v>
      </c>
      <c r="C401" s="709">
        <v>511065104101990</v>
      </c>
      <c r="D401" s="499" t="s">
        <v>2393</v>
      </c>
      <c r="E401" t="str">
        <f t="shared" si="31"/>
        <v>510106510410199</v>
      </c>
      <c r="F401" t="str">
        <f t="shared" si="32"/>
        <v>0</v>
      </c>
      <c r="G401" t="e">
        <f>+VLOOKUP(L401,BG!$D$10:$F$70,3,FALSE)</f>
        <v>#N/A</v>
      </c>
      <c r="H401" s="499" t="s">
        <v>2724</v>
      </c>
      <c r="I401" s="719">
        <v>14614920000</v>
      </c>
      <c r="J401" s="314">
        <f t="shared" si="30"/>
        <v>14614920</v>
      </c>
      <c r="K401" t="str">
        <f>+VLOOKUP(D401,'plan de cuentas'!C:G,4,0)</f>
        <v>ORDEN</v>
      </c>
      <c r="L401" t="str">
        <f>VLOOKUP(D401,'plan de cuentas'!C:H,5,0)</f>
        <v>ORDEN DEUDORAS</v>
      </c>
      <c r="M401" t="str">
        <f>VLOOKUP(D401,'plan de cuentas'!C:I,6,0)</f>
        <v>ORDEN DEUDORAS</v>
      </c>
      <c r="N401">
        <f>VLOOKUP(D401,'plan de cuentas'!C:J,7,0)</f>
        <v>0</v>
      </c>
      <c r="O401"/>
      <c r="P401" t="str">
        <f t="shared" si="33"/>
        <v>65104</v>
      </c>
      <c r="Q401" t="str">
        <f t="shared" si="34"/>
        <v>51</v>
      </c>
    </row>
    <row r="402" spans="1:17" s="414" customFormat="1" hidden="1" x14ac:dyDescent="0.25">
      <c r="A402" s="644" t="s">
        <v>5208</v>
      </c>
      <c r="B402" s="384">
        <v>6</v>
      </c>
      <c r="C402" s="710">
        <v>511065301004010</v>
      </c>
      <c r="D402" s="385" t="s">
        <v>4064</v>
      </c>
      <c r="E402" t="str">
        <f t="shared" si="31"/>
        <v>510106530100401</v>
      </c>
      <c r="F402" t="str">
        <f t="shared" si="32"/>
        <v>0</v>
      </c>
      <c r="G402" t="e">
        <f>+VLOOKUP(L402,BG!$D$10:$F$70,3,FALSE)</f>
        <v>#N/A</v>
      </c>
      <c r="H402" s="385" t="s">
        <v>4065</v>
      </c>
      <c r="I402" s="720">
        <v>5981056</v>
      </c>
      <c r="J402" s="314">
        <f t="shared" si="30"/>
        <v>5981.0559999999996</v>
      </c>
      <c r="K402" t="str">
        <f>+VLOOKUP(D402,'plan de cuentas'!C:G,4,0)</f>
        <v>ORDEN</v>
      </c>
      <c r="L402" t="str">
        <f>VLOOKUP(D402,'plan de cuentas'!C:H,5,0)</f>
        <v>ORDEN DEUDORAS</v>
      </c>
      <c r="M402" t="str">
        <f>VLOOKUP(D402,'plan de cuentas'!C:I,6,0)</f>
        <v>ORDEN DEUDORAS</v>
      </c>
      <c r="N402">
        <f>VLOOKUP(D402,'plan de cuentas'!C:J,7,0)</f>
        <v>0</v>
      </c>
      <c r="O402"/>
      <c r="P402" t="str">
        <f t="shared" si="33"/>
        <v>65301</v>
      </c>
      <c r="Q402" t="str">
        <f t="shared" si="34"/>
        <v>51</v>
      </c>
    </row>
    <row r="403" spans="1:17" s="414" customFormat="1" ht="17.25" hidden="1" customHeight="1" x14ac:dyDescent="0.25">
      <c r="A403" s="644" t="s">
        <v>5208</v>
      </c>
      <c r="B403" s="383">
        <v>6</v>
      </c>
      <c r="C403" s="709">
        <v>511065301004990</v>
      </c>
      <c r="D403" s="499" t="s">
        <v>3031</v>
      </c>
      <c r="E403" t="str">
        <f t="shared" si="31"/>
        <v>510106530100499</v>
      </c>
      <c r="F403" t="str">
        <f t="shared" si="32"/>
        <v>0</v>
      </c>
      <c r="G403" t="e">
        <f>+VLOOKUP(L403,BG!$D$10:$F$70,3,FALSE)</f>
        <v>#N/A</v>
      </c>
      <c r="H403" s="499" t="s">
        <v>3032</v>
      </c>
      <c r="I403" s="719">
        <v>4977960758</v>
      </c>
      <c r="J403" s="314">
        <f t="shared" si="30"/>
        <v>4977960.7580000004</v>
      </c>
      <c r="K403" t="str">
        <f>+VLOOKUP(D403,'plan de cuentas'!C:G,4,0)</f>
        <v>ORDEN</v>
      </c>
      <c r="L403" t="str">
        <f>VLOOKUP(D403,'plan de cuentas'!C:H,5,0)</f>
        <v>ORDEN DEUDORAS</v>
      </c>
      <c r="M403" t="str">
        <f>VLOOKUP(D403,'plan de cuentas'!C:I,6,0)</f>
        <v>ORDEN DEUDORAS</v>
      </c>
      <c r="N403">
        <f>VLOOKUP(D403,'plan de cuentas'!C:J,7,0)</f>
        <v>0</v>
      </c>
      <c r="O403"/>
      <c r="P403" t="str">
        <f t="shared" si="33"/>
        <v>65301</v>
      </c>
      <c r="Q403" t="str">
        <f t="shared" si="34"/>
        <v>51</v>
      </c>
    </row>
    <row r="404" spans="1:17" s="414" customFormat="1" ht="17.25" hidden="1" customHeight="1" x14ac:dyDescent="0.25">
      <c r="A404" s="644" t="s">
        <v>5208</v>
      </c>
      <c r="B404" s="384">
        <v>6</v>
      </c>
      <c r="C404" s="710">
        <v>514067502000010</v>
      </c>
      <c r="D404" s="385" t="s">
        <v>4068</v>
      </c>
      <c r="E404" t="str">
        <f t="shared" si="31"/>
        <v>510406750200001</v>
      </c>
      <c r="F404" t="str">
        <f t="shared" si="32"/>
        <v>0</v>
      </c>
      <c r="G404" t="e">
        <f>+VLOOKUP(L404,BG!$D$10:$F$70,3,FALSE)</f>
        <v>#N/A</v>
      </c>
      <c r="H404" s="385" t="s">
        <v>4069</v>
      </c>
      <c r="I404" s="720">
        <v>5509447500</v>
      </c>
      <c r="J404" s="314">
        <f t="shared" si="30"/>
        <v>5509447.5</v>
      </c>
      <c r="K404" t="str">
        <f>+VLOOKUP(D404,'plan de cuentas'!C:G,4,0)</f>
        <v>ORDEN</v>
      </c>
      <c r="L404" t="str">
        <f>VLOOKUP(D404,'plan de cuentas'!C:H,5,0)</f>
        <v>ORDEN DEUDORAS</v>
      </c>
      <c r="M404" t="str">
        <f>VLOOKUP(D404,'plan de cuentas'!C:I,6,0)</f>
        <v>ORDEN DEUDORAS</v>
      </c>
      <c r="N404">
        <f>VLOOKUP(D404,'plan de cuentas'!C:J,7,0)</f>
        <v>0</v>
      </c>
      <c r="O404"/>
      <c r="P404" t="str">
        <f t="shared" si="33"/>
        <v>67502</v>
      </c>
      <c r="Q404" t="str">
        <f t="shared" si="34"/>
        <v>51</v>
      </c>
    </row>
    <row r="405" spans="1:17" s="414" customFormat="1" ht="17.25" hidden="1" customHeight="1" x14ac:dyDescent="0.25">
      <c r="A405" s="644" t="s">
        <v>5208</v>
      </c>
      <c r="B405" s="383">
        <v>6</v>
      </c>
      <c r="C405" s="709">
        <v>514067502000990</v>
      </c>
      <c r="D405" s="499" t="s">
        <v>4071</v>
      </c>
      <c r="E405" t="str">
        <f t="shared" si="31"/>
        <v>510406750200099</v>
      </c>
      <c r="F405" t="str">
        <f t="shared" si="32"/>
        <v>0</v>
      </c>
      <c r="G405" t="e">
        <f>+VLOOKUP(L405,BG!$D$10:$F$70,3,FALSE)</f>
        <v>#N/A</v>
      </c>
      <c r="H405" s="499" t="s">
        <v>4069</v>
      </c>
      <c r="I405" s="719">
        <v>3676952928</v>
      </c>
      <c r="J405" s="314">
        <f t="shared" si="30"/>
        <v>3676952.9279999998</v>
      </c>
      <c r="K405" t="str">
        <f>+VLOOKUP(D405,'plan de cuentas'!C:G,4,0)</f>
        <v>ORDEN</v>
      </c>
      <c r="L405" t="str">
        <f>VLOOKUP(D405,'plan de cuentas'!C:H,5,0)</f>
        <v>ORDEN DEUDORAS</v>
      </c>
      <c r="M405" t="str">
        <f>VLOOKUP(D405,'plan de cuentas'!C:I,6,0)</f>
        <v>ORDEN DEUDORAS</v>
      </c>
      <c r="N405">
        <f>VLOOKUP(D405,'plan de cuentas'!C:J,7,0)</f>
        <v>0</v>
      </c>
      <c r="O405"/>
      <c r="P405" t="str">
        <f t="shared" si="33"/>
        <v>67502</v>
      </c>
      <c r="Q405" t="str">
        <f t="shared" si="34"/>
        <v>51</v>
      </c>
    </row>
    <row r="406" spans="1:17" s="414" customFormat="1" hidden="1" x14ac:dyDescent="0.25">
      <c r="A406" s="644" t="s">
        <v>5208</v>
      </c>
      <c r="B406" s="384">
        <v>6</v>
      </c>
      <c r="C406" s="710">
        <v>514067512000010</v>
      </c>
      <c r="D406" s="385" t="s">
        <v>4073</v>
      </c>
      <c r="E406" t="str">
        <f t="shared" si="31"/>
        <v>510406751200001</v>
      </c>
      <c r="F406" t="str">
        <f t="shared" si="32"/>
        <v>0</v>
      </c>
      <c r="G406" t="e">
        <f>+VLOOKUP(L406,BG!$D$10:$F$70,3,FALSE)</f>
        <v>#N/A</v>
      </c>
      <c r="H406" s="385" t="s">
        <v>2727</v>
      </c>
      <c r="I406" s="720">
        <v>10742755122</v>
      </c>
      <c r="J406" s="314">
        <f t="shared" si="30"/>
        <v>10742755.122</v>
      </c>
      <c r="K406" t="str">
        <f>+VLOOKUP(D406,'plan de cuentas'!C:G,4,0)</f>
        <v>ORDEN</v>
      </c>
      <c r="L406" t="str">
        <f>VLOOKUP(D406,'plan de cuentas'!C:H,5,0)</f>
        <v>ORDEN DEUDORAS</v>
      </c>
      <c r="M406" t="str">
        <f>VLOOKUP(D406,'plan de cuentas'!C:I,6,0)</f>
        <v>ORDEN DEUDORAS</v>
      </c>
      <c r="N406">
        <f>VLOOKUP(D406,'plan de cuentas'!C:J,7,0)</f>
        <v>0</v>
      </c>
      <c r="O406"/>
      <c r="P406" t="str">
        <f t="shared" si="33"/>
        <v>67512</v>
      </c>
      <c r="Q406" t="str">
        <f t="shared" si="34"/>
        <v>51</v>
      </c>
    </row>
    <row r="407" spans="1:17" s="414" customFormat="1" hidden="1" x14ac:dyDescent="0.25">
      <c r="A407" s="644" t="s">
        <v>5208</v>
      </c>
      <c r="B407" s="383">
        <v>6</v>
      </c>
      <c r="C407" s="709">
        <v>514067512000990</v>
      </c>
      <c r="D407" s="499" t="s">
        <v>2396</v>
      </c>
      <c r="E407" t="str">
        <f t="shared" si="31"/>
        <v>510406751200099</v>
      </c>
      <c r="F407" t="str">
        <f t="shared" si="32"/>
        <v>0</v>
      </c>
      <c r="G407" t="e">
        <f>+VLOOKUP(L407,BG!$D$10:$F$70,3,FALSE)</f>
        <v>#N/A</v>
      </c>
      <c r="H407" s="499" t="s">
        <v>2727</v>
      </c>
      <c r="I407" s="719">
        <v>-7445825729</v>
      </c>
      <c r="J407" s="314">
        <f t="shared" si="30"/>
        <v>-7445825.7290000003</v>
      </c>
      <c r="K407" t="str">
        <f>+VLOOKUP(D407,'plan de cuentas'!C:G,4,0)</f>
        <v>ORDEN</v>
      </c>
      <c r="L407" t="str">
        <f>VLOOKUP(D407,'plan de cuentas'!C:H,5,0)</f>
        <v>ORDEN DEUDORAS</v>
      </c>
      <c r="M407" t="str">
        <f>VLOOKUP(D407,'plan de cuentas'!C:I,6,0)</f>
        <v>ORDEN DEUDORAS</v>
      </c>
      <c r="N407">
        <f>VLOOKUP(D407,'plan de cuentas'!C:J,7,0)</f>
        <v>0</v>
      </c>
      <c r="O407"/>
      <c r="P407" t="str">
        <f t="shared" si="33"/>
        <v>67512</v>
      </c>
      <c r="Q407" t="str">
        <f t="shared" si="34"/>
        <v>51</v>
      </c>
    </row>
    <row r="408" spans="1:17" s="414" customFormat="1" hidden="1" x14ac:dyDescent="0.25">
      <c r="A408" s="644" t="s">
        <v>5208</v>
      </c>
      <c r="B408" s="384">
        <v>6</v>
      </c>
      <c r="C408" s="710">
        <v>521065202101990</v>
      </c>
      <c r="D408" s="385" t="s">
        <v>2399</v>
      </c>
      <c r="E408" t="str">
        <f t="shared" si="31"/>
        <v>520106520210199</v>
      </c>
      <c r="F408" t="str">
        <f t="shared" si="32"/>
        <v>0</v>
      </c>
      <c r="G408" t="e">
        <f>+VLOOKUP(L408,BG!$D$10:$F$70,3,FALSE)</f>
        <v>#N/A</v>
      </c>
      <c r="H408" s="385" t="s">
        <v>2724</v>
      </c>
      <c r="I408" s="720">
        <v>-14614920000</v>
      </c>
      <c r="J408" s="314">
        <f t="shared" si="30"/>
        <v>-14614920</v>
      </c>
      <c r="K408" t="str">
        <f>+VLOOKUP(D408,'plan de cuentas'!C:G,4,0)</f>
        <v>ORDEN</v>
      </c>
      <c r="L408" t="str">
        <f>VLOOKUP(D408,'plan de cuentas'!C:H,5,0)</f>
        <v>ORDEN ACREEDORAS</v>
      </c>
      <c r="M408" t="str">
        <f>VLOOKUP(D408,'plan de cuentas'!C:I,6,0)</f>
        <v>ORDEN ACREEDORAS</v>
      </c>
      <c r="N408">
        <f>VLOOKUP(D408,'plan de cuentas'!C:J,7,0)</f>
        <v>0</v>
      </c>
      <c r="O408"/>
      <c r="P408" t="str">
        <f t="shared" si="33"/>
        <v>65202</v>
      </c>
      <c r="Q408" t="str">
        <f t="shared" si="34"/>
        <v>52</v>
      </c>
    </row>
    <row r="409" spans="1:17" s="414" customFormat="1" hidden="1" x14ac:dyDescent="0.25">
      <c r="A409" s="644" t="s">
        <v>5208</v>
      </c>
      <c r="B409" s="383">
        <v>6</v>
      </c>
      <c r="C409" s="709">
        <v>521065202105990</v>
      </c>
      <c r="D409" s="499" t="s">
        <v>4083</v>
      </c>
      <c r="E409" t="str">
        <f t="shared" si="31"/>
        <v>520106520210599</v>
      </c>
      <c r="F409" t="str">
        <f t="shared" si="32"/>
        <v>0</v>
      </c>
      <c r="G409" t="e">
        <f>+VLOOKUP(L409,BG!$D$10:$F$70,3,FALSE)</f>
        <v>#N/A</v>
      </c>
      <c r="H409" s="499" t="s">
        <v>4084</v>
      </c>
      <c r="I409" s="719">
        <v>-4977960758</v>
      </c>
      <c r="J409" s="314">
        <f t="shared" si="30"/>
        <v>-4977960.7580000004</v>
      </c>
      <c r="K409" t="str">
        <f>+VLOOKUP(D409,'plan de cuentas'!C:G,4,0)</f>
        <v>ORDEN</v>
      </c>
      <c r="L409" t="str">
        <f>VLOOKUP(D409,'plan de cuentas'!C:H,5,0)</f>
        <v>ORDEN ACREEDORAS</v>
      </c>
      <c r="M409" t="str">
        <f>VLOOKUP(D409,'plan de cuentas'!C:I,6,0)</f>
        <v>ORDEN ACREEDORAS</v>
      </c>
      <c r="N409">
        <f>VLOOKUP(D409,'plan de cuentas'!C:J,7,0)</f>
        <v>0</v>
      </c>
      <c r="O409"/>
      <c r="P409" t="str">
        <f t="shared" si="33"/>
        <v>65202</v>
      </c>
      <c r="Q409" t="str">
        <f t="shared" si="34"/>
        <v>52</v>
      </c>
    </row>
    <row r="410" spans="1:17" s="414" customFormat="1" hidden="1" x14ac:dyDescent="0.25">
      <c r="A410" s="644" t="s">
        <v>5208</v>
      </c>
      <c r="B410" s="384">
        <v>6</v>
      </c>
      <c r="C410" s="710">
        <v>521065402004010</v>
      </c>
      <c r="D410" s="385" t="s">
        <v>4095</v>
      </c>
      <c r="E410" t="str">
        <f t="shared" si="31"/>
        <v>520106540200401</v>
      </c>
      <c r="F410" t="str">
        <f t="shared" si="32"/>
        <v>0</v>
      </c>
      <c r="G410" t="e">
        <f>+VLOOKUP(L410,BG!$D$10:$F$70,3,FALSE)</f>
        <v>#N/A</v>
      </c>
      <c r="H410" s="385" t="s">
        <v>4065</v>
      </c>
      <c r="I410" s="720">
        <v>-5981056</v>
      </c>
      <c r="J410" s="314">
        <f t="shared" si="30"/>
        <v>-5981.0559999999996</v>
      </c>
      <c r="K410" t="str">
        <f>+VLOOKUP(D410,'plan de cuentas'!C:G,4,0)</f>
        <v>ORDEN</v>
      </c>
      <c r="L410" t="str">
        <f>VLOOKUP(D410,'plan de cuentas'!C:H,5,0)</f>
        <v>ORDEN ACREEDORAS</v>
      </c>
      <c r="M410" t="str">
        <f>VLOOKUP(D410,'plan de cuentas'!C:I,6,0)</f>
        <v>ORDEN ACREEDORAS</v>
      </c>
      <c r="N410">
        <f>VLOOKUP(D410,'plan de cuentas'!C:J,7,0)</f>
        <v>0</v>
      </c>
      <c r="O410"/>
      <c r="P410" t="str">
        <f t="shared" si="33"/>
        <v>65402</v>
      </c>
      <c r="Q410" t="str">
        <f t="shared" si="34"/>
        <v>52</v>
      </c>
    </row>
    <row r="411" spans="1:17" s="414" customFormat="1" hidden="1" x14ac:dyDescent="0.25">
      <c r="A411" s="644" t="s">
        <v>5208</v>
      </c>
      <c r="B411" s="383">
        <v>6</v>
      </c>
      <c r="C411" s="709">
        <v>524068002000010</v>
      </c>
      <c r="D411" s="499" t="s">
        <v>4097</v>
      </c>
      <c r="E411" t="str">
        <f t="shared" si="31"/>
        <v>520406800200001</v>
      </c>
      <c r="F411" t="str">
        <f t="shared" si="32"/>
        <v>0</v>
      </c>
      <c r="G411" t="e">
        <f>+VLOOKUP(L411,BG!$D$10:$F$70,3,FALSE)</f>
        <v>#N/A</v>
      </c>
      <c r="H411" s="560" t="s">
        <v>4069</v>
      </c>
      <c r="I411" s="719">
        <v>-5509447500</v>
      </c>
      <c r="J411" s="314">
        <f t="shared" si="30"/>
        <v>-5509447.5</v>
      </c>
      <c r="K411" t="str">
        <f>+VLOOKUP(D411,'plan de cuentas'!C:G,4,0)</f>
        <v>ORDEN</v>
      </c>
      <c r="L411" t="str">
        <f>VLOOKUP(D411,'plan de cuentas'!C:H,5,0)</f>
        <v>ORDEN ACREEDORAS</v>
      </c>
      <c r="M411" t="str">
        <f>VLOOKUP(D411,'plan de cuentas'!C:I,6,0)</f>
        <v>ORDEN ACREEDORAS</v>
      </c>
      <c r="N411">
        <f>VLOOKUP(D411,'plan de cuentas'!C:J,7,0)</f>
        <v>0</v>
      </c>
      <c r="O411"/>
      <c r="P411" t="str">
        <f t="shared" si="33"/>
        <v>68002</v>
      </c>
      <c r="Q411" t="str">
        <f t="shared" si="34"/>
        <v>52</v>
      </c>
    </row>
    <row r="412" spans="1:17" s="414" customFormat="1" hidden="1" x14ac:dyDescent="0.25">
      <c r="A412" s="644" t="s">
        <v>5208</v>
      </c>
      <c r="B412" s="384">
        <v>6</v>
      </c>
      <c r="C412" s="710">
        <v>524068002000990</v>
      </c>
      <c r="D412" s="385" t="s">
        <v>4099</v>
      </c>
      <c r="E412" t="str">
        <f t="shared" si="31"/>
        <v>520406800200099</v>
      </c>
      <c r="F412" t="str">
        <f t="shared" si="32"/>
        <v>0</v>
      </c>
      <c r="G412" t="e">
        <f>+VLOOKUP(L412,BG!$D$10:$F$70,3,FALSE)</f>
        <v>#N/A</v>
      </c>
      <c r="H412" s="561" t="s">
        <v>4069</v>
      </c>
      <c r="I412" s="720">
        <v>-3676952928</v>
      </c>
      <c r="J412" s="314">
        <f t="shared" si="30"/>
        <v>-3676952.9279999998</v>
      </c>
      <c r="K412" t="str">
        <f>+VLOOKUP(D412,'plan de cuentas'!C:G,4,0)</f>
        <v>ORDEN</v>
      </c>
      <c r="L412" t="str">
        <f>VLOOKUP(D412,'plan de cuentas'!C:H,5,0)</f>
        <v>ORDEN ACREEDORAS</v>
      </c>
      <c r="M412" t="str">
        <f>VLOOKUP(D412,'plan de cuentas'!C:I,6,0)</f>
        <v>ORDEN ACREEDORAS</v>
      </c>
      <c r="N412">
        <f>VLOOKUP(D412,'plan de cuentas'!C:J,7,0)</f>
        <v>0</v>
      </c>
      <c r="O412"/>
      <c r="P412" t="str">
        <f t="shared" si="33"/>
        <v>68002</v>
      </c>
      <c r="Q412" t="str">
        <f t="shared" si="34"/>
        <v>52</v>
      </c>
    </row>
    <row r="413" spans="1:17" s="414" customFormat="1" hidden="1" x14ac:dyDescent="0.25">
      <c r="A413" s="644" t="s">
        <v>5208</v>
      </c>
      <c r="B413" s="383">
        <v>6</v>
      </c>
      <c r="C413" s="709">
        <v>524068012000010</v>
      </c>
      <c r="D413" s="499" t="s">
        <v>4101</v>
      </c>
      <c r="E413" t="str">
        <f t="shared" si="31"/>
        <v>520406801200001</v>
      </c>
      <c r="F413" t="str">
        <f t="shared" si="32"/>
        <v>0</v>
      </c>
      <c r="G413" t="e">
        <f>+VLOOKUP(L413,BG!$D$10:$F$70,3,FALSE)</f>
        <v>#N/A</v>
      </c>
      <c r="H413" s="499" t="s">
        <v>2727</v>
      </c>
      <c r="I413" s="719">
        <v>-10742755122</v>
      </c>
      <c r="J413" s="314">
        <f t="shared" si="30"/>
        <v>-10742755.122</v>
      </c>
      <c r="K413" t="str">
        <f>+VLOOKUP(D413,'plan de cuentas'!C:G,4,0)</f>
        <v>ORDEN</v>
      </c>
      <c r="L413" t="str">
        <f>VLOOKUP(D413,'plan de cuentas'!C:H,5,0)</f>
        <v>ORDEN ACREEDORAS</v>
      </c>
      <c r="M413" t="str">
        <f>VLOOKUP(D413,'plan de cuentas'!C:I,6,0)</f>
        <v>ORDEN ACREEDORAS</v>
      </c>
      <c r="N413">
        <f>VLOOKUP(D413,'plan de cuentas'!C:J,7,0)</f>
        <v>0</v>
      </c>
      <c r="O413"/>
      <c r="P413" t="str">
        <f t="shared" si="33"/>
        <v>68012</v>
      </c>
      <c r="Q413" t="str">
        <f t="shared" si="34"/>
        <v>52</v>
      </c>
    </row>
    <row r="414" spans="1:17" s="414" customFormat="1" hidden="1" x14ac:dyDescent="0.25">
      <c r="A414" s="644" t="s">
        <v>5208</v>
      </c>
      <c r="B414" s="384">
        <v>6</v>
      </c>
      <c r="C414" s="710">
        <v>524068012000990</v>
      </c>
      <c r="D414" s="385" t="s">
        <v>2402</v>
      </c>
      <c r="E414" t="str">
        <f t="shared" si="31"/>
        <v>520406801200099</v>
      </c>
      <c r="F414" t="str">
        <f t="shared" si="32"/>
        <v>0</v>
      </c>
      <c r="G414" t="e">
        <f>+VLOOKUP(L414,BG!$D$10:$F$70,3,FALSE)</f>
        <v>#N/A</v>
      </c>
      <c r="H414" s="385" t="s">
        <v>2727</v>
      </c>
      <c r="I414" s="720">
        <v>7445825729</v>
      </c>
      <c r="J414" s="314">
        <f t="shared" si="30"/>
        <v>7445825.7290000003</v>
      </c>
      <c r="K414" t="str">
        <f>+VLOOKUP(D414,'plan de cuentas'!C:G,4,0)</f>
        <v>ORDEN</v>
      </c>
      <c r="L414" t="str">
        <f>VLOOKUP(D414,'plan de cuentas'!C:H,5,0)</f>
        <v>ORDEN ACREEDORAS</v>
      </c>
      <c r="M414" t="str">
        <f>VLOOKUP(D414,'plan de cuentas'!C:I,6,0)</f>
        <v>ORDEN ACREEDORAS</v>
      </c>
      <c r="N414">
        <f>VLOOKUP(D414,'plan de cuentas'!C:J,7,0)</f>
        <v>0</v>
      </c>
      <c r="O414"/>
      <c r="P414" t="str">
        <f t="shared" si="33"/>
        <v>68012</v>
      </c>
      <c r="Q414" t="str">
        <f t="shared" si="34"/>
        <v>52</v>
      </c>
    </row>
    <row r="415" spans="1:17" s="414" customFormat="1" x14ac:dyDescent="0.25">
      <c r="A415" s="644" t="s">
        <v>5208</v>
      </c>
      <c r="B415" s="383">
        <v>6</v>
      </c>
      <c r="C415" s="709">
        <v>611070202000010</v>
      </c>
      <c r="D415" s="499" t="s">
        <v>1209</v>
      </c>
      <c r="E415" t="str">
        <f t="shared" si="31"/>
        <v>610107020200001</v>
      </c>
      <c r="F415" t="str">
        <f t="shared" si="32"/>
        <v>0</v>
      </c>
      <c r="G415" t="e">
        <f>+VLOOKUP(L415,BG!$D$10:$F$70,3,FALSE)</f>
        <v>#N/A</v>
      </c>
      <c r="H415" s="499" t="s">
        <v>1210</v>
      </c>
      <c r="I415" s="719">
        <v>-67402386</v>
      </c>
      <c r="J415" s="314">
        <f t="shared" si="30"/>
        <v>-67402.385999999999</v>
      </c>
      <c r="K415" t="str">
        <f>+VLOOKUP(D415,'plan de cuentas'!C:G,4,0)</f>
        <v>GANANCIAS</v>
      </c>
      <c r="L415" t="str">
        <f>VLOOKUP(D415,'plan de cuentas'!C:H,5,0)</f>
        <v>Ingresos</v>
      </c>
      <c r="M415" t="str">
        <f>VLOOKUP(D415,'plan de cuentas'!C:I,6,0)</f>
        <v>Productos por Colocaciones</v>
      </c>
      <c r="N415">
        <f>VLOOKUP(D415,'plan de cuentas'!C:J,7,0)</f>
        <v>0</v>
      </c>
      <c r="O415"/>
      <c r="P415" t="str">
        <f t="shared" si="33"/>
        <v>70202</v>
      </c>
      <c r="Q415" t="str">
        <f t="shared" si="34"/>
        <v>61</v>
      </c>
    </row>
    <row r="416" spans="1:17" s="414" customFormat="1" hidden="1" x14ac:dyDescent="0.25">
      <c r="A416" s="644" t="s">
        <v>5208</v>
      </c>
      <c r="B416" s="384">
        <v>6</v>
      </c>
      <c r="C416" s="710">
        <v>611070202001990</v>
      </c>
      <c r="D416" s="385" t="s">
        <v>1548</v>
      </c>
      <c r="E416" t="str">
        <f t="shared" si="31"/>
        <v>610107020200199</v>
      </c>
      <c r="F416" t="str">
        <f t="shared" si="32"/>
        <v>0</v>
      </c>
      <c r="G416" t="e">
        <f>+VLOOKUP(L416,BG!$D$10:$F$70,3,FALSE)</f>
        <v>#N/A</v>
      </c>
      <c r="H416" s="385" t="s">
        <v>1791</v>
      </c>
      <c r="I416" s="720">
        <v>-4644</v>
      </c>
      <c r="J416" s="314">
        <f t="shared" si="30"/>
        <v>-4.6440000000000001</v>
      </c>
      <c r="K416" t="str">
        <f>+VLOOKUP(D416,'plan de cuentas'!C:G,4,0)</f>
        <v>GANANCIAS</v>
      </c>
      <c r="L416" t="str">
        <f>VLOOKUP(D416,'plan de cuentas'!C:H,5,0)</f>
        <v>Ingresos</v>
      </c>
      <c r="M416" t="str">
        <f>VLOOKUP(D416,'plan de cuentas'!C:I,6,0)</f>
        <v>Productos por Colocaciones</v>
      </c>
      <c r="N416">
        <f>VLOOKUP(D416,'plan de cuentas'!C:J,7,0)</f>
        <v>0</v>
      </c>
      <c r="O416"/>
      <c r="P416" t="str">
        <f t="shared" si="33"/>
        <v>70202</v>
      </c>
      <c r="Q416" t="str">
        <f t="shared" si="34"/>
        <v>61</v>
      </c>
    </row>
    <row r="417" spans="1:17" s="414" customFormat="1" x14ac:dyDescent="0.25">
      <c r="A417" s="644" t="s">
        <v>5208</v>
      </c>
      <c r="B417" s="383">
        <v>6</v>
      </c>
      <c r="C417" s="709">
        <v>611070202005990</v>
      </c>
      <c r="D417" s="499" t="s">
        <v>1211</v>
      </c>
      <c r="E417" t="str">
        <f t="shared" si="31"/>
        <v>610107020200599</v>
      </c>
      <c r="F417" t="str">
        <f t="shared" si="32"/>
        <v>0</v>
      </c>
      <c r="G417" t="e">
        <f>+VLOOKUP(L417,BG!$D$10:$F$70,3,FALSE)</f>
        <v>#N/A</v>
      </c>
      <c r="H417" s="499" t="s">
        <v>1212</v>
      </c>
      <c r="I417" s="719">
        <v>-23836555</v>
      </c>
      <c r="J417" s="314">
        <f t="shared" si="30"/>
        <v>-23836.555</v>
      </c>
      <c r="K417" t="str">
        <f>+VLOOKUP(D417,'plan de cuentas'!C:G,4,0)</f>
        <v>GANANCIAS</v>
      </c>
      <c r="L417" t="str">
        <f>VLOOKUP(D417,'plan de cuentas'!C:H,5,0)</f>
        <v>Ingresos</v>
      </c>
      <c r="M417" t="str">
        <f>VLOOKUP(D417,'plan de cuentas'!C:I,6,0)</f>
        <v>Productos por Colocaciones</v>
      </c>
      <c r="N417">
        <f>VLOOKUP(D417,'plan de cuentas'!C:J,7,0)</f>
        <v>0</v>
      </c>
      <c r="O417"/>
      <c r="P417" t="str">
        <f t="shared" si="33"/>
        <v>70202</v>
      </c>
      <c r="Q417" t="str">
        <f t="shared" si="34"/>
        <v>61</v>
      </c>
    </row>
    <row r="418" spans="1:17" hidden="1" x14ac:dyDescent="0.25">
      <c r="A418" s="644" t="s">
        <v>5208</v>
      </c>
      <c r="B418" s="384">
        <v>6</v>
      </c>
      <c r="C418" s="710">
        <v>611070202008010</v>
      </c>
      <c r="D418" s="385" t="s">
        <v>4557</v>
      </c>
      <c r="E418" t="str">
        <f t="shared" si="31"/>
        <v>610107020200801</v>
      </c>
      <c r="F418" t="str">
        <f t="shared" si="32"/>
        <v>0</v>
      </c>
      <c r="G418" t="e">
        <f>+VLOOKUP(L418,BG!$D$10:$F$70,3,FALSE)</f>
        <v>#N/A</v>
      </c>
      <c r="H418" s="385" t="s">
        <v>4587</v>
      </c>
      <c r="I418" s="720">
        <v>-67502493</v>
      </c>
      <c r="J418" s="314">
        <f t="shared" si="30"/>
        <v>-67502.493000000002</v>
      </c>
      <c r="K418" t="str">
        <f>+VLOOKUP(D418,'plan de cuentas'!C:G,4,0)</f>
        <v>GANANCIAS</v>
      </c>
      <c r="L418" t="str">
        <f>VLOOKUP(D418,'plan de cuentas'!C:H,5,0)</f>
        <v>Ingresos</v>
      </c>
      <c r="M418" t="str">
        <f>VLOOKUP(D418,'plan de cuentas'!C:I,6,0)</f>
        <v>Productos por Colocaciones</v>
      </c>
      <c r="N418">
        <f>VLOOKUP(D418,'plan de cuentas'!C:J,7,0)</f>
        <v>0</v>
      </c>
      <c r="P418" t="str">
        <f t="shared" si="33"/>
        <v>70202</v>
      </c>
      <c r="Q418" t="str">
        <f t="shared" si="34"/>
        <v>61</v>
      </c>
    </row>
    <row r="419" spans="1:17" hidden="1" x14ac:dyDescent="0.25">
      <c r="A419" s="644" t="s">
        <v>5208</v>
      </c>
      <c r="B419" s="383">
        <v>6</v>
      </c>
      <c r="C419" s="709">
        <v>611070202008990</v>
      </c>
      <c r="D419" s="499" t="s">
        <v>1213</v>
      </c>
      <c r="E419" t="str">
        <f t="shared" si="31"/>
        <v>610107020200899</v>
      </c>
      <c r="F419" t="str">
        <f t="shared" si="32"/>
        <v>0</v>
      </c>
      <c r="G419" t="e">
        <f>+VLOOKUP(L419,BG!$D$10:$F$70,3,FALSE)</f>
        <v>#N/A</v>
      </c>
      <c r="H419" s="499" t="s">
        <v>1214</v>
      </c>
      <c r="I419" s="719">
        <v>-3374434278</v>
      </c>
      <c r="J419" s="314">
        <f t="shared" si="30"/>
        <v>-3374434.2779999999</v>
      </c>
      <c r="K419" t="str">
        <f>+VLOOKUP(D419,'plan de cuentas'!C:G,4,0)</f>
        <v>GANANCIAS</v>
      </c>
      <c r="L419" t="str">
        <f>VLOOKUP(D419,'plan de cuentas'!C:H,5,0)</f>
        <v>Ingresos</v>
      </c>
      <c r="M419" t="str">
        <f>VLOOKUP(D419,'plan de cuentas'!C:I,6,0)</f>
        <v>Productos por Colocaciones</v>
      </c>
      <c r="N419">
        <f>VLOOKUP(D419,'plan de cuentas'!C:J,7,0)</f>
        <v>0</v>
      </c>
      <c r="P419" t="str">
        <f t="shared" si="33"/>
        <v>70202</v>
      </c>
      <c r="Q419" t="str">
        <f t="shared" si="34"/>
        <v>61</v>
      </c>
    </row>
    <row r="420" spans="1:17" x14ac:dyDescent="0.25">
      <c r="A420" s="644" t="s">
        <v>5208</v>
      </c>
      <c r="B420" s="384">
        <v>6</v>
      </c>
      <c r="C420" s="710">
        <v>612071202001980</v>
      </c>
      <c r="D420" s="385" t="s">
        <v>1216</v>
      </c>
      <c r="E420" t="str">
        <f t="shared" si="31"/>
        <v>610207120200198</v>
      </c>
      <c r="F420" t="str">
        <f t="shared" si="32"/>
        <v>0</v>
      </c>
      <c r="G420" t="e">
        <f>+VLOOKUP(L420,BG!$D$10:$F$70,3,FALSE)</f>
        <v>#N/A</v>
      </c>
      <c r="H420" s="385" t="s">
        <v>1217</v>
      </c>
      <c r="I420" s="720">
        <v>-1438310075</v>
      </c>
      <c r="J420" s="314">
        <f t="shared" si="30"/>
        <v>-1438310.075</v>
      </c>
      <c r="K420" t="str">
        <f>+VLOOKUP(D420,'plan de cuentas'!C:G,4,0)</f>
        <v>GANANCIAS</v>
      </c>
      <c r="L420" t="str">
        <f>VLOOKUP(D420,'plan de cuentas'!C:H,5,0)</f>
        <v>Ingresos</v>
      </c>
      <c r="M420" t="str">
        <f>VLOOKUP(D420,'plan de cuentas'!C:I,6,0)</f>
        <v>Productos por Prestamos a Plazo Fijo</v>
      </c>
      <c r="N420">
        <f>VLOOKUP(D420,'plan de cuentas'!C:J,7,0)</f>
        <v>0</v>
      </c>
      <c r="P420" t="str">
        <f t="shared" si="33"/>
        <v>71202</v>
      </c>
      <c r="Q420" t="str">
        <f t="shared" si="34"/>
        <v>61</v>
      </c>
    </row>
    <row r="421" spans="1:17" x14ac:dyDescent="0.25">
      <c r="A421" s="644" t="s">
        <v>5208</v>
      </c>
      <c r="B421" s="383">
        <v>6</v>
      </c>
      <c r="C421" s="709">
        <v>612071202001990</v>
      </c>
      <c r="D421" s="499" t="s">
        <v>1218</v>
      </c>
      <c r="E421" t="str">
        <f t="shared" si="31"/>
        <v>610207120200199</v>
      </c>
      <c r="F421" t="str">
        <f t="shared" si="32"/>
        <v>0</v>
      </c>
      <c r="G421" t="e">
        <f>+VLOOKUP(L421,BG!$D$10:$F$70,3,FALSE)</f>
        <v>#N/A</v>
      </c>
      <c r="H421" s="499" t="s">
        <v>1217</v>
      </c>
      <c r="I421" s="719">
        <v>-10685353517</v>
      </c>
      <c r="J421" s="314">
        <f t="shared" si="30"/>
        <v>-10685353.517000001</v>
      </c>
      <c r="K421" t="str">
        <f>+VLOOKUP(D421,'plan de cuentas'!C:G,4,0)</f>
        <v>GANANCIAS</v>
      </c>
      <c r="L421" t="str">
        <f>VLOOKUP(D421,'plan de cuentas'!C:H,5,0)</f>
        <v>Ingresos</v>
      </c>
      <c r="M421" t="str">
        <f>VLOOKUP(D421,'plan de cuentas'!C:I,6,0)</f>
        <v>Productos por Prestamos a Plazo Fijo</v>
      </c>
      <c r="N421">
        <f>VLOOKUP(D421,'plan de cuentas'!C:J,7,0)</f>
        <v>0</v>
      </c>
      <c r="P421" t="str">
        <f t="shared" si="33"/>
        <v>71202</v>
      </c>
      <c r="Q421" t="str">
        <f t="shared" si="34"/>
        <v>61</v>
      </c>
    </row>
    <row r="422" spans="1:17" x14ac:dyDescent="0.25">
      <c r="A422" s="644" t="s">
        <v>5208</v>
      </c>
      <c r="B422" s="384">
        <v>6</v>
      </c>
      <c r="C422" s="710">
        <v>612071202002990</v>
      </c>
      <c r="D422" s="385" t="s">
        <v>1219</v>
      </c>
      <c r="E422" t="str">
        <f t="shared" si="31"/>
        <v>610207120200299</v>
      </c>
      <c r="F422" t="str">
        <f t="shared" si="32"/>
        <v>0</v>
      </c>
      <c r="G422" t="e">
        <f>+VLOOKUP(L422,BG!$D$10:$F$70,3,FALSE)</f>
        <v>#N/A</v>
      </c>
      <c r="H422" s="385" t="s">
        <v>1220</v>
      </c>
      <c r="I422" s="720">
        <v>-17667084</v>
      </c>
      <c r="J422" s="314">
        <f t="shared" si="30"/>
        <v>-17667.083999999999</v>
      </c>
      <c r="K422" t="str">
        <f>+VLOOKUP(D422,'plan de cuentas'!C:G,4,0)</f>
        <v>GANANCIAS</v>
      </c>
      <c r="L422" t="str">
        <f>VLOOKUP(D422,'plan de cuentas'!C:H,5,0)</f>
        <v>Ingresos</v>
      </c>
      <c r="M422" t="str">
        <f>VLOOKUP(D422,'plan de cuentas'!C:I,6,0)</f>
        <v>Productos por Prestamos a Plazo Fijo</v>
      </c>
      <c r="N422">
        <f>VLOOKUP(D422,'plan de cuentas'!C:J,7,0)</f>
        <v>0</v>
      </c>
      <c r="P422" t="str">
        <f t="shared" si="33"/>
        <v>71202</v>
      </c>
      <c r="Q422" t="str">
        <f t="shared" si="34"/>
        <v>61</v>
      </c>
    </row>
    <row r="423" spans="1:17" x14ac:dyDescent="0.25">
      <c r="A423" s="644" t="s">
        <v>5208</v>
      </c>
      <c r="B423" s="383">
        <v>6</v>
      </c>
      <c r="C423" s="709">
        <v>612071203000990</v>
      </c>
      <c r="D423" s="499" t="s">
        <v>1549</v>
      </c>
      <c r="E423" t="str">
        <f t="shared" si="31"/>
        <v>610207120300099</v>
      </c>
      <c r="F423" t="str">
        <f t="shared" si="32"/>
        <v>0</v>
      </c>
      <c r="G423" t="e">
        <f>+VLOOKUP(L423,BG!$D$10:$F$70,3,FALSE)</f>
        <v>#N/A</v>
      </c>
      <c r="H423" s="499" t="s">
        <v>1781</v>
      </c>
      <c r="I423" s="719">
        <v>-871782</v>
      </c>
      <c r="J423" s="314">
        <f t="shared" si="30"/>
        <v>-871.78200000000004</v>
      </c>
      <c r="K423" t="str">
        <f>+VLOOKUP(D423,'plan de cuentas'!C:G,4,0)</f>
        <v>GANANCIAS</v>
      </c>
      <c r="L423" t="str">
        <f>VLOOKUP(D423,'plan de cuentas'!C:H,5,0)</f>
        <v>Ingresos</v>
      </c>
      <c r="M423" t="str">
        <f>VLOOKUP(D423,'plan de cuentas'!C:I,6,0)</f>
        <v>Productos por Prestamos a Plazo Fijo</v>
      </c>
      <c r="N423">
        <f>VLOOKUP(D423,'plan de cuentas'!C:J,7,0)</f>
        <v>0</v>
      </c>
      <c r="P423" t="str">
        <f t="shared" si="33"/>
        <v>71203</v>
      </c>
      <c r="Q423" t="str">
        <f t="shared" si="34"/>
        <v>61</v>
      </c>
    </row>
    <row r="424" spans="1:17" x14ac:dyDescent="0.25">
      <c r="A424" s="644" t="s">
        <v>5208</v>
      </c>
      <c r="B424" s="384">
        <v>6</v>
      </c>
      <c r="C424" s="710">
        <v>612071402001010</v>
      </c>
      <c r="D424" s="385" t="s">
        <v>2407</v>
      </c>
      <c r="E424" t="str">
        <f t="shared" si="31"/>
        <v>610207140200101</v>
      </c>
      <c r="F424" t="str">
        <f t="shared" si="32"/>
        <v>0</v>
      </c>
      <c r="G424" t="e">
        <f>+VLOOKUP(L424,BG!$D$10:$F$70,3,FALSE)</f>
        <v>#N/A</v>
      </c>
      <c r="H424" s="385" t="s">
        <v>1223</v>
      </c>
      <c r="I424" s="720">
        <v>-949057630</v>
      </c>
      <c r="J424" s="314">
        <f t="shared" si="30"/>
        <v>-949057.63</v>
      </c>
      <c r="K424" t="str">
        <f>+VLOOKUP(D424,'plan de cuentas'!C:G,4,0)</f>
        <v>GANANCIAS</v>
      </c>
      <c r="L424" t="str">
        <f>VLOOKUP(D424,'plan de cuentas'!C:H,5,0)</f>
        <v>Ingresos</v>
      </c>
      <c r="M424" t="str">
        <f>VLOOKUP(D424,'plan de cuentas'!C:I,6,0)</f>
        <v>Productos por Prestamos Amortizables</v>
      </c>
      <c r="N424">
        <f>VLOOKUP(D424,'plan de cuentas'!C:J,7,0)</f>
        <v>0</v>
      </c>
      <c r="P424" t="str">
        <f t="shared" si="33"/>
        <v>71402</v>
      </c>
      <c r="Q424" t="str">
        <f t="shared" si="34"/>
        <v>61</v>
      </c>
    </row>
    <row r="425" spans="1:17" x14ac:dyDescent="0.25">
      <c r="A425" s="644" t="s">
        <v>5208</v>
      </c>
      <c r="B425" s="383">
        <v>6</v>
      </c>
      <c r="C425" s="709">
        <v>612071402001980</v>
      </c>
      <c r="D425" s="499" t="s">
        <v>1222</v>
      </c>
      <c r="E425" t="str">
        <f t="shared" si="31"/>
        <v>610207140200198</v>
      </c>
      <c r="F425" t="str">
        <f t="shared" si="32"/>
        <v>0</v>
      </c>
      <c r="G425" t="e">
        <f>+VLOOKUP(L425,BG!$D$10:$F$70,3,FALSE)</f>
        <v>#N/A</v>
      </c>
      <c r="H425" s="499" t="s">
        <v>1223</v>
      </c>
      <c r="I425" s="719">
        <v>-13381022989</v>
      </c>
      <c r="J425" s="314">
        <f t="shared" si="30"/>
        <v>-13381022.989</v>
      </c>
      <c r="K425" t="str">
        <f>+VLOOKUP(D425,'plan de cuentas'!C:G,4,0)</f>
        <v>GANANCIAS</v>
      </c>
      <c r="L425" t="str">
        <f>VLOOKUP(D425,'plan de cuentas'!C:H,5,0)</f>
        <v>Ingresos</v>
      </c>
      <c r="M425" t="str">
        <f>VLOOKUP(D425,'plan de cuentas'!C:I,6,0)</f>
        <v>Productos por Prestamos Amortizables</v>
      </c>
      <c r="N425">
        <f>VLOOKUP(D425,'plan de cuentas'!C:J,7,0)</f>
        <v>0</v>
      </c>
      <c r="P425" t="str">
        <f t="shared" si="33"/>
        <v>71402</v>
      </c>
      <c r="Q425" t="str">
        <f t="shared" si="34"/>
        <v>61</v>
      </c>
    </row>
    <row r="426" spans="1:17" x14ac:dyDescent="0.25">
      <c r="A426" s="644" t="s">
        <v>5208</v>
      </c>
      <c r="B426" s="384">
        <v>6</v>
      </c>
      <c r="C426" s="710">
        <v>612071402001990</v>
      </c>
      <c r="D426" s="385" t="s">
        <v>1224</v>
      </c>
      <c r="E426" t="str">
        <f t="shared" si="31"/>
        <v>610207140200199</v>
      </c>
      <c r="F426" t="str">
        <f t="shared" si="32"/>
        <v>0</v>
      </c>
      <c r="G426" t="e">
        <f>+VLOOKUP(L426,BG!$D$10:$F$70,3,FALSE)</f>
        <v>#N/A</v>
      </c>
      <c r="H426" s="385" t="s">
        <v>818</v>
      </c>
      <c r="I426" s="723">
        <v>-18543147608</v>
      </c>
      <c r="J426" s="314">
        <f t="shared" si="30"/>
        <v>-18543147.607999999</v>
      </c>
      <c r="K426" t="str">
        <f>+VLOOKUP(D426,'plan de cuentas'!C:G,4,0)</f>
        <v>GANANCIAS</v>
      </c>
      <c r="L426" t="str">
        <f>VLOOKUP(D426,'plan de cuentas'!C:H,5,0)</f>
        <v>Ingresos</v>
      </c>
      <c r="M426" t="str">
        <f>VLOOKUP(D426,'plan de cuentas'!C:I,6,0)</f>
        <v>Productos por Prestamos Amortizables</v>
      </c>
      <c r="N426">
        <f>VLOOKUP(D426,'plan de cuentas'!C:J,7,0)</f>
        <v>0</v>
      </c>
      <c r="P426" t="str">
        <f t="shared" si="33"/>
        <v>71402</v>
      </c>
      <c r="Q426" t="str">
        <f t="shared" si="34"/>
        <v>61</v>
      </c>
    </row>
    <row r="427" spans="1:17" x14ac:dyDescent="0.25">
      <c r="A427" s="644" t="s">
        <v>5208</v>
      </c>
      <c r="B427" s="383">
        <v>6</v>
      </c>
      <c r="C427" s="709">
        <v>612071402002990</v>
      </c>
      <c r="D427" s="499" t="s">
        <v>1225</v>
      </c>
      <c r="E427" t="str">
        <f t="shared" si="31"/>
        <v>610207140200299</v>
      </c>
      <c r="F427" t="str">
        <f t="shared" si="32"/>
        <v>0</v>
      </c>
      <c r="G427" t="e">
        <f>+VLOOKUP(L427,BG!$D$10:$F$70,3,FALSE)</f>
        <v>#N/A</v>
      </c>
      <c r="H427" s="499" t="s">
        <v>1226</v>
      </c>
      <c r="I427" s="719">
        <v>-64963021</v>
      </c>
      <c r="J427" s="314">
        <f t="shared" si="30"/>
        <v>-64963.021000000001</v>
      </c>
      <c r="K427" t="str">
        <f>+VLOOKUP(D427,'plan de cuentas'!C:G,4,0)</f>
        <v>GANANCIAS</v>
      </c>
      <c r="L427" t="str">
        <f>VLOOKUP(D427,'plan de cuentas'!C:H,5,0)</f>
        <v>Ingresos</v>
      </c>
      <c r="M427" t="str">
        <f>VLOOKUP(D427,'plan de cuentas'!C:I,6,0)</f>
        <v>Productos por Prestamos Amortizables</v>
      </c>
      <c r="N427">
        <f>VLOOKUP(D427,'plan de cuentas'!C:J,7,0)</f>
        <v>0</v>
      </c>
      <c r="P427" t="str">
        <f t="shared" si="33"/>
        <v>71402</v>
      </c>
      <c r="Q427" t="str">
        <f t="shared" si="34"/>
        <v>61</v>
      </c>
    </row>
    <row r="428" spans="1:17" x14ac:dyDescent="0.25">
      <c r="A428" s="644" t="s">
        <v>5208</v>
      </c>
      <c r="B428" s="384">
        <v>6</v>
      </c>
      <c r="C428" s="710">
        <v>612071402004990</v>
      </c>
      <c r="D428" s="385" t="s">
        <v>2408</v>
      </c>
      <c r="E428" t="str">
        <f t="shared" si="31"/>
        <v>610207140200499</v>
      </c>
      <c r="F428" t="str">
        <f t="shared" si="32"/>
        <v>0</v>
      </c>
      <c r="G428" t="e">
        <f>+VLOOKUP(L428,BG!$D$10:$F$70,3,FALSE)</f>
        <v>#N/A</v>
      </c>
      <c r="H428" s="385" t="s">
        <v>2731</v>
      </c>
      <c r="I428" s="720">
        <v>-424651168</v>
      </c>
      <c r="J428" s="314">
        <f t="shared" si="30"/>
        <v>-424651.16800000001</v>
      </c>
      <c r="K428" t="str">
        <f>+VLOOKUP(D428,'plan de cuentas'!C:G,4,0)</f>
        <v>GANANCIAS</v>
      </c>
      <c r="L428" t="str">
        <f>VLOOKUP(D428,'plan de cuentas'!C:H,5,0)</f>
        <v>Ingresos</v>
      </c>
      <c r="M428" t="str">
        <f>VLOOKUP(D428,'plan de cuentas'!C:I,6,0)</f>
        <v>Productos por Prestamos Amortizables</v>
      </c>
      <c r="N428">
        <f>VLOOKUP(D428,'plan de cuentas'!C:J,7,0)</f>
        <v>0</v>
      </c>
      <c r="P428" t="str">
        <f t="shared" si="33"/>
        <v>71402</v>
      </c>
      <c r="Q428" t="str">
        <f t="shared" si="34"/>
        <v>61</v>
      </c>
    </row>
    <row r="429" spans="1:17" x14ac:dyDescent="0.25">
      <c r="A429" s="644" t="s">
        <v>5208</v>
      </c>
      <c r="B429" s="383">
        <v>6</v>
      </c>
      <c r="C429" s="709">
        <v>612071402005980</v>
      </c>
      <c r="D429" s="499" t="s">
        <v>2409</v>
      </c>
      <c r="E429" t="str">
        <f t="shared" si="31"/>
        <v>610207140200598</v>
      </c>
      <c r="F429" t="str">
        <f t="shared" si="32"/>
        <v>0</v>
      </c>
      <c r="G429" t="e">
        <f>+VLOOKUP(L429,BG!$D$10:$F$70,3,FALSE)</f>
        <v>#N/A</v>
      </c>
      <c r="H429" s="499" t="s">
        <v>2732</v>
      </c>
      <c r="I429" s="719">
        <v>-389986667</v>
      </c>
      <c r="J429" s="314">
        <f t="shared" si="30"/>
        <v>-389986.66700000002</v>
      </c>
      <c r="K429" t="str">
        <f>+VLOOKUP(D429,'plan de cuentas'!C:G,4,0)</f>
        <v>GANANCIAS</v>
      </c>
      <c r="L429" t="str">
        <f>VLOOKUP(D429,'plan de cuentas'!C:H,5,0)</f>
        <v>Ingresos</v>
      </c>
      <c r="M429" t="str">
        <f>VLOOKUP(D429,'plan de cuentas'!C:I,6,0)</f>
        <v>Productos por Prestamos Amortizables</v>
      </c>
      <c r="N429">
        <f>VLOOKUP(D429,'plan de cuentas'!C:J,7,0)</f>
        <v>0</v>
      </c>
      <c r="P429" t="str">
        <f t="shared" si="33"/>
        <v>71402</v>
      </c>
      <c r="Q429" t="str">
        <f t="shared" si="34"/>
        <v>61</v>
      </c>
    </row>
    <row r="430" spans="1:17" x14ac:dyDescent="0.25">
      <c r="A430" s="644" t="s">
        <v>5208</v>
      </c>
      <c r="B430" s="384">
        <v>6</v>
      </c>
      <c r="C430" s="710">
        <v>612071402005990</v>
      </c>
      <c r="D430" s="385" t="s">
        <v>2410</v>
      </c>
      <c r="E430" t="str">
        <f t="shared" si="31"/>
        <v>610207140200599</v>
      </c>
      <c r="F430" t="str">
        <f t="shared" si="32"/>
        <v>0</v>
      </c>
      <c r="G430" t="e">
        <f>+VLOOKUP(L430,BG!$D$10:$F$70,3,FALSE)</f>
        <v>#N/A</v>
      </c>
      <c r="H430" s="385" t="s">
        <v>2732</v>
      </c>
      <c r="I430" s="720">
        <v>-43306745588</v>
      </c>
      <c r="J430" s="314">
        <f t="shared" si="30"/>
        <v>-43306745.588</v>
      </c>
      <c r="K430" t="str">
        <f>+VLOOKUP(D430,'plan de cuentas'!C:G,4,0)</f>
        <v>GANANCIAS</v>
      </c>
      <c r="L430" t="str">
        <f>VLOOKUP(D430,'plan de cuentas'!C:H,5,0)</f>
        <v>Ingresos</v>
      </c>
      <c r="M430" t="str">
        <f>VLOOKUP(D430,'plan de cuentas'!C:I,6,0)</f>
        <v>Productos por Prestamos Amortizables</v>
      </c>
      <c r="N430">
        <f>VLOOKUP(D430,'plan de cuentas'!C:J,7,0)</f>
        <v>0</v>
      </c>
      <c r="P430" t="str">
        <f t="shared" si="33"/>
        <v>71402</v>
      </c>
      <c r="Q430" t="str">
        <f t="shared" si="34"/>
        <v>61</v>
      </c>
    </row>
    <row r="431" spans="1:17" x14ac:dyDescent="0.25">
      <c r="A431" s="644" t="s">
        <v>5208</v>
      </c>
      <c r="B431" s="383">
        <v>6</v>
      </c>
      <c r="C431" s="709">
        <v>612071403000010</v>
      </c>
      <c r="D431" s="499" t="s">
        <v>2413</v>
      </c>
      <c r="E431" t="str">
        <f t="shared" si="31"/>
        <v>610207140300001</v>
      </c>
      <c r="F431" t="str">
        <f t="shared" si="32"/>
        <v>0</v>
      </c>
      <c r="G431" t="e">
        <f>+VLOOKUP(L431,BG!$D$10:$F$70,3,FALSE)</f>
        <v>#N/A</v>
      </c>
      <c r="H431" s="560" t="s">
        <v>2735</v>
      </c>
      <c r="I431" s="719">
        <v>-4334380</v>
      </c>
      <c r="J431" s="314">
        <f t="shared" si="30"/>
        <v>-4334.38</v>
      </c>
      <c r="K431" t="str">
        <f>+VLOOKUP(D431,'plan de cuentas'!C:G,4,0)</f>
        <v>GANANCIAS</v>
      </c>
      <c r="L431" t="str">
        <f>VLOOKUP(D431,'plan de cuentas'!C:H,5,0)</f>
        <v>Ingresos</v>
      </c>
      <c r="M431" t="str">
        <f>VLOOKUP(D431,'plan de cuentas'!C:I,6,0)</f>
        <v>Productos por Prestamos Amortizables</v>
      </c>
      <c r="N431">
        <f>VLOOKUP(D431,'plan de cuentas'!C:J,7,0)</f>
        <v>0</v>
      </c>
      <c r="P431" t="str">
        <f t="shared" si="33"/>
        <v>71403</v>
      </c>
      <c r="Q431" t="str">
        <f t="shared" si="34"/>
        <v>61</v>
      </c>
    </row>
    <row r="432" spans="1:17" x14ac:dyDescent="0.25">
      <c r="A432" s="644" t="s">
        <v>5208</v>
      </c>
      <c r="B432" s="384">
        <v>6</v>
      </c>
      <c r="C432" s="710">
        <v>612071802000990</v>
      </c>
      <c r="D432" s="385" t="s">
        <v>1228</v>
      </c>
      <c r="E432" t="str">
        <f t="shared" si="31"/>
        <v>610207180200099</v>
      </c>
      <c r="F432" t="str">
        <f t="shared" si="32"/>
        <v>0</v>
      </c>
      <c r="G432" t="e">
        <f>+VLOOKUP(L432,BG!$D$10:$F$70,3,FALSE)</f>
        <v>#N/A</v>
      </c>
      <c r="H432" s="561" t="s">
        <v>1229</v>
      </c>
      <c r="I432" s="720">
        <v>-256177439</v>
      </c>
      <c r="J432" s="314">
        <f t="shared" si="30"/>
        <v>-256177.43900000001</v>
      </c>
      <c r="K432" t="str">
        <f>+VLOOKUP(D432,'plan de cuentas'!C:G,4,0)</f>
        <v>GANANCIAS</v>
      </c>
      <c r="L432" t="str">
        <f>VLOOKUP(D432,'plan de cuentas'!C:H,5,0)</f>
        <v>Ingresos</v>
      </c>
      <c r="M432" t="str">
        <f>VLOOKUP(D432,'plan de cuentas'!C:I,6,0)</f>
        <v>Productos Sobre Documentos Descontados</v>
      </c>
      <c r="N432">
        <f>VLOOKUP(D432,'plan de cuentas'!C:J,7,0)</f>
        <v>0</v>
      </c>
      <c r="P432" t="str">
        <f t="shared" si="33"/>
        <v>71802</v>
      </c>
      <c r="Q432" t="str">
        <f t="shared" si="34"/>
        <v>61</v>
      </c>
    </row>
    <row r="433" spans="1:17" x14ac:dyDescent="0.25">
      <c r="A433" s="644" t="s">
        <v>5208</v>
      </c>
      <c r="B433" s="383">
        <v>6</v>
      </c>
      <c r="C433" s="709">
        <v>612071802001010</v>
      </c>
      <c r="D433" s="499" t="s">
        <v>1409</v>
      </c>
      <c r="E433" t="str">
        <f t="shared" si="31"/>
        <v>610207180200101</v>
      </c>
      <c r="F433" t="str">
        <f t="shared" si="32"/>
        <v>0</v>
      </c>
      <c r="G433" t="e">
        <f>+VLOOKUP(L433,BG!$D$10:$F$70,3,FALSE)</f>
        <v>#N/A</v>
      </c>
      <c r="H433" s="499" t="s">
        <v>1229</v>
      </c>
      <c r="I433" s="719">
        <v>-2047620</v>
      </c>
      <c r="J433" s="314">
        <f t="shared" si="30"/>
        <v>-2047.62</v>
      </c>
      <c r="K433" t="str">
        <f>+VLOOKUP(D433,'plan de cuentas'!C:G,4,0)</f>
        <v>GANANCIAS</v>
      </c>
      <c r="L433" t="str">
        <f>VLOOKUP(D433,'plan de cuentas'!C:H,5,0)</f>
        <v>Ingresos</v>
      </c>
      <c r="M433" t="str">
        <f>VLOOKUP(D433,'plan de cuentas'!C:I,6,0)</f>
        <v>Productos Sobre Documentos Descontados</v>
      </c>
      <c r="N433">
        <f>VLOOKUP(D433,'plan de cuentas'!C:J,7,0)</f>
        <v>0</v>
      </c>
      <c r="P433" t="str">
        <f t="shared" si="33"/>
        <v>71802</v>
      </c>
      <c r="Q433" t="str">
        <f t="shared" si="34"/>
        <v>61</v>
      </c>
    </row>
    <row r="434" spans="1:17" x14ac:dyDescent="0.25">
      <c r="A434" s="644" t="s">
        <v>5208</v>
      </c>
      <c r="B434" s="384">
        <v>6</v>
      </c>
      <c r="C434" s="710">
        <v>612071802001980</v>
      </c>
      <c r="D434" s="385" t="s">
        <v>1230</v>
      </c>
      <c r="E434" t="str">
        <f t="shared" si="31"/>
        <v>610207180200198</v>
      </c>
      <c r="F434" t="str">
        <f t="shared" si="32"/>
        <v>0</v>
      </c>
      <c r="G434" t="e">
        <f>+VLOOKUP(L434,BG!$D$10:$F$70,3,FALSE)</f>
        <v>#N/A</v>
      </c>
      <c r="H434" s="385" t="s">
        <v>1229</v>
      </c>
      <c r="I434" s="720">
        <v>-527255330</v>
      </c>
      <c r="J434" s="314">
        <f t="shared" si="30"/>
        <v>-527255.32999999996</v>
      </c>
      <c r="K434" t="str">
        <f>+VLOOKUP(D434,'plan de cuentas'!C:G,4,0)</f>
        <v>GANANCIAS</v>
      </c>
      <c r="L434" t="str">
        <f>VLOOKUP(D434,'plan de cuentas'!C:H,5,0)</f>
        <v>Ingresos</v>
      </c>
      <c r="M434" t="str">
        <f>VLOOKUP(D434,'plan de cuentas'!C:I,6,0)</f>
        <v>Productos Sobre Documentos Descontados</v>
      </c>
      <c r="N434">
        <f>VLOOKUP(D434,'plan de cuentas'!C:J,7,0)</f>
        <v>0</v>
      </c>
      <c r="P434" t="str">
        <f t="shared" si="33"/>
        <v>71802</v>
      </c>
      <c r="Q434" t="str">
        <f t="shared" si="34"/>
        <v>61</v>
      </c>
    </row>
    <row r="435" spans="1:17" hidden="1" x14ac:dyDescent="0.25">
      <c r="A435" s="644" t="s">
        <v>5208</v>
      </c>
      <c r="B435" s="383">
        <v>6</v>
      </c>
      <c r="C435" s="709">
        <v>612071802002990</v>
      </c>
      <c r="D435" s="499" t="s">
        <v>1231</v>
      </c>
      <c r="E435" t="str">
        <f t="shared" si="31"/>
        <v>610207180200299</v>
      </c>
      <c r="F435" t="str">
        <f t="shared" si="32"/>
        <v>0</v>
      </c>
      <c r="G435" t="e">
        <f>+VLOOKUP(L435,BG!$D$10:$F$70,3,FALSE)</f>
        <v>#N/A</v>
      </c>
      <c r="H435" s="499" t="s">
        <v>1232</v>
      </c>
      <c r="I435" s="719">
        <v>-35870103</v>
      </c>
      <c r="J435" s="314">
        <f t="shared" si="30"/>
        <v>-35870.103000000003</v>
      </c>
      <c r="K435" t="str">
        <f>+VLOOKUP(D435,'plan de cuentas'!C:G,4,0)</f>
        <v>GANANCIAS</v>
      </c>
      <c r="L435" t="str">
        <f>VLOOKUP(D435,'plan de cuentas'!C:H,5,0)</f>
        <v>Ingresos</v>
      </c>
      <c r="M435" t="str">
        <f>VLOOKUP(D435,'plan de cuentas'!C:I,6,0)</f>
        <v>Productos Sobre Documentos Descontados</v>
      </c>
      <c r="N435">
        <f>VLOOKUP(D435,'plan de cuentas'!C:J,7,0)</f>
        <v>0</v>
      </c>
      <c r="P435" t="str">
        <f t="shared" si="33"/>
        <v>71802</v>
      </c>
      <c r="Q435" t="str">
        <f t="shared" si="34"/>
        <v>61</v>
      </c>
    </row>
    <row r="436" spans="1:17" x14ac:dyDescent="0.25">
      <c r="A436" s="644" t="s">
        <v>5208</v>
      </c>
      <c r="B436" s="384">
        <v>6</v>
      </c>
      <c r="C436" s="710">
        <v>612085002000990</v>
      </c>
      <c r="D436" s="385" t="s">
        <v>2416</v>
      </c>
      <c r="E436" t="str">
        <f t="shared" si="31"/>
        <v>610208500200099</v>
      </c>
      <c r="F436" t="str">
        <f t="shared" si="32"/>
        <v>0</v>
      </c>
      <c r="G436" t="e">
        <f>+VLOOKUP(L436,BG!$D$10:$F$70,3,FALSE)</f>
        <v>#N/A</v>
      </c>
      <c r="H436" s="385" t="s">
        <v>2737</v>
      </c>
      <c r="I436" s="720">
        <v>-30216</v>
      </c>
      <c r="J436" s="314">
        <f t="shared" si="30"/>
        <v>-30.216000000000001</v>
      </c>
      <c r="K436" t="str">
        <f>+VLOOKUP(D436,'plan de cuentas'!C:G,4,0)</f>
        <v>GANANCIAS</v>
      </c>
      <c r="L436" t="str">
        <f>VLOOKUP(D436,'plan de cuentas'!C:H,5,0)</f>
        <v>Ingresos</v>
      </c>
      <c r="M436" t="str">
        <f>VLOOKUP(D436,'plan de cuentas'!C:I,6,0)</f>
        <v>Productos por Medida Excepcional de Apoyo</v>
      </c>
      <c r="N436">
        <f>VLOOKUP(D436,'plan de cuentas'!C:J,7,0)</f>
        <v>0</v>
      </c>
      <c r="P436" t="str">
        <f t="shared" si="33"/>
        <v>85002</v>
      </c>
      <c r="Q436" t="str">
        <f t="shared" si="34"/>
        <v>61</v>
      </c>
    </row>
    <row r="437" spans="1:17" x14ac:dyDescent="0.25">
      <c r="A437" s="644" t="s">
        <v>5208</v>
      </c>
      <c r="B437" s="383">
        <v>6</v>
      </c>
      <c r="C437" s="709">
        <v>613075202001990</v>
      </c>
      <c r="D437" s="499" t="s">
        <v>1237</v>
      </c>
      <c r="E437" t="str">
        <f t="shared" si="31"/>
        <v>610307520200199</v>
      </c>
      <c r="F437" t="str">
        <f t="shared" si="32"/>
        <v>0</v>
      </c>
      <c r="G437" t="e">
        <f>+VLOOKUP(L437,BG!$D$10:$F$70,3,FALSE)</f>
        <v>#N/A</v>
      </c>
      <c r="H437" s="499" t="s">
        <v>1238</v>
      </c>
      <c r="I437" s="719">
        <v>-519050942</v>
      </c>
      <c r="J437" s="314">
        <f t="shared" si="30"/>
        <v>-519050.94199999998</v>
      </c>
      <c r="K437" t="str">
        <f>+VLOOKUP(D437,'plan de cuentas'!C:G,4,0)</f>
        <v>GANANCIAS</v>
      </c>
      <c r="L437" t="str">
        <f>VLOOKUP(D437,'plan de cuentas'!C:H,5,0)</f>
        <v>Ingresos</v>
      </c>
      <c r="M437" t="str">
        <f>VLOOKUP(D437,'plan de cuentas'!C:I,6,0)</f>
        <v>Productos por Creditos en Gestion</v>
      </c>
      <c r="N437">
        <f>VLOOKUP(D437,'plan de cuentas'!C:J,7,0)</f>
        <v>0</v>
      </c>
      <c r="P437" t="str">
        <f t="shared" si="33"/>
        <v>75202</v>
      </c>
      <c r="Q437" t="str">
        <f t="shared" si="34"/>
        <v>61</v>
      </c>
    </row>
    <row r="438" spans="1:17" hidden="1" x14ac:dyDescent="0.25">
      <c r="A438" s="644" t="s">
        <v>5208</v>
      </c>
      <c r="B438" s="384">
        <v>6</v>
      </c>
      <c r="C438" s="710">
        <v>613076002000990</v>
      </c>
      <c r="D438" s="385" t="s">
        <v>1555</v>
      </c>
      <c r="E438" t="str">
        <f t="shared" si="31"/>
        <v>610307600200099</v>
      </c>
      <c r="F438" t="str">
        <f t="shared" si="32"/>
        <v>0</v>
      </c>
      <c r="G438" t="e">
        <f>+VLOOKUP(L438,BG!$D$10:$F$70,3,FALSE)</f>
        <v>#N/A</v>
      </c>
      <c r="H438" s="385" t="s">
        <v>1597</v>
      </c>
      <c r="I438" s="720">
        <v>-2982061</v>
      </c>
      <c r="J438" s="314">
        <f t="shared" si="30"/>
        <v>-2982.0610000000001</v>
      </c>
      <c r="K438" t="str">
        <f>+VLOOKUP(D438,'plan de cuentas'!C:G,4,0)</f>
        <v>GANANCIAS</v>
      </c>
      <c r="L438" t="str">
        <f>VLOOKUP(D438,'plan de cuentas'!C:H,5,0)</f>
        <v>Ingresos</v>
      </c>
      <c r="M438" t="str">
        <f>VLOOKUP(D438,'plan de cuentas'!C:I,6,0)</f>
        <v>Productos por Colocaciones Vencidas-SF</v>
      </c>
      <c r="N438">
        <f>VLOOKUP(D438,'plan de cuentas'!C:J,7,0)</f>
        <v>0</v>
      </c>
      <c r="P438" t="str">
        <f t="shared" si="33"/>
        <v>76002</v>
      </c>
      <c r="Q438" t="str">
        <f t="shared" si="34"/>
        <v>61</v>
      </c>
    </row>
    <row r="439" spans="1:17" x14ac:dyDescent="0.25">
      <c r="A439" s="644" t="s">
        <v>5208</v>
      </c>
      <c r="B439" s="383">
        <v>6</v>
      </c>
      <c r="C439" s="709">
        <v>616076602000990</v>
      </c>
      <c r="D439" s="499" t="s">
        <v>1240</v>
      </c>
      <c r="E439" t="str">
        <f t="shared" si="31"/>
        <v>610607660200099</v>
      </c>
      <c r="F439" t="str">
        <f t="shared" si="32"/>
        <v>0</v>
      </c>
      <c r="G439" t="e">
        <f>+VLOOKUP(L439,BG!$D$10:$F$70,3,FALSE)</f>
        <v>#N/A</v>
      </c>
      <c r="H439" s="499" t="s">
        <v>1239</v>
      </c>
      <c r="I439" s="719">
        <v>-309060078059</v>
      </c>
      <c r="J439" s="314">
        <f t="shared" si="30"/>
        <v>-309060078.05900002</v>
      </c>
      <c r="K439" t="str">
        <f>+VLOOKUP(D439,'plan de cuentas'!C:G,4,0)</f>
        <v>GANANCIAS</v>
      </c>
      <c r="L439" t="str">
        <f>VLOOKUP(D439,'plan de cuentas'!C:H,5,0)</f>
        <v>Ganancia/Perdida por Valuación</v>
      </c>
      <c r="M439" t="str">
        <f>+L439</f>
        <v>Ganancia/Perdida por Valuación</v>
      </c>
      <c r="N439">
        <f>VLOOKUP(D439,'plan de cuentas'!C:J,7,0)</f>
        <v>0</v>
      </c>
      <c r="P439" t="str">
        <f t="shared" si="33"/>
        <v>76602</v>
      </c>
      <c r="Q439" t="str">
        <f t="shared" si="34"/>
        <v>61</v>
      </c>
    </row>
    <row r="440" spans="1:17" x14ac:dyDescent="0.25">
      <c r="A440" s="644" t="s">
        <v>5208</v>
      </c>
      <c r="B440" s="384">
        <v>7</v>
      </c>
      <c r="C440" s="710">
        <v>616076602001990</v>
      </c>
      <c r="D440" s="385" t="s">
        <v>1241</v>
      </c>
      <c r="E440" t="str">
        <f t="shared" si="31"/>
        <v>610607660200199</v>
      </c>
      <c r="F440" t="str">
        <f t="shared" si="32"/>
        <v>0</v>
      </c>
      <c r="G440" t="e">
        <f>+VLOOKUP(L440,BG!$D$10:$F$70,3,FALSE)</f>
        <v>#N/A</v>
      </c>
      <c r="H440" s="385" t="s">
        <v>1239</v>
      </c>
      <c r="I440" s="720">
        <v>-117020</v>
      </c>
      <c r="J440" s="314">
        <f t="shared" si="30"/>
        <v>-117.02</v>
      </c>
      <c r="K440" t="str">
        <f>+VLOOKUP(D440,'plan de cuentas'!C:G,4,0)</f>
        <v>GANANCIAS</v>
      </c>
      <c r="L440" t="str">
        <f>VLOOKUP(D440,'plan de cuentas'!C:H,5,0)</f>
        <v>Ganancia/Perdida por Valuación</v>
      </c>
      <c r="M440" t="str">
        <f t="shared" ref="M440:M445" si="35">+L440</f>
        <v>Ganancia/Perdida por Valuación</v>
      </c>
      <c r="N440">
        <f>VLOOKUP(D440,'plan de cuentas'!C:J,7,0)</f>
        <v>0</v>
      </c>
      <c r="P440" t="str">
        <f t="shared" si="33"/>
        <v>76602</v>
      </c>
      <c r="Q440" t="str">
        <f t="shared" si="34"/>
        <v>61</v>
      </c>
    </row>
    <row r="441" spans="1:17" x14ac:dyDescent="0.25">
      <c r="A441" s="644" t="s">
        <v>5208</v>
      </c>
      <c r="B441" s="383">
        <v>6</v>
      </c>
      <c r="C441" s="709">
        <v>616076603000990</v>
      </c>
      <c r="D441" s="499" t="s">
        <v>2421</v>
      </c>
      <c r="E441" t="str">
        <f t="shared" si="31"/>
        <v>610607660300099</v>
      </c>
      <c r="F441" t="str">
        <f t="shared" si="32"/>
        <v>0</v>
      </c>
      <c r="G441" t="e">
        <f>+VLOOKUP(L441,BG!$D$10:$F$70,3,FALSE)</f>
        <v>#N/A</v>
      </c>
      <c r="H441" s="499" t="s">
        <v>2740</v>
      </c>
      <c r="I441" s="719">
        <v>-66503908</v>
      </c>
      <c r="J441" s="314">
        <f t="shared" si="30"/>
        <v>-66503.907999999996</v>
      </c>
      <c r="K441" t="str">
        <f>+VLOOKUP(D441,'plan de cuentas'!C:G,4,0)</f>
        <v>GANANCIAS</v>
      </c>
      <c r="L441" t="str">
        <f>VLOOKUP(D441,'plan de cuentas'!C:H,5,0)</f>
        <v>Ganancia/Perdida por Valuación</v>
      </c>
      <c r="M441" t="str">
        <f t="shared" si="35"/>
        <v>Ganancia/Perdida por Valuación</v>
      </c>
      <c r="N441">
        <f>VLOOKUP(D441,'plan de cuentas'!C:J,7,0)</f>
        <v>0</v>
      </c>
      <c r="P441" t="str">
        <f t="shared" si="33"/>
        <v>76603</v>
      </c>
      <c r="Q441" t="str">
        <f t="shared" si="34"/>
        <v>61</v>
      </c>
    </row>
    <row r="442" spans="1:17" x14ac:dyDescent="0.25">
      <c r="A442" s="644" t="s">
        <v>5208</v>
      </c>
      <c r="B442" s="384">
        <v>6</v>
      </c>
      <c r="C442" s="710">
        <v>616076604000990</v>
      </c>
      <c r="D442" s="385" t="s">
        <v>1242</v>
      </c>
      <c r="E442" t="str">
        <f t="shared" si="31"/>
        <v>610607660400099</v>
      </c>
      <c r="F442" t="str">
        <f t="shared" si="32"/>
        <v>0</v>
      </c>
      <c r="G442" t="e">
        <f>+VLOOKUP(L442,BG!$D$10:$F$70,3,FALSE)</f>
        <v>#N/A</v>
      </c>
      <c r="H442" s="385" t="s">
        <v>1243</v>
      </c>
      <c r="I442" s="720">
        <v>-708712555</v>
      </c>
      <c r="J442" s="314">
        <f t="shared" si="30"/>
        <v>-708712.55500000005</v>
      </c>
      <c r="K442" t="str">
        <f>+VLOOKUP(D442,'plan de cuentas'!C:G,4,0)</f>
        <v>GANANCIAS</v>
      </c>
      <c r="L442" t="str">
        <f>VLOOKUP(D442,'plan de cuentas'!C:H,5,0)</f>
        <v>Ganancia/Perdida por Valuación</v>
      </c>
      <c r="M442" t="str">
        <f t="shared" si="35"/>
        <v>Ganancia/Perdida por Valuación</v>
      </c>
      <c r="N442">
        <f>VLOOKUP(D442,'plan de cuentas'!C:J,7,0)</f>
        <v>0</v>
      </c>
      <c r="P442" t="str">
        <f t="shared" si="33"/>
        <v>76604</v>
      </c>
      <c r="Q442" t="str">
        <f t="shared" si="34"/>
        <v>61</v>
      </c>
    </row>
    <row r="443" spans="1:17" x14ac:dyDescent="0.25">
      <c r="A443" s="644" t="s">
        <v>5208</v>
      </c>
      <c r="B443" s="383">
        <v>6</v>
      </c>
      <c r="C443" s="709">
        <v>616076606000990</v>
      </c>
      <c r="D443" s="499" t="s">
        <v>1244</v>
      </c>
      <c r="E443" t="str">
        <f t="shared" si="31"/>
        <v>610607660600099</v>
      </c>
      <c r="F443" t="str">
        <f t="shared" si="32"/>
        <v>0</v>
      </c>
      <c r="G443" t="e">
        <f>+VLOOKUP(L443,BG!$D$10:$F$70,3,FALSE)</f>
        <v>#N/A</v>
      </c>
      <c r="H443" s="499" t="s">
        <v>1245</v>
      </c>
      <c r="I443" s="719">
        <v>-86136251942</v>
      </c>
      <c r="J443" s="314">
        <f t="shared" si="30"/>
        <v>-86136251.942000002</v>
      </c>
      <c r="K443" t="str">
        <f>+VLOOKUP(D443,'plan de cuentas'!C:G,4,0)</f>
        <v>GANANCIAS</v>
      </c>
      <c r="L443" t="str">
        <f>VLOOKUP(D443,'plan de cuentas'!C:H,5,0)</f>
        <v>Ganancia/Perdida por Valuación</v>
      </c>
      <c r="M443" t="str">
        <f t="shared" si="35"/>
        <v>Ganancia/Perdida por Valuación</v>
      </c>
      <c r="N443">
        <f>VLOOKUP(D443,'plan de cuentas'!C:J,7,0)</f>
        <v>0</v>
      </c>
      <c r="P443" t="str">
        <f t="shared" si="33"/>
        <v>76606</v>
      </c>
      <c r="Q443" t="str">
        <f t="shared" si="34"/>
        <v>61</v>
      </c>
    </row>
    <row r="444" spans="1:17" x14ac:dyDescent="0.25">
      <c r="A444" s="644" t="s">
        <v>5208</v>
      </c>
      <c r="B444" s="384">
        <v>6</v>
      </c>
      <c r="C444" s="710">
        <v>616076607000990</v>
      </c>
      <c r="D444" s="385" t="s">
        <v>4560</v>
      </c>
      <c r="E444" t="str">
        <f t="shared" si="31"/>
        <v>610607660700099</v>
      </c>
      <c r="F444" t="str">
        <f t="shared" si="32"/>
        <v>0</v>
      </c>
      <c r="G444" t="e">
        <f>+VLOOKUP(L444,BG!$D$10:$F$70,3,FALSE)</f>
        <v>#N/A</v>
      </c>
      <c r="H444" s="385" t="s">
        <v>4589</v>
      </c>
      <c r="I444" s="720">
        <v>-146</v>
      </c>
      <c r="J444" s="314">
        <f t="shared" si="30"/>
        <v>-0.14599999999999999</v>
      </c>
      <c r="K444" t="str">
        <f>+VLOOKUP(D444,'plan de cuentas'!C:G,4,0)</f>
        <v>GANANCIAS</v>
      </c>
      <c r="L444" t="str">
        <f>VLOOKUP(D444,'plan de cuentas'!C:H,5,0)</f>
        <v>Ganancia/Perdida por Valuación</v>
      </c>
      <c r="M444" t="str">
        <f t="shared" si="35"/>
        <v>Ganancia/Perdida por Valuación</v>
      </c>
      <c r="N444">
        <f>VLOOKUP(D444,'plan de cuentas'!C:J,7,0)</f>
        <v>0</v>
      </c>
      <c r="P444" t="str">
        <f t="shared" si="33"/>
        <v>76607</v>
      </c>
      <c r="Q444" t="str">
        <f t="shared" si="34"/>
        <v>61</v>
      </c>
    </row>
    <row r="445" spans="1:17" x14ac:dyDescent="0.25">
      <c r="A445" s="644" t="s">
        <v>5208</v>
      </c>
      <c r="B445" s="383">
        <v>6</v>
      </c>
      <c r="C445" s="709">
        <v>616076608000990</v>
      </c>
      <c r="D445" s="499" t="s">
        <v>1246</v>
      </c>
      <c r="E445" t="str">
        <f t="shared" si="31"/>
        <v>610607660800099</v>
      </c>
      <c r="F445" t="str">
        <f t="shared" si="32"/>
        <v>0</v>
      </c>
      <c r="G445" t="e">
        <f>+VLOOKUP(L445,BG!$D$10:$F$70,3,FALSE)</f>
        <v>#N/A</v>
      </c>
      <c r="H445" s="499" t="s">
        <v>1247</v>
      </c>
      <c r="I445" s="719">
        <v>-5999121155</v>
      </c>
      <c r="J445" s="314">
        <f t="shared" si="30"/>
        <v>-5999121.1550000003</v>
      </c>
      <c r="K445" t="str">
        <f>+VLOOKUP(D445,'plan de cuentas'!C:G,4,0)</f>
        <v>GANANCIAS</v>
      </c>
      <c r="L445" t="str">
        <f>VLOOKUP(D445,'plan de cuentas'!C:H,5,0)</f>
        <v>Ganancia/Perdida por Valuación</v>
      </c>
      <c r="M445" t="str">
        <f t="shared" si="35"/>
        <v>Ganancia/Perdida por Valuación</v>
      </c>
      <c r="N445">
        <f>VLOOKUP(D445,'plan de cuentas'!C:J,7,0)</f>
        <v>0</v>
      </c>
      <c r="P445" t="str">
        <f t="shared" si="33"/>
        <v>76608</v>
      </c>
      <c r="Q445" t="str">
        <f t="shared" si="34"/>
        <v>61</v>
      </c>
    </row>
    <row r="446" spans="1:17" x14ac:dyDescent="0.25">
      <c r="A446" s="644" t="s">
        <v>5208</v>
      </c>
      <c r="B446" s="384">
        <v>6</v>
      </c>
      <c r="C446" s="710">
        <v>618077202000990</v>
      </c>
      <c r="D446" s="385" t="s">
        <v>2422</v>
      </c>
      <c r="E446" t="str">
        <f t="shared" si="31"/>
        <v>610807720200099</v>
      </c>
      <c r="F446" t="str">
        <f t="shared" si="32"/>
        <v>0</v>
      </c>
      <c r="G446" t="e">
        <f>+VLOOKUP(L446,BG!$D$10:$F$70,3,FALSE)</f>
        <v>#N/A</v>
      </c>
      <c r="H446" s="385" t="s">
        <v>2741</v>
      </c>
      <c r="I446" s="720">
        <v>-43640899774</v>
      </c>
      <c r="J446" s="314">
        <f t="shared" si="30"/>
        <v>-43640899.773999996</v>
      </c>
      <c r="K446" t="str">
        <f>+VLOOKUP(D446,'plan de cuentas'!C:G,4,0)</f>
        <v>GANANCIAS</v>
      </c>
      <c r="L446" t="str">
        <f>VLOOKUP(D446,'plan de cuentas'!C:H,5,0)</f>
        <v>Previsiones</v>
      </c>
      <c r="M446" t="s">
        <v>5575</v>
      </c>
      <c r="N446">
        <f>VLOOKUP(D446,'plan de cuentas'!C:J,7,0)</f>
        <v>0</v>
      </c>
      <c r="P446" t="str">
        <f t="shared" si="33"/>
        <v>77202</v>
      </c>
      <c r="Q446" t="str">
        <f t="shared" si="34"/>
        <v>61</v>
      </c>
    </row>
    <row r="447" spans="1:17" hidden="1" x14ac:dyDescent="0.25">
      <c r="A447" s="644" t="s">
        <v>5208</v>
      </c>
      <c r="B447" s="383">
        <v>6</v>
      </c>
      <c r="C447" s="709">
        <v>621077602004990</v>
      </c>
      <c r="D447" s="499" t="s">
        <v>1411</v>
      </c>
      <c r="E447" t="str">
        <f t="shared" si="31"/>
        <v>620107760200499</v>
      </c>
      <c r="F447" t="str">
        <f t="shared" si="32"/>
        <v>0</v>
      </c>
      <c r="G447" t="e">
        <f>+VLOOKUP(L447,BG!$D$10:$F$70,3,FALSE)</f>
        <v>#N/A</v>
      </c>
      <c r="H447" s="499" t="s">
        <v>1412</v>
      </c>
      <c r="I447" s="719">
        <v>-495962</v>
      </c>
      <c r="J447" s="314">
        <f t="shared" si="30"/>
        <v>-495.96199999999999</v>
      </c>
      <c r="K447" t="str">
        <f>+VLOOKUP(D447,'plan de cuentas'!C:G,4,0)</f>
        <v>GANANCIAS</v>
      </c>
      <c r="L447" t="str">
        <f>VLOOKUP(D447,'plan de cuentas'!C:H,5,0)</f>
        <v>Ingresos</v>
      </c>
      <c r="M447" t="str">
        <f>VLOOKUP(D447,'plan de cuentas'!C:I,6,0)</f>
        <v>Tarjetas de Credito</v>
      </c>
      <c r="N447">
        <f>VLOOKUP(D447,'plan de cuentas'!C:J,7,0)</f>
        <v>0</v>
      </c>
      <c r="P447" t="str">
        <f t="shared" si="33"/>
        <v>77602</v>
      </c>
      <c r="Q447" t="str">
        <f t="shared" si="34"/>
        <v>62</v>
      </c>
    </row>
    <row r="448" spans="1:17" hidden="1" x14ac:dyDescent="0.25">
      <c r="A448" s="644" t="s">
        <v>5208</v>
      </c>
      <c r="B448" s="384">
        <v>6</v>
      </c>
      <c r="C448" s="710">
        <v>621077602010990</v>
      </c>
      <c r="D448" s="385" t="s">
        <v>1413</v>
      </c>
      <c r="E448" t="str">
        <f t="shared" si="31"/>
        <v>620107760201099</v>
      </c>
      <c r="F448" t="str">
        <f t="shared" si="32"/>
        <v>0</v>
      </c>
      <c r="G448" t="e">
        <f>+VLOOKUP(L448,BG!$D$10:$F$70,3,FALSE)</f>
        <v>#N/A</v>
      </c>
      <c r="H448" s="385" t="s">
        <v>1414</v>
      </c>
      <c r="I448" s="720">
        <v>-189332</v>
      </c>
      <c r="J448" s="314">
        <f t="shared" si="30"/>
        <v>-189.33199999999999</v>
      </c>
      <c r="K448" t="str">
        <f>+VLOOKUP(D448,'plan de cuentas'!C:G,4,0)</f>
        <v>GANANCIAS</v>
      </c>
      <c r="L448" t="str">
        <f>VLOOKUP(D448,'plan de cuentas'!C:H,5,0)</f>
        <v>Ingresos</v>
      </c>
      <c r="M448" t="str">
        <f>VLOOKUP(D448,'plan de cuentas'!C:I,6,0)</f>
        <v>Tarjetas de Credito</v>
      </c>
      <c r="N448">
        <f>VLOOKUP(D448,'plan de cuentas'!C:J,7,0)</f>
        <v>0</v>
      </c>
      <c r="P448" t="str">
        <f t="shared" si="33"/>
        <v>77602</v>
      </c>
      <c r="Q448" t="str">
        <f t="shared" si="34"/>
        <v>62</v>
      </c>
    </row>
    <row r="449" spans="1:17" hidden="1" x14ac:dyDescent="0.25">
      <c r="A449" s="644" t="s">
        <v>5208</v>
      </c>
      <c r="B449" s="383">
        <v>6</v>
      </c>
      <c r="C449" s="709">
        <v>621077602012990</v>
      </c>
      <c r="D449" s="499" t="s">
        <v>1415</v>
      </c>
      <c r="E449" t="str">
        <f t="shared" si="31"/>
        <v>620107760201299</v>
      </c>
      <c r="F449" t="str">
        <f t="shared" si="32"/>
        <v>0</v>
      </c>
      <c r="G449" t="e">
        <f>+VLOOKUP(L449,BG!$D$10:$F$70,3,FALSE)</f>
        <v>#N/A</v>
      </c>
      <c r="H449" s="499" t="s">
        <v>1416</v>
      </c>
      <c r="I449" s="719">
        <v>-31484</v>
      </c>
      <c r="J449" s="314">
        <f t="shared" si="30"/>
        <v>-31.484000000000002</v>
      </c>
      <c r="K449" t="str">
        <f>+VLOOKUP(D449,'plan de cuentas'!C:G,4,0)</f>
        <v>GANANCIAS</v>
      </c>
      <c r="L449" t="str">
        <f>VLOOKUP(D449,'plan de cuentas'!C:H,5,0)</f>
        <v>Ingresos</v>
      </c>
      <c r="M449" t="str">
        <f>VLOOKUP(D449,'plan de cuentas'!C:I,6,0)</f>
        <v>Tarjetas de Credito</v>
      </c>
      <c r="N449">
        <f>VLOOKUP(D449,'plan de cuentas'!C:J,7,0)</f>
        <v>0</v>
      </c>
      <c r="P449" t="str">
        <f t="shared" si="33"/>
        <v>77602</v>
      </c>
      <c r="Q449" t="str">
        <f t="shared" si="34"/>
        <v>62</v>
      </c>
    </row>
    <row r="450" spans="1:17" hidden="1" x14ac:dyDescent="0.25">
      <c r="A450" s="644" t="s">
        <v>5208</v>
      </c>
      <c r="B450" s="384">
        <v>6</v>
      </c>
      <c r="C450" s="710">
        <v>621077602021990</v>
      </c>
      <c r="D450" s="385" t="s">
        <v>1424</v>
      </c>
      <c r="E450" t="str">
        <f t="shared" si="31"/>
        <v>620107760202199</v>
      </c>
      <c r="F450" t="str">
        <f t="shared" si="32"/>
        <v>0</v>
      </c>
      <c r="G450" t="e">
        <f>+VLOOKUP(L450,BG!$D$10:$F$70,3,FALSE)</f>
        <v>#N/A</v>
      </c>
      <c r="H450" s="385" t="s">
        <v>1425</v>
      </c>
      <c r="I450" s="720">
        <v>-6692891</v>
      </c>
      <c r="J450" s="314">
        <f t="shared" ref="J450:J513" si="36">I450/1000</f>
        <v>-6692.8909999999996</v>
      </c>
      <c r="K450" t="str">
        <f>+VLOOKUP(D450,'plan de cuentas'!C:G,4,0)</f>
        <v>GANANCIAS</v>
      </c>
      <c r="L450" t="str">
        <f>VLOOKUP(D450,'plan de cuentas'!C:H,5,0)</f>
        <v>Ingresos</v>
      </c>
      <c r="M450" t="str">
        <f>VLOOKUP(D450,'plan de cuentas'!C:I,6,0)</f>
        <v>Tarjetas de Credito</v>
      </c>
      <c r="N450">
        <f>VLOOKUP(D450,'plan de cuentas'!C:J,7,0)</f>
        <v>0</v>
      </c>
      <c r="P450" t="str">
        <f t="shared" si="33"/>
        <v>77602</v>
      </c>
      <c r="Q450" t="str">
        <f t="shared" si="34"/>
        <v>62</v>
      </c>
    </row>
    <row r="451" spans="1:17" x14ac:dyDescent="0.25">
      <c r="A451" s="644" t="s">
        <v>5208</v>
      </c>
      <c r="B451" s="383">
        <v>6</v>
      </c>
      <c r="C451" s="709">
        <v>621077602023990</v>
      </c>
      <c r="D451" s="499" t="s">
        <v>1426</v>
      </c>
      <c r="E451" t="str">
        <f t="shared" si="31"/>
        <v>620107760202399</v>
      </c>
      <c r="F451" t="str">
        <f t="shared" si="32"/>
        <v>0</v>
      </c>
      <c r="G451" t="e">
        <f>+VLOOKUP(L451,BG!$D$10:$F$70,3,FALSE)</f>
        <v>#N/A</v>
      </c>
      <c r="H451" s="499" t="s">
        <v>1427</v>
      </c>
      <c r="I451" s="719">
        <v>-64548</v>
      </c>
      <c r="J451" s="314">
        <f t="shared" si="36"/>
        <v>-64.548000000000002</v>
      </c>
      <c r="K451" t="str">
        <f>+VLOOKUP(D451,'plan de cuentas'!C:G,4,0)</f>
        <v>GANANCIAS</v>
      </c>
      <c r="L451" t="str">
        <f>VLOOKUP(D451,'plan de cuentas'!C:H,5,0)</f>
        <v>Ingresos</v>
      </c>
      <c r="M451" t="str">
        <f>VLOOKUP(D451,'plan de cuentas'!C:I,6,0)</f>
        <v>Tarjetas de Credito</v>
      </c>
      <c r="N451">
        <f>VLOOKUP(D451,'plan de cuentas'!C:J,7,0)</f>
        <v>0</v>
      </c>
      <c r="P451" t="str">
        <f t="shared" si="33"/>
        <v>77602</v>
      </c>
      <c r="Q451" t="str">
        <f t="shared" si="34"/>
        <v>62</v>
      </c>
    </row>
    <row r="452" spans="1:17" x14ac:dyDescent="0.25">
      <c r="A452" s="644" t="s">
        <v>5208</v>
      </c>
      <c r="B452" s="384">
        <v>6</v>
      </c>
      <c r="C452" s="710">
        <v>621077602025990</v>
      </c>
      <c r="D452" s="385" t="s">
        <v>1430</v>
      </c>
      <c r="E452" t="str">
        <f t="shared" si="31"/>
        <v>620107760202599</v>
      </c>
      <c r="F452" t="str">
        <f t="shared" si="32"/>
        <v>0</v>
      </c>
      <c r="G452" t="e">
        <f>+VLOOKUP(L452,BG!$D$10:$F$70,3,FALSE)</f>
        <v>#N/A</v>
      </c>
      <c r="H452" s="385" t="s">
        <v>1431</v>
      </c>
      <c r="I452" s="720">
        <v>-4212894</v>
      </c>
      <c r="J452" s="314">
        <f t="shared" si="36"/>
        <v>-4212.8940000000002</v>
      </c>
      <c r="K452" t="str">
        <f>+VLOOKUP(D452,'plan de cuentas'!C:G,4,0)</f>
        <v>GANANCIAS</v>
      </c>
      <c r="L452" t="str">
        <f>VLOOKUP(D452,'plan de cuentas'!C:H,5,0)</f>
        <v>Ingresos</v>
      </c>
      <c r="M452" t="str">
        <f>VLOOKUP(D452,'plan de cuentas'!C:I,6,0)</f>
        <v>Tarjetas de Credito</v>
      </c>
      <c r="N452">
        <f>VLOOKUP(D452,'plan de cuentas'!C:J,7,0)</f>
        <v>0</v>
      </c>
      <c r="P452" t="str">
        <f t="shared" si="33"/>
        <v>77602</v>
      </c>
      <c r="Q452" t="str">
        <f t="shared" si="34"/>
        <v>62</v>
      </c>
    </row>
    <row r="453" spans="1:17" x14ac:dyDescent="0.25">
      <c r="A453" s="644" t="s">
        <v>5208</v>
      </c>
      <c r="B453" s="383">
        <v>6</v>
      </c>
      <c r="C453" s="709">
        <v>621077602026990</v>
      </c>
      <c r="D453" s="499" t="s">
        <v>1557</v>
      </c>
      <c r="E453" t="str">
        <f t="shared" ref="E453:E516" si="37">+MID(D453,3,2)&amp;+MID(D453,6,1)&amp;+MID(D453,8,2)&amp;+MID(D453,11,3)&amp;+MID(D453,17,2)&amp;+MID(D453,20,3)&amp;+MID(D453,24,2)</f>
        <v>620107760202699</v>
      </c>
      <c r="F453" t="str">
        <f t="shared" ref="F453:F516" si="38">MID(E453,3,1)</f>
        <v>0</v>
      </c>
      <c r="G453" t="e">
        <f>+VLOOKUP(L453,BG!$D$10:$F$70,3,FALSE)</f>
        <v>#N/A</v>
      </c>
      <c r="H453" s="499" t="s">
        <v>1602</v>
      </c>
      <c r="I453" s="719">
        <v>-5150154</v>
      </c>
      <c r="J453" s="314">
        <f t="shared" si="36"/>
        <v>-5150.1540000000005</v>
      </c>
      <c r="K453" t="str">
        <f>+VLOOKUP(D453,'plan de cuentas'!C:G,4,0)</f>
        <v>GANANCIAS</v>
      </c>
      <c r="L453" t="str">
        <f>VLOOKUP(D453,'plan de cuentas'!C:H,5,0)</f>
        <v>Ingresos</v>
      </c>
      <c r="M453" t="str">
        <f>VLOOKUP(D453,'plan de cuentas'!C:I,6,0)</f>
        <v>Tarjetas de Credito</v>
      </c>
      <c r="N453">
        <f>VLOOKUP(D453,'plan de cuentas'!C:J,7,0)</f>
        <v>0</v>
      </c>
      <c r="P453" t="str">
        <f t="shared" ref="P453:P516" si="39">MID(E453,6,5)</f>
        <v>77602</v>
      </c>
      <c r="Q453" t="str">
        <f t="shared" ref="Q453:Q516" si="40">+LEFT(E453,2)</f>
        <v>62</v>
      </c>
    </row>
    <row r="454" spans="1:17" hidden="1" x14ac:dyDescent="0.25">
      <c r="A454" s="644" t="s">
        <v>5208</v>
      </c>
      <c r="B454" s="384">
        <v>6</v>
      </c>
      <c r="C454" s="710">
        <v>621077602046990</v>
      </c>
      <c r="D454" s="385" t="s">
        <v>1432</v>
      </c>
      <c r="E454" t="str">
        <f t="shared" si="37"/>
        <v>620107760204699</v>
      </c>
      <c r="F454" t="str">
        <f t="shared" si="38"/>
        <v>0</v>
      </c>
      <c r="G454" t="e">
        <f>+VLOOKUP(L454,BG!$D$10:$F$70,3,FALSE)</f>
        <v>#N/A</v>
      </c>
      <c r="H454" s="385" t="s">
        <v>1433</v>
      </c>
      <c r="I454" s="720">
        <v>-200000</v>
      </c>
      <c r="J454" s="314">
        <f t="shared" si="36"/>
        <v>-200</v>
      </c>
      <c r="K454" t="str">
        <f>+VLOOKUP(D454,'plan de cuentas'!C:G,4,0)</f>
        <v>GANANCIAS</v>
      </c>
      <c r="L454" t="str">
        <f>VLOOKUP(D454,'plan de cuentas'!C:H,5,0)</f>
        <v>Ingresos</v>
      </c>
      <c r="M454" t="str">
        <f>VLOOKUP(D454,'plan de cuentas'!C:I,6,0)</f>
        <v>Tarjetas de Credito</v>
      </c>
      <c r="N454">
        <f>VLOOKUP(D454,'plan de cuentas'!C:J,7,0)</f>
        <v>0</v>
      </c>
      <c r="P454" t="str">
        <f t="shared" si="39"/>
        <v>77602</v>
      </c>
      <c r="Q454" t="str">
        <f t="shared" si="40"/>
        <v>62</v>
      </c>
    </row>
    <row r="455" spans="1:17" hidden="1" x14ac:dyDescent="0.25">
      <c r="A455" s="644" t="s">
        <v>5208</v>
      </c>
      <c r="B455" s="383">
        <v>6</v>
      </c>
      <c r="C455" s="709">
        <v>621080602002990</v>
      </c>
      <c r="D455" s="499" t="s">
        <v>2424</v>
      </c>
      <c r="E455" t="str">
        <f t="shared" si="37"/>
        <v>620108060200299</v>
      </c>
      <c r="F455" t="str">
        <f t="shared" si="38"/>
        <v>0</v>
      </c>
      <c r="G455" t="e">
        <f>+VLOOKUP(L455,BG!$D$10:$F$70,3,FALSE)</f>
        <v>#N/A</v>
      </c>
      <c r="H455" s="499" t="s">
        <v>2743</v>
      </c>
      <c r="I455" s="719">
        <v>-342599318</v>
      </c>
      <c r="J455" s="314">
        <f t="shared" si="36"/>
        <v>-342599.31800000003</v>
      </c>
      <c r="K455" t="str">
        <f>+VLOOKUP(D455,'plan de cuentas'!C:G,4,0)</f>
        <v>GANANCIAS</v>
      </c>
      <c r="L455" t="str">
        <f>VLOOKUP(D455,'plan de cuentas'!C:H,5,0)</f>
        <v>Ingresos</v>
      </c>
      <c r="M455" t="str">
        <f>VLOOKUP(D455,'plan de cuentas'!C:I,6,0)</f>
        <v>Comisiones de cobranzas</v>
      </c>
      <c r="N455">
        <f>VLOOKUP(D455,'plan de cuentas'!C:J,7,0)</f>
        <v>0</v>
      </c>
      <c r="P455" t="str">
        <f t="shared" si="39"/>
        <v>80602</v>
      </c>
      <c r="Q455" t="str">
        <f t="shared" si="40"/>
        <v>62</v>
      </c>
    </row>
    <row r="456" spans="1:17" x14ac:dyDescent="0.25">
      <c r="A456" s="644" t="s">
        <v>5208</v>
      </c>
      <c r="B456" s="384">
        <v>6</v>
      </c>
      <c r="C456" s="710">
        <v>621080602008980</v>
      </c>
      <c r="D456" s="385" t="s">
        <v>4562</v>
      </c>
      <c r="E456" t="str">
        <f t="shared" si="37"/>
        <v>620108060200898</v>
      </c>
      <c r="F456" t="str">
        <f t="shared" si="38"/>
        <v>0</v>
      </c>
      <c r="G456" t="e">
        <f>+VLOOKUP(L456,BG!$D$10:$F$70,3,FALSE)</f>
        <v>#N/A</v>
      </c>
      <c r="H456" s="385" t="s">
        <v>1251</v>
      </c>
      <c r="I456" s="720">
        <v>-10149385</v>
      </c>
      <c r="J456" s="314">
        <f t="shared" si="36"/>
        <v>-10149.385</v>
      </c>
      <c r="K456" t="str">
        <f>+VLOOKUP(D456,'plan de cuentas'!C:G,4,0)</f>
        <v>GANANCIAS</v>
      </c>
      <c r="L456" t="str">
        <f>VLOOKUP(D456,'plan de cuentas'!C:H,5,0)</f>
        <v>Ingresos</v>
      </c>
      <c r="M456" t="str">
        <f>VLOOKUP(D456,'plan de cuentas'!C:I,6,0)</f>
        <v>Comisiones de cobranzas</v>
      </c>
      <c r="N456">
        <f>VLOOKUP(D456,'plan de cuentas'!C:J,7,0)</f>
        <v>0</v>
      </c>
      <c r="P456" t="str">
        <f t="shared" si="39"/>
        <v>80602</v>
      </c>
      <c r="Q456" t="str">
        <f t="shared" si="40"/>
        <v>62</v>
      </c>
    </row>
    <row r="457" spans="1:17" hidden="1" x14ac:dyDescent="0.25">
      <c r="A457" s="644" t="s">
        <v>5208</v>
      </c>
      <c r="B457" s="383">
        <v>6</v>
      </c>
      <c r="C457" s="709">
        <v>621080602009990</v>
      </c>
      <c r="D457" s="499" t="s">
        <v>2425</v>
      </c>
      <c r="E457" t="str">
        <f t="shared" si="37"/>
        <v>620108060200999</v>
      </c>
      <c r="F457" t="str">
        <f t="shared" si="38"/>
        <v>0</v>
      </c>
      <c r="G457" t="e">
        <f>+VLOOKUP(L457,BG!$D$10:$F$70,3,FALSE)</f>
        <v>#N/A</v>
      </c>
      <c r="H457" s="499" t="s">
        <v>2744</v>
      </c>
      <c r="I457" s="719">
        <v>-8821738</v>
      </c>
      <c r="J457" s="314">
        <f t="shared" si="36"/>
        <v>-8821.7379999999994</v>
      </c>
      <c r="K457" t="str">
        <f>+VLOOKUP(D457,'plan de cuentas'!C:G,4,0)</f>
        <v>GANANCIAS</v>
      </c>
      <c r="L457" t="str">
        <f>VLOOKUP(D457,'plan de cuentas'!C:H,5,0)</f>
        <v>Ingresos</v>
      </c>
      <c r="M457" t="str">
        <f>VLOOKUP(D457,'plan de cuentas'!C:I,6,0)</f>
        <v>Comisiones de cobranzas</v>
      </c>
      <c r="N457">
        <f>VLOOKUP(D457,'plan de cuentas'!C:J,7,0)</f>
        <v>0</v>
      </c>
      <c r="P457" t="str">
        <f t="shared" si="39"/>
        <v>80602</v>
      </c>
      <c r="Q457" t="str">
        <f t="shared" si="40"/>
        <v>62</v>
      </c>
    </row>
    <row r="458" spans="1:17" hidden="1" x14ac:dyDescent="0.25">
      <c r="A458" s="644" t="s">
        <v>5208</v>
      </c>
      <c r="B458" s="384">
        <v>6</v>
      </c>
      <c r="C458" s="710">
        <v>621080602040980</v>
      </c>
      <c r="D458" s="385" t="s">
        <v>2426</v>
      </c>
      <c r="E458" t="str">
        <f t="shared" si="37"/>
        <v>620108060204098</v>
      </c>
      <c r="F458" t="str">
        <f t="shared" si="38"/>
        <v>0</v>
      </c>
      <c r="G458" t="e">
        <f>+VLOOKUP(L458,BG!$D$10:$F$70,3,FALSE)</f>
        <v>#N/A</v>
      </c>
      <c r="H458" s="385" t="s">
        <v>2745</v>
      </c>
      <c r="I458" s="720">
        <v>-25421841</v>
      </c>
      <c r="J458" s="314">
        <f t="shared" si="36"/>
        <v>-25421.841</v>
      </c>
      <c r="K458" t="str">
        <f>+VLOOKUP(D458,'plan de cuentas'!C:G,4,0)</f>
        <v>GANANCIAS</v>
      </c>
      <c r="L458" t="str">
        <f>VLOOKUP(D458,'plan de cuentas'!C:H,5,0)</f>
        <v>Ingresos</v>
      </c>
      <c r="M458" t="str">
        <f>VLOOKUP(D458,'plan de cuentas'!C:I,6,0)</f>
        <v>Comisiones de cobranzas</v>
      </c>
      <c r="N458">
        <f>VLOOKUP(D458,'plan de cuentas'!C:J,7,0)</f>
        <v>0</v>
      </c>
      <c r="P458" t="str">
        <f t="shared" si="39"/>
        <v>80602</v>
      </c>
      <c r="Q458" t="str">
        <f t="shared" si="40"/>
        <v>62</v>
      </c>
    </row>
    <row r="459" spans="1:17" hidden="1" x14ac:dyDescent="0.25">
      <c r="A459" s="644" t="s">
        <v>5208</v>
      </c>
      <c r="B459" s="383">
        <v>6</v>
      </c>
      <c r="C459" s="709">
        <v>621080602040990</v>
      </c>
      <c r="D459" s="499" t="s">
        <v>2427</v>
      </c>
      <c r="E459" t="str">
        <f t="shared" si="37"/>
        <v>620108060204099</v>
      </c>
      <c r="F459" t="str">
        <f t="shared" si="38"/>
        <v>0</v>
      </c>
      <c r="G459" t="e">
        <f>+VLOOKUP(L459,BG!$D$10:$F$70,3,FALSE)</f>
        <v>#N/A</v>
      </c>
      <c r="H459" s="499" t="s">
        <v>2746</v>
      </c>
      <c r="I459" s="719">
        <v>-3583742713</v>
      </c>
      <c r="J459" s="314">
        <f t="shared" si="36"/>
        <v>-3583742.713</v>
      </c>
      <c r="K459" t="str">
        <f>+VLOOKUP(D459,'plan de cuentas'!C:G,4,0)</f>
        <v>GANANCIAS</v>
      </c>
      <c r="L459" t="str">
        <f>VLOOKUP(D459,'plan de cuentas'!C:H,5,0)</f>
        <v>Ingresos</v>
      </c>
      <c r="M459" t="str">
        <f>VLOOKUP(D459,'plan de cuentas'!C:I,6,0)</f>
        <v>Comisiones de cobranzas</v>
      </c>
      <c r="N459">
        <f>VLOOKUP(D459,'plan de cuentas'!C:J,7,0)</f>
        <v>0</v>
      </c>
      <c r="P459" t="str">
        <f t="shared" si="39"/>
        <v>80602</v>
      </c>
      <c r="Q459" t="str">
        <f t="shared" si="40"/>
        <v>62</v>
      </c>
    </row>
    <row r="460" spans="1:17" x14ac:dyDescent="0.25">
      <c r="A460" s="644" t="s">
        <v>5208</v>
      </c>
      <c r="B460" s="384">
        <v>7</v>
      </c>
      <c r="C460" s="710">
        <v>621080602110990</v>
      </c>
      <c r="D460" s="385" t="s">
        <v>2429</v>
      </c>
      <c r="E460" t="str">
        <f t="shared" si="37"/>
        <v>620108060211099</v>
      </c>
      <c r="F460" t="str">
        <f t="shared" si="38"/>
        <v>0</v>
      </c>
      <c r="G460" t="e">
        <f>+VLOOKUP(L460,BG!$D$10:$F$70,3,FALSE)</f>
        <v>#N/A</v>
      </c>
      <c r="H460" s="385" t="s">
        <v>2748</v>
      </c>
      <c r="I460" s="720">
        <v>-12683330</v>
      </c>
      <c r="J460" s="314">
        <f t="shared" si="36"/>
        <v>-12683.33</v>
      </c>
      <c r="K460" t="str">
        <f>+VLOOKUP(D460,'plan de cuentas'!C:G,4,0)</f>
        <v>GANANCIAS</v>
      </c>
      <c r="L460" t="str">
        <f>VLOOKUP(D460,'plan de cuentas'!C:H,5,0)</f>
        <v>Ingresos</v>
      </c>
      <c r="M460" t="str">
        <f>VLOOKUP(D460,'plan de cuentas'!C:I,6,0)</f>
        <v>Comisiones de cobranzas</v>
      </c>
      <c r="N460">
        <f>VLOOKUP(D460,'plan de cuentas'!C:J,7,0)</f>
        <v>0</v>
      </c>
      <c r="P460" t="str">
        <f t="shared" si="39"/>
        <v>80602</v>
      </c>
      <c r="Q460" t="str">
        <f t="shared" si="40"/>
        <v>62</v>
      </c>
    </row>
    <row r="461" spans="1:17" hidden="1" x14ac:dyDescent="0.25">
      <c r="A461" s="644" t="s">
        <v>5208</v>
      </c>
      <c r="B461" s="383">
        <v>6</v>
      </c>
      <c r="C461" s="709">
        <v>621080602112980</v>
      </c>
      <c r="D461" s="499" t="s">
        <v>2430</v>
      </c>
      <c r="E461" t="str">
        <f t="shared" si="37"/>
        <v>620108060211298</v>
      </c>
      <c r="F461" t="str">
        <f t="shared" si="38"/>
        <v>0</v>
      </c>
      <c r="G461" t="e">
        <f>+VLOOKUP(L461,BG!$D$10:$F$70,3,FALSE)</f>
        <v>#N/A</v>
      </c>
      <c r="H461" s="499" t="s">
        <v>2749</v>
      </c>
      <c r="I461" s="719">
        <v>-1265787</v>
      </c>
      <c r="J461" s="314">
        <f t="shared" si="36"/>
        <v>-1265.787</v>
      </c>
      <c r="K461" t="str">
        <f>+VLOOKUP(D461,'plan de cuentas'!C:G,4,0)</f>
        <v>GANANCIAS</v>
      </c>
      <c r="L461" t="str">
        <f>VLOOKUP(D461,'plan de cuentas'!C:H,5,0)</f>
        <v>Ingresos</v>
      </c>
      <c r="M461" t="str">
        <f>VLOOKUP(D461,'plan de cuentas'!C:I,6,0)</f>
        <v>Comisiones de cobranzas</v>
      </c>
      <c r="N461">
        <f>VLOOKUP(D461,'plan de cuentas'!C:J,7,0)</f>
        <v>0</v>
      </c>
      <c r="P461" t="str">
        <f t="shared" si="39"/>
        <v>80602</v>
      </c>
      <c r="Q461" t="str">
        <f t="shared" si="40"/>
        <v>62</v>
      </c>
    </row>
    <row r="462" spans="1:17" x14ac:dyDescent="0.25">
      <c r="A462" s="644" t="s">
        <v>5208</v>
      </c>
      <c r="B462" s="384">
        <v>6</v>
      </c>
      <c r="C462" s="710">
        <v>631080804000980</v>
      </c>
      <c r="D462" s="385" t="s">
        <v>2431</v>
      </c>
      <c r="E462" t="str">
        <f t="shared" si="37"/>
        <v>630108080400098</v>
      </c>
      <c r="F462" t="str">
        <f t="shared" si="38"/>
        <v>0</v>
      </c>
      <c r="G462" t="e">
        <f>+VLOOKUP(L462,BG!$D$10:$F$70,3,FALSE)</f>
        <v>#N/A</v>
      </c>
      <c r="H462" s="385" t="s">
        <v>1252</v>
      </c>
      <c r="I462" s="720">
        <v>-14958786</v>
      </c>
      <c r="J462" s="314">
        <f t="shared" si="36"/>
        <v>-14958.786</v>
      </c>
      <c r="K462" t="str">
        <f>+VLOOKUP(D462,'plan de cuentas'!C:G,4,0)</f>
        <v>GANANCIAS</v>
      </c>
      <c r="L462" t="str">
        <f>VLOOKUP(D462,'plan de cuentas'!C:H,5,0)</f>
        <v>Ingresos</v>
      </c>
      <c r="M462" t="str">
        <f>VLOOKUP(D462,'plan de cuentas'!C:I,6,0)</f>
        <v>comisiones cobradas</v>
      </c>
      <c r="N462">
        <f>VLOOKUP(D462,'plan de cuentas'!C:J,7,0)</f>
        <v>0</v>
      </c>
      <c r="P462" t="str">
        <f t="shared" si="39"/>
        <v>80804</v>
      </c>
      <c r="Q462" t="str">
        <f t="shared" si="40"/>
        <v>63</v>
      </c>
    </row>
    <row r="463" spans="1:17" hidden="1" x14ac:dyDescent="0.25">
      <c r="A463" s="644" t="s">
        <v>5208</v>
      </c>
      <c r="B463" s="383">
        <v>6</v>
      </c>
      <c r="C463" s="709">
        <v>631080804001980</v>
      </c>
      <c r="D463" s="499" t="s">
        <v>1434</v>
      </c>
      <c r="E463" t="str">
        <f t="shared" si="37"/>
        <v>630108080400198</v>
      </c>
      <c r="F463" t="str">
        <f t="shared" si="38"/>
        <v>0</v>
      </c>
      <c r="G463" t="e">
        <f>+VLOOKUP(L463,BG!$D$10:$F$70,3,FALSE)</f>
        <v>#N/A</v>
      </c>
      <c r="H463" s="499" t="s">
        <v>1254</v>
      </c>
      <c r="I463" s="719">
        <v>-1959526</v>
      </c>
      <c r="J463" s="314">
        <f t="shared" si="36"/>
        <v>-1959.5260000000001</v>
      </c>
      <c r="K463" t="str">
        <f>+VLOOKUP(D463,'plan de cuentas'!C:G,4,0)</f>
        <v>GANANCIAS</v>
      </c>
      <c r="L463" t="str">
        <f>VLOOKUP(D463,'plan de cuentas'!C:H,5,0)</f>
        <v>Ingresos</v>
      </c>
      <c r="M463" t="str">
        <f>VLOOKUP(D463,'plan de cuentas'!C:I,6,0)</f>
        <v>comisiones cobradas</v>
      </c>
      <c r="N463">
        <f>VLOOKUP(D463,'plan de cuentas'!C:J,7,0)</f>
        <v>0</v>
      </c>
      <c r="P463" t="str">
        <f t="shared" si="39"/>
        <v>80804</v>
      </c>
      <c r="Q463" t="str">
        <f t="shared" si="40"/>
        <v>63</v>
      </c>
    </row>
    <row r="464" spans="1:17" hidden="1" x14ac:dyDescent="0.25">
      <c r="A464" s="644" t="s">
        <v>5208</v>
      </c>
      <c r="B464" s="384">
        <v>6</v>
      </c>
      <c r="C464" s="710">
        <v>631080804001990</v>
      </c>
      <c r="D464" s="385" t="s">
        <v>1253</v>
      </c>
      <c r="E464" t="str">
        <f t="shared" si="37"/>
        <v>630108080400199</v>
      </c>
      <c r="F464" t="str">
        <f t="shared" si="38"/>
        <v>0</v>
      </c>
      <c r="G464" t="e">
        <f>+VLOOKUP(L464,BG!$D$10:$F$70,3,FALSE)</f>
        <v>#N/A</v>
      </c>
      <c r="H464" s="385" t="s">
        <v>1254</v>
      </c>
      <c r="I464" s="720">
        <v>-1037656916</v>
      </c>
      <c r="J464" s="314">
        <f t="shared" si="36"/>
        <v>-1037656.916</v>
      </c>
      <c r="K464" t="str">
        <f>+VLOOKUP(D464,'plan de cuentas'!C:G,4,0)</f>
        <v>GANANCIAS</v>
      </c>
      <c r="L464" t="str">
        <f>VLOOKUP(D464,'plan de cuentas'!C:H,5,0)</f>
        <v>Ingresos</v>
      </c>
      <c r="M464" t="str">
        <f>VLOOKUP(D464,'plan de cuentas'!C:I,6,0)</f>
        <v>comisiones cobradas</v>
      </c>
      <c r="N464">
        <f>VLOOKUP(D464,'plan de cuentas'!C:J,7,0)</f>
        <v>0</v>
      </c>
      <c r="P464" t="str">
        <f t="shared" si="39"/>
        <v>80804</v>
      </c>
      <c r="Q464" t="str">
        <f t="shared" si="40"/>
        <v>63</v>
      </c>
    </row>
    <row r="465" spans="1:17" hidden="1" x14ac:dyDescent="0.25">
      <c r="A465" s="644" t="s">
        <v>5208</v>
      </c>
      <c r="B465" s="383">
        <v>6</v>
      </c>
      <c r="C465" s="709">
        <v>631080804004980</v>
      </c>
      <c r="D465" s="499" t="s">
        <v>2432</v>
      </c>
      <c r="E465" t="str">
        <f t="shared" si="37"/>
        <v>630108080400498</v>
      </c>
      <c r="F465" t="str">
        <f t="shared" si="38"/>
        <v>0</v>
      </c>
      <c r="G465" t="e">
        <f>+VLOOKUP(L465,BG!$D$10:$F$70,3,FALSE)</f>
        <v>#N/A</v>
      </c>
      <c r="H465" s="499" t="s">
        <v>2750</v>
      </c>
      <c r="I465" s="719">
        <v>-1361195</v>
      </c>
      <c r="J465" s="314">
        <f t="shared" si="36"/>
        <v>-1361.1949999999999</v>
      </c>
      <c r="K465" t="str">
        <f>+VLOOKUP(D465,'plan de cuentas'!C:G,4,0)</f>
        <v>GANANCIAS</v>
      </c>
      <c r="L465" t="str">
        <f>VLOOKUP(D465,'plan de cuentas'!C:H,5,0)</f>
        <v>Ingresos</v>
      </c>
      <c r="M465" t="str">
        <f>VLOOKUP(D465,'plan de cuentas'!C:I,6,0)</f>
        <v>comisiones cobradas</v>
      </c>
      <c r="N465">
        <f>VLOOKUP(D465,'plan de cuentas'!C:J,7,0)</f>
        <v>0</v>
      </c>
      <c r="P465" t="str">
        <f t="shared" si="39"/>
        <v>80804</v>
      </c>
      <c r="Q465" t="str">
        <f t="shared" si="40"/>
        <v>63</v>
      </c>
    </row>
    <row r="466" spans="1:17" hidden="1" x14ac:dyDescent="0.25">
      <c r="A466" s="644" t="s">
        <v>5208</v>
      </c>
      <c r="B466" s="384">
        <v>6</v>
      </c>
      <c r="C466" s="710">
        <v>631080804004990</v>
      </c>
      <c r="D466" s="385" t="s">
        <v>2433</v>
      </c>
      <c r="E466" t="str">
        <f t="shared" si="37"/>
        <v>630108080400499</v>
      </c>
      <c r="F466" t="str">
        <f t="shared" si="38"/>
        <v>0</v>
      </c>
      <c r="G466" t="e">
        <f>+VLOOKUP(L466,BG!$D$10:$F$70,3,FALSE)</f>
        <v>#N/A</v>
      </c>
      <c r="H466" s="385" t="s">
        <v>2750</v>
      </c>
      <c r="I466" s="720">
        <v>-176787351</v>
      </c>
      <c r="J466" s="314">
        <f t="shared" si="36"/>
        <v>-176787.351</v>
      </c>
      <c r="K466" t="str">
        <f>+VLOOKUP(D466,'plan de cuentas'!C:G,4,0)</f>
        <v>GANANCIAS</v>
      </c>
      <c r="L466" t="str">
        <f>VLOOKUP(D466,'plan de cuentas'!C:H,5,0)</f>
        <v>Ingresos</v>
      </c>
      <c r="M466" t="str">
        <f>VLOOKUP(D466,'plan de cuentas'!C:I,6,0)</f>
        <v>comisiones cobradas</v>
      </c>
      <c r="N466">
        <f>VLOOKUP(D466,'plan de cuentas'!C:J,7,0)</f>
        <v>0</v>
      </c>
      <c r="P466" t="str">
        <f t="shared" si="39"/>
        <v>80804</v>
      </c>
      <c r="Q466" t="str">
        <f t="shared" si="40"/>
        <v>63</v>
      </c>
    </row>
    <row r="467" spans="1:17" hidden="1" x14ac:dyDescent="0.25">
      <c r="A467" s="644" t="s">
        <v>5208</v>
      </c>
      <c r="B467" s="383">
        <v>6</v>
      </c>
      <c r="C467" s="709">
        <v>631080804011990</v>
      </c>
      <c r="D467" s="499" t="s">
        <v>2435</v>
      </c>
      <c r="E467" t="str">
        <f t="shared" si="37"/>
        <v>630108080401199</v>
      </c>
      <c r="F467" t="str">
        <f t="shared" si="38"/>
        <v>0</v>
      </c>
      <c r="G467" t="e">
        <f>+VLOOKUP(L467,BG!$D$10:$F$70,3,FALSE)</f>
        <v>#N/A</v>
      </c>
      <c r="H467" s="499" t="s">
        <v>2752</v>
      </c>
      <c r="I467" s="719">
        <v>-1047819815</v>
      </c>
      <c r="J467" s="314">
        <f t="shared" si="36"/>
        <v>-1047819.8149999999</v>
      </c>
      <c r="K467" t="str">
        <f>+VLOOKUP(D467,'plan de cuentas'!C:G,4,0)</f>
        <v>GANANCIAS</v>
      </c>
      <c r="L467" t="str">
        <f>VLOOKUP(D467,'plan de cuentas'!C:H,5,0)</f>
        <v>Ingresos</v>
      </c>
      <c r="M467" t="str">
        <f>VLOOKUP(D467,'plan de cuentas'!C:I,6,0)</f>
        <v>comisiones cobradas</v>
      </c>
      <c r="N467">
        <f>VLOOKUP(D467,'plan de cuentas'!C:J,7,0)</f>
        <v>0</v>
      </c>
      <c r="P467" t="str">
        <f t="shared" si="39"/>
        <v>80804</v>
      </c>
      <c r="Q467" t="str">
        <f t="shared" si="40"/>
        <v>63</v>
      </c>
    </row>
    <row r="468" spans="1:17" hidden="1" x14ac:dyDescent="0.25">
      <c r="A468" s="644" t="s">
        <v>5208</v>
      </c>
      <c r="B468" s="384">
        <v>6</v>
      </c>
      <c r="C468" s="710">
        <v>631081002000990</v>
      </c>
      <c r="D468" s="385" t="s">
        <v>1256</v>
      </c>
      <c r="E468" t="str">
        <f t="shared" si="37"/>
        <v>630108100200099</v>
      </c>
      <c r="F468" t="str">
        <f t="shared" si="38"/>
        <v>0</v>
      </c>
      <c r="G468" t="e">
        <f>+VLOOKUP(L468,BG!$D$10:$F$70,3,FALSE)</f>
        <v>#N/A</v>
      </c>
      <c r="H468" s="385" t="s">
        <v>1255</v>
      </c>
      <c r="I468" s="720">
        <v>-346</v>
      </c>
      <c r="J468" s="314">
        <f t="shared" si="36"/>
        <v>-0.34599999999999997</v>
      </c>
      <c r="K468" t="str">
        <f>+VLOOKUP(D468,'plan de cuentas'!C:G,4,0)</f>
        <v>GANANCIAS</v>
      </c>
      <c r="L468" t="str">
        <f>VLOOKUP(D468,'plan de cuentas'!C:H,5,0)</f>
        <v>Ganancia/Perdida por Valuación</v>
      </c>
      <c r="M468" t="str">
        <f>+L468</f>
        <v>Ganancia/Perdida por Valuación</v>
      </c>
      <c r="N468">
        <f>VLOOKUP(D468,'plan de cuentas'!C:J,7,0)</f>
        <v>0</v>
      </c>
      <c r="P468" t="str">
        <f t="shared" si="39"/>
        <v>81002</v>
      </c>
      <c r="Q468" t="str">
        <f t="shared" si="40"/>
        <v>63</v>
      </c>
    </row>
    <row r="469" spans="1:17" hidden="1" x14ac:dyDescent="0.25">
      <c r="A469" s="644" t="s">
        <v>5208</v>
      </c>
      <c r="B469" s="383">
        <v>6</v>
      </c>
      <c r="C469" s="709">
        <v>633081602000990</v>
      </c>
      <c r="D469" s="499" t="s">
        <v>2438</v>
      </c>
      <c r="E469" t="str">
        <f t="shared" si="37"/>
        <v>630308160200099</v>
      </c>
      <c r="F469" t="str">
        <f t="shared" si="38"/>
        <v>0</v>
      </c>
      <c r="G469" t="e">
        <f>+VLOOKUP(L469,BG!$D$10:$F$70,3,FALSE)</f>
        <v>#N/A</v>
      </c>
      <c r="H469" s="499" t="s">
        <v>2755</v>
      </c>
      <c r="I469" s="719">
        <v>-76758314</v>
      </c>
      <c r="J469" s="314">
        <f t="shared" si="36"/>
        <v>-76758.313999999998</v>
      </c>
      <c r="K469" t="str">
        <f>+VLOOKUP(D469,'plan de cuentas'!C:G,4,0)</f>
        <v>GANANCIAS</v>
      </c>
      <c r="L469" t="str">
        <f>VLOOKUP(D469,'plan de cuentas'!C:H,5,0)</f>
        <v>Ingresos</v>
      </c>
      <c r="M469" t="str">
        <f>VLOOKUP(D469,'plan de cuentas'!C:I,6,0)</f>
        <v>Intereses</v>
      </c>
      <c r="N469">
        <f>VLOOKUP(D469,'plan de cuentas'!C:J,7,0)</f>
        <v>0</v>
      </c>
      <c r="P469" t="str">
        <f t="shared" si="39"/>
        <v>81602</v>
      </c>
      <c r="Q469" t="str">
        <f t="shared" si="40"/>
        <v>63</v>
      </c>
    </row>
    <row r="470" spans="1:17" x14ac:dyDescent="0.25">
      <c r="A470" s="644" t="s">
        <v>5208</v>
      </c>
      <c r="B470" s="384">
        <v>6</v>
      </c>
      <c r="C470" s="710">
        <v>633081802000990</v>
      </c>
      <c r="D470" s="385" t="s">
        <v>2439</v>
      </c>
      <c r="E470" t="str">
        <f t="shared" si="37"/>
        <v>630308180200099</v>
      </c>
      <c r="F470" t="str">
        <f t="shared" si="38"/>
        <v>0</v>
      </c>
      <c r="G470" t="e">
        <f>+VLOOKUP(L470,BG!$D$10:$F$70,3,FALSE)</f>
        <v>#N/A</v>
      </c>
      <c r="H470" s="385" t="s">
        <v>1436</v>
      </c>
      <c r="I470" s="720">
        <v>-200747302</v>
      </c>
      <c r="J470" s="314">
        <f t="shared" si="36"/>
        <v>-200747.302</v>
      </c>
      <c r="K470" t="str">
        <f>+VLOOKUP(D470,'plan de cuentas'!C:G,4,0)</f>
        <v>GANANCIAS</v>
      </c>
      <c r="L470" t="str">
        <f>VLOOKUP(D470,'plan de cuentas'!C:H,5,0)</f>
        <v>Ingresos</v>
      </c>
      <c r="M470" t="str">
        <f>VLOOKUP(D470,'plan de cuentas'!C:I,6,0)</f>
        <v>Intereses</v>
      </c>
      <c r="N470">
        <f>VLOOKUP(D470,'plan de cuentas'!C:J,7,0)</f>
        <v>0</v>
      </c>
      <c r="P470" t="str">
        <f t="shared" si="39"/>
        <v>81802</v>
      </c>
      <c r="Q470" t="str">
        <f t="shared" si="40"/>
        <v>63</v>
      </c>
    </row>
    <row r="471" spans="1:17" x14ac:dyDescent="0.25">
      <c r="A471" s="644" t="s">
        <v>5208</v>
      </c>
      <c r="B471" s="383">
        <v>6</v>
      </c>
      <c r="C471" s="709">
        <v>633081802001980</v>
      </c>
      <c r="D471" s="499" t="s">
        <v>1435</v>
      </c>
      <c r="E471" t="str">
        <f t="shared" si="37"/>
        <v>630308180200198</v>
      </c>
      <c r="F471" t="str">
        <f t="shared" si="38"/>
        <v>0</v>
      </c>
      <c r="G471" t="e">
        <f>+VLOOKUP(L471,BG!$D$10:$F$70,3,FALSE)</f>
        <v>#N/A</v>
      </c>
      <c r="H471" s="499" t="s">
        <v>1436</v>
      </c>
      <c r="I471" s="719">
        <v>-2215313</v>
      </c>
      <c r="J471" s="314">
        <f t="shared" si="36"/>
        <v>-2215.3130000000001</v>
      </c>
      <c r="K471" t="str">
        <f>+VLOOKUP(D471,'plan de cuentas'!C:G,4,0)</f>
        <v>GANANCIAS</v>
      </c>
      <c r="L471" t="str">
        <f>VLOOKUP(D471,'plan de cuentas'!C:H,5,0)</f>
        <v>Ingresos</v>
      </c>
      <c r="M471" t="str">
        <f>VLOOKUP(D471,'plan de cuentas'!C:I,6,0)</f>
        <v>Intereses</v>
      </c>
      <c r="N471">
        <f>VLOOKUP(D471,'plan de cuentas'!C:J,7,0)</f>
        <v>0</v>
      </c>
      <c r="P471" t="str">
        <f t="shared" si="39"/>
        <v>81802</v>
      </c>
      <c r="Q471" t="str">
        <f t="shared" si="40"/>
        <v>63</v>
      </c>
    </row>
    <row r="472" spans="1:17" hidden="1" x14ac:dyDescent="0.25">
      <c r="A472" s="644" t="s">
        <v>5208</v>
      </c>
      <c r="B472" s="384">
        <v>6</v>
      </c>
      <c r="C472" s="710">
        <v>633081802008990</v>
      </c>
      <c r="D472" s="385" t="s">
        <v>1257</v>
      </c>
      <c r="E472" t="str">
        <f t="shared" si="37"/>
        <v>630308180200899</v>
      </c>
      <c r="F472" t="str">
        <f t="shared" si="38"/>
        <v>0</v>
      </c>
      <c r="G472" t="e">
        <f>+VLOOKUP(L472,BG!$D$10:$F$70,3,FALSE)</f>
        <v>#N/A</v>
      </c>
      <c r="H472" s="385" t="s">
        <v>1258</v>
      </c>
      <c r="I472" s="720">
        <v>-54898536</v>
      </c>
      <c r="J472" s="314">
        <f t="shared" si="36"/>
        <v>-54898.536</v>
      </c>
      <c r="K472" t="str">
        <f>+VLOOKUP(D472,'plan de cuentas'!C:G,4,0)</f>
        <v>GANANCIAS</v>
      </c>
      <c r="L472" t="str">
        <f>VLOOKUP(D472,'plan de cuentas'!C:H,5,0)</f>
        <v>Ingresos</v>
      </c>
      <c r="M472" t="str">
        <f>VLOOKUP(D472,'plan de cuentas'!C:I,6,0)</f>
        <v>Intereses</v>
      </c>
      <c r="N472">
        <f>VLOOKUP(D472,'plan de cuentas'!C:J,7,0)</f>
        <v>0</v>
      </c>
      <c r="P472" t="str">
        <f t="shared" si="39"/>
        <v>81802</v>
      </c>
      <c r="Q472" t="str">
        <f t="shared" si="40"/>
        <v>63</v>
      </c>
    </row>
    <row r="473" spans="1:17" x14ac:dyDescent="0.25">
      <c r="A473" s="644" t="s">
        <v>5208</v>
      </c>
      <c r="B473" s="383">
        <v>6</v>
      </c>
      <c r="C473" s="709">
        <v>634082004000990</v>
      </c>
      <c r="D473" s="499" t="s">
        <v>1259</v>
      </c>
      <c r="E473" t="str">
        <f t="shared" si="37"/>
        <v>630408200400099</v>
      </c>
      <c r="F473" t="str">
        <f t="shared" si="38"/>
        <v>0</v>
      </c>
      <c r="G473" t="e">
        <f>+VLOOKUP(L473,BG!$D$10:$F$70,3,FALSE)</f>
        <v>#N/A</v>
      </c>
      <c r="H473" s="499" t="s">
        <v>1260</v>
      </c>
      <c r="I473" s="719">
        <v>-337004438924</v>
      </c>
      <c r="J473" s="314">
        <f t="shared" si="36"/>
        <v>-337004438.92400002</v>
      </c>
      <c r="K473" t="str">
        <f>+VLOOKUP(D473,'plan de cuentas'!C:G,4,0)</f>
        <v>GANANCIAS</v>
      </c>
      <c r="L473" t="str">
        <f>VLOOKUP(D473,'plan de cuentas'!C:H,5,0)</f>
        <v>Ganancia/Perdida por Valuación</v>
      </c>
      <c r="M473" t="str">
        <f>+L473</f>
        <v>Ganancia/Perdida por Valuación</v>
      </c>
      <c r="N473">
        <f>VLOOKUP(D473,'plan de cuentas'!C:J,7,0)</f>
        <v>0</v>
      </c>
      <c r="P473" t="str">
        <f t="shared" si="39"/>
        <v>82004</v>
      </c>
      <c r="Q473" t="str">
        <f t="shared" si="40"/>
        <v>63</v>
      </c>
    </row>
    <row r="474" spans="1:17" hidden="1" x14ac:dyDescent="0.25">
      <c r="A474" s="644" t="s">
        <v>5208</v>
      </c>
      <c r="B474" s="384">
        <v>6</v>
      </c>
      <c r="C474" s="710">
        <v>634082006000990</v>
      </c>
      <c r="D474" s="385" t="s">
        <v>1261</v>
      </c>
      <c r="E474" t="str">
        <f t="shared" si="37"/>
        <v>630408200600099</v>
      </c>
      <c r="F474" t="str">
        <f t="shared" si="38"/>
        <v>0</v>
      </c>
      <c r="G474" t="e">
        <f>+VLOOKUP(L474,BG!$D$10:$F$70,3,FALSE)</f>
        <v>#N/A</v>
      </c>
      <c r="H474" s="385" t="s">
        <v>1262</v>
      </c>
      <c r="I474" s="720">
        <v>-495425791</v>
      </c>
      <c r="J474" s="314">
        <f t="shared" si="36"/>
        <v>-495425.79100000003</v>
      </c>
      <c r="K474" t="str">
        <f>+VLOOKUP(D474,'plan de cuentas'!C:G,4,0)</f>
        <v>GANANCIAS</v>
      </c>
      <c r="L474" t="str">
        <f>VLOOKUP(D474,'plan de cuentas'!C:H,5,0)</f>
        <v>Ganancia/Perdida por Valuación</v>
      </c>
      <c r="M474" t="str">
        <f>+L474</f>
        <v>Ganancia/Perdida por Valuación</v>
      </c>
      <c r="N474">
        <f>VLOOKUP(D474,'plan de cuentas'!C:J,7,0)</f>
        <v>0</v>
      </c>
      <c r="P474" t="str">
        <f t="shared" si="39"/>
        <v>82006</v>
      </c>
      <c r="Q474" t="str">
        <f t="shared" si="40"/>
        <v>63</v>
      </c>
    </row>
    <row r="475" spans="1:17" x14ac:dyDescent="0.25">
      <c r="A475" s="644" t="s">
        <v>5208</v>
      </c>
      <c r="B475" s="383">
        <v>6</v>
      </c>
      <c r="C475" s="709">
        <v>634082202000990</v>
      </c>
      <c r="D475" s="499" t="s">
        <v>1263</v>
      </c>
      <c r="E475" t="str">
        <f t="shared" si="37"/>
        <v>630408220200099</v>
      </c>
      <c r="F475" t="str">
        <f t="shared" si="38"/>
        <v>0</v>
      </c>
      <c r="G475" t="e">
        <f>+VLOOKUP(L475,BG!$D$10:$F$70,3,FALSE)</f>
        <v>#N/A</v>
      </c>
      <c r="H475" s="499" t="s">
        <v>1264</v>
      </c>
      <c r="I475" s="719">
        <v>-109242009385</v>
      </c>
      <c r="J475" s="314">
        <f t="shared" si="36"/>
        <v>-109242009.38500001</v>
      </c>
      <c r="K475" t="str">
        <f>+VLOOKUP(D475,'plan de cuentas'!C:G,4,0)</f>
        <v>GANANCIAS</v>
      </c>
      <c r="L475" t="str">
        <f>VLOOKUP(D475,'plan de cuentas'!C:H,5,0)</f>
        <v>Ganancia/Perdida por Valuación</v>
      </c>
      <c r="M475" t="str">
        <f>+L475</f>
        <v>Ganancia/Perdida por Valuación</v>
      </c>
      <c r="N475">
        <f>VLOOKUP(D475,'plan de cuentas'!C:J,7,0)</f>
        <v>0</v>
      </c>
      <c r="P475" t="str">
        <f t="shared" si="39"/>
        <v>82202</v>
      </c>
      <c r="Q475" t="str">
        <f t="shared" si="40"/>
        <v>63</v>
      </c>
    </row>
    <row r="476" spans="1:17" hidden="1" x14ac:dyDescent="0.25">
      <c r="A476" s="644" t="s">
        <v>5208</v>
      </c>
      <c r="B476" s="384">
        <v>6</v>
      </c>
      <c r="C476" s="710">
        <v>634082204000990</v>
      </c>
      <c r="D476" s="385" t="s">
        <v>1265</v>
      </c>
      <c r="E476" t="str">
        <f t="shared" si="37"/>
        <v>630408220400099</v>
      </c>
      <c r="F476" t="str">
        <f t="shared" si="38"/>
        <v>0</v>
      </c>
      <c r="G476" t="e">
        <f>+VLOOKUP(L476,BG!$D$10:$F$70,3,FALSE)</f>
        <v>#N/A</v>
      </c>
      <c r="H476" s="385" t="s">
        <v>51</v>
      </c>
      <c r="I476" s="720">
        <v>-66092979587</v>
      </c>
      <c r="J476" s="314">
        <f t="shared" si="36"/>
        <v>-66092979.586999997</v>
      </c>
      <c r="K476" t="str">
        <f>+VLOOKUP(D476,'plan de cuentas'!C:G,4,0)</f>
        <v>GANANCIAS</v>
      </c>
      <c r="L476" t="str">
        <f>VLOOKUP(D476,'plan de cuentas'!C:H,5,0)</f>
        <v>Ganancia/Perdida por Valuación</v>
      </c>
      <c r="M476" t="str">
        <f>+L476</f>
        <v>Ganancia/Perdida por Valuación</v>
      </c>
      <c r="N476">
        <f>VLOOKUP(D476,'plan de cuentas'!C:J,7,0)</f>
        <v>0</v>
      </c>
      <c r="P476" t="str">
        <f t="shared" si="39"/>
        <v>82204</v>
      </c>
      <c r="Q476" t="str">
        <f t="shared" si="40"/>
        <v>63</v>
      </c>
    </row>
    <row r="477" spans="1:17" hidden="1" x14ac:dyDescent="0.25">
      <c r="A477" s="644" t="s">
        <v>5208</v>
      </c>
      <c r="B477" s="383">
        <v>6</v>
      </c>
      <c r="C477" s="709">
        <v>641082801000990</v>
      </c>
      <c r="D477" s="499" t="s">
        <v>2093</v>
      </c>
      <c r="E477" t="str">
        <f t="shared" si="37"/>
        <v>640108280100099</v>
      </c>
      <c r="F477" t="str">
        <f t="shared" si="38"/>
        <v>0</v>
      </c>
      <c r="G477" t="e">
        <f>+VLOOKUP(L477,BG!$D$10:$F$70,3,FALSE)</f>
        <v>#N/A</v>
      </c>
      <c r="H477" s="499" t="s">
        <v>1707</v>
      </c>
      <c r="I477" s="719">
        <v>-24630542</v>
      </c>
      <c r="J477" s="314">
        <f t="shared" si="36"/>
        <v>-24630.542000000001</v>
      </c>
      <c r="K477" t="str">
        <f>+VLOOKUP(D477,'plan de cuentas'!C:G,4,0)</f>
        <v>GANANCIAS</v>
      </c>
      <c r="L477" t="str">
        <f>VLOOKUP(D477,'plan de cuentas'!C:H,5,0)</f>
        <v>Ingresos</v>
      </c>
      <c r="M477" t="str">
        <f>VLOOKUP(D477,'plan de cuentas'!C:I,6,0)</f>
        <v>Otras Ganancias</v>
      </c>
      <c r="N477">
        <f>VLOOKUP(D477,'plan de cuentas'!C:J,7,0)</f>
        <v>0</v>
      </c>
      <c r="P477" t="str">
        <f t="shared" si="39"/>
        <v>82801</v>
      </c>
      <c r="Q477" t="str">
        <f t="shared" si="40"/>
        <v>64</v>
      </c>
    </row>
    <row r="478" spans="1:17" x14ac:dyDescent="0.25">
      <c r="A478" s="644" t="s">
        <v>5208</v>
      </c>
      <c r="B478" s="384">
        <v>6</v>
      </c>
      <c r="C478" s="710">
        <v>641083201001990</v>
      </c>
      <c r="D478" s="385" t="s">
        <v>1266</v>
      </c>
      <c r="E478" t="str">
        <f t="shared" si="37"/>
        <v>640108320100199</v>
      </c>
      <c r="F478" t="str">
        <f t="shared" si="38"/>
        <v>0</v>
      </c>
      <c r="G478" t="e">
        <f>+VLOOKUP(L478,BG!$D$10:$F$70,3,FALSE)</f>
        <v>#N/A</v>
      </c>
      <c r="H478" s="385" t="s">
        <v>1267</v>
      </c>
      <c r="I478" s="720">
        <v>-9342579798</v>
      </c>
      <c r="J478" s="314">
        <f t="shared" si="36"/>
        <v>-9342579.7980000004</v>
      </c>
      <c r="K478" t="str">
        <f>+VLOOKUP(D478,'plan de cuentas'!C:G,4,0)</f>
        <v>GANANCIAS</v>
      </c>
      <c r="L478" t="str">
        <f>VLOOKUP(D478,'plan de cuentas'!C:H,5,0)</f>
        <v>Ingresos</v>
      </c>
      <c r="M478" t="str">
        <f>VLOOKUP(D478,'plan de cuentas'!C:I,6,0)</f>
        <v>Otras Ganancias</v>
      </c>
      <c r="N478">
        <f>VLOOKUP(D478,'plan de cuentas'!C:J,7,0)</f>
        <v>0</v>
      </c>
      <c r="P478" t="str">
        <f t="shared" si="39"/>
        <v>83201</v>
      </c>
      <c r="Q478" t="str">
        <f t="shared" si="40"/>
        <v>64</v>
      </c>
    </row>
    <row r="479" spans="1:17" hidden="1" x14ac:dyDescent="0.25">
      <c r="A479" s="644" t="s">
        <v>5208</v>
      </c>
      <c r="B479" s="383">
        <v>6</v>
      </c>
      <c r="C479" s="709">
        <v>641083201007990</v>
      </c>
      <c r="D479" s="499" t="s">
        <v>1391</v>
      </c>
      <c r="E479" t="str">
        <f t="shared" si="37"/>
        <v>640108320100799</v>
      </c>
      <c r="F479" t="str">
        <f t="shared" si="38"/>
        <v>0</v>
      </c>
      <c r="G479" t="e">
        <f>+VLOOKUP(L479,BG!$D$10:$F$70,3,FALSE)</f>
        <v>#N/A</v>
      </c>
      <c r="H479" s="499" t="s">
        <v>1392</v>
      </c>
      <c r="I479" s="719">
        <v>-16607924</v>
      </c>
      <c r="J479" s="314">
        <f t="shared" si="36"/>
        <v>-16607.923999999999</v>
      </c>
      <c r="K479" t="str">
        <f>+VLOOKUP(D479,'plan de cuentas'!C:G,4,0)</f>
        <v>GANANCIAS</v>
      </c>
      <c r="L479" t="str">
        <f>VLOOKUP(D479,'plan de cuentas'!C:H,5,0)</f>
        <v>Otros Ingresos/Egresos</v>
      </c>
      <c r="M479" t="str">
        <f>+L479</f>
        <v>Otros Ingresos/Egresos</v>
      </c>
      <c r="N479">
        <f>VLOOKUP(D479,'plan de cuentas'!C:J,7,0)</f>
        <v>0</v>
      </c>
      <c r="P479" t="str">
        <f t="shared" si="39"/>
        <v>83201</v>
      </c>
      <c r="Q479" t="str">
        <f t="shared" si="40"/>
        <v>64</v>
      </c>
    </row>
    <row r="480" spans="1:17" x14ac:dyDescent="0.25">
      <c r="A480" s="644" t="s">
        <v>5208</v>
      </c>
      <c r="B480" s="384">
        <v>6</v>
      </c>
      <c r="C480" s="710">
        <v>641083201010990</v>
      </c>
      <c r="D480" s="385" t="s">
        <v>4565</v>
      </c>
      <c r="E480" t="str">
        <f t="shared" si="37"/>
        <v>640108320101099</v>
      </c>
      <c r="F480" t="str">
        <f t="shared" si="38"/>
        <v>0</v>
      </c>
      <c r="G480" t="e">
        <f>+VLOOKUP(L480,BG!$D$10:$F$70,3,FALSE)</f>
        <v>#N/A</v>
      </c>
      <c r="H480" s="708" t="s">
        <v>4593</v>
      </c>
      <c r="I480" s="729">
        <v>-1336102934</v>
      </c>
      <c r="J480" s="554">
        <f t="shared" si="36"/>
        <v>-1336102.9339999999</v>
      </c>
      <c r="K480" t="str">
        <f>+VLOOKUP(D480,'plan de cuentas'!C:G,4,0)</f>
        <v>GANANCIAS</v>
      </c>
      <c r="L480" t="str">
        <f>VLOOKUP(D480,'plan de cuentas'!C:H,5,0)</f>
        <v>Ingresos</v>
      </c>
      <c r="M480" t="str">
        <f>VLOOKUP(D480,'plan de cuentas'!C:I,6,0)</f>
        <v>Otras Ganancias</v>
      </c>
      <c r="N480">
        <f>VLOOKUP(D480,'plan de cuentas'!C:J,7,0)</f>
        <v>0</v>
      </c>
      <c r="P480" t="str">
        <f t="shared" si="39"/>
        <v>83201</v>
      </c>
      <c r="Q480" t="str">
        <f t="shared" si="40"/>
        <v>64</v>
      </c>
    </row>
    <row r="481" spans="1:17" x14ac:dyDescent="0.25">
      <c r="A481" s="644" t="s">
        <v>5208</v>
      </c>
      <c r="B481" s="383">
        <v>6</v>
      </c>
      <c r="C481" s="709">
        <v>641083201013990</v>
      </c>
      <c r="D481" s="499" t="s">
        <v>5227</v>
      </c>
      <c r="E481" t="str">
        <f t="shared" si="37"/>
        <v>640108320101399</v>
      </c>
      <c r="F481" t="str">
        <f t="shared" si="38"/>
        <v>0</v>
      </c>
      <c r="G481" t="e">
        <f>+VLOOKUP(L481,BG!$D$10:$F$70,3,FALSE)</f>
        <v>#N/A</v>
      </c>
      <c r="H481" s="499" t="s">
        <v>5259</v>
      </c>
      <c r="I481" s="719">
        <v>-38873000000</v>
      </c>
      <c r="J481" s="314">
        <f t="shared" si="36"/>
        <v>-38873000</v>
      </c>
      <c r="K481" t="str">
        <f>+VLOOKUP(D481,'plan de cuentas'!C:G,4,0)</f>
        <v>GANANCIAS</v>
      </c>
      <c r="L481" t="str">
        <f>VLOOKUP(D481,'plan de cuentas'!C:H,5,0)</f>
        <v>Otros Ingresos/Egresos</v>
      </c>
      <c r="M481" t="str">
        <f>+L481</f>
        <v>Otros Ingresos/Egresos</v>
      </c>
      <c r="N481">
        <f>VLOOKUP(D481,'plan de cuentas'!C:J,7,0)</f>
        <v>0</v>
      </c>
      <c r="P481" t="str">
        <f t="shared" si="39"/>
        <v>83201</v>
      </c>
      <c r="Q481" t="str">
        <f t="shared" si="40"/>
        <v>64</v>
      </c>
    </row>
    <row r="482" spans="1:17" x14ac:dyDescent="0.25">
      <c r="A482" s="644" t="s">
        <v>5208</v>
      </c>
      <c r="B482" s="384">
        <v>6</v>
      </c>
      <c r="C482" s="710">
        <v>641083201014990</v>
      </c>
      <c r="D482" s="385" t="s">
        <v>5228</v>
      </c>
      <c r="E482" t="str">
        <f t="shared" si="37"/>
        <v>640108320101499</v>
      </c>
      <c r="F482" t="str">
        <f t="shared" si="38"/>
        <v>0</v>
      </c>
      <c r="G482" t="e">
        <f>+VLOOKUP(L482,BG!$D$10:$F$70,3,FALSE)</f>
        <v>#N/A</v>
      </c>
      <c r="H482" s="385" t="s">
        <v>5260</v>
      </c>
      <c r="I482" s="720">
        <v>-2301000000</v>
      </c>
      <c r="J482" s="314">
        <f t="shared" si="36"/>
        <v>-2301000</v>
      </c>
      <c r="K482" t="str">
        <f>+VLOOKUP(D482,'plan de cuentas'!C:G,4,0)</f>
        <v>GANANCIAS</v>
      </c>
      <c r="L482" t="s">
        <v>99</v>
      </c>
      <c r="M482" t="str">
        <f>VLOOKUP(D482,'plan de cuentas'!C:I,6,0)</f>
        <v>Resultado de inversiones en asociadas</v>
      </c>
      <c r="N482">
        <f>VLOOKUP(D482,'plan de cuentas'!C:J,7,0)</f>
        <v>0</v>
      </c>
      <c r="P482" t="str">
        <f t="shared" si="39"/>
        <v>83201</v>
      </c>
      <c r="Q482" t="str">
        <f t="shared" si="40"/>
        <v>64</v>
      </c>
    </row>
    <row r="483" spans="1:17" hidden="1" x14ac:dyDescent="0.25">
      <c r="A483" s="644" t="s">
        <v>5208</v>
      </c>
      <c r="B483" s="383">
        <v>6</v>
      </c>
      <c r="C483" s="709">
        <v>641083201016990</v>
      </c>
      <c r="D483" s="499" t="s">
        <v>4743</v>
      </c>
      <c r="E483" t="str">
        <f t="shared" si="37"/>
        <v>640108320101699</v>
      </c>
      <c r="F483" t="str">
        <f t="shared" si="38"/>
        <v>0</v>
      </c>
      <c r="G483" t="e">
        <f>+VLOOKUP(L483,BG!$D$10:$F$70,3,FALSE)</f>
        <v>#N/A</v>
      </c>
      <c r="H483" s="499" t="s">
        <v>4744</v>
      </c>
      <c r="I483" s="719">
        <v>-5259838392</v>
      </c>
      <c r="J483" s="314">
        <f t="shared" si="36"/>
        <v>-5259838.392</v>
      </c>
      <c r="K483" t="str">
        <f>+VLOOKUP(D483,'plan de cuentas'!C:G,4,0)</f>
        <v>GANANCIAS</v>
      </c>
      <c r="L483" t="str">
        <f>VLOOKUP(D483,'plan de cuentas'!C:H,5,0)</f>
        <v>Ingresos</v>
      </c>
      <c r="M483" t="str">
        <f>VLOOKUP(D483,'plan de cuentas'!C:I,6,0)</f>
        <v>Otras Ganancias</v>
      </c>
      <c r="N483">
        <f>VLOOKUP(D483,'plan de cuentas'!C:J,7,0)</f>
        <v>0</v>
      </c>
      <c r="P483" t="str">
        <f t="shared" si="39"/>
        <v>83201</v>
      </c>
      <c r="Q483" t="str">
        <f t="shared" si="40"/>
        <v>64</v>
      </c>
    </row>
    <row r="484" spans="1:17" hidden="1" x14ac:dyDescent="0.25">
      <c r="A484" s="644" t="s">
        <v>5208</v>
      </c>
      <c r="B484" s="384">
        <v>6</v>
      </c>
      <c r="C484" s="710">
        <v>641083201021990</v>
      </c>
      <c r="D484" s="385" t="s">
        <v>1270</v>
      </c>
      <c r="E484" t="str">
        <f t="shared" si="37"/>
        <v>640108320102199</v>
      </c>
      <c r="F484" t="str">
        <f t="shared" si="38"/>
        <v>0</v>
      </c>
      <c r="G484" t="e">
        <f>+VLOOKUP(L484,BG!$D$10:$F$70,3,FALSE)</f>
        <v>#N/A</v>
      </c>
      <c r="H484" s="385" t="s">
        <v>1271</v>
      </c>
      <c r="I484" s="720">
        <v>-72506484</v>
      </c>
      <c r="J484" s="314">
        <f t="shared" si="36"/>
        <v>-72506.483999999997</v>
      </c>
      <c r="K484" t="str">
        <f>+VLOOKUP(D484,'plan de cuentas'!C:G,4,0)</f>
        <v>GANANCIAS</v>
      </c>
      <c r="L484" t="str">
        <f>VLOOKUP(D484,'plan de cuentas'!C:H,5,0)</f>
        <v>Ingresos</v>
      </c>
      <c r="M484" t="str">
        <f>VLOOKUP(D484,'plan de cuentas'!C:I,6,0)</f>
        <v>Otras Ganancias</v>
      </c>
      <c r="N484">
        <f>VLOOKUP(D484,'plan de cuentas'!C:J,7,0)</f>
        <v>0</v>
      </c>
      <c r="P484" t="str">
        <f t="shared" si="39"/>
        <v>83201</v>
      </c>
      <c r="Q484" t="str">
        <f t="shared" si="40"/>
        <v>64</v>
      </c>
    </row>
    <row r="485" spans="1:17" hidden="1" x14ac:dyDescent="0.25">
      <c r="A485" s="644" t="s">
        <v>5208</v>
      </c>
      <c r="B485" s="383">
        <v>6</v>
      </c>
      <c r="C485" s="709">
        <v>641083201024990</v>
      </c>
      <c r="D485" s="499" t="s">
        <v>5161</v>
      </c>
      <c r="E485" t="str">
        <f t="shared" si="37"/>
        <v>640108320102499</v>
      </c>
      <c r="F485" t="str">
        <f t="shared" si="38"/>
        <v>0</v>
      </c>
      <c r="G485" t="e">
        <f>+VLOOKUP(L485,BG!$D$10:$F$70,3,FALSE)</f>
        <v>#N/A</v>
      </c>
      <c r="H485" s="499" t="s">
        <v>4966</v>
      </c>
      <c r="I485" s="719">
        <v>-27813831618</v>
      </c>
      <c r="J485" s="314">
        <f t="shared" si="36"/>
        <v>-27813831.618000001</v>
      </c>
      <c r="K485" t="str">
        <f>+VLOOKUP(D485,'plan de cuentas'!C:G,4,0)</f>
        <v>GANANCIAS</v>
      </c>
      <c r="L485" t="str">
        <f>VLOOKUP(D485,'plan de cuentas'!C:H,5,0)</f>
        <v>Ingresos</v>
      </c>
      <c r="M485" t="str">
        <f>VLOOKUP(D485,'plan de cuentas'!C:I,6,0)</f>
        <v>Otras Ganancias</v>
      </c>
      <c r="N485">
        <f>VLOOKUP(D485,'plan de cuentas'!C:J,7,0)</f>
        <v>0</v>
      </c>
      <c r="P485" t="str">
        <f t="shared" si="39"/>
        <v>83201</v>
      </c>
      <c r="Q485" t="str">
        <f t="shared" si="40"/>
        <v>64</v>
      </c>
    </row>
    <row r="486" spans="1:17" hidden="1" x14ac:dyDescent="0.25">
      <c r="A486" s="644" t="s">
        <v>5208</v>
      </c>
      <c r="B486" s="384">
        <v>6</v>
      </c>
      <c r="C486" s="710">
        <v>641083201025990</v>
      </c>
      <c r="D486" s="385" t="s">
        <v>5229</v>
      </c>
      <c r="E486" t="str">
        <f t="shared" si="37"/>
        <v>640108320102599</v>
      </c>
      <c r="F486" t="str">
        <f t="shared" si="38"/>
        <v>0</v>
      </c>
      <c r="G486" t="e">
        <f>+VLOOKUP(L486,BG!$D$10:$F$70,3,FALSE)</f>
        <v>#N/A</v>
      </c>
      <c r="H486" s="385" t="s">
        <v>5261</v>
      </c>
      <c r="I486" s="720">
        <v>-3801286406</v>
      </c>
      <c r="J486" s="314">
        <f t="shared" si="36"/>
        <v>-3801286.406</v>
      </c>
      <c r="K486" t="str">
        <f>+VLOOKUP(D486,'plan de cuentas'!C:G,4,0)</f>
        <v>GANANCIAS</v>
      </c>
      <c r="L486" t="str">
        <f>VLOOKUP(D486,'plan de cuentas'!C:H,5,0)</f>
        <v>Ingresos</v>
      </c>
      <c r="M486" t="str">
        <f>VLOOKUP(D486,'plan de cuentas'!C:I,6,0)</f>
        <v>Otras Ganancias</v>
      </c>
      <c r="N486">
        <f>VLOOKUP(D486,'plan de cuentas'!C:J,7,0)</f>
        <v>0</v>
      </c>
      <c r="P486" t="str">
        <f t="shared" si="39"/>
        <v>83201</v>
      </c>
      <c r="Q486" t="str">
        <f t="shared" si="40"/>
        <v>64</v>
      </c>
    </row>
    <row r="487" spans="1:17" hidden="1" x14ac:dyDescent="0.25">
      <c r="A487" s="644" t="s">
        <v>5208</v>
      </c>
      <c r="B487" s="383">
        <v>6</v>
      </c>
      <c r="C487" s="709">
        <v>641083201026990</v>
      </c>
      <c r="D487" s="499" t="s">
        <v>5230</v>
      </c>
      <c r="E487" t="str">
        <f t="shared" si="37"/>
        <v>640108320102699</v>
      </c>
      <c r="F487" t="str">
        <f t="shared" si="38"/>
        <v>0</v>
      </c>
      <c r="G487" t="e">
        <f>+VLOOKUP(L487,BG!$D$10:$F$70,3,FALSE)</f>
        <v>#N/A</v>
      </c>
      <c r="H487" s="499" t="s">
        <v>5262</v>
      </c>
      <c r="I487" s="719">
        <v>-1894403051</v>
      </c>
      <c r="J487" s="314">
        <f t="shared" si="36"/>
        <v>-1894403.051</v>
      </c>
      <c r="K487" t="str">
        <f>+VLOOKUP(D487,'plan de cuentas'!C:G,4,0)</f>
        <v>GANANCIAS</v>
      </c>
      <c r="L487" t="str">
        <f>VLOOKUP(D487,'plan de cuentas'!C:H,5,0)</f>
        <v>Ingresos</v>
      </c>
      <c r="M487" t="str">
        <f>VLOOKUP(D487,'plan de cuentas'!C:I,6,0)</f>
        <v>Otras Ganancias</v>
      </c>
      <c r="N487">
        <f>VLOOKUP(D487,'plan de cuentas'!C:J,7,0)</f>
        <v>0</v>
      </c>
      <c r="P487" t="str">
        <f t="shared" si="39"/>
        <v>83201</v>
      </c>
      <c r="Q487" t="str">
        <f t="shared" si="40"/>
        <v>64</v>
      </c>
    </row>
    <row r="488" spans="1:17" x14ac:dyDescent="0.25">
      <c r="A488" s="644" t="s">
        <v>5208</v>
      </c>
      <c r="B488" s="384">
        <v>6</v>
      </c>
      <c r="C488" s="710">
        <v>651083406000990</v>
      </c>
      <c r="D488" s="385" t="s">
        <v>2452</v>
      </c>
      <c r="E488" t="str">
        <f t="shared" si="37"/>
        <v>650108340600099</v>
      </c>
      <c r="F488" t="str">
        <f t="shared" si="38"/>
        <v>0</v>
      </c>
      <c r="G488" t="e">
        <f>+VLOOKUP(L488,BG!$D$10:$F$70,3,FALSE)</f>
        <v>#N/A</v>
      </c>
      <c r="H488" s="385" t="s">
        <v>2766</v>
      </c>
      <c r="I488" s="720">
        <v>-1164654783</v>
      </c>
      <c r="J488" s="314">
        <f t="shared" si="36"/>
        <v>-1164654.7830000001</v>
      </c>
      <c r="K488" t="str">
        <f>+VLOOKUP(D488,'plan de cuentas'!C:G,4,0)</f>
        <v>GANANCIAS</v>
      </c>
      <c r="L488" t="str">
        <f>VLOOKUP(D488,'plan de cuentas'!C:H,5,0)</f>
        <v>Otros Ingresos/Egresos</v>
      </c>
      <c r="M488" t="str">
        <f>+L488</f>
        <v>Otros Ingresos/Egresos</v>
      </c>
      <c r="N488">
        <f>VLOOKUP(D488,'plan de cuentas'!C:J,7,0)</f>
        <v>0</v>
      </c>
      <c r="P488" t="str">
        <f t="shared" si="39"/>
        <v>83406</v>
      </c>
      <c r="Q488" t="str">
        <f t="shared" si="40"/>
        <v>65</v>
      </c>
    </row>
    <row r="489" spans="1:17" x14ac:dyDescent="0.25">
      <c r="A489" s="644" t="s">
        <v>5208</v>
      </c>
      <c r="B489" s="383">
        <v>6</v>
      </c>
      <c r="C489" s="709">
        <v>711070502000010</v>
      </c>
      <c r="D489" s="499" t="s">
        <v>1272</v>
      </c>
      <c r="E489" t="str">
        <f t="shared" si="37"/>
        <v>710107050200001</v>
      </c>
      <c r="F489" t="str">
        <f t="shared" si="38"/>
        <v>0</v>
      </c>
      <c r="G489" t="e">
        <f>+VLOOKUP(L489,BG!$D$10:$F$70,3,FALSE)</f>
        <v>#N/A</v>
      </c>
      <c r="H489" s="499" t="s">
        <v>2767</v>
      </c>
      <c r="I489" s="719">
        <v>4978242754</v>
      </c>
      <c r="J489" s="314">
        <f t="shared" si="36"/>
        <v>4978242.7539999997</v>
      </c>
      <c r="K489" t="str">
        <f>+VLOOKUP(D489,'plan de cuentas'!C:G,4,0)</f>
        <v>PERDIDAS</v>
      </c>
      <c r="L489" t="str">
        <f>VLOOKUP(D489,'plan de cuentas'!C:H,5,0)</f>
        <v>Costos</v>
      </c>
      <c r="M489" t="s">
        <v>5572</v>
      </c>
      <c r="N489">
        <f>VLOOKUP(D489,'plan de cuentas'!C:J,7,0)</f>
        <v>0</v>
      </c>
      <c r="P489" t="str">
        <f t="shared" si="39"/>
        <v>70502</v>
      </c>
      <c r="Q489" t="str">
        <f t="shared" si="40"/>
        <v>71</v>
      </c>
    </row>
    <row r="490" spans="1:17" hidden="1" x14ac:dyDescent="0.25">
      <c r="A490" s="644" t="s">
        <v>5208</v>
      </c>
      <c r="B490" s="384">
        <v>6</v>
      </c>
      <c r="C490" s="710">
        <v>711070502000990</v>
      </c>
      <c r="D490" s="385" t="s">
        <v>1273</v>
      </c>
      <c r="E490" t="str">
        <f t="shared" si="37"/>
        <v>710107050200099</v>
      </c>
      <c r="F490" t="str">
        <f t="shared" si="38"/>
        <v>0</v>
      </c>
      <c r="G490" t="e">
        <f>+VLOOKUP(L490,BG!$D$10:$F$70,3,FALSE)</f>
        <v>#N/A</v>
      </c>
      <c r="H490" s="385" t="s">
        <v>1274</v>
      </c>
      <c r="I490" s="720">
        <v>660826469</v>
      </c>
      <c r="J490" s="314">
        <f t="shared" si="36"/>
        <v>660826.46900000004</v>
      </c>
      <c r="K490" t="str">
        <f>+VLOOKUP(D490,'plan de cuentas'!C:G,4,0)</f>
        <v>PERDIDAS</v>
      </c>
      <c r="L490" t="str">
        <f>VLOOKUP(D490,'plan de cuentas'!C:H,5,0)</f>
        <v>Costos</v>
      </c>
      <c r="M490" t="str">
        <f>VLOOKUP(D490,'plan de cuentas'!C:I,6,0)</f>
        <v>Intereses a bancos e instituciones financieras</v>
      </c>
      <c r="N490">
        <f>VLOOKUP(D490,'plan de cuentas'!C:J,7,0)</f>
        <v>0</v>
      </c>
      <c r="P490" t="str">
        <f t="shared" si="39"/>
        <v>70502</v>
      </c>
      <c r="Q490" t="str">
        <f t="shared" si="40"/>
        <v>71</v>
      </c>
    </row>
    <row r="491" spans="1:17" x14ac:dyDescent="0.25">
      <c r="A491" s="644" t="s">
        <v>5208</v>
      </c>
      <c r="B491" s="383">
        <v>6</v>
      </c>
      <c r="C491" s="709">
        <v>711070502001990</v>
      </c>
      <c r="D491" s="499" t="s">
        <v>1276</v>
      </c>
      <c r="E491" t="str">
        <f t="shared" si="37"/>
        <v>710107050200199</v>
      </c>
      <c r="F491" t="str">
        <f t="shared" si="38"/>
        <v>0</v>
      </c>
      <c r="G491" t="e">
        <f>+VLOOKUP(L491,BG!$D$10:$F$70,3,FALSE)</f>
        <v>#N/A</v>
      </c>
      <c r="H491" s="499" t="s">
        <v>2767</v>
      </c>
      <c r="I491" s="719">
        <v>42822347185</v>
      </c>
      <c r="J491" s="314">
        <f t="shared" si="36"/>
        <v>42822347.185000002</v>
      </c>
      <c r="K491" t="str">
        <f>+VLOOKUP(D491,'plan de cuentas'!C:G,4,0)</f>
        <v>PERDIDAS</v>
      </c>
      <c r="L491" t="str">
        <f>VLOOKUP(D491,'plan de cuentas'!C:H,5,0)</f>
        <v>Costos</v>
      </c>
      <c r="M491" t="s">
        <v>5572</v>
      </c>
      <c r="N491">
        <f>VLOOKUP(D491,'plan de cuentas'!C:J,7,0)</f>
        <v>0</v>
      </c>
      <c r="P491" t="str">
        <f t="shared" si="39"/>
        <v>70502</v>
      </c>
      <c r="Q491" t="str">
        <f t="shared" si="40"/>
        <v>71</v>
      </c>
    </row>
    <row r="492" spans="1:17" x14ac:dyDescent="0.25">
      <c r="A492" s="644" t="s">
        <v>5208</v>
      </c>
      <c r="B492" s="384">
        <v>6</v>
      </c>
      <c r="C492" s="710">
        <v>711070502002990</v>
      </c>
      <c r="D492" s="385" t="s">
        <v>1277</v>
      </c>
      <c r="E492" t="str">
        <f t="shared" si="37"/>
        <v>710107050200299</v>
      </c>
      <c r="F492" t="str">
        <f t="shared" si="38"/>
        <v>0</v>
      </c>
      <c r="G492" t="e">
        <f>+VLOOKUP(L492,BG!$D$10:$F$70,3,FALSE)</f>
        <v>#N/A</v>
      </c>
      <c r="H492" s="385" t="s">
        <v>2768</v>
      </c>
      <c r="I492" s="720">
        <v>4438313</v>
      </c>
      <c r="J492" s="314">
        <f t="shared" si="36"/>
        <v>4438.3130000000001</v>
      </c>
      <c r="K492" t="str">
        <f>+VLOOKUP(D492,'plan de cuentas'!C:G,4,0)</f>
        <v>PERDIDAS</v>
      </c>
      <c r="L492" t="str">
        <f>VLOOKUP(D492,'plan de cuentas'!C:H,5,0)</f>
        <v>Costos</v>
      </c>
      <c r="M492" t="s">
        <v>5572</v>
      </c>
      <c r="N492">
        <f>VLOOKUP(D492,'plan de cuentas'!C:J,7,0)</f>
        <v>0</v>
      </c>
      <c r="P492" t="str">
        <f t="shared" si="39"/>
        <v>70502</v>
      </c>
      <c r="Q492" t="str">
        <f t="shared" si="40"/>
        <v>71</v>
      </c>
    </row>
    <row r="493" spans="1:17" hidden="1" x14ac:dyDescent="0.25">
      <c r="A493" s="644" t="s">
        <v>5208</v>
      </c>
      <c r="B493" s="383">
        <v>6</v>
      </c>
      <c r="C493" s="709">
        <v>711070502003990</v>
      </c>
      <c r="D493" s="499" t="s">
        <v>1439</v>
      </c>
      <c r="E493" t="str">
        <f t="shared" si="37"/>
        <v>710107050200399</v>
      </c>
      <c r="F493" t="str">
        <f t="shared" si="38"/>
        <v>0</v>
      </c>
      <c r="G493" t="e">
        <f>+VLOOKUP(L493,BG!$D$10:$F$70,3,FALSE)</f>
        <v>#N/A</v>
      </c>
      <c r="H493" s="499" t="s">
        <v>2769</v>
      </c>
      <c r="I493" s="719">
        <v>1454389204</v>
      </c>
      <c r="J493" s="314">
        <f t="shared" si="36"/>
        <v>1454389.2039999999</v>
      </c>
      <c r="K493" t="str">
        <f>+VLOOKUP(D493,'plan de cuentas'!C:G,4,0)</f>
        <v>PERDIDAS</v>
      </c>
      <c r="L493" t="str">
        <f>VLOOKUP(D493,'plan de cuentas'!C:H,5,0)</f>
        <v>Costos</v>
      </c>
      <c r="M493" t="s">
        <v>5572</v>
      </c>
      <c r="N493">
        <f>VLOOKUP(D493,'plan de cuentas'!C:J,7,0)</f>
        <v>0</v>
      </c>
      <c r="P493" t="str">
        <f t="shared" si="39"/>
        <v>70502</v>
      </c>
      <c r="Q493" t="str">
        <f t="shared" si="40"/>
        <v>71</v>
      </c>
    </row>
    <row r="494" spans="1:17" x14ac:dyDescent="0.25">
      <c r="A494" s="644" t="s">
        <v>5208</v>
      </c>
      <c r="B494" s="384">
        <v>6</v>
      </c>
      <c r="C494" s="710">
        <v>711070502005990</v>
      </c>
      <c r="D494" s="385" t="s">
        <v>1441</v>
      </c>
      <c r="E494" t="str">
        <f t="shared" si="37"/>
        <v>710107050200599</v>
      </c>
      <c r="F494" t="str">
        <f t="shared" si="38"/>
        <v>0</v>
      </c>
      <c r="G494" t="e">
        <f>+VLOOKUP(L494,BG!$D$10:$F$70,3,FALSE)</f>
        <v>#N/A</v>
      </c>
      <c r="H494" s="385" t="s">
        <v>2772</v>
      </c>
      <c r="I494" s="720">
        <v>1196309987</v>
      </c>
      <c r="J494" s="314">
        <f t="shared" si="36"/>
        <v>1196309.987</v>
      </c>
      <c r="K494" t="str">
        <f>+VLOOKUP(D494,'plan de cuentas'!C:G,4,0)</f>
        <v>PERDIDAS</v>
      </c>
      <c r="L494" t="str">
        <f>VLOOKUP(D494,'plan de cuentas'!C:H,5,0)</f>
        <v>Costos</v>
      </c>
      <c r="M494" t="s">
        <v>5572</v>
      </c>
      <c r="N494">
        <f>VLOOKUP(D494,'plan de cuentas'!C:J,7,0)</f>
        <v>0</v>
      </c>
      <c r="P494" t="str">
        <f t="shared" si="39"/>
        <v>70502</v>
      </c>
      <c r="Q494" t="str">
        <f t="shared" si="40"/>
        <v>71</v>
      </c>
    </row>
    <row r="495" spans="1:17" hidden="1" x14ac:dyDescent="0.25">
      <c r="A495" s="644" t="s">
        <v>5208</v>
      </c>
      <c r="B495" s="383">
        <v>6</v>
      </c>
      <c r="C495" s="709">
        <v>711070502006990</v>
      </c>
      <c r="D495" s="499" t="s">
        <v>2454</v>
      </c>
      <c r="E495" t="str">
        <f t="shared" si="37"/>
        <v>710107050200699</v>
      </c>
      <c r="F495" t="str">
        <f t="shared" si="38"/>
        <v>0</v>
      </c>
      <c r="G495" t="e">
        <f>+VLOOKUP(L495,BG!$D$10:$F$70,3,FALSE)</f>
        <v>#N/A</v>
      </c>
      <c r="H495" s="499" t="s">
        <v>2773</v>
      </c>
      <c r="I495" s="719">
        <v>45634484</v>
      </c>
      <c r="J495" s="314">
        <f t="shared" si="36"/>
        <v>45634.483999999997</v>
      </c>
      <c r="K495" t="str">
        <f>+VLOOKUP(D495,'plan de cuentas'!C:G,4,0)</f>
        <v>PERDIDAS</v>
      </c>
      <c r="L495" t="str">
        <f>VLOOKUP(D495,'plan de cuentas'!C:H,5,0)</f>
        <v>Costos</v>
      </c>
      <c r="M495" t="s">
        <v>5572</v>
      </c>
      <c r="N495">
        <f>VLOOKUP(D495,'plan de cuentas'!C:J,7,0)</f>
        <v>0</v>
      </c>
      <c r="P495" t="str">
        <f t="shared" si="39"/>
        <v>70502</v>
      </c>
      <c r="Q495" t="str">
        <f t="shared" si="40"/>
        <v>71</v>
      </c>
    </row>
    <row r="496" spans="1:17" x14ac:dyDescent="0.25">
      <c r="A496" s="644" t="s">
        <v>5208</v>
      </c>
      <c r="B496" s="384">
        <v>6</v>
      </c>
      <c r="C496" s="710">
        <v>711070503001990</v>
      </c>
      <c r="D496" s="385" t="s">
        <v>1442</v>
      </c>
      <c r="E496" t="str">
        <f t="shared" si="37"/>
        <v>710107050300199</v>
      </c>
      <c r="F496" t="str">
        <f t="shared" si="38"/>
        <v>0</v>
      </c>
      <c r="G496" t="e">
        <f>+VLOOKUP(L496,BG!$D$10:$F$70,3,FALSE)</f>
        <v>#N/A</v>
      </c>
      <c r="H496" s="385" t="s">
        <v>2774</v>
      </c>
      <c r="I496" s="720">
        <v>17413858097</v>
      </c>
      <c r="J496" s="314">
        <f t="shared" si="36"/>
        <v>17413858.096999999</v>
      </c>
      <c r="K496" t="str">
        <f>+VLOOKUP(D496,'plan de cuentas'!C:G,4,0)</f>
        <v>PERDIDAS</v>
      </c>
      <c r="L496" t="str">
        <f>VLOOKUP(D496,'plan de cuentas'!C:H,5,0)</f>
        <v>Costos</v>
      </c>
      <c r="M496" t="s">
        <v>5572</v>
      </c>
      <c r="N496">
        <f>VLOOKUP(D496,'plan de cuentas'!C:J,7,0)</f>
        <v>0</v>
      </c>
      <c r="P496" t="str">
        <f t="shared" si="39"/>
        <v>70503</v>
      </c>
      <c r="Q496" t="str">
        <f t="shared" si="40"/>
        <v>71</v>
      </c>
    </row>
    <row r="497" spans="1:17" hidden="1" x14ac:dyDescent="0.25">
      <c r="A497" s="644" t="s">
        <v>5208</v>
      </c>
      <c r="B497" s="383">
        <v>6</v>
      </c>
      <c r="C497" s="709">
        <v>711070503002990</v>
      </c>
      <c r="D497" s="499" t="s">
        <v>2456</v>
      </c>
      <c r="E497" t="str">
        <f t="shared" si="37"/>
        <v>710107050300299</v>
      </c>
      <c r="F497" t="str">
        <f t="shared" si="38"/>
        <v>0</v>
      </c>
      <c r="G497" t="e">
        <f>+VLOOKUP(L497,BG!$D$10:$F$70,3,FALSE)</f>
        <v>#N/A</v>
      </c>
      <c r="H497" s="499" t="s">
        <v>2775</v>
      </c>
      <c r="I497" s="719">
        <v>881785025</v>
      </c>
      <c r="J497" s="314">
        <f t="shared" si="36"/>
        <v>881785.02500000002</v>
      </c>
      <c r="K497" t="str">
        <f>+VLOOKUP(D497,'plan de cuentas'!C:G,4,0)</f>
        <v>PERDIDAS</v>
      </c>
      <c r="L497" t="str">
        <f>VLOOKUP(D497,'plan de cuentas'!C:H,5,0)</f>
        <v>Costos</v>
      </c>
      <c r="M497" t="str">
        <f>VLOOKUP(D497,'plan de cuentas'!C:I,6,0)</f>
        <v>Intereses a bancos e instituciones financieras</v>
      </c>
      <c r="N497">
        <f>VLOOKUP(D497,'plan de cuentas'!C:J,7,0)</f>
        <v>0</v>
      </c>
      <c r="P497" t="str">
        <f t="shared" si="39"/>
        <v>70503</v>
      </c>
      <c r="Q497" t="str">
        <f t="shared" si="40"/>
        <v>71</v>
      </c>
    </row>
    <row r="498" spans="1:17" hidden="1" x14ac:dyDescent="0.25">
      <c r="A498" s="644" t="s">
        <v>5208</v>
      </c>
      <c r="B498" s="384">
        <v>6</v>
      </c>
      <c r="C498" s="710">
        <v>712071902001990</v>
      </c>
      <c r="D498" s="385" t="s">
        <v>2457</v>
      </c>
      <c r="E498" t="str">
        <f t="shared" si="37"/>
        <v>710207190200199</v>
      </c>
      <c r="F498" t="str">
        <f t="shared" si="38"/>
        <v>0</v>
      </c>
      <c r="G498" t="e">
        <f>+VLOOKUP(L498,BG!$D$10:$F$70,3,FALSE)</f>
        <v>#N/A</v>
      </c>
      <c r="H498" s="385" t="s">
        <v>1706</v>
      </c>
      <c r="I498" s="720">
        <v>348684415</v>
      </c>
      <c r="J498" s="314">
        <f t="shared" si="36"/>
        <v>348684.41499999998</v>
      </c>
      <c r="K498" t="str">
        <f>+VLOOKUP(D498,'plan de cuentas'!C:G,4,0)</f>
        <v>PERDIDAS</v>
      </c>
      <c r="L498" t="str">
        <f>VLOOKUP(D498,'plan de cuentas'!C:H,5,0)</f>
        <v>Costos</v>
      </c>
      <c r="M498" t="str">
        <f>VLOOKUP(D498,'plan de cuentas'!C:I,6,0)</f>
        <v>Intereses a bancos e instituciones financieras</v>
      </c>
      <c r="N498">
        <f>VLOOKUP(D498,'plan de cuentas'!C:J,7,0)</f>
        <v>0</v>
      </c>
      <c r="P498" t="str">
        <f t="shared" si="39"/>
        <v>71902</v>
      </c>
      <c r="Q498" t="str">
        <f t="shared" si="40"/>
        <v>71</v>
      </c>
    </row>
    <row r="499" spans="1:17" hidden="1" x14ac:dyDescent="0.25">
      <c r="A499" s="644" t="s">
        <v>5208</v>
      </c>
      <c r="B499" s="383">
        <v>7</v>
      </c>
      <c r="C499" s="709">
        <v>712072102001990</v>
      </c>
      <c r="D499" s="499" t="s">
        <v>1560</v>
      </c>
      <c r="E499" t="str">
        <f t="shared" si="37"/>
        <v>710207210200199</v>
      </c>
      <c r="F499" t="str">
        <f t="shared" si="38"/>
        <v>0</v>
      </c>
      <c r="G499" t="e">
        <f>+VLOOKUP(L499,BG!$D$10:$F$70,3,FALSE)</f>
        <v>#N/A</v>
      </c>
      <c r="H499" s="499" t="s">
        <v>1618</v>
      </c>
      <c r="I499" s="719">
        <v>365749</v>
      </c>
      <c r="J499" s="314">
        <f t="shared" si="36"/>
        <v>365.74900000000002</v>
      </c>
      <c r="K499" t="str">
        <f>+VLOOKUP(D499,'plan de cuentas'!C:G,4,0)</f>
        <v>PERDIDAS</v>
      </c>
      <c r="L499" t="str">
        <f>VLOOKUP(D499,'plan de cuentas'!C:H,5,0)</f>
        <v>Costos</v>
      </c>
      <c r="M499" t="str">
        <f>VLOOKUP(D499,'plan de cuentas'!C:I,6,0)</f>
        <v>Intereses a bancos e instituciones financieras</v>
      </c>
      <c r="N499">
        <f>VLOOKUP(D499,'plan de cuentas'!C:J,7,0)</f>
        <v>0</v>
      </c>
      <c r="P499" t="str">
        <f t="shared" si="39"/>
        <v>72102</v>
      </c>
      <c r="Q499" t="str">
        <f t="shared" si="40"/>
        <v>71</v>
      </c>
    </row>
    <row r="500" spans="1:17" x14ac:dyDescent="0.25">
      <c r="A500" s="644" t="s">
        <v>5208</v>
      </c>
      <c r="B500" s="384">
        <v>6</v>
      </c>
      <c r="C500" s="710">
        <v>712072102009990</v>
      </c>
      <c r="D500" s="385" t="s">
        <v>1562</v>
      </c>
      <c r="E500" t="str">
        <f t="shared" si="37"/>
        <v>710207210200999</v>
      </c>
      <c r="F500" t="str">
        <f t="shared" si="38"/>
        <v>0</v>
      </c>
      <c r="G500" t="e">
        <f>+VLOOKUP(L500,BG!$D$10:$F$70,3,FALSE)</f>
        <v>#N/A</v>
      </c>
      <c r="H500" s="385" t="s">
        <v>1614</v>
      </c>
      <c r="I500" s="720">
        <v>14539858255</v>
      </c>
      <c r="J500" s="314">
        <f t="shared" si="36"/>
        <v>14539858.255000001</v>
      </c>
      <c r="K500" t="str">
        <f>+VLOOKUP(D500,'plan de cuentas'!C:G,4,0)</f>
        <v>PERDIDAS</v>
      </c>
      <c r="L500" t="str">
        <f>VLOOKUP(D500,'plan de cuentas'!C:H,5,0)</f>
        <v>Costos</v>
      </c>
      <c r="M500" t="s">
        <v>5572</v>
      </c>
      <c r="N500">
        <f>VLOOKUP(D500,'plan de cuentas'!C:J,7,0)</f>
        <v>0</v>
      </c>
      <c r="P500" t="str">
        <f t="shared" si="39"/>
        <v>72102</v>
      </c>
      <c r="Q500" t="str">
        <f t="shared" si="40"/>
        <v>71</v>
      </c>
    </row>
    <row r="501" spans="1:17" hidden="1" x14ac:dyDescent="0.25">
      <c r="A501" s="644" t="s">
        <v>5208</v>
      </c>
      <c r="B501" s="383">
        <v>6</v>
      </c>
      <c r="C501" s="709">
        <v>712072302000990</v>
      </c>
      <c r="D501" s="499" t="s">
        <v>1447</v>
      </c>
      <c r="E501" t="str">
        <f t="shared" si="37"/>
        <v>710207230200099</v>
      </c>
      <c r="F501" t="str">
        <f t="shared" si="38"/>
        <v>0</v>
      </c>
      <c r="G501" t="e">
        <f>+VLOOKUP(L501,BG!$D$10:$F$70,3,FALSE)</f>
        <v>#N/A</v>
      </c>
      <c r="H501" s="499" t="s">
        <v>1448</v>
      </c>
      <c r="I501" s="719">
        <v>24612725</v>
      </c>
      <c r="J501" s="314">
        <f t="shared" si="36"/>
        <v>24612.724999999999</v>
      </c>
      <c r="K501" t="str">
        <f>+VLOOKUP(D501,'plan de cuentas'!C:G,4,0)</f>
        <v>PERDIDAS</v>
      </c>
      <c r="L501" t="str">
        <f>VLOOKUP(D501,'plan de cuentas'!C:H,5,0)</f>
        <v xml:space="preserve">Gastos administrativos </v>
      </c>
      <c r="M501" t="s">
        <v>5574</v>
      </c>
      <c r="N501">
        <f>VLOOKUP(D501,'plan de cuentas'!C:J,7,0)</f>
        <v>0</v>
      </c>
      <c r="P501" t="str">
        <f t="shared" si="39"/>
        <v>72302</v>
      </c>
      <c r="Q501" t="str">
        <f t="shared" si="40"/>
        <v>71</v>
      </c>
    </row>
    <row r="502" spans="1:17" hidden="1" x14ac:dyDescent="0.25">
      <c r="A502" s="644" t="s">
        <v>5208</v>
      </c>
      <c r="B502" s="384">
        <v>6</v>
      </c>
      <c r="C502" s="710">
        <v>712072302001990</v>
      </c>
      <c r="D502" s="385" t="s">
        <v>1449</v>
      </c>
      <c r="E502" t="str">
        <f t="shared" si="37"/>
        <v>710207230200199</v>
      </c>
      <c r="F502" t="str">
        <f t="shared" si="38"/>
        <v>0</v>
      </c>
      <c r="G502" t="e">
        <f>+VLOOKUP(L502,BG!$D$10:$F$70,3,FALSE)</f>
        <v>#N/A</v>
      </c>
      <c r="H502" s="385" t="s">
        <v>1450</v>
      </c>
      <c r="I502" s="720">
        <v>61170060</v>
      </c>
      <c r="J502" s="314">
        <f t="shared" si="36"/>
        <v>61170.06</v>
      </c>
      <c r="K502" t="str">
        <f>+VLOOKUP(D502,'plan de cuentas'!C:G,4,0)</f>
        <v>PERDIDAS</v>
      </c>
      <c r="L502" t="str">
        <f>VLOOKUP(D502,'plan de cuentas'!C:H,5,0)</f>
        <v xml:space="preserve">Gastos administrativos </v>
      </c>
      <c r="M502" t="s">
        <v>5574</v>
      </c>
      <c r="N502">
        <f>VLOOKUP(D502,'plan de cuentas'!C:J,7,0)</f>
        <v>0</v>
      </c>
      <c r="P502" t="str">
        <f t="shared" si="39"/>
        <v>72302</v>
      </c>
      <c r="Q502" t="str">
        <f t="shared" si="40"/>
        <v>71</v>
      </c>
    </row>
    <row r="503" spans="1:17" hidden="1" x14ac:dyDescent="0.25">
      <c r="A503" s="644" t="s">
        <v>5208</v>
      </c>
      <c r="B503" s="383">
        <v>6</v>
      </c>
      <c r="C503" s="709">
        <v>712079701002990</v>
      </c>
      <c r="D503" s="499" t="s">
        <v>1278</v>
      </c>
      <c r="E503" t="str">
        <f t="shared" si="37"/>
        <v>710207970100299</v>
      </c>
      <c r="F503" t="str">
        <f t="shared" si="38"/>
        <v>0</v>
      </c>
      <c r="G503" t="e">
        <f>+VLOOKUP(L503,BG!$D$10:$F$70,3,FALSE)</f>
        <v>#N/A</v>
      </c>
      <c r="H503" s="499" t="s">
        <v>1279</v>
      </c>
      <c r="I503" s="719">
        <v>343506635</v>
      </c>
      <c r="J503" s="314">
        <f t="shared" si="36"/>
        <v>343506.63500000001</v>
      </c>
      <c r="K503" t="str">
        <f>+VLOOKUP(D503,'plan de cuentas'!C:G,4,0)</f>
        <v>PERDIDAS</v>
      </c>
      <c r="L503" t="str">
        <f>VLOOKUP(D503,'plan de cuentas'!C:H,5,0)</f>
        <v>Costos</v>
      </c>
      <c r="M503" t="s">
        <v>5572</v>
      </c>
      <c r="N503">
        <f>VLOOKUP(D503,'plan de cuentas'!C:J,7,0)</f>
        <v>0</v>
      </c>
      <c r="P503" t="str">
        <f t="shared" si="39"/>
        <v>79701</v>
      </c>
      <c r="Q503" t="str">
        <f t="shared" si="40"/>
        <v>71</v>
      </c>
    </row>
    <row r="504" spans="1:17" x14ac:dyDescent="0.25">
      <c r="A504" s="644" t="s">
        <v>5208</v>
      </c>
      <c r="B504" s="384">
        <v>6</v>
      </c>
      <c r="C504" s="710">
        <v>714073902000990</v>
      </c>
      <c r="D504" s="385" t="s">
        <v>1280</v>
      </c>
      <c r="E504" t="str">
        <f t="shared" si="37"/>
        <v>710407390200099</v>
      </c>
      <c r="F504" t="str">
        <f t="shared" si="38"/>
        <v>0</v>
      </c>
      <c r="G504" t="e">
        <f>+VLOOKUP(L504,BG!$D$10:$F$70,3,FALSE)</f>
        <v>#N/A</v>
      </c>
      <c r="H504" s="385" t="s">
        <v>1239</v>
      </c>
      <c r="I504" s="720">
        <v>87696938204</v>
      </c>
      <c r="J504" s="314">
        <f t="shared" si="36"/>
        <v>87696938.203999996</v>
      </c>
      <c r="K504" t="str">
        <f>+VLOOKUP(D504,'plan de cuentas'!C:G,4,0)</f>
        <v>PERDIDAS</v>
      </c>
      <c r="L504" t="str">
        <f>VLOOKUP(D504,'plan de cuentas'!C:H,5,0)</f>
        <v>Ganancia/Perdida por Valuación</v>
      </c>
      <c r="M504" t="str">
        <f>+L504</f>
        <v>Ganancia/Perdida por Valuación</v>
      </c>
      <c r="N504">
        <f>VLOOKUP(D504,'plan de cuentas'!C:J,7,0)</f>
        <v>0</v>
      </c>
      <c r="P504" t="str">
        <f t="shared" si="39"/>
        <v>73902</v>
      </c>
      <c r="Q504" t="str">
        <f t="shared" si="40"/>
        <v>71</v>
      </c>
    </row>
    <row r="505" spans="1:17" x14ac:dyDescent="0.25">
      <c r="A505" s="644" t="s">
        <v>5208</v>
      </c>
      <c r="B505" s="383">
        <v>7</v>
      </c>
      <c r="C505" s="709">
        <v>714073902001990</v>
      </c>
      <c r="D505" s="499" t="s">
        <v>1281</v>
      </c>
      <c r="E505" t="str">
        <f t="shared" si="37"/>
        <v>710407390200199</v>
      </c>
      <c r="F505" t="str">
        <f t="shared" si="38"/>
        <v>0</v>
      </c>
      <c r="G505" t="e">
        <f>+VLOOKUP(L505,BG!$D$10:$F$70,3,FALSE)</f>
        <v>#N/A</v>
      </c>
      <c r="H505" s="499" t="s">
        <v>1239</v>
      </c>
      <c r="I505" s="719">
        <v>2003637914</v>
      </c>
      <c r="J505" s="314">
        <f t="shared" si="36"/>
        <v>2003637.9140000001</v>
      </c>
      <c r="K505" t="str">
        <f>+VLOOKUP(D505,'plan de cuentas'!C:G,4,0)</f>
        <v>PERDIDAS</v>
      </c>
      <c r="L505" t="str">
        <f>VLOOKUP(D505,'plan de cuentas'!C:H,5,0)</f>
        <v>Ganancia/Perdida por Valuación</v>
      </c>
      <c r="M505" t="str">
        <f>+L505</f>
        <v>Ganancia/Perdida por Valuación</v>
      </c>
      <c r="N505">
        <f>VLOOKUP(D505,'plan de cuentas'!C:J,7,0)</f>
        <v>0</v>
      </c>
      <c r="P505" t="str">
        <f t="shared" si="39"/>
        <v>73902</v>
      </c>
      <c r="Q505" t="str">
        <f t="shared" si="40"/>
        <v>71</v>
      </c>
    </row>
    <row r="506" spans="1:17" x14ac:dyDescent="0.25">
      <c r="A506" s="644" t="s">
        <v>5208</v>
      </c>
      <c r="B506" s="384">
        <v>6</v>
      </c>
      <c r="C506" s="710">
        <v>714073903000990</v>
      </c>
      <c r="D506" s="385" t="s">
        <v>2458</v>
      </c>
      <c r="E506" t="str">
        <f t="shared" si="37"/>
        <v>710407390300099</v>
      </c>
      <c r="F506" t="str">
        <f t="shared" si="38"/>
        <v>0</v>
      </c>
      <c r="G506" t="e">
        <f>+VLOOKUP(L506,BG!$D$10:$F$70,3,FALSE)</f>
        <v>#N/A</v>
      </c>
      <c r="H506" s="385" t="s">
        <v>2776</v>
      </c>
      <c r="I506" s="720">
        <v>53453151</v>
      </c>
      <c r="J506" s="314">
        <f t="shared" si="36"/>
        <v>53453.150999999998</v>
      </c>
      <c r="K506" t="str">
        <f>+VLOOKUP(D506,'plan de cuentas'!C:G,4,0)</f>
        <v>PERDIDAS</v>
      </c>
      <c r="L506" t="str">
        <f>VLOOKUP(D506,'plan de cuentas'!C:H,5,0)</f>
        <v>Ganancia/Perdida por Valuación</v>
      </c>
      <c r="M506" t="str">
        <f>+L506</f>
        <v>Ganancia/Perdida por Valuación</v>
      </c>
      <c r="N506">
        <f>VLOOKUP(D506,'plan de cuentas'!C:J,7,0)</f>
        <v>0</v>
      </c>
      <c r="P506" t="str">
        <f t="shared" si="39"/>
        <v>73903</v>
      </c>
      <c r="Q506" t="str">
        <f t="shared" si="40"/>
        <v>71</v>
      </c>
    </row>
    <row r="507" spans="1:17" x14ac:dyDescent="0.25">
      <c r="A507" s="644" t="s">
        <v>5208</v>
      </c>
      <c r="B507" s="383">
        <v>6</v>
      </c>
      <c r="C507" s="709">
        <v>714073904000990</v>
      </c>
      <c r="D507" s="499" t="s">
        <v>1282</v>
      </c>
      <c r="E507" t="str">
        <f t="shared" si="37"/>
        <v>710407390400099</v>
      </c>
      <c r="F507" t="str">
        <f t="shared" si="38"/>
        <v>0</v>
      </c>
      <c r="G507" t="e">
        <f>+VLOOKUP(L507,BG!$D$10:$F$70,3,FALSE)</f>
        <v>#N/A</v>
      </c>
      <c r="H507" s="499" t="s">
        <v>1283</v>
      </c>
      <c r="I507" s="719">
        <v>707224826</v>
      </c>
      <c r="J507" s="314">
        <f t="shared" si="36"/>
        <v>707224.826</v>
      </c>
      <c r="K507" t="str">
        <f>+VLOOKUP(D507,'plan de cuentas'!C:G,4,0)</f>
        <v>PERDIDAS</v>
      </c>
      <c r="L507" t="str">
        <f>VLOOKUP(D507,'plan de cuentas'!C:H,5,0)</f>
        <v>Ganancia/Perdida por Valuación</v>
      </c>
      <c r="M507" t="str">
        <f>+L507</f>
        <v>Ganancia/Perdida por Valuación</v>
      </c>
      <c r="N507">
        <f>VLOOKUP(D507,'plan de cuentas'!C:J,7,0)</f>
        <v>0</v>
      </c>
      <c r="P507" t="str">
        <f t="shared" si="39"/>
        <v>73904</v>
      </c>
      <c r="Q507" t="str">
        <f t="shared" si="40"/>
        <v>71</v>
      </c>
    </row>
    <row r="508" spans="1:17" x14ac:dyDescent="0.25">
      <c r="A508" s="644" t="s">
        <v>5208</v>
      </c>
      <c r="B508" s="384">
        <v>6</v>
      </c>
      <c r="C508" s="710">
        <v>714073906000990</v>
      </c>
      <c r="D508" s="385" t="s">
        <v>1284</v>
      </c>
      <c r="E508" t="str">
        <f t="shared" si="37"/>
        <v>710407390600099</v>
      </c>
      <c r="F508" t="str">
        <f t="shared" si="38"/>
        <v>0</v>
      </c>
      <c r="G508" t="e">
        <f>+VLOOKUP(L508,BG!$D$10:$F$70,3,FALSE)</f>
        <v>#N/A</v>
      </c>
      <c r="H508" s="385" t="s">
        <v>1285</v>
      </c>
      <c r="I508" s="720">
        <v>79106680711</v>
      </c>
      <c r="J508" s="314">
        <f t="shared" si="36"/>
        <v>79106680.710999995</v>
      </c>
      <c r="K508" t="str">
        <f>+VLOOKUP(D508,'plan de cuentas'!C:G,4,0)</f>
        <v>PERDIDAS</v>
      </c>
      <c r="L508" t="str">
        <f>VLOOKUP(D508,'plan de cuentas'!C:H,5,0)</f>
        <v>Ganancia/Perdida por Valuación</v>
      </c>
      <c r="M508" t="str">
        <f>+L508</f>
        <v>Ganancia/Perdida por Valuación</v>
      </c>
      <c r="N508">
        <f>VLOOKUP(D508,'plan de cuentas'!C:J,7,0)</f>
        <v>0</v>
      </c>
      <c r="P508" t="str">
        <f t="shared" si="39"/>
        <v>73906</v>
      </c>
      <c r="Q508" t="str">
        <f t="shared" si="40"/>
        <v>71</v>
      </c>
    </row>
    <row r="509" spans="1:17" x14ac:dyDescent="0.25">
      <c r="A509" s="644" t="s">
        <v>5208</v>
      </c>
      <c r="B509" s="383">
        <v>6</v>
      </c>
      <c r="C509" s="709">
        <v>714073907000990</v>
      </c>
      <c r="D509" s="499" t="s">
        <v>5231</v>
      </c>
      <c r="E509" t="str">
        <f t="shared" si="37"/>
        <v>710407390700099</v>
      </c>
      <c r="F509" t="str">
        <f t="shared" si="38"/>
        <v>0</v>
      </c>
      <c r="G509" t="e">
        <f>+VLOOKUP(L509,BG!$D$10:$F$70,3,FALSE)</f>
        <v>#N/A</v>
      </c>
      <c r="H509" s="499" t="s">
        <v>5263</v>
      </c>
      <c r="I509" s="719">
        <v>197</v>
      </c>
      <c r="J509" s="314">
        <f t="shared" si="36"/>
        <v>0.19700000000000001</v>
      </c>
      <c r="K509" t="str">
        <f>+VLOOKUP(D509,'plan de cuentas'!C:G,4,0)</f>
        <v>PERDIDAS</v>
      </c>
      <c r="L509" t="str">
        <f>VLOOKUP(D509,'plan de cuentas'!C:H,5,0)</f>
        <v>Costos</v>
      </c>
      <c r="M509" t="s">
        <v>5572</v>
      </c>
      <c r="N509">
        <f>VLOOKUP(D509,'plan de cuentas'!C:J,7,0)</f>
        <v>0</v>
      </c>
      <c r="P509" t="str">
        <f t="shared" si="39"/>
        <v>73907</v>
      </c>
      <c r="Q509" t="str">
        <f t="shared" si="40"/>
        <v>71</v>
      </c>
    </row>
    <row r="510" spans="1:17" x14ac:dyDescent="0.25">
      <c r="A510" s="644" t="s">
        <v>5208</v>
      </c>
      <c r="B510" s="384">
        <v>6</v>
      </c>
      <c r="C510" s="710">
        <v>714073908000990</v>
      </c>
      <c r="D510" s="385" t="s">
        <v>1286</v>
      </c>
      <c r="E510" t="str">
        <f t="shared" si="37"/>
        <v>710407390800099</v>
      </c>
      <c r="F510" t="str">
        <f t="shared" si="38"/>
        <v>0</v>
      </c>
      <c r="G510" t="e">
        <f>+VLOOKUP(L510,BG!$D$10:$F$70,3,FALSE)</f>
        <v>#N/A</v>
      </c>
      <c r="H510" s="385" t="s">
        <v>1287</v>
      </c>
      <c r="I510" s="720">
        <v>6558268522</v>
      </c>
      <c r="J510" s="314">
        <f t="shared" si="36"/>
        <v>6558268.5219999999</v>
      </c>
      <c r="K510" t="str">
        <f>+VLOOKUP(D510,'plan de cuentas'!C:G,4,0)</f>
        <v>PERDIDAS</v>
      </c>
      <c r="L510" t="str">
        <f>VLOOKUP(D510,'plan de cuentas'!C:H,5,0)</f>
        <v>Ganancia/Perdida por Valuación</v>
      </c>
      <c r="M510" t="str">
        <f>+L510</f>
        <v>Ganancia/Perdida por Valuación</v>
      </c>
      <c r="N510">
        <f>VLOOKUP(D510,'plan de cuentas'!C:J,7,0)</f>
        <v>0</v>
      </c>
      <c r="P510" t="str">
        <f t="shared" si="39"/>
        <v>73908</v>
      </c>
      <c r="Q510" t="str">
        <f t="shared" si="40"/>
        <v>71</v>
      </c>
    </row>
    <row r="511" spans="1:17" x14ac:dyDescent="0.25">
      <c r="A511" s="644" t="s">
        <v>5208</v>
      </c>
      <c r="B511" s="383">
        <v>6</v>
      </c>
      <c r="C511" s="709">
        <v>715074302000990</v>
      </c>
      <c r="D511" s="499" t="s">
        <v>1563</v>
      </c>
      <c r="E511" t="str">
        <f t="shared" si="37"/>
        <v>710507430200099</v>
      </c>
      <c r="F511" t="str">
        <f t="shared" si="38"/>
        <v>0</v>
      </c>
      <c r="G511" t="e">
        <f>+VLOOKUP(L511,BG!$D$10:$F$70,3,FALSE)</f>
        <v>#N/A</v>
      </c>
      <c r="H511" s="499" t="s">
        <v>1655</v>
      </c>
      <c r="I511" s="719">
        <v>63812781722</v>
      </c>
      <c r="J511" s="314">
        <f t="shared" si="36"/>
        <v>63812781.722000003</v>
      </c>
      <c r="K511" t="str">
        <f>+VLOOKUP(D511,'plan de cuentas'!C:G,4,0)</f>
        <v>PERDIDAS</v>
      </c>
      <c r="L511" t="str">
        <f>VLOOKUP(D511,'plan de cuentas'!C:H,5,0)</f>
        <v>Previsiones</v>
      </c>
      <c r="M511" t="s">
        <v>5575</v>
      </c>
      <c r="N511">
        <f>VLOOKUP(D511,'plan de cuentas'!C:J,7,0)</f>
        <v>0</v>
      </c>
      <c r="P511" t="str">
        <f t="shared" si="39"/>
        <v>74302</v>
      </c>
      <c r="Q511" t="str">
        <f t="shared" si="40"/>
        <v>71</v>
      </c>
    </row>
    <row r="512" spans="1:17" hidden="1" x14ac:dyDescent="0.25">
      <c r="A512" s="644" t="s">
        <v>5208</v>
      </c>
      <c r="B512" s="384">
        <v>6</v>
      </c>
      <c r="C512" s="710">
        <v>715074701000980</v>
      </c>
      <c r="D512" s="385" t="s">
        <v>2461</v>
      </c>
      <c r="E512" t="str">
        <f t="shared" si="37"/>
        <v>710507470100098</v>
      </c>
      <c r="F512" t="str">
        <f t="shared" si="38"/>
        <v>0</v>
      </c>
      <c r="G512" t="e">
        <f>+VLOOKUP(L512,BG!$D$10:$F$70,3,FALSE)</f>
        <v>#N/A</v>
      </c>
      <c r="H512" s="385" t="s">
        <v>1288</v>
      </c>
      <c r="I512" s="720">
        <v>149069681</v>
      </c>
      <c r="J512" s="314">
        <f t="shared" si="36"/>
        <v>149069.68100000001</v>
      </c>
      <c r="K512" t="str">
        <f>+VLOOKUP(D512,'plan de cuentas'!C:G,4,0)</f>
        <v>PERDIDAS</v>
      </c>
      <c r="L512" t="str">
        <f>VLOOKUP(D512,'plan de cuentas'!C:H,5,0)</f>
        <v>Otros Ingresos/Egresos</v>
      </c>
      <c r="M512" t="str">
        <f>+L512</f>
        <v>Otros Ingresos/Egresos</v>
      </c>
      <c r="N512">
        <f>VLOOKUP(D512,'plan de cuentas'!C:J,7,0)</f>
        <v>0</v>
      </c>
      <c r="P512" t="str">
        <f t="shared" si="39"/>
        <v>74701</v>
      </c>
      <c r="Q512" t="str">
        <f t="shared" si="40"/>
        <v>71</v>
      </c>
    </row>
    <row r="513" spans="1:17" hidden="1" x14ac:dyDescent="0.25">
      <c r="A513" s="644" t="s">
        <v>5208</v>
      </c>
      <c r="B513" s="383">
        <v>6</v>
      </c>
      <c r="C513" s="709">
        <v>715074701000990</v>
      </c>
      <c r="D513" s="499" t="s">
        <v>1289</v>
      </c>
      <c r="E513" t="str">
        <f t="shared" si="37"/>
        <v>710507470100099</v>
      </c>
      <c r="F513" t="str">
        <f t="shared" si="38"/>
        <v>0</v>
      </c>
      <c r="G513" t="e">
        <f>+VLOOKUP(L513,BG!$D$10:$F$70,3,FALSE)</f>
        <v>#N/A</v>
      </c>
      <c r="H513" s="499" t="s">
        <v>1288</v>
      </c>
      <c r="I513" s="719">
        <v>387528508</v>
      </c>
      <c r="J513" s="314">
        <f t="shared" si="36"/>
        <v>387528.50799999997</v>
      </c>
      <c r="K513" t="str">
        <f>+VLOOKUP(D513,'plan de cuentas'!C:G,4,0)</f>
        <v>PERDIDAS</v>
      </c>
      <c r="L513" t="str">
        <f>VLOOKUP(D513,'plan de cuentas'!C:H,5,0)</f>
        <v>Otros Ingresos/Egresos</v>
      </c>
      <c r="M513" t="str">
        <f>+L513</f>
        <v>Otros Ingresos/Egresos</v>
      </c>
      <c r="N513">
        <f>VLOOKUP(D513,'plan de cuentas'!C:J,7,0)</f>
        <v>0</v>
      </c>
      <c r="P513" t="str">
        <f t="shared" si="39"/>
        <v>74701</v>
      </c>
      <c r="Q513" t="str">
        <f t="shared" si="40"/>
        <v>71</v>
      </c>
    </row>
    <row r="514" spans="1:17" hidden="1" x14ac:dyDescent="0.25">
      <c r="A514" s="644" t="s">
        <v>5208</v>
      </c>
      <c r="B514" s="384">
        <v>6</v>
      </c>
      <c r="C514" s="710">
        <v>721075702007990</v>
      </c>
      <c r="D514" s="385" t="s">
        <v>1451</v>
      </c>
      <c r="E514" t="str">
        <f t="shared" si="37"/>
        <v>720107570200799</v>
      </c>
      <c r="F514" t="str">
        <f t="shared" si="38"/>
        <v>0</v>
      </c>
      <c r="G514" t="e">
        <f>+VLOOKUP(L514,BG!$D$10:$F$70,3,FALSE)</f>
        <v>#N/A</v>
      </c>
      <c r="H514" s="385" t="s">
        <v>1452</v>
      </c>
      <c r="I514" s="720">
        <v>2814598</v>
      </c>
      <c r="J514" s="314">
        <f t="shared" ref="J514:J577" si="41">I514/1000</f>
        <v>2814.598</v>
      </c>
      <c r="K514" t="str">
        <f>+VLOOKUP(D514,'plan de cuentas'!C:G,4,0)</f>
        <v>PERDIDAS</v>
      </c>
      <c r="L514" t="str">
        <f>VLOOKUP(D514,'plan de cuentas'!C:H,5,0)</f>
        <v xml:space="preserve">Gastos administrativos </v>
      </c>
      <c r="M514" t="s">
        <v>5574</v>
      </c>
      <c r="N514">
        <f>VLOOKUP(D514,'plan de cuentas'!C:J,7,0)</f>
        <v>0</v>
      </c>
      <c r="P514" t="str">
        <f t="shared" si="39"/>
        <v>75702</v>
      </c>
      <c r="Q514" t="str">
        <f t="shared" si="40"/>
        <v>72</v>
      </c>
    </row>
    <row r="515" spans="1:17" hidden="1" x14ac:dyDescent="0.25">
      <c r="A515" s="644" t="s">
        <v>5208</v>
      </c>
      <c r="B515" s="383">
        <v>6</v>
      </c>
      <c r="C515" s="709">
        <v>721075702008990</v>
      </c>
      <c r="D515" s="499" t="s">
        <v>1290</v>
      </c>
      <c r="E515" t="str">
        <f t="shared" si="37"/>
        <v>720107570200899</v>
      </c>
      <c r="F515" t="str">
        <f t="shared" si="38"/>
        <v>0</v>
      </c>
      <c r="G515" t="e">
        <f>+VLOOKUP(L515,BG!$D$10:$F$70,3,FALSE)</f>
        <v>#N/A</v>
      </c>
      <c r="H515" s="499" t="s">
        <v>1291</v>
      </c>
      <c r="I515" s="719">
        <v>4552251215</v>
      </c>
      <c r="J515" s="314">
        <f t="shared" si="41"/>
        <v>4552251.2149999999</v>
      </c>
      <c r="K515" t="str">
        <f>+VLOOKUP(D515,'plan de cuentas'!C:G,4,0)</f>
        <v>PERDIDAS</v>
      </c>
      <c r="L515" t="str">
        <f>VLOOKUP(D515,'plan de cuentas'!C:H,5,0)</f>
        <v>Gastos de Ventas</v>
      </c>
      <c r="M515" t="str">
        <f>VLOOKUP(D515,'plan de cuentas'!C:I,6,0)</f>
        <v>Gastos por servicios</v>
      </c>
      <c r="N515">
        <f>VLOOKUP(D515,'plan de cuentas'!C:J,7,0)</f>
        <v>0</v>
      </c>
      <c r="P515" t="str">
        <f t="shared" si="39"/>
        <v>75702</v>
      </c>
      <c r="Q515" t="str">
        <f t="shared" si="40"/>
        <v>72</v>
      </c>
    </row>
    <row r="516" spans="1:17" hidden="1" x14ac:dyDescent="0.25">
      <c r="A516" s="644" t="s">
        <v>5208</v>
      </c>
      <c r="B516" s="384">
        <v>6</v>
      </c>
      <c r="C516" s="710">
        <v>721075702010990</v>
      </c>
      <c r="D516" s="385" t="s">
        <v>1292</v>
      </c>
      <c r="E516" t="str">
        <f t="shared" si="37"/>
        <v>720107570201099</v>
      </c>
      <c r="F516" t="str">
        <f t="shared" si="38"/>
        <v>0</v>
      </c>
      <c r="G516" t="e">
        <f>+VLOOKUP(L516,BG!$D$10:$F$70,3,FALSE)</f>
        <v>#N/A</v>
      </c>
      <c r="H516" s="385" t="s">
        <v>1293</v>
      </c>
      <c r="I516" s="720">
        <v>2202029236</v>
      </c>
      <c r="J516" s="314">
        <f t="shared" si="41"/>
        <v>2202029.236</v>
      </c>
      <c r="K516" t="str">
        <f>+VLOOKUP(D516,'plan de cuentas'!C:G,4,0)</f>
        <v>PERDIDAS</v>
      </c>
      <c r="L516" t="str">
        <f>VLOOKUP(D516,'plan de cuentas'!C:H,5,0)</f>
        <v>Gastos de Ventas</v>
      </c>
      <c r="M516" t="str">
        <f>VLOOKUP(D516,'plan de cuentas'!C:I,6,0)</f>
        <v>Gastos por servicios</v>
      </c>
      <c r="N516">
        <f>VLOOKUP(D516,'plan de cuentas'!C:J,7,0)</f>
        <v>0</v>
      </c>
      <c r="P516" t="str">
        <f t="shared" si="39"/>
        <v>75702</v>
      </c>
      <c r="Q516" t="str">
        <f t="shared" si="40"/>
        <v>72</v>
      </c>
    </row>
    <row r="517" spans="1:17" hidden="1" x14ac:dyDescent="0.25">
      <c r="A517" s="644" t="s">
        <v>5208</v>
      </c>
      <c r="B517" s="383">
        <v>6</v>
      </c>
      <c r="C517" s="709">
        <v>721075702020990</v>
      </c>
      <c r="D517" s="499" t="s">
        <v>2462</v>
      </c>
      <c r="E517" t="str">
        <f t="shared" ref="E517:E580" si="42">+MID(D517,3,2)&amp;+MID(D517,6,1)&amp;+MID(D517,8,2)&amp;+MID(D517,11,3)&amp;+MID(D517,17,2)&amp;+MID(D517,20,3)&amp;+MID(D517,24,2)</f>
        <v>720107570202099</v>
      </c>
      <c r="F517" t="str">
        <f t="shared" ref="F517:F580" si="43">MID(E517,3,1)</f>
        <v>0</v>
      </c>
      <c r="G517" t="e">
        <f>+VLOOKUP(L517,BG!$D$10:$F$70,3,FALSE)</f>
        <v>#N/A</v>
      </c>
      <c r="H517" s="499" t="s">
        <v>5264</v>
      </c>
      <c r="I517" s="719">
        <v>148619551</v>
      </c>
      <c r="J517" s="314">
        <f t="shared" si="41"/>
        <v>148619.55100000001</v>
      </c>
      <c r="K517" t="str">
        <f>+VLOOKUP(D517,'plan de cuentas'!C:G,4,0)</f>
        <v>PERDIDAS</v>
      </c>
      <c r="L517" t="str">
        <f>VLOOKUP(D517,'plan de cuentas'!C:H,5,0)</f>
        <v>Gastos de Ventas</v>
      </c>
      <c r="M517" t="str">
        <f>VLOOKUP(D517,'plan de cuentas'!C:I,6,0)</f>
        <v>Gastos por servicios</v>
      </c>
      <c r="N517">
        <f>VLOOKUP(D517,'plan de cuentas'!C:J,7,0)</f>
        <v>0</v>
      </c>
      <c r="P517" t="str">
        <f t="shared" ref="P517:P580" si="44">MID(E517,6,5)</f>
        <v>75702</v>
      </c>
      <c r="Q517" t="str">
        <f t="shared" ref="Q517:Q580" si="45">+LEFT(E517,2)</f>
        <v>72</v>
      </c>
    </row>
    <row r="518" spans="1:17" x14ac:dyDescent="0.25">
      <c r="A518" s="644" t="s">
        <v>5208</v>
      </c>
      <c r="B518" s="384">
        <v>6</v>
      </c>
      <c r="C518" s="710">
        <v>721075702040990</v>
      </c>
      <c r="D518" s="385" t="s">
        <v>2463</v>
      </c>
      <c r="E518" t="str">
        <f t="shared" si="42"/>
        <v>720107570204099</v>
      </c>
      <c r="F518" t="str">
        <f t="shared" si="43"/>
        <v>0</v>
      </c>
      <c r="G518" t="e">
        <f>+VLOOKUP(L518,BG!$D$10:$F$70,3,FALSE)</f>
        <v>#N/A</v>
      </c>
      <c r="H518" s="385" t="s">
        <v>2780</v>
      </c>
      <c r="I518" s="720">
        <v>56570523</v>
      </c>
      <c r="J518" s="314">
        <f t="shared" si="41"/>
        <v>56570.523000000001</v>
      </c>
      <c r="K518" t="str">
        <f>+VLOOKUP(D518,'plan de cuentas'!C:G,4,0)</f>
        <v>PERDIDAS</v>
      </c>
      <c r="L518" t="str">
        <f>VLOOKUP(D518,'plan de cuentas'!C:H,5,0)</f>
        <v>Gastos de Ventas</v>
      </c>
      <c r="M518" t="str">
        <f>VLOOKUP(D518,'plan de cuentas'!C:I,6,0)</f>
        <v>Gastos por servicios</v>
      </c>
      <c r="N518">
        <f>VLOOKUP(D518,'plan de cuentas'!C:J,7,0)</f>
        <v>0</v>
      </c>
      <c r="P518" t="str">
        <f t="shared" si="44"/>
        <v>75702</v>
      </c>
      <c r="Q518" t="str">
        <f t="shared" si="45"/>
        <v>72</v>
      </c>
    </row>
    <row r="519" spans="1:17" hidden="1" x14ac:dyDescent="0.25">
      <c r="A519" s="644" t="s">
        <v>5208</v>
      </c>
      <c r="B519" s="383">
        <v>6</v>
      </c>
      <c r="C519" s="709">
        <v>721075702042990</v>
      </c>
      <c r="D519" s="499" t="s">
        <v>1294</v>
      </c>
      <c r="E519" t="str">
        <f t="shared" si="42"/>
        <v>720107570204299</v>
      </c>
      <c r="F519" t="str">
        <f t="shared" si="43"/>
        <v>0</v>
      </c>
      <c r="G519" t="e">
        <f>+VLOOKUP(L519,BG!$D$10:$F$70,3,FALSE)</f>
        <v>#N/A</v>
      </c>
      <c r="H519" s="499" t="s">
        <v>1295</v>
      </c>
      <c r="I519" s="719">
        <v>54324164</v>
      </c>
      <c r="J519" s="314">
        <f t="shared" si="41"/>
        <v>54324.163999999997</v>
      </c>
      <c r="K519" t="str">
        <f>+VLOOKUP(D519,'plan de cuentas'!C:G,4,0)</f>
        <v>PERDIDAS</v>
      </c>
      <c r="L519" t="str">
        <f>VLOOKUP(D519,'plan de cuentas'!C:H,5,0)</f>
        <v>Gastos de Ventas</v>
      </c>
      <c r="M519" t="str">
        <f>VLOOKUP(D519,'plan de cuentas'!C:I,6,0)</f>
        <v>Gastos por servicios</v>
      </c>
      <c r="N519">
        <f>VLOOKUP(D519,'plan de cuentas'!C:J,7,0)</f>
        <v>0</v>
      </c>
      <c r="P519" t="str">
        <f t="shared" si="44"/>
        <v>75702</v>
      </c>
      <c r="Q519" t="str">
        <f t="shared" si="45"/>
        <v>72</v>
      </c>
    </row>
    <row r="520" spans="1:17" hidden="1" x14ac:dyDescent="0.25">
      <c r="A520" s="644" t="s">
        <v>5208</v>
      </c>
      <c r="B520" s="384">
        <v>6</v>
      </c>
      <c r="C520" s="710">
        <v>721075702044990</v>
      </c>
      <c r="D520" s="385" t="s">
        <v>1453</v>
      </c>
      <c r="E520" t="str">
        <f t="shared" si="42"/>
        <v>720107570204499</v>
      </c>
      <c r="F520" t="str">
        <f t="shared" si="43"/>
        <v>0</v>
      </c>
      <c r="G520" t="e">
        <f>+VLOOKUP(L520,BG!$D$10:$F$70,3,FALSE)</f>
        <v>#N/A</v>
      </c>
      <c r="H520" s="385" t="s">
        <v>1454</v>
      </c>
      <c r="I520" s="720">
        <v>267067864</v>
      </c>
      <c r="J520" s="314">
        <f t="shared" si="41"/>
        <v>267067.864</v>
      </c>
      <c r="K520" t="str">
        <f>+VLOOKUP(D520,'plan de cuentas'!C:G,4,0)</f>
        <v>PERDIDAS</v>
      </c>
      <c r="L520" t="str">
        <f>VLOOKUP(D520,'plan de cuentas'!C:H,5,0)</f>
        <v>Gastos de Ventas</v>
      </c>
      <c r="M520" t="str">
        <f>VLOOKUP(D520,'plan de cuentas'!C:I,6,0)</f>
        <v>Gastos por servicios</v>
      </c>
      <c r="N520">
        <f>VLOOKUP(D520,'plan de cuentas'!C:J,7,0)</f>
        <v>0</v>
      </c>
      <c r="P520" t="str">
        <f t="shared" si="44"/>
        <v>75702</v>
      </c>
      <c r="Q520" t="str">
        <f t="shared" si="45"/>
        <v>72</v>
      </c>
    </row>
    <row r="521" spans="1:17" x14ac:dyDescent="0.25">
      <c r="A521" s="644" t="s">
        <v>5208</v>
      </c>
      <c r="B521" s="383">
        <v>6</v>
      </c>
      <c r="C521" s="709">
        <v>731075902001990</v>
      </c>
      <c r="D521" s="499" t="s">
        <v>1296</v>
      </c>
      <c r="E521" t="str">
        <f t="shared" si="42"/>
        <v>730107590200199</v>
      </c>
      <c r="F521" t="str">
        <f t="shared" si="43"/>
        <v>0</v>
      </c>
      <c r="G521" t="e">
        <f>+VLOOKUP(L521,BG!$D$10:$F$70,3,FALSE)</f>
        <v>#N/A</v>
      </c>
      <c r="H521" s="499" t="s">
        <v>1297</v>
      </c>
      <c r="I521" s="719">
        <v>1472202228</v>
      </c>
      <c r="J521" s="314">
        <f t="shared" si="41"/>
        <v>1472202.2279999999</v>
      </c>
      <c r="K521" t="str">
        <f>+VLOOKUP(D521,'plan de cuentas'!C:G,4,0)</f>
        <v>PERDIDAS</v>
      </c>
      <c r="L521" t="str">
        <f>VLOOKUP(D521,'plan de cuentas'!C:H,5,0)</f>
        <v xml:space="preserve">Gastos administrativos </v>
      </c>
      <c r="M521" t="str">
        <f>VLOOKUP(D521,'plan de cuentas'!C:I,6,0)</f>
        <v>Remuneraciones de administradores, directores, síndicos y consejo de vigilancia</v>
      </c>
      <c r="N521">
        <f>VLOOKUP(D521,'plan de cuentas'!C:J,7,0)</f>
        <v>0</v>
      </c>
      <c r="P521" t="str">
        <f t="shared" si="44"/>
        <v>75902</v>
      </c>
      <c r="Q521" t="str">
        <f t="shared" si="45"/>
        <v>73</v>
      </c>
    </row>
    <row r="522" spans="1:17" hidden="1" x14ac:dyDescent="0.25">
      <c r="A522" s="644" t="s">
        <v>5208</v>
      </c>
      <c r="B522" s="384">
        <v>6</v>
      </c>
      <c r="C522" s="710">
        <v>731075902002990</v>
      </c>
      <c r="D522" s="385" t="s">
        <v>2465</v>
      </c>
      <c r="E522" t="str">
        <f t="shared" si="42"/>
        <v>730107590200299</v>
      </c>
      <c r="F522" t="str">
        <f t="shared" si="43"/>
        <v>0</v>
      </c>
      <c r="G522" t="e">
        <f>+VLOOKUP(L522,BG!$D$10:$F$70,3,FALSE)</f>
        <v>#N/A</v>
      </c>
      <c r="H522" s="385" t="s">
        <v>2782</v>
      </c>
      <c r="I522" s="720">
        <v>10000000</v>
      </c>
      <c r="J522" s="314">
        <f t="shared" si="41"/>
        <v>10000</v>
      </c>
      <c r="K522" t="str">
        <f>+VLOOKUP(D522,'plan de cuentas'!C:G,4,0)</f>
        <v>PERDIDAS</v>
      </c>
      <c r="L522" t="str">
        <f>VLOOKUP(D522,'plan de cuentas'!C:H,5,0)</f>
        <v xml:space="preserve">Gastos administrativos </v>
      </c>
      <c r="M522" t="str">
        <f>VLOOKUP(D522,'plan de cuentas'!C:I,6,0)</f>
        <v>Remuneraciones de administradores, directores, síndicos y consejo de vigilancia</v>
      </c>
      <c r="N522">
        <f>VLOOKUP(D522,'plan de cuentas'!C:J,7,0)</f>
        <v>0</v>
      </c>
      <c r="P522" t="str">
        <f t="shared" si="44"/>
        <v>75902</v>
      </c>
      <c r="Q522" t="str">
        <f t="shared" si="45"/>
        <v>73</v>
      </c>
    </row>
    <row r="523" spans="1:17" hidden="1" x14ac:dyDescent="0.25">
      <c r="A523" s="644" t="s">
        <v>5208</v>
      </c>
      <c r="B523" s="383">
        <v>6</v>
      </c>
      <c r="C523" s="709">
        <v>731075904001990</v>
      </c>
      <c r="D523" s="499" t="s">
        <v>1455</v>
      </c>
      <c r="E523" t="str">
        <f t="shared" si="42"/>
        <v>730107590400199</v>
      </c>
      <c r="F523" t="str">
        <f t="shared" si="43"/>
        <v>0</v>
      </c>
      <c r="G523" t="e">
        <f>+VLOOKUP(L523,BG!$D$10:$F$70,3,FALSE)</f>
        <v>#N/A</v>
      </c>
      <c r="H523" s="499" t="s">
        <v>1456</v>
      </c>
      <c r="I523" s="719">
        <v>1698078106</v>
      </c>
      <c r="J523" s="314">
        <f t="shared" si="41"/>
        <v>1698078.1059999999</v>
      </c>
      <c r="K523" t="str">
        <f>+VLOOKUP(D523,'plan de cuentas'!C:G,4,0)</f>
        <v>PERDIDAS</v>
      </c>
      <c r="L523" t="str">
        <f>VLOOKUP(D523,'plan de cuentas'!C:H,5,0)</f>
        <v xml:space="preserve">Gastos administrativos </v>
      </c>
      <c r="M523" t="str">
        <f>VLOOKUP(D523,'plan de cuentas'!C:I,6,0)</f>
        <v>Sueldos y Jornales adm</v>
      </c>
      <c r="N523">
        <f>VLOOKUP(D523,'plan de cuentas'!C:J,7,0)</f>
        <v>0</v>
      </c>
      <c r="P523" t="str">
        <f t="shared" si="44"/>
        <v>75904</v>
      </c>
      <c r="Q523" t="str">
        <f t="shared" si="45"/>
        <v>73</v>
      </c>
    </row>
    <row r="524" spans="1:17" hidden="1" x14ac:dyDescent="0.25">
      <c r="A524" s="644" t="s">
        <v>5208</v>
      </c>
      <c r="B524" s="384">
        <v>6</v>
      </c>
      <c r="C524" s="710">
        <v>731075904006990</v>
      </c>
      <c r="D524" s="385" t="s">
        <v>5232</v>
      </c>
      <c r="E524" t="str">
        <f t="shared" si="42"/>
        <v>730107590400699</v>
      </c>
      <c r="F524" t="str">
        <f t="shared" si="43"/>
        <v>0</v>
      </c>
      <c r="G524" t="e">
        <f>+VLOOKUP(L524,BG!$D$10:$F$70,3,FALSE)</f>
        <v>#N/A</v>
      </c>
      <c r="H524" s="385" t="s">
        <v>5265</v>
      </c>
      <c r="I524" s="720">
        <v>2014302364</v>
      </c>
      <c r="J524" s="314">
        <f t="shared" si="41"/>
        <v>2014302.3640000001</v>
      </c>
      <c r="K524" t="str">
        <f>+VLOOKUP(D524,'plan de cuentas'!C:G,4,0)</f>
        <v>PERDIDAS</v>
      </c>
      <c r="L524" t="str">
        <f>VLOOKUP(D524,'plan de cuentas'!C:H,5,0)</f>
        <v>Costos</v>
      </c>
      <c r="M524" t="s">
        <v>5573</v>
      </c>
      <c r="N524">
        <f>VLOOKUP(D524,'plan de cuentas'!C:J,7,0)</f>
        <v>0</v>
      </c>
      <c r="P524" t="str">
        <f t="shared" si="44"/>
        <v>75904</v>
      </c>
      <c r="Q524" t="str">
        <f t="shared" si="45"/>
        <v>73</v>
      </c>
    </row>
    <row r="525" spans="1:17" hidden="1" x14ac:dyDescent="0.25">
      <c r="A525" s="644" t="s">
        <v>5208</v>
      </c>
      <c r="B525" s="383">
        <v>7</v>
      </c>
      <c r="C525" s="709">
        <v>731075906001990</v>
      </c>
      <c r="D525" s="499" t="s">
        <v>1298</v>
      </c>
      <c r="E525" t="str">
        <f t="shared" si="42"/>
        <v>730107590600199</v>
      </c>
      <c r="F525" t="str">
        <f t="shared" si="43"/>
        <v>0</v>
      </c>
      <c r="G525" t="e">
        <f>+VLOOKUP(L525,BG!$D$10:$F$70,3,FALSE)</f>
        <v>#N/A</v>
      </c>
      <c r="H525" s="499" t="s">
        <v>1299</v>
      </c>
      <c r="I525" s="719">
        <v>316783386</v>
      </c>
      <c r="J525" s="314">
        <f t="shared" si="41"/>
        <v>316783.386</v>
      </c>
      <c r="K525" t="str">
        <f>+VLOOKUP(D525,'plan de cuentas'!C:G,4,0)</f>
        <v>PERDIDAS</v>
      </c>
      <c r="L525" t="str">
        <f>VLOOKUP(D525,'plan de cuentas'!C:H,5,0)</f>
        <v xml:space="preserve">Gastos administrativos </v>
      </c>
      <c r="M525" t="str">
        <f>VLOOKUP(D525,'plan de cuentas'!C:I,6,0)</f>
        <v>Sueldos y Jornales adm</v>
      </c>
      <c r="N525">
        <f>VLOOKUP(D525,'plan de cuentas'!C:J,7,0)</f>
        <v>0</v>
      </c>
      <c r="P525" t="str">
        <f t="shared" si="44"/>
        <v>75906</v>
      </c>
      <c r="Q525" t="str">
        <f t="shared" si="45"/>
        <v>73</v>
      </c>
    </row>
    <row r="526" spans="1:17" hidden="1" x14ac:dyDescent="0.25">
      <c r="A526" s="644" t="s">
        <v>5208</v>
      </c>
      <c r="B526" s="384">
        <v>6</v>
      </c>
      <c r="C526" s="710">
        <v>731075908000990</v>
      </c>
      <c r="D526" s="385" t="s">
        <v>1301</v>
      </c>
      <c r="E526" t="str">
        <f t="shared" si="42"/>
        <v>730107590800099</v>
      </c>
      <c r="F526" t="str">
        <f t="shared" si="43"/>
        <v>0</v>
      </c>
      <c r="G526" t="e">
        <f>+VLOOKUP(L526,BG!$D$10:$F$70,3,FALSE)</f>
        <v>#N/A</v>
      </c>
      <c r="H526" s="385" t="s">
        <v>1300</v>
      </c>
      <c r="I526" s="720">
        <v>54261392</v>
      </c>
      <c r="J526" s="314">
        <f t="shared" si="41"/>
        <v>54261.392</v>
      </c>
      <c r="K526" t="str">
        <f>+VLOOKUP(D526,'plan de cuentas'!C:G,4,0)</f>
        <v>PERDIDAS</v>
      </c>
      <c r="L526" t="str">
        <f>VLOOKUP(D526,'plan de cuentas'!C:H,5,0)</f>
        <v xml:space="preserve">Gastos administrativos </v>
      </c>
      <c r="M526" t="str">
        <f>VLOOKUP(D526,'plan de cuentas'!C:I,6,0)</f>
        <v>Sueldos y Jornales adm</v>
      </c>
      <c r="N526">
        <f>VLOOKUP(D526,'plan de cuentas'!C:J,7,0)</f>
        <v>0</v>
      </c>
      <c r="P526" t="str">
        <f t="shared" si="44"/>
        <v>75908</v>
      </c>
      <c r="Q526" t="str">
        <f t="shared" si="45"/>
        <v>73</v>
      </c>
    </row>
    <row r="527" spans="1:17" hidden="1" x14ac:dyDescent="0.25">
      <c r="A527" s="644" t="s">
        <v>5208</v>
      </c>
      <c r="B527" s="383">
        <v>6</v>
      </c>
      <c r="C527" s="709">
        <v>731075912002990</v>
      </c>
      <c r="D527" s="499" t="s">
        <v>1565</v>
      </c>
      <c r="E527" t="str">
        <f t="shared" si="42"/>
        <v>730107591200299</v>
      </c>
      <c r="F527" t="str">
        <f t="shared" si="43"/>
        <v>0</v>
      </c>
      <c r="G527" t="e">
        <f>+VLOOKUP(L527,BG!$D$10:$F$70,3,FALSE)</f>
        <v>#N/A</v>
      </c>
      <c r="H527" s="499" t="s">
        <v>1615</v>
      </c>
      <c r="I527" s="719">
        <v>15080000</v>
      </c>
      <c r="J527" s="314">
        <f t="shared" si="41"/>
        <v>15080</v>
      </c>
      <c r="K527" t="str">
        <f>+VLOOKUP(D527,'plan de cuentas'!C:G,4,0)</f>
        <v>PERDIDAS</v>
      </c>
      <c r="L527" t="str">
        <f>VLOOKUP(D527,'plan de cuentas'!C:H,5,0)</f>
        <v xml:space="preserve">Gastos administrativos </v>
      </c>
      <c r="M527" t="str">
        <f>VLOOKUP(D527,'plan de cuentas'!C:I,6,0)</f>
        <v>Sueldos y Jornales adm</v>
      </c>
      <c r="N527">
        <f>VLOOKUP(D527,'plan de cuentas'!C:J,7,0)</f>
        <v>0</v>
      </c>
      <c r="P527" t="str">
        <f t="shared" si="44"/>
        <v>75912</v>
      </c>
      <c r="Q527" t="str">
        <f t="shared" si="45"/>
        <v>73</v>
      </c>
    </row>
    <row r="528" spans="1:17" hidden="1" x14ac:dyDescent="0.25">
      <c r="A528" s="644" t="s">
        <v>5208</v>
      </c>
      <c r="B528" s="384">
        <v>6</v>
      </c>
      <c r="C528" s="710">
        <v>731075914003990</v>
      </c>
      <c r="D528" s="385" t="s">
        <v>2466</v>
      </c>
      <c r="E528" t="str">
        <f t="shared" si="42"/>
        <v>730107591400399</v>
      </c>
      <c r="F528" t="str">
        <f t="shared" si="43"/>
        <v>0</v>
      </c>
      <c r="G528" t="e">
        <f>+VLOOKUP(L528,BG!$D$10:$F$70,3,FALSE)</f>
        <v>#N/A</v>
      </c>
      <c r="H528" s="385" t="s">
        <v>2783</v>
      </c>
      <c r="I528" s="720">
        <v>109878955</v>
      </c>
      <c r="J528" s="314">
        <f t="shared" si="41"/>
        <v>109878.955</v>
      </c>
      <c r="K528" t="str">
        <f>+VLOOKUP(D528,'plan de cuentas'!C:G,4,0)</f>
        <v>PERDIDAS</v>
      </c>
      <c r="L528" t="str">
        <f>VLOOKUP(D528,'plan de cuentas'!C:H,5,0)</f>
        <v xml:space="preserve">Gastos administrativos </v>
      </c>
      <c r="M528" t="str">
        <f>VLOOKUP(D528,'plan de cuentas'!C:I,6,0)</f>
        <v>Gastos del personal y capacitación</v>
      </c>
      <c r="N528">
        <f>VLOOKUP(D528,'plan de cuentas'!C:J,7,0)</f>
        <v>0</v>
      </c>
      <c r="P528" t="str">
        <f t="shared" si="44"/>
        <v>75914</v>
      </c>
      <c r="Q528" t="str">
        <f t="shared" si="45"/>
        <v>73</v>
      </c>
    </row>
    <row r="529" spans="1:17" hidden="1" x14ac:dyDescent="0.25">
      <c r="A529" s="644" t="s">
        <v>5208</v>
      </c>
      <c r="B529" s="383">
        <v>6</v>
      </c>
      <c r="C529" s="709">
        <v>731075914004990</v>
      </c>
      <c r="D529" s="499" t="s">
        <v>2467</v>
      </c>
      <c r="E529" t="str">
        <f t="shared" si="42"/>
        <v>730107591400499</v>
      </c>
      <c r="F529" t="str">
        <f t="shared" si="43"/>
        <v>0</v>
      </c>
      <c r="G529" t="e">
        <f>+VLOOKUP(L529,BG!$D$10:$F$70,3,FALSE)</f>
        <v>#N/A</v>
      </c>
      <c r="H529" s="499" t="s">
        <v>2784</v>
      </c>
      <c r="I529" s="719">
        <v>30932450</v>
      </c>
      <c r="J529" s="314">
        <f t="shared" si="41"/>
        <v>30932.45</v>
      </c>
      <c r="K529" t="str">
        <f>+VLOOKUP(D529,'plan de cuentas'!C:G,4,0)</f>
        <v>PERDIDAS</v>
      </c>
      <c r="L529" t="str">
        <f>VLOOKUP(D529,'plan de cuentas'!C:H,5,0)</f>
        <v xml:space="preserve">Gastos administrativos </v>
      </c>
      <c r="M529" t="str">
        <f>VLOOKUP(D529,'plan de cuentas'!C:I,6,0)</f>
        <v>Gastos del personal y capacitación</v>
      </c>
      <c r="N529">
        <f>VLOOKUP(D529,'plan de cuentas'!C:J,7,0)</f>
        <v>0</v>
      </c>
      <c r="P529" t="str">
        <f t="shared" si="44"/>
        <v>75914</v>
      </c>
      <c r="Q529" t="str">
        <f t="shared" si="45"/>
        <v>73</v>
      </c>
    </row>
    <row r="530" spans="1:17" hidden="1" x14ac:dyDescent="0.25">
      <c r="A530" s="644" t="s">
        <v>5208</v>
      </c>
      <c r="B530" s="384">
        <v>6</v>
      </c>
      <c r="C530" s="710">
        <v>731075914008990</v>
      </c>
      <c r="D530" s="385" t="s">
        <v>2468</v>
      </c>
      <c r="E530" t="str">
        <f t="shared" si="42"/>
        <v>730107591400899</v>
      </c>
      <c r="F530" t="str">
        <f t="shared" si="43"/>
        <v>0</v>
      </c>
      <c r="G530" t="e">
        <f>+VLOOKUP(L530,BG!$D$10:$F$70,3,FALSE)</f>
        <v>#N/A</v>
      </c>
      <c r="H530" s="385" t="s">
        <v>2785</v>
      </c>
      <c r="I530" s="720">
        <v>65417067</v>
      </c>
      <c r="J530" s="314">
        <f t="shared" si="41"/>
        <v>65417.067000000003</v>
      </c>
      <c r="K530" t="str">
        <f>+VLOOKUP(D530,'plan de cuentas'!C:G,4,0)</f>
        <v>PERDIDAS</v>
      </c>
      <c r="L530" t="str">
        <f>VLOOKUP(D530,'plan de cuentas'!C:H,5,0)</f>
        <v xml:space="preserve">Gastos administrativos </v>
      </c>
      <c r="M530" t="str">
        <f>VLOOKUP(D530,'plan de cuentas'!C:I,6,0)</f>
        <v>Gastos del personal y capacitación</v>
      </c>
      <c r="N530">
        <f>VLOOKUP(D530,'plan de cuentas'!C:J,7,0)</f>
        <v>0</v>
      </c>
      <c r="P530" t="str">
        <f t="shared" si="44"/>
        <v>75914</v>
      </c>
      <c r="Q530" t="str">
        <f t="shared" si="45"/>
        <v>73</v>
      </c>
    </row>
    <row r="531" spans="1:17" hidden="1" x14ac:dyDescent="0.25">
      <c r="A531" s="644" t="s">
        <v>5208</v>
      </c>
      <c r="B531" s="383">
        <v>6</v>
      </c>
      <c r="C531" s="709">
        <v>731075914010990</v>
      </c>
      <c r="D531" s="499" t="s">
        <v>1395</v>
      </c>
      <c r="E531" t="str">
        <f t="shared" si="42"/>
        <v>730107591401099</v>
      </c>
      <c r="F531" t="str">
        <f t="shared" si="43"/>
        <v>0</v>
      </c>
      <c r="G531" t="e">
        <f>+VLOOKUP(L531,BG!$D$10:$F$70,3,FALSE)</f>
        <v>#N/A</v>
      </c>
      <c r="H531" s="499" t="s">
        <v>1396</v>
      </c>
      <c r="I531" s="719">
        <v>3600000</v>
      </c>
      <c r="J531" s="314">
        <f t="shared" si="41"/>
        <v>3600</v>
      </c>
      <c r="K531" t="str">
        <f>+VLOOKUP(D531,'plan de cuentas'!C:G,4,0)</f>
        <v>PERDIDAS</v>
      </c>
      <c r="L531" t="str">
        <f>VLOOKUP(D531,'plan de cuentas'!C:H,5,0)</f>
        <v xml:space="preserve">Gastos administrativos </v>
      </c>
      <c r="M531" t="str">
        <f>VLOOKUP(D531,'plan de cuentas'!C:I,6,0)</f>
        <v>Gastos del personal y capacitación</v>
      </c>
      <c r="N531">
        <f>VLOOKUP(D531,'plan de cuentas'!C:J,7,0)</f>
        <v>0</v>
      </c>
      <c r="P531" t="str">
        <f t="shared" si="44"/>
        <v>75914</v>
      </c>
      <c r="Q531" t="str">
        <f t="shared" si="45"/>
        <v>73</v>
      </c>
    </row>
    <row r="532" spans="1:17" hidden="1" x14ac:dyDescent="0.25">
      <c r="A532" s="644" t="s">
        <v>5208</v>
      </c>
      <c r="B532" s="384">
        <v>6</v>
      </c>
      <c r="C532" s="710">
        <v>731075918000990</v>
      </c>
      <c r="D532" s="385" t="s">
        <v>4891</v>
      </c>
      <c r="E532" t="str">
        <f t="shared" si="42"/>
        <v>730107591800099</v>
      </c>
      <c r="F532" t="str">
        <f t="shared" si="43"/>
        <v>0</v>
      </c>
      <c r="G532" t="e">
        <f>+VLOOKUP(L532,BG!$D$10:$F$70,3,FALSE)</f>
        <v>#N/A</v>
      </c>
      <c r="H532" s="385" t="s">
        <v>4906</v>
      </c>
      <c r="I532" s="720">
        <v>328182</v>
      </c>
      <c r="J532" s="314">
        <f t="shared" si="41"/>
        <v>328.18200000000002</v>
      </c>
      <c r="K532" t="str">
        <f>+VLOOKUP(D532,'plan de cuentas'!C:G,4,0)</f>
        <v>PERDIDAS</v>
      </c>
      <c r="L532" t="str">
        <f>VLOOKUP(D532,'plan de cuentas'!C:H,5,0)</f>
        <v xml:space="preserve">Gastos administrativos </v>
      </c>
      <c r="M532" t="str">
        <f>VLOOKUP(D532,'plan de cuentas'!C:I,6,0)</f>
        <v>Gastos del personal y capacitación</v>
      </c>
      <c r="N532">
        <f>VLOOKUP(D532,'plan de cuentas'!C:J,7,0)</f>
        <v>0</v>
      </c>
      <c r="P532" t="str">
        <f t="shared" si="44"/>
        <v>75918</v>
      </c>
      <c r="Q532" t="str">
        <f t="shared" si="45"/>
        <v>73</v>
      </c>
    </row>
    <row r="533" spans="1:17" hidden="1" x14ac:dyDescent="0.25">
      <c r="A533" s="644" t="s">
        <v>5208</v>
      </c>
      <c r="B533" s="383">
        <v>7</v>
      </c>
      <c r="C533" s="709">
        <v>731075918005990</v>
      </c>
      <c r="D533" s="499" t="s">
        <v>1304</v>
      </c>
      <c r="E533" t="str">
        <f t="shared" si="42"/>
        <v>730107591800599</v>
      </c>
      <c r="F533" t="str">
        <f t="shared" si="43"/>
        <v>0</v>
      </c>
      <c r="G533" t="e">
        <f>+VLOOKUP(L533,BG!$D$10:$F$70,3,FALSE)</f>
        <v>#N/A</v>
      </c>
      <c r="H533" s="499" t="s">
        <v>1305</v>
      </c>
      <c r="I533" s="719">
        <v>17582418</v>
      </c>
      <c r="J533" s="314">
        <f t="shared" si="41"/>
        <v>17582.418000000001</v>
      </c>
      <c r="K533" t="str">
        <f>+VLOOKUP(D533,'plan de cuentas'!C:G,4,0)</f>
        <v>PERDIDAS</v>
      </c>
      <c r="L533" t="str">
        <f>VLOOKUP(D533,'plan de cuentas'!C:H,5,0)</f>
        <v xml:space="preserve">Gastos administrativos </v>
      </c>
      <c r="M533" t="str">
        <f>VLOOKUP(D533,'plan de cuentas'!C:I,6,0)</f>
        <v>Gastos del personal y capacitación</v>
      </c>
      <c r="N533">
        <f>VLOOKUP(D533,'plan de cuentas'!C:J,7,0)</f>
        <v>0</v>
      </c>
      <c r="P533" t="str">
        <f t="shared" si="44"/>
        <v>75918</v>
      </c>
      <c r="Q533" t="str">
        <f t="shared" si="45"/>
        <v>73</v>
      </c>
    </row>
    <row r="534" spans="1:17" hidden="1" x14ac:dyDescent="0.25">
      <c r="A534" s="644" t="s">
        <v>5208</v>
      </c>
      <c r="B534" s="384">
        <v>7</v>
      </c>
      <c r="C534" s="710">
        <v>731075918007990</v>
      </c>
      <c r="D534" s="385" t="s">
        <v>1568</v>
      </c>
      <c r="E534" t="str">
        <f t="shared" si="42"/>
        <v>730107591800799</v>
      </c>
      <c r="F534" t="str">
        <f t="shared" si="43"/>
        <v>0</v>
      </c>
      <c r="G534" t="e">
        <f>+VLOOKUP(L534,BG!$D$10:$F$70,3,FALSE)</f>
        <v>#N/A</v>
      </c>
      <c r="H534" s="385" t="s">
        <v>1657</v>
      </c>
      <c r="I534" s="720">
        <v>91329490</v>
      </c>
      <c r="J534" s="314">
        <f t="shared" si="41"/>
        <v>91329.49</v>
      </c>
      <c r="K534" t="str">
        <f>+VLOOKUP(D534,'plan de cuentas'!C:G,4,0)</f>
        <v>PERDIDAS</v>
      </c>
      <c r="L534" t="str">
        <f>VLOOKUP(D534,'plan de cuentas'!C:H,5,0)</f>
        <v xml:space="preserve">Gastos administrativos </v>
      </c>
      <c r="M534" t="str">
        <f>VLOOKUP(D534,'plan de cuentas'!C:I,6,0)</f>
        <v>Gastos del personal y capacitación</v>
      </c>
      <c r="N534">
        <f>VLOOKUP(D534,'plan de cuentas'!C:J,7,0)</f>
        <v>0</v>
      </c>
      <c r="P534" t="str">
        <f t="shared" si="44"/>
        <v>75918</v>
      </c>
      <c r="Q534" t="str">
        <f t="shared" si="45"/>
        <v>73</v>
      </c>
    </row>
    <row r="535" spans="1:17" hidden="1" x14ac:dyDescent="0.25">
      <c r="A535" s="644" t="s">
        <v>5208</v>
      </c>
      <c r="B535" s="383">
        <v>6</v>
      </c>
      <c r="C535" s="709">
        <v>731075918016990</v>
      </c>
      <c r="D535" s="499" t="s">
        <v>2471</v>
      </c>
      <c r="E535" t="str">
        <f t="shared" si="42"/>
        <v>730107591801699</v>
      </c>
      <c r="F535" t="str">
        <f t="shared" si="43"/>
        <v>0</v>
      </c>
      <c r="G535" t="e">
        <f>+VLOOKUP(L535,BG!$D$10:$F$70,3,FALSE)</f>
        <v>#N/A</v>
      </c>
      <c r="H535" s="499" t="s">
        <v>1306</v>
      </c>
      <c r="I535" s="719">
        <v>332861272</v>
      </c>
      <c r="J535" s="314">
        <f t="shared" si="41"/>
        <v>332861.272</v>
      </c>
      <c r="K535" t="str">
        <f>+VLOOKUP(D535,'plan de cuentas'!C:G,4,0)</f>
        <v>PERDIDAS</v>
      </c>
      <c r="L535" t="str">
        <f>VLOOKUP(D535,'plan de cuentas'!C:H,5,0)</f>
        <v xml:space="preserve">Gastos administrativos </v>
      </c>
      <c r="M535" t="str">
        <f>VLOOKUP(D535,'plan de cuentas'!C:I,6,0)</f>
        <v>Gastos del personal y capacitación</v>
      </c>
      <c r="N535">
        <f>VLOOKUP(D535,'plan de cuentas'!C:J,7,0)</f>
        <v>0</v>
      </c>
      <c r="P535" t="str">
        <f t="shared" si="44"/>
        <v>75918</v>
      </c>
      <c r="Q535" t="str">
        <f t="shared" si="45"/>
        <v>73</v>
      </c>
    </row>
    <row r="536" spans="1:17" hidden="1" x14ac:dyDescent="0.25">
      <c r="A536" s="644" t="s">
        <v>5208</v>
      </c>
      <c r="B536" s="384">
        <v>6</v>
      </c>
      <c r="C536" s="710">
        <v>731075918020990</v>
      </c>
      <c r="D536" s="385" t="s">
        <v>2473</v>
      </c>
      <c r="E536" t="str">
        <f t="shared" si="42"/>
        <v>730107591802099</v>
      </c>
      <c r="F536" t="str">
        <f t="shared" si="43"/>
        <v>0</v>
      </c>
      <c r="G536" t="e">
        <f>+VLOOKUP(L536,BG!$D$10:$F$70,3,FALSE)</f>
        <v>#N/A</v>
      </c>
      <c r="H536" s="385" t="s">
        <v>1307</v>
      </c>
      <c r="I536" s="720">
        <v>10007273</v>
      </c>
      <c r="J536" s="314">
        <f t="shared" si="41"/>
        <v>10007.272999999999</v>
      </c>
      <c r="K536" t="str">
        <f>+VLOOKUP(D536,'plan de cuentas'!C:G,4,0)</f>
        <v>PERDIDAS</v>
      </c>
      <c r="L536" t="str">
        <f>VLOOKUP(D536,'plan de cuentas'!C:H,5,0)</f>
        <v xml:space="preserve">Gastos administrativos </v>
      </c>
      <c r="M536" t="str">
        <f>VLOOKUP(D536,'plan de cuentas'!C:I,6,0)</f>
        <v>Gastos del personal y capacitación</v>
      </c>
      <c r="N536">
        <f>VLOOKUP(D536,'plan de cuentas'!C:J,7,0)</f>
        <v>0</v>
      </c>
      <c r="P536" t="str">
        <f t="shared" si="44"/>
        <v>75918</v>
      </c>
      <c r="Q536" t="str">
        <f t="shared" si="45"/>
        <v>73</v>
      </c>
    </row>
    <row r="537" spans="1:17" hidden="1" x14ac:dyDescent="0.25">
      <c r="A537" s="644" t="s">
        <v>5208</v>
      </c>
      <c r="B537" s="383">
        <v>7</v>
      </c>
      <c r="C537" s="709">
        <v>731075920002990</v>
      </c>
      <c r="D537" s="499" t="s">
        <v>1308</v>
      </c>
      <c r="E537" t="str">
        <f t="shared" si="42"/>
        <v>730107592000299</v>
      </c>
      <c r="F537" t="str">
        <f t="shared" si="43"/>
        <v>0</v>
      </c>
      <c r="G537" t="e">
        <f>+VLOOKUP(L537,BG!$D$10:$F$70,3,FALSE)</f>
        <v>#N/A</v>
      </c>
      <c r="H537" s="499" t="s">
        <v>1309</v>
      </c>
      <c r="I537" s="719">
        <v>661734644</v>
      </c>
      <c r="J537" s="314">
        <f t="shared" si="41"/>
        <v>661734.64399999997</v>
      </c>
      <c r="K537" t="str">
        <f>+VLOOKUP(D537,'plan de cuentas'!C:G,4,0)</f>
        <v>PERDIDAS</v>
      </c>
      <c r="L537" t="str">
        <f>VLOOKUP(D537,'plan de cuentas'!C:H,5,0)</f>
        <v xml:space="preserve">Gastos administrativos </v>
      </c>
      <c r="M537" t="str">
        <f>VLOOKUP(D537,'plan de cuentas'!C:I,6,0)</f>
        <v>Aporte Patronal</v>
      </c>
      <c r="N537">
        <f>VLOOKUP(D537,'plan de cuentas'!C:J,7,0)</f>
        <v>0</v>
      </c>
      <c r="P537" t="str">
        <f t="shared" si="44"/>
        <v>75920</v>
      </c>
      <c r="Q537" t="str">
        <f t="shared" si="45"/>
        <v>73</v>
      </c>
    </row>
    <row r="538" spans="1:17" hidden="1" x14ac:dyDescent="0.25">
      <c r="A538" s="644" t="s">
        <v>5208</v>
      </c>
      <c r="B538" s="384">
        <v>6</v>
      </c>
      <c r="C538" s="710">
        <v>731075922001990</v>
      </c>
      <c r="D538" s="385" t="s">
        <v>1459</v>
      </c>
      <c r="E538" t="str">
        <f t="shared" si="42"/>
        <v>730107592200199</v>
      </c>
      <c r="F538" t="str">
        <f t="shared" si="43"/>
        <v>0</v>
      </c>
      <c r="G538" t="e">
        <f>+VLOOKUP(L538,BG!$D$10:$F$70,3,FALSE)</f>
        <v>#N/A</v>
      </c>
      <c r="H538" s="385" t="s">
        <v>1460</v>
      </c>
      <c r="I538" s="720">
        <v>13642279</v>
      </c>
      <c r="J538" s="314">
        <f t="shared" si="41"/>
        <v>13642.279</v>
      </c>
      <c r="K538" t="str">
        <f>+VLOOKUP(D538,'plan de cuentas'!C:G,4,0)</f>
        <v>PERDIDAS</v>
      </c>
      <c r="L538" t="str">
        <f>VLOOKUP(D538,'plan de cuentas'!C:H,5,0)</f>
        <v xml:space="preserve">Gastos administrativos </v>
      </c>
      <c r="M538" t="str">
        <f>VLOOKUP(D538,'plan de cuentas'!C:I,6,0)</f>
        <v>Bonificación al personal</v>
      </c>
      <c r="N538">
        <f>VLOOKUP(D538,'plan de cuentas'!C:J,7,0)</f>
        <v>0</v>
      </c>
      <c r="P538" t="str">
        <f t="shared" si="44"/>
        <v>75922</v>
      </c>
      <c r="Q538" t="str">
        <f t="shared" si="45"/>
        <v>73</v>
      </c>
    </row>
    <row r="539" spans="1:17" hidden="1" x14ac:dyDescent="0.25">
      <c r="A539" s="644" t="s">
        <v>5208</v>
      </c>
      <c r="B539" s="383">
        <v>6</v>
      </c>
      <c r="C539" s="709">
        <v>731075922003990</v>
      </c>
      <c r="D539" s="499" t="s">
        <v>1461</v>
      </c>
      <c r="E539" t="str">
        <f t="shared" si="42"/>
        <v>730107592200399</v>
      </c>
      <c r="F539" t="str">
        <f t="shared" si="43"/>
        <v>0</v>
      </c>
      <c r="G539" t="e">
        <f>+VLOOKUP(L539,BG!$D$10:$F$70,3,FALSE)</f>
        <v>#N/A</v>
      </c>
      <c r="H539" s="499" t="s">
        <v>1462</v>
      </c>
      <c r="I539" s="719">
        <v>500000</v>
      </c>
      <c r="J539" s="314">
        <f t="shared" si="41"/>
        <v>500</v>
      </c>
      <c r="K539" t="str">
        <f>+VLOOKUP(D539,'plan de cuentas'!C:G,4,0)</f>
        <v>PERDIDAS</v>
      </c>
      <c r="L539" t="str">
        <f>VLOOKUP(D539,'plan de cuentas'!C:H,5,0)</f>
        <v xml:space="preserve">Gastos administrativos </v>
      </c>
      <c r="M539" t="str">
        <f>VLOOKUP(D539,'plan de cuentas'!C:I,6,0)</f>
        <v>Gastos del personal y capacitación</v>
      </c>
      <c r="N539">
        <f>VLOOKUP(D539,'plan de cuentas'!C:J,7,0)</f>
        <v>0</v>
      </c>
      <c r="P539" t="str">
        <f t="shared" si="44"/>
        <v>75922</v>
      </c>
      <c r="Q539" t="str">
        <f t="shared" si="45"/>
        <v>73</v>
      </c>
    </row>
    <row r="540" spans="1:17" hidden="1" x14ac:dyDescent="0.25">
      <c r="A540" s="644" t="s">
        <v>5208</v>
      </c>
      <c r="B540" s="384">
        <v>6</v>
      </c>
      <c r="C540" s="710">
        <v>731076102022990</v>
      </c>
      <c r="D540" s="385" t="s">
        <v>2475</v>
      </c>
      <c r="E540" t="str">
        <f t="shared" si="42"/>
        <v>730107610202299</v>
      </c>
      <c r="F540" t="str">
        <f t="shared" si="43"/>
        <v>0</v>
      </c>
      <c r="G540" t="e">
        <f>+VLOOKUP(L540,BG!$D$10:$F$70,3,FALSE)</f>
        <v>#N/A</v>
      </c>
      <c r="H540" s="385" t="s">
        <v>2789</v>
      </c>
      <c r="I540" s="720">
        <v>2249667</v>
      </c>
      <c r="J540" s="314">
        <f t="shared" si="41"/>
        <v>2249.6669999999999</v>
      </c>
      <c r="K540" t="str">
        <f>+VLOOKUP(D540,'plan de cuentas'!C:G,4,0)</f>
        <v>PERDIDAS</v>
      </c>
      <c r="L540" t="str">
        <f>VLOOKUP(D540,'plan de cuentas'!C:H,5,0)</f>
        <v xml:space="preserve">Gastos administrativos </v>
      </c>
      <c r="M540" t="str">
        <f>VLOOKUP(D540,'plan de cuentas'!C:I,6,0)</f>
        <v>Seguros Pagados</v>
      </c>
      <c r="N540">
        <f>VLOOKUP(D540,'plan de cuentas'!C:J,7,0)</f>
        <v>0</v>
      </c>
      <c r="P540" t="str">
        <f t="shared" si="44"/>
        <v>76102</v>
      </c>
      <c r="Q540" t="str">
        <f t="shared" si="45"/>
        <v>73</v>
      </c>
    </row>
    <row r="541" spans="1:17" hidden="1" x14ac:dyDescent="0.25">
      <c r="A541" s="644" t="s">
        <v>5208</v>
      </c>
      <c r="B541" s="383">
        <v>6</v>
      </c>
      <c r="C541" s="709">
        <v>731076104024990</v>
      </c>
      <c r="D541" s="499" t="s">
        <v>1569</v>
      </c>
      <c r="E541" t="str">
        <f t="shared" si="42"/>
        <v>730107610402499</v>
      </c>
      <c r="F541" t="str">
        <f t="shared" si="43"/>
        <v>0</v>
      </c>
      <c r="G541" t="e">
        <f>+VLOOKUP(L541,BG!$D$10:$F$70,3,FALSE)</f>
        <v>#N/A</v>
      </c>
      <c r="H541" s="499" t="s">
        <v>1620</v>
      </c>
      <c r="I541" s="719">
        <v>13277897</v>
      </c>
      <c r="J541" s="314">
        <f t="shared" si="41"/>
        <v>13277.897000000001</v>
      </c>
      <c r="K541" t="str">
        <f>+VLOOKUP(D541,'plan de cuentas'!C:G,4,0)</f>
        <v>PERDIDAS</v>
      </c>
      <c r="L541" t="str">
        <f>VLOOKUP(D541,'plan de cuentas'!C:H,5,0)</f>
        <v xml:space="preserve">Gastos administrativos </v>
      </c>
      <c r="M541" t="str">
        <f>VLOOKUP(D541,'plan de cuentas'!C:I,6,0)</f>
        <v>Seguros Pagados</v>
      </c>
      <c r="N541">
        <f>VLOOKUP(D541,'plan de cuentas'!C:J,7,0)</f>
        <v>0</v>
      </c>
      <c r="P541" t="str">
        <f t="shared" si="44"/>
        <v>76104</v>
      </c>
      <c r="Q541" t="str">
        <f t="shared" si="45"/>
        <v>73</v>
      </c>
    </row>
    <row r="542" spans="1:17" hidden="1" x14ac:dyDescent="0.25">
      <c r="A542" s="644" t="s">
        <v>5208</v>
      </c>
      <c r="B542" s="384">
        <v>6</v>
      </c>
      <c r="C542" s="710">
        <v>731076110000990</v>
      </c>
      <c r="D542" s="385" t="s">
        <v>2477</v>
      </c>
      <c r="E542" t="str">
        <f t="shared" si="42"/>
        <v>730107611000099</v>
      </c>
      <c r="F542" t="str">
        <f t="shared" si="43"/>
        <v>0</v>
      </c>
      <c r="G542" t="e">
        <f>+VLOOKUP(L542,BG!$D$10:$F$70,3,FALSE)</f>
        <v>#N/A</v>
      </c>
      <c r="H542" s="385" t="s">
        <v>2791</v>
      </c>
      <c r="I542" s="720">
        <v>498793246</v>
      </c>
      <c r="J542" s="314">
        <f t="shared" si="41"/>
        <v>498793.24599999998</v>
      </c>
      <c r="K542" t="str">
        <f>+VLOOKUP(D542,'plan de cuentas'!C:G,4,0)</f>
        <v>PERDIDAS</v>
      </c>
      <c r="L542" t="str">
        <f>VLOOKUP(D542,'plan de cuentas'!C:H,5,0)</f>
        <v xml:space="preserve">Gastos administrativos </v>
      </c>
      <c r="M542" t="str">
        <f>VLOOKUP(D542,'plan de cuentas'!C:I,6,0)</f>
        <v>Seguros Pagados</v>
      </c>
      <c r="N542">
        <f>VLOOKUP(D542,'plan de cuentas'!C:J,7,0)</f>
        <v>0</v>
      </c>
      <c r="P542" t="str">
        <f t="shared" si="44"/>
        <v>76110</v>
      </c>
      <c r="Q542" t="str">
        <f t="shared" si="45"/>
        <v>73</v>
      </c>
    </row>
    <row r="543" spans="1:17" hidden="1" x14ac:dyDescent="0.25">
      <c r="A543" s="644" t="s">
        <v>5208</v>
      </c>
      <c r="B543" s="383">
        <v>6</v>
      </c>
      <c r="C543" s="709">
        <v>731076110001990</v>
      </c>
      <c r="D543" s="499" t="s">
        <v>1621</v>
      </c>
      <c r="E543" t="str">
        <f t="shared" si="42"/>
        <v>730107611000199</v>
      </c>
      <c r="F543" t="str">
        <f t="shared" si="43"/>
        <v>0</v>
      </c>
      <c r="G543" t="e">
        <f>+VLOOKUP(L543,BG!$D$10:$F$70,3,FALSE)</f>
        <v>#N/A</v>
      </c>
      <c r="H543" s="499" t="s">
        <v>1463</v>
      </c>
      <c r="I543" s="719">
        <v>278877</v>
      </c>
      <c r="J543" s="314">
        <f t="shared" si="41"/>
        <v>278.87700000000001</v>
      </c>
      <c r="K543" t="str">
        <f>+VLOOKUP(D543,'plan de cuentas'!C:G,4,0)</f>
        <v>PERDIDAS</v>
      </c>
      <c r="L543" t="str">
        <f>VLOOKUP(D543,'plan de cuentas'!C:H,5,0)</f>
        <v xml:space="preserve">Gastos administrativos </v>
      </c>
      <c r="M543" t="str">
        <f>VLOOKUP(D543,'plan de cuentas'!C:I,6,0)</f>
        <v>Seguros Pagados</v>
      </c>
      <c r="N543">
        <f>VLOOKUP(D543,'plan de cuentas'!C:J,7,0)</f>
        <v>0</v>
      </c>
      <c r="P543" t="str">
        <f t="shared" si="44"/>
        <v>76110</v>
      </c>
      <c r="Q543" t="str">
        <f t="shared" si="45"/>
        <v>73</v>
      </c>
    </row>
    <row r="544" spans="1:17" hidden="1" x14ac:dyDescent="0.25">
      <c r="A544" s="644" t="s">
        <v>5208</v>
      </c>
      <c r="B544" s="384">
        <v>7</v>
      </c>
      <c r="C544" s="710">
        <v>731076110005990</v>
      </c>
      <c r="D544" s="385" t="s">
        <v>1516</v>
      </c>
      <c r="E544" t="str">
        <f t="shared" si="42"/>
        <v>730107611000599</v>
      </c>
      <c r="F544" t="str">
        <f t="shared" si="43"/>
        <v>0</v>
      </c>
      <c r="G544" t="e">
        <f>+VLOOKUP(L544,BG!$D$10:$F$70,3,FALSE)</f>
        <v>#N/A</v>
      </c>
      <c r="H544" s="385" t="s">
        <v>1517</v>
      </c>
      <c r="I544" s="720">
        <v>18078922</v>
      </c>
      <c r="J544" s="314">
        <f t="shared" si="41"/>
        <v>18078.921999999999</v>
      </c>
      <c r="K544" t="str">
        <f>+VLOOKUP(D544,'plan de cuentas'!C:G,4,0)</f>
        <v>PERDIDAS</v>
      </c>
      <c r="L544" t="str">
        <f>VLOOKUP(D544,'plan de cuentas'!C:H,5,0)</f>
        <v xml:space="preserve">Gastos administrativos </v>
      </c>
      <c r="M544" t="str">
        <f>VLOOKUP(D544,'plan de cuentas'!C:I,6,0)</f>
        <v>Seguros Pagados</v>
      </c>
      <c r="N544">
        <f>VLOOKUP(D544,'plan de cuentas'!C:J,7,0)</f>
        <v>0</v>
      </c>
      <c r="P544" t="str">
        <f t="shared" si="44"/>
        <v>76110</v>
      </c>
      <c r="Q544" t="str">
        <f t="shared" si="45"/>
        <v>73</v>
      </c>
    </row>
    <row r="545" spans="1:17" hidden="1" x14ac:dyDescent="0.25">
      <c r="A545" s="644" t="s">
        <v>5208</v>
      </c>
      <c r="B545" s="383">
        <v>6</v>
      </c>
      <c r="C545" s="709">
        <v>731076110039990</v>
      </c>
      <c r="D545" s="499" t="s">
        <v>2478</v>
      </c>
      <c r="E545" t="str">
        <f t="shared" si="42"/>
        <v>730107611003999</v>
      </c>
      <c r="F545" t="str">
        <f t="shared" si="43"/>
        <v>0</v>
      </c>
      <c r="G545" t="e">
        <f>+VLOOKUP(L545,BG!$D$10:$F$70,3,FALSE)</f>
        <v>#N/A</v>
      </c>
      <c r="H545" s="499" t="s">
        <v>2792</v>
      </c>
      <c r="I545" s="719">
        <v>25215080</v>
      </c>
      <c r="J545" s="314">
        <f t="shared" si="41"/>
        <v>25215.08</v>
      </c>
      <c r="K545" t="str">
        <f>+VLOOKUP(D545,'plan de cuentas'!C:G,4,0)</f>
        <v>PERDIDAS</v>
      </c>
      <c r="L545" t="str">
        <f>VLOOKUP(D545,'plan de cuentas'!C:H,5,0)</f>
        <v xml:space="preserve">Gastos administrativos </v>
      </c>
      <c r="M545" t="str">
        <f>VLOOKUP(D545,'plan de cuentas'!C:I,6,0)</f>
        <v>Seguros Pagados</v>
      </c>
      <c r="N545">
        <f>VLOOKUP(D545,'plan de cuentas'!C:J,7,0)</f>
        <v>0</v>
      </c>
      <c r="P545" t="str">
        <f t="shared" si="44"/>
        <v>76110</v>
      </c>
      <c r="Q545" t="str">
        <f t="shared" si="45"/>
        <v>73</v>
      </c>
    </row>
    <row r="546" spans="1:17" hidden="1" x14ac:dyDescent="0.25">
      <c r="A546" s="644" t="s">
        <v>5208</v>
      </c>
      <c r="B546" s="384">
        <v>6</v>
      </c>
      <c r="C546" s="710">
        <v>731076302001990</v>
      </c>
      <c r="D546" s="385" t="s">
        <v>1464</v>
      </c>
      <c r="E546" t="str">
        <f t="shared" si="42"/>
        <v>730107630200199</v>
      </c>
      <c r="F546" t="str">
        <f t="shared" si="43"/>
        <v>0</v>
      </c>
      <c r="G546" t="e">
        <f>+VLOOKUP(L546,BG!$D$10:$F$70,3,FALSE)</f>
        <v>#N/A</v>
      </c>
      <c r="H546" s="385" t="s">
        <v>1465</v>
      </c>
      <c r="I546" s="720">
        <v>407725632</v>
      </c>
      <c r="J546" s="314">
        <f t="shared" si="41"/>
        <v>407725.63199999998</v>
      </c>
      <c r="K546" t="str">
        <f>+VLOOKUP(D546,'plan de cuentas'!C:G,4,0)</f>
        <v>PERDIDAS</v>
      </c>
      <c r="L546" t="str">
        <f>VLOOKUP(D546,'plan de cuentas'!C:H,5,0)</f>
        <v>Depreciacion/Amortización</v>
      </c>
      <c r="M546" t="str">
        <f>+L546</f>
        <v>Depreciacion/Amortización</v>
      </c>
      <c r="N546">
        <f>VLOOKUP(D546,'plan de cuentas'!C:J,7,0)</f>
        <v>0</v>
      </c>
      <c r="P546" t="str">
        <f t="shared" si="44"/>
        <v>76302</v>
      </c>
      <c r="Q546" t="str">
        <f t="shared" si="45"/>
        <v>73</v>
      </c>
    </row>
    <row r="547" spans="1:17" hidden="1" x14ac:dyDescent="0.25">
      <c r="A547" s="644" t="s">
        <v>5208</v>
      </c>
      <c r="B547" s="383">
        <v>6</v>
      </c>
      <c r="C547" s="709">
        <v>731076304000990</v>
      </c>
      <c r="D547" s="499" t="s">
        <v>1466</v>
      </c>
      <c r="E547" t="str">
        <f t="shared" si="42"/>
        <v>730107630400099</v>
      </c>
      <c r="F547" t="str">
        <f t="shared" si="43"/>
        <v>0</v>
      </c>
      <c r="G547" t="e">
        <f>+VLOOKUP(L547,BG!$D$10:$F$70,3,FALSE)</f>
        <v>#N/A</v>
      </c>
      <c r="H547" s="499" t="s">
        <v>1467</v>
      </c>
      <c r="I547" s="719">
        <v>275231848</v>
      </c>
      <c r="J547" s="314">
        <f t="shared" si="41"/>
        <v>275231.848</v>
      </c>
      <c r="K547" t="str">
        <f>+VLOOKUP(D547,'plan de cuentas'!C:G,4,0)</f>
        <v>PERDIDAS</v>
      </c>
      <c r="L547" t="str">
        <f>VLOOKUP(D547,'plan de cuentas'!C:H,5,0)</f>
        <v>Depreciacion/Amortización</v>
      </c>
      <c r="M547" t="str">
        <f t="shared" ref="M547:M552" si="46">+L547</f>
        <v>Depreciacion/Amortización</v>
      </c>
      <c r="N547">
        <f>VLOOKUP(D547,'plan de cuentas'!C:J,7,0)</f>
        <v>0</v>
      </c>
      <c r="P547" t="str">
        <f t="shared" si="44"/>
        <v>76304</v>
      </c>
      <c r="Q547" t="str">
        <f t="shared" si="45"/>
        <v>73</v>
      </c>
    </row>
    <row r="548" spans="1:17" hidden="1" x14ac:dyDescent="0.25">
      <c r="A548" s="644" t="s">
        <v>5208</v>
      </c>
      <c r="B548" s="384">
        <v>6</v>
      </c>
      <c r="C548" s="710">
        <v>731076304003990</v>
      </c>
      <c r="D548" s="385" t="s">
        <v>2094</v>
      </c>
      <c r="E548" t="str">
        <f t="shared" si="42"/>
        <v>730107630400399</v>
      </c>
      <c r="F548" t="str">
        <f t="shared" si="43"/>
        <v>0</v>
      </c>
      <c r="G548" t="e">
        <f>+VLOOKUP(L548,BG!$D$10:$F$70,3,FALSE)</f>
        <v>#N/A</v>
      </c>
      <c r="H548" s="385" t="s">
        <v>1029</v>
      </c>
      <c r="I548" s="720">
        <v>28787195</v>
      </c>
      <c r="J548" s="314">
        <f t="shared" si="41"/>
        <v>28787.195</v>
      </c>
      <c r="K548" t="str">
        <f>+VLOOKUP(D548,'plan de cuentas'!C:G,4,0)</f>
        <v>PERDIDAS</v>
      </c>
      <c r="L548" t="str">
        <f>VLOOKUP(D548,'plan de cuentas'!C:H,5,0)</f>
        <v>Depreciacion/Amortización</v>
      </c>
      <c r="M548" t="str">
        <f t="shared" si="46"/>
        <v>Depreciacion/Amortización</v>
      </c>
      <c r="N548">
        <f>VLOOKUP(D548,'plan de cuentas'!C:J,7,0)</f>
        <v>0</v>
      </c>
      <c r="P548" t="str">
        <f t="shared" si="44"/>
        <v>76304</v>
      </c>
      <c r="Q548" t="str">
        <f t="shared" si="45"/>
        <v>73</v>
      </c>
    </row>
    <row r="549" spans="1:17" hidden="1" x14ac:dyDescent="0.25">
      <c r="A549" s="644" t="s">
        <v>5208</v>
      </c>
      <c r="B549" s="383">
        <v>6</v>
      </c>
      <c r="C549" s="709">
        <v>731076304006990</v>
      </c>
      <c r="D549" s="499" t="s">
        <v>1468</v>
      </c>
      <c r="E549" t="str">
        <f t="shared" si="42"/>
        <v>730107630400699</v>
      </c>
      <c r="F549" t="str">
        <f t="shared" si="43"/>
        <v>0</v>
      </c>
      <c r="G549" t="e">
        <f>+VLOOKUP(L549,BG!$D$10:$F$70,3,FALSE)</f>
        <v>#N/A</v>
      </c>
      <c r="H549" s="499" t="s">
        <v>1469</v>
      </c>
      <c r="I549" s="719">
        <v>16675344</v>
      </c>
      <c r="J549" s="314">
        <f t="shared" si="41"/>
        <v>16675.344000000001</v>
      </c>
      <c r="K549" t="str">
        <f>+VLOOKUP(D549,'plan de cuentas'!C:G,4,0)</f>
        <v>PERDIDAS</v>
      </c>
      <c r="L549" t="str">
        <f>VLOOKUP(D549,'plan de cuentas'!C:H,5,0)</f>
        <v>Depreciacion/Amortización</v>
      </c>
      <c r="M549" t="str">
        <f t="shared" si="46"/>
        <v>Depreciacion/Amortización</v>
      </c>
      <c r="N549">
        <f>VLOOKUP(D549,'plan de cuentas'!C:J,7,0)</f>
        <v>0</v>
      </c>
      <c r="P549" t="str">
        <f t="shared" si="44"/>
        <v>76304</v>
      </c>
      <c r="Q549" t="str">
        <f t="shared" si="45"/>
        <v>73</v>
      </c>
    </row>
    <row r="550" spans="1:17" hidden="1" x14ac:dyDescent="0.25">
      <c r="A550" s="644" t="s">
        <v>5208</v>
      </c>
      <c r="B550" s="384">
        <v>6</v>
      </c>
      <c r="C550" s="710">
        <v>731076306000990</v>
      </c>
      <c r="D550" s="385" t="s">
        <v>1470</v>
      </c>
      <c r="E550" t="str">
        <f t="shared" si="42"/>
        <v>730107630600099</v>
      </c>
      <c r="F550" t="str">
        <f t="shared" si="43"/>
        <v>0</v>
      </c>
      <c r="G550" t="e">
        <f>+VLOOKUP(L550,BG!$D$10:$F$70,3,FALSE)</f>
        <v>#N/A</v>
      </c>
      <c r="H550" s="385" t="s">
        <v>1041</v>
      </c>
      <c r="I550" s="720">
        <v>1384035431</v>
      </c>
      <c r="J550" s="314">
        <f t="shared" si="41"/>
        <v>1384035.4310000001</v>
      </c>
      <c r="K550" t="str">
        <f>+VLOOKUP(D550,'plan de cuentas'!C:G,4,0)</f>
        <v>PERDIDAS</v>
      </c>
      <c r="L550" t="str">
        <f>VLOOKUP(D550,'plan de cuentas'!C:H,5,0)</f>
        <v>Depreciacion/Amortización</v>
      </c>
      <c r="M550" t="str">
        <f t="shared" si="46"/>
        <v>Depreciacion/Amortización</v>
      </c>
      <c r="N550">
        <f>VLOOKUP(D550,'plan de cuentas'!C:J,7,0)</f>
        <v>0</v>
      </c>
      <c r="P550" t="str">
        <f t="shared" si="44"/>
        <v>76306</v>
      </c>
      <c r="Q550" t="str">
        <f t="shared" si="45"/>
        <v>73</v>
      </c>
    </row>
    <row r="551" spans="1:17" hidden="1" x14ac:dyDescent="0.25">
      <c r="A551" s="644" t="s">
        <v>5208</v>
      </c>
      <c r="B551" s="383">
        <v>6</v>
      </c>
      <c r="C551" s="709">
        <v>731076308000990</v>
      </c>
      <c r="D551" s="499" t="s">
        <v>1471</v>
      </c>
      <c r="E551" t="str">
        <f t="shared" si="42"/>
        <v>730107630800099</v>
      </c>
      <c r="F551" t="str">
        <f t="shared" si="43"/>
        <v>0</v>
      </c>
      <c r="G551" t="e">
        <f>+VLOOKUP(L551,BG!$D$10:$F$70,3,FALSE)</f>
        <v>#N/A</v>
      </c>
      <c r="H551" s="499" t="s">
        <v>1046</v>
      </c>
      <c r="I551" s="719">
        <v>41532553</v>
      </c>
      <c r="J551" s="314">
        <f t="shared" si="41"/>
        <v>41532.553</v>
      </c>
      <c r="K551" t="str">
        <f>+VLOOKUP(D551,'plan de cuentas'!C:G,4,0)</f>
        <v>PERDIDAS</v>
      </c>
      <c r="L551" t="str">
        <f>VLOOKUP(D551,'plan de cuentas'!C:H,5,0)</f>
        <v>Depreciacion/Amortización</v>
      </c>
      <c r="M551" t="str">
        <f t="shared" si="46"/>
        <v>Depreciacion/Amortización</v>
      </c>
      <c r="N551">
        <f>VLOOKUP(D551,'plan de cuentas'!C:J,7,0)</f>
        <v>0</v>
      </c>
      <c r="P551" t="str">
        <f t="shared" si="44"/>
        <v>76308</v>
      </c>
      <c r="Q551" t="str">
        <f t="shared" si="45"/>
        <v>73</v>
      </c>
    </row>
    <row r="552" spans="1:17" hidden="1" x14ac:dyDescent="0.25">
      <c r="A552" s="644" t="s">
        <v>5208</v>
      </c>
      <c r="B552" s="384">
        <v>6</v>
      </c>
      <c r="C552" s="710">
        <v>731076310000990</v>
      </c>
      <c r="D552" s="385" t="s">
        <v>1472</v>
      </c>
      <c r="E552" t="str">
        <f t="shared" si="42"/>
        <v>730107631000099</v>
      </c>
      <c r="F552" t="str">
        <f t="shared" si="43"/>
        <v>0</v>
      </c>
      <c r="G552" t="e">
        <f>+VLOOKUP(L552,BG!$D$10:$F$70,3,FALSE)</f>
        <v>#N/A</v>
      </c>
      <c r="H552" s="385" t="s">
        <v>1051</v>
      </c>
      <c r="I552" s="720">
        <v>19991365</v>
      </c>
      <c r="J552" s="314">
        <f t="shared" si="41"/>
        <v>19991.365000000002</v>
      </c>
      <c r="K552" t="str">
        <f>+VLOOKUP(D552,'plan de cuentas'!C:G,4,0)</f>
        <v>PERDIDAS</v>
      </c>
      <c r="L552" t="str">
        <f>VLOOKUP(D552,'plan de cuentas'!C:H,5,0)</f>
        <v>Depreciacion/Amortización</v>
      </c>
      <c r="M552" t="str">
        <f t="shared" si="46"/>
        <v>Depreciacion/Amortización</v>
      </c>
      <c r="N552">
        <f>VLOOKUP(D552,'plan de cuentas'!C:J,7,0)</f>
        <v>0</v>
      </c>
      <c r="P552" t="str">
        <f t="shared" si="44"/>
        <v>76310</v>
      </c>
      <c r="Q552" t="str">
        <f t="shared" si="45"/>
        <v>73</v>
      </c>
    </row>
    <row r="553" spans="1:17" hidden="1" x14ac:dyDescent="0.25">
      <c r="A553" s="644" t="s">
        <v>5208</v>
      </c>
      <c r="B553" s="383">
        <v>6</v>
      </c>
      <c r="C553" s="709">
        <v>731076702001990</v>
      </c>
      <c r="D553" s="499" t="s">
        <v>1310</v>
      </c>
      <c r="E553" t="str">
        <f t="shared" si="42"/>
        <v>730107670200199</v>
      </c>
      <c r="F553" t="str">
        <f t="shared" si="43"/>
        <v>0</v>
      </c>
      <c r="G553" t="e">
        <f>+VLOOKUP(L553,BG!$D$10:$F$70,3,FALSE)</f>
        <v>#N/A</v>
      </c>
      <c r="H553" s="499" t="s">
        <v>1311</v>
      </c>
      <c r="I553" s="549">
        <v>2487928006</v>
      </c>
      <c r="J553" s="314">
        <f t="shared" si="41"/>
        <v>2487928.0060000001</v>
      </c>
      <c r="K553" t="str">
        <f>+VLOOKUP(D553,'plan de cuentas'!C:G,4,0)</f>
        <v>PERDIDAS</v>
      </c>
      <c r="L553" t="str">
        <f>VLOOKUP(D553,'plan de cuentas'!C:H,5,0)</f>
        <v>Depreciacion/Amortización</v>
      </c>
      <c r="M553" t="str">
        <f>+L553</f>
        <v>Depreciacion/Amortización</v>
      </c>
      <c r="N553">
        <f>VLOOKUP(D553,'plan de cuentas'!C:J,7,0)</f>
        <v>0</v>
      </c>
      <c r="P553" t="str">
        <f t="shared" si="44"/>
        <v>76702</v>
      </c>
      <c r="Q553" t="str">
        <f t="shared" si="45"/>
        <v>73</v>
      </c>
    </row>
    <row r="554" spans="1:17" hidden="1" x14ac:dyDescent="0.25">
      <c r="A554" s="644" t="s">
        <v>5208</v>
      </c>
      <c r="B554" s="384">
        <v>6</v>
      </c>
      <c r="C554" s="710">
        <v>731076702003990</v>
      </c>
      <c r="D554" s="385" t="s">
        <v>4307</v>
      </c>
      <c r="E554" t="str">
        <f t="shared" si="42"/>
        <v>730107670200399</v>
      </c>
      <c r="F554" t="str">
        <f t="shared" si="43"/>
        <v>0</v>
      </c>
      <c r="G554" t="e">
        <f>+VLOOKUP(L554,BG!$D$10:$F$70,3,FALSE)</f>
        <v>#N/A</v>
      </c>
      <c r="H554" s="385" t="s">
        <v>4308</v>
      </c>
      <c r="I554" s="720">
        <v>625300888</v>
      </c>
      <c r="J554" s="314">
        <f t="shared" si="41"/>
        <v>625300.88800000004</v>
      </c>
      <c r="K554" t="str">
        <f>+VLOOKUP(D554,'plan de cuentas'!C:G,4,0)</f>
        <v>PERDIDAS</v>
      </c>
      <c r="L554" t="str">
        <f>VLOOKUP(D554,'plan de cuentas'!C:H,5,0)</f>
        <v xml:space="preserve">Gastos administrativos </v>
      </c>
      <c r="M554" t="str">
        <f>VLOOKUP(D554,'plan de cuentas'!C:I,6,0)</f>
        <v>Otros gastos de operación</v>
      </c>
      <c r="N554">
        <f>VLOOKUP(D554,'plan de cuentas'!C:J,7,0)</f>
        <v>0</v>
      </c>
      <c r="P554" t="str">
        <f t="shared" si="44"/>
        <v>76702</v>
      </c>
      <c r="Q554" t="str">
        <f t="shared" si="45"/>
        <v>73</v>
      </c>
    </row>
    <row r="555" spans="1:17" hidden="1" x14ac:dyDescent="0.25">
      <c r="A555" s="644" t="s">
        <v>5208</v>
      </c>
      <c r="B555" s="383">
        <v>6</v>
      </c>
      <c r="C555" s="709">
        <v>731076704000990</v>
      </c>
      <c r="D555" s="499" t="s">
        <v>1312</v>
      </c>
      <c r="E555" t="str">
        <f t="shared" si="42"/>
        <v>730107670400099</v>
      </c>
      <c r="F555" t="str">
        <f t="shared" si="43"/>
        <v>0</v>
      </c>
      <c r="G555" t="e">
        <f>+VLOOKUP(L555,BG!$D$10:$F$70,3,FALSE)</f>
        <v>#N/A</v>
      </c>
      <c r="H555" s="499" t="s">
        <v>1066</v>
      </c>
      <c r="I555" s="719">
        <v>614375938</v>
      </c>
      <c r="J555" s="314">
        <f t="shared" si="41"/>
        <v>614375.93799999997</v>
      </c>
      <c r="K555" t="str">
        <f>+VLOOKUP(D555,'plan de cuentas'!C:G,4,0)</f>
        <v>PERDIDAS</v>
      </c>
      <c r="L555" t="str">
        <f>VLOOKUP(D555,'plan de cuentas'!C:H,5,0)</f>
        <v>Depreciacion/Amortización</v>
      </c>
      <c r="M555" t="str">
        <f>VLOOKUP(D555,'plan de cuentas'!C:I,6,0)</f>
        <v>Depreciacion/Amortización</v>
      </c>
      <c r="N555">
        <f>VLOOKUP(D555,'plan de cuentas'!C:J,7,0)</f>
        <v>0</v>
      </c>
      <c r="P555" t="str">
        <f t="shared" si="44"/>
        <v>76704</v>
      </c>
      <c r="Q555" t="str">
        <f t="shared" si="45"/>
        <v>73</v>
      </c>
    </row>
    <row r="556" spans="1:17" hidden="1" x14ac:dyDescent="0.25">
      <c r="A556" s="644" t="s">
        <v>5208</v>
      </c>
      <c r="B556" s="384">
        <v>6</v>
      </c>
      <c r="C556" s="710">
        <v>731076706000990</v>
      </c>
      <c r="D556" s="385" t="s">
        <v>2479</v>
      </c>
      <c r="E556" t="str">
        <f t="shared" si="42"/>
        <v>730107670600099</v>
      </c>
      <c r="F556" t="str">
        <f t="shared" si="43"/>
        <v>0</v>
      </c>
      <c r="G556" t="e">
        <f>+VLOOKUP(L556,BG!$D$10:$F$70,3,FALSE)</f>
        <v>#N/A</v>
      </c>
      <c r="H556" s="385" t="s">
        <v>2793</v>
      </c>
      <c r="I556" s="720">
        <v>316164074</v>
      </c>
      <c r="J556" s="314">
        <f t="shared" si="41"/>
        <v>316164.07400000002</v>
      </c>
      <c r="K556" t="str">
        <f>+VLOOKUP(D556,'plan de cuentas'!C:G,4,0)</f>
        <v>PERDIDAS</v>
      </c>
      <c r="L556" t="str">
        <f>VLOOKUP(D556,'plan de cuentas'!C:H,5,0)</f>
        <v>Depreciacion/Amortización</v>
      </c>
      <c r="M556" t="str">
        <f>+L556</f>
        <v>Depreciacion/Amortización</v>
      </c>
      <c r="N556">
        <f>VLOOKUP(D556,'plan de cuentas'!C:J,7,0)</f>
        <v>0</v>
      </c>
      <c r="P556" t="str">
        <f t="shared" si="44"/>
        <v>76706</v>
      </c>
      <c r="Q556" t="str">
        <f t="shared" si="45"/>
        <v>73</v>
      </c>
    </row>
    <row r="557" spans="1:17" hidden="1" x14ac:dyDescent="0.25">
      <c r="A557" s="644" t="s">
        <v>5208</v>
      </c>
      <c r="B557" s="383">
        <v>6</v>
      </c>
      <c r="C557" s="709">
        <v>731076706002990</v>
      </c>
      <c r="D557" s="499" t="s">
        <v>1313</v>
      </c>
      <c r="E557" t="str">
        <f t="shared" si="42"/>
        <v>730107670600299</v>
      </c>
      <c r="F557" t="str">
        <f t="shared" si="43"/>
        <v>0</v>
      </c>
      <c r="G557" t="e">
        <f>+VLOOKUP(L557,BG!$D$10:$F$70,3,FALSE)</f>
        <v>#N/A</v>
      </c>
      <c r="H557" s="499" t="s">
        <v>1314</v>
      </c>
      <c r="I557" s="719">
        <v>3413310987</v>
      </c>
      <c r="J557" s="314">
        <f t="shared" si="41"/>
        <v>3413310.9870000002</v>
      </c>
      <c r="K557" t="str">
        <f>+VLOOKUP(D557,'plan de cuentas'!C:G,4,0)</f>
        <v>PERDIDAS</v>
      </c>
      <c r="L557" t="str">
        <f>VLOOKUP(D557,'plan de cuentas'!C:H,5,0)</f>
        <v>Depreciacion/Amortización</v>
      </c>
      <c r="M557" t="str">
        <f>+L557</f>
        <v>Depreciacion/Amortización</v>
      </c>
      <c r="N557">
        <f>VLOOKUP(D557,'plan de cuentas'!C:J,7,0)</f>
        <v>0</v>
      </c>
      <c r="P557" t="str">
        <f t="shared" si="44"/>
        <v>76706</v>
      </c>
      <c r="Q557" t="str">
        <f t="shared" si="45"/>
        <v>73</v>
      </c>
    </row>
    <row r="558" spans="1:17" hidden="1" x14ac:dyDescent="0.25">
      <c r="A558" s="644" t="s">
        <v>5208</v>
      </c>
      <c r="B558" s="384">
        <v>6</v>
      </c>
      <c r="C558" s="710">
        <v>731076902000990</v>
      </c>
      <c r="D558" s="385" t="s">
        <v>1509</v>
      </c>
      <c r="E558" t="str">
        <f t="shared" si="42"/>
        <v>730107690200099</v>
      </c>
      <c r="F558" t="str">
        <f t="shared" si="43"/>
        <v>0</v>
      </c>
      <c r="G558" t="e">
        <f>+VLOOKUP(L558,BG!$D$10:$F$70,3,FALSE)</f>
        <v>#N/A</v>
      </c>
      <c r="H558" s="385" t="s">
        <v>1603</v>
      </c>
      <c r="I558" s="720">
        <v>2731016872</v>
      </c>
      <c r="J558" s="314">
        <f t="shared" si="41"/>
        <v>2731016.872</v>
      </c>
      <c r="K558" t="str">
        <f>+VLOOKUP(D558,'plan de cuentas'!C:G,4,0)</f>
        <v>PERDIDAS</v>
      </c>
      <c r="L558" t="str">
        <f>VLOOKUP(D558,'plan de cuentas'!C:H,5,0)</f>
        <v>Impuesto a la renta</v>
      </c>
      <c r="M558" t="str">
        <f>VLOOKUP(D558,'plan de cuentas'!C:I,6,0)</f>
        <v>Impuesto a la renta</v>
      </c>
      <c r="N558">
        <f>VLOOKUP(D558,'plan de cuentas'!C:J,7,0)</f>
        <v>0</v>
      </c>
      <c r="P558" t="str">
        <f t="shared" si="44"/>
        <v>76902</v>
      </c>
      <c r="Q558" t="str">
        <f t="shared" si="45"/>
        <v>73</v>
      </c>
    </row>
    <row r="559" spans="1:17" hidden="1" x14ac:dyDescent="0.25">
      <c r="A559" s="644" t="s">
        <v>5208</v>
      </c>
      <c r="B559" s="383">
        <v>6</v>
      </c>
      <c r="C559" s="709">
        <v>731076906016990</v>
      </c>
      <c r="D559" s="499" t="s">
        <v>1506</v>
      </c>
      <c r="E559" t="str">
        <f t="shared" si="42"/>
        <v>730107690601699</v>
      </c>
      <c r="F559" t="str">
        <f t="shared" si="43"/>
        <v>0</v>
      </c>
      <c r="G559" t="e">
        <f>+VLOOKUP(L559,BG!$D$10:$F$70,3,FALSE)</f>
        <v>#N/A</v>
      </c>
      <c r="H559" s="499" t="s">
        <v>1507</v>
      </c>
      <c r="I559" s="719">
        <v>48127605</v>
      </c>
      <c r="J559" s="314">
        <f t="shared" si="41"/>
        <v>48127.605000000003</v>
      </c>
      <c r="K559" t="str">
        <f>+VLOOKUP(D559,'plan de cuentas'!C:G,4,0)</f>
        <v>PERDIDAS</v>
      </c>
      <c r="L559" t="str">
        <f>VLOOKUP(D559,'plan de cuentas'!C:H,5,0)</f>
        <v xml:space="preserve">Gastos administrativos </v>
      </c>
      <c r="M559" t="str">
        <f>VLOOKUP(D559,'plan de cuentas'!C:I,6,0)</f>
        <v>Impuestos y tasas</v>
      </c>
      <c r="N559">
        <f>VLOOKUP(D559,'plan de cuentas'!C:J,7,0)</f>
        <v>0</v>
      </c>
      <c r="P559" t="str">
        <f t="shared" si="44"/>
        <v>76906</v>
      </c>
      <c r="Q559" t="str">
        <f t="shared" si="45"/>
        <v>73</v>
      </c>
    </row>
    <row r="560" spans="1:17" hidden="1" x14ac:dyDescent="0.25">
      <c r="A560" s="644" t="s">
        <v>5208</v>
      </c>
      <c r="B560" s="384">
        <v>6</v>
      </c>
      <c r="C560" s="710">
        <v>731076906017990</v>
      </c>
      <c r="D560" s="385" t="s">
        <v>2481</v>
      </c>
      <c r="E560" t="str">
        <f t="shared" si="42"/>
        <v>730107690601799</v>
      </c>
      <c r="F560" t="str">
        <f t="shared" si="43"/>
        <v>0</v>
      </c>
      <c r="G560" t="e">
        <f>+VLOOKUP(L560,BG!$D$10:$F$70,3,FALSE)</f>
        <v>#N/A</v>
      </c>
      <c r="H560" s="385" t="s">
        <v>2795</v>
      </c>
      <c r="I560" s="720">
        <v>138247765</v>
      </c>
      <c r="J560" s="314">
        <f t="shared" si="41"/>
        <v>138247.76500000001</v>
      </c>
      <c r="K560" t="str">
        <f>+VLOOKUP(D560,'plan de cuentas'!C:G,4,0)</f>
        <v>PERDIDAS</v>
      </c>
      <c r="L560" t="str">
        <f>VLOOKUP(D560,'plan de cuentas'!C:H,5,0)</f>
        <v xml:space="preserve">Gastos administrativos </v>
      </c>
      <c r="M560" t="str">
        <f>VLOOKUP(D560,'plan de cuentas'!C:I,6,0)</f>
        <v>Impuestos y tasas</v>
      </c>
      <c r="N560">
        <f>VLOOKUP(D560,'plan de cuentas'!C:J,7,0)</f>
        <v>0</v>
      </c>
      <c r="P560" t="str">
        <f t="shared" si="44"/>
        <v>76906</v>
      </c>
      <c r="Q560" t="str">
        <f t="shared" si="45"/>
        <v>73</v>
      </c>
    </row>
    <row r="561" spans="1:17" hidden="1" x14ac:dyDescent="0.25">
      <c r="A561" s="644" t="s">
        <v>5208</v>
      </c>
      <c r="B561" s="383">
        <v>6</v>
      </c>
      <c r="C561" s="709">
        <v>731076910001990</v>
      </c>
      <c r="D561" s="499" t="s">
        <v>1518</v>
      </c>
      <c r="E561" t="str">
        <f t="shared" si="42"/>
        <v>730107691000199</v>
      </c>
      <c r="F561" t="str">
        <f t="shared" si="43"/>
        <v>0</v>
      </c>
      <c r="G561" t="e">
        <f>+VLOOKUP(L561,BG!$D$10:$F$70,3,FALSE)</f>
        <v>#N/A</v>
      </c>
      <c r="H561" s="499" t="s">
        <v>1519</v>
      </c>
      <c r="I561" s="719">
        <v>249086323</v>
      </c>
      <c r="J561" s="314">
        <f t="shared" si="41"/>
        <v>249086.323</v>
      </c>
      <c r="K561" t="str">
        <f>+VLOOKUP(D561,'plan de cuentas'!C:G,4,0)</f>
        <v>PERDIDAS</v>
      </c>
      <c r="L561" t="str">
        <f>VLOOKUP(D561,'plan de cuentas'!C:H,5,0)</f>
        <v xml:space="preserve">Gastos administrativos </v>
      </c>
      <c r="M561" t="str">
        <f>VLOOKUP(D561,'plan de cuentas'!C:I,6,0)</f>
        <v>Impuestos y tasas</v>
      </c>
      <c r="N561">
        <f>VLOOKUP(D561,'plan de cuentas'!C:J,7,0)</f>
        <v>0</v>
      </c>
      <c r="P561" t="str">
        <f t="shared" si="44"/>
        <v>76910</v>
      </c>
      <c r="Q561" t="str">
        <f t="shared" si="45"/>
        <v>73</v>
      </c>
    </row>
    <row r="562" spans="1:17" hidden="1" x14ac:dyDescent="0.25">
      <c r="A562" s="644" t="s">
        <v>5208</v>
      </c>
      <c r="B562" s="384">
        <v>6</v>
      </c>
      <c r="C562" s="710">
        <v>731076910002990</v>
      </c>
      <c r="D562" s="385" t="s">
        <v>1315</v>
      </c>
      <c r="E562" t="str">
        <f t="shared" si="42"/>
        <v>730107691000299</v>
      </c>
      <c r="F562" t="str">
        <f t="shared" si="43"/>
        <v>0</v>
      </c>
      <c r="G562" t="e">
        <f>+VLOOKUP(L562,BG!$D$10:$F$70,3,FALSE)</f>
        <v>#N/A</v>
      </c>
      <c r="H562" s="385" t="s">
        <v>1316</v>
      </c>
      <c r="I562" s="720">
        <v>1304336811</v>
      </c>
      <c r="J562" s="314">
        <f t="shared" si="41"/>
        <v>1304336.811</v>
      </c>
      <c r="K562" t="str">
        <f>+VLOOKUP(D562,'plan de cuentas'!C:G,4,0)</f>
        <v>PERDIDAS</v>
      </c>
      <c r="L562" t="str">
        <f>VLOOKUP(D562,'plan de cuentas'!C:H,5,0)</f>
        <v xml:space="preserve">Gastos administrativos </v>
      </c>
      <c r="M562" t="str">
        <f>VLOOKUP(D562,'plan de cuentas'!C:I,6,0)</f>
        <v>Impuestos y tasas</v>
      </c>
      <c r="N562">
        <f>VLOOKUP(D562,'plan de cuentas'!C:J,7,0)</f>
        <v>0</v>
      </c>
      <c r="P562" t="str">
        <f t="shared" si="44"/>
        <v>76910</v>
      </c>
      <c r="Q562" t="str">
        <f t="shared" si="45"/>
        <v>73</v>
      </c>
    </row>
    <row r="563" spans="1:17" hidden="1" x14ac:dyDescent="0.25">
      <c r="A563" s="644" t="s">
        <v>5208</v>
      </c>
      <c r="B563" s="383">
        <v>6</v>
      </c>
      <c r="C563" s="709">
        <v>731076910004990</v>
      </c>
      <c r="D563" s="499" t="s">
        <v>1571</v>
      </c>
      <c r="E563" t="str">
        <f t="shared" si="42"/>
        <v>730107691000499</v>
      </c>
      <c r="F563" t="str">
        <f t="shared" si="43"/>
        <v>0</v>
      </c>
      <c r="G563" t="e">
        <f>+VLOOKUP(L563,BG!$D$10:$F$70,3,FALSE)</f>
        <v>#N/A</v>
      </c>
      <c r="H563" s="499" t="s">
        <v>1658</v>
      </c>
      <c r="I563" s="719">
        <v>499818</v>
      </c>
      <c r="J563" s="314">
        <f t="shared" si="41"/>
        <v>499.81799999999998</v>
      </c>
      <c r="K563" t="str">
        <f>+VLOOKUP(D563,'plan de cuentas'!C:G,4,0)</f>
        <v>PERDIDAS</v>
      </c>
      <c r="L563" t="str">
        <f>VLOOKUP(D563,'plan de cuentas'!C:H,5,0)</f>
        <v xml:space="preserve">Gastos administrativos </v>
      </c>
      <c r="M563" t="str">
        <f>VLOOKUP(D563,'plan de cuentas'!C:I,6,0)</f>
        <v>Impuestos y tasas</v>
      </c>
      <c r="N563">
        <f>VLOOKUP(D563,'plan de cuentas'!C:J,7,0)</f>
        <v>0</v>
      </c>
      <c r="P563" t="str">
        <f t="shared" si="44"/>
        <v>76910</v>
      </c>
      <c r="Q563" t="str">
        <f t="shared" si="45"/>
        <v>73</v>
      </c>
    </row>
    <row r="564" spans="1:17" hidden="1" x14ac:dyDescent="0.25">
      <c r="A564" s="644" t="s">
        <v>5208</v>
      </c>
      <c r="B564" s="384">
        <v>6</v>
      </c>
      <c r="C564" s="710">
        <v>731076910005990</v>
      </c>
      <c r="D564" s="385" t="s">
        <v>4319</v>
      </c>
      <c r="E564" t="str">
        <f t="shared" si="42"/>
        <v>730107691000599</v>
      </c>
      <c r="F564" t="str">
        <f t="shared" si="43"/>
        <v>0</v>
      </c>
      <c r="G564" t="e">
        <f>+VLOOKUP(L564,BG!$D$10:$F$70,3,FALSE)</f>
        <v>#N/A</v>
      </c>
      <c r="H564" s="385" t="s">
        <v>4320</v>
      </c>
      <c r="I564" s="720">
        <v>18594987</v>
      </c>
      <c r="J564" s="314">
        <f t="shared" si="41"/>
        <v>18594.987000000001</v>
      </c>
      <c r="K564" t="str">
        <f>+VLOOKUP(D564,'plan de cuentas'!C:G,4,0)</f>
        <v>PERDIDAS</v>
      </c>
      <c r="L564" t="str">
        <f>VLOOKUP(D564,'plan de cuentas'!C:H,5,0)</f>
        <v xml:space="preserve">Gastos administrativos </v>
      </c>
      <c r="M564" t="str">
        <f>VLOOKUP(D564,'plan de cuentas'!C:I,6,0)</f>
        <v>Impuestos y tasas</v>
      </c>
      <c r="N564">
        <f>VLOOKUP(D564,'plan de cuentas'!C:J,7,0)</f>
        <v>0</v>
      </c>
      <c r="P564" t="str">
        <f t="shared" si="44"/>
        <v>76910</v>
      </c>
      <c r="Q564" t="str">
        <f t="shared" si="45"/>
        <v>73</v>
      </c>
    </row>
    <row r="565" spans="1:17" hidden="1" x14ac:dyDescent="0.25">
      <c r="A565" s="644" t="s">
        <v>5208</v>
      </c>
      <c r="B565" s="383">
        <v>6</v>
      </c>
      <c r="C565" s="709">
        <v>731076910007990</v>
      </c>
      <c r="D565" s="499" t="s">
        <v>1520</v>
      </c>
      <c r="E565" t="str">
        <f t="shared" si="42"/>
        <v>730107691000799</v>
      </c>
      <c r="F565" t="str">
        <f t="shared" si="43"/>
        <v>0</v>
      </c>
      <c r="G565" t="e">
        <f>+VLOOKUP(L565,BG!$D$10:$F$70,3,FALSE)</f>
        <v>#N/A</v>
      </c>
      <c r="H565" s="499" t="s">
        <v>1521</v>
      </c>
      <c r="I565" s="719">
        <v>16420070</v>
      </c>
      <c r="J565" s="314">
        <f t="shared" si="41"/>
        <v>16420.07</v>
      </c>
      <c r="K565" t="str">
        <f>+VLOOKUP(D565,'plan de cuentas'!C:G,4,0)</f>
        <v>PERDIDAS</v>
      </c>
      <c r="L565" t="str">
        <f>VLOOKUP(D565,'plan de cuentas'!C:H,5,0)</f>
        <v xml:space="preserve">Gastos administrativos </v>
      </c>
      <c r="M565" t="str">
        <f>VLOOKUP(D565,'plan de cuentas'!C:I,6,0)</f>
        <v>Impuestos y tasas</v>
      </c>
      <c r="N565">
        <f>VLOOKUP(D565,'plan de cuentas'!C:J,7,0)</f>
        <v>0</v>
      </c>
      <c r="P565" t="str">
        <f t="shared" si="44"/>
        <v>76910</v>
      </c>
      <c r="Q565" t="str">
        <f t="shared" si="45"/>
        <v>73</v>
      </c>
    </row>
    <row r="566" spans="1:17" hidden="1" x14ac:dyDescent="0.25">
      <c r="A566" s="644" t="s">
        <v>5208</v>
      </c>
      <c r="B566" s="384">
        <v>6</v>
      </c>
      <c r="C566" s="710">
        <v>731076910008990</v>
      </c>
      <c r="D566" s="385" t="s">
        <v>1475</v>
      </c>
      <c r="E566" t="str">
        <f t="shared" si="42"/>
        <v>730107691000899</v>
      </c>
      <c r="F566" t="str">
        <f t="shared" si="43"/>
        <v>0</v>
      </c>
      <c r="G566" t="e">
        <f>+VLOOKUP(L566,BG!$D$10:$F$70,3,FALSE)</f>
        <v>#N/A</v>
      </c>
      <c r="H566" s="385" t="s">
        <v>1476</v>
      </c>
      <c r="I566" s="720">
        <v>151332318</v>
      </c>
      <c r="J566" s="314">
        <f t="shared" si="41"/>
        <v>151332.318</v>
      </c>
      <c r="K566" t="str">
        <f>+VLOOKUP(D566,'plan de cuentas'!C:G,4,0)</f>
        <v>PERDIDAS</v>
      </c>
      <c r="L566" t="str">
        <f>VLOOKUP(D566,'plan de cuentas'!C:H,5,0)</f>
        <v xml:space="preserve">Gastos administrativos </v>
      </c>
      <c r="M566" t="str">
        <f>VLOOKUP(D566,'plan de cuentas'!C:I,6,0)</f>
        <v>Impuestos y tasas</v>
      </c>
      <c r="N566">
        <f>VLOOKUP(D566,'plan de cuentas'!C:J,7,0)</f>
        <v>0</v>
      </c>
      <c r="P566" t="str">
        <f t="shared" si="44"/>
        <v>76910</v>
      </c>
      <c r="Q566" t="str">
        <f t="shared" si="45"/>
        <v>73</v>
      </c>
    </row>
    <row r="567" spans="1:17" x14ac:dyDescent="0.25">
      <c r="A567" s="644" t="s">
        <v>5208</v>
      </c>
      <c r="B567" s="383">
        <v>6</v>
      </c>
      <c r="C567" s="709">
        <v>731076914000990</v>
      </c>
      <c r="D567" s="499" t="s">
        <v>1317</v>
      </c>
      <c r="E567" t="str">
        <f t="shared" si="42"/>
        <v>730107691400099</v>
      </c>
      <c r="F567" t="str">
        <f t="shared" si="43"/>
        <v>0</v>
      </c>
      <c r="G567" t="e">
        <f>+VLOOKUP(L567,BG!$D$10:$F$70,3,FALSE)</f>
        <v>#N/A</v>
      </c>
      <c r="H567" s="499" t="s">
        <v>1318</v>
      </c>
      <c r="I567" s="719">
        <v>1163554444</v>
      </c>
      <c r="J567" s="314">
        <f t="shared" si="41"/>
        <v>1163554.4439999999</v>
      </c>
      <c r="K567" t="str">
        <f>+VLOOKUP(D567,'plan de cuentas'!C:G,4,0)</f>
        <v>PERDIDAS</v>
      </c>
      <c r="L567" t="str">
        <f>VLOOKUP(D567,'plan de cuentas'!C:H,5,0)</f>
        <v xml:space="preserve">Gastos administrativos </v>
      </c>
      <c r="M567" t="str">
        <f>VLOOKUP(D567,'plan de cuentas'!C:I,6,0)</f>
        <v>Intereses, multas y recargos impositivos</v>
      </c>
      <c r="N567">
        <f>VLOOKUP(D567,'plan de cuentas'!C:J,7,0)</f>
        <v>0</v>
      </c>
      <c r="P567" t="str">
        <f t="shared" si="44"/>
        <v>76914</v>
      </c>
      <c r="Q567" t="str">
        <f t="shared" si="45"/>
        <v>73</v>
      </c>
    </row>
    <row r="568" spans="1:17" x14ac:dyDescent="0.25">
      <c r="A568" s="644" t="s">
        <v>5208</v>
      </c>
      <c r="B568" s="384">
        <v>6</v>
      </c>
      <c r="C568" s="710">
        <v>731076914001990</v>
      </c>
      <c r="D568" s="385" t="s">
        <v>2482</v>
      </c>
      <c r="E568" t="str">
        <f t="shared" si="42"/>
        <v>730107691400199</v>
      </c>
      <c r="F568" t="str">
        <f t="shared" si="43"/>
        <v>0</v>
      </c>
      <c r="G568" t="e">
        <f>+VLOOKUP(L568,BG!$D$10:$F$70,3,FALSE)</f>
        <v>#N/A</v>
      </c>
      <c r="H568" s="385" t="s">
        <v>2796</v>
      </c>
      <c r="I568" s="720">
        <v>147412500</v>
      </c>
      <c r="J568" s="314">
        <f t="shared" si="41"/>
        <v>147412.5</v>
      </c>
      <c r="K568" t="str">
        <f>+VLOOKUP(D568,'plan de cuentas'!C:G,4,0)</f>
        <v>PERDIDAS</v>
      </c>
      <c r="L568" t="str">
        <f>VLOOKUP(D568,'plan de cuentas'!C:H,5,0)</f>
        <v xml:space="preserve">Gastos administrativos </v>
      </c>
      <c r="M568" t="str">
        <f>VLOOKUP(D568,'plan de cuentas'!C:I,6,0)</f>
        <v>Intereses, multas y recargos impositivos</v>
      </c>
      <c r="N568">
        <f>VLOOKUP(D568,'plan de cuentas'!C:J,7,0)</f>
        <v>0</v>
      </c>
      <c r="P568" t="str">
        <f t="shared" si="44"/>
        <v>76914</v>
      </c>
      <c r="Q568" t="str">
        <f t="shared" si="45"/>
        <v>73</v>
      </c>
    </row>
    <row r="569" spans="1:17" x14ac:dyDescent="0.25">
      <c r="A569" s="644" t="s">
        <v>5208</v>
      </c>
      <c r="B569" s="383">
        <v>6</v>
      </c>
      <c r="C569" s="709">
        <v>731077102001990</v>
      </c>
      <c r="D569" s="499" t="s">
        <v>1319</v>
      </c>
      <c r="E569" t="str">
        <f t="shared" si="42"/>
        <v>730107710200199</v>
      </c>
      <c r="F569" t="str">
        <f t="shared" si="43"/>
        <v>0</v>
      </c>
      <c r="G569" t="e">
        <f>+VLOOKUP(L569,BG!$D$10:$F$70,3,FALSE)</f>
        <v>#N/A</v>
      </c>
      <c r="H569" s="499" t="s">
        <v>1320</v>
      </c>
      <c r="I569" s="719">
        <v>776652211</v>
      </c>
      <c r="J569" s="314">
        <f t="shared" si="41"/>
        <v>776652.21100000001</v>
      </c>
      <c r="K569" t="str">
        <f>+VLOOKUP(D569,'plan de cuentas'!C:G,4,0)</f>
        <v>PERDIDAS</v>
      </c>
      <c r="L569" t="str">
        <f>VLOOKUP(D569,'plan de cuentas'!C:H,5,0)</f>
        <v xml:space="preserve">Gastos administrativos </v>
      </c>
      <c r="M569" t="str">
        <f>VLOOKUP(D569,'plan de cuentas'!C:I,6,0)</f>
        <v>Gastos de alquiler</v>
      </c>
      <c r="N569">
        <f>VLOOKUP(D569,'plan de cuentas'!C:J,7,0)</f>
        <v>0</v>
      </c>
      <c r="P569" t="str">
        <f t="shared" si="44"/>
        <v>77102</v>
      </c>
      <c r="Q569" t="str">
        <f t="shared" si="45"/>
        <v>73</v>
      </c>
    </row>
    <row r="570" spans="1:17" hidden="1" x14ac:dyDescent="0.25">
      <c r="A570" s="644" t="s">
        <v>5208</v>
      </c>
      <c r="B570" s="384">
        <v>6</v>
      </c>
      <c r="C570" s="710">
        <v>731077102002990</v>
      </c>
      <c r="D570" s="385" t="s">
        <v>1321</v>
      </c>
      <c r="E570" t="str">
        <f t="shared" si="42"/>
        <v>730107710200299</v>
      </c>
      <c r="F570" t="str">
        <f t="shared" si="43"/>
        <v>0</v>
      </c>
      <c r="G570" t="e">
        <f>+VLOOKUP(L570,BG!$D$10:$F$70,3,FALSE)</f>
        <v>#N/A</v>
      </c>
      <c r="H570" s="385" t="s">
        <v>1322</v>
      </c>
      <c r="I570" s="720">
        <v>273223796</v>
      </c>
      <c r="J570" s="314">
        <f t="shared" si="41"/>
        <v>273223.79599999997</v>
      </c>
      <c r="K570" t="str">
        <f>+VLOOKUP(D570,'plan de cuentas'!C:G,4,0)</f>
        <v>PERDIDAS</v>
      </c>
      <c r="L570" t="str">
        <f>VLOOKUP(D570,'plan de cuentas'!C:H,5,0)</f>
        <v xml:space="preserve">Gastos administrativos </v>
      </c>
      <c r="M570" t="str">
        <f>VLOOKUP(D570,'plan de cuentas'!C:I,6,0)</f>
        <v>Gastos de alquiler</v>
      </c>
      <c r="N570">
        <f>VLOOKUP(D570,'plan de cuentas'!C:J,7,0)</f>
        <v>0</v>
      </c>
      <c r="P570" t="str">
        <f t="shared" si="44"/>
        <v>77102</v>
      </c>
      <c r="Q570" t="str">
        <f t="shared" si="45"/>
        <v>73</v>
      </c>
    </row>
    <row r="571" spans="1:17" x14ac:dyDescent="0.25">
      <c r="A571" s="644" t="s">
        <v>5208</v>
      </c>
      <c r="B571" s="383">
        <v>6</v>
      </c>
      <c r="C571" s="709">
        <v>731077102004990</v>
      </c>
      <c r="D571" s="499" t="s">
        <v>1323</v>
      </c>
      <c r="E571" t="str">
        <f t="shared" si="42"/>
        <v>730107710200499</v>
      </c>
      <c r="F571" t="str">
        <f t="shared" si="43"/>
        <v>0</v>
      </c>
      <c r="G571" t="e">
        <f>+VLOOKUP(L571,BG!$D$10:$F$70,3,FALSE)</f>
        <v>#N/A</v>
      </c>
      <c r="H571" s="499" t="s">
        <v>1324</v>
      </c>
      <c r="I571" s="719">
        <v>7936836</v>
      </c>
      <c r="J571" s="314">
        <f t="shared" si="41"/>
        <v>7936.8360000000002</v>
      </c>
      <c r="K571" t="str">
        <f>+VLOOKUP(D571,'plan de cuentas'!C:G,4,0)</f>
        <v>PERDIDAS</v>
      </c>
      <c r="L571" t="str">
        <f>VLOOKUP(D571,'plan de cuentas'!C:H,5,0)</f>
        <v xml:space="preserve">Gastos administrativos </v>
      </c>
      <c r="M571" t="str">
        <f>VLOOKUP(D571,'plan de cuentas'!C:I,6,0)</f>
        <v>Gastos de alquiler</v>
      </c>
      <c r="N571">
        <f>VLOOKUP(D571,'plan de cuentas'!C:J,7,0)</f>
        <v>0</v>
      </c>
      <c r="P571" t="str">
        <f t="shared" si="44"/>
        <v>77102</v>
      </c>
      <c r="Q571" t="str">
        <f t="shared" si="45"/>
        <v>73</v>
      </c>
    </row>
    <row r="572" spans="1:17" hidden="1" x14ac:dyDescent="0.25">
      <c r="A572" s="644" t="s">
        <v>5208</v>
      </c>
      <c r="B572" s="384">
        <v>6</v>
      </c>
      <c r="C572" s="710">
        <v>731077104402010</v>
      </c>
      <c r="D572" s="385" t="s">
        <v>1573</v>
      </c>
      <c r="E572" t="str">
        <f t="shared" si="42"/>
        <v>730107710440201</v>
      </c>
      <c r="F572" t="str">
        <f t="shared" si="43"/>
        <v>0</v>
      </c>
      <c r="G572" t="e">
        <f>+VLOOKUP(L572,BG!$D$10:$F$70,3,FALSE)</f>
        <v>#N/A</v>
      </c>
      <c r="H572" s="385" t="s">
        <v>1598</v>
      </c>
      <c r="I572" s="720">
        <v>2219605</v>
      </c>
      <c r="J572" s="314">
        <f t="shared" si="41"/>
        <v>2219.605</v>
      </c>
      <c r="K572" t="str">
        <f>+VLOOKUP(D572,'plan de cuentas'!C:G,4,0)</f>
        <v>PERDIDAS</v>
      </c>
      <c r="L572" t="str">
        <f>VLOOKUP(D572,'plan de cuentas'!C:H,5,0)</f>
        <v xml:space="preserve">Gastos administrativos </v>
      </c>
      <c r="M572" t="str">
        <f>VLOOKUP(D572,'plan de cuentas'!C:I,6,0)</f>
        <v>Impuestos y tasas</v>
      </c>
      <c r="N572">
        <f>VLOOKUP(D572,'plan de cuentas'!C:J,7,0)</f>
        <v>0</v>
      </c>
      <c r="P572" t="str">
        <f t="shared" si="44"/>
        <v>77104</v>
      </c>
      <c r="Q572" t="str">
        <f t="shared" si="45"/>
        <v>73</v>
      </c>
    </row>
    <row r="573" spans="1:17" hidden="1" x14ac:dyDescent="0.25">
      <c r="A573" s="644" t="s">
        <v>5208</v>
      </c>
      <c r="B573" s="383">
        <v>6</v>
      </c>
      <c r="C573" s="709">
        <v>731077104402990</v>
      </c>
      <c r="D573" s="499" t="s">
        <v>1574</v>
      </c>
      <c r="E573" t="str">
        <f t="shared" si="42"/>
        <v>730107710440299</v>
      </c>
      <c r="F573" t="str">
        <f t="shared" si="43"/>
        <v>0</v>
      </c>
      <c r="G573" t="e">
        <f>+VLOOKUP(L573,BG!$D$10:$F$70,3,FALSE)</f>
        <v>#N/A</v>
      </c>
      <c r="H573" s="499" t="s">
        <v>1599</v>
      </c>
      <c r="I573" s="719">
        <v>2917656</v>
      </c>
      <c r="J573" s="314">
        <f t="shared" si="41"/>
        <v>2917.6559999999999</v>
      </c>
      <c r="K573" t="str">
        <f>+VLOOKUP(D573,'plan de cuentas'!C:G,4,0)</f>
        <v>PERDIDAS</v>
      </c>
      <c r="L573" t="str">
        <f>VLOOKUP(D573,'plan de cuentas'!C:H,5,0)</f>
        <v xml:space="preserve">Gastos administrativos </v>
      </c>
      <c r="M573" t="str">
        <f>VLOOKUP(D573,'plan de cuentas'!C:I,6,0)</f>
        <v>Gastos de reparación y mantenimiento</v>
      </c>
      <c r="N573">
        <f>VLOOKUP(D573,'plan de cuentas'!C:J,7,0)</f>
        <v>0</v>
      </c>
      <c r="P573" t="str">
        <f t="shared" si="44"/>
        <v>77104</v>
      </c>
      <c r="Q573" t="str">
        <f t="shared" si="45"/>
        <v>73</v>
      </c>
    </row>
    <row r="574" spans="1:17" hidden="1" x14ac:dyDescent="0.25">
      <c r="A574" s="644" t="s">
        <v>5208</v>
      </c>
      <c r="B574" s="384">
        <v>6</v>
      </c>
      <c r="C574" s="710">
        <v>731077104404990</v>
      </c>
      <c r="D574" s="385" t="s">
        <v>4333</v>
      </c>
      <c r="E574" t="str">
        <f t="shared" si="42"/>
        <v>730107710440499</v>
      </c>
      <c r="F574" t="str">
        <f t="shared" si="43"/>
        <v>0</v>
      </c>
      <c r="G574" t="e">
        <f>+VLOOKUP(L574,BG!$D$10:$F$70,3,FALSE)</f>
        <v>#N/A</v>
      </c>
      <c r="H574" s="385" t="s">
        <v>4334</v>
      </c>
      <c r="I574" s="720">
        <v>30540279</v>
      </c>
      <c r="J574" s="314">
        <f t="shared" si="41"/>
        <v>30540.278999999999</v>
      </c>
      <c r="K574" t="str">
        <f>+VLOOKUP(D574,'plan de cuentas'!C:G,4,0)</f>
        <v>PERDIDAS</v>
      </c>
      <c r="L574" t="str">
        <f>VLOOKUP(D574,'plan de cuentas'!C:H,5,0)</f>
        <v xml:space="preserve">Gastos administrativos </v>
      </c>
      <c r="M574" t="str">
        <f>VLOOKUP(D574,'plan de cuentas'!C:I,6,0)</f>
        <v>Gastos de alquiler</v>
      </c>
      <c r="N574">
        <f>VLOOKUP(D574,'plan de cuentas'!C:J,7,0)</f>
        <v>0</v>
      </c>
      <c r="P574" t="str">
        <f t="shared" si="44"/>
        <v>77104</v>
      </c>
      <c r="Q574" t="str">
        <f t="shared" si="45"/>
        <v>73</v>
      </c>
    </row>
    <row r="575" spans="1:17" hidden="1" x14ac:dyDescent="0.25">
      <c r="A575" s="644" t="s">
        <v>5208</v>
      </c>
      <c r="B575" s="383">
        <v>6</v>
      </c>
      <c r="C575" s="709">
        <v>731077106000990</v>
      </c>
      <c r="D575" s="499" t="s">
        <v>1575</v>
      </c>
      <c r="E575" t="str">
        <f t="shared" si="42"/>
        <v>730107710600099</v>
      </c>
      <c r="F575" t="str">
        <f t="shared" si="43"/>
        <v>0</v>
      </c>
      <c r="G575" t="e">
        <f>+VLOOKUP(L575,BG!$D$10:$F$70,3,FALSE)</f>
        <v>#N/A</v>
      </c>
      <c r="H575" s="499" t="s">
        <v>1604</v>
      </c>
      <c r="I575" s="719">
        <v>74409194</v>
      </c>
      <c r="J575" s="314">
        <f t="shared" si="41"/>
        <v>74409.194000000003</v>
      </c>
      <c r="K575" t="str">
        <f>+VLOOKUP(D575,'plan de cuentas'!C:G,4,0)</f>
        <v>PERDIDAS</v>
      </c>
      <c r="L575" t="str">
        <f>VLOOKUP(D575,'plan de cuentas'!C:H,5,0)</f>
        <v xml:space="preserve">Gastos administrativos </v>
      </c>
      <c r="M575" t="str">
        <f>VLOOKUP(D575,'plan de cuentas'!C:I,6,0)</f>
        <v>Gastos de reparación y mantenimiento</v>
      </c>
      <c r="N575">
        <f>VLOOKUP(D575,'plan de cuentas'!C:J,7,0)</f>
        <v>0</v>
      </c>
      <c r="P575" t="str">
        <f t="shared" si="44"/>
        <v>77106</v>
      </c>
      <c r="Q575" t="str">
        <f t="shared" si="45"/>
        <v>73</v>
      </c>
    </row>
    <row r="576" spans="1:17" hidden="1" x14ac:dyDescent="0.25">
      <c r="A576" s="644" t="s">
        <v>5208</v>
      </c>
      <c r="B576" s="384">
        <v>6</v>
      </c>
      <c r="C576" s="710">
        <v>731077106008990</v>
      </c>
      <c r="D576" s="385" t="s">
        <v>1478</v>
      </c>
      <c r="E576" t="str">
        <f t="shared" si="42"/>
        <v>730107710600899</v>
      </c>
      <c r="F576" t="str">
        <f t="shared" si="43"/>
        <v>0</v>
      </c>
      <c r="G576" t="e">
        <f>+VLOOKUP(L576,BG!$D$10:$F$70,3,FALSE)</f>
        <v>#N/A</v>
      </c>
      <c r="H576" s="385" t="s">
        <v>1479</v>
      </c>
      <c r="I576" s="720">
        <v>6660992</v>
      </c>
      <c r="J576" s="314">
        <f t="shared" si="41"/>
        <v>6660.9920000000002</v>
      </c>
      <c r="K576" t="str">
        <f>+VLOOKUP(D576,'plan de cuentas'!C:G,4,0)</f>
        <v>PERDIDAS</v>
      </c>
      <c r="L576" t="str">
        <f>VLOOKUP(D576,'plan de cuentas'!C:H,5,0)</f>
        <v xml:space="preserve">Gastos administrativos </v>
      </c>
      <c r="M576" t="str">
        <f>VLOOKUP(D576,'plan de cuentas'!C:I,6,0)</f>
        <v>Otros gastos de operación</v>
      </c>
      <c r="N576">
        <f>VLOOKUP(D576,'plan de cuentas'!C:J,7,0)</f>
        <v>0</v>
      </c>
      <c r="P576" t="str">
        <f t="shared" si="44"/>
        <v>77106</v>
      </c>
      <c r="Q576" t="str">
        <f t="shared" si="45"/>
        <v>73</v>
      </c>
    </row>
    <row r="577" spans="1:17" hidden="1" x14ac:dyDescent="0.25">
      <c r="A577" s="644" t="s">
        <v>5208</v>
      </c>
      <c r="B577" s="383">
        <v>6</v>
      </c>
      <c r="C577" s="709">
        <v>731077106010990</v>
      </c>
      <c r="D577" s="499" t="s">
        <v>1576</v>
      </c>
      <c r="E577" t="str">
        <f t="shared" si="42"/>
        <v>730107710601099</v>
      </c>
      <c r="F577" t="str">
        <f t="shared" si="43"/>
        <v>0</v>
      </c>
      <c r="G577" t="e">
        <f>+VLOOKUP(L577,BG!$D$10:$F$70,3,FALSE)</f>
        <v>#N/A</v>
      </c>
      <c r="H577" s="499" t="s">
        <v>1711</v>
      </c>
      <c r="I577" s="719">
        <v>2128464</v>
      </c>
      <c r="J577" s="314">
        <f t="shared" si="41"/>
        <v>2128.4639999999999</v>
      </c>
      <c r="K577" t="str">
        <f>+VLOOKUP(D577,'plan de cuentas'!C:G,4,0)</f>
        <v>PERDIDAS</v>
      </c>
      <c r="L577" t="str">
        <f>VLOOKUP(D577,'plan de cuentas'!C:H,5,0)</f>
        <v xml:space="preserve">Gastos administrativos </v>
      </c>
      <c r="M577" t="str">
        <f>VLOOKUP(D577,'plan de cuentas'!C:I,6,0)</f>
        <v>Gastos de reparación y mantenimiento</v>
      </c>
      <c r="N577">
        <f>VLOOKUP(D577,'plan de cuentas'!C:J,7,0)</f>
        <v>0</v>
      </c>
      <c r="P577" t="str">
        <f t="shared" si="44"/>
        <v>77106</v>
      </c>
      <c r="Q577" t="str">
        <f t="shared" si="45"/>
        <v>73</v>
      </c>
    </row>
    <row r="578" spans="1:17" hidden="1" x14ac:dyDescent="0.25">
      <c r="A578" s="644" t="s">
        <v>5208</v>
      </c>
      <c r="B578" s="384">
        <v>6</v>
      </c>
      <c r="C578" s="710">
        <v>731077108001990</v>
      </c>
      <c r="D578" s="385" t="s">
        <v>1326</v>
      </c>
      <c r="E578" t="str">
        <f t="shared" si="42"/>
        <v>730107710800199</v>
      </c>
      <c r="F578" t="str">
        <f t="shared" si="43"/>
        <v>0</v>
      </c>
      <c r="G578" t="e">
        <f>+VLOOKUP(L578,BG!$D$10:$F$70,3,FALSE)</f>
        <v>#N/A</v>
      </c>
      <c r="H578" s="385" t="s">
        <v>1327</v>
      </c>
      <c r="I578" s="720">
        <v>105539386</v>
      </c>
      <c r="J578" s="314">
        <f t="shared" ref="J578:J641" si="47">I578/1000</f>
        <v>105539.386</v>
      </c>
      <c r="K578" t="str">
        <f>+VLOOKUP(D578,'plan de cuentas'!C:G,4,0)</f>
        <v>PERDIDAS</v>
      </c>
      <c r="L578" t="str">
        <f>VLOOKUP(D578,'plan de cuentas'!C:H,5,0)</f>
        <v xml:space="preserve">Gastos administrativos </v>
      </c>
      <c r="M578" t="str">
        <f>VLOOKUP(D578,'plan de cuentas'!C:I,6,0)</f>
        <v>Gastos de reparación y mantenimiento</v>
      </c>
      <c r="N578">
        <f>VLOOKUP(D578,'plan de cuentas'!C:J,7,0)</f>
        <v>0</v>
      </c>
      <c r="P578" t="str">
        <f t="shared" si="44"/>
        <v>77108</v>
      </c>
      <c r="Q578" t="str">
        <f t="shared" si="45"/>
        <v>73</v>
      </c>
    </row>
    <row r="579" spans="1:17" hidden="1" x14ac:dyDescent="0.25">
      <c r="A579" s="644" t="s">
        <v>5208</v>
      </c>
      <c r="B579" s="383">
        <v>6</v>
      </c>
      <c r="C579" s="709">
        <v>731077108002990</v>
      </c>
      <c r="D579" s="499" t="s">
        <v>1328</v>
      </c>
      <c r="E579" t="str">
        <f t="shared" si="42"/>
        <v>730107710800299</v>
      </c>
      <c r="F579" t="str">
        <f t="shared" si="43"/>
        <v>0</v>
      </c>
      <c r="G579" t="e">
        <f>+VLOOKUP(L579,BG!$D$10:$F$70,3,FALSE)</f>
        <v>#N/A</v>
      </c>
      <c r="H579" s="499" t="s">
        <v>1329</v>
      </c>
      <c r="I579" s="719">
        <v>909091</v>
      </c>
      <c r="J579" s="314">
        <f t="shared" si="47"/>
        <v>909.09100000000001</v>
      </c>
      <c r="K579" t="str">
        <f>+VLOOKUP(D579,'plan de cuentas'!C:G,4,0)</f>
        <v>PERDIDAS</v>
      </c>
      <c r="L579" t="str">
        <f>VLOOKUP(D579,'plan de cuentas'!C:H,5,0)</f>
        <v xml:space="preserve">Gastos administrativos </v>
      </c>
      <c r="M579" t="str">
        <f>VLOOKUP(D579,'plan de cuentas'!C:I,6,0)</f>
        <v>Gastos de reparación y mantenimiento</v>
      </c>
      <c r="N579">
        <f>VLOOKUP(D579,'plan de cuentas'!C:J,7,0)</f>
        <v>0</v>
      </c>
      <c r="P579" t="str">
        <f t="shared" si="44"/>
        <v>77108</v>
      </c>
      <c r="Q579" t="str">
        <f t="shared" si="45"/>
        <v>73</v>
      </c>
    </row>
    <row r="580" spans="1:17" hidden="1" x14ac:dyDescent="0.25">
      <c r="A580" s="644" t="s">
        <v>5208</v>
      </c>
      <c r="B580" s="384">
        <v>6</v>
      </c>
      <c r="C580" s="710">
        <v>731077108004990</v>
      </c>
      <c r="D580" s="385" t="s">
        <v>1480</v>
      </c>
      <c r="E580" t="str">
        <f t="shared" si="42"/>
        <v>730107710800499</v>
      </c>
      <c r="F580" t="str">
        <f t="shared" si="43"/>
        <v>0</v>
      </c>
      <c r="G580" t="e">
        <f>+VLOOKUP(L580,BG!$D$10:$F$70,3,FALSE)</f>
        <v>#N/A</v>
      </c>
      <c r="H580" s="385" t="s">
        <v>1481</v>
      </c>
      <c r="I580" s="720">
        <v>1454546</v>
      </c>
      <c r="J580" s="314">
        <f t="shared" si="47"/>
        <v>1454.546</v>
      </c>
      <c r="K580" t="str">
        <f>+VLOOKUP(D580,'plan de cuentas'!C:G,4,0)</f>
        <v>PERDIDAS</v>
      </c>
      <c r="L580" t="str">
        <f>VLOOKUP(D580,'plan de cuentas'!C:H,5,0)</f>
        <v xml:space="preserve">Gastos administrativos </v>
      </c>
      <c r="M580" t="str">
        <f>VLOOKUP(D580,'plan de cuentas'!C:I,6,0)</f>
        <v>Gastos de reparación y mantenimiento</v>
      </c>
      <c r="N580">
        <f>VLOOKUP(D580,'plan de cuentas'!C:J,7,0)</f>
        <v>0</v>
      </c>
      <c r="P580" t="str">
        <f t="shared" si="44"/>
        <v>77108</v>
      </c>
      <c r="Q580" t="str">
        <f t="shared" si="45"/>
        <v>73</v>
      </c>
    </row>
    <row r="581" spans="1:17" hidden="1" x14ac:dyDescent="0.25">
      <c r="A581" s="644" t="s">
        <v>5208</v>
      </c>
      <c r="B581" s="383">
        <v>6</v>
      </c>
      <c r="C581" s="709">
        <v>731077108006990</v>
      </c>
      <c r="D581" s="499" t="s">
        <v>1482</v>
      </c>
      <c r="E581" t="str">
        <f t="shared" ref="E581:E644" si="48">+MID(D581,3,2)&amp;+MID(D581,6,1)&amp;+MID(D581,8,2)&amp;+MID(D581,11,3)&amp;+MID(D581,17,2)&amp;+MID(D581,20,3)&amp;+MID(D581,24,2)</f>
        <v>730107710800699</v>
      </c>
      <c r="F581" t="str">
        <f t="shared" ref="F581:F644" si="49">MID(E581,3,1)</f>
        <v>0</v>
      </c>
      <c r="G581" t="e">
        <f>+VLOOKUP(L581,BG!$D$10:$F$70,3,FALSE)</f>
        <v>#N/A</v>
      </c>
      <c r="H581" s="499" t="s">
        <v>1483</v>
      </c>
      <c r="I581" s="719">
        <v>595000</v>
      </c>
      <c r="J581" s="314">
        <f t="shared" si="47"/>
        <v>595</v>
      </c>
      <c r="K581" t="str">
        <f>+VLOOKUP(D581,'plan de cuentas'!C:G,4,0)</f>
        <v>PERDIDAS</v>
      </c>
      <c r="L581" t="str">
        <f>VLOOKUP(D581,'plan de cuentas'!C:H,5,0)</f>
        <v xml:space="preserve">Gastos administrativos </v>
      </c>
      <c r="M581" t="str">
        <f>VLOOKUP(D581,'plan de cuentas'!C:I,6,0)</f>
        <v>Gastos de reparación y mantenimiento</v>
      </c>
      <c r="N581">
        <f>VLOOKUP(D581,'plan de cuentas'!C:J,7,0)</f>
        <v>0</v>
      </c>
      <c r="P581" t="str">
        <f t="shared" ref="P581:P644" si="50">MID(E581,6,5)</f>
        <v>77108</v>
      </c>
      <c r="Q581" t="str">
        <f t="shared" ref="Q581:Q644" si="51">+LEFT(E581,2)</f>
        <v>73</v>
      </c>
    </row>
    <row r="582" spans="1:17" hidden="1" x14ac:dyDescent="0.25">
      <c r="A582" s="644" t="s">
        <v>5208</v>
      </c>
      <c r="B582" s="384">
        <v>6</v>
      </c>
      <c r="C582" s="710">
        <v>731077108007990</v>
      </c>
      <c r="D582" s="385" t="s">
        <v>1577</v>
      </c>
      <c r="E582" t="str">
        <f t="shared" si="48"/>
        <v>730107710800799</v>
      </c>
      <c r="F582" t="str">
        <f t="shared" si="49"/>
        <v>0</v>
      </c>
      <c r="G582" t="e">
        <f>+VLOOKUP(L582,BG!$D$10:$F$70,3,FALSE)</f>
        <v>#N/A</v>
      </c>
      <c r="H582" s="385" t="s">
        <v>1802</v>
      </c>
      <c r="I582" s="720">
        <v>110909096</v>
      </c>
      <c r="J582" s="314">
        <f t="shared" si="47"/>
        <v>110909.09600000001</v>
      </c>
      <c r="K582" t="str">
        <f>+VLOOKUP(D582,'plan de cuentas'!C:G,4,0)</f>
        <v>PERDIDAS</v>
      </c>
      <c r="L582" t="str">
        <f>VLOOKUP(D582,'plan de cuentas'!C:H,5,0)</f>
        <v xml:space="preserve">Gastos administrativos </v>
      </c>
      <c r="M582" t="str">
        <f>VLOOKUP(D582,'plan de cuentas'!C:I,6,0)</f>
        <v>Gastos de reparación y mantenimiento</v>
      </c>
      <c r="N582">
        <f>VLOOKUP(D582,'plan de cuentas'!C:J,7,0)</f>
        <v>0</v>
      </c>
      <c r="P582" t="str">
        <f t="shared" si="50"/>
        <v>77108</v>
      </c>
      <c r="Q582" t="str">
        <f t="shared" si="51"/>
        <v>73</v>
      </c>
    </row>
    <row r="583" spans="1:17" hidden="1" x14ac:dyDescent="0.25">
      <c r="A583" s="644" t="s">
        <v>5208</v>
      </c>
      <c r="B583" s="383">
        <v>6</v>
      </c>
      <c r="C583" s="709">
        <v>731077108012990</v>
      </c>
      <c r="D583" s="499" t="s">
        <v>4892</v>
      </c>
      <c r="E583" t="str">
        <f t="shared" si="48"/>
        <v>730107710801299</v>
      </c>
      <c r="F583" t="str">
        <f t="shared" si="49"/>
        <v>0</v>
      </c>
      <c r="G583" t="e">
        <f>+VLOOKUP(L583,BG!$D$10:$F$70,3,FALSE)</f>
        <v>#N/A</v>
      </c>
      <c r="H583" s="499" t="s">
        <v>1801</v>
      </c>
      <c r="I583" s="719">
        <v>29092</v>
      </c>
      <c r="J583" s="314">
        <f t="shared" si="47"/>
        <v>29.091999999999999</v>
      </c>
      <c r="K583" t="str">
        <f>+VLOOKUP(D583,'plan de cuentas'!C:G,4,0)</f>
        <v>PERDIDAS</v>
      </c>
      <c r="L583" t="str">
        <f>VLOOKUP(D583,'plan de cuentas'!C:H,5,0)</f>
        <v xml:space="preserve">Gastos administrativos </v>
      </c>
      <c r="M583" t="str">
        <f>VLOOKUP(D583,'plan de cuentas'!C:I,6,0)</f>
        <v>Gastos de reparación y mantenimiento</v>
      </c>
      <c r="N583">
        <f>VLOOKUP(D583,'plan de cuentas'!C:J,7,0)</f>
        <v>0</v>
      </c>
      <c r="P583" t="str">
        <f t="shared" si="50"/>
        <v>77108</v>
      </c>
      <c r="Q583" t="str">
        <f t="shared" si="51"/>
        <v>73</v>
      </c>
    </row>
    <row r="584" spans="1:17" hidden="1" x14ac:dyDescent="0.25">
      <c r="A584" s="644" t="s">
        <v>5208</v>
      </c>
      <c r="B584" s="384">
        <v>6</v>
      </c>
      <c r="C584" s="710">
        <v>731077108803990</v>
      </c>
      <c r="D584" s="385" t="s">
        <v>2488</v>
      </c>
      <c r="E584" t="str">
        <f t="shared" si="48"/>
        <v>730107710880399</v>
      </c>
      <c r="F584" t="str">
        <f t="shared" si="49"/>
        <v>0</v>
      </c>
      <c r="G584" t="e">
        <f>+VLOOKUP(L584,BG!$D$10:$F$70,3,FALSE)</f>
        <v>#N/A</v>
      </c>
      <c r="H584" s="385" t="s">
        <v>2801</v>
      </c>
      <c r="I584" s="720">
        <v>85206750</v>
      </c>
      <c r="J584" s="314">
        <f t="shared" si="47"/>
        <v>85206.75</v>
      </c>
      <c r="K584" t="str">
        <f>+VLOOKUP(D584,'plan de cuentas'!C:G,4,0)</f>
        <v>PERDIDAS</v>
      </c>
      <c r="L584" t="str">
        <f>VLOOKUP(D584,'plan de cuentas'!C:H,5,0)</f>
        <v xml:space="preserve">Gastos administrativos </v>
      </c>
      <c r="M584" t="str">
        <f>VLOOKUP(D584,'plan de cuentas'!C:I,6,0)</f>
        <v>Gastos de reparación y mantenimiento</v>
      </c>
      <c r="N584">
        <f>VLOOKUP(D584,'plan de cuentas'!C:J,7,0)</f>
        <v>0</v>
      </c>
      <c r="P584" t="str">
        <f t="shared" si="50"/>
        <v>77108</v>
      </c>
      <c r="Q584" t="str">
        <f t="shared" si="51"/>
        <v>73</v>
      </c>
    </row>
    <row r="585" spans="1:17" hidden="1" x14ac:dyDescent="0.25">
      <c r="A585" s="644" t="s">
        <v>5208</v>
      </c>
      <c r="B585" s="383">
        <v>6</v>
      </c>
      <c r="C585" s="709">
        <v>731077110000990</v>
      </c>
      <c r="D585" s="499" t="s">
        <v>1579</v>
      </c>
      <c r="E585" t="str">
        <f t="shared" si="48"/>
        <v>730107711000099</v>
      </c>
      <c r="F585" t="str">
        <f t="shared" si="49"/>
        <v>0</v>
      </c>
      <c r="G585" t="e">
        <f>+VLOOKUP(L585,BG!$D$10:$F$70,3,FALSE)</f>
        <v>#N/A</v>
      </c>
      <c r="H585" s="499" t="s">
        <v>1804</v>
      </c>
      <c r="I585" s="719">
        <v>47763508</v>
      </c>
      <c r="J585" s="314">
        <f t="shared" si="47"/>
        <v>47763.508000000002</v>
      </c>
      <c r="K585" t="str">
        <f>+VLOOKUP(D585,'plan de cuentas'!C:G,4,0)</f>
        <v>PERDIDAS</v>
      </c>
      <c r="L585" t="str">
        <f>VLOOKUP(D585,'plan de cuentas'!C:H,5,0)</f>
        <v xml:space="preserve">Gastos administrativos </v>
      </c>
      <c r="M585" t="str">
        <f>VLOOKUP(D585,'plan de cuentas'!C:I,6,0)</f>
        <v>Impuestos y tasas</v>
      </c>
      <c r="N585">
        <f>VLOOKUP(D585,'plan de cuentas'!C:J,7,0)</f>
        <v>0</v>
      </c>
      <c r="P585" t="str">
        <f t="shared" si="50"/>
        <v>77110</v>
      </c>
      <c r="Q585" t="str">
        <f t="shared" si="51"/>
        <v>73</v>
      </c>
    </row>
    <row r="586" spans="1:17" hidden="1" x14ac:dyDescent="0.25">
      <c r="A586" s="644" t="s">
        <v>5208</v>
      </c>
      <c r="B586" s="384">
        <v>6</v>
      </c>
      <c r="C586" s="710">
        <v>731077112001990</v>
      </c>
      <c r="D586" s="385" t="s">
        <v>1330</v>
      </c>
      <c r="E586" t="str">
        <f t="shared" si="48"/>
        <v>730107711200199</v>
      </c>
      <c r="F586" t="str">
        <f t="shared" si="49"/>
        <v>0</v>
      </c>
      <c r="G586" t="e">
        <f>+VLOOKUP(L586,BG!$D$10:$F$70,3,FALSE)</f>
        <v>#N/A</v>
      </c>
      <c r="H586" s="385" t="s">
        <v>1331</v>
      </c>
      <c r="I586" s="720">
        <v>28365459</v>
      </c>
      <c r="J586" s="314">
        <f t="shared" si="47"/>
        <v>28365.458999999999</v>
      </c>
      <c r="K586" t="str">
        <f>+VLOOKUP(D586,'plan de cuentas'!C:G,4,0)</f>
        <v>PERDIDAS</v>
      </c>
      <c r="L586" t="str">
        <f>VLOOKUP(D586,'plan de cuentas'!C:H,5,0)</f>
        <v xml:space="preserve">Gastos administrativos </v>
      </c>
      <c r="M586" t="str">
        <f>VLOOKUP(D586,'plan de cuentas'!C:I,6,0)</f>
        <v>Gastos de reparación y mantenimiento</v>
      </c>
      <c r="N586">
        <f>VLOOKUP(D586,'plan de cuentas'!C:J,7,0)</f>
        <v>0</v>
      </c>
      <c r="P586" t="str">
        <f t="shared" si="50"/>
        <v>77112</v>
      </c>
      <c r="Q586" t="str">
        <f t="shared" si="51"/>
        <v>73</v>
      </c>
    </row>
    <row r="587" spans="1:17" hidden="1" x14ac:dyDescent="0.25">
      <c r="A587" s="644" t="s">
        <v>5208</v>
      </c>
      <c r="B587" s="383">
        <v>7</v>
      </c>
      <c r="C587" s="709">
        <v>731077112002990</v>
      </c>
      <c r="D587" s="499" t="s">
        <v>1332</v>
      </c>
      <c r="E587" t="str">
        <f t="shared" si="48"/>
        <v>730107711200299</v>
      </c>
      <c r="F587" t="str">
        <f t="shared" si="49"/>
        <v>0</v>
      </c>
      <c r="G587" t="e">
        <f>+VLOOKUP(L587,BG!$D$10:$F$70,3,FALSE)</f>
        <v>#N/A</v>
      </c>
      <c r="H587" s="499" t="s">
        <v>1333</v>
      </c>
      <c r="I587" s="719">
        <v>20925495</v>
      </c>
      <c r="J587" s="314">
        <f t="shared" si="47"/>
        <v>20925.494999999999</v>
      </c>
      <c r="K587" t="str">
        <f>+VLOOKUP(D587,'plan de cuentas'!C:G,4,0)</f>
        <v>PERDIDAS</v>
      </c>
      <c r="L587" t="str">
        <f>VLOOKUP(D587,'plan de cuentas'!C:H,5,0)</f>
        <v xml:space="preserve">Gastos administrativos </v>
      </c>
      <c r="M587" t="str">
        <f>VLOOKUP(D587,'plan de cuentas'!C:I,6,0)</f>
        <v>Gastos de reparación y mantenimiento</v>
      </c>
      <c r="N587">
        <f>VLOOKUP(D587,'plan de cuentas'!C:J,7,0)</f>
        <v>0</v>
      </c>
      <c r="P587" t="str">
        <f t="shared" si="50"/>
        <v>77112</v>
      </c>
      <c r="Q587" t="str">
        <f t="shared" si="51"/>
        <v>73</v>
      </c>
    </row>
    <row r="588" spans="1:17" hidden="1" x14ac:dyDescent="0.25">
      <c r="A588" s="644" t="s">
        <v>5208</v>
      </c>
      <c r="B588" s="384">
        <v>6</v>
      </c>
      <c r="C588" s="710">
        <v>731077114001990</v>
      </c>
      <c r="D588" s="385" t="s">
        <v>1335</v>
      </c>
      <c r="E588" t="str">
        <f t="shared" si="48"/>
        <v>730107711400199</v>
      </c>
      <c r="F588" t="str">
        <f t="shared" si="49"/>
        <v>0</v>
      </c>
      <c r="G588" t="e">
        <f>+VLOOKUP(L588,BG!$D$10:$F$70,3,FALSE)</f>
        <v>#N/A</v>
      </c>
      <c r="H588" s="385" t="s">
        <v>1334</v>
      </c>
      <c r="I588" s="720">
        <v>59198009</v>
      </c>
      <c r="J588" s="314">
        <f t="shared" si="47"/>
        <v>59198.008999999998</v>
      </c>
      <c r="K588" t="str">
        <f>+VLOOKUP(D588,'plan de cuentas'!C:G,4,0)</f>
        <v>PERDIDAS</v>
      </c>
      <c r="L588" t="str">
        <f>VLOOKUP(D588,'plan de cuentas'!C:H,5,0)</f>
        <v xml:space="preserve">Gastos administrativos </v>
      </c>
      <c r="M588" t="str">
        <f>VLOOKUP(D588,'plan de cuentas'!C:I,6,0)</f>
        <v>Otros gastos de operación</v>
      </c>
      <c r="N588">
        <f>VLOOKUP(D588,'plan de cuentas'!C:J,7,0)</f>
        <v>0</v>
      </c>
      <c r="P588" t="str">
        <f t="shared" si="50"/>
        <v>77114</v>
      </c>
      <c r="Q588" t="str">
        <f t="shared" si="51"/>
        <v>73</v>
      </c>
    </row>
    <row r="589" spans="1:17" hidden="1" x14ac:dyDescent="0.25">
      <c r="A589" s="644" t="s">
        <v>5208</v>
      </c>
      <c r="B589" s="383">
        <v>6</v>
      </c>
      <c r="C589" s="709">
        <v>731077116006990</v>
      </c>
      <c r="D589" s="499" t="s">
        <v>1484</v>
      </c>
      <c r="E589" t="str">
        <f t="shared" si="48"/>
        <v>730107711600699</v>
      </c>
      <c r="F589" t="str">
        <f t="shared" si="49"/>
        <v>0</v>
      </c>
      <c r="G589" t="e">
        <f>+VLOOKUP(L589,BG!$D$10:$F$70,3,FALSE)</f>
        <v>#N/A</v>
      </c>
      <c r="H589" s="499" t="s">
        <v>1485</v>
      </c>
      <c r="I589" s="719">
        <v>32034637</v>
      </c>
      <c r="J589" s="314">
        <f t="shared" si="47"/>
        <v>32034.636999999999</v>
      </c>
      <c r="K589" t="str">
        <f>+VLOOKUP(D589,'plan de cuentas'!C:G,4,0)</f>
        <v>PERDIDAS</v>
      </c>
      <c r="L589" t="str">
        <f>VLOOKUP(D589,'plan de cuentas'!C:H,5,0)</f>
        <v xml:space="preserve">Gastos administrativos </v>
      </c>
      <c r="M589" t="str">
        <f>VLOOKUP(D589,'plan de cuentas'!C:I,6,0)</f>
        <v>Computación y redes</v>
      </c>
      <c r="N589">
        <f>VLOOKUP(D589,'plan de cuentas'!C:J,7,0)</f>
        <v>0</v>
      </c>
      <c r="P589" t="str">
        <f t="shared" si="50"/>
        <v>77116</v>
      </c>
      <c r="Q589" t="str">
        <f t="shared" si="51"/>
        <v>73</v>
      </c>
    </row>
    <row r="590" spans="1:17" hidden="1" x14ac:dyDescent="0.25">
      <c r="A590" s="644" t="s">
        <v>5208</v>
      </c>
      <c r="B590" s="384">
        <v>7</v>
      </c>
      <c r="C590" s="710">
        <v>731077116007990</v>
      </c>
      <c r="D590" s="385" t="s">
        <v>1486</v>
      </c>
      <c r="E590" t="str">
        <f t="shared" si="48"/>
        <v>730107711600799</v>
      </c>
      <c r="F590" t="str">
        <f t="shared" si="49"/>
        <v>0</v>
      </c>
      <c r="G590" t="e">
        <f>+VLOOKUP(L590,BG!$D$10:$F$70,3,FALSE)</f>
        <v>#N/A</v>
      </c>
      <c r="H590" s="385" t="s">
        <v>1487</v>
      </c>
      <c r="I590" s="720">
        <v>76966471</v>
      </c>
      <c r="J590" s="314">
        <f t="shared" si="47"/>
        <v>76966.471000000005</v>
      </c>
      <c r="K590" t="str">
        <f>+VLOOKUP(D590,'plan de cuentas'!C:G,4,0)</f>
        <v>PERDIDAS</v>
      </c>
      <c r="L590" t="str">
        <f>VLOOKUP(D590,'plan de cuentas'!C:H,5,0)</f>
        <v xml:space="preserve">Gastos administrativos </v>
      </c>
      <c r="M590" t="str">
        <f>VLOOKUP(D590,'plan de cuentas'!C:I,6,0)</f>
        <v>Computación y redes</v>
      </c>
      <c r="N590">
        <f>VLOOKUP(D590,'plan de cuentas'!C:J,7,0)</f>
        <v>0</v>
      </c>
      <c r="P590" t="str">
        <f t="shared" si="50"/>
        <v>77116</v>
      </c>
      <c r="Q590" t="str">
        <f t="shared" si="51"/>
        <v>73</v>
      </c>
    </row>
    <row r="591" spans="1:17" hidden="1" x14ac:dyDescent="0.25">
      <c r="A591" s="644" t="s">
        <v>5208</v>
      </c>
      <c r="B591" s="383">
        <v>7</v>
      </c>
      <c r="C591" s="709">
        <v>731077116014990</v>
      </c>
      <c r="D591" s="499" t="s">
        <v>1336</v>
      </c>
      <c r="E591" t="str">
        <f t="shared" si="48"/>
        <v>730107711601499</v>
      </c>
      <c r="F591" t="str">
        <f t="shared" si="49"/>
        <v>0</v>
      </c>
      <c r="G591" t="e">
        <f>+VLOOKUP(L591,BG!$D$10:$F$70,3,FALSE)</f>
        <v>#N/A</v>
      </c>
      <c r="H591" s="499" t="s">
        <v>1337</v>
      </c>
      <c r="I591" s="719">
        <v>194629072</v>
      </c>
      <c r="J591" s="314">
        <f t="shared" si="47"/>
        <v>194629.07199999999</v>
      </c>
      <c r="K591" t="str">
        <f>+VLOOKUP(D591,'plan de cuentas'!C:G,4,0)</f>
        <v>PERDIDAS</v>
      </c>
      <c r="L591" t="str">
        <f>VLOOKUP(D591,'plan de cuentas'!C:H,5,0)</f>
        <v xml:space="preserve">Gastos administrativos </v>
      </c>
      <c r="M591" t="str">
        <f>VLOOKUP(D591,'plan de cuentas'!C:I,6,0)</f>
        <v>Computación y redes</v>
      </c>
      <c r="N591">
        <f>VLOOKUP(D591,'plan de cuentas'!C:J,7,0)</f>
        <v>0</v>
      </c>
      <c r="P591" t="str">
        <f t="shared" si="50"/>
        <v>77116</v>
      </c>
      <c r="Q591" t="str">
        <f t="shared" si="51"/>
        <v>73</v>
      </c>
    </row>
    <row r="592" spans="1:17" hidden="1" x14ac:dyDescent="0.25">
      <c r="A592" s="644" t="s">
        <v>5208</v>
      </c>
      <c r="B592" s="384">
        <v>6</v>
      </c>
      <c r="C592" s="710">
        <v>731077118001990</v>
      </c>
      <c r="D592" s="385" t="s">
        <v>1338</v>
      </c>
      <c r="E592" t="str">
        <f t="shared" si="48"/>
        <v>730107711800199</v>
      </c>
      <c r="F592" t="str">
        <f t="shared" si="49"/>
        <v>0</v>
      </c>
      <c r="G592" t="e">
        <f>+VLOOKUP(L592,BG!$D$10:$F$70,3,FALSE)</f>
        <v>#N/A</v>
      </c>
      <c r="H592" s="385" t="s">
        <v>1339</v>
      </c>
      <c r="I592" s="720">
        <v>11964636</v>
      </c>
      <c r="J592" s="314">
        <f t="shared" si="47"/>
        <v>11964.636</v>
      </c>
      <c r="K592" t="str">
        <f>+VLOOKUP(D592,'plan de cuentas'!C:G,4,0)</f>
        <v>PERDIDAS</v>
      </c>
      <c r="L592" t="str">
        <f>VLOOKUP(D592,'plan de cuentas'!C:H,5,0)</f>
        <v xml:space="preserve">Gastos administrativos </v>
      </c>
      <c r="M592" t="str">
        <f>VLOOKUP(D592,'plan de cuentas'!C:I,6,0)</f>
        <v>Gastos de reparación y mantenimiento</v>
      </c>
      <c r="N592">
        <f>VLOOKUP(D592,'plan de cuentas'!C:J,7,0)</f>
        <v>0</v>
      </c>
      <c r="P592" t="str">
        <f t="shared" si="50"/>
        <v>77118</v>
      </c>
      <c r="Q592" t="str">
        <f t="shared" si="51"/>
        <v>73</v>
      </c>
    </row>
    <row r="593" spans="1:17" hidden="1" x14ac:dyDescent="0.25">
      <c r="A593" s="644" t="s">
        <v>5208</v>
      </c>
      <c r="B593" s="383">
        <v>6</v>
      </c>
      <c r="C593" s="709">
        <v>731077120010990</v>
      </c>
      <c r="D593" s="499" t="s">
        <v>1342</v>
      </c>
      <c r="E593" t="str">
        <f t="shared" si="48"/>
        <v>730107712001099</v>
      </c>
      <c r="F593" t="str">
        <f t="shared" si="49"/>
        <v>0</v>
      </c>
      <c r="G593" t="e">
        <f>+VLOOKUP(L593,BG!$D$10:$F$70,3,FALSE)</f>
        <v>#N/A</v>
      </c>
      <c r="H593" s="499" t="s">
        <v>1343</v>
      </c>
      <c r="I593" s="719">
        <v>9200000</v>
      </c>
      <c r="J593" s="314">
        <f t="shared" si="47"/>
        <v>9200</v>
      </c>
      <c r="K593" t="str">
        <f>+VLOOKUP(D593,'plan de cuentas'!C:G,4,0)</f>
        <v>PERDIDAS</v>
      </c>
      <c r="L593" t="str">
        <f>VLOOKUP(D593,'plan de cuentas'!C:H,5,0)</f>
        <v xml:space="preserve">Gastos administrativos </v>
      </c>
      <c r="M593" t="str">
        <f>VLOOKUP(D593,'plan de cuentas'!C:I,6,0)</f>
        <v>Movilidad y viáticos</v>
      </c>
      <c r="N593">
        <f>VLOOKUP(D593,'plan de cuentas'!C:J,7,0)</f>
        <v>0</v>
      </c>
      <c r="P593" t="str">
        <f t="shared" si="50"/>
        <v>77120</v>
      </c>
      <c r="Q593" t="str">
        <f t="shared" si="51"/>
        <v>73</v>
      </c>
    </row>
    <row r="594" spans="1:17" hidden="1" x14ac:dyDescent="0.25">
      <c r="A594" s="644" t="s">
        <v>5208</v>
      </c>
      <c r="B594" s="384">
        <v>6</v>
      </c>
      <c r="C594" s="710">
        <v>731077122001990</v>
      </c>
      <c r="D594" s="385" t="s">
        <v>1344</v>
      </c>
      <c r="E594" t="str">
        <f t="shared" si="48"/>
        <v>730107712200199</v>
      </c>
      <c r="F594" t="str">
        <f t="shared" si="49"/>
        <v>0</v>
      </c>
      <c r="G594" t="e">
        <f>+VLOOKUP(L594,BG!$D$10:$F$70,3,FALSE)</f>
        <v>#N/A</v>
      </c>
      <c r="H594" s="385" t="s">
        <v>1345</v>
      </c>
      <c r="I594" s="720">
        <v>5121818</v>
      </c>
      <c r="J594" s="314">
        <f t="shared" si="47"/>
        <v>5121.8180000000002</v>
      </c>
      <c r="K594" t="str">
        <f>+VLOOKUP(D594,'plan de cuentas'!C:G,4,0)</f>
        <v>PERDIDAS</v>
      </c>
      <c r="L594" t="str">
        <f>VLOOKUP(D594,'plan de cuentas'!C:H,5,0)</f>
        <v xml:space="preserve">Gastos administrativos </v>
      </c>
      <c r="M594" t="str">
        <f>VLOOKUP(D594,'plan de cuentas'!C:I,6,0)</f>
        <v>Gastos de reparación y mantenimiento</v>
      </c>
      <c r="N594">
        <f>VLOOKUP(D594,'plan de cuentas'!C:J,7,0)</f>
        <v>0</v>
      </c>
      <c r="P594" t="str">
        <f t="shared" si="50"/>
        <v>77122</v>
      </c>
      <c r="Q594" t="str">
        <f t="shared" si="51"/>
        <v>73</v>
      </c>
    </row>
    <row r="595" spans="1:17" hidden="1" x14ac:dyDescent="0.25">
      <c r="A595" s="644" t="s">
        <v>5208</v>
      </c>
      <c r="B595" s="383">
        <v>6</v>
      </c>
      <c r="C595" s="709">
        <v>731077122002990</v>
      </c>
      <c r="D595" s="499" t="s">
        <v>2490</v>
      </c>
      <c r="E595" t="str">
        <f t="shared" si="48"/>
        <v>730107712200299</v>
      </c>
      <c r="F595" t="str">
        <f t="shared" si="49"/>
        <v>0</v>
      </c>
      <c r="G595" t="e">
        <f>+VLOOKUP(L595,BG!$D$10:$F$70,3,FALSE)</f>
        <v>#N/A</v>
      </c>
      <c r="H595" s="499" t="s">
        <v>2803</v>
      </c>
      <c r="I595" s="719">
        <v>29894904</v>
      </c>
      <c r="J595" s="314">
        <f t="shared" si="47"/>
        <v>29894.903999999999</v>
      </c>
      <c r="K595" t="str">
        <f>+VLOOKUP(D595,'plan de cuentas'!C:G,4,0)</f>
        <v>PERDIDAS</v>
      </c>
      <c r="L595" t="str">
        <f>VLOOKUP(D595,'plan de cuentas'!C:H,5,0)</f>
        <v xml:space="preserve">Gastos administrativos </v>
      </c>
      <c r="M595" t="str">
        <f>VLOOKUP(D595,'plan de cuentas'!C:I,6,0)</f>
        <v>Gastos de reparación y mantenimiento</v>
      </c>
      <c r="N595">
        <f>VLOOKUP(D595,'plan de cuentas'!C:J,7,0)</f>
        <v>0</v>
      </c>
      <c r="P595" t="str">
        <f t="shared" si="50"/>
        <v>77122</v>
      </c>
      <c r="Q595" t="str">
        <f t="shared" si="51"/>
        <v>73</v>
      </c>
    </row>
    <row r="596" spans="1:17" hidden="1" x14ac:dyDescent="0.25">
      <c r="A596" s="644" t="s">
        <v>5208</v>
      </c>
      <c r="B596" s="384">
        <v>6</v>
      </c>
      <c r="C596" s="710">
        <v>731077126001990</v>
      </c>
      <c r="D596" s="385" t="s">
        <v>1346</v>
      </c>
      <c r="E596" t="str">
        <f t="shared" si="48"/>
        <v>730107712600199</v>
      </c>
      <c r="F596" t="str">
        <f t="shared" si="49"/>
        <v>0</v>
      </c>
      <c r="G596" t="e">
        <f>+VLOOKUP(L596,BG!$D$10:$F$70,3,FALSE)</f>
        <v>#N/A</v>
      </c>
      <c r="H596" s="385" t="s">
        <v>1347</v>
      </c>
      <c r="I596" s="720">
        <v>8040013</v>
      </c>
      <c r="J596" s="314">
        <f t="shared" si="47"/>
        <v>8040.0129999999999</v>
      </c>
      <c r="K596" t="str">
        <f>+VLOOKUP(D596,'plan de cuentas'!C:G,4,0)</f>
        <v>PERDIDAS</v>
      </c>
      <c r="L596" t="str">
        <f>VLOOKUP(D596,'plan de cuentas'!C:H,5,0)</f>
        <v xml:space="preserve">Gastos administrativos </v>
      </c>
      <c r="M596" t="str">
        <f>VLOOKUP(D596,'plan de cuentas'!C:I,6,0)</f>
        <v>Gastos de reparación y mantenimiento</v>
      </c>
      <c r="N596">
        <f>VLOOKUP(D596,'plan de cuentas'!C:J,7,0)</f>
        <v>0</v>
      </c>
      <c r="P596" t="str">
        <f t="shared" si="50"/>
        <v>77126</v>
      </c>
      <c r="Q596" t="str">
        <f t="shared" si="51"/>
        <v>73</v>
      </c>
    </row>
    <row r="597" spans="1:17" hidden="1" x14ac:dyDescent="0.25">
      <c r="A597" s="644" t="s">
        <v>5208</v>
      </c>
      <c r="B597" s="383">
        <v>6</v>
      </c>
      <c r="C597" s="709">
        <v>731077128001990</v>
      </c>
      <c r="D597" s="499" t="s">
        <v>1488</v>
      </c>
      <c r="E597" t="str">
        <f t="shared" si="48"/>
        <v>730107712800199</v>
      </c>
      <c r="F597" t="str">
        <f t="shared" si="49"/>
        <v>0</v>
      </c>
      <c r="G597" t="e">
        <f>+VLOOKUP(L597,BG!$D$10:$F$70,3,FALSE)</f>
        <v>#N/A</v>
      </c>
      <c r="H597" s="499" t="s">
        <v>1489</v>
      </c>
      <c r="I597" s="719">
        <v>85200</v>
      </c>
      <c r="J597" s="314">
        <f t="shared" si="47"/>
        <v>85.2</v>
      </c>
      <c r="K597" t="str">
        <f>+VLOOKUP(D597,'plan de cuentas'!C:G,4,0)</f>
        <v>PERDIDAS</v>
      </c>
      <c r="L597" t="str">
        <f>VLOOKUP(D597,'plan de cuentas'!C:H,5,0)</f>
        <v xml:space="preserve">Gastos administrativos </v>
      </c>
      <c r="M597" t="str">
        <f>VLOOKUP(D597,'plan de cuentas'!C:I,6,0)</f>
        <v>Movilidad y viáticos</v>
      </c>
      <c r="N597">
        <f>VLOOKUP(D597,'plan de cuentas'!C:J,7,0)</f>
        <v>0</v>
      </c>
      <c r="P597" t="str">
        <f t="shared" si="50"/>
        <v>77128</v>
      </c>
      <c r="Q597" t="str">
        <f t="shared" si="51"/>
        <v>73</v>
      </c>
    </row>
    <row r="598" spans="1:17" hidden="1" x14ac:dyDescent="0.25">
      <c r="A598" s="644" t="s">
        <v>5208</v>
      </c>
      <c r="B598" s="384">
        <v>6</v>
      </c>
      <c r="C598" s="710">
        <v>731077128006990</v>
      </c>
      <c r="D598" s="385" t="s">
        <v>2491</v>
      </c>
      <c r="E598" t="str">
        <f t="shared" si="48"/>
        <v>730107712800699</v>
      </c>
      <c r="F598" t="str">
        <f t="shared" si="49"/>
        <v>0</v>
      </c>
      <c r="G598" t="e">
        <f>+VLOOKUP(L598,BG!$D$10:$F$70,3,FALSE)</f>
        <v>#N/A</v>
      </c>
      <c r="H598" s="385" t="s">
        <v>2804</v>
      </c>
      <c r="I598" s="720">
        <v>10305966</v>
      </c>
      <c r="J598" s="314">
        <f t="shared" si="47"/>
        <v>10305.966</v>
      </c>
      <c r="K598" t="str">
        <f>+VLOOKUP(D598,'plan de cuentas'!C:G,4,0)</f>
        <v>PERDIDAS</v>
      </c>
      <c r="L598" t="str">
        <f>VLOOKUP(D598,'plan de cuentas'!C:H,5,0)</f>
        <v xml:space="preserve">Gastos administrativos </v>
      </c>
      <c r="M598" t="str">
        <f>VLOOKUP(D598,'plan de cuentas'!C:I,6,0)</f>
        <v>Movilidad y viáticos</v>
      </c>
      <c r="N598">
        <f>VLOOKUP(D598,'plan de cuentas'!C:J,7,0)</f>
        <v>0</v>
      </c>
      <c r="P598" t="str">
        <f t="shared" si="50"/>
        <v>77128</v>
      </c>
      <c r="Q598" t="str">
        <f t="shared" si="51"/>
        <v>73</v>
      </c>
    </row>
    <row r="599" spans="1:17" hidden="1" x14ac:dyDescent="0.25">
      <c r="A599" s="644" t="s">
        <v>5208</v>
      </c>
      <c r="B599" s="383">
        <v>6</v>
      </c>
      <c r="C599" s="709">
        <v>731077128008990</v>
      </c>
      <c r="D599" s="499" t="s">
        <v>2493</v>
      </c>
      <c r="E599" t="str">
        <f t="shared" si="48"/>
        <v>730107712800899</v>
      </c>
      <c r="F599" t="str">
        <f t="shared" si="49"/>
        <v>0</v>
      </c>
      <c r="G599" t="e">
        <f>+VLOOKUP(L599,BG!$D$10:$F$70,3,FALSE)</f>
        <v>#N/A</v>
      </c>
      <c r="H599" s="499" t="s">
        <v>1490</v>
      </c>
      <c r="I599" s="719">
        <v>22138523</v>
      </c>
      <c r="J599" s="314">
        <f t="shared" si="47"/>
        <v>22138.523000000001</v>
      </c>
      <c r="K599" t="str">
        <f>+VLOOKUP(D599,'plan de cuentas'!C:G,4,0)</f>
        <v>PERDIDAS</v>
      </c>
      <c r="L599" t="str">
        <f>VLOOKUP(D599,'plan de cuentas'!C:H,5,0)</f>
        <v xml:space="preserve">Gastos administrativos </v>
      </c>
      <c r="M599" t="str">
        <f>VLOOKUP(D599,'plan de cuentas'!C:I,6,0)</f>
        <v>Movilidad y viáticos</v>
      </c>
      <c r="N599">
        <f>VLOOKUP(D599,'plan de cuentas'!C:J,7,0)</f>
        <v>0</v>
      </c>
      <c r="P599" t="str">
        <f t="shared" si="50"/>
        <v>77128</v>
      </c>
      <c r="Q599" t="str">
        <f t="shared" si="51"/>
        <v>73</v>
      </c>
    </row>
    <row r="600" spans="1:17" hidden="1" x14ac:dyDescent="0.25">
      <c r="A600" s="644" t="s">
        <v>5208</v>
      </c>
      <c r="B600" s="384">
        <v>6</v>
      </c>
      <c r="C600" s="710">
        <v>731077130000990</v>
      </c>
      <c r="D600" s="385" t="s">
        <v>1349</v>
      </c>
      <c r="E600" t="str">
        <f t="shared" si="48"/>
        <v>730107713000099</v>
      </c>
      <c r="F600" t="str">
        <f t="shared" si="49"/>
        <v>0</v>
      </c>
      <c r="G600" t="e">
        <f>+VLOOKUP(L600,BG!$D$10:$F$70,3,FALSE)</f>
        <v>#N/A</v>
      </c>
      <c r="H600" s="385" t="s">
        <v>1350</v>
      </c>
      <c r="I600" s="720">
        <v>1258536</v>
      </c>
      <c r="J600" s="314">
        <f t="shared" si="47"/>
        <v>1258.5360000000001</v>
      </c>
      <c r="K600" t="str">
        <f>+VLOOKUP(D600,'plan de cuentas'!C:G,4,0)</f>
        <v>PERDIDAS</v>
      </c>
      <c r="L600" t="str">
        <f>VLOOKUP(D600,'plan de cuentas'!C:H,5,0)</f>
        <v xml:space="preserve">Gastos administrativos </v>
      </c>
      <c r="M600" t="str">
        <f>VLOOKUP(D600,'plan de cuentas'!C:I,6,0)</f>
        <v>Gastos de Publicidad y Propaganda</v>
      </c>
      <c r="N600">
        <f>VLOOKUP(D600,'plan de cuentas'!C:J,7,0)</f>
        <v>0</v>
      </c>
      <c r="P600" t="str">
        <f t="shared" si="50"/>
        <v>77130</v>
      </c>
      <c r="Q600" t="str">
        <f t="shared" si="51"/>
        <v>73</v>
      </c>
    </row>
    <row r="601" spans="1:17" hidden="1" x14ac:dyDescent="0.25">
      <c r="A601" s="644" t="s">
        <v>5208</v>
      </c>
      <c r="B601" s="383">
        <v>6</v>
      </c>
      <c r="C601" s="709">
        <v>731077130001990</v>
      </c>
      <c r="D601" s="499" t="s">
        <v>1580</v>
      </c>
      <c r="E601" t="str">
        <f t="shared" si="48"/>
        <v>730107713000199</v>
      </c>
      <c r="F601" t="str">
        <f t="shared" si="49"/>
        <v>0</v>
      </c>
      <c r="G601" t="e">
        <f>+VLOOKUP(L601,BG!$D$10:$F$70,3,FALSE)</f>
        <v>#N/A</v>
      </c>
      <c r="H601" s="499" t="s">
        <v>1348</v>
      </c>
      <c r="I601" s="719">
        <v>142635351</v>
      </c>
      <c r="J601" s="314">
        <f t="shared" si="47"/>
        <v>142635.351</v>
      </c>
      <c r="K601" t="str">
        <f>+VLOOKUP(D601,'plan de cuentas'!C:G,4,0)</f>
        <v>PERDIDAS</v>
      </c>
      <c r="L601" t="str">
        <f>VLOOKUP(D601,'plan de cuentas'!C:H,5,0)</f>
        <v xml:space="preserve">Gastos administrativos </v>
      </c>
      <c r="M601" t="str">
        <f>VLOOKUP(D601,'plan de cuentas'!C:I,6,0)</f>
        <v>Gastos de Publicidad y Propaganda</v>
      </c>
      <c r="N601">
        <f>VLOOKUP(D601,'plan de cuentas'!C:J,7,0)</f>
        <v>0</v>
      </c>
      <c r="P601" t="str">
        <f t="shared" si="50"/>
        <v>77130</v>
      </c>
      <c r="Q601" t="str">
        <f t="shared" si="51"/>
        <v>73</v>
      </c>
    </row>
    <row r="602" spans="1:17" s="315" customFormat="1" x14ac:dyDescent="0.25">
      <c r="A602" s="644" t="s">
        <v>5208</v>
      </c>
      <c r="B602" s="702">
        <v>6</v>
      </c>
      <c r="C602" s="716">
        <v>731077130007990</v>
      </c>
      <c r="D602" s="708" t="s">
        <v>1351</v>
      </c>
      <c r="E602" s="315" t="str">
        <f t="shared" si="48"/>
        <v>730107713000799</v>
      </c>
      <c r="F602" s="315" t="str">
        <f t="shared" si="49"/>
        <v>0</v>
      </c>
      <c r="G602" t="e">
        <f>+VLOOKUP(L602,BG!$D$10:$F$70,3,FALSE)</f>
        <v>#N/A</v>
      </c>
      <c r="H602" s="708" t="s">
        <v>1352</v>
      </c>
      <c r="I602" s="729">
        <v>5163905</v>
      </c>
      <c r="J602" s="554">
        <f t="shared" si="47"/>
        <v>5163.9049999999997</v>
      </c>
      <c r="K602" s="315" t="str">
        <f>+VLOOKUP(D602,'plan de cuentas'!C:G,4,0)</f>
        <v>PERDIDAS</v>
      </c>
      <c r="L602" s="315" t="str">
        <f>VLOOKUP(D602,'plan de cuentas'!C:H,5,0)</f>
        <v xml:space="preserve">Gastos administrativos </v>
      </c>
      <c r="M602" s="315" t="str">
        <f>VLOOKUP(D602,'plan de cuentas'!C:I,6,0)</f>
        <v>Gastos de Publicidad y Propaganda</v>
      </c>
      <c r="N602" s="315">
        <f>VLOOKUP(D602,'plan de cuentas'!C:J,7,0)</f>
        <v>0</v>
      </c>
      <c r="P602" t="str">
        <f t="shared" si="50"/>
        <v>77130</v>
      </c>
      <c r="Q602" t="str">
        <f t="shared" si="51"/>
        <v>73</v>
      </c>
    </row>
    <row r="603" spans="1:17" hidden="1" x14ac:dyDescent="0.25">
      <c r="A603" s="644" t="s">
        <v>5208</v>
      </c>
      <c r="B603" s="383">
        <v>6</v>
      </c>
      <c r="C603" s="709">
        <v>731077130011990</v>
      </c>
      <c r="D603" s="499" t="s">
        <v>1581</v>
      </c>
      <c r="E603" t="str">
        <f t="shared" si="48"/>
        <v>730107713001199</v>
      </c>
      <c r="F603" t="str">
        <f t="shared" si="49"/>
        <v>0</v>
      </c>
      <c r="G603" t="e">
        <f>+VLOOKUP(L603,BG!$D$10:$F$70,3,FALSE)</f>
        <v>#N/A</v>
      </c>
      <c r="H603" s="499" t="s">
        <v>1805</v>
      </c>
      <c r="I603" s="719">
        <v>300000</v>
      </c>
      <c r="J603" s="314">
        <f t="shared" si="47"/>
        <v>300</v>
      </c>
      <c r="K603" t="str">
        <f>+VLOOKUP(D603,'plan de cuentas'!C:G,4,0)</f>
        <v>PERDIDAS</v>
      </c>
      <c r="L603" t="str">
        <f>VLOOKUP(D603,'plan de cuentas'!C:H,5,0)</f>
        <v xml:space="preserve">Gastos administrativos </v>
      </c>
      <c r="M603" t="str">
        <f>VLOOKUP(D603,'plan de cuentas'!C:I,6,0)</f>
        <v>Otros gastos de operación</v>
      </c>
      <c r="N603">
        <f>VLOOKUP(D603,'plan de cuentas'!C:J,7,0)</f>
        <v>0</v>
      </c>
      <c r="P603" t="str">
        <f t="shared" si="50"/>
        <v>77130</v>
      </c>
      <c r="Q603" t="str">
        <f t="shared" si="51"/>
        <v>73</v>
      </c>
    </row>
    <row r="604" spans="1:17" hidden="1" x14ac:dyDescent="0.25">
      <c r="A604" s="644" t="s">
        <v>5208</v>
      </c>
      <c r="B604" s="384">
        <v>6</v>
      </c>
      <c r="C604" s="710">
        <v>731077130016990</v>
      </c>
      <c r="D604" s="385" t="s">
        <v>1494</v>
      </c>
      <c r="E604" t="str">
        <f t="shared" si="48"/>
        <v>730107713001699</v>
      </c>
      <c r="F604" t="str">
        <f t="shared" si="49"/>
        <v>0</v>
      </c>
      <c r="G604" t="e">
        <f>+VLOOKUP(L604,BG!$D$10:$F$70,3,FALSE)</f>
        <v>#N/A</v>
      </c>
      <c r="H604" s="385" t="s">
        <v>2810</v>
      </c>
      <c r="I604" s="720">
        <v>8243220</v>
      </c>
      <c r="J604" s="314">
        <f t="shared" si="47"/>
        <v>8243.2199999999993</v>
      </c>
      <c r="K604" t="str">
        <f>+VLOOKUP(D604,'plan de cuentas'!C:G,4,0)</f>
        <v>PERDIDAS</v>
      </c>
      <c r="L604" t="str">
        <f>VLOOKUP(D604,'plan de cuentas'!C:H,5,0)</f>
        <v xml:space="preserve">Gastos administrativos </v>
      </c>
      <c r="M604" t="str">
        <f>VLOOKUP(D604,'plan de cuentas'!C:I,6,0)</f>
        <v>Gastos de Publicidad y Propaganda</v>
      </c>
      <c r="N604">
        <f>VLOOKUP(D604,'plan de cuentas'!C:J,7,0)</f>
        <v>0</v>
      </c>
      <c r="P604" t="str">
        <f t="shared" si="50"/>
        <v>77130</v>
      </c>
      <c r="Q604" t="str">
        <f t="shared" si="51"/>
        <v>73</v>
      </c>
    </row>
    <row r="605" spans="1:17" hidden="1" x14ac:dyDescent="0.25">
      <c r="A605" s="644" t="s">
        <v>5208</v>
      </c>
      <c r="B605" s="383">
        <v>6</v>
      </c>
      <c r="C605" s="709">
        <v>731077132006990</v>
      </c>
      <c r="D605" s="499" t="s">
        <v>2500</v>
      </c>
      <c r="E605" t="str">
        <f t="shared" si="48"/>
        <v>730107713200699</v>
      </c>
      <c r="F605" t="str">
        <f t="shared" si="49"/>
        <v>0</v>
      </c>
      <c r="G605" t="e">
        <f>+VLOOKUP(L605,BG!$D$10:$F$70,3,FALSE)</f>
        <v>#N/A</v>
      </c>
      <c r="H605" s="499" t="s">
        <v>2815</v>
      </c>
      <c r="I605" s="719">
        <v>195487307</v>
      </c>
      <c r="J605" s="314">
        <f t="shared" si="47"/>
        <v>195487.307</v>
      </c>
      <c r="K605" t="str">
        <f>+VLOOKUP(D605,'plan de cuentas'!C:G,4,0)</f>
        <v>PERDIDAS</v>
      </c>
      <c r="L605" t="str">
        <f>VLOOKUP(D605,'plan de cuentas'!C:H,5,0)</f>
        <v xml:space="preserve">Gastos administrativos </v>
      </c>
      <c r="M605" t="str">
        <f>VLOOKUP(D605,'plan de cuentas'!C:I,6,0)</f>
        <v>Otros gastos de operación</v>
      </c>
      <c r="N605">
        <f>VLOOKUP(D605,'plan de cuentas'!C:J,7,0)</f>
        <v>0</v>
      </c>
      <c r="P605" t="str">
        <f t="shared" si="50"/>
        <v>77132</v>
      </c>
      <c r="Q605" t="str">
        <f t="shared" si="51"/>
        <v>73</v>
      </c>
    </row>
    <row r="606" spans="1:17" hidden="1" x14ac:dyDescent="0.25">
      <c r="A606" s="644" t="s">
        <v>5208</v>
      </c>
      <c r="B606" s="384">
        <v>6</v>
      </c>
      <c r="C606" s="710">
        <v>731077132008990</v>
      </c>
      <c r="D606" s="385" t="s">
        <v>2501</v>
      </c>
      <c r="E606" t="str">
        <f t="shared" si="48"/>
        <v>730107713200899</v>
      </c>
      <c r="F606" t="str">
        <f t="shared" si="49"/>
        <v>0</v>
      </c>
      <c r="G606" t="e">
        <f>+VLOOKUP(L606,BG!$D$10:$F$70,3,FALSE)</f>
        <v>#N/A</v>
      </c>
      <c r="H606" s="385" t="s">
        <v>1354</v>
      </c>
      <c r="I606" s="720">
        <v>44738980</v>
      </c>
      <c r="J606" s="314">
        <f t="shared" si="47"/>
        <v>44738.98</v>
      </c>
      <c r="K606" t="str">
        <f>+VLOOKUP(D606,'plan de cuentas'!C:G,4,0)</f>
        <v>PERDIDAS</v>
      </c>
      <c r="L606" t="str">
        <f>VLOOKUP(D606,'plan de cuentas'!C:H,5,0)</f>
        <v xml:space="preserve">Gastos administrativos </v>
      </c>
      <c r="M606" t="str">
        <f>VLOOKUP(D606,'plan de cuentas'!C:I,6,0)</f>
        <v>Otros gastos de operación</v>
      </c>
      <c r="N606">
        <f>VLOOKUP(D606,'plan de cuentas'!C:J,7,0)</f>
        <v>0</v>
      </c>
      <c r="P606" t="str">
        <f t="shared" si="50"/>
        <v>77132</v>
      </c>
      <c r="Q606" t="str">
        <f t="shared" si="51"/>
        <v>73</v>
      </c>
    </row>
    <row r="607" spans="1:17" hidden="1" x14ac:dyDescent="0.25">
      <c r="A607" s="644" t="s">
        <v>5208</v>
      </c>
      <c r="B607" s="383">
        <v>6</v>
      </c>
      <c r="C607" s="709">
        <v>731077140000990</v>
      </c>
      <c r="D607" s="499" t="s">
        <v>1525</v>
      </c>
      <c r="E607" t="str">
        <f t="shared" si="48"/>
        <v>730107714000099</v>
      </c>
      <c r="F607" t="str">
        <f t="shared" si="49"/>
        <v>0</v>
      </c>
      <c r="G607" t="e">
        <f>+VLOOKUP(L607,BG!$D$10:$F$70,3,FALSE)</f>
        <v>#N/A</v>
      </c>
      <c r="H607" s="499" t="s">
        <v>1524</v>
      </c>
      <c r="I607" s="719">
        <v>206762903</v>
      </c>
      <c r="J607" s="314">
        <f t="shared" si="47"/>
        <v>206762.90299999999</v>
      </c>
      <c r="K607" t="str">
        <f>+VLOOKUP(D607,'plan de cuentas'!C:G,4,0)</f>
        <v>PERDIDAS</v>
      </c>
      <c r="L607" t="str">
        <f>VLOOKUP(D607,'plan de cuentas'!C:H,5,0)</f>
        <v xml:space="preserve">Gastos administrativos </v>
      </c>
      <c r="M607" t="str">
        <f>VLOOKUP(D607,'plan de cuentas'!C:I,6,0)</f>
        <v>Honorarios profesionales y asesoramiento</v>
      </c>
      <c r="N607">
        <f>VLOOKUP(D607,'plan de cuentas'!C:J,7,0)</f>
        <v>0</v>
      </c>
      <c r="P607" t="str">
        <f t="shared" si="50"/>
        <v>77140</v>
      </c>
      <c r="Q607" t="str">
        <f t="shared" si="51"/>
        <v>73</v>
      </c>
    </row>
    <row r="608" spans="1:17" hidden="1" x14ac:dyDescent="0.25">
      <c r="A608" s="644" t="s">
        <v>5208</v>
      </c>
      <c r="B608" s="384">
        <v>6</v>
      </c>
      <c r="C608" s="710">
        <v>731077144001010</v>
      </c>
      <c r="D608" s="385" t="s">
        <v>1582</v>
      </c>
      <c r="E608" t="str">
        <f t="shared" si="48"/>
        <v>730107714400101</v>
      </c>
      <c r="F608" t="str">
        <f t="shared" si="49"/>
        <v>0</v>
      </c>
      <c r="G608" t="e">
        <f>+VLOOKUP(L608,BG!$D$10:$F$70,3,FALSE)</f>
        <v>#N/A</v>
      </c>
      <c r="H608" s="385" t="s">
        <v>1659</v>
      </c>
      <c r="I608" s="720">
        <v>330566850</v>
      </c>
      <c r="J608" s="314">
        <f t="shared" si="47"/>
        <v>330566.84999999998</v>
      </c>
      <c r="K608" t="str">
        <f>+VLOOKUP(D608,'plan de cuentas'!C:G,4,0)</f>
        <v>PERDIDAS</v>
      </c>
      <c r="L608" t="str">
        <f>VLOOKUP(D608,'plan de cuentas'!C:H,5,0)</f>
        <v xml:space="preserve">Gastos administrativos </v>
      </c>
      <c r="M608" t="str">
        <f>VLOOKUP(D608,'plan de cuentas'!C:I,6,0)</f>
        <v>Otros gastos de operación</v>
      </c>
      <c r="N608">
        <f>VLOOKUP(D608,'plan de cuentas'!C:J,7,0)</f>
        <v>0</v>
      </c>
      <c r="P608" t="str">
        <f t="shared" si="50"/>
        <v>77144</v>
      </c>
      <c r="Q608" t="str">
        <f t="shared" si="51"/>
        <v>73</v>
      </c>
    </row>
    <row r="609" spans="1:17" s="315" customFormat="1" hidden="1" x14ac:dyDescent="0.25">
      <c r="A609" s="644" t="s">
        <v>5208</v>
      </c>
      <c r="B609" s="704">
        <v>6</v>
      </c>
      <c r="C609" s="717">
        <v>731077144002990</v>
      </c>
      <c r="D609" s="567" t="s">
        <v>1355</v>
      </c>
      <c r="E609" s="315" t="str">
        <f t="shared" si="48"/>
        <v>730107714400299</v>
      </c>
      <c r="F609" s="315" t="str">
        <f t="shared" si="49"/>
        <v>0</v>
      </c>
      <c r="G609" t="e">
        <f>+VLOOKUP(L609,BG!$D$10:$F$70,3,FALSE)</f>
        <v>#N/A</v>
      </c>
      <c r="H609" s="567" t="s">
        <v>1356</v>
      </c>
      <c r="I609" s="730">
        <v>47741115</v>
      </c>
      <c r="J609" s="554">
        <f t="shared" si="47"/>
        <v>47741.114999999998</v>
      </c>
      <c r="K609" s="315" t="str">
        <f>+VLOOKUP(D609,'plan de cuentas'!C:G,4,0)</f>
        <v>PERDIDAS</v>
      </c>
      <c r="L609" s="315" t="str">
        <f>VLOOKUP(D609,'plan de cuentas'!C:H,5,0)</f>
        <v xml:space="preserve">Gastos administrativos </v>
      </c>
      <c r="M609" s="315" t="str">
        <f>VLOOKUP(D609,'plan de cuentas'!C:I,6,0)</f>
        <v>Otros gastos de operación</v>
      </c>
      <c r="N609" s="315">
        <f>VLOOKUP(D609,'plan de cuentas'!C:J,7,0)</f>
        <v>0</v>
      </c>
      <c r="P609" t="str">
        <f t="shared" si="50"/>
        <v>77144</v>
      </c>
      <c r="Q609" t="str">
        <f t="shared" si="51"/>
        <v>73</v>
      </c>
    </row>
    <row r="610" spans="1:17" hidden="1" x14ac:dyDescent="0.25">
      <c r="A610" s="644" t="s">
        <v>5208</v>
      </c>
      <c r="B610" s="384">
        <v>6</v>
      </c>
      <c r="C610" s="710">
        <v>731077144003990</v>
      </c>
      <c r="D610" s="385" t="s">
        <v>1357</v>
      </c>
      <c r="E610" t="str">
        <f t="shared" si="48"/>
        <v>730107714400399</v>
      </c>
      <c r="F610" t="str">
        <f t="shared" si="49"/>
        <v>0</v>
      </c>
      <c r="G610" t="e">
        <f>+VLOOKUP(L610,BG!$D$10:$F$70,3,FALSE)</f>
        <v>#N/A</v>
      </c>
      <c r="H610" s="385" t="s">
        <v>1358</v>
      </c>
      <c r="I610" s="720">
        <v>1102306442</v>
      </c>
      <c r="J610" s="314">
        <f t="shared" si="47"/>
        <v>1102306.442</v>
      </c>
      <c r="K610" t="str">
        <f>+VLOOKUP(D610,'plan de cuentas'!C:G,4,0)</f>
        <v>PERDIDAS</v>
      </c>
      <c r="L610" t="str">
        <f>VLOOKUP(D610,'plan de cuentas'!C:H,5,0)</f>
        <v xml:space="preserve">Gastos administrativos </v>
      </c>
      <c r="M610" t="str">
        <f>VLOOKUP(D610,'plan de cuentas'!C:I,6,0)</f>
        <v>Otros gastos de operación</v>
      </c>
      <c r="N610">
        <f>VLOOKUP(D610,'plan de cuentas'!C:J,7,0)</f>
        <v>0</v>
      </c>
      <c r="P610" t="str">
        <f t="shared" si="50"/>
        <v>77144</v>
      </c>
      <c r="Q610" t="str">
        <f t="shared" si="51"/>
        <v>73</v>
      </c>
    </row>
    <row r="611" spans="1:17" hidden="1" x14ac:dyDescent="0.25">
      <c r="A611" s="644" t="s">
        <v>5208</v>
      </c>
      <c r="B611" s="383">
        <v>6</v>
      </c>
      <c r="C611" s="709">
        <v>731077144004990</v>
      </c>
      <c r="D611" s="499" t="s">
        <v>1497</v>
      </c>
      <c r="E611" t="str">
        <f t="shared" si="48"/>
        <v>730107714400499</v>
      </c>
      <c r="F611" t="str">
        <f t="shared" si="49"/>
        <v>0</v>
      </c>
      <c r="G611" t="e">
        <f>+VLOOKUP(L611,BG!$D$10:$F$70,3,FALSE)</f>
        <v>#N/A</v>
      </c>
      <c r="H611" s="499" t="s">
        <v>1498</v>
      </c>
      <c r="I611" s="719">
        <v>1099999</v>
      </c>
      <c r="J611" s="314">
        <f t="shared" si="47"/>
        <v>1099.999</v>
      </c>
      <c r="K611" t="str">
        <f>+VLOOKUP(D611,'plan de cuentas'!C:G,4,0)</f>
        <v>PERDIDAS</v>
      </c>
      <c r="L611" t="str">
        <f>VLOOKUP(D611,'plan de cuentas'!C:H,5,0)</f>
        <v xml:space="preserve">Gastos administrativos </v>
      </c>
      <c r="M611" t="str">
        <f>VLOOKUP(D611,'plan de cuentas'!C:I,6,0)</f>
        <v>Otros gastos de operación</v>
      </c>
      <c r="N611">
        <f>VLOOKUP(D611,'plan de cuentas'!C:J,7,0)</f>
        <v>0</v>
      </c>
      <c r="P611" t="str">
        <f t="shared" si="50"/>
        <v>77144</v>
      </c>
      <c r="Q611" t="str">
        <f t="shared" si="51"/>
        <v>73</v>
      </c>
    </row>
    <row r="612" spans="1:17" s="315" customFormat="1" x14ac:dyDescent="0.25">
      <c r="A612" s="644" t="s">
        <v>5208</v>
      </c>
      <c r="B612" s="702">
        <v>6</v>
      </c>
      <c r="C612" s="716">
        <v>731077144009990</v>
      </c>
      <c r="D612" s="708" t="s">
        <v>1499</v>
      </c>
      <c r="E612" s="315" t="str">
        <f t="shared" si="48"/>
        <v>730107714400999</v>
      </c>
      <c r="F612" s="315" t="str">
        <f t="shared" si="49"/>
        <v>0</v>
      </c>
      <c r="G612" t="e">
        <f>+VLOOKUP(L612,BG!$D$10:$F$70,3,FALSE)</f>
        <v>#N/A</v>
      </c>
      <c r="H612" s="708" t="s">
        <v>1500</v>
      </c>
      <c r="I612" s="729">
        <v>56141041</v>
      </c>
      <c r="J612" s="554">
        <f t="shared" si="47"/>
        <v>56141.040999999997</v>
      </c>
      <c r="K612" s="315" t="str">
        <f>+VLOOKUP(D612,'plan de cuentas'!C:G,4,0)</f>
        <v>PERDIDAS</v>
      </c>
      <c r="L612" s="315" t="str">
        <f>VLOOKUP(D612,'plan de cuentas'!C:H,5,0)</f>
        <v xml:space="preserve">Gastos administrativos </v>
      </c>
      <c r="M612" s="315" t="str">
        <f>VLOOKUP(D612,'plan de cuentas'!C:I,6,0)</f>
        <v>Otros gastos de operación</v>
      </c>
      <c r="N612" s="315">
        <f>VLOOKUP(D612,'plan de cuentas'!C:J,7,0)</f>
        <v>0</v>
      </c>
      <c r="P612" t="str">
        <f t="shared" si="50"/>
        <v>77144</v>
      </c>
      <c r="Q612" t="str">
        <f t="shared" si="51"/>
        <v>73</v>
      </c>
    </row>
    <row r="613" spans="1:17" s="315" customFormat="1" x14ac:dyDescent="0.25">
      <c r="A613" s="644" t="s">
        <v>5208</v>
      </c>
      <c r="B613" s="704">
        <v>6</v>
      </c>
      <c r="C613" s="717">
        <v>731077144014990</v>
      </c>
      <c r="D613" s="567" t="s">
        <v>1359</v>
      </c>
      <c r="E613" s="315" t="str">
        <f t="shared" si="48"/>
        <v>730107714401499</v>
      </c>
      <c r="F613" s="315" t="str">
        <f t="shared" si="49"/>
        <v>0</v>
      </c>
      <c r="G613" t="e">
        <f>+VLOOKUP(L613,BG!$D$10:$F$70,3,FALSE)</f>
        <v>#N/A</v>
      </c>
      <c r="H613" s="567" t="s">
        <v>1360</v>
      </c>
      <c r="I613" s="730">
        <v>456958415</v>
      </c>
      <c r="J613" s="554">
        <f t="shared" si="47"/>
        <v>456958.41499999998</v>
      </c>
      <c r="K613" s="315" t="str">
        <f>+VLOOKUP(D613,'plan de cuentas'!C:G,4,0)</f>
        <v>PERDIDAS</v>
      </c>
      <c r="L613" s="315" t="str">
        <f>VLOOKUP(D613,'plan de cuentas'!C:H,5,0)</f>
        <v xml:space="preserve">Gastos administrativos </v>
      </c>
      <c r="M613" s="315" t="str">
        <f>VLOOKUP(D613,'plan de cuentas'!C:I,6,0)</f>
        <v>Otros gastos de operación</v>
      </c>
      <c r="N613" s="315">
        <f>VLOOKUP(D613,'plan de cuentas'!C:J,7,0)</f>
        <v>0</v>
      </c>
      <c r="P613" t="str">
        <f t="shared" si="50"/>
        <v>77144</v>
      </c>
      <c r="Q613" t="str">
        <f t="shared" si="51"/>
        <v>73</v>
      </c>
    </row>
    <row r="614" spans="1:17" hidden="1" x14ac:dyDescent="0.25">
      <c r="A614" s="644" t="s">
        <v>5208</v>
      </c>
      <c r="B614" s="384">
        <v>6</v>
      </c>
      <c r="C614" s="710">
        <v>731077144019990</v>
      </c>
      <c r="D614" s="385" t="s">
        <v>1361</v>
      </c>
      <c r="E614" t="str">
        <f t="shared" si="48"/>
        <v>730107714401999</v>
      </c>
      <c r="F614" t="str">
        <f t="shared" si="49"/>
        <v>0</v>
      </c>
      <c r="G614" t="e">
        <f>+VLOOKUP(L614,BG!$D$10:$F$70,3,FALSE)</f>
        <v>#N/A</v>
      </c>
      <c r="H614" s="385" t="s">
        <v>1362</v>
      </c>
      <c r="I614" s="720">
        <v>28740788</v>
      </c>
      <c r="J614" s="314">
        <f t="shared" si="47"/>
        <v>28740.788</v>
      </c>
      <c r="K614" t="str">
        <f>+VLOOKUP(D614,'plan de cuentas'!C:G,4,0)</f>
        <v>PERDIDAS</v>
      </c>
      <c r="L614" t="str">
        <f>VLOOKUP(D614,'plan de cuentas'!C:H,5,0)</f>
        <v xml:space="preserve">Gastos administrativos </v>
      </c>
      <c r="M614" t="str">
        <f>VLOOKUP(D614,'plan de cuentas'!C:I,6,0)</f>
        <v>Otros gastos de operación</v>
      </c>
      <c r="N614">
        <f>VLOOKUP(D614,'plan de cuentas'!C:J,7,0)</f>
        <v>0</v>
      </c>
      <c r="P614" t="str">
        <f t="shared" si="50"/>
        <v>77144</v>
      </c>
      <c r="Q614" t="str">
        <f t="shared" si="51"/>
        <v>73</v>
      </c>
    </row>
    <row r="615" spans="1:17" hidden="1" x14ac:dyDescent="0.25">
      <c r="A615" s="644" t="s">
        <v>5208</v>
      </c>
      <c r="B615" s="383">
        <v>6</v>
      </c>
      <c r="C615" s="709">
        <v>731077144023990</v>
      </c>
      <c r="D615" s="499" t="s">
        <v>1363</v>
      </c>
      <c r="E615" t="str">
        <f t="shared" si="48"/>
        <v>730107714402399</v>
      </c>
      <c r="F615" t="str">
        <f t="shared" si="49"/>
        <v>0</v>
      </c>
      <c r="G615" t="e">
        <f>+VLOOKUP(L615,BG!$D$10:$F$70,3,FALSE)</f>
        <v>#N/A</v>
      </c>
      <c r="H615" s="499" t="s">
        <v>1364</v>
      </c>
      <c r="I615" s="719">
        <v>160000</v>
      </c>
      <c r="J615" s="314">
        <f t="shared" si="47"/>
        <v>160</v>
      </c>
      <c r="K615" t="str">
        <f>+VLOOKUP(D615,'plan de cuentas'!C:G,4,0)</f>
        <v>PERDIDAS</v>
      </c>
      <c r="L615" t="str">
        <f>VLOOKUP(D615,'plan de cuentas'!C:H,5,0)</f>
        <v xml:space="preserve">Gastos administrativos </v>
      </c>
      <c r="M615" t="str">
        <f>VLOOKUP(D615,'plan de cuentas'!C:I,6,0)</f>
        <v>Otros gastos de operación</v>
      </c>
      <c r="N615">
        <f>VLOOKUP(D615,'plan de cuentas'!C:J,7,0)</f>
        <v>0</v>
      </c>
      <c r="P615" t="str">
        <f t="shared" si="50"/>
        <v>77144</v>
      </c>
      <c r="Q615" t="str">
        <f t="shared" si="51"/>
        <v>73</v>
      </c>
    </row>
    <row r="616" spans="1:17" hidden="1" x14ac:dyDescent="0.25">
      <c r="A616" s="644" t="s">
        <v>5208</v>
      </c>
      <c r="B616">
        <v>6</v>
      </c>
      <c r="C616" s="718">
        <v>731077144027990</v>
      </c>
      <c r="D616" s="382" t="s">
        <v>2503</v>
      </c>
      <c r="E616" t="str">
        <f t="shared" si="48"/>
        <v>730107714402799</v>
      </c>
      <c r="F616" t="str">
        <f t="shared" si="49"/>
        <v>0</v>
      </c>
      <c r="G616" t="e">
        <f>+VLOOKUP(L616,BG!$D$10:$F$70,3,FALSE)</f>
        <v>#N/A</v>
      </c>
      <c r="H616" s="382" t="s">
        <v>1325</v>
      </c>
      <c r="I616" s="731">
        <v>6401400</v>
      </c>
      <c r="J616" s="314">
        <f t="shared" si="47"/>
        <v>6401.4</v>
      </c>
      <c r="K616" t="str">
        <f>+VLOOKUP(D616,'plan de cuentas'!C:G,4,0)</f>
        <v>PERDIDAS</v>
      </c>
      <c r="L616" t="str">
        <f>VLOOKUP(D616,'plan de cuentas'!C:H,5,0)</f>
        <v xml:space="preserve">Gastos administrativos </v>
      </c>
      <c r="M616" t="str">
        <f>VLOOKUP(D616,'plan de cuentas'!C:I,6,0)</f>
        <v>Otros gastos de operación</v>
      </c>
      <c r="N616">
        <f>VLOOKUP(D616,'plan de cuentas'!C:J,7,0)</f>
        <v>0</v>
      </c>
      <c r="P616" t="str">
        <f t="shared" si="50"/>
        <v>77144</v>
      </c>
      <c r="Q616" t="str">
        <f t="shared" si="51"/>
        <v>73</v>
      </c>
    </row>
    <row r="617" spans="1:17" hidden="1" x14ac:dyDescent="0.25">
      <c r="A617" s="644" t="s">
        <v>5208</v>
      </c>
      <c r="B617">
        <v>6</v>
      </c>
      <c r="C617" s="718">
        <v>731077144028990</v>
      </c>
      <c r="D617" s="382" t="s">
        <v>1585</v>
      </c>
      <c r="E617" t="str">
        <f t="shared" si="48"/>
        <v>730107714402899</v>
      </c>
      <c r="F617" t="str">
        <f t="shared" si="49"/>
        <v>0</v>
      </c>
      <c r="G617" t="e">
        <f>+VLOOKUP(L617,BG!$D$10:$F$70,3,FALSE)</f>
        <v>#N/A</v>
      </c>
      <c r="H617" s="382" t="s">
        <v>1806</v>
      </c>
      <c r="I617" s="731">
        <v>600000</v>
      </c>
      <c r="J617" s="314">
        <f t="shared" si="47"/>
        <v>600</v>
      </c>
      <c r="K617" t="str">
        <f>+VLOOKUP(D617,'plan de cuentas'!C:G,4,0)</f>
        <v>PERDIDAS</v>
      </c>
      <c r="L617" t="str">
        <f>VLOOKUP(D617,'plan de cuentas'!C:H,5,0)</f>
        <v xml:space="preserve">Gastos administrativos </v>
      </c>
      <c r="M617" t="str">
        <f>VLOOKUP(D617,'plan de cuentas'!C:I,6,0)</f>
        <v>Otros gastos de operación</v>
      </c>
      <c r="N617">
        <f>VLOOKUP(D617,'plan de cuentas'!C:J,7,0)</f>
        <v>0</v>
      </c>
      <c r="P617" t="str">
        <f t="shared" si="50"/>
        <v>77144</v>
      </c>
      <c r="Q617" t="str">
        <f t="shared" si="51"/>
        <v>73</v>
      </c>
    </row>
    <row r="618" spans="1:17" hidden="1" x14ac:dyDescent="0.25">
      <c r="A618" s="644" t="s">
        <v>5208</v>
      </c>
      <c r="B618">
        <v>6</v>
      </c>
      <c r="C618" s="718">
        <v>731077144038990</v>
      </c>
      <c r="D618" s="382" t="s">
        <v>1365</v>
      </c>
      <c r="E618" t="str">
        <f t="shared" si="48"/>
        <v>730107714403899</v>
      </c>
      <c r="F618" t="str">
        <f t="shared" si="49"/>
        <v>0</v>
      </c>
      <c r="G618" t="e">
        <f>+VLOOKUP(L618,BG!$D$10:$F$70,3,FALSE)</f>
        <v>#N/A</v>
      </c>
      <c r="H618" s="382" t="s">
        <v>1366</v>
      </c>
      <c r="I618" s="731">
        <v>61303380</v>
      </c>
      <c r="J618" s="314">
        <f t="shared" si="47"/>
        <v>61303.38</v>
      </c>
      <c r="K618" t="str">
        <f>+VLOOKUP(D618,'plan de cuentas'!C:G,4,0)</f>
        <v>PERDIDAS</v>
      </c>
      <c r="L618" t="str">
        <f>VLOOKUP(D618,'plan de cuentas'!C:H,5,0)</f>
        <v xml:space="preserve">Gastos administrativos </v>
      </c>
      <c r="M618" t="str">
        <f>VLOOKUP(D618,'plan de cuentas'!C:I,6,0)</f>
        <v>Otros gastos de operación</v>
      </c>
      <c r="N618">
        <f>VLOOKUP(D618,'plan de cuentas'!C:J,7,0)</f>
        <v>0</v>
      </c>
      <c r="P618" t="str">
        <f t="shared" si="50"/>
        <v>77144</v>
      </c>
      <c r="Q618" t="str">
        <f t="shared" si="51"/>
        <v>73</v>
      </c>
    </row>
    <row r="619" spans="1:17" x14ac:dyDescent="0.25">
      <c r="A619" s="644" t="s">
        <v>5208</v>
      </c>
      <c r="B619">
        <v>6</v>
      </c>
      <c r="C619" s="718">
        <v>731077144039990</v>
      </c>
      <c r="D619" s="382" t="s">
        <v>5233</v>
      </c>
      <c r="E619" t="str">
        <f t="shared" si="48"/>
        <v>730107714403999</v>
      </c>
      <c r="F619" t="str">
        <f t="shared" si="49"/>
        <v>0</v>
      </c>
      <c r="G619" t="e">
        <f>+VLOOKUP(L619,BG!$D$10:$F$70,3,FALSE)</f>
        <v>#N/A</v>
      </c>
      <c r="H619" s="382" t="s">
        <v>5266</v>
      </c>
      <c r="I619" s="731">
        <v>550366667</v>
      </c>
      <c r="J619" s="314">
        <f t="shared" si="47"/>
        <v>550366.66700000002</v>
      </c>
      <c r="K619" t="str">
        <f>+VLOOKUP(D619,'plan de cuentas'!C:G,4,0)</f>
        <v>PERDIDAS</v>
      </c>
      <c r="L619" t="str">
        <f>VLOOKUP(D619,'plan de cuentas'!C:H,5,0)</f>
        <v>Costos</v>
      </c>
      <c r="M619" t="s">
        <v>5573</v>
      </c>
      <c r="N619">
        <f>VLOOKUP(D619,'plan de cuentas'!C:J,7,0)</f>
        <v>0</v>
      </c>
      <c r="P619" t="str">
        <f t="shared" si="50"/>
        <v>77144</v>
      </c>
      <c r="Q619" t="str">
        <f t="shared" si="51"/>
        <v>73</v>
      </c>
    </row>
    <row r="620" spans="1:17" hidden="1" x14ac:dyDescent="0.25">
      <c r="A620" s="644" t="s">
        <v>5208</v>
      </c>
      <c r="B620">
        <v>6</v>
      </c>
      <c r="C620" s="718">
        <v>731077144074990</v>
      </c>
      <c r="D620" s="382" t="s">
        <v>2505</v>
      </c>
      <c r="E620" t="str">
        <f t="shared" si="48"/>
        <v>730107714407499</v>
      </c>
      <c r="F620" t="str">
        <f t="shared" si="49"/>
        <v>0</v>
      </c>
      <c r="G620" t="e">
        <f>+VLOOKUP(L620,BG!$D$10:$F$70,3,FALSE)</f>
        <v>#N/A</v>
      </c>
      <c r="H620" s="382" t="s">
        <v>2818</v>
      </c>
      <c r="I620" s="731">
        <v>20702260</v>
      </c>
      <c r="J620" s="314">
        <f t="shared" si="47"/>
        <v>20702.259999999998</v>
      </c>
      <c r="K620" t="str">
        <f>+VLOOKUP(D620,'plan de cuentas'!C:G,4,0)</f>
        <v>PERDIDAS</v>
      </c>
      <c r="L620" t="str">
        <f>VLOOKUP(D620,'plan de cuentas'!C:H,5,0)</f>
        <v xml:space="preserve">Gastos administrativos </v>
      </c>
      <c r="M620" t="str">
        <f>VLOOKUP(D620,'plan de cuentas'!C:I,6,0)</f>
        <v>Otros gastos de operación</v>
      </c>
      <c r="N620">
        <f>VLOOKUP(D620,'plan de cuentas'!C:J,7,0)</f>
        <v>0</v>
      </c>
      <c r="P620" t="str">
        <f t="shared" si="50"/>
        <v>77144</v>
      </c>
      <c r="Q620" t="str">
        <f t="shared" si="51"/>
        <v>73</v>
      </c>
    </row>
    <row r="621" spans="1:17" hidden="1" x14ac:dyDescent="0.25">
      <c r="A621" s="644" t="s">
        <v>5208</v>
      </c>
      <c r="B621">
        <v>6</v>
      </c>
      <c r="C621" s="718">
        <v>731077144077990</v>
      </c>
      <c r="D621" s="382" t="s">
        <v>1588</v>
      </c>
      <c r="E621" t="str">
        <f t="shared" si="48"/>
        <v>730107714407799</v>
      </c>
      <c r="F621" t="str">
        <f t="shared" si="49"/>
        <v>0</v>
      </c>
      <c r="G621" t="e">
        <f>+VLOOKUP(L621,BG!$D$10:$F$70,3,FALSE)</f>
        <v>#N/A</v>
      </c>
      <c r="H621" s="382" t="s">
        <v>1616</v>
      </c>
      <c r="I621" s="731">
        <v>2367261</v>
      </c>
      <c r="J621" s="314">
        <f t="shared" si="47"/>
        <v>2367.261</v>
      </c>
      <c r="K621" t="str">
        <f>+VLOOKUP(D621,'plan de cuentas'!C:G,4,0)</f>
        <v>PERDIDAS</v>
      </c>
      <c r="L621" t="str">
        <f>VLOOKUP(D621,'plan de cuentas'!C:H,5,0)</f>
        <v xml:space="preserve">Gastos administrativos </v>
      </c>
      <c r="M621" t="str">
        <f>VLOOKUP(D621,'plan de cuentas'!C:I,6,0)</f>
        <v>Otros gastos de operación</v>
      </c>
      <c r="N621">
        <f>VLOOKUP(D621,'plan de cuentas'!C:J,7,0)</f>
        <v>0</v>
      </c>
      <c r="P621" t="str">
        <f t="shared" si="50"/>
        <v>77144</v>
      </c>
      <c r="Q621" t="str">
        <f t="shared" si="51"/>
        <v>73</v>
      </c>
    </row>
    <row r="622" spans="1:17" hidden="1" x14ac:dyDescent="0.25">
      <c r="A622" s="644" t="s">
        <v>5208</v>
      </c>
      <c r="B622">
        <v>6</v>
      </c>
      <c r="C622" s="718">
        <v>731077144079990</v>
      </c>
      <c r="D622" s="382" t="s">
        <v>1367</v>
      </c>
      <c r="E622" t="str">
        <f t="shared" si="48"/>
        <v>730107714407999</v>
      </c>
      <c r="F622" t="str">
        <f t="shared" si="49"/>
        <v>0</v>
      </c>
      <c r="G622" t="e">
        <f>+VLOOKUP(L622,BG!$D$10:$F$70,3,FALSE)</f>
        <v>#N/A</v>
      </c>
      <c r="H622" s="382" t="s">
        <v>1368</v>
      </c>
      <c r="I622" s="731">
        <v>278789016</v>
      </c>
      <c r="J622" s="314">
        <f t="shared" si="47"/>
        <v>278789.016</v>
      </c>
      <c r="K622" t="str">
        <f>+VLOOKUP(D622,'plan de cuentas'!C:G,4,0)</f>
        <v>PERDIDAS</v>
      </c>
      <c r="L622" t="str">
        <f>VLOOKUP(D622,'plan de cuentas'!C:H,5,0)</f>
        <v>Costos</v>
      </c>
      <c r="M622" t="s">
        <v>1669</v>
      </c>
      <c r="N622">
        <f>VLOOKUP(D622,'plan de cuentas'!C:J,7,0)</f>
        <v>0</v>
      </c>
      <c r="P622" t="str">
        <f t="shared" si="50"/>
        <v>77144</v>
      </c>
      <c r="Q622" t="str">
        <f t="shared" si="51"/>
        <v>73</v>
      </c>
    </row>
    <row r="623" spans="1:17" hidden="1" x14ac:dyDescent="0.25">
      <c r="A623" s="644" t="s">
        <v>5208</v>
      </c>
      <c r="B623">
        <v>6</v>
      </c>
      <c r="C623" s="718">
        <v>731077144081990</v>
      </c>
      <c r="D623" s="382" t="s">
        <v>1526</v>
      </c>
      <c r="E623" t="str">
        <f t="shared" si="48"/>
        <v>730107714408199</v>
      </c>
      <c r="F623" t="str">
        <f t="shared" si="49"/>
        <v>0</v>
      </c>
      <c r="G623" t="e">
        <f>+VLOOKUP(L623,BG!$D$10:$F$70,3,FALSE)</f>
        <v>#N/A</v>
      </c>
      <c r="H623" s="382" t="s">
        <v>1527</v>
      </c>
      <c r="I623" s="731">
        <v>4197236783</v>
      </c>
      <c r="J623" s="314">
        <f t="shared" si="47"/>
        <v>4197236.7829999998</v>
      </c>
      <c r="K623" t="str">
        <f>+VLOOKUP(D623,'plan de cuentas'!C:G,4,0)</f>
        <v>PERDIDAS</v>
      </c>
      <c r="L623" t="str">
        <f>VLOOKUP(D623,'plan de cuentas'!C:H,5,0)</f>
        <v>Otros Ingresos/Egresos</v>
      </c>
      <c r="M623" t="s">
        <v>1669</v>
      </c>
      <c r="N623">
        <f>VLOOKUP(D623,'plan de cuentas'!C:J,7,0)</f>
        <v>0</v>
      </c>
      <c r="P623" t="str">
        <f t="shared" si="50"/>
        <v>77144</v>
      </c>
      <c r="Q623" t="str">
        <f t="shared" si="51"/>
        <v>73</v>
      </c>
    </row>
    <row r="624" spans="1:17" hidden="1" x14ac:dyDescent="0.25">
      <c r="A624" s="644" t="s">
        <v>5208</v>
      </c>
      <c r="B624">
        <v>6</v>
      </c>
      <c r="C624" s="718">
        <v>731077144085990</v>
      </c>
      <c r="D624" s="382" t="s">
        <v>4749</v>
      </c>
      <c r="E624" t="str">
        <f t="shared" si="48"/>
        <v>730107714408599</v>
      </c>
      <c r="F624" t="str">
        <f t="shared" si="49"/>
        <v>0</v>
      </c>
      <c r="G624" t="e">
        <f>+VLOOKUP(L624,BG!$D$10:$F$70,3,FALSE)</f>
        <v>#N/A</v>
      </c>
      <c r="H624" s="382" t="s">
        <v>4750</v>
      </c>
      <c r="I624" s="731">
        <v>525510641</v>
      </c>
      <c r="J624" s="314">
        <f t="shared" si="47"/>
        <v>525510.64099999995</v>
      </c>
      <c r="K624" t="str">
        <f>+VLOOKUP(D624,'plan de cuentas'!C:G,4,0)</f>
        <v>PERDIDAS</v>
      </c>
      <c r="L624" t="str">
        <f>VLOOKUP(D624,'plan de cuentas'!C:H,5,0)</f>
        <v>Otros Ingresos/Egresos</v>
      </c>
      <c r="M624" t="str">
        <f>+L624</f>
        <v>Otros Ingresos/Egresos</v>
      </c>
      <c r="N624">
        <f>VLOOKUP(D624,'plan de cuentas'!C:J,7,0)</f>
        <v>0</v>
      </c>
      <c r="P624" t="str">
        <f t="shared" si="50"/>
        <v>77144</v>
      </c>
      <c r="Q624" t="str">
        <f t="shared" si="51"/>
        <v>73</v>
      </c>
    </row>
    <row r="625" spans="1:17" hidden="1" x14ac:dyDescent="0.25">
      <c r="A625" s="644" t="s">
        <v>5208</v>
      </c>
      <c r="B625">
        <v>7</v>
      </c>
      <c r="C625" s="718">
        <v>731077144605990</v>
      </c>
      <c r="D625" s="382" t="s">
        <v>1369</v>
      </c>
      <c r="E625" t="str">
        <f t="shared" si="48"/>
        <v>730107714460599</v>
      </c>
      <c r="F625" t="str">
        <f t="shared" si="49"/>
        <v>0</v>
      </c>
      <c r="G625" t="e">
        <f>+VLOOKUP(L625,BG!$D$10:$F$70,3,FALSE)</f>
        <v>#N/A</v>
      </c>
      <c r="H625" s="382" t="s">
        <v>1370</v>
      </c>
      <c r="I625" s="731">
        <v>1093721333</v>
      </c>
      <c r="J625" s="314">
        <f t="shared" si="47"/>
        <v>1093721.3330000001</v>
      </c>
      <c r="K625" t="str">
        <f>+VLOOKUP(D625,'plan de cuentas'!C:G,4,0)</f>
        <v>PERDIDAS</v>
      </c>
      <c r="L625" t="str">
        <f>VLOOKUP(D625,'plan de cuentas'!C:H,5,0)</f>
        <v xml:space="preserve">Gastos administrativos </v>
      </c>
      <c r="M625" t="str">
        <f>VLOOKUP(D625,'plan de cuentas'!C:I,6,0)</f>
        <v>Otros gastos de operación</v>
      </c>
      <c r="N625">
        <f>VLOOKUP(D625,'plan de cuentas'!C:J,7,0)</f>
        <v>0</v>
      </c>
      <c r="P625" t="str">
        <f t="shared" si="50"/>
        <v>77144</v>
      </c>
      <c r="Q625" t="str">
        <f t="shared" si="51"/>
        <v>73</v>
      </c>
    </row>
    <row r="626" spans="1:17" hidden="1" x14ac:dyDescent="0.25">
      <c r="A626" s="644" t="s">
        <v>5208</v>
      </c>
      <c r="B626">
        <v>6</v>
      </c>
      <c r="C626" s="718">
        <v>731077144702990</v>
      </c>
      <c r="D626" s="382" t="s">
        <v>1371</v>
      </c>
      <c r="E626" t="str">
        <f t="shared" si="48"/>
        <v>730107714470299</v>
      </c>
      <c r="F626" t="str">
        <f t="shared" si="49"/>
        <v>0</v>
      </c>
      <c r="G626" t="e">
        <f>+VLOOKUP(L626,BG!$D$10:$F$70,3,FALSE)</f>
        <v>#N/A</v>
      </c>
      <c r="H626" s="382" t="s">
        <v>1372</v>
      </c>
      <c r="I626" s="731">
        <v>2845080228</v>
      </c>
      <c r="J626" s="314">
        <f t="shared" si="47"/>
        <v>2845080.2280000001</v>
      </c>
      <c r="K626" t="str">
        <f>+VLOOKUP(D626,'plan de cuentas'!C:G,4,0)</f>
        <v>PERDIDAS</v>
      </c>
      <c r="L626" t="str">
        <f>VLOOKUP(D626,'plan de cuentas'!C:H,5,0)</f>
        <v xml:space="preserve">Gastos administrativos </v>
      </c>
      <c r="M626" t="str">
        <f>VLOOKUP(D626,'plan de cuentas'!C:I,6,0)</f>
        <v>Otros gastos de operación</v>
      </c>
      <c r="N626">
        <f>VLOOKUP(D626,'plan de cuentas'!C:J,7,0)</f>
        <v>0</v>
      </c>
      <c r="P626" t="str">
        <f t="shared" si="50"/>
        <v>77144</v>
      </c>
      <c r="Q626" t="str">
        <f t="shared" si="51"/>
        <v>73</v>
      </c>
    </row>
    <row r="627" spans="1:17" hidden="1" x14ac:dyDescent="0.25">
      <c r="A627" s="644" t="s">
        <v>5208</v>
      </c>
      <c r="B627">
        <v>6</v>
      </c>
      <c r="C627" s="718">
        <v>731077144708990</v>
      </c>
      <c r="D627" s="382" t="s">
        <v>2506</v>
      </c>
      <c r="E627" t="str">
        <f t="shared" si="48"/>
        <v>730107714470899</v>
      </c>
      <c r="F627" t="str">
        <f t="shared" si="49"/>
        <v>0</v>
      </c>
      <c r="G627" t="e">
        <f>+VLOOKUP(L627,BG!$D$10:$F$70,3,FALSE)</f>
        <v>#N/A</v>
      </c>
      <c r="H627" s="382" t="s">
        <v>1375</v>
      </c>
      <c r="I627" s="731">
        <v>477973371</v>
      </c>
      <c r="J627" s="314">
        <f t="shared" si="47"/>
        <v>477973.37099999998</v>
      </c>
      <c r="K627" t="str">
        <f>+VLOOKUP(D627,'plan de cuentas'!C:G,4,0)</f>
        <v>PERDIDAS</v>
      </c>
      <c r="L627" t="str">
        <f>VLOOKUP(D627,'plan de cuentas'!C:H,5,0)</f>
        <v xml:space="preserve">Gastos administrativos </v>
      </c>
      <c r="M627" t="str">
        <f>VLOOKUP(D627,'plan de cuentas'!C:I,6,0)</f>
        <v>Honorarios profesionales y asesoramiento</v>
      </c>
      <c r="N627">
        <f>VLOOKUP(D627,'plan de cuentas'!C:J,7,0)</f>
        <v>0</v>
      </c>
      <c r="P627" t="str">
        <f t="shared" si="50"/>
        <v>77144</v>
      </c>
      <c r="Q627" t="str">
        <f t="shared" si="51"/>
        <v>73</v>
      </c>
    </row>
    <row r="628" spans="1:17" hidden="1" x14ac:dyDescent="0.25">
      <c r="A628" s="644" t="s">
        <v>5208</v>
      </c>
      <c r="B628">
        <v>6</v>
      </c>
      <c r="C628" s="718">
        <v>731077144709990</v>
      </c>
      <c r="D628" s="382" t="s">
        <v>2507</v>
      </c>
      <c r="E628" t="str">
        <f t="shared" si="48"/>
        <v>730107714470999</v>
      </c>
      <c r="F628" t="str">
        <f t="shared" si="49"/>
        <v>0</v>
      </c>
      <c r="G628" t="e">
        <f>+VLOOKUP(L628,BG!$D$10:$F$70,3,FALSE)</f>
        <v>#N/A</v>
      </c>
      <c r="H628" s="382" t="s">
        <v>2819</v>
      </c>
      <c r="I628" s="731">
        <v>2169169655</v>
      </c>
      <c r="J628" s="314">
        <f t="shared" si="47"/>
        <v>2169169.6549999998</v>
      </c>
      <c r="K628" t="str">
        <f>+VLOOKUP(D628,'plan de cuentas'!C:G,4,0)</f>
        <v>PERDIDAS</v>
      </c>
      <c r="L628" t="str">
        <f>VLOOKUP(D628,'plan de cuentas'!C:H,5,0)</f>
        <v xml:space="preserve">Gastos administrativos </v>
      </c>
      <c r="M628" t="str">
        <f>VLOOKUP(D628,'plan de cuentas'!C:I,6,0)</f>
        <v>Honorarios profesionales y asesoramiento</v>
      </c>
      <c r="N628">
        <f>VLOOKUP(D628,'plan de cuentas'!C:J,7,0)</f>
        <v>0</v>
      </c>
      <c r="P628" t="str">
        <f t="shared" si="50"/>
        <v>77144</v>
      </c>
      <c r="Q628" t="str">
        <f t="shared" si="51"/>
        <v>73</v>
      </c>
    </row>
    <row r="629" spans="1:17" hidden="1" x14ac:dyDescent="0.25">
      <c r="A629" s="644" t="s">
        <v>5208</v>
      </c>
      <c r="B629">
        <v>6</v>
      </c>
      <c r="C629" s="718">
        <v>731077144710990</v>
      </c>
      <c r="D629" s="382" t="s">
        <v>2508</v>
      </c>
      <c r="E629" t="str">
        <f t="shared" si="48"/>
        <v>730107714471099</v>
      </c>
      <c r="F629" t="str">
        <f t="shared" si="49"/>
        <v>0</v>
      </c>
      <c r="G629" t="e">
        <f>+VLOOKUP(L629,BG!$D$10:$F$70,3,FALSE)</f>
        <v>#N/A</v>
      </c>
      <c r="H629" s="382" t="s">
        <v>2820</v>
      </c>
      <c r="I629" s="731">
        <v>385565962</v>
      </c>
      <c r="J629" s="314">
        <f t="shared" si="47"/>
        <v>385565.962</v>
      </c>
      <c r="K629" t="str">
        <f>+VLOOKUP(D629,'plan de cuentas'!C:G,4,0)</f>
        <v>PERDIDAS</v>
      </c>
      <c r="L629" t="str">
        <f>VLOOKUP(D629,'plan de cuentas'!C:H,5,0)</f>
        <v xml:space="preserve">Gastos administrativos </v>
      </c>
      <c r="M629" t="str">
        <f>VLOOKUP(D629,'plan de cuentas'!C:I,6,0)</f>
        <v>Honorarios profesionales y asesoramiento</v>
      </c>
      <c r="N629">
        <f>VLOOKUP(D629,'plan de cuentas'!C:J,7,0)</f>
        <v>0</v>
      </c>
      <c r="P629" t="str">
        <f t="shared" si="50"/>
        <v>77144</v>
      </c>
      <c r="Q629" t="str">
        <f t="shared" si="51"/>
        <v>73</v>
      </c>
    </row>
    <row r="630" spans="1:17" hidden="1" x14ac:dyDescent="0.25">
      <c r="A630" s="644" t="s">
        <v>5208</v>
      </c>
      <c r="B630">
        <v>6</v>
      </c>
      <c r="C630" s="718">
        <v>731077144712990</v>
      </c>
      <c r="D630" s="382" t="s">
        <v>2510</v>
      </c>
      <c r="E630" t="str">
        <f t="shared" si="48"/>
        <v>730107714471299</v>
      </c>
      <c r="F630" t="str">
        <f t="shared" si="49"/>
        <v>0</v>
      </c>
      <c r="G630" t="e">
        <f>+VLOOKUP(L630,BG!$D$10:$F$70,3,FALSE)</f>
        <v>#N/A</v>
      </c>
      <c r="H630" s="382" t="s">
        <v>2822</v>
      </c>
      <c r="I630" s="731">
        <v>47673128</v>
      </c>
      <c r="J630" s="314">
        <f t="shared" si="47"/>
        <v>47673.127999999997</v>
      </c>
      <c r="K630" t="str">
        <f>+VLOOKUP(D630,'plan de cuentas'!C:G,4,0)</f>
        <v>PERDIDAS</v>
      </c>
      <c r="L630" t="str">
        <f>VLOOKUP(D630,'plan de cuentas'!C:H,5,0)</f>
        <v xml:space="preserve">Gastos administrativos </v>
      </c>
      <c r="M630" t="str">
        <f>VLOOKUP(D630,'plan de cuentas'!C:I,6,0)</f>
        <v>Honorarios profesionales y asesoramiento</v>
      </c>
      <c r="N630">
        <f>VLOOKUP(D630,'plan de cuentas'!C:J,7,0)</f>
        <v>0</v>
      </c>
      <c r="P630" t="str">
        <f t="shared" si="50"/>
        <v>77144</v>
      </c>
      <c r="Q630" t="str">
        <f t="shared" si="51"/>
        <v>73</v>
      </c>
    </row>
    <row r="631" spans="1:17" x14ac:dyDescent="0.25">
      <c r="A631" s="644" t="s">
        <v>5208</v>
      </c>
      <c r="B631">
        <v>6</v>
      </c>
      <c r="C631" s="718">
        <v>731077144714990</v>
      </c>
      <c r="D631" s="382" t="s">
        <v>2512</v>
      </c>
      <c r="E631" t="str">
        <f t="shared" si="48"/>
        <v>730107714471499</v>
      </c>
      <c r="F631" t="str">
        <f t="shared" si="49"/>
        <v>0</v>
      </c>
      <c r="G631" t="e">
        <f>+VLOOKUP(L631,BG!$D$10:$F$70,3,FALSE)</f>
        <v>#N/A</v>
      </c>
      <c r="H631" s="382" t="s">
        <v>1528</v>
      </c>
      <c r="I631" s="731">
        <v>16718182</v>
      </c>
      <c r="J631" s="314">
        <f t="shared" si="47"/>
        <v>16718.182000000001</v>
      </c>
      <c r="K631" t="str">
        <f>+VLOOKUP(D631,'plan de cuentas'!C:G,4,0)</f>
        <v>PERDIDAS</v>
      </c>
      <c r="L631" t="str">
        <f>VLOOKUP(D631,'plan de cuentas'!C:H,5,0)</f>
        <v xml:space="preserve">Gastos administrativos </v>
      </c>
      <c r="M631" t="str">
        <f>VLOOKUP(D631,'plan de cuentas'!C:I,6,0)</f>
        <v>Honorarios profesionales y asesoramiento</v>
      </c>
      <c r="N631">
        <f>VLOOKUP(D631,'plan de cuentas'!C:J,7,0)</f>
        <v>0</v>
      </c>
      <c r="P631" t="str">
        <f t="shared" si="50"/>
        <v>77144</v>
      </c>
      <c r="Q631" t="str">
        <f t="shared" si="51"/>
        <v>73</v>
      </c>
    </row>
    <row r="632" spans="1:17" hidden="1" x14ac:dyDescent="0.25">
      <c r="A632" s="644" t="s">
        <v>5208</v>
      </c>
      <c r="B632">
        <v>6</v>
      </c>
      <c r="C632" s="718">
        <v>731077144718990</v>
      </c>
      <c r="D632" s="382" t="s">
        <v>2515</v>
      </c>
      <c r="E632" t="str">
        <f t="shared" si="48"/>
        <v>730107714471899</v>
      </c>
      <c r="F632" t="str">
        <f t="shared" si="49"/>
        <v>0</v>
      </c>
      <c r="G632" t="e">
        <f>+VLOOKUP(L632,BG!$D$10:$F$70,3,FALSE)</f>
        <v>#N/A</v>
      </c>
      <c r="H632" s="382" t="s">
        <v>2825</v>
      </c>
      <c r="I632" s="731">
        <v>18518182</v>
      </c>
      <c r="J632" s="314">
        <f t="shared" si="47"/>
        <v>18518.182000000001</v>
      </c>
      <c r="K632" t="str">
        <f>+VLOOKUP(D632,'plan de cuentas'!C:G,4,0)</f>
        <v>PERDIDAS</v>
      </c>
      <c r="L632" t="str">
        <f>VLOOKUP(D632,'plan de cuentas'!C:H,5,0)</f>
        <v xml:space="preserve">Gastos administrativos </v>
      </c>
      <c r="M632" t="str">
        <f>VLOOKUP(D632,'plan de cuentas'!C:I,6,0)</f>
        <v>Otros gastos de operación</v>
      </c>
      <c r="N632">
        <f>VLOOKUP(D632,'plan de cuentas'!C:J,7,0)</f>
        <v>0</v>
      </c>
      <c r="P632" t="str">
        <f t="shared" si="50"/>
        <v>77144</v>
      </c>
      <c r="Q632" t="str">
        <f t="shared" si="51"/>
        <v>73</v>
      </c>
    </row>
    <row r="633" spans="1:17" hidden="1" x14ac:dyDescent="0.25">
      <c r="A633" s="644" t="s">
        <v>5208</v>
      </c>
      <c r="B633">
        <v>6</v>
      </c>
      <c r="C633" s="718">
        <v>731077144720990</v>
      </c>
      <c r="D633" s="382" t="s">
        <v>2516</v>
      </c>
      <c r="E633" t="str">
        <f t="shared" si="48"/>
        <v>730107714472099</v>
      </c>
      <c r="F633" t="str">
        <f t="shared" si="49"/>
        <v>0</v>
      </c>
      <c r="G633" t="e">
        <f>+VLOOKUP(L633,BG!$D$10:$F$70,3,FALSE)</f>
        <v>#N/A</v>
      </c>
      <c r="H633" s="382" t="s">
        <v>2826</v>
      </c>
      <c r="I633" s="731">
        <v>134162531</v>
      </c>
      <c r="J633" s="314">
        <f t="shared" si="47"/>
        <v>134162.53099999999</v>
      </c>
      <c r="K633" t="str">
        <f>+VLOOKUP(D633,'plan de cuentas'!C:G,4,0)</f>
        <v>PERDIDAS</v>
      </c>
      <c r="L633" t="str">
        <f>VLOOKUP(D633,'plan de cuentas'!C:H,5,0)</f>
        <v xml:space="preserve">Gastos administrativos </v>
      </c>
      <c r="M633" t="str">
        <f>VLOOKUP(D633,'plan de cuentas'!C:I,6,0)</f>
        <v>Otros gastos de operación</v>
      </c>
      <c r="N633">
        <f>VLOOKUP(D633,'plan de cuentas'!C:J,7,0)</f>
        <v>0</v>
      </c>
      <c r="P633" t="str">
        <f t="shared" si="50"/>
        <v>77144</v>
      </c>
      <c r="Q633" t="str">
        <f t="shared" si="51"/>
        <v>73</v>
      </c>
    </row>
    <row r="634" spans="1:17" hidden="1" x14ac:dyDescent="0.25">
      <c r="A634" s="644" t="s">
        <v>5208</v>
      </c>
      <c r="B634">
        <v>6</v>
      </c>
      <c r="C634" s="718">
        <v>731077302001990</v>
      </c>
      <c r="D634" s="382" t="s">
        <v>1529</v>
      </c>
      <c r="E634" t="str">
        <f t="shared" si="48"/>
        <v>730107730200199</v>
      </c>
      <c r="F634" t="str">
        <f t="shared" si="49"/>
        <v>0</v>
      </c>
      <c r="G634" t="e">
        <f>+VLOOKUP(L634,BG!$D$10:$F$70,3,FALSE)</f>
        <v>#N/A</v>
      </c>
      <c r="H634" s="382" t="s">
        <v>1530</v>
      </c>
      <c r="I634" s="731">
        <v>120000000</v>
      </c>
      <c r="J634" s="314">
        <f t="shared" si="47"/>
        <v>120000</v>
      </c>
      <c r="K634" t="str">
        <f>+VLOOKUP(D634,'plan de cuentas'!C:G,4,0)</f>
        <v>PERDIDAS</v>
      </c>
      <c r="L634" t="str">
        <f>VLOOKUP(D634,'plan de cuentas'!C:H,5,0)</f>
        <v xml:space="preserve">Gastos administrativos </v>
      </c>
      <c r="M634" t="str">
        <f>VLOOKUP(D634,'plan de cuentas'!C:I,6,0)</f>
        <v>Donaciones</v>
      </c>
      <c r="N634">
        <f>VLOOKUP(D634,'plan de cuentas'!C:J,7,0)</f>
        <v>0</v>
      </c>
      <c r="P634" t="str">
        <f t="shared" si="50"/>
        <v>77302</v>
      </c>
      <c r="Q634" t="str">
        <f t="shared" si="51"/>
        <v>73</v>
      </c>
    </row>
    <row r="635" spans="1:17" x14ac:dyDescent="0.25">
      <c r="A635" s="644" t="s">
        <v>5208</v>
      </c>
      <c r="B635">
        <v>6</v>
      </c>
      <c r="C635" s="718">
        <v>731077302004990</v>
      </c>
      <c r="D635" s="382" t="s">
        <v>2517</v>
      </c>
      <c r="E635" t="str">
        <f t="shared" si="48"/>
        <v>730107730200499</v>
      </c>
      <c r="F635" t="str">
        <f t="shared" si="49"/>
        <v>0</v>
      </c>
      <c r="G635" t="e">
        <f>+VLOOKUP(L635,BG!$D$10:$F$70,3,FALSE)</f>
        <v>#N/A</v>
      </c>
      <c r="H635" s="382" t="s">
        <v>2827</v>
      </c>
      <c r="I635" s="731">
        <v>4510000</v>
      </c>
      <c r="J635" s="314">
        <f t="shared" si="47"/>
        <v>4510</v>
      </c>
      <c r="K635" t="str">
        <f>+VLOOKUP(D635,'plan de cuentas'!C:G,4,0)</f>
        <v>PERDIDAS</v>
      </c>
      <c r="L635" t="str">
        <f>VLOOKUP(D635,'plan de cuentas'!C:H,5,0)</f>
        <v xml:space="preserve">Gastos administrativos </v>
      </c>
      <c r="M635" t="str">
        <f>VLOOKUP(D635,'plan de cuentas'!C:I,6,0)</f>
        <v>Donaciones</v>
      </c>
      <c r="N635">
        <f>VLOOKUP(D635,'plan de cuentas'!C:J,7,0)</f>
        <v>0</v>
      </c>
      <c r="P635" t="str">
        <f t="shared" si="50"/>
        <v>77302</v>
      </c>
      <c r="Q635" t="str">
        <f t="shared" si="51"/>
        <v>73</v>
      </c>
    </row>
    <row r="636" spans="1:17" hidden="1" x14ac:dyDescent="0.25">
      <c r="A636" s="644" t="s">
        <v>5208</v>
      </c>
      <c r="B636">
        <v>6</v>
      </c>
      <c r="C636" s="718">
        <v>731077502000990</v>
      </c>
      <c r="D636" s="382" t="s">
        <v>1377</v>
      </c>
      <c r="E636" t="str">
        <f t="shared" si="48"/>
        <v>730107750200099</v>
      </c>
      <c r="F636" t="str">
        <f t="shared" si="49"/>
        <v>0</v>
      </c>
      <c r="G636" t="e">
        <f>+VLOOKUP(L636,BG!$D$10:$F$70,3,FALSE)</f>
        <v>#N/A</v>
      </c>
      <c r="H636" s="382" t="s">
        <v>1255</v>
      </c>
      <c r="I636" s="731">
        <v>218</v>
      </c>
      <c r="J636" s="314">
        <f t="shared" si="47"/>
        <v>0.218</v>
      </c>
      <c r="K636" t="str">
        <f>+VLOOKUP(D636,'plan de cuentas'!C:G,4,0)</f>
        <v>PERDIDAS</v>
      </c>
      <c r="L636" t="str">
        <f>VLOOKUP(D636,'plan de cuentas'!C:H,5,0)</f>
        <v>Ganancia/Perdida por Valuación</v>
      </c>
      <c r="M636" t="str">
        <f t="shared" ref="M636:M641" si="52">+L636</f>
        <v>Ganancia/Perdida por Valuación</v>
      </c>
      <c r="N636">
        <f>VLOOKUP(D636,'plan de cuentas'!C:J,7,0)</f>
        <v>0</v>
      </c>
      <c r="P636" t="str">
        <f t="shared" si="50"/>
        <v>77502</v>
      </c>
      <c r="Q636" t="str">
        <f t="shared" si="51"/>
        <v>73</v>
      </c>
    </row>
    <row r="637" spans="1:17" x14ac:dyDescent="0.25">
      <c r="A637" s="644" t="s">
        <v>5208</v>
      </c>
      <c r="B637">
        <v>6</v>
      </c>
      <c r="C637" s="718">
        <v>732077904000990</v>
      </c>
      <c r="D637" s="382" t="s">
        <v>1378</v>
      </c>
      <c r="E637" t="str">
        <f t="shared" si="48"/>
        <v>730207790400099</v>
      </c>
      <c r="F637" t="str">
        <f t="shared" si="49"/>
        <v>0</v>
      </c>
      <c r="G637" t="e">
        <f>+VLOOKUP(L637,BG!$D$10:$F$70,3,FALSE)</f>
        <v>#N/A</v>
      </c>
      <c r="H637" s="382" t="s">
        <v>1260</v>
      </c>
      <c r="I637" s="731">
        <v>356922320956</v>
      </c>
      <c r="J637" s="314">
        <f t="shared" si="47"/>
        <v>356922320.95599997</v>
      </c>
      <c r="K637" t="str">
        <f>+VLOOKUP(D637,'plan de cuentas'!C:G,4,0)</f>
        <v>PERDIDAS</v>
      </c>
      <c r="L637" t="str">
        <f>VLOOKUP(D637,'plan de cuentas'!C:H,5,0)</f>
        <v>Ganancia/Perdida por Valuación</v>
      </c>
      <c r="M637" t="str">
        <f t="shared" si="52"/>
        <v>Ganancia/Perdida por Valuación</v>
      </c>
      <c r="N637">
        <f>VLOOKUP(D637,'plan de cuentas'!C:J,7,0)</f>
        <v>0</v>
      </c>
      <c r="P637" t="str">
        <f t="shared" si="50"/>
        <v>77904</v>
      </c>
      <c r="Q637" t="str">
        <f t="shared" si="51"/>
        <v>73</v>
      </c>
    </row>
    <row r="638" spans="1:17" hidden="1" x14ac:dyDescent="0.25">
      <c r="A638" s="644" t="s">
        <v>5208</v>
      </c>
      <c r="B638">
        <v>6</v>
      </c>
      <c r="C638" s="718">
        <v>732077906000990</v>
      </c>
      <c r="D638" s="382" t="s">
        <v>1379</v>
      </c>
      <c r="E638" t="str">
        <f t="shared" si="48"/>
        <v>730207790600099</v>
      </c>
      <c r="F638" t="str">
        <f t="shared" si="49"/>
        <v>0</v>
      </c>
      <c r="G638" t="e">
        <f>+VLOOKUP(L638,BG!$D$10:$F$70,3,FALSE)</f>
        <v>#N/A</v>
      </c>
      <c r="H638" s="382" t="s">
        <v>1262</v>
      </c>
      <c r="I638" s="731">
        <v>431400404</v>
      </c>
      <c r="J638" s="314">
        <f t="shared" si="47"/>
        <v>431400.40399999998</v>
      </c>
      <c r="K638" t="str">
        <f>+VLOOKUP(D638,'plan de cuentas'!C:G,4,0)</f>
        <v>PERDIDAS</v>
      </c>
      <c r="L638" t="str">
        <f>VLOOKUP(D638,'plan de cuentas'!C:H,5,0)</f>
        <v>Ganancia/Perdida por Valuación</v>
      </c>
      <c r="M638" t="str">
        <f t="shared" si="52"/>
        <v>Ganancia/Perdida por Valuación</v>
      </c>
      <c r="N638">
        <f>VLOOKUP(D638,'plan de cuentas'!C:J,7,0)</f>
        <v>0</v>
      </c>
      <c r="P638" t="str">
        <f t="shared" si="50"/>
        <v>77906</v>
      </c>
      <c r="Q638" t="str">
        <f t="shared" si="51"/>
        <v>73</v>
      </c>
    </row>
    <row r="639" spans="1:17" x14ac:dyDescent="0.25">
      <c r="A639" s="644" t="s">
        <v>5208</v>
      </c>
      <c r="B639">
        <v>6</v>
      </c>
      <c r="C639" s="718">
        <v>732078102000990</v>
      </c>
      <c r="D639" s="382" t="s">
        <v>1380</v>
      </c>
      <c r="E639" t="str">
        <f t="shared" si="48"/>
        <v>730207810200099</v>
      </c>
      <c r="F639" t="str">
        <f t="shared" si="49"/>
        <v>0</v>
      </c>
      <c r="G639" t="e">
        <f>+VLOOKUP(L639,BG!$D$10:$F$70,3,FALSE)</f>
        <v>#N/A</v>
      </c>
      <c r="H639" s="382" t="s">
        <v>1381</v>
      </c>
      <c r="I639" s="731">
        <v>306748140635</v>
      </c>
      <c r="J639" s="314">
        <f t="shared" si="47"/>
        <v>306748140.63499999</v>
      </c>
      <c r="K639" t="str">
        <f>+VLOOKUP(D639,'plan de cuentas'!C:G,4,0)</f>
        <v>PERDIDAS</v>
      </c>
      <c r="L639" t="str">
        <f>VLOOKUP(D639,'plan de cuentas'!C:H,5,0)</f>
        <v>Ganancia/Perdida por Valuación</v>
      </c>
      <c r="M639" t="str">
        <f t="shared" si="52"/>
        <v>Ganancia/Perdida por Valuación</v>
      </c>
      <c r="N639">
        <f>VLOOKUP(D639,'plan de cuentas'!C:J,7,0)</f>
        <v>0</v>
      </c>
      <c r="P639" t="str">
        <f t="shared" si="50"/>
        <v>78102</v>
      </c>
      <c r="Q639" t="str">
        <f t="shared" si="51"/>
        <v>73</v>
      </c>
    </row>
    <row r="640" spans="1:17" hidden="1" x14ac:dyDescent="0.25">
      <c r="A640" s="644" t="s">
        <v>5208</v>
      </c>
      <c r="B640">
        <v>6</v>
      </c>
      <c r="C640" s="718">
        <v>732078104000990</v>
      </c>
      <c r="D640" s="382" t="s">
        <v>1382</v>
      </c>
      <c r="E640" t="str">
        <f t="shared" si="48"/>
        <v>730207810400099</v>
      </c>
      <c r="F640" t="str">
        <f t="shared" si="49"/>
        <v>0</v>
      </c>
      <c r="G640" t="e">
        <f>+VLOOKUP(L640,BG!$D$10:$F$70,3,FALSE)</f>
        <v>#N/A</v>
      </c>
      <c r="H640" s="382" t="s">
        <v>51</v>
      </c>
      <c r="I640" s="731">
        <v>82148856860</v>
      </c>
      <c r="J640" s="314">
        <f t="shared" si="47"/>
        <v>82148856.859999999</v>
      </c>
      <c r="K640" t="str">
        <f>+VLOOKUP(D640,'plan de cuentas'!C:G,4,0)</f>
        <v>PERDIDAS</v>
      </c>
      <c r="L640" t="str">
        <f>VLOOKUP(D640,'plan de cuentas'!C:H,5,0)</f>
        <v>Ganancia/Perdida por Valuación</v>
      </c>
      <c r="M640" t="str">
        <f t="shared" si="52"/>
        <v>Ganancia/Perdida por Valuación</v>
      </c>
      <c r="N640">
        <f>VLOOKUP(D640,'plan de cuentas'!C:J,7,0)</f>
        <v>0</v>
      </c>
      <c r="P640" t="str">
        <f t="shared" si="50"/>
        <v>78104</v>
      </c>
      <c r="Q640" t="str">
        <f t="shared" si="51"/>
        <v>73</v>
      </c>
    </row>
    <row r="641" spans="1:17" hidden="1" x14ac:dyDescent="0.25">
      <c r="A641" s="644" t="s">
        <v>5208</v>
      </c>
      <c r="B641">
        <v>6</v>
      </c>
      <c r="C641" s="718">
        <v>741079101000990</v>
      </c>
      <c r="D641" s="382" t="s">
        <v>1531</v>
      </c>
      <c r="E641" t="str">
        <f t="shared" si="48"/>
        <v>740107910100099</v>
      </c>
      <c r="F641" t="str">
        <f t="shared" si="49"/>
        <v>0</v>
      </c>
      <c r="G641" t="e">
        <f>+VLOOKUP(L641,BG!$D$10:$F$70,3,FALSE)</f>
        <v>#N/A</v>
      </c>
      <c r="H641" s="382" t="s">
        <v>1532</v>
      </c>
      <c r="I641" s="731">
        <v>42600628</v>
      </c>
      <c r="J641" s="314">
        <f t="shared" si="47"/>
        <v>42600.627999999997</v>
      </c>
      <c r="K641" t="str">
        <f>+VLOOKUP(D641,'plan de cuentas'!C:G,4,0)</f>
        <v>PERDIDAS</v>
      </c>
      <c r="L641" t="str">
        <f>VLOOKUP(D641,'plan de cuentas'!C:H,5,0)</f>
        <v>Otros Ingresos/Egresos</v>
      </c>
      <c r="M641" t="str">
        <f t="shared" si="52"/>
        <v>Otros Ingresos/Egresos</v>
      </c>
      <c r="N641">
        <f>VLOOKUP(D641,'plan de cuentas'!C:J,7,0)</f>
        <v>0</v>
      </c>
      <c r="P641" t="str">
        <f t="shared" si="50"/>
        <v>79101</v>
      </c>
      <c r="Q641" t="str">
        <f t="shared" si="51"/>
        <v>74</v>
      </c>
    </row>
    <row r="642" spans="1:17" hidden="1" x14ac:dyDescent="0.25">
      <c r="A642" s="644" t="s">
        <v>5208</v>
      </c>
      <c r="B642">
        <v>6</v>
      </c>
      <c r="C642" s="718">
        <v>741079301006990</v>
      </c>
      <c r="D642" s="382" t="s">
        <v>4474</v>
      </c>
      <c r="E642" t="str">
        <f t="shared" si="48"/>
        <v>740107930100699</v>
      </c>
      <c r="F642" t="str">
        <f t="shared" si="49"/>
        <v>0</v>
      </c>
      <c r="G642" t="e">
        <f>+VLOOKUP(L642,BG!$D$10:$F$70,3,FALSE)</f>
        <v>#N/A</v>
      </c>
      <c r="H642" s="382" t="s">
        <v>4484</v>
      </c>
      <c r="I642" s="731">
        <v>1117478271</v>
      </c>
      <c r="J642" s="314">
        <f t="shared" ref="J642:J678" si="53">I642/1000</f>
        <v>1117478.2709999999</v>
      </c>
      <c r="K642" t="str">
        <f>+VLOOKUP(D642,'plan de cuentas'!C:G,4,0)</f>
        <v>PERDIDAS</v>
      </c>
      <c r="L642" t="str">
        <f>VLOOKUP(D642,'plan de cuentas'!C:H,5,0)</f>
        <v>Costos</v>
      </c>
      <c r="M642" t="s">
        <v>1669</v>
      </c>
      <c r="N642">
        <f>VLOOKUP(D642,'plan de cuentas'!C:J,7,0)</f>
        <v>0</v>
      </c>
      <c r="P642" t="str">
        <f t="shared" si="50"/>
        <v>79301</v>
      </c>
      <c r="Q642" t="str">
        <f t="shared" si="51"/>
        <v>74</v>
      </c>
    </row>
    <row r="643" spans="1:17" hidden="1" x14ac:dyDescent="0.25">
      <c r="A643" s="644" t="s">
        <v>5208</v>
      </c>
      <c r="B643">
        <v>6</v>
      </c>
      <c r="C643" s="718">
        <v>741079301016990</v>
      </c>
      <c r="D643" s="382" t="s">
        <v>5189</v>
      </c>
      <c r="E643" t="str">
        <f t="shared" si="48"/>
        <v>740107930101699</v>
      </c>
      <c r="F643" t="str">
        <f t="shared" si="49"/>
        <v>0</v>
      </c>
      <c r="G643" t="e">
        <f>+VLOOKUP(L643,BG!$D$10:$F$70,3,FALSE)</f>
        <v>#N/A</v>
      </c>
      <c r="H643" s="382" t="s">
        <v>5197</v>
      </c>
      <c r="I643" s="731">
        <v>6377192196</v>
      </c>
      <c r="J643" s="314">
        <f t="shared" si="53"/>
        <v>6377192.1960000005</v>
      </c>
      <c r="K643" t="str">
        <f>+VLOOKUP(D643,'plan de cuentas'!C:G,4,0)</f>
        <v>PERDIDAS</v>
      </c>
      <c r="L643" t="str">
        <f>VLOOKUP(D643,'plan de cuentas'!C:H,5,0)</f>
        <v>Costos</v>
      </c>
      <c r="M643" t="s">
        <v>1669</v>
      </c>
      <c r="N643">
        <f>VLOOKUP(D643,'plan de cuentas'!C:J,7,0)</f>
        <v>0</v>
      </c>
      <c r="P643" t="str">
        <f t="shared" si="50"/>
        <v>79301</v>
      </c>
      <c r="Q643" t="str">
        <f t="shared" si="51"/>
        <v>74</v>
      </c>
    </row>
    <row r="644" spans="1:17" hidden="1" x14ac:dyDescent="0.25">
      <c r="A644" s="644" t="s">
        <v>5208</v>
      </c>
      <c r="B644">
        <v>6</v>
      </c>
      <c r="C644" s="718">
        <v>741079301018990</v>
      </c>
      <c r="D644" s="382" t="s">
        <v>5167</v>
      </c>
      <c r="E644" t="str">
        <f t="shared" si="48"/>
        <v>740107930101899</v>
      </c>
      <c r="F644" t="str">
        <f t="shared" si="49"/>
        <v>0</v>
      </c>
      <c r="G644" t="e">
        <f>+VLOOKUP(L644,BG!$D$10:$F$70,3,FALSE)</f>
        <v>#N/A</v>
      </c>
      <c r="H644" s="382" t="s">
        <v>4975</v>
      </c>
      <c r="I644" s="731">
        <v>320765468</v>
      </c>
      <c r="J644" s="314">
        <f t="shared" si="53"/>
        <v>320765.46799999999</v>
      </c>
      <c r="K644" t="str">
        <f>+VLOOKUP(D644,'plan de cuentas'!C:G,4,0)</f>
        <v>PERDIDAS</v>
      </c>
      <c r="L644" t="str">
        <f>VLOOKUP(D644,'plan de cuentas'!C:H,5,0)</f>
        <v>Otros Ingresos/Egresos</v>
      </c>
      <c r="M644" t="str">
        <f>+L644</f>
        <v>Otros Ingresos/Egresos</v>
      </c>
      <c r="N644">
        <f>VLOOKUP(D644,'plan de cuentas'!C:J,7,0)</f>
        <v>0</v>
      </c>
      <c r="P644" t="str">
        <f t="shared" si="50"/>
        <v>79301</v>
      </c>
      <c r="Q644" t="str">
        <f t="shared" si="51"/>
        <v>74</v>
      </c>
    </row>
    <row r="645" spans="1:17" x14ac:dyDescent="0.25">
      <c r="A645" s="644" t="s">
        <v>5208</v>
      </c>
      <c r="B645">
        <v>6</v>
      </c>
      <c r="C645" s="718">
        <v>751079506000990</v>
      </c>
      <c r="D645" s="382" t="s">
        <v>2528</v>
      </c>
      <c r="E645" t="str">
        <f t="shared" ref="E645:E678" si="54">+MID(D645,3,2)&amp;+MID(D645,6,1)&amp;+MID(D645,8,2)&amp;+MID(D645,11,3)&amp;+MID(D645,17,2)&amp;+MID(D645,20,3)&amp;+MID(D645,24,2)</f>
        <v>750107950600099</v>
      </c>
      <c r="F645" t="str">
        <f t="shared" ref="F645:F678" si="55">MID(E645,3,1)</f>
        <v>0</v>
      </c>
      <c r="G645" t="e">
        <f>+VLOOKUP(L645,BG!$D$10:$F$70,3,FALSE)</f>
        <v>#N/A</v>
      </c>
      <c r="H645" s="382" t="s">
        <v>2834</v>
      </c>
      <c r="I645" s="731">
        <v>12812090</v>
      </c>
      <c r="J645" s="314">
        <f t="shared" si="53"/>
        <v>12812.09</v>
      </c>
      <c r="K645" t="str">
        <f>+VLOOKUP(D645,'plan de cuentas'!C:G,4,0)</f>
        <v>PERDIDAS</v>
      </c>
      <c r="L645" t="str">
        <f>VLOOKUP(D645,'plan de cuentas'!C:H,5,0)</f>
        <v>Otros Ingresos/Egresos</v>
      </c>
      <c r="M645" t="str">
        <f>+L645</f>
        <v>Otros Ingresos/Egresos</v>
      </c>
      <c r="N645">
        <f>VLOOKUP(D645,'plan de cuentas'!C:J,7,0)</f>
        <v>0</v>
      </c>
      <c r="P645" t="str">
        <f t="shared" ref="P645:P678" si="56">MID(E645,6,5)</f>
        <v>79506</v>
      </c>
      <c r="Q645" t="str">
        <f t="shared" ref="Q645:Q678" si="57">+LEFT(E645,2)</f>
        <v>75</v>
      </c>
    </row>
    <row r="646" spans="1:17" hidden="1" x14ac:dyDescent="0.25">
      <c r="A646" s="644" t="s">
        <v>5208</v>
      </c>
      <c r="B646">
        <v>7</v>
      </c>
      <c r="C646" s="718">
        <v>751079508001990</v>
      </c>
      <c r="D646" s="382" t="s">
        <v>4894</v>
      </c>
      <c r="E646" t="str">
        <f t="shared" si="54"/>
        <v>750107950800199</v>
      </c>
      <c r="F646" t="str">
        <f t="shared" si="55"/>
        <v>0</v>
      </c>
      <c r="G646" t="e">
        <f>+VLOOKUP(L646,BG!$D$10:$F$70,3,FALSE)</f>
        <v>#N/A</v>
      </c>
      <c r="H646" s="382" t="s">
        <v>1504</v>
      </c>
      <c r="I646" s="731">
        <v>52500000</v>
      </c>
      <c r="J646" s="314">
        <f t="shared" si="53"/>
        <v>52500</v>
      </c>
      <c r="K646" t="str">
        <f>+VLOOKUP(D646,'plan de cuentas'!C:G,4,0)</f>
        <v>PERDIDAS</v>
      </c>
      <c r="L646" t="str">
        <f>VLOOKUP(D646,'plan de cuentas'!C:H,5,0)</f>
        <v>Otros Ingresos/Egresos</v>
      </c>
      <c r="M646" t="str">
        <f>+L646</f>
        <v>Otros Ingresos/Egresos</v>
      </c>
      <c r="N646">
        <f>VLOOKUP(D646,'plan de cuentas'!C:J,7,0)</f>
        <v>0</v>
      </c>
      <c r="P646" t="str">
        <f t="shared" si="56"/>
        <v>79508</v>
      </c>
      <c r="Q646" t="str">
        <f t="shared" si="57"/>
        <v>75</v>
      </c>
    </row>
    <row r="647" spans="1:17" hidden="1" x14ac:dyDescent="0.25">
      <c r="A647" s="644"/>
      <c r="C647" s="718"/>
      <c r="D647" s="382"/>
      <c r="E647" t="str">
        <f t="shared" si="54"/>
        <v/>
      </c>
      <c r="F647" t="str">
        <f t="shared" si="55"/>
        <v/>
      </c>
      <c r="G647" t="e">
        <f>+VLOOKUP(L647,BG!$D$10:$F$70,3,FALSE)</f>
        <v>#N/A</v>
      </c>
      <c r="H647" s="382"/>
      <c r="I647" s="750"/>
      <c r="J647" s="314">
        <f t="shared" si="53"/>
        <v>0</v>
      </c>
      <c r="K647" t="e">
        <f>+VLOOKUP(D647,'plan de cuentas'!C:G,4,0)</f>
        <v>#N/A</v>
      </c>
      <c r="L647" t="e">
        <f>VLOOKUP(D647,'plan de cuentas'!C:H,5,0)</f>
        <v>#N/A</v>
      </c>
      <c r="M647" t="e">
        <f>VLOOKUP(D647,'plan de cuentas'!C:I,6,0)</f>
        <v>#N/A</v>
      </c>
      <c r="N647" t="e">
        <f>VLOOKUP(D647,'plan de cuentas'!C:J,7,0)</f>
        <v>#N/A</v>
      </c>
      <c r="P647" t="str">
        <f t="shared" si="56"/>
        <v/>
      </c>
      <c r="Q647" t="str">
        <f t="shared" si="57"/>
        <v/>
      </c>
    </row>
    <row r="648" spans="1:17" hidden="1" x14ac:dyDescent="0.25">
      <c r="A648" s="644"/>
      <c r="C648" s="718"/>
      <c r="D648" s="382"/>
      <c r="E648" t="str">
        <f t="shared" si="54"/>
        <v/>
      </c>
      <c r="F648" t="str">
        <f t="shared" si="55"/>
        <v/>
      </c>
      <c r="G648" t="e">
        <f>+VLOOKUP(L648,BG!$D$10:$F$70,3,FALSE)</f>
        <v>#N/A</v>
      </c>
      <c r="H648" s="382"/>
      <c r="I648" s="750"/>
      <c r="J648" s="314">
        <f t="shared" si="53"/>
        <v>0</v>
      </c>
      <c r="K648" t="e">
        <f>+VLOOKUP(D648,'plan de cuentas'!C:G,4,0)</f>
        <v>#N/A</v>
      </c>
      <c r="L648" t="e">
        <f>VLOOKUP(D648,'plan de cuentas'!C:H,5,0)</f>
        <v>#N/A</v>
      </c>
      <c r="M648" t="e">
        <f>VLOOKUP(D648,'plan de cuentas'!C:I,6,0)</f>
        <v>#N/A</v>
      </c>
      <c r="N648" t="e">
        <f>VLOOKUP(D648,'plan de cuentas'!C:J,7,0)</f>
        <v>#N/A</v>
      </c>
      <c r="P648" t="str">
        <f t="shared" si="56"/>
        <v/>
      </c>
      <c r="Q648" t="str">
        <f t="shared" si="57"/>
        <v/>
      </c>
    </row>
    <row r="649" spans="1:17" hidden="1" x14ac:dyDescent="0.25">
      <c r="A649" s="644"/>
      <c r="C649" s="718"/>
      <c r="D649" s="382"/>
      <c r="E649" t="str">
        <f t="shared" si="54"/>
        <v/>
      </c>
      <c r="F649" t="str">
        <f t="shared" si="55"/>
        <v/>
      </c>
      <c r="G649" t="e">
        <f>+VLOOKUP(L649,BG!$D$10:$F$70,3,FALSE)</f>
        <v>#N/A</v>
      </c>
      <c r="H649" s="382"/>
      <c r="I649" s="750"/>
      <c r="J649" s="314">
        <f t="shared" si="53"/>
        <v>0</v>
      </c>
      <c r="K649" t="e">
        <f>+VLOOKUP(D649,'plan de cuentas'!C:G,4,0)</f>
        <v>#N/A</v>
      </c>
      <c r="L649" t="e">
        <f>VLOOKUP(D649,'plan de cuentas'!C:H,5,0)</f>
        <v>#N/A</v>
      </c>
      <c r="M649" t="e">
        <f>VLOOKUP(D649,'plan de cuentas'!C:I,6,0)</f>
        <v>#N/A</v>
      </c>
      <c r="N649" t="e">
        <f>VLOOKUP(D649,'plan de cuentas'!C:J,7,0)</f>
        <v>#N/A</v>
      </c>
      <c r="P649" t="str">
        <f t="shared" si="56"/>
        <v/>
      </c>
      <c r="Q649" t="str">
        <f t="shared" si="57"/>
        <v/>
      </c>
    </row>
    <row r="650" spans="1:17" hidden="1" x14ac:dyDescent="0.25">
      <c r="A650" s="644"/>
      <c r="C650" s="718"/>
      <c r="D650" s="382"/>
      <c r="E650" t="str">
        <f t="shared" si="54"/>
        <v/>
      </c>
      <c r="F650" t="str">
        <f t="shared" si="55"/>
        <v/>
      </c>
      <c r="G650" t="e">
        <f>+VLOOKUP(L650,BG!$D$10:$F$70,3,FALSE)</f>
        <v>#N/A</v>
      </c>
      <c r="H650" s="382"/>
      <c r="I650" s="750"/>
      <c r="J650" s="314">
        <f t="shared" si="53"/>
        <v>0</v>
      </c>
      <c r="K650" t="e">
        <f>+VLOOKUP(D650,'plan de cuentas'!C:G,4,0)</f>
        <v>#N/A</v>
      </c>
      <c r="L650" t="e">
        <f>VLOOKUP(D650,'plan de cuentas'!C:H,5,0)</f>
        <v>#N/A</v>
      </c>
      <c r="M650" t="e">
        <f>VLOOKUP(D650,'plan de cuentas'!C:I,6,0)</f>
        <v>#N/A</v>
      </c>
      <c r="N650" t="e">
        <f>VLOOKUP(D650,'plan de cuentas'!C:J,7,0)</f>
        <v>#N/A</v>
      </c>
      <c r="P650" t="str">
        <f t="shared" si="56"/>
        <v/>
      </c>
      <c r="Q650" t="str">
        <f t="shared" si="57"/>
        <v/>
      </c>
    </row>
    <row r="651" spans="1:17" hidden="1" x14ac:dyDescent="0.25">
      <c r="A651" s="644"/>
      <c r="C651" s="718"/>
      <c r="D651" s="382"/>
      <c r="E651" t="str">
        <f t="shared" si="54"/>
        <v/>
      </c>
      <c r="F651" t="str">
        <f t="shared" si="55"/>
        <v/>
      </c>
      <c r="G651" t="e">
        <f>+VLOOKUP(L651,BG!$D$10:$F$70,3,FALSE)</f>
        <v>#N/A</v>
      </c>
      <c r="H651" s="382"/>
      <c r="I651" s="750"/>
      <c r="J651" s="314">
        <f t="shared" si="53"/>
        <v>0</v>
      </c>
      <c r="K651" t="e">
        <f>+VLOOKUP(D651,'plan de cuentas'!C:G,4,0)</f>
        <v>#N/A</v>
      </c>
      <c r="L651" t="e">
        <f>VLOOKUP(D651,'plan de cuentas'!C:H,5,0)</f>
        <v>#N/A</v>
      </c>
      <c r="M651" t="e">
        <f>VLOOKUP(D651,'plan de cuentas'!C:I,6,0)</f>
        <v>#N/A</v>
      </c>
      <c r="N651" t="e">
        <f>VLOOKUP(D651,'plan de cuentas'!C:J,7,0)</f>
        <v>#N/A</v>
      </c>
      <c r="P651" t="str">
        <f t="shared" si="56"/>
        <v/>
      </c>
      <c r="Q651" t="str">
        <f t="shared" si="57"/>
        <v/>
      </c>
    </row>
    <row r="652" spans="1:17" hidden="1" x14ac:dyDescent="0.25">
      <c r="A652" s="644"/>
      <c r="C652" s="718"/>
      <c r="D652" s="382"/>
      <c r="E652" t="str">
        <f t="shared" si="54"/>
        <v/>
      </c>
      <c r="F652" t="str">
        <f t="shared" si="55"/>
        <v/>
      </c>
      <c r="G652" t="e">
        <f>+VLOOKUP(L652,BG!$D$10:$F$70,3,FALSE)</f>
        <v>#N/A</v>
      </c>
      <c r="H652" s="382"/>
      <c r="I652" s="750"/>
      <c r="J652" s="314">
        <f t="shared" si="53"/>
        <v>0</v>
      </c>
      <c r="K652" t="e">
        <f>+VLOOKUP(D652,'plan de cuentas'!C:G,4,0)</f>
        <v>#N/A</v>
      </c>
      <c r="L652" t="e">
        <f>VLOOKUP(D652,'plan de cuentas'!C:H,5,0)</f>
        <v>#N/A</v>
      </c>
      <c r="M652" t="e">
        <f>VLOOKUP(D652,'plan de cuentas'!C:I,6,0)</f>
        <v>#N/A</v>
      </c>
      <c r="N652" t="e">
        <f>VLOOKUP(D652,'plan de cuentas'!C:J,7,0)</f>
        <v>#N/A</v>
      </c>
      <c r="P652" t="str">
        <f t="shared" si="56"/>
        <v/>
      </c>
      <c r="Q652" t="str">
        <f t="shared" si="57"/>
        <v/>
      </c>
    </row>
    <row r="653" spans="1:17" hidden="1" x14ac:dyDescent="0.25">
      <c r="A653" s="644"/>
      <c r="C653" s="718"/>
      <c r="D653" s="382"/>
      <c r="E653" t="str">
        <f t="shared" si="54"/>
        <v/>
      </c>
      <c r="F653" t="str">
        <f t="shared" si="55"/>
        <v/>
      </c>
      <c r="G653" t="e">
        <f>+VLOOKUP(L653,BG!$D$10:$F$70,3,FALSE)</f>
        <v>#N/A</v>
      </c>
      <c r="H653" s="382"/>
      <c r="I653" s="750"/>
      <c r="J653" s="314">
        <f t="shared" si="53"/>
        <v>0</v>
      </c>
      <c r="K653" t="e">
        <f>+VLOOKUP(D653,'plan de cuentas'!C:G,4,0)</f>
        <v>#N/A</v>
      </c>
      <c r="L653" t="e">
        <f>VLOOKUP(D653,'plan de cuentas'!C:H,5,0)</f>
        <v>#N/A</v>
      </c>
      <c r="M653" t="e">
        <f>VLOOKUP(D653,'plan de cuentas'!C:I,6,0)</f>
        <v>#N/A</v>
      </c>
      <c r="N653" t="e">
        <f>VLOOKUP(D653,'plan de cuentas'!C:J,7,0)</f>
        <v>#N/A</v>
      </c>
      <c r="P653" t="str">
        <f t="shared" si="56"/>
        <v/>
      </c>
      <c r="Q653" t="str">
        <f t="shared" si="57"/>
        <v/>
      </c>
    </row>
    <row r="654" spans="1:17" hidden="1" x14ac:dyDescent="0.25">
      <c r="A654" s="644"/>
      <c r="C654" s="718"/>
      <c r="D654" s="382"/>
      <c r="E654" t="str">
        <f t="shared" si="54"/>
        <v/>
      </c>
      <c r="F654" t="str">
        <f t="shared" si="55"/>
        <v/>
      </c>
      <c r="G654" t="e">
        <f>+VLOOKUP(L654,BG!$D$10:$F$70,3,FALSE)</f>
        <v>#N/A</v>
      </c>
      <c r="H654" s="382"/>
      <c r="I654" s="750"/>
      <c r="J654" s="314">
        <f t="shared" si="53"/>
        <v>0</v>
      </c>
      <c r="K654" t="e">
        <f>+VLOOKUP(D654,'plan de cuentas'!C:G,4,0)</f>
        <v>#N/A</v>
      </c>
      <c r="L654" t="e">
        <f>VLOOKUP(D654,'plan de cuentas'!C:H,5,0)</f>
        <v>#N/A</v>
      </c>
      <c r="M654" t="e">
        <f>VLOOKUP(D654,'plan de cuentas'!C:I,6,0)</f>
        <v>#N/A</v>
      </c>
      <c r="N654" t="e">
        <f>VLOOKUP(D654,'plan de cuentas'!C:J,7,0)</f>
        <v>#N/A</v>
      </c>
      <c r="P654" t="str">
        <f t="shared" si="56"/>
        <v/>
      </c>
      <c r="Q654" t="str">
        <f t="shared" si="57"/>
        <v/>
      </c>
    </row>
    <row r="655" spans="1:17" hidden="1" x14ac:dyDescent="0.25">
      <c r="A655" s="644"/>
      <c r="C655" s="718"/>
      <c r="D655" s="382"/>
      <c r="E655" t="str">
        <f t="shared" si="54"/>
        <v/>
      </c>
      <c r="F655" t="str">
        <f t="shared" si="55"/>
        <v/>
      </c>
      <c r="G655" t="e">
        <f>+VLOOKUP(L655,BG!$D$10:$F$70,3,FALSE)</f>
        <v>#N/A</v>
      </c>
      <c r="H655" s="382"/>
      <c r="I655" s="750"/>
      <c r="J655" s="314">
        <f t="shared" si="53"/>
        <v>0</v>
      </c>
      <c r="K655" t="e">
        <f>+VLOOKUP(D655,'plan de cuentas'!C:G,4,0)</f>
        <v>#N/A</v>
      </c>
      <c r="L655" t="e">
        <f>VLOOKUP(D655,'plan de cuentas'!C:H,5,0)</f>
        <v>#N/A</v>
      </c>
      <c r="M655" t="e">
        <f>VLOOKUP(D655,'plan de cuentas'!C:I,6,0)</f>
        <v>#N/A</v>
      </c>
      <c r="N655" t="e">
        <f>VLOOKUP(D655,'plan de cuentas'!C:J,7,0)</f>
        <v>#N/A</v>
      </c>
      <c r="P655" t="str">
        <f t="shared" si="56"/>
        <v/>
      </c>
      <c r="Q655" t="str">
        <f t="shared" si="57"/>
        <v/>
      </c>
    </row>
    <row r="656" spans="1:17" hidden="1" x14ac:dyDescent="0.25">
      <c r="A656" s="644"/>
      <c r="C656" s="718"/>
      <c r="D656" s="382"/>
      <c r="E656" t="str">
        <f t="shared" si="54"/>
        <v/>
      </c>
      <c r="F656" t="str">
        <f t="shared" si="55"/>
        <v/>
      </c>
      <c r="G656" t="e">
        <f>+VLOOKUP(L656,BG!$D$10:$F$70,3,FALSE)</f>
        <v>#N/A</v>
      </c>
      <c r="H656" s="382"/>
      <c r="I656" s="750"/>
      <c r="J656" s="314">
        <f t="shared" si="53"/>
        <v>0</v>
      </c>
      <c r="K656" t="e">
        <f>+VLOOKUP(D656,'plan de cuentas'!C:G,4,0)</f>
        <v>#N/A</v>
      </c>
      <c r="L656" t="e">
        <f>VLOOKUP(D656,'plan de cuentas'!C:H,5,0)</f>
        <v>#N/A</v>
      </c>
      <c r="M656" t="e">
        <f>VLOOKUP(D656,'plan de cuentas'!C:I,6,0)</f>
        <v>#N/A</v>
      </c>
      <c r="N656" t="e">
        <f>VLOOKUP(D656,'plan de cuentas'!C:J,7,0)</f>
        <v>#N/A</v>
      </c>
      <c r="P656" t="str">
        <f t="shared" si="56"/>
        <v/>
      </c>
      <c r="Q656" t="str">
        <f t="shared" si="57"/>
        <v/>
      </c>
    </row>
    <row r="657" spans="1:17" hidden="1" x14ac:dyDescent="0.25">
      <c r="A657" s="644"/>
      <c r="C657" s="718"/>
      <c r="D657" s="382"/>
      <c r="E657" t="str">
        <f t="shared" si="54"/>
        <v/>
      </c>
      <c r="F657" t="str">
        <f t="shared" si="55"/>
        <v/>
      </c>
      <c r="G657" t="e">
        <f>+VLOOKUP(L657,BG!$D$10:$F$70,3,FALSE)</f>
        <v>#N/A</v>
      </c>
      <c r="H657" s="382"/>
      <c r="I657" s="750"/>
      <c r="J657" s="314">
        <f t="shared" si="53"/>
        <v>0</v>
      </c>
      <c r="K657" t="e">
        <f>+VLOOKUP(D657,'plan de cuentas'!C:G,4,0)</f>
        <v>#N/A</v>
      </c>
      <c r="L657" t="e">
        <f>VLOOKUP(D657,'plan de cuentas'!C:H,5,0)</f>
        <v>#N/A</v>
      </c>
      <c r="M657" t="e">
        <f>VLOOKUP(D657,'plan de cuentas'!C:I,6,0)</f>
        <v>#N/A</v>
      </c>
      <c r="N657" t="e">
        <f>VLOOKUP(D657,'plan de cuentas'!C:J,7,0)</f>
        <v>#N/A</v>
      </c>
      <c r="P657" t="str">
        <f t="shared" si="56"/>
        <v/>
      </c>
      <c r="Q657" t="str">
        <f t="shared" si="57"/>
        <v/>
      </c>
    </row>
    <row r="658" spans="1:17" hidden="1" x14ac:dyDescent="0.25">
      <c r="A658" s="644"/>
      <c r="C658" s="718"/>
      <c r="D658" s="382"/>
      <c r="E658" t="str">
        <f t="shared" si="54"/>
        <v/>
      </c>
      <c r="F658" t="str">
        <f t="shared" si="55"/>
        <v/>
      </c>
      <c r="G658" t="e">
        <f>+VLOOKUP(L658,BG!$D$10:$F$70,3,FALSE)</f>
        <v>#N/A</v>
      </c>
      <c r="H658" s="382"/>
      <c r="I658" s="750"/>
      <c r="J658" s="314">
        <f t="shared" si="53"/>
        <v>0</v>
      </c>
      <c r="K658" t="e">
        <f>+VLOOKUP(D658,'plan de cuentas'!C:G,4,0)</f>
        <v>#N/A</v>
      </c>
      <c r="L658" t="e">
        <f>VLOOKUP(D658,'plan de cuentas'!C:H,5,0)</f>
        <v>#N/A</v>
      </c>
      <c r="M658" t="e">
        <f>VLOOKUP(D658,'plan de cuentas'!C:I,6,0)</f>
        <v>#N/A</v>
      </c>
      <c r="N658" t="e">
        <f>VLOOKUP(D658,'plan de cuentas'!C:J,7,0)</f>
        <v>#N/A</v>
      </c>
      <c r="P658" t="str">
        <f t="shared" si="56"/>
        <v/>
      </c>
      <c r="Q658" t="str">
        <f t="shared" si="57"/>
        <v/>
      </c>
    </row>
    <row r="659" spans="1:17" hidden="1" x14ac:dyDescent="0.25">
      <c r="A659" s="644"/>
      <c r="C659" s="718"/>
      <c r="D659" s="382"/>
      <c r="E659" t="str">
        <f t="shared" si="54"/>
        <v/>
      </c>
      <c r="F659" t="str">
        <f t="shared" si="55"/>
        <v/>
      </c>
      <c r="G659" t="e">
        <f>+VLOOKUP(L659,BG!$D$10:$F$70,3,FALSE)</f>
        <v>#N/A</v>
      </c>
      <c r="H659" s="382"/>
      <c r="I659" s="750"/>
      <c r="J659" s="314">
        <f t="shared" si="53"/>
        <v>0</v>
      </c>
      <c r="K659" t="e">
        <f>+VLOOKUP(D659,'plan de cuentas'!C:G,4,0)</f>
        <v>#N/A</v>
      </c>
      <c r="L659" t="e">
        <f>VLOOKUP(D659,'plan de cuentas'!C:H,5,0)</f>
        <v>#N/A</v>
      </c>
      <c r="M659" t="e">
        <f>VLOOKUP(D659,'plan de cuentas'!C:I,6,0)</f>
        <v>#N/A</v>
      </c>
      <c r="N659" t="e">
        <f>VLOOKUP(D659,'plan de cuentas'!C:J,7,0)</f>
        <v>#N/A</v>
      </c>
      <c r="P659" t="str">
        <f t="shared" si="56"/>
        <v/>
      </c>
      <c r="Q659" t="str">
        <f t="shared" si="57"/>
        <v/>
      </c>
    </row>
    <row r="660" spans="1:17" hidden="1" x14ac:dyDescent="0.25">
      <c r="A660" s="644"/>
      <c r="C660" s="718"/>
      <c r="D660" s="382"/>
      <c r="E660" t="str">
        <f t="shared" si="54"/>
        <v/>
      </c>
      <c r="F660" t="str">
        <f t="shared" si="55"/>
        <v/>
      </c>
      <c r="G660" t="e">
        <f>+VLOOKUP(L660,BG!$D$10:$F$70,3,FALSE)</f>
        <v>#N/A</v>
      </c>
      <c r="H660" s="382"/>
      <c r="I660" s="750"/>
      <c r="J660" s="314">
        <f t="shared" si="53"/>
        <v>0</v>
      </c>
      <c r="K660" t="e">
        <f>+VLOOKUP(D660,'plan de cuentas'!C:G,4,0)</f>
        <v>#N/A</v>
      </c>
      <c r="L660" t="e">
        <f>VLOOKUP(D660,'plan de cuentas'!C:H,5,0)</f>
        <v>#N/A</v>
      </c>
      <c r="M660" t="e">
        <f>VLOOKUP(D660,'plan de cuentas'!C:I,6,0)</f>
        <v>#N/A</v>
      </c>
      <c r="N660" t="e">
        <f>VLOOKUP(D660,'plan de cuentas'!C:J,7,0)</f>
        <v>#N/A</v>
      </c>
      <c r="P660" t="str">
        <f t="shared" si="56"/>
        <v/>
      </c>
      <c r="Q660" t="str">
        <f t="shared" si="57"/>
        <v/>
      </c>
    </row>
    <row r="661" spans="1:17" hidden="1" x14ac:dyDescent="0.25">
      <c r="A661" s="644"/>
      <c r="C661" s="718"/>
      <c r="D661" s="382"/>
      <c r="E661" t="str">
        <f t="shared" si="54"/>
        <v/>
      </c>
      <c r="F661" t="str">
        <f t="shared" si="55"/>
        <v/>
      </c>
      <c r="G661" t="e">
        <f>+VLOOKUP(L661,BG!$D$10:$F$70,3,FALSE)</f>
        <v>#N/A</v>
      </c>
      <c r="H661" s="382"/>
      <c r="I661" s="750"/>
      <c r="J661" s="314">
        <f t="shared" si="53"/>
        <v>0</v>
      </c>
      <c r="K661" t="e">
        <f>+VLOOKUP(D661,'plan de cuentas'!C:G,4,0)</f>
        <v>#N/A</v>
      </c>
      <c r="L661" t="e">
        <f>VLOOKUP(D661,'plan de cuentas'!C:H,5,0)</f>
        <v>#N/A</v>
      </c>
      <c r="M661" t="e">
        <f>VLOOKUP(D661,'plan de cuentas'!C:I,6,0)</f>
        <v>#N/A</v>
      </c>
      <c r="N661" t="e">
        <f>VLOOKUP(D661,'plan de cuentas'!C:J,7,0)</f>
        <v>#N/A</v>
      </c>
      <c r="P661" t="str">
        <f t="shared" si="56"/>
        <v/>
      </c>
      <c r="Q661" t="str">
        <f t="shared" si="57"/>
        <v/>
      </c>
    </row>
    <row r="662" spans="1:17" hidden="1" x14ac:dyDescent="0.25">
      <c r="A662" s="644"/>
      <c r="C662" s="718"/>
      <c r="D662" s="382"/>
      <c r="E662" t="str">
        <f t="shared" si="54"/>
        <v/>
      </c>
      <c r="F662" t="str">
        <f t="shared" si="55"/>
        <v/>
      </c>
      <c r="G662" t="e">
        <f>+VLOOKUP(L662,BG!$D$10:$F$70,3,FALSE)</f>
        <v>#N/A</v>
      </c>
      <c r="H662" s="382"/>
      <c r="I662" s="750"/>
      <c r="J662" s="314">
        <f t="shared" si="53"/>
        <v>0</v>
      </c>
      <c r="K662" t="e">
        <f>+VLOOKUP(D662,'plan de cuentas'!C:G,4,0)</f>
        <v>#N/A</v>
      </c>
      <c r="L662" t="e">
        <f>VLOOKUP(D662,'plan de cuentas'!C:H,5,0)</f>
        <v>#N/A</v>
      </c>
      <c r="M662" t="e">
        <f>VLOOKUP(D662,'plan de cuentas'!C:I,6,0)</f>
        <v>#N/A</v>
      </c>
      <c r="N662" t="e">
        <f>VLOOKUP(D662,'plan de cuentas'!C:J,7,0)</f>
        <v>#N/A</v>
      </c>
      <c r="P662" t="str">
        <f t="shared" si="56"/>
        <v/>
      </c>
      <c r="Q662" t="str">
        <f t="shared" si="57"/>
        <v/>
      </c>
    </row>
    <row r="663" spans="1:17" hidden="1" x14ac:dyDescent="0.25">
      <c r="A663" s="644"/>
      <c r="C663" s="718"/>
      <c r="D663" s="382"/>
      <c r="E663" t="str">
        <f t="shared" si="54"/>
        <v/>
      </c>
      <c r="F663" t="str">
        <f t="shared" si="55"/>
        <v/>
      </c>
      <c r="G663" t="e">
        <f>+VLOOKUP(L663,BG!$D$10:$F$70,3,FALSE)</f>
        <v>#N/A</v>
      </c>
      <c r="H663" s="382"/>
      <c r="I663" s="750"/>
      <c r="J663" s="314">
        <f t="shared" si="53"/>
        <v>0</v>
      </c>
      <c r="K663" t="e">
        <f>+VLOOKUP(D663,'plan de cuentas'!C:G,4,0)</f>
        <v>#N/A</v>
      </c>
      <c r="L663" t="e">
        <f>VLOOKUP(D663,'plan de cuentas'!C:H,5,0)</f>
        <v>#N/A</v>
      </c>
      <c r="M663" t="e">
        <f>VLOOKUP(D663,'plan de cuentas'!C:I,6,0)</f>
        <v>#N/A</v>
      </c>
      <c r="N663" t="e">
        <f>VLOOKUP(D663,'plan de cuentas'!C:J,7,0)</f>
        <v>#N/A</v>
      </c>
      <c r="P663" t="str">
        <f t="shared" si="56"/>
        <v/>
      </c>
      <c r="Q663" t="str">
        <f t="shared" si="57"/>
        <v/>
      </c>
    </row>
    <row r="664" spans="1:17" hidden="1" x14ac:dyDescent="0.25">
      <c r="A664" s="644"/>
      <c r="C664" s="718"/>
      <c r="D664" s="382"/>
      <c r="E664" t="str">
        <f t="shared" si="54"/>
        <v/>
      </c>
      <c r="F664" t="str">
        <f t="shared" si="55"/>
        <v/>
      </c>
      <c r="G664" t="e">
        <f>+VLOOKUP(L664,BG!$D$10:$F$70,3,FALSE)</f>
        <v>#N/A</v>
      </c>
      <c r="H664" s="382"/>
      <c r="I664" s="750"/>
      <c r="J664" s="314">
        <f t="shared" si="53"/>
        <v>0</v>
      </c>
      <c r="K664" t="e">
        <f>+VLOOKUP(D664,'plan de cuentas'!C:G,4,0)</f>
        <v>#N/A</v>
      </c>
      <c r="L664" t="e">
        <f>VLOOKUP(D664,'plan de cuentas'!C:H,5,0)</f>
        <v>#N/A</v>
      </c>
      <c r="M664" t="e">
        <f>VLOOKUP(D664,'plan de cuentas'!C:I,6,0)</f>
        <v>#N/A</v>
      </c>
      <c r="N664" t="e">
        <f>VLOOKUP(D664,'plan de cuentas'!C:J,7,0)</f>
        <v>#N/A</v>
      </c>
      <c r="P664" t="str">
        <f t="shared" si="56"/>
        <v/>
      </c>
      <c r="Q664" t="str">
        <f t="shared" si="57"/>
        <v/>
      </c>
    </row>
    <row r="665" spans="1:17" hidden="1" x14ac:dyDescent="0.25">
      <c r="A665" s="644"/>
      <c r="C665" s="718"/>
      <c r="D665" s="382"/>
      <c r="E665" t="str">
        <f t="shared" si="54"/>
        <v/>
      </c>
      <c r="F665" t="str">
        <f t="shared" si="55"/>
        <v/>
      </c>
      <c r="G665" t="e">
        <f>+VLOOKUP(L665,BG!$D$10:$F$70,3,FALSE)</f>
        <v>#N/A</v>
      </c>
      <c r="H665" s="382"/>
      <c r="I665" s="750"/>
      <c r="J665" s="314">
        <f t="shared" si="53"/>
        <v>0</v>
      </c>
      <c r="K665" t="e">
        <f>+VLOOKUP(D665,'plan de cuentas'!C:G,4,0)</f>
        <v>#N/A</v>
      </c>
      <c r="L665" t="e">
        <f>VLOOKUP(D665,'plan de cuentas'!C:H,5,0)</f>
        <v>#N/A</v>
      </c>
      <c r="M665" t="e">
        <f>VLOOKUP(D665,'plan de cuentas'!C:I,6,0)</f>
        <v>#N/A</v>
      </c>
      <c r="N665" t="e">
        <f>VLOOKUP(D665,'plan de cuentas'!C:J,7,0)</f>
        <v>#N/A</v>
      </c>
      <c r="P665" t="str">
        <f t="shared" si="56"/>
        <v/>
      </c>
      <c r="Q665" t="str">
        <f t="shared" si="57"/>
        <v/>
      </c>
    </row>
    <row r="666" spans="1:17" hidden="1" x14ac:dyDescent="0.25">
      <c r="A666" s="644"/>
      <c r="C666" s="718"/>
      <c r="D666" s="382"/>
      <c r="E666" t="str">
        <f t="shared" si="54"/>
        <v/>
      </c>
      <c r="F666" t="str">
        <f t="shared" si="55"/>
        <v/>
      </c>
      <c r="G666" t="e">
        <f>+VLOOKUP(L666,BG!$D$10:$F$70,3,FALSE)</f>
        <v>#N/A</v>
      </c>
      <c r="H666" s="382"/>
      <c r="I666" s="750"/>
      <c r="J666" s="314">
        <f t="shared" si="53"/>
        <v>0</v>
      </c>
      <c r="K666" t="e">
        <f>+VLOOKUP(D666,'plan de cuentas'!C:G,4,0)</f>
        <v>#N/A</v>
      </c>
      <c r="L666" t="e">
        <f>VLOOKUP(D666,'plan de cuentas'!C:H,5,0)</f>
        <v>#N/A</v>
      </c>
      <c r="M666" t="e">
        <f>VLOOKUP(D666,'plan de cuentas'!C:I,6,0)</f>
        <v>#N/A</v>
      </c>
      <c r="N666" t="e">
        <f>VLOOKUP(D666,'plan de cuentas'!C:J,7,0)</f>
        <v>#N/A</v>
      </c>
      <c r="P666" t="str">
        <f t="shared" si="56"/>
        <v/>
      </c>
      <c r="Q666" t="str">
        <f t="shared" si="57"/>
        <v/>
      </c>
    </row>
    <row r="667" spans="1:17" hidden="1" x14ac:dyDescent="0.25">
      <c r="A667" s="644"/>
      <c r="C667" s="718"/>
      <c r="D667" s="382"/>
      <c r="E667" t="str">
        <f t="shared" si="54"/>
        <v/>
      </c>
      <c r="F667" t="str">
        <f t="shared" si="55"/>
        <v/>
      </c>
      <c r="G667" t="e">
        <f>+VLOOKUP(L667,BG!$D$10:$F$70,3,FALSE)</f>
        <v>#N/A</v>
      </c>
      <c r="H667" s="382"/>
      <c r="I667" s="750"/>
      <c r="J667" s="314">
        <f t="shared" si="53"/>
        <v>0</v>
      </c>
      <c r="K667" t="e">
        <f>+VLOOKUP(D667,'plan de cuentas'!C:G,4,0)</f>
        <v>#N/A</v>
      </c>
      <c r="L667" t="e">
        <f>VLOOKUP(D667,'plan de cuentas'!C:H,5,0)</f>
        <v>#N/A</v>
      </c>
      <c r="M667" t="e">
        <f>VLOOKUP(D667,'plan de cuentas'!C:I,6,0)</f>
        <v>#N/A</v>
      </c>
      <c r="N667" t="e">
        <f>VLOOKUP(D667,'plan de cuentas'!C:J,7,0)</f>
        <v>#N/A</v>
      </c>
      <c r="P667" t="str">
        <f t="shared" si="56"/>
        <v/>
      </c>
      <c r="Q667" t="str">
        <f t="shared" si="57"/>
        <v/>
      </c>
    </row>
    <row r="668" spans="1:17" hidden="1" x14ac:dyDescent="0.25">
      <c r="A668" s="644"/>
      <c r="C668" s="718"/>
      <c r="D668" s="382"/>
      <c r="E668" t="str">
        <f t="shared" si="54"/>
        <v/>
      </c>
      <c r="F668" t="str">
        <f t="shared" si="55"/>
        <v/>
      </c>
      <c r="G668" t="e">
        <f>+VLOOKUP(L668,BG!$D$10:$F$70,3,FALSE)</f>
        <v>#N/A</v>
      </c>
      <c r="H668" s="382"/>
      <c r="I668" s="750"/>
      <c r="J668" s="314">
        <f t="shared" si="53"/>
        <v>0</v>
      </c>
      <c r="K668" t="e">
        <f>+VLOOKUP(D668,'plan de cuentas'!C:G,4,0)</f>
        <v>#N/A</v>
      </c>
      <c r="L668" t="e">
        <f>VLOOKUP(D668,'plan de cuentas'!C:H,5,0)</f>
        <v>#N/A</v>
      </c>
      <c r="M668" t="e">
        <f>VLOOKUP(D668,'plan de cuentas'!C:I,6,0)</f>
        <v>#N/A</v>
      </c>
      <c r="N668" t="e">
        <f>VLOOKUP(D668,'plan de cuentas'!C:J,7,0)</f>
        <v>#N/A</v>
      </c>
      <c r="P668" t="str">
        <f t="shared" si="56"/>
        <v/>
      </c>
      <c r="Q668" t="str">
        <f t="shared" si="57"/>
        <v/>
      </c>
    </row>
    <row r="669" spans="1:17" hidden="1" x14ac:dyDescent="0.25">
      <c r="A669" s="644"/>
      <c r="C669" s="718"/>
      <c r="D669" s="382"/>
      <c r="E669" t="str">
        <f t="shared" si="54"/>
        <v/>
      </c>
      <c r="F669" t="str">
        <f t="shared" si="55"/>
        <v/>
      </c>
      <c r="G669" t="e">
        <f>+VLOOKUP(L669,BG!$D$10:$F$70,3,FALSE)</f>
        <v>#N/A</v>
      </c>
      <c r="H669" s="382"/>
      <c r="I669" s="750"/>
      <c r="J669" s="314">
        <f t="shared" si="53"/>
        <v>0</v>
      </c>
      <c r="K669" t="e">
        <f>+VLOOKUP(D669,'plan de cuentas'!C:G,4,0)</f>
        <v>#N/A</v>
      </c>
      <c r="L669" t="e">
        <f>VLOOKUP(D669,'plan de cuentas'!C:H,5,0)</f>
        <v>#N/A</v>
      </c>
      <c r="M669" t="e">
        <f>VLOOKUP(D669,'plan de cuentas'!C:I,6,0)</f>
        <v>#N/A</v>
      </c>
      <c r="N669" t="e">
        <f>VLOOKUP(D669,'plan de cuentas'!C:J,7,0)</f>
        <v>#N/A</v>
      </c>
      <c r="P669" t="str">
        <f t="shared" si="56"/>
        <v/>
      </c>
      <c r="Q669" t="str">
        <f t="shared" si="57"/>
        <v/>
      </c>
    </row>
    <row r="670" spans="1:17" hidden="1" x14ac:dyDescent="0.25">
      <c r="A670" s="644"/>
      <c r="C670" s="718"/>
      <c r="D670" s="382"/>
      <c r="E670" t="str">
        <f t="shared" si="54"/>
        <v/>
      </c>
      <c r="F670" t="str">
        <f t="shared" si="55"/>
        <v/>
      </c>
      <c r="G670" t="e">
        <f>+VLOOKUP(L670,BG!$D$10:$F$70,3,FALSE)</f>
        <v>#N/A</v>
      </c>
      <c r="H670" s="382"/>
      <c r="I670" s="750"/>
      <c r="J670" s="314">
        <f t="shared" si="53"/>
        <v>0</v>
      </c>
      <c r="K670" t="e">
        <f>+VLOOKUP(D670,'plan de cuentas'!C:G,4,0)</f>
        <v>#N/A</v>
      </c>
      <c r="L670" t="e">
        <f>VLOOKUP(D670,'plan de cuentas'!C:H,5,0)</f>
        <v>#N/A</v>
      </c>
      <c r="M670" t="e">
        <f>VLOOKUP(D670,'plan de cuentas'!C:I,6,0)</f>
        <v>#N/A</v>
      </c>
      <c r="N670" t="e">
        <f>VLOOKUP(D670,'plan de cuentas'!C:J,7,0)</f>
        <v>#N/A</v>
      </c>
      <c r="P670" t="str">
        <f t="shared" si="56"/>
        <v/>
      </c>
      <c r="Q670" t="str">
        <f t="shared" si="57"/>
        <v/>
      </c>
    </row>
    <row r="671" spans="1:17" hidden="1" x14ac:dyDescent="0.25">
      <c r="A671" s="644"/>
      <c r="C671" s="718"/>
      <c r="D671" s="382"/>
      <c r="E671" t="str">
        <f t="shared" si="54"/>
        <v/>
      </c>
      <c r="F671" t="str">
        <f t="shared" si="55"/>
        <v/>
      </c>
      <c r="G671" t="e">
        <f>+VLOOKUP(L671,BG!$D$10:$F$70,3,FALSE)</f>
        <v>#N/A</v>
      </c>
      <c r="H671" s="382"/>
      <c r="I671" s="750"/>
      <c r="J671" s="314">
        <f t="shared" si="53"/>
        <v>0</v>
      </c>
      <c r="K671" t="e">
        <f>+VLOOKUP(D671,'plan de cuentas'!C:G,4,0)</f>
        <v>#N/A</v>
      </c>
      <c r="L671" t="e">
        <f>VLOOKUP(D671,'plan de cuentas'!C:H,5,0)</f>
        <v>#N/A</v>
      </c>
      <c r="M671" t="e">
        <f>VLOOKUP(D671,'plan de cuentas'!C:I,6,0)</f>
        <v>#N/A</v>
      </c>
      <c r="N671" t="e">
        <f>VLOOKUP(D671,'plan de cuentas'!C:J,7,0)</f>
        <v>#N/A</v>
      </c>
      <c r="P671" t="str">
        <f t="shared" si="56"/>
        <v/>
      </c>
      <c r="Q671" t="str">
        <f t="shared" si="57"/>
        <v/>
      </c>
    </row>
    <row r="672" spans="1:17" hidden="1" x14ac:dyDescent="0.25">
      <c r="A672" s="644"/>
      <c r="C672" s="718"/>
      <c r="D672" s="382"/>
      <c r="E672" t="str">
        <f t="shared" si="54"/>
        <v/>
      </c>
      <c r="F672" t="str">
        <f t="shared" si="55"/>
        <v/>
      </c>
      <c r="G672" t="e">
        <f>+VLOOKUP(L672,BG!$D$10:$F$70,3,FALSE)</f>
        <v>#N/A</v>
      </c>
      <c r="H672" s="382"/>
      <c r="I672" s="750"/>
      <c r="J672" s="314">
        <f t="shared" si="53"/>
        <v>0</v>
      </c>
      <c r="K672" t="e">
        <f>+VLOOKUP(D672,'plan de cuentas'!C:G,4,0)</f>
        <v>#N/A</v>
      </c>
      <c r="L672" t="e">
        <f>VLOOKUP(D672,'plan de cuentas'!C:H,5,0)</f>
        <v>#N/A</v>
      </c>
      <c r="M672" t="e">
        <f>VLOOKUP(D672,'plan de cuentas'!C:I,6,0)</f>
        <v>#N/A</v>
      </c>
      <c r="N672" t="e">
        <f>VLOOKUP(D672,'plan de cuentas'!C:J,7,0)</f>
        <v>#N/A</v>
      </c>
      <c r="P672" t="str">
        <f t="shared" si="56"/>
        <v/>
      </c>
      <c r="Q672" t="str">
        <f t="shared" si="57"/>
        <v/>
      </c>
    </row>
    <row r="673" spans="1:17" hidden="1" x14ac:dyDescent="0.25">
      <c r="A673" s="644"/>
      <c r="C673" s="718"/>
      <c r="D673" s="382"/>
      <c r="E673" t="str">
        <f t="shared" si="54"/>
        <v/>
      </c>
      <c r="F673" t="str">
        <f t="shared" si="55"/>
        <v/>
      </c>
      <c r="G673" t="e">
        <f>+VLOOKUP(L673,BG!$D$10:$F$70,3,FALSE)</f>
        <v>#N/A</v>
      </c>
      <c r="H673" s="382"/>
      <c r="I673" s="750"/>
      <c r="J673" s="314">
        <f t="shared" si="53"/>
        <v>0</v>
      </c>
      <c r="K673" t="e">
        <f>+VLOOKUP(D673,'plan de cuentas'!C:G,4,0)</f>
        <v>#N/A</v>
      </c>
      <c r="L673" t="e">
        <f>VLOOKUP(D673,'plan de cuentas'!C:H,5,0)</f>
        <v>#N/A</v>
      </c>
      <c r="M673" t="e">
        <f>VLOOKUP(D673,'plan de cuentas'!C:I,6,0)</f>
        <v>#N/A</v>
      </c>
      <c r="N673" t="e">
        <f>VLOOKUP(D673,'plan de cuentas'!C:J,7,0)</f>
        <v>#N/A</v>
      </c>
      <c r="P673" t="str">
        <f t="shared" si="56"/>
        <v/>
      </c>
      <c r="Q673" t="str">
        <f t="shared" si="57"/>
        <v/>
      </c>
    </row>
    <row r="674" spans="1:17" hidden="1" x14ac:dyDescent="0.25">
      <c r="A674" s="644"/>
      <c r="C674" s="718"/>
      <c r="D674" s="382"/>
      <c r="E674" t="str">
        <f t="shared" si="54"/>
        <v/>
      </c>
      <c r="F674" t="str">
        <f t="shared" si="55"/>
        <v/>
      </c>
      <c r="G674" t="e">
        <f>+VLOOKUP(L674,BG!$D$10:$F$70,3,FALSE)</f>
        <v>#N/A</v>
      </c>
      <c r="H674" s="382"/>
      <c r="I674" s="750"/>
      <c r="J674" s="314">
        <f t="shared" si="53"/>
        <v>0</v>
      </c>
      <c r="K674" t="e">
        <f>+VLOOKUP(D674,'plan de cuentas'!C:G,4,0)</f>
        <v>#N/A</v>
      </c>
      <c r="L674" t="e">
        <f>VLOOKUP(D674,'plan de cuentas'!C:H,5,0)</f>
        <v>#N/A</v>
      </c>
      <c r="M674" t="e">
        <f>VLOOKUP(D674,'plan de cuentas'!C:I,6,0)</f>
        <v>#N/A</v>
      </c>
      <c r="N674" t="e">
        <f>VLOOKUP(D674,'plan de cuentas'!C:J,7,0)</f>
        <v>#N/A</v>
      </c>
      <c r="P674" t="str">
        <f t="shared" si="56"/>
        <v/>
      </c>
      <c r="Q674" t="str">
        <f t="shared" si="57"/>
        <v/>
      </c>
    </row>
    <row r="675" spans="1:17" hidden="1" x14ac:dyDescent="0.25">
      <c r="A675" s="644"/>
      <c r="C675" s="718"/>
      <c r="D675" s="382"/>
      <c r="E675" t="str">
        <f t="shared" si="54"/>
        <v/>
      </c>
      <c r="F675" t="str">
        <f t="shared" si="55"/>
        <v/>
      </c>
      <c r="G675" t="e">
        <f>+VLOOKUP(L675,BG!$D$10:$F$70,3,FALSE)</f>
        <v>#N/A</v>
      </c>
      <c r="H675" s="382"/>
      <c r="I675" s="750"/>
      <c r="J675" s="314">
        <f t="shared" si="53"/>
        <v>0</v>
      </c>
      <c r="K675" t="e">
        <f>+VLOOKUP(D675,'plan de cuentas'!C:G,4,0)</f>
        <v>#N/A</v>
      </c>
      <c r="L675" t="e">
        <f>VLOOKUP(D675,'plan de cuentas'!C:H,5,0)</f>
        <v>#N/A</v>
      </c>
      <c r="M675" t="e">
        <f>VLOOKUP(D675,'plan de cuentas'!C:I,6,0)</f>
        <v>#N/A</v>
      </c>
      <c r="N675" t="e">
        <f>VLOOKUP(D675,'plan de cuentas'!C:J,7,0)</f>
        <v>#N/A</v>
      </c>
      <c r="P675" t="str">
        <f t="shared" si="56"/>
        <v/>
      </c>
      <c r="Q675" t="str">
        <f t="shared" si="57"/>
        <v/>
      </c>
    </row>
    <row r="676" spans="1:17" hidden="1" x14ac:dyDescent="0.25">
      <c r="A676" s="644"/>
      <c r="C676" s="718"/>
      <c r="D676" s="382"/>
      <c r="E676" t="str">
        <f t="shared" si="54"/>
        <v/>
      </c>
      <c r="F676" t="str">
        <f t="shared" si="55"/>
        <v/>
      </c>
      <c r="G676" t="e">
        <f>+VLOOKUP(L676,BG!$D$10:$F$70,3,FALSE)</f>
        <v>#N/A</v>
      </c>
      <c r="H676" s="450"/>
      <c r="I676" s="752"/>
      <c r="J676" s="554">
        <f t="shared" si="53"/>
        <v>0</v>
      </c>
      <c r="K676" t="e">
        <f>+VLOOKUP(D676,'plan de cuentas'!C:G,4,0)</f>
        <v>#N/A</v>
      </c>
      <c r="L676" t="e">
        <f>VLOOKUP(D676,'plan de cuentas'!C:H,5,0)</f>
        <v>#N/A</v>
      </c>
      <c r="M676" t="e">
        <f>VLOOKUP(D676,'plan de cuentas'!C:I,6,0)</f>
        <v>#N/A</v>
      </c>
      <c r="N676" t="e">
        <f>VLOOKUP(D676,'plan de cuentas'!C:J,7,0)</f>
        <v>#N/A</v>
      </c>
      <c r="P676" t="str">
        <f t="shared" si="56"/>
        <v/>
      </c>
      <c r="Q676" t="str">
        <f t="shared" si="57"/>
        <v/>
      </c>
    </row>
    <row r="677" spans="1:17" hidden="1" x14ac:dyDescent="0.25">
      <c r="A677" s="644"/>
      <c r="C677" s="718"/>
      <c r="D677" s="382"/>
      <c r="E677" t="str">
        <f t="shared" si="54"/>
        <v/>
      </c>
      <c r="F677" t="str">
        <f t="shared" si="55"/>
        <v/>
      </c>
      <c r="G677" t="e">
        <f>+VLOOKUP(L677,BG!$D$10:$F$70,3,FALSE)</f>
        <v>#N/A</v>
      </c>
      <c r="H677" s="382"/>
      <c r="I677" s="750"/>
      <c r="J677" s="314">
        <f t="shared" si="53"/>
        <v>0</v>
      </c>
      <c r="K677" t="e">
        <f>+VLOOKUP(D677,'plan de cuentas'!C:G,4,0)</f>
        <v>#N/A</v>
      </c>
      <c r="L677" t="e">
        <f>VLOOKUP(D677,'plan de cuentas'!C:H,5,0)</f>
        <v>#N/A</v>
      </c>
      <c r="M677" t="e">
        <f>VLOOKUP(D677,'plan de cuentas'!C:I,6,0)</f>
        <v>#N/A</v>
      </c>
      <c r="N677" t="e">
        <f>VLOOKUP(D677,'plan de cuentas'!C:J,7,0)</f>
        <v>#N/A</v>
      </c>
      <c r="P677" t="str">
        <f t="shared" si="56"/>
        <v/>
      </c>
      <c r="Q677" t="str">
        <f t="shared" si="57"/>
        <v/>
      </c>
    </row>
    <row r="678" spans="1:17" hidden="1" x14ac:dyDescent="0.25">
      <c r="A678" s="644"/>
      <c r="C678" s="718"/>
      <c r="D678" s="382"/>
      <c r="E678" t="str">
        <f t="shared" si="54"/>
        <v/>
      </c>
      <c r="F678" t="str">
        <f t="shared" si="55"/>
        <v/>
      </c>
      <c r="G678" t="e">
        <f>+VLOOKUP(L678,BG!$D$10:$F$70,3,FALSE)</f>
        <v>#N/A</v>
      </c>
      <c r="H678" s="382"/>
      <c r="I678" s="750"/>
      <c r="J678" s="314">
        <f t="shared" si="53"/>
        <v>0</v>
      </c>
      <c r="K678" t="e">
        <f>+VLOOKUP(D678,'plan de cuentas'!C:G,4,0)</f>
        <v>#N/A</v>
      </c>
      <c r="L678" t="e">
        <f>VLOOKUP(D678,'plan de cuentas'!C:H,5,0)</f>
        <v>#N/A</v>
      </c>
      <c r="M678" t="e">
        <f>VLOOKUP(D678,'plan de cuentas'!C:I,6,0)</f>
        <v>#N/A</v>
      </c>
      <c r="N678" t="e">
        <f>VLOOKUP(D678,'plan de cuentas'!C:J,7,0)</f>
        <v>#N/A</v>
      </c>
      <c r="P678" t="str">
        <f t="shared" si="56"/>
        <v/>
      </c>
      <c r="Q678" t="str">
        <f t="shared" si="57"/>
        <v/>
      </c>
    </row>
  </sheetData>
  <autoFilter ref="A1:Q678" xr:uid="{71C8A7B4-14D9-4536-89B5-03C3505B8304}">
    <filterColumn colId="7">
      <filters>
        <filter val="(Cargos Financieros Docum, a Devengar - Resid)"/>
        <filter val="(Cargos Financieros Documentados a Devengar - Residentes)"/>
        <filter val="(Int.a Deveng.Prest.Direc.Plazo Mayor a 1080 Dias)"/>
        <filter val="(Int.a Deveng.Prest.Directos Plazo 361-1080 Dias)"/>
        <filter val="(Int.a Deveng.Prest.Directos Plazo 91-180 Dias)"/>
        <filter val="(Prevision Coloc.Vencida  -Prestamos Residentes)"/>
        <filter val="(Previsiones p/Riesg.Credit.-Prestamos)"/>
        <filter val="(Previsiones s/Prest,Amortiz. -Mayores 3 Años)"/>
        <filter val="(Previsiones s/Prest,Amortiz. -Men,1 Año)"/>
        <filter val="(Previsiones s/Prest,Amortiz. -Menores 180 Dias)"/>
        <filter val="(Previsiones s/Prest,Amortiz. -Menores 30 Dias)"/>
        <filter val="(Previsiones s/Prest,Amortiz. -Menores 60 Dias)"/>
        <filter val="(Previsiones s/Prest,Amortiz. -Menores 90 Dias)"/>
        <filter val="(Prod. Financ. Docum. a Devengar - Resid. &lt; 1 Aðo)"/>
        <filter val="(Prod. Financ. Docum. a Devengar - Resid. &lt; 180 Dias)"/>
        <filter val="(Prod. Financ. Docum. a Devengar - Resid. &lt; 3 Aðos)"/>
        <filter val="(Prod. Financ. Docum. a Devengar - Resid. &gt; 3 Aðos)"/>
        <filter val="(Productos Financieros Documentados a Devengar - Residentes)"/>
        <filter val="Acciones en Otras Empresas"/>
        <filter val="Alquileres Pagados"/>
        <filter val="Alquileres Pagados Estacionamiento"/>
        <filter val="Anticipos por Compra de Bienes y Servicios -Resid."/>
        <filter val="Basa Cta.Cte. Netel/Pago Express - 100081992"/>
        <filter val="Cajero Fielcorresponsal a Pagar Usd"/>
        <filter val="Carg.Fin.No Doc- Prest Exterior"/>
        <filter val="Carg.Fin.No Doc- s/Cajas de Ahorro Vista -Res."/>
        <filter val="Cargos Financ,No Documentados-Residentes"/>
        <filter val="Cargos Financieros Documentados - Residentes"/>
        <filter val="Cargos Financieros Documentados - Residentes-Irf"/>
        <filter val="Cheques Diferidos Descontados -Mayores de Tres Años"/>
        <filter val="Cheques Diferidos Descontados -Menores de Tres Años"/>
        <filter val="Colocacion Vencida-Residente"/>
        <filter val="Comisiones Pagadas - Vendedores Ext."/>
        <filter val="Constitucion de Prevision  -Prestamos"/>
        <filter val="Cred.Vig. X Inter.Financ.-Sector Financ. - Resid"/>
        <filter val="Cred.Vig. X Inter.Financ.-Sector No Financ.-No Resid."/>
        <filter val="Cred.Vig. X Inter.Financ.-Sector No Financ.-Resid."/>
        <filter val="Creditos Diversos Resid."/>
        <filter val="Creditos en Gestion - Residentes"/>
        <filter val="Creditos en Gestion No Reajustables -Residentes"/>
        <filter val="Creditos en Gestion -Residentes"/>
        <filter val="Creditos Morosos  No Reaj, -Residentes"/>
        <filter val="Creditos Morosos - Prestamos"/>
        <filter val="Creditos Reestructurados -P.Amortiz. -Mayores de Tres Años"/>
        <filter val="Creditos Reestructurados -P.Amortiz. -Menores de Tres Años"/>
        <filter val="Creditos Refinanciados -P.Amortizables -Mayores de Tres Años"/>
        <filter val="Creditos Refinanciados -P.Amortizables -Menores de Tres Años"/>
        <filter val="Creditos Vencidos por Intermed,Financiera -Resid."/>
        <filter val="Creditos Vencidos por Intermediacion Financiera -Res."/>
        <filter val="Creditos Vigentes por Int,Financ.Sect, No Financ.No Res."/>
        <filter val="Creditos Vigentes por Int,Financ.Sect, No Financ.Res."/>
        <filter val="Creditos Vigentes por Int.Financ Sect.Financ.-.Res."/>
        <filter val="Cuota Interes"/>
        <filter val="Desafectacion de Prevision  -Prestamos"/>
        <filter val="Deudores Varios - Operaciones"/>
        <filter val="Deudores Varios Bienes a Integrar"/>
        <filter val="Disponibilidades  - No Residentes"/>
        <filter val="Disponibilidades - No Residentes"/>
        <filter val="Disponibilidades - Residentes"/>
        <filter val="Documentos Descontados  Resid.-Mayores de Tres Años"/>
        <filter val="Documentos Descontados  Resid.-Menores de Tres Años"/>
        <filter val="Eventos de la Empresa"/>
        <filter val="Garantia Alquiler Residentes"/>
        <filter val="Gastos a Recuperar - Residentes"/>
        <filter val="Gestion de Cobranza Prestamos"/>
        <filter val="Honor. Asesores y Consultores"/>
        <filter val="Honor. Asesores y Consultores Costo"/>
        <filter val="Honorarios Tasadores"/>
        <filter val="Impresos Publicit."/>
        <filter val="Ingreso por Acciones en Otras Empresas"/>
        <filter val="Ingresos por Compra de Cartera"/>
        <filter val="Ingresos por Seguros Cob"/>
        <filter val="Ingresos Varios"/>
        <filter val="Ingresos Varios - No Operativos"/>
        <filter val="Int. a Pagar Prest. Directos Plazo 181-360 Dias"/>
        <filter val="Int. a Pagar Prest. Directos Plazo 91-180 Dias"/>
        <filter val="Int. Cobrados s/Prestamos Amortizables"/>
        <filter val="Int.a Pagar Prest.Directos Plazo 361-1080 Dias"/>
        <filter val="Int.a Pagar Prest.Directos Plazo Mayor a 1080 Dias"/>
        <filter val="Interes"/>
        <filter val="Interes Morat.s/Cred.en Gestion"/>
        <filter val="Interes Moratorio y Punitorio"/>
        <filter val="Interes Punitorio"/>
        <filter val="Intereses Caja de Ahorro - Bancos del Pais"/>
        <filter val="Intereses Cobrados Prestamos a Plazo Fijo"/>
        <filter val="Intereses Morarios y Punitorios"/>
        <filter val="Intereses Moratorios"/>
        <filter val="Intereses Pagados Varios"/>
        <filter val="Intereses Prestamos - Directos"/>
        <filter val="Intereses Prestamos - Exterior"/>
        <filter val="Intereses Prestamos - Redescuentos"/>
        <filter val="Mora Prest. Amortizables No Reajustables"/>
        <filter val="Multas,Recargos e Intereses"/>
        <filter val="Multas,Recargos,Intereses"/>
        <filter val="No Reajustables Residentes -Produc.por Colocac."/>
        <filter val="Obligaciones Diversas Resid."/>
        <filter val="Obligaciones Diversas-Residentes"/>
        <filter val="Operaciones a Liquidar Carsa-Cobro Prestamos"/>
        <filter val="Operaciones a Liquidar Documenta - Prestamos"/>
        <filter val="Operaciones a Liquidar Netel - Prestamos"/>
        <filter val="Operaciones a Liquidar Pronet-Cobros de Prestamos"/>
        <filter val="Otras Ganancias Operativas Resid."/>
        <filter val="Otras Perdidas Operativas Resid."/>
        <filter val="Pago a Proveedores en Cuotas Usd"/>
        <filter val="Pago a Proveedores Varios"/>
        <filter val="Pagos a Proveedores en Cuotas"/>
        <filter val="Prest, Plazo Fijo -Resid. -Mayores de Tres Años"/>
        <filter val="Prest, Plazo Fijo -Resid. -Menores de 180 Dias"/>
        <filter val="Prest, Plazo Fijo -Resid. -Menores de Tres Años"/>
        <filter val="Prest, Plazo Fijo -Resid. -Menores de Un Año"/>
        <filter val="Prest,Amortizables -Resid -Mayores de Tres Años"/>
        <filter val="Prest,Amortizables -Resid -Menores de 180 Dias"/>
        <filter val="Prest,Amortizables -Resid -Menores de 60 Dias"/>
        <filter val="Prest,Amortizables -Resid -Menores de Tres Años"/>
        <filter val="Prest,Amortizables -Resid -Menores de Un Año"/>
        <filter val="Prest. Amort. Res.-Corporativo"/>
        <filter val="Prest. Amortizables No Reajustables - Afd"/>
        <filter val="Prest. con Recursos Administrados"/>
        <filter val="Prest. Pf No Reajustables - Corporativos"/>
        <filter val="Prest. Rec. del Exterior Gs"/>
        <filter val="Prest. Rec. del Exterior Usd"/>
        <filter val="Prestamos Al Personal -Mayores de Tres Años"/>
        <filter val="Prestamos Al Personal -Menores de 180 Dias"/>
        <filter val="Prestamos Al Personal -Menores de Tres Años"/>
        <filter val="Prestamos Al Personal -Menores de Un Año"/>
        <filter val="Prestamos Amortizables No Reajustables"/>
        <filter val="Prestamos con Recursos Administrados por la Agencia Financie"/>
        <filter val="Prestamos Directos Plazo 181-360 Dias"/>
        <filter val="Prestamos Directos Plazo 361-1080 Dias"/>
        <filter val="Prestamos Directos Plazo 91-180 Dias"/>
        <filter val="Prestamos Directos Plazo Mayor a 1080 Dias"/>
        <filter val="Prod, Financ,Docum, Cred,Morosos - Residentes"/>
        <filter val="Prod,Fin,Doc,-Resid.-Doc.Descont.-Mayores.3 Años"/>
        <filter val="Prod,Fin,Doc,-Resid.-Doc.Descont.-Men.3 Años"/>
        <filter val="Prod,Fin,Doc,-Resid.-P,Amortizables.-Mayores.3 Años"/>
        <filter val="Prod,Fin,Doc,-Resid.-P,Amortizables.-Men.3 Años"/>
        <filter val="Prod,s/ Documentos Descontados -Residentes"/>
        <filter val="Prod.p/ Prest, Amortizables-No Residentes"/>
        <filter val="Product.Financ.Document.- Residentes"/>
        <filter val="Productos Financ. Document. - Residentes"/>
        <filter val="Productos Financ.Doc. - Resid.&lt; de 3 Aðos"/>
        <filter val="Productos Financ.Documentados - Residentes"/>
        <filter val="Productos Financi. Doc. - Resid. &lt; de 1 Aðo"/>
        <filter val="Productos Financi. Doc. - Resid. &lt; de 180 Dias"/>
        <filter val="Productos Financi. Doc. - Resid. &gt; de 3 Aðos"/>
        <filter val="Productos por Medida Excepcional - Residentes"/>
        <filter val="Productos por Prestamos a Plazo Fijo -No Residentes"/>
        <filter val="Remuneraciones a Directores"/>
        <filter val="Reserva de Revaluo"/>
        <filter val="Reserva Legal"/>
        <filter val="Reservas por Revalorizacion"/>
        <filter val="Residentes"/>
        <filter val="Responsabilidad Social Empresarial"/>
        <filter val="Retencion Cuotas Prestamos - Salarios"/>
        <filter val="Ueno Cta.Cte. 37345003 Gs. Proveedores"/>
      </filters>
    </filterColumn>
  </autoFilter>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C1:I19"/>
  <sheetViews>
    <sheetView showGridLines="0" zoomScale="85" zoomScaleNormal="85" workbookViewId="0">
      <selection activeCell="L34" sqref="L34"/>
    </sheetView>
  </sheetViews>
  <sheetFormatPr baseColWidth="10" defaultColWidth="11.42578125" defaultRowHeight="12.75" x14ac:dyDescent="0.2"/>
  <cols>
    <col min="1" max="2" width="2.28515625" style="2" customWidth="1"/>
    <col min="3" max="3" width="48.28515625" style="35" customWidth="1"/>
    <col min="4" max="5" width="15.7109375" style="35" customWidth="1"/>
    <col min="6" max="6" width="2.28515625" style="35" customWidth="1"/>
    <col min="7" max="9" width="11.28515625" style="35"/>
    <col min="10" max="16384" width="11.42578125" style="2"/>
  </cols>
  <sheetData>
    <row r="1" spans="3:8" x14ac:dyDescent="0.2">
      <c r="C1" s="11" t="s">
        <v>5581</v>
      </c>
      <c r="H1" s="149" t="s">
        <v>88</v>
      </c>
    </row>
    <row r="2" spans="3:8" x14ac:dyDescent="0.2">
      <c r="D2" s="150"/>
    </row>
    <row r="3" spans="3:8" ht="15" x14ac:dyDescent="0.2">
      <c r="C3" s="860" t="s">
        <v>1730</v>
      </c>
      <c r="D3" s="860"/>
      <c r="E3" s="860"/>
    </row>
    <row r="4" spans="3:8" x14ac:dyDescent="0.2">
      <c r="C4" s="93" t="s">
        <v>191</v>
      </c>
    </row>
    <row r="5" spans="3:8" x14ac:dyDescent="0.2">
      <c r="C5" s="18" t="s">
        <v>1628</v>
      </c>
      <c r="D5" s="5"/>
      <c r="E5" s="5"/>
    </row>
    <row r="6" spans="3:8" x14ac:dyDescent="0.2">
      <c r="D6" s="5"/>
      <c r="E6" s="5"/>
    </row>
    <row r="7" spans="3:8" x14ac:dyDescent="0.2">
      <c r="C7" s="7" t="s">
        <v>2</v>
      </c>
      <c r="D7" s="444">
        <v>45107</v>
      </c>
      <c r="E7" s="444">
        <v>44926</v>
      </c>
    </row>
    <row r="8" spans="3:8" x14ac:dyDescent="0.2">
      <c r="C8" s="35" t="s">
        <v>93</v>
      </c>
      <c r="D8" s="27">
        <v>784269.85199999996</v>
      </c>
      <c r="E8" s="27">
        <v>734773.48300000001</v>
      </c>
    </row>
    <row r="9" spans="3:8" x14ac:dyDescent="0.2">
      <c r="C9" s="35" t="s">
        <v>94</v>
      </c>
      <c r="D9" s="27">
        <v>179036.011</v>
      </c>
      <c r="E9" s="27">
        <v>456972.76199999999</v>
      </c>
    </row>
    <row r="10" spans="3:8" x14ac:dyDescent="0.2">
      <c r="D10" s="27"/>
      <c r="E10" s="2"/>
    </row>
    <row r="11" spans="3:8" x14ac:dyDescent="0.2">
      <c r="C11" s="152" t="s">
        <v>0</v>
      </c>
      <c r="D11" s="304">
        <v>963305.8629999999</v>
      </c>
      <c r="E11" s="304">
        <v>1191746.2450000001</v>
      </c>
    </row>
    <row r="19" spans="6:6" x14ac:dyDescent="0.2">
      <c r="F19" s="2"/>
    </row>
  </sheetData>
  <mergeCells count="1">
    <mergeCell ref="C3:E3"/>
  </mergeCells>
  <hyperlinks>
    <hyperlink ref="H1" location="BG!A1" display="BG" xr:uid="{00000000-0004-0000-1400-000000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C1:AC18"/>
  <sheetViews>
    <sheetView showGridLines="0" zoomScale="85" zoomScaleNormal="85" workbookViewId="0">
      <selection activeCell="L34" sqref="L34"/>
    </sheetView>
  </sheetViews>
  <sheetFormatPr baseColWidth="10" defaultColWidth="11.42578125" defaultRowHeight="12.75" x14ac:dyDescent="0.2"/>
  <cols>
    <col min="1" max="2" width="2.28515625" style="2" customWidth="1"/>
    <col min="3" max="3" width="51.7109375" style="35" customWidth="1"/>
    <col min="4" max="5" width="15.7109375" style="35" customWidth="1"/>
    <col min="6" max="6" width="2.28515625" style="35" customWidth="1"/>
    <col min="7" max="8" width="11.28515625" style="35"/>
    <col min="9" max="9" width="20.140625" style="35" bestFit="1" customWidth="1"/>
    <col min="10" max="11" width="11.42578125" style="2"/>
    <col min="12" max="12" width="42.140625" style="2" bestFit="1" customWidth="1"/>
    <col min="13" max="13" width="12.85546875" style="2" bestFit="1" customWidth="1"/>
    <col min="14" max="14" width="11.5703125" style="2" bestFit="1" customWidth="1"/>
    <col min="15" max="24" width="11.42578125" style="2"/>
    <col min="25" max="25" width="14.42578125" style="2" bestFit="1" customWidth="1"/>
    <col min="26" max="26" width="11.42578125" style="2"/>
    <col min="27" max="27" width="11.5703125" style="2" bestFit="1" customWidth="1"/>
    <col min="28" max="28" width="14.42578125" style="2" bestFit="1" customWidth="1"/>
    <col min="29" max="29" width="11.5703125" style="2" bestFit="1" customWidth="1"/>
    <col min="30" max="16384" width="11.42578125" style="2"/>
  </cols>
  <sheetData>
    <row r="1" spans="3:29" x14ac:dyDescent="0.2">
      <c r="C1" s="11" t="s">
        <v>5581</v>
      </c>
      <c r="I1" s="791" t="s">
        <v>88</v>
      </c>
    </row>
    <row r="2" spans="3:29" x14ac:dyDescent="0.2">
      <c r="D2" s="150"/>
    </row>
    <row r="3" spans="3:29" ht="15" x14ac:dyDescent="0.2">
      <c r="C3" s="860" t="s">
        <v>1746</v>
      </c>
      <c r="D3" s="860"/>
      <c r="E3" s="860"/>
    </row>
    <row r="4" spans="3:29" s="5" customFormat="1" x14ac:dyDescent="0.2">
      <c r="C4" s="154" t="s">
        <v>191</v>
      </c>
      <c r="D4" s="44"/>
      <c r="E4" s="44"/>
      <c r="F4" s="44"/>
    </row>
    <row r="5" spans="3:29" s="5" customFormat="1" x14ac:dyDescent="0.2">
      <c r="C5" s="18" t="s">
        <v>1629</v>
      </c>
      <c r="D5" s="44"/>
      <c r="E5" s="44"/>
      <c r="F5" s="44"/>
    </row>
    <row r="6" spans="3:29" x14ac:dyDescent="0.2">
      <c r="D6" s="5"/>
      <c r="E6" s="5"/>
    </row>
    <row r="7" spans="3:29" x14ac:dyDescent="0.2">
      <c r="C7" s="7" t="s">
        <v>2</v>
      </c>
      <c r="D7" s="444">
        <v>45107</v>
      </c>
      <c r="E7" s="444">
        <v>44926</v>
      </c>
      <c r="M7" s="295"/>
      <c r="N7" s="295"/>
      <c r="Y7" s="295"/>
      <c r="Z7" s="295"/>
      <c r="AA7" s="295"/>
      <c r="AB7" s="295"/>
      <c r="AC7" s="295"/>
    </row>
    <row r="8" spans="3:29" hidden="1" x14ac:dyDescent="0.2">
      <c r="C8" s="35" t="s">
        <v>3011</v>
      </c>
      <c r="D8" s="27">
        <v>0</v>
      </c>
      <c r="E8" s="27">
        <v>0</v>
      </c>
      <c r="N8" s="386"/>
      <c r="Y8" s="295"/>
      <c r="Z8" s="295"/>
      <c r="AA8" s="295"/>
      <c r="AB8" s="295"/>
      <c r="AC8" s="295"/>
    </row>
    <row r="9" spans="3:29" hidden="1" x14ac:dyDescent="0.2">
      <c r="C9" s="35" t="s">
        <v>3012</v>
      </c>
      <c r="D9" s="27">
        <v>0</v>
      </c>
      <c r="E9" s="27">
        <v>0</v>
      </c>
      <c r="M9" s="295"/>
      <c r="N9" s="295"/>
      <c r="Y9" s="295"/>
      <c r="Z9" s="295"/>
      <c r="AA9" s="295"/>
      <c r="AB9" s="295"/>
      <c r="AC9" s="295"/>
    </row>
    <row r="10" spans="3:29" x14ac:dyDescent="0.2">
      <c r="C10" s="35" t="s">
        <v>5580</v>
      </c>
      <c r="D10" s="27">
        <v>10528605.77</v>
      </c>
      <c r="E10" s="27">
        <v>8223204.2740000002</v>
      </c>
      <c r="M10" s="295"/>
      <c r="N10" s="295"/>
      <c r="Y10" s="295"/>
      <c r="Z10" s="295"/>
      <c r="AA10" s="295"/>
      <c r="AB10" s="295"/>
      <c r="AC10" s="295"/>
    </row>
    <row r="11" spans="3:29" x14ac:dyDescent="0.2">
      <c r="D11" s="27"/>
      <c r="E11" s="27"/>
      <c r="M11" s="295"/>
      <c r="N11" s="295"/>
      <c r="Y11" s="295"/>
      <c r="Z11" s="295"/>
      <c r="AA11" s="295"/>
      <c r="AB11" s="295"/>
      <c r="AC11" s="295"/>
    </row>
    <row r="12" spans="3:29" x14ac:dyDescent="0.2">
      <c r="C12" s="152" t="s">
        <v>0</v>
      </c>
      <c r="D12" s="445">
        <v>10528605.77</v>
      </c>
      <c r="E12" s="445">
        <v>8223204.2740000002</v>
      </c>
      <c r="N12" s="386"/>
      <c r="Y12" s="295"/>
      <c r="Z12" s="295"/>
      <c r="AA12" s="295"/>
      <c r="AB12" s="295"/>
      <c r="AC12" s="295"/>
    </row>
    <row r="13" spans="3:29" x14ac:dyDescent="0.2">
      <c r="M13" s="295"/>
      <c r="N13" s="295"/>
    </row>
    <row r="14" spans="3:29" x14ac:dyDescent="0.2">
      <c r="M14" s="295"/>
      <c r="N14" s="295"/>
    </row>
    <row r="15" spans="3:29" x14ac:dyDescent="0.2">
      <c r="M15" s="295"/>
      <c r="N15" s="295"/>
    </row>
    <row r="16" spans="3:29" x14ac:dyDescent="0.2">
      <c r="N16" s="386"/>
    </row>
    <row r="18" spans="6:6" x14ac:dyDescent="0.2">
      <c r="F18" s="2"/>
    </row>
  </sheetData>
  <mergeCells count="1">
    <mergeCell ref="C3:E3"/>
  </mergeCells>
  <hyperlinks>
    <hyperlink ref="I1" location="BG!A1" display="BG" xr:uid="{00000000-0004-0000-1500-000000000000}"/>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C1:G17"/>
  <sheetViews>
    <sheetView showGridLines="0" zoomScale="85" zoomScaleNormal="85" workbookViewId="0">
      <selection activeCell="L34" sqref="L34"/>
    </sheetView>
  </sheetViews>
  <sheetFormatPr baseColWidth="10" defaultColWidth="11.42578125" defaultRowHeight="12.75" x14ac:dyDescent="0.2"/>
  <cols>
    <col min="1" max="2" width="2.28515625" style="2" customWidth="1"/>
    <col min="3" max="3" width="54.5703125" style="2" customWidth="1"/>
    <col min="4" max="5" width="15.7109375" style="2" customWidth="1"/>
    <col min="6" max="6" width="2.28515625" style="2" customWidth="1"/>
    <col min="7" max="7" width="10.7109375" style="2" customWidth="1"/>
    <col min="8" max="16384" width="11.42578125" style="2"/>
  </cols>
  <sheetData>
    <row r="1" spans="3:7" x14ac:dyDescent="0.2">
      <c r="C1" s="11" t="s">
        <v>5581</v>
      </c>
      <c r="F1" s="156" t="s">
        <v>88</v>
      </c>
    </row>
    <row r="3" spans="3:7" ht="15" x14ac:dyDescent="0.2">
      <c r="C3" s="860" t="s">
        <v>1732</v>
      </c>
      <c r="D3" s="860"/>
      <c r="E3" s="250"/>
      <c r="G3" s="55"/>
    </row>
    <row r="4" spans="3:7" x14ac:dyDescent="0.2">
      <c r="C4" s="913" t="s">
        <v>191</v>
      </c>
      <c r="D4" s="913"/>
    </row>
    <row r="5" spans="3:7" x14ac:dyDescent="0.2">
      <c r="C5" s="18" t="s">
        <v>1631</v>
      </c>
    </row>
    <row r="7" spans="3:7" x14ac:dyDescent="0.2">
      <c r="C7" s="13" t="s">
        <v>2</v>
      </c>
      <c r="D7" s="364">
        <v>45107</v>
      </c>
      <c r="E7" s="366">
        <v>44926</v>
      </c>
    </row>
    <row r="8" spans="3:7" x14ac:dyDescent="0.2">
      <c r="C8" s="2" t="s">
        <v>663</v>
      </c>
      <c r="D8" s="27">
        <v>387751000</v>
      </c>
      <c r="E8" s="27">
        <v>377818000</v>
      </c>
    </row>
    <row r="9" spans="3:7" x14ac:dyDescent="0.2">
      <c r="C9" s="2" t="s">
        <v>1404</v>
      </c>
      <c r="D9" s="27">
        <v>93720.846000000005</v>
      </c>
      <c r="E9" s="27">
        <v>75940.709000000003</v>
      </c>
    </row>
    <row r="11" spans="3:7" x14ac:dyDescent="0.2">
      <c r="C11" s="2" t="s">
        <v>665</v>
      </c>
      <c r="D11" s="27">
        <v>387751</v>
      </c>
      <c r="E11" s="27">
        <v>377818</v>
      </c>
    </row>
    <row r="12" spans="3:7" x14ac:dyDescent="0.2">
      <c r="C12" s="2" t="s">
        <v>664</v>
      </c>
      <c r="D12" s="27">
        <v>1000000</v>
      </c>
      <c r="E12" s="27">
        <v>1000000</v>
      </c>
    </row>
    <row r="13" spans="3:7" x14ac:dyDescent="0.2">
      <c r="D13" s="27"/>
      <c r="E13" s="27"/>
    </row>
    <row r="14" spans="3:7" x14ac:dyDescent="0.2">
      <c r="C14" s="11"/>
      <c r="D14" s="86"/>
      <c r="E14" s="86"/>
    </row>
    <row r="17" spans="4:4" x14ac:dyDescent="0.2">
      <c r="D17" s="27"/>
    </row>
  </sheetData>
  <mergeCells count="2">
    <mergeCell ref="C4:D4"/>
    <mergeCell ref="C3:D3"/>
  </mergeCells>
  <hyperlinks>
    <hyperlink ref="F1" location="BG!A1" display="BG" xr:uid="{00000000-0004-0000-1800-000000000000}"/>
  </hyperlinks>
  <pageMargins left="0.70866141732283472" right="0.70866141732283472" top="0.74803149606299213" bottom="0.74803149606299213" header="0.31496062992125984" footer="0.31496062992125984"/>
  <pageSetup paperSize="9" scale="8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C1:H38"/>
  <sheetViews>
    <sheetView showGridLines="0" zoomScale="85" zoomScaleNormal="85" workbookViewId="0">
      <selection activeCell="L34" sqref="L34"/>
    </sheetView>
  </sheetViews>
  <sheetFormatPr baseColWidth="10" defaultColWidth="11.42578125" defaultRowHeight="12.75" x14ac:dyDescent="0.2"/>
  <cols>
    <col min="1" max="2" width="2.28515625" style="2" customWidth="1"/>
    <col min="3" max="3" width="30" style="35" customWidth="1"/>
    <col min="4" max="5" width="15.7109375" style="35" customWidth="1"/>
    <col min="6" max="6" width="2.28515625" style="35" customWidth="1"/>
    <col min="7" max="7" width="14.7109375" style="35" customWidth="1"/>
    <col min="8" max="8" width="11.28515625" style="35"/>
    <col min="9" max="16384" width="11.42578125" style="2"/>
  </cols>
  <sheetData>
    <row r="1" spans="3:8" x14ac:dyDescent="0.2">
      <c r="C1" s="11" t="s">
        <v>5581</v>
      </c>
      <c r="G1" s="149" t="s">
        <v>88</v>
      </c>
    </row>
    <row r="2" spans="3:8" x14ac:dyDescent="0.2">
      <c r="H2" s="5"/>
    </row>
    <row r="3" spans="3:8" ht="15" x14ac:dyDescent="0.2">
      <c r="C3" s="860" t="s">
        <v>1733</v>
      </c>
      <c r="D3" s="860"/>
      <c r="E3" s="250"/>
      <c r="H3" s="5"/>
    </row>
    <row r="4" spans="3:8" x14ac:dyDescent="0.2">
      <c r="C4" s="913" t="s">
        <v>191</v>
      </c>
      <c r="D4" s="913"/>
      <c r="H4" s="5"/>
    </row>
    <row r="5" spans="3:8" x14ac:dyDescent="0.2">
      <c r="C5" s="18" t="s">
        <v>1632</v>
      </c>
      <c r="D5" s="2"/>
      <c r="E5" s="5"/>
    </row>
    <row r="6" spans="3:8" x14ac:dyDescent="0.2">
      <c r="D6" s="5"/>
      <c r="E6" s="5"/>
    </row>
    <row r="7" spans="3:8" x14ac:dyDescent="0.2">
      <c r="D7" s="5"/>
      <c r="E7" s="5"/>
    </row>
    <row r="8" spans="3:8" x14ac:dyDescent="0.2">
      <c r="C8" s="13" t="s">
        <v>2</v>
      </c>
      <c r="D8" s="431">
        <v>45107</v>
      </c>
      <c r="E8" s="431">
        <v>44926</v>
      </c>
    </row>
    <row r="9" spans="3:8" x14ac:dyDescent="0.2">
      <c r="C9" s="157"/>
    </row>
    <row r="10" spans="3:8" x14ac:dyDescent="0.2">
      <c r="C10" s="158" t="s">
        <v>1752</v>
      </c>
      <c r="D10" s="159">
        <v>2686623.3309999998</v>
      </c>
      <c r="E10" s="159">
        <v>2686623.3309999998</v>
      </c>
    </row>
    <row r="11" spans="3:8" x14ac:dyDescent="0.2">
      <c r="C11" s="152"/>
      <c r="D11" s="151"/>
    </row>
    <row r="12" spans="3:8" x14ac:dyDescent="0.2">
      <c r="C12" s="915" t="s">
        <v>1751</v>
      </c>
      <c r="D12" s="915"/>
      <c r="E12" s="915"/>
    </row>
    <row r="13" spans="3:8" x14ac:dyDescent="0.2">
      <c r="C13" s="915"/>
      <c r="D13" s="915"/>
      <c r="E13" s="915"/>
    </row>
    <row r="14" spans="3:8" x14ac:dyDescent="0.2">
      <c r="C14" s="152"/>
      <c r="D14" s="151"/>
    </row>
    <row r="15" spans="3:8" x14ac:dyDescent="0.2">
      <c r="C15" s="152"/>
      <c r="D15" s="151"/>
    </row>
    <row r="16" spans="3:8" x14ac:dyDescent="0.2">
      <c r="C16" s="158" t="s">
        <v>1753</v>
      </c>
      <c r="D16" s="159">
        <v>15446640.130000001</v>
      </c>
      <c r="E16" s="159">
        <v>13132124.267999999</v>
      </c>
    </row>
    <row r="17" spans="3:6" x14ac:dyDescent="0.2">
      <c r="C17" s="152"/>
      <c r="D17" s="151"/>
    </row>
    <row r="18" spans="3:6" ht="12.75" customHeight="1" x14ac:dyDescent="0.2">
      <c r="C18" s="914" t="s">
        <v>1756</v>
      </c>
      <c r="D18" s="914"/>
      <c r="E18" s="914"/>
    </row>
    <row r="19" spans="3:6" x14ac:dyDescent="0.2">
      <c r="C19" s="914"/>
      <c r="D19" s="914"/>
      <c r="E19" s="914"/>
      <c r="F19" s="2"/>
    </row>
    <row r="20" spans="3:6" x14ac:dyDescent="0.2">
      <c r="C20" s="914"/>
      <c r="D20" s="914"/>
      <c r="E20" s="914"/>
    </row>
    <row r="21" spans="3:6" x14ac:dyDescent="0.2">
      <c r="C21" s="914"/>
      <c r="D21" s="914"/>
      <c r="E21" s="914"/>
    </row>
    <row r="22" spans="3:6" x14ac:dyDescent="0.2">
      <c r="C22" s="914"/>
      <c r="D22" s="914"/>
      <c r="E22" s="914"/>
    </row>
    <row r="23" spans="3:6" x14ac:dyDescent="0.2">
      <c r="C23" s="255"/>
      <c r="D23" s="255"/>
      <c r="E23" s="255"/>
    </row>
    <row r="24" spans="3:6" x14ac:dyDescent="0.2">
      <c r="C24" s="152"/>
      <c r="D24" s="151"/>
    </row>
    <row r="25" spans="3:6" x14ac:dyDescent="0.2">
      <c r="C25" s="158" t="s">
        <v>1754</v>
      </c>
      <c r="D25" s="159">
        <v>0</v>
      </c>
      <c r="E25" s="159">
        <v>0</v>
      </c>
    </row>
    <row r="26" spans="3:6" x14ac:dyDescent="0.2">
      <c r="C26" s="152"/>
      <c r="D26" s="151"/>
    </row>
    <row r="27" spans="3:6" x14ac:dyDescent="0.2">
      <c r="C27" s="152"/>
      <c r="D27" s="151"/>
    </row>
    <row r="28" spans="3:6" x14ac:dyDescent="0.2">
      <c r="C28" s="158" t="s">
        <v>1755</v>
      </c>
      <c r="D28" s="159">
        <v>0</v>
      </c>
      <c r="E28" s="159">
        <v>0</v>
      </c>
    </row>
    <row r="29" spans="3:6" x14ac:dyDescent="0.2">
      <c r="D29" s="151"/>
    </row>
    <row r="30" spans="3:6" x14ac:dyDescent="0.2">
      <c r="D30" s="151"/>
    </row>
    <row r="31" spans="3:6" x14ac:dyDescent="0.2">
      <c r="C31" s="158" t="s">
        <v>4629</v>
      </c>
      <c r="D31" s="159">
        <v>1429066.3689999999</v>
      </c>
      <c r="E31" s="159">
        <v>1429066.3689999999</v>
      </c>
    </row>
    <row r="32" spans="3:6" x14ac:dyDescent="0.2">
      <c r="D32" s="151"/>
    </row>
    <row r="33" spans="4:4" x14ac:dyDescent="0.2">
      <c r="D33" s="151"/>
    </row>
    <row r="34" spans="4:4" x14ac:dyDescent="0.2">
      <c r="D34" s="151"/>
    </row>
    <row r="35" spans="4:4" x14ac:dyDescent="0.2">
      <c r="D35" s="151"/>
    </row>
    <row r="36" spans="4:4" x14ac:dyDescent="0.2">
      <c r="D36" s="151"/>
    </row>
    <row r="37" spans="4:4" x14ac:dyDescent="0.2">
      <c r="D37" s="151"/>
    </row>
    <row r="38" spans="4:4" x14ac:dyDescent="0.2">
      <c r="D38" s="151"/>
    </row>
  </sheetData>
  <mergeCells count="4">
    <mergeCell ref="C18:E22"/>
    <mergeCell ref="C4:D4"/>
    <mergeCell ref="C3:D3"/>
    <mergeCell ref="C12:E13"/>
  </mergeCells>
  <hyperlinks>
    <hyperlink ref="G1" location="BG!A1" display="BG" xr:uid="{00000000-0004-0000-1900-000000000000}"/>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C1:AA15"/>
  <sheetViews>
    <sheetView showGridLines="0" zoomScale="85" zoomScaleNormal="85" workbookViewId="0">
      <selection activeCell="L34" sqref="L34"/>
    </sheetView>
  </sheetViews>
  <sheetFormatPr baseColWidth="10" defaultColWidth="11.28515625" defaultRowHeight="15" x14ac:dyDescent="0.25"/>
  <cols>
    <col min="1" max="2" width="2.28515625" customWidth="1"/>
    <col min="3" max="3" width="54.5703125" style="17" customWidth="1"/>
    <col min="4" max="5" width="15.7109375" style="17" customWidth="1"/>
    <col min="6" max="6" width="2.28515625" style="17" customWidth="1"/>
    <col min="7" max="27" width="11.28515625" style="17"/>
  </cols>
  <sheetData>
    <row r="1" spans="3:8" x14ac:dyDescent="0.25">
      <c r="C1" s="11" t="s">
        <v>5581</v>
      </c>
      <c r="H1" s="45" t="s">
        <v>88</v>
      </c>
    </row>
    <row r="4" spans="3:8" x14ac:dyDescent="0.25">
      <c r="C4" s="860" t="s">
        <v>1734</v>
      </c>
      <c r="D4" s="860"/>
      <c r="E4" s="860"/>
      <c r="G4" s="55"/>
      <c r="H4" s="56"/>
    </row>
    <row r="5" spans="3:8" x14ac:dyDescent="0.25">
      <c r="C5" s="145" t="s">
        <v>191</v>
      </c>
    </row>
    <row r="6" spans="3:8" x14ac:dyDescent="0.25">
      <c r="E6" s="57"/>
    </row>
    <row r="7" spans="3:8" x14ac:dyDescent="0.25">
      <c r="C7" s="13" t="s">
        <v>2</v>
      </c>
      <c r="D7" s="446">
        <v>45107</v>
      </c>
      <c r="E7" s="446">
        <v>44926</v>
      </c>
    </row>
    <row r="8" spans="3:8" x14ac:dyDescent="0.25">
      <c r="C8" s="46" t="s">
        <v>1622</v>
      </c>
    </row>
    <row r="10" spans="3:8" ht="15.75" thickBot="1" x14ac:dyDescent="0.3">
      <c r="C10" s="6" t="s">
        <v>193</v>
      </c>
      <c r="D10" s="163">
        <v>0</v>
      </c>
      <c r="E10" s="163">
        <v>0</v>
      </c>
      <c r="F10" s="511"/>
    </row>
    <row r="11" spans="3:8" ht="15.75" thickTop="1" x14ac:dyDescent="0.25"/>
    <row r="15" spans="3:8" x14ac:dyDescent="0.25">
      <c r="F15"/>
    </row>
  </sheetData>
  <mergeCells count="1">
    <mergeCell ref="C4:E4"/>
  </mergeCells>
  <hyperlinks>
    <hyperlink ref="H1" location="BG!A1" display="BG" xr:uid="{00000000-0004-0000-1A00-000000000000}"/>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C1:I19"/>
  <sheetViews>
    <sheetView showGridLines="0" zoomScale="85" zoomScaleNormal="85" workbookViewId="0">
      <selection activeCell="L34" sqref="L34"/>
    </sheetView>
  </sheetViews>
  <sheetFormatPr baseColWidth="10" defaultColWidth="11.42578125" defaultRowHeight="12.75" x14ac:dyDescent="0.2"/>
  <cols>
    <col min="1" max="2" width="2.28515625" style="2" customWidth="1"/>
    <col min="3" max="3" width="54.7109375" style="5" customWidth="1"/>
    <col min="4" max="5" width="15.7109375" style="5" customWidth="1"/>
    <col min="6" max="6" width="2.28515625" style="5" customWidth="1"/>
    <col min="7" max="7" width="14.7109375" style="5" customWidth="1"/>
    <col min="8" max="9" width="11.28515625" style="5"/>
    <col min="10" max="16384" width="11.42578125" style="2"/>
  </cols>
  <sheetData>
    <row r="1" spans="3:7" x14ac:dyDescent="0.2">
      <c r="C1" s="11" t="s">
        <v>5581</v>
      </c>
      <c r="G1" s="161" t="s">
        <v>88</v>
      </c>
    </row>
    <row r="2" spans="3:7" x14ac:dyDescent="0.2">
      <c r="D2" s="162"/>
      <c r="E2" s="162"/>
    </row>
    <row r="3" spans="3:7" ht="15" x14ac:dyDescent="0.2">
      <c r="C3" s="860" t="s">
        <v>1747</v>
      </c>
      <c r="D3" s="860"/>
      <c r="E3" s="250"/>
    </row>
    <row r="4" spans="3:7" x14ac:dyDescent="0.2">
      <c r="C4" s="913" t="s">
        <v>191</v>
      </c>
      <c r="D4" s="913"/>
    </row>
    <row r="5" spans="3:7" x14ac:dyDescent="0.2">
      <c r="C5" s="18" t="s">
        <v>1633</v>
      </c>
      <c r="D5" s="2"/>
    </row>
    <row r="7" spans="3:7" x14ac:dyDescent="0.2">
      <c r="C7" s="13" t="s">
        <v>2</v>
      </c>
      <c r="D7" s="431">
        <v>45107</v>
      </c>
      <c r="E7" s="431">
        <v>44926</v>
      </c>
    </row>
    <row r="8" spans="3:7" x14ac:dyDescent="0.2">
      <c r="C8" s="5" t="s">
        <v>1703</v>
      </c>
      <c r="D8" s="82">
        <v>0</v>
      </c>
      <c r="E8" s="82">
        <v>0</v>
      </c>
    </row>
    <row r="9" spans="3:7" x14ac:dyDescent="0.2">
      <c r="C9" s="5" t="s">
        <v>1634</v>
      </c>
      <c r="D9" s="82">
        <v>12255632.346999999</v>
      </c>
      <c r="E9" s="82">
        <v>23638468.355</v>
      </c>
    </row>
    <row r="10" spans="3:7" x14ac:dyDescent="0.2">
      <c r="D10" s="82"/>
      <c r="E10" s="82"/>
    </row>
    <row r="11" spans="3:7" x14ac:dyDescent="0.2">
      <c r="C11" s="6" t="s">
        <v>193</v>
      </c>
      <c r="D11" s="276">
        <v>12255632.346999999</v>
      </c>
      <c r="E11" s="276">
        <v>23638468.355</v>
      </c>
    </row>
    <row r="14" spans="3:7" x14ac:dyDescent="0.2">
      <c r="D14" s="82"/>
    </row>
    <row r="19" spans="6:6" x14ac:dyDescent="0.2">
      <c r="F19" s="2"/>
    </row>
  </sheetData>
  <mergeCells count="2">
    <mergeCell ref="C4:D4"/>
    <mergeCell ref="C3:D3"/>
  </mergeCells>
  <hyperlinks>
    <hyperlink ref="G1" location="BG!A1" display="BG" xr:uid="{00000000-0004-0000-1B00-000000000000}"/>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C1:AJ16"/>
  <sheetViews>
    <sheetView showGridLines="0" zoomScale="85" zoomScaleNormal="85" workbookViewId="0">
      <selection activeCell="L34" sqref="L34"/>
    </sheetView>
  </sheetViews>
  <sheetFormatPr baseColWidth="10" defaultColWidth="11.28515625" defaultRowHeight="15" x14ac:dyDescent="0.25"/>
  <cols>
    <col min="1" max="2" width="2.28515625" customWidth="1"/>
    <col min="3" max="3" width="54.5703125" style="17" customWidth="1"/>
    <col min="4" max="5" width="15.7109375" style="17" customWidth="1"/>
    <col min="6" max="6" width="2.28515625" style="17" customWidth="1"/>
    <col min="7" max="8" width="11.28515625" style="17"/>
    <col min="9" max="36" width="11.28515625" style="36"/>
  </cols>
  <sheetData>
    <row r="1" spans="3:8" x14ac:dyDescent="0.25">
      <c r="C1" s="11" t="s">
        <v>5581</v>
      </c>
      <c r="H1" s="45" t="s">
        <v>88</v>
      </c>
    </row>
    <row r="4" spans="3:8" x14ac:dyDescent="0.25">
      <c r="C4" s="860" t="s">
        <v>1735</v>
      </c>
      <c r="D4" s="860"/>
      <c r="E4" s="860"/>
      <c r="G4" s="55"/>
      <c r="H4" s="56"/>
    </row>
    <row r="5" spans="3:8" x14ac:dyDescent="0.25">
      <c r="C5" s="145" t="s">
        <v>191</v>
      </c>
      <c r="D5" s="57"/>
      <c r="E5" s="57"/>
    </row>
    <row r="6" spans="3:8" x14ac:dyDescent="0.25">
      <c r="D6" s="221"/>
      <c r="E6" s="221"/>
    </row>
    <row r="7" spans="3:8" x14ac:dyDescent="0.25">
      <c r="C7" s="13" t="s">
        <v>2</v>
      </c>
      <c r="D7" s="446">
        <v>45107</v>
      </c>
      <c r="E7" s="446">
        <v>44926</v>
      </c>
    </row>
    <row r="8" spans="3:8" x14ac:dyDescent="0.25">
      <c r="C8" s="17" t="s">
        <v>1622</v>
      </c>
    </row>
    <row r="10" spans="3:8" ht="15.75" thickBot="1" x14ac:dyDescent="0.3">
      <c r="C10" s="6" t="s">
        <v>193</v>
      </c>
      <c r="D10" s="163">
        <v>0</v>
      </c>
      <c r="E10" s="163">
        <v>0</v>
      </c>
    </row>
    <row r="11" spans="3:8" ht="15.75" thickTop="1" x14ac:dyDescent="0.25"/>
    <row r="16" spans="3:8" x14ac:dyDescent="0.25">
      <c r="F16"/>
    </row>
  </sheetData>
  <mergeCells count="1">
    <mergeCell ref="C4:E4"/>
  </mergeCells>
  <hyperlinks>
    <hyperlink ref="H1" location="BG!A1" display="BG" xr:uid="{00000000-0004-0000-1C00-00000000000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C1:F27"/>
  <sheetViews>
    <sheetView showGridLines="0" zoomScale="85" zoomScaleNormal="85" workbookViewId="0">
      <selection activeCell="L34" sqref="L34"/>
    </sheetView>
  </sheetViews>
  <sheetFormatPr baseColWidth="10" defaultColWidth="11.42578125" defaultRowHeight="12.75" x14ac:dyDescent="0.2"/>
  <cols>
    <col min="1" max="2" width="2.28515625" style="2" customWidth="1"/>
    <col min="3" max="3" width="51" style="35" bestFit="1" customWidth="1"/>
    <col min="4" max="5" width="15.7109375" style="35" customWidth="1"/>
    <col min="6" max="6" width="2.28515625" style="35" customWidth="1"/>
    <col min="7" max="16384" width="11.42578125" style="2"/>
  </cols>
  <sheetData>
    <row r="1" spans="3:6" x14ac:dyDescent="0.2">
      <c r="C1" s="11" t="s">
        <v>5581</v>
      </c>
      <c r="E1" s="791" t="s">
        <v>96</v>
      </c>
    </row>
    <row r="3" spans="3:6" ht="15" x14ac:dyDescent="0.2">
      <c r="C3" s="860" t="s">
        <v>4496</v>
      </c>
      <c r="D3" s="860"/>
      <c r="E3" s="250"/>
    </row>
    <row r="4" spans="3:6" x14ac:dyDescent="0.2">
      <c r="C4" s="93" t="s">
        <v>191</v>
      </c>
    </row>
    <row r="5" spans="3:6" x14ac:dyDescent="0.2">
      <c r="C5" s="18" t="s">
        <v>1642</v>
      </c>
    </row>
    <row r="6" spans="3:6" x14ac:dyDescent="0.2">
      <c r="D6" s="5"/>
      <c r="E6" s="5"/>
    </row>
    <row r="7" spans="3:6" x14ac:dyDescent="0.2">
      <c r="C7" s="13" t="s">
        <v>2</v>
      </c>
      <c r="D7" s="431">
        <v>45107</v>
      </c>
      <c r="E7" s="431">
        <v>44742</v>
      </c>
      <c r="F7" s="5"/>
    </row>
    <row r="8" spans="3:6" x14ac:dyDescent="0.2">
      <c r="C8" s="5" t="s">
        <v>1208</v>
      </c>
      <c r="D8" s="327">
        <v>1940359.85</v>
      </c>
      <c r="E8" s="577">
        <v>3295077.5939999996</v>
      </c>
      <c r="F8" s="5"/>
    </row>
    <row r="9" spans="3:6" x14ac:dyDescent="0.2">
      <c r="C9" s="5" t="s">
        <v>1227</v>
      </c>
      <c r="D9" s="327">
        <v>36597.008000000002</v>
      </c>
      <c r="E9" s="577">
        <v>628064.89700000011</v>
      </c>
      <c r="F9" s="5"/>
    </row>
    <row r="10" spans="3:6" x14ac:dyDescent="0.2">
      <c r="C10" s="5" t="s">
        <v>1215</v>
      </c>
      <c r="D10" s="327">
        <v>1097829.7589999998</v>
      </c>
      <c r="E10" s="577">
        <v>5978727.4789999994</v>
      </c>
      <c r="F10" s="5"/>
    </row>
    <row r="11" spans="3:6" x14ac:dyDescent="0.2">
      <c r="C11" s="5" t="s">
        <v>1221</v>
      </c>
      <c r="D11" s="327">
        <v>24321248.182000004</v>
      </c>
      <c r="E11" s="577">
        <v>43855847.001000002</v>
      </c>
      <c r="F11" s="5"/>
    </row>
    <row r="12" spans="3:6" x14ac:dyDescent="0.2">
      <c r="C12" s="5" t="s">
        <v>1710</v>
      </c>
      <c r="D12" s="327">
        <v>96.265000000000001</v>
      </c>
      <c r="E12" s="577">
        <v>30.216000000000001</v>
      </c>
      <c r="F12" s="5"/>
    </row>
    <row r="13" spans="3:6" x14ac:dyDescent="0.2">
      <c r="C13" s="5" t="s">
        <v>1233</v>
      </c>
      <c r="D13" s="327">
        <v>165383.86900000001</v>
      </c>
      <c r="E13" s="577">
        <v>334042.12</v>
      </c>
      <c r="F13" s="5"/>
    </row>
    <row r="14" spans="3:6" x14ac:dyDescent="0.2">
      <c r="C14" s="5" t="s">
        <v>3026</v>
      </c>
      <c r="D14" s="327">
        <v>116.86199999999999</v>
      </c>
      <c r="E14" s="577">
        <v>2113.0540000000001</v>
      </c>
      <c r="F14" s="5"/>
    </row>
    <row r="15" spans="3:6" x14ac:dyDescent="0.2">
      <c r="C15" s="2" t="s">
        <v>1410</v>
      </c>
      <c r="D15" s="327">
        <v>0</v>
      </c>
      <c r="E15" s="577">
        <v>16835.698</v>
      </c>
      <c r="F15" s="5"/>
    </row>
    <row r="16" spans="3:6" x14ac:dyDescent="0.2">
      <c r="C16" s="2" t="s">
        <v>5920</v>
      </c>
      <c r="D16" s="327">
        <v>0</v>
      </c>
      <c r="E16" s="577">
        <v>9116145.0119999982</v>
      </c>
      <c r="F16" s="2"/>
    </row>
    <row r="17" spans="3:6" x14ac:dyDescent="0.2">
      <c r="C17" s="2" t="s">
        <v>3027</v>
      </c>
      <c r="D17" s="327">
        <v>442573.02799999999</v>
      </c>
      <c r="E17" s="577">
        <v>3741901.68</v>
      </c>
      <c r="F17" s="5"/>
    </row>
    <row r="18" spans="3:6" x14ac:dyDescent="0.2">
      <c r="C18" s="2" t="s">
        <v>5785</v>
      </c>
      <c r="D18" s="327">
        <v>46532588.895000003</v>
      </c>
      <c r="E18" s="577">
        <v>0</v>
      </c>
      <c r="F18" s="5"/>
    </row>
    <row r="19" spans="3:6" ht="15" x14ac:dyDescent="0.25">
      <c r="C19" t="s">
        <v>3025</v>
      </c>
      <c r="D19" s="327">
        <v>1276799.3900000001</v>
      </c>
      <c r="E19" s="577">
        <v>1209516.8029999998</v>
      </c>
      <c r="F19" s="5"/>
    </row>
    <row r="20" spans="3:6" x14ac:dyDescent="0.2">
      <c r="C20" s="5" t="s">
        <v>4451</v>
      </c>
      <c r="D20" s="327">
        <v>139758.226</v>
      </c>
      <c r="E20" s="577">
        <v>196140.864</v>
      </c>
      <c r="F20" s="5"/>
    </row>
    <row r="21" spans="3:6" x14ac:dyDescent="0.2">
      <c r="C21" s="6" t="s">
        <v>0</v>
      </c>
      <c r="D21" s="277">
        <v>75953351.334000006</v>
      </c>
      <c r="E21" s="277">
        <v>68374442.417999983</v>
      </c>
    </row>
    <row r="22" spans="3:6" x14ac:dyDescent="0.2">
      <c r="C22" s="65"/>
      <c r="D22" s="82"/>
      <c r="E22" s="82"/>
      <c r="F22" s="5"/>
    </row>
    <row r="23" spans="3:6" x14ac:dyDescent="0.2">
      <c r="D23" s="151"/>
      <c r="E23" s="151"/>
      <c r="F23" s="5"/>
    </row>
    <row r="24" spans="3:6" x14ac:dyDescent="0.2">
      <c r="C24" s="5"/>
      <c r="D24" s="82"/>
      <c r="E24" s="82"/>
      <c r="F24" s="5"/>
    </row>
    <row r="25" spans="3:6" x14ac:dyDescent="0.2">
      <c r="D25" s="151"/>
      <c r="E25" s="151"/>
    </row>
    <row r="27" spans="3:6" x14ac:dyDescent="0.2">
      <c r="E27" s="309"/>
    </row>
  </sheetData>
  <mergeCells count="1">
    <mergeCell ref="C3:D3"/>
  </mergeCells>
  <hyperlinks>
    <hyperlink ref="E1" location="ER!A1" display="ER" xr:uid="{7E57C9B2-EC83-45D6-960A-9D264D382E8C}"/>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C1:AG19"/>
  <sheetViews>
    <sheetView showGridLines="0" zoomScale="85" zoomScaleNormal="85" workbookViewId="0">
      <selection activeCell="L34" sqref="L34"/>
    </sheetView>
  </sheetViews>
  <sheetFormatPr baseColWidth="10" defaultColWidth="11.28515625" defaultRowHeight="12.75" x14ac:dyDescent="0.2"/>
  <cols>
    <col min="1" max="2" width="2.28515625" style="2" customWidth="1"/>
    <col min="3" max="3" width="54.5703125" style="35" customWidth="1"/>
    <col min="4" max="5" width="15.7109375" style="35" customWidth="1"/>
    <col min="6" max="6" width="2.28515625" style="35" customWidth="1"/>
    <col min="7" max="33" width="11.28515625" style="35"/>
    <col min="34" max="16384" width="11.28515625" style="2"/>
  </cols>
  <sheetData>
    <row r="1" spans="3:33" x14ac:dyDescent="0.2">
      <c r="C1" s="11" t="s">
        <v>5581</v>
      </c>
      <c r="G1" s="149" t="s">
        <v>96</v>
      </c>
    </row>
    <row r="2" spans="3:33" x14ac:dyDescent="0.2">
      <c r="D2" s="164">
        <v>45107</v>
      </c>
    </row>
    <row r="3" spans="3:33" ht="15" x14ac:dyDescent="0.2">
      <c r="C3" s="860" t="s">
        <v>1736</v>
      </c>
      <c r="D3" s="860"/>
      <c r="E3" s="860"/>
      <c r="I3" s="5"/>
      <c r="J3" s="5"/>
      <c r="K3" s="5"/>
      <c r="L3" s="5"/>
      <c r="M3" s="5"/>
      <c r="N3" s="5"/>
      <c r="O3" s="5"/>
      <c r="P3" s="5"/>
      <c r="Q3" s="5"/>
      <c r="R3" s="5"/>
      <c r="S3" s="5"/>
      <c r="T3" s="5"/>
      <c r="U3" s="5"/>
      <c r="V3" s="5"/>
      <c r="W3" s="5"/>
      <c r="X3" s="5"/>
      <c r="Y3" s="5"/>
      <c r="Z3" s="5"/>
      <c r="AA3" s="5"/>
      <c r="AB3" s="5"/>
      <c r="AC3" s="5"/>
      <c r="AD3" s="5"/>
      <c r="AE3" s="5"/>
      <c r="AF3" s="5"/>
      <c r="AG3" s="5"/>
    </row>
    <row r="4" spans="3:33" x14ac:dyDescent="0.2">
      <c r="C4" s="201" t="s">
        <v>161</v>
      </c>
      <c r="D4" s="200"/>
    </row>
    <row r="5" spans="3:33" x14ac:dyDescent="0.2">
      <c r="D5" s="916"/>
      <c r="E5" s="916"/>
    </row>
    <row r="6" spans="3:33" x14ac:dyDescent="0.2">
      <c r="D6" s="916"/>
      <c r="E6" s="916"/>
    </row>
    <row r="7" spans="3:33" x14ac:dyDescent="0.2">
      <c r="C7" s="6" t="s">
        <v>97</v>
      </c>
      <c r="D7" s="431">
        <v>45107</v>
      </c>
      <c r="E7" s="431">
        <v>44742</v>
      </c>
      <c r="F7" s="5"/>
      <c r="G7" s="5"/>
      <c r="H7" s="5"/>
      <c r="I7" s="5"/>
      <c r="J7" s="5"/>
      <c r="K7" s="5"/>
      <c r="L7" s="5"/>
      <c r="M7" s="5"/>
      <c r="N7" s="5"/>
      <c r="O7" s="5"/>
      <c r="P7" s="5"/>
      <c r="Q7" s="5"/>
      <c r="R7" s="5"/>
      <c r="S7" s="5"/>
      <c r="T7" s="5"/>
      <c r="U7" s="5"/>
      <c r="V7" s="5"/>
      <c r="W7" s="5"/>
      <c r="X7" s="5"/>
      <c r="Y7" s="5"/>
      <c r="Z7" s="5"/>
      <c r="AA7" s="5"/>
      <c r="AB7" s="5"/>
      <c r="AC7" s="5"/>
      <c r="AD7" s="5"/>
      <c r="AE7" s="5"/>
      <c r="AF7" s="5"/>
      <c r="AG7" s="5"/>
    </row>
    <row r="8" spans="3:33" x14ac:dyDescent="0.2">
      <c r="C8" s="6" t="s">
        <v>668</v>
      </c>
      <c r="D8" s="165"/>
      <c r="E8" s="165"/>
      <c r="F8" s="5"/>
      <c r="G8" s="5"/>
      <c r="H8" s="5"/>
      <c r="I8" s="5"/>
      <c r="J8" s="5"/>
      <c r="K8" s="5"/>
      <c r="L8" s="5"/>
      <c r="M8" s="5"/>
      <c r="N8" s="5"/>
      <c r="O8" s="5"/>
      <c r="P8" s="5"/>
      <c r="Q8" s="5"/>
      <c r="R8" s="5"/>
      <c r="S8" s="5"/>
      <c r="T8" s="5"/>
      <c r="U8" s="5"/>
      <c r="V8" s="5"/>
      <c r="W8" s="5"/>
      <c r="X8" s="5"/>
      <c r="Y8" s="5"/>
      <c r="Z8" s="5"/>
      <c r="AA8" s="5"/>
      <c r="AB8" s="5"/>
      <c r="AC8" s="5"/>
      <c r="AD8" s="5"/>
      <c r="AE8" s="5"/>
      <c r="AF8" s="5"/>
      <c r="AG8" s="5"/>
    </row>
    <row r="9" spans="3:33" x14ac:dyDescent="0.2">
      <c r="C9" s="6" t="s">
        <v>669</v>
      </c>
      <c r="D9" s="82">
        <v>0</v>
      </c>
      <c r="E9" s="191"/>
      <c r="F9" s="5"/>
      <c r="G9" s="5"/>
      <c r="H9" s="5"/>
      <c r="I9" s="5"/>
      <c r="J9" s="5"/>
      <c r="K9" s="5"/>
      <c r="L9" s="5"/>
      <c r="M9" s="5"/>
      <c r="N9" s="5"/>
      <c r="O9" s="5"/>
      <c r="P9" s="5"/>
      <c r="Q9" s="5"/>
      <c r="R9" s="5"/>
      <c r="S9" s="5"/>
      <c r="T9" s="5"/>
      <c r="U9" s="5"/>
      <c r="V9" s="5"/>
      <c r="W9" s="5"/>
      <c r="X9" s="5"/>
      <c r="Y9" s="5"/>
      <c r="Z9" s="5"/>
      <c r="AA9" s="5"/>
      <c r="AB9" s="5"/>
      <c r="AC9" s="5"/>
      <c r="AD9" s="5"/>
      <c r="AE9" s="5"/>
      <c r="AF9" s="5"/>
      <c r="AG9" s="5"/>
    </row>
    <row r="10" spans="3:33" x14ac:dyDescent="0.2">
      <c r="C10" s="5" t="s">
        <v>163</v>
      </c>
      <c r="D10" s="82">
        <v>0</v>
      </c>
      <c r="E10" s="82"/>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row>
    <row r="11" spans="3:33" x14ac:dyDescent="0.2">
      <c r="C11" s="192" t="s">
        <v>164</v>
      </c>
      <c r="D11" s="82">
        <v>0</v>
      </c>
      <c r="E11" s="82"/>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row>
    <row r="12" spans="3:33" x14ac:dyDescent="0.2">
      <c r="C12" s="192" t="s">
        <v>165</v>
      </c>
      <c r="D12" s="82">
        <v>0</v>
      </c>
      <c r="E12" s="82"/>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row>
    <row r="13" spans="3:33" x14ac:dyDescent="0.2">
      <c r="C13" s="192" t="s">
        <v>166</v>
      </c>
      <c r="D13" s="82">
        <v>0</v>
      </c>
      <c r="E13" s="82"/>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row>
    <row r="14" spans="3:33" x14ac:dyDescent="0.2">
      <c r="C14" s="177"/>
      <c r="D14" s="82"/>
      <c r="E14" s="82"/>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row>
    <row r="15" spans="3:33" ht="13.5" thickBot="1" x14ac:dyDescent="0.25">
      <c r="C15" s="6" t="s">
        <v>167</v>
      </c>
      <c r="D15" s="83">
        <v>0</v>
      </c>
      <c r="E15" s="83">
        <v>0</v>
      </c>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row>
    <row r="16" spans="3:33" ht="13.5" thickTop="1" x14ac:dyDescent="0.2">
      <c r="C16" s="5"/>
      <c r="D16" s="82"/>
      <c r="E16" s="82"/>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row>
    <row r="17" spans="4:6" x14ac:dyDescent="0.2">
      <c r="D17" s="151"/>
      <c r="E17" s="151"/>
    </row>
    <row r="18" spans="4:6" x14ac:dyDescent="0.2">
      <c r="D18" s="151"/>
      <c r="E18" s="151"/>
    </row>
    <row r="19" spans="4:6" x14ac:dyDescent="0.2">
      <c r="F19" s="2"/>
    </row>
  </sheetData>
  <mergeCells count="3">
    <mergeCell ref="D5:E5"/>
    <mergeCell ref="D6:E6"/>
    <mergeCell ref="C3:E3"/>
  </mergeCells>
  <hyperlinks>
    <hyperlink ref="G1" location="ER!A1" display="ER" xr:uid="{00000000-0004-0000-1E00-000000000000}"/>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C1:J41"/>
  <sheetViews>
    <sheetView showGridLines="0" zoomScale="83" zoomScaleNormal="85" workbookViewId="0">
      <selection activeCell="L34" sqref="L34"/>
    </sheetView>
  </sheetViews>
  <sheetFormatPr baseColWidth="10" defaultColWidth="11.42578125" defaultRowHeight="12.75" x14ac:dyDescent="0.2"/>
  <cols>
    <col min="1" max="2" width="2.28515625" style="2" customWidth="1"/>
    <col min="3" max="3" width="47.7109375" style="35" customWidth="1"/>
    <col min="4" max="5" width="15.7109375" style="35" customWidth="1"/>
    <col min="6" max="6" width="17.7109375" style="35" customWidth="1"/>
    <col min="7" max="8" width="15.7109375" style="35" customWidth="1"/>
    <col min="9" max="9" width="17.7109375" style="35" customWidth="1"/>
    <col min="10" max="10" width="2.28515625" style="35" customWidth="1"/>
    <col min="11" max="16384" width="11.42578125" style="2"/>
  </cols>
  <sheetData>
    <row r="1" spans="3:10" x14ac:dyDescent="0.2">
      <c r="C1" s="11" t="s">
        <v>5581</v>
      </c>
      <c r="I1" s="791" t="s">
        <v>96</v>
      </c>
    </row>
    <row r="3" spans="3:10" ht="15" x14ac:dyDescent="0.2">
      <c r="C3" s="860" t="s">
        <v>1737</v>
      </c>
      <c r="D3" s="860"/>
      <c r="E3" s="860"/>
      <c r="F3" s="250"/>
      <c r="G3" s="860"/>
      <c r="H3" s="860"/>
      <c r="I3" s="250"/>
      <c r="J3" s="196"/>
    </row>
    <row r="4" spans="3:10" ht="12.75" customHeight="1" x14ac:dyDescent="0.2">
      <c r="C4" s="206" t="s">
        <v>161</v>
      </c>
      <c r="D4" s="196"/>
      <c r="E4" s="196"/>
      <c r="F4" s="196"/>
      <c r="G4" s="196"/>
      <c r="H4" s="196"/>
      <c r="I4" s="196"/>
      <c r="J4" s="196"/>
    </row>
    <row r="5" spans="3:10" s="18" customFormat="1" x14ac:dyDescent="0.2">
      <c r="C5" s="53" t="s">
        <v>112</v>
      </c>
      <c r="D5" s="53"/>
      <c r="E5" s="53"/>
      <c r="F5" s="53"/>
      <c r="G5" s="53"/>
      <c r="H5" s="53"/>
      <c r="I5" s="53"/>
      <c r="J5" s="53"/>
    </row>
    <row r="6" spans="3:10" s="18" customFormat="1" ht="13.5" thickBot="1" x14ac:dyDescent="0.25">
      <c r="C6" s="204"/>
      <c r="D6" s="53"/>
      <c r="E6" s="53"/>
      <c r="G6" s="202"/>
      <c r="H6" s="202"/>
      <c r="I6" s="203"/>
      <c r="J6" s="53"/>
    </row>
    <row r="7" spans="3:10" s="18" customFormat="1" x14ac:dyDescent="0.2">
      <c r="C7" s="919" t="s">
        <v>2</v>
      </c>
      <c r="D7" s="917">
        <v>45107</v>
      </c>
      <c r="E7" s="917"/>
      <c r="F7" s="917"/>
      <c r="G7" s="917">
        <v>44742</v>
      </c>
      <c r="H7" s="917"/>
      <c r="I7" s="918"/>
      <c r="J7" s="53"/>
    </row>
    <row r="8" spans="3:10" s="18" customFormat="1" ht="29.25" customHeight="1" thickBot="1" x14ac:dyDescent="0.25">
      <c r="C8" s="920"/>
      <c r="D8" s="447" t="s">
        <v>113</v>
      </c>
      <c r="E8" s="447" t="s">
        <v>1624</v>
      </c>
      <c r="F8" s="447" t="s">
        <v>114</v>
      </c>
      <c r="G8" s="447" t="s">
        <v>113</v>
      </c>
      <c r="H8" s="447" t="s">
        <v>1670</v>
      </c>
      <c r="I8" s="665" t="s">
        <v>114</v>
      </c>
      <c r="J8" s="53"/>
    </row>
    <row r="9" spans="3:10" s="18" customFormat="1" x14ac:dyDescent="0.2">
      <c r="C9" s="208" t="s">
        <v>115</v>
      </c>
      <c r="D9" s="578">
        <v>0</v>
      </c>
      <c r="E9" s="578">
        <v>0</v>
      </c>
      <c r="F9" s="579">
        <v>21672.956999999999</v>
      </c>
      <c r="G9" s="666"/>
      <c r="H9" s="666">
        <v>0</v>
      </c>
      <c r="I9" s="666">
        <v>6181.8180000000002</v>
      </c>
    </row>
    <row r="10" spans="3:10" s="18" customFormat="1" x14ac:dyDescent="0.2">
      <c r="C10" s="209" t="s">
        <v>116</v>
      </c>
      <c r="D10" s="578">
        <v>0</v>
      </c>
      <c r="E10" s="578">
        <v>0</v>
      </c>
      <c r="F10" s="579">
        <v>165551.04399999999</v>
      </c>
      <c r="G10" s="666">
        <v>0</v>
      </c>
      <c r="H10" s="666">
        <v>0</v>
      </c>
      <c r="I10" s="666">
        <v>743982.77499999991</v>
      </c>
      <c r="J10" s="205"/>
    </row>
    <row r="11" spans="3:10" s="18" customFormat="1" x14ac:dyDescent="0.2">
      <c r="C11" s="209" t="s">
        <v>117</v>
      </c>
      <c r="D11" s="578">
        <v>0</v>
      </c>
      <c r="E11" s="578">
        <v>0</v>
      </c>
      <c r="F11" s="579">
        <v>109415.61600000001</v>
      </c>
      <c r="G11" s="666">
        <v>0</v>
      </c>
      <c r="H11" s="666">
        <v>0</v>
      </c>
      <c r="I11" s="666">
        <v>167944.09700000001</v>
      </c>
      <c r="J11" s="205"/>
    </row>
    <row r="12" spans="3:10" s="18" customFormat="1" x14ac:dyDescent="0.2">
      <c r="C12" s="209" t="s">
        <v>118</v>
      </c>
      <c r="D12" s="580">
        <v>4410617.7630000003</v>
      </c>
      <c r="E12" s="578">
        <v>0</v>
      </c>
      <c r="F12" s="579">
        <v>0</v>
      </c>
      <c r="G12" s="809">
        <v>3078593.29</v>
      </c>
      <c r="H12" s="666">
        <v>0</v>
      </c>
      <c r="I12" s="666">
        <v>76734.436000000002</v>
      </c>
      <c r="J12" s="205"/>
    </row>
    <row r="13" spans="3:10" s="18" customFormat="1" x14ac:dyDescent="0.2">
      <c r="C13" s="209" t="s">
        <v>119</v>
      </c>
      <c r="D13" s="580">
        <v>0</v>
      </c>
      <c r="E13" s="578">
        <v>0</v>
      </c>
      <c r="F13" s="579">
        <v>2226133.0470000003</v>
      </c>
      <c r="G13" s="809">
        <v>0</v>
      </c>
      <c r="H13" s="666">
        <v>0</v>
      </c>
      <c r="I13" s="666">
        <v>1305937.0530000001</v>
      </c>
      <c r="J13" s="205"/>
    </row>
    <row r="14" spans="3:10" s="18" customFormat="1" x14ac:dyDescent="0.2">
      <c r="C14" s="209" t="s">
        <v>120</v>
      </c>
      <c r="D14" s="578">
        <v>0</v>
      </c>
      <c r="E14" s="578">
        <v>0</v>
      </c>
      <c r="F14" s="579">
        <v>349408.58799999999</v>
      </c>
      <c r="G14" s="666">
        <v>0</v>
      </c>
      <c r="H14" s="666">
        <v>0</v>
      </c>
      <c r="I14" s="666">
        <v>335772.76899999997</v>
      </c>
      <c r="J14" s="205"/>
    </row>
    <row r="15" spans="3:10" s="18" customFormat="1" x14ac:dyDescent="0.2">
      <c r="C15" s="209" t="s">
        <v>121</v>
      </c>
      <c r="D15" s="578">
        <v>0</v>
      </c>
      <c r="E15" s="578">
        <v>0</v>
      </c>
      <c r="F15" s="579">
        <v>373248.527</v>
      </c>
      <c r="G15" s="666">
        <v>0</v>
      </c>
      <c r="H15" s="666">
        <v>0</v>
      </c>
      <c r="I15" s="666">
        <v>215051.48200000002</v>
      </c>
      <c r="J15" s="205"/>
    </row>
    <row r="16" spans="3:10" s="18" customFormat="1" x14ac:dyDescent="0.2">
      <c r="C16" s="209" t="s">
        <v>122</v>
      </c>
      <c r="D16" s="578">
        <v>0</v>
      </c>
      <c r="E16" s="578">
        <v>0</v>
      </c>
      <c r="F16" s="579">
        <v>203590.07499999998</v>
      </c>
      <c r="G16" s="666">
        <v>0</v>
      </c>
      <c r="H16" s="666">
        <v>0</v>
      </c>
      <c r="I16" s="666">
        <v>283146.57599999994</v>
      </c>
      <c r="J16" s="205"/>
    </row>
    <row r="17" spans="3:10" s="18" customFormat="1" x14ac:dyDescent="0.2">
      <c r="C17" s="209" t="s">
        <v>123</v>
      </c>
      <c r="D17" s="578">
        <v>0</v>
      </c>
      <c r="E17" s="578">
        <v>0</v>
      </c>
      <c r="F17" s="579">
        <v>39637.83</v>
      </c>
      <c r="G17" s="666">
        <v>0</v>
      </c>
      <c r="H17" s="666">
        <v>0</v>
      </c>
      <c r="I17" s="666">
        <v>417348.36399999994</v>
      </c>
      <c r="J17" s="205"/>
    </row>
    <row r="18" spans="3:10" s="18" customFormat="1" x14ac:dyDescent="0.2">
      <c r="C18" s="209" t="s">
        <v>5776</v>
      </c>
      <c r="D18" s="578">
        <v>0</v>
      </c>
      <c r="E18" s="578">
        <v>122349.79399999999</v>
      </c>
      <c r="F18" s="579">
        <v>0</v>
      </c>
      <c r="G18" s="666">
        <v>0</v>
      </c>
      <c r="H18" s="666">
        <v>0</v>
      </c>
      <c r="I18" s="666">
        <v>0</v>
      </c>
      <c r="J18" s="205"/>
    </row>
    <row r="19" spans="3:10" s="18" customFormat="1" x14ac:dyDescent="0.2">
      <c r="C19" s="209" t="s">
        <v>124</v>
      </c>
      <c r="D19" s="578">
        <v>0</v>
      </c>
      <c r="E19" s="578">
        <v>0</v>
      </c>
      <c r="F19" s="579">
        <v>7774918.0519999992</v>
      </c>
      <c r="G19" s="666">
        <v>0</v>
      </c>
      <c r="H19" s="666">
        <v>144412.954</v>
      </c>
      <c r="I19" s="666">
        <v>2803602.0119999996</v>
      </c>
      <c r="J19" s="205"/>
    </row>
    <row r="20" spans="3:10" s="18" customFormat="1" x14ac:dyDescent="0.2">
      <c r="C20" s="209" t="s">
        <v>5921</v>
      </c>
      <c r="D20" s="578">
        <v>0</v>
      </c>
      <c r="E20" s="578">
        <v>0</v>
      </c>
      <c r="F20" s="579">
        <v>0</v>
      </c>
      <c r="G20" s="666">
        <v>0</v>
      </c>
      <c r="H20" s="666">
        <v>0</v>
      </c>
      <c r="I20" s="666">
        <v>9995.6830000000009</v>
      </c>
      <c r="J20" s="205"/>
    </row>
    <row r="21" spans="3:10" s="18" customFormat="1" x14ac:dyDescent="0.2">
      <c r="C21" s="209" t="s">
        <v>5922</v>
      </c>
      <c r="D21" s="578">
        <v>0</v>
      </c>
      <c r="E21" s="578">
        <v>0</v>
      </c>
      <c r="F21" s="579">
        <v>0</v>
      </c>
      <c r="G21" s="666">
        <v>0</v>
      </c>
      <c r="H21" s="666">
        <v>0</v>
      </c>
      <c r="I21" s="666">
        <v>644943.00199999998</v>
      </c>
      <c r="J21" s="205"/>
    </row>
    <row r="22" spans="3:10" s="18" customFormat="1" ht="25.5" x14ac:dyDescent="0.2">
      <c r="C22" s="209" t="s">
        <v>125</v>
      </c>
      <c r="D22" s="578">
        <v>0</v>
      </c>
      <c r="E22" s="578">
        <v>0</v>
      </c>
      <c r="F22" s="579">
        <v>1149255.7149999999</v>
      </c>
      <c r="G22" s="666">
        <v>0</v>
      </c>
      <c r="H22" s="666">
        <v>0</v>
      </c>
      <c r="I22" s="666">
        <v>727523.44499999995</v>
      </c>
      <c r="J22" s="205"/>
    </row>
    <row r="23" spans="3:10" s="18" customFormat="1" x14ac:dyDescent="0.2">
      <c r="C23" s="209" t="s">
        <v>5774</v>
      </c>
      <c r="D23" s="578">
        <v>0</v>
      </c>
      <c r="E23" s="578">
        <v>2369828.3939999999</v>
      </c>
      <c r="F23" s="579">
        <v>0</v>
      </c>
      <c r="G23" s="666">
        <v>0</v>
      </c>
      <c r="H23" s="666">
        <v>0</v>
      </c>
      <c r="I23" s="666">
        <v>0</v>
      </c>
      <c r="J23" s="205"/>
    </row>
    <row r="24" spans="3:10" s="18" customFormat="1" x14ac:dyDescent="0.2">
      <c r="C24" s="807" t="s">
        <v>5775</v>
      </c>
      <c r="D24" s="578">
        <v>0</v>
      </c>
      <c r="E24" s="578">
        <v>132000</v>
      </c>
      <c r="F24" s="579">
        <v>0</v>
      </c>
      <c r="G24" s="666">
        <v>0</v>
      </c>
      <c r="H24" s="666">
        <v>0</v>
      </c>
      <c r="I24" s="666">
        <v>0</v>
      </c>
      <c r="J24" s="205"/>
    </row>
    <row r="25" spans="3:10" s="18" customFormat="1" x14ac:dyDescent="0.2">
      <c r="C25" s="807" t="s">
        <v>5778</v>
      </c>
      <c r="D25" s="578">
        <v>0</v>
      </c>
      <c r="E25" s="578">
        <v>0</v>
      </c>
      <c r="F25" s="579">
        <v>2509197.648</v>
      </c>
      <c r="G25" s="666">
        <v>0</v>
      </c>
      <c r="H25" s="666">
        <v>0</v>
      </c>
      <c r="I25" s="666">
        <v>904017.36899999995</v>
      </c>
      <c r="J25" s="205"/>
    </row>
    <row r="26" spans="3:10" s="18" customFormat="1" x14ac:dyDescent="0.2">
      <c r="C26" s="209" t="s">
        <v>4480</v>
      </c>
      <c r="D26" s="578">
        <v>0</v>
      </c>
      <c r="E26" s="578">
        <v>0</v>
      </c>
      <c r="F26" s="579">
        <v>766362.31700000004</v>
      </c>
      <c r="G26" s="666">
        <v>0</v>
      </c>
      <c r="H26" s="666">
        <v>0</v>
      </c>
      <c r="I26" s="666">
        <v>0</v>
      </c>
      <c r="J26" s="205"/>
    </row>
    <row r="27" spans="3:10" s="18" customFormat="1" x14ac:dyDescent="0.2">
      <c r="C27" s="209" t="s">
        <v>5920</v>
      </c>
      <c r="D27" s="578">
        <v>0</v>
      </c>
      <c r="E27" s="578">
        <v>0</v>
      </c>
      <c r="F27" s="579">
        <v>0</v>
      </c>
      <c r="G27" s="666">
        <v>0</v>
      </c>
      <c r="H27" s="666">
        <v>747873.55099999998</v>
      </c>
      <c r="I27" s="666">
        <v>1308191.0859999999</v>
      </c>
      <c r="J27" s="205"/>
    </row>
    <row r="28" spans="3:10" s="18" customFormat="1" x14ac:dyDescent="0.2">
      <c r="C28" s="209" t="s">
        <v>5784</v>
      </c>
      <c r="D28" s="578">
        <v>0</v>
      </c>
      <c r="E28" s="578">
        <v>0</v>
      </c>
      <c r="F28" s="579">
        <v>5610.66</v>
      </c>
      <c r="G28" s="666">
        <v>0</v>
      </c>
      <c r="H28" s="666">
        <v>0</v>
      </c>
      <c r="I28" s="666">
        <v>0</v>
      </c>
      <c r="J28" s="205"/>
    </row>
    <row r="29" spans="3:10" s="18" customFormat="1" x14ac:dyDescent="0.2">
      <c r="C29" s="209" t="s">
        <v>126</v>
      </c>
      <c r="D29" s="578">
        <v>0</v>
      </c>
      <c r="E29" s="578">
        <v>0</v>
      </c>
      <c r="F29" s="579">
        <v>31185.631000000001</v>
      </c>
      <c r="G29" s="666">
        <v>0</v>
      </c>
      <c r="H29" s="666">
        <v>0</v>
      </c>
      <c r="I29" s="666">
        <v>64978.527000000002</v>
      </c>
      <c r="J29" s="205"/>
    </row>
    <row r="30" spans="3:10" s="18" customFormat="1" x14ac:dyDescent="0.2">
      <c r="C30" s="209" t="s">
        <v>127</v>
      </c>
      <c r="D30" s="580">
        <v>0</v>
      </c>
      <c r="E30" s="578">
        <v>0</v>
      </c>
      <c r="F30" s="579">
        <v>121537.18700000001</v>
      </c>
      <c r="G30" s="809">
        <v>0</v>
      </c>
      <c r="H30" s="666">
        <v>0</v>
      </c>
      <c r="I30" s="666">
        <v>654056.64300000004</v>
      </c>
      <c r="J30" s="205"/>
    </row>
    <row r="31" spans="3:10" s="18" customFormat="1" x14ac:dyDescent="0.2">
      <c r="C31" s="209" t="s">
        <v>128</v>
      </c>
      <c r="D31" s="580">
        <v>0</v>
      </c>
      <c r="E31" s="578">
        <v>47979606.827999987</v>
      </c>
      <c r="F31" s="579">
        <v>0</v>
      </c>
      <c r="G31" s="666">
        <v>0</v>
      </c>
      <c r="H31" s="666">
        <v>41385226.526000008</v>
      </c>
      <c r="I31" s="666">
        <v>0</v>
      </c>
      <c r="J31" s="205"/>
    </row>
    <row r="32" spans="3:10" s="18" customFormat="1" hidden="1" x14ac:dyDescent="0.2">
      <c r="C32" s="209" t="s">
        <v>3</v>
      </c>
      <c r="D32" s="578">
        <v>0</v>
      </c>
      <c r="E32" s="578">
        <v>0</v>
      </c>
      <c r="F32" s="579">
        <v>0</v>
      </c>
      <c r="G32" s="666">
        <v>0</v>
      </c>
      <c r="H32" s="666">
        <v>0</v>
      </c>
      <c r="I32" s="666">
        <v>0</v>
      </c>
      <c r="J32" s="205"/>
    </row>
    <row r="33" spans="3:10" s="18" customFormat="1" ht="13.5" thickBot="1" x14ac:dyDescent="0.25">
      <c r="C33" s="209" t="s">
        <v>1376</v>
      </c>
      <c r="D33" s="578">
        <v>0</v>
      </c>
      <c r="E33" s="578">
        <v>0</v>
      </c>
      <c r="F33" s="579">
        <v>0</v>
      </c>
      <c r="G33" s="666">
        <v>0</v>
      </c>
      <c r="H33" s="666">
        <v>0</v>
      </c>
      <c r="I33" s="666">
        <v>4510</v>
      </c>
      <c r="J33" s="205"/>
    </row>
    <row r="34" spans="3:10" s="18" customFormat="1" ht="13.5" hidden="1" thickBot="1" x14ac:dyDescent="0.25">
      <c r="C34" s="209" t="s">
        <v>1669</v>
      </c>
      <c r="D34" s="578">
        <v>0</v>
      </c>
      <c r="E34" s="578">
        <v>0</v>
      </c>
      <c r="F34" s="579">
        <v>0</v>
      </c>
      <c r="G34" s="666">
        <v>0</v>
      </c>
      <c r="H34" s="666">
        <v>0</v>
      </c>
      <c r="I34" s="666">
        <v>0</v>
      </c>
      <c r="J34" s="205"/>
    </row>
    <row r="35" spans="3:10" s="18" customFormat="1" ht="13.5" thickBot="1" x14ac:dyDescent="0.25">
      <c r="C35" s="448" t="s">
        <v>0</v>
      </c>
      <c r="D35" s="449">
        <v>4410617.7630000003</v>
      </c>
      <c r="E35" s="449">
        <v>50603785.015999988</v>
      </c>
      <c r="F35" s="449">
        <v>15846724.893999999</v>
      </c>
      <c r="G35" s="449">
        <v>3078593.29</v>
      </c>
      <c r="H35" s="449">
        <v>42277513.031000011</v>
      </c>
      <c r="I35" s="449">
        <v>10673917.137</v>
      </c>
      <c r="J35" s="205"/>
    </row>
    <row r="36" spans="3:10" s="18" customFormat="1" x14ac:dyDescent="0.2">
      <c r="C36" s="53"/>
      <c r="D36" s="53"/>
      <c r="E36" s="53"/>
      <c r="F36" s="53"/>
      <c r="G36" s="53"/>
      <c r="H36" s="53"/>
      <c r="I36" s="207"/>
      <c r="J36" s="53"/>
    </row>
    <row r="37" spans="3:10" s="18" customFormat="1" x14ac:dyDescent="0.2">
      <c r="C37" s="53"/>
      <c r="D37" s="207"/>
      <c r="E37" s="53"/>
      <c r="F37" s="53"/>
      <c r="G37" s="53"/>
      <c r="H37" s="53"/>
      <c r="I37" s="53"/>
      <c r="J37" s="207"/>
    </row>
    <row r="38" spans="3:10" s="18" customFormat="1" x14ac:dyDescent="0.2">
      <c r="C38" s="53"/>
      <c r="D38" s="53"/>
      <c r="E38" s="53"/>
      <c r="F38" s="53"/>
      <c r="G38" s="53"/>
      <c r="H38" s="53"/>
      <c r="I38" s="53"/>
      <c r="J38" s="53"/>
    </row>
    <row r="39" spans="3:10" s="18" customFormat="1" x14ac:dyDescent="0.2">
      <c r="C39" s="53"/>
      <c r="D39" s="53"/>
      <c r="E39" s="53"/>
      <c r="F39" s="53"/>
      <c r="G39" s="53"/>
      <c r="H39" s="53"/>
      <c r="I39" s="53"/>
      <c r="J39" s="53"/>
    </row>
    <row r="40" spans="3:10" s="183" customFormat="1" x14ac:dyDescent="0.2">
      <c r="C40" s="195"/>
      <c r="D40" s="195"/>
      <c r="E40" s="195"/>
      <c r="F40" s="195"/>
      <c r="G40" s="195"/>
      <c r="H40" s="195"/>
      <c r="I40" s="195"/>
      <c r="J40" s="195"/>
    </row>
    <row r="41" spans="3:10" s="183" customFormat="1" x14ac:dyDescent="0.2">
      <c r="C41" s="195"/>
      <c r="D41" s="195"/>
      <c r="E41" s="195"/>
      <c r="F41" s="195"/>
      <c r="G41" s="195"/>
      <c r="H41" s="195"/>
      <c r="I41" s="195"/>
      <c r="J41" s="195"/>
    </row>
  </sheetData>
  <autoFilter ref="C7:I35" xr:uid="{00000000-0001-0000-1F00-000000000000}">
    <filterColumn colId="1" showButton="0"/>
    <filterColumn colId="2" showButton="0"/>
    <filterColumn colId="4" showButton="0"/>
    <filterColumn colId="5" showButton="0"/>
  </autoFilter>
  <mergeCells count="5">
    <mergeCell ref="C3:E3"/>
    <mergeCell ref="G3:H3"/>
    <mergeCell ref="G7:I7"/>
    <mergeCell ref="C7:C8"/>
    <mergeCell ref="D7:F7"/>
  </mergeCells>
  <hyperlinks>
    <hyperlink ref="I1" location="ER!A1" display="ER" xr:uid="{C9C42E6B-20C8-4C04-8310-D37CBBCD03E3}"/>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Q59"/>
  <sheetViews>
    <sheetView showGridLines="0" zoomScale="85" zoomScaleNormal="85" workbookViewId="0">
      <selection activeCell="C63" sqref="C63"/>
    </sheetView>
  </sheetViews>
  <sheetFormatPr baseColWidth="10" defaultColWidth="11.28515625" defaultRowHeight="12.75" x14ac:dyDescent="0.2"/>
  <cols>
    <col min="1" max="1" width="2.28515625" style="2" customWidth="1"/>
    <col min="2" max="2" width="10.140625" style="2" bestFit="1" customWidth="1"/>
    <col min="3" max="3" width="61.7109375" style="2" bestFit="1" customWidth="1"/>
    <col min="4" max="4" width="16.28515625" style="33" customWidth="1"/>
    <col min="5" max="5" width="2.28515625" style="2" customWidth="1"/>
    <col min="6" max="6" width="30.7109375" style="2" bestFit="1" customWidth="1"/>
    <col min="7" max="16384" width="11.28515625" style="2"/>
  </cols>
  <sheetData>
    <row r="1" spans="1:17" ht="15" customHeight="1" x14ac:dyDescent="0.2">
      <c r="B1" s="830" t="s">
        <v>5581</v>
      </c>
      <c r="C1" s="830"/>
      <c r="D1" s="830"/>
    </row>
    <row r="2" spans="1:17" x14ac:dyDescent="0.2">
      <c r="P2" s="2">
        <v>1</v>
      </c>
      <c r="Q2" s="2" t="s">
        <v>279</v>
      </c>
    </row>
    <row r="5" spans="1:17" x14ac:dyDescent="0.2">
      <c r="P5" s="2">
        <v>2</v>
      </c>
      <c r="Q5" s="2" t="s">
        <v>280</v>
      </c>
    </row>
    <row r="6" spans="1:17" x14ac:dyDescent="0.2">
      <c r="P6" s="2">
        <v>3</v>
      </c>
      <c r="Q6" s="2" t="s">
        <v>281</v>
      </c>
    </row>
    <row r="9" spans="1:17" x14ac:dyDescent="0.2">
      <c r="A9" s="76"/>
      <c r="B9" s="427"/>
      <c r="C9" s="427"/>
      <c r="D9" s="429">
        <v>45107</v>
      </c>
      <c r="P9" s="2">
        <v>5</v>
      </c>
      <c r="Q9" s="2" t="s">
        <v>282</v>
      </c>
    </row>
    <row r="10" spans="1:17" ht="12.75" hidden="1" customHeight="1" x14ac:dyDescent="0.2">
      <c r="A10" s="20"/>
      <c r="B10" s="427"/>
      <c r="C10" s="427"/>
      <c r="D10" s="428"/>
      <c r="P10" s="2">
        <v>6</v>
      </c>
      <c r="Q10" s="2" t="s">
        <v>283</v>
      </c>
    </row>
    <row r="11" spans="1:17" ht="26.45" customHeight="1" x14ac:dyDescent="0.2">
      <c r="B11" s="831" t="s">
        <v>13</v>
      </c>
      <c r="C11" s="831"/>
      <c r="D11" s="430" t="s">
        <v>229</v>
      </c>
      <c r="P11" s="2">
        <v>8</v>
      </c>
      <c r="Q11" s="2" t="s">
        <v>284</v>
      </c>
    </row>
    <row r="12" spans="1:17" ht="26.45" customHeight="1" x14ac:dyDescent="0.2">
      <c r="B12" s="61" t="s">
        <v>262</v>
      </c>
      <c r="C12" s="61"/>
      <c r="D12" s="794" t="s">
        <v>5680</v>
      </c>
      <c r="P12" s="2">
        <v>9</v>
      </c>
      <c r="Q12" s="2" t="s">
        <v>285</v>
      </c>
    </row>
    <row r="13" spans="1:17" ht="15" x14ac:dyDescent="0.25">
      <c r="A13" s="33"/>
      <c r="C13" s="2" t="s">
        <v>205</v>
      </c>
      <c r="D13" s="793" t="s">
        <v>14</v>
      </c>
      <c r="P13" s="2">
        <v>10</v>
      </c>
      <c r="Q13" s="2" t="s">
        <v>286</v>
      </c>
    </row>
    <row r="14" spans="1:17" ht="15" x14ac:dyDescent="0.25">
      <c r="A14" s="33"/>
      <c r="C14" s="2" t="s">
        <v>30</v>
      </c>
      <c r="D14" s="793" t="s">
        <v>15</v>
      </c>
      <c r="P14" s="2">
        <v>11</v>
      </c>
      <c r="Q14" s="2" t="s">
        <v>287</v>
      </c>
    </row>
    <row r="15" spans="1:17" ht="15" x14ac:dyDescent="0.25">
      <c r="A15" s="33"/>
      <c r="B15" s="61" t="s">
        <v>174</v>
      </c>
      <c r="D15" s="793" t="s">
        <v>88</v>
      </c>
      <c r="P15" s="2">
        <v>12</v>
      </c>
      <c r="Q15" s="2" t="s">
        <v>288</v>
      </c>
    </row>
    <row r="16" spans="1:17" ht="15" x14ac:dyDescent="0.25">
      <c r="A16" s="33"/>
      <c r="C16" s="2" t="s">
        <v>133</v>
      </c>
      <c r="D16" s="793" t="s">
        <v>16</v>
      </c>
    </row>
    <row r="17" spans="1:4" ht="15" x14ac:dyDescent="0.25">
      <c r="A17" s="33"/>
      <c r="C17" s="2" t="s">
        <v>76</v>
      </c>
      <c r="D17" s="793" t="s">
        <v>17</v>
      </c>
    </row>
    <row r="18" spans="1:4" ht="15" x14ac:dyDescent="0.25">
      <c r="A18" s="33"/>
      <c r="C18" s="2" t="s">
        <v>134</v>
      </c>
      <c r="D18" s="793" t="s">
        <v>18</v>
      </c>
    </row>
    <row r="19" spans="1:4" ht="15" x14ac:dyDescent="0.25">
      <c r="A19" s="33"/>
      <c r="C19" s="2" t="s">
        <v>31</v>
      </c>
      <c r="D19" s="793" t="s">
        <v>19</v>
      </c>
    </row>
    <row r="20" spans="1:4" ht="15" x14ac:dyDescent="0.25">
      <c r="A20" s="33"/>
      <c r="C20" s="2" t="s">
        <v>135</v>
      </c>
      <c r="D20" s="793" t="s">
        <v>20</v>
      </c>
    </row>
    <row r="21" spans="1:4" ht="15" x14ac:dyDescent="0.25">
      <c r="A21" s="33"/>
      <c r="C21" s="2" t="s">
        <v>252</v>
      </c>
      <c r="D21" s="793" t="s">
        <v>21</v>
      </c>
    </row>
    <row r="22" spans="1:4" ht="15" x14ac:dyDescent="0.25">
      <c r="A22" s="33"/>
      <c r="C22" s="2" t="s">
        <v>206</v>
      </c>
      <c r="D22" s="793" t="s">
        <v>22</v>
      </c>
    </row>
    <row r="23" spans="1:4" ht="15" x14ac:dyDescent="0.25">
      <c r="A23" s="33"/>
      <c r="C23" s="2" t="s">
        <v>148</v>
      </c>
      <c r="D23" s="793" t="s">
        <v>23</v>
      </c>
    </row>
    <row r="24" spans="1:4" ht="15" x14ac:dyDescent="0.25">
      <c r="A24" s="33"/>
      <c r="C24" s="2" t="s">
        <v>84</v>
      </c>
      <c r="D24" s="793" t="s">
        <v>24</v>
      </c>
    </row>
    <row r="25" spans="1:4" ht="15" x14ac:dyDescent="0.25">
      <c r="A25" s="33"/>
      <c r="C25" s="2" t="s">
        <v>87</v>
      </c>
      <c r="D25" s="793" t="s">
        <v>25</v>
      </c>
    </row>
    <row r="26" spans="1:4" ht="15" x14ac:dyDescent="0.25">
      <c r="A26" s="33"/>
      <c r="C26" s="2" t="s">
        <v>77</v>
      </c>
      <c r="D26" s="793" t="s">
        <v>26</v>
      </c>
    </row>
    <row r="27" spans="1:4" ht="15" x14ac:dyDescent="0.25">
      <c r="A27" s="33"/>
      <c r="C27" s="2" t="s">
        <v>1757</v>
      </c>
      <c r="D27" s="793" t="s">
        <v>27</v>
      </c>
    </row>
    <row r="28" spans="1:4" ht="15" x14ac:dyDescent="0.25">
      <c r="A28" s="33"/>
      <c r="C28" s="2" t="s">
        <v>89</v>
      </c>
      <c r="D28" s="793" t="s">
        <v>28</v>
      </c>
    </row>
    <row r="29" spans="1:4" ht="15" x14ac:dyDescent="0.25">
      <c r="A29" s="33"/>
      <c r="C29" s="2" t="s">
        <v>49</v>
      </c>
      <c r="D29" s="793" t="s">
        <v>29</v>
      </c>
    </row>
    <row r="30" spans="1:4" ht="15" x14ac:dyDescent="0.25">
      <c r="A30" s="33"/>
      <c r="C30" s="2" t="s">
        <v>50</v>
      </c>
      <c r="D30" s="793" t="s">
        <v>207</v>
      </c>
    </row>
    <row r="31" spans="1:4" ht="15" x14ac:dyDescent="0.25">
      <c r="A31" s="33"/>
      <c r="C31" s="2" t="s">
        <v>51</v>
      </c>
      <c r="D31" s="793" t="s">
        <v>208</v>
      </c>
    </row>
    <row r="32" spans="1:4" ht="15" x14ac:dyDescent="0.25">
      <c r="A32" s="33"/>
      <c r="C32" s="2" t="s">
        <v>685</v>
      </c>
      <c r="D32" s="793" t="s">
        <v>209</v>
      </c>
    </row>
    <row r="33" spans="1:4" ht="15" x14ac:dyDescent="0.25">
      <c r="A33" s="33"/>
      <c r="C33" s="2" t="s">
        <v>155</v>
      </c>
      <c r="D33" s="793" t="s">
        <v>210</v>
      </c>
    </row>
    <row r="34" spans="1:4" ht="15" x14ac:dyDescent="0.25">
      <c r="A34" s="33"/>
      <c r="C34" s="2" t="s">
        <v>1203</v>
      </c>
      <c r="D34" s="793" t="s">
        <v>212</v>
      </c>
    </row>
    <row r="35" spans="1:4" ht="15" x14ac:dyDescent="0.25">
      <c r="A35" s="33"/>
      <c r="C35" s="2" t="s">
        <v>52</v>
      </c>
      <c r="D35" s="793" t="s">
        <v>213</v>
      </c>
    </row>
    <row r="36" spans="1:4" ht="15" x14ac:dyDescent="0.25">
      <c r="A36" s="33"/>
      <c r="C36" s="2" t="s">
        <v>35</v>
      </c>
      <c r="D36" s="793" t="s">
        <v>214</v>
      </c>
    </row>
    <row r="37" spans="1:4" ht="15" x14ac:dyDescent="0.25">
      <c r="A37" s="33"/>
      <c r="C37" s="2" t="s">
        <v>53</v>
      </c>
      <c r="D37" s="793" t="s">
        <v>215</v>
      </c>
    </row>
    <row r="38" spans="1:4" ht="15" x14ac:dyDescent="0.25">
      <c r="A38" s="33"/>
      <c r="B38" s="61" t="s">
        <v>43</v>
      </c>
      <c r="D38" s="793" t="s">
        <v>96</v>
      </c>
    </row>
    <row r="39" spans="1:4" ht="15" x14ac:dyDescent="0.25">
      <c r="A39" s="33"/>
      <c r="C39" s="2" t="s">
        <v>46</v>
      </c>
      <c r="D39" s="793" t="s">
        <v>216</v>
      </c>
    </row>
    <row r="40" spans="1:4" ht="15" x14ac:dyDescent="0.25">
      <c r="A40" s="33"/>
      <c r="C40" s="2" t="s">
        <v>97</v>
      </c>
      <c r="D40" s="793" t="s">
        <v>217</v>
      </c>
    </row>
    <row r="41" spans="1:4" ht="15" x14ac:dyDescent="0.25">
      <c r="A41" s="33"/>
      <c r="C41" s="2" t="s">
        <v>1758</v>
      </c>
      <c r="D41" s="793" t="s">
        <v>218</v>
      </c>
    </row>
    <row r="42" spans="1:4" ht="15" x14ac:dyDescent="0.25">
      <c r="A42" s="33"/>
      <c r="C42" s="2" t="s">
        <v>220</v>
      </c>
      <c r="D42" s="793" t="s">
        <v>219</v>
      </c>
    </row>
    <row r="43" spans="1:4" ht="15" x14ac:dyDescent="0.25">
      <c r="A43" s="33"/>
      <c r="C43" s="2" t="s">
        <v>1759</v>
      </c>
      <c r="D43" s="793" t="s">
        <v>221</v>
      </c>
    </row>
    <row r="44" spans="1:4" ht="15" x14ac:dyDescent="0.25">
      <c r="A44" s="33"/>
      <c r="C44" s="2" t="s">
        <v>99</v>
      </c>
      <c r="D44" s="793" t="s">
        <v>222</v>
      </c>
    </row>
    <row r="45" spans="1:4" ht="15" x14ac:dyDescent="0.25">
      <c r="A45" s="33"/>
      <c r="C45" s="2" t="s">
        <v>100</v>
      </c>
      <c r="D45" s="793" t="s">
        <v>223</v>
      </c>
    </row>
    <row r="46" spans="1:4" ht="15" x14ac:dyDescent="0.25">
      <c r="A46" s="33"/>
      <c r="C46" s="2" t="s">
        <v>37</v>
      </c>
      <c r="D46" s="793" t="s">
        <v>224</v>
      </c>
    </row>
    <row r="47" spans="1:4" ht="15" x14ac:dyDescent="0.25">
      <c r="A47" s="33"/>
      <c r="C47" s="2" t="s">
        <v>55</v>
      </c>
      <c r="D47" s="793" t="s">
        <v>225</v>
      </c>
    </row>
    <row r="48" spans="1:4" ht="15" x14ac:dyDescent="0.25">
      <c r="A48" s="33"/>
      <c r="C48" s="2" t="s">
        <v>56</v>
      </c>
      <c r="D48" s="793" t="s">
        <v>226</v>
      </c>
    </row>
    <row r="49" spans="1:4" ht="15" x14ac:dyDescent="0.25">
      <c r="A49" s="33"/>
      <c r="C49" s="2" t="s">
        <v>228</v>
      </c>
      <c r="D49" s="793" t="s">
        <v>227</v>
      </c>
    </row>
    <row r="50" spans="1:4" ht="15" x14ac:dyDescent="0.25">
      <c r="A50" s="33"/>
      <c r="B50" s="61" t="s">
        <v>44</v>
      </c>
      <c r="D50" s="793" t="s">
        <v>42</v>
      </c>
    </row>
    <row r="51" spans="1:4" ht="15" x14ac:dyDescent="0.25">
      <c r="A51" s="33"/>
      <c r="B51" s="61" t="s">
        <v>175</v>
      </c>
      <c r="D51" s="793" t="s">
        <v>176</v>
      </c>
    </row>
    <row r="52" spans="1:4" ht="15" x14ac:dyDescent="0.25">
      <c r="A52" s="33"/>
      <c r="B52" s="61" t="s">
        <v>263</v>
      </c>
      <c r="D52" s="793"/>
    </row>
    <row r="53" spans="1:4" ht="15" x14ac:dyDescent="0.25">
      <c r="A53" s="33"/>
      <c r="C53" s="2" t="s">
        <v>230</v>
      </c>
      <c r="D53" s="793" t="s">
        <v>231</v>
      </c>
    </row>
    <row r="54" spans="1:4" ht="15" x14ac:dyDescent="0.25">
      <c r="A54" s="33"/>
      <c r="C54" s="2" t="s">
        <v>233</v>
      </c>
      <c r="D54" s="793" t="s">
        <v>234</v>
      </c>
    </row>
    <row r="55" spans="1:4" ht="15" x14ac:dyDescent="0.25">
      <c r="A55" s="33"/>
      <c r="C55" s="2" t="s">
        <v>259</v>
      </c>
      <c r="D55" s="793" t="s">
        <v>236</v>
      </c>
    </row>
    <row r="56" spans="1:4" ht="15" x14ac:dyDescent="0.25">
      <c r="A56" s="33"/>
      <c r="C56" s="2" t="s">
        <v>235</v>
      </c>
      <c r="D56" s="793" t="s">
        <v>237</v>
      </c>
    </row>
    <row r="57" spans="1:4" ht="15" x14ac:dyDescent="0.25">
      <c r="A57" s="33"/>
      <c r="C57" s="2" t="s">
        <v>687</v>
      </c>
      <c r="D57" s="793" t="s">
        <v>688</v>
      </c>
    </row>
    <row r="58" spans="1:4" x14ac:dyDescent="0.2">
      <c r="A58" s="33"/>
      <c r="D58" s="693"/>
    </row>
    <row r="59" spans="1:4" ht="21.2" customHeight="1" x14ac:dyDescent="0.2">
      <c r="A59" s="21"/>
      <c r="D59" s="59"/>
    </row>
  </sheetData>
  <mergeCells count="2">
    <mergeCell ref="B1:D1"/>
    <mergeCell ref="B11:C11"/>
  </mergeCells>
  <hyperlinks>
    <hyperlink ref="D16" location="'Nota 3'!A1" display="'Nota 3'!A1" xr:uid="{00000000-0004-0000-0000-000000000000}"/>
    <hyperlink ref="D17" location="'Nota 4'!A1" display="'Nota 4'!A1" xr:uid="{00000000-0004-0000-0000-000001000000}"/>
    <hyperlink ref="D18" location="'Nota 5 '!A1" display="Nota 5" xr:uid="{00000000-0004-0000-0000-000002000000}"/>
    <hyperlink ref="D19" location="'Nota 6'!A1" display="'Nota 6'!A1" xr:uid="{00000000-0004-0000-0000-000003000000}"/>
    <hyperlink ref="D20" location="'Nota 7'!A1" display="'Nota 7'!A1" xr:uid="{00000000-0004-0000-0000-000004000000}"/>
    <hyperlink ref="D22" location="'Nota 9'!A1" display="'Nota 9'!A1" xr:uid="{00000000-0004-0000-0000-000005000000}"/>
    <hyperlink ref="D23" location="'Nota 10'!A1" display="'Nota 10'!A1" xr:uid="{00000000-0004-0000-0000-000006000000}"/>
    <hyperlink ref="D27" location="'Nota 14'!A1" display="'Nota 14'!A1" xr:uid="{00000000-0004-0000-0000-000007000000}"/>
    <hyperlink ref="D28" location="'Nota 15'!A1" display="'Nota 15'!A1" xr:uid="{00000000-0004-0000-0000-000008000000}"/>
    <hyperlink ref="D29" location="'Nota 16'!A1" display="'Nota 16'!A1" xr:uid="{00000000-0004-0000-0000-000009000000}"/>
    <hyperlink ref="D21" location="'Nota 8'!A1" display="'Nota 8'!A1" xr:uid="{00000000-0004-0000-0000-00000A000000}"/>
    <hyperlink ref="D15" location="BG!A1" display="BG" xr:uid="{00000000-0004-0000-0000-00000B000000}"/>
    <hyperlink ref="D38" location="ER!A1" display="ER" xr:uid="{00000000-0004-0000-0000-00000C000000}"/>
    <hyperlink ref="D50" location="EVPN!A1" display="EVPN" xr:uid="{00000000-0004-0000-0000-00000D000000}"/>
    <hyperlink ref="D51" location="EFE!A1" display="EFE" xr:uid="{00000000-0004-0000-0000-00000E000000}"/>
    <hyperlink ref="D24" location="'Nota 11'!A1" display="Nota 11 y 12" xr:uid="{00000000-0004-0000-0000-00000F000000}"/>
    <hyperlink ref="D25" location="'Nota 12'!A1" display="Nota 12" xr:uid="{00000000-0004-0000-0000-000010000000}"/>
    <hyperlink ref="D26" location="'Nota 13'!A1" display="Nota 13'" xr:uid="{00000000-0004-0000-0000-000011000000}"/>
    <hyperlink ref="D30" location="'Nota 17'!A1" display="Nota 17" xr:uid="{00000000-0004-0000-0000-000012000000}"/>
    <hyperlink ref="D31" location="'Nota 18'!A1" display="Nota 18" xr:uid="{00000000-0004-0000-0000-000013000000}"/>
    <hyperlink ref="D32" location="'Nota 19'!A1" display="Nota 19" xr:uid="{00000000-0004-0000-0000-000014000000}"/>
    <hyperlink ref="D33" location="'Nota 20'!A1" display="Nota 20" xr:uid="{00000000-0004-0000-0000-000017000000}"/>
    <hyperlink ref="D34" location="' Nota 21'!A1" display="Nota 21" xr:uid="{00000000-0004-0000-0000-000018000000}"/>
    <hyperlink ref="D35" location="'Nota 22'!A1" display="Nota 22" xr:uid="{00000000-0004-0000-0000-00001C000000}"/>
    <hyperlink ref="D36" location="'Nota 23'!A1" display="Nota 23" xr:uid="{00000000-0004-0000-0000-00001D000000}"/>
    <hyperlink ref="D37" location="'Nota 24'!A1" display="Nota 24" xr:uid="{00000000-0004-0000-0000-00001E000000}"/>
    <hyperlink ref="D39" location="'Nota 25'!A1" display="Nota 25" xr:uid="{00000000-0004-0000-0000-00001F000000}"/>
    <hyperlink ref="D40" location="'Nota 26'!A1" display="Nota 26" xr:uid="{00000000-0004-0000-0000-000020000000}"/>
    <hyperlink ref="D41" location="'Nota 27'!A1" display="Nota 27" xr:uid="{00000000-0004-0000-0000-000021000000}"/>
    <hyperlink ref="D42" location="'Nota 28'!A1" display="Nota 28" xr:uid="{00000000-0004-0000-0000-000023000000}"/>
    <hyperlink ref="D43" location="'Nota 29'!A1" display="Nota 29" xr:uid="{00000000-0004-0000-0000-000024000000}"/>
    <hyperlink ref="D44" location="'Nota 30'!A1" display="Nota 30" xr:uid="{00000000-0004-0000-0000-000026000000}"/>
    <hyperlink ref="D45" location="'Nota 31'!A1" display="Nota 31" xr:uid="{00000000-0004-0000-0000-000027000000}"/>
    <hyperlink ref="D46" location="'Nota 32'!A1" display="Nota 32" xr:uid="{00000000-0004-0000-0000-000028000000}"/>
    <hyperlink ref="D47" location="'Nota 33'!A1" display="Nota 33" xr:uid="{00000000-0004-0000-0000-000029000000}"/>
    <hyperlink ref="D48" location="'Nota 34'!A1" display="Nota 34" xr:uid="{00000000-0004-0000-0000-00002A000000}"/>
    <hyperlink ref="D49" location="'Nota 35'!A1" display="Nota 35" xr:uid="{00000000-0004-0000-0000-00002B000000}"/>
    <hyperlink ref="D54" location="'Nota 37'!A1" display="Nota 37" xr:uid="{00000000-0004-0000-0000-00002D000000}"/>
    <hyperlink ref="D53" location="'Nota 36'!A1" display="Nota 36" xr:uid="{00000000-0004-0000-0000-00002E000000}"/>
    <hyperlink ref="D14" location="'Nota 2 '!A1" display="Nota 2" xr:uid="{00000000-0004-0000-0000-00002F000000}"/>
    <hyperlink ref="D13" location="Nota1!A1" display="Nota 1" xr:uid="{00000000-0004-0000-0000-000030000000}"/>
    <hyperlink ref="D56" location="'Nota 39'!A1" display="Nota 39" xr:uid="{00000000-0004-0000-0000-000033000000}"/>
    <hyperlink ref="D55" location="'Nota 38'!A1" display="Nota 38" xr:uid="{00000000-0004-0000-0000-000034000000}"/>
    <hyperlink ref="D57" location="'Nota 40'!A1" display="Nota 40" xr:uid="{DC8457B5-5A57-4C31-9773-C81D6AD16421}"/>
    <hyperlink ref="D12" location="'Información General'!_Toc82092290" display="'Información General'!_Toc82092290" xr:uid="{443655FB-D440-4DCB-9246-26CF92F23827}"/>
  </hyperlinks>
  <pageMargins left="0.70866141732283472" right="0.27" top="0.41" bottom="0.39" header="0.31496062992125984" footer="0.31496062992125984"/>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C1:G28"/>
  <sheetViews>
    <sheetView showGridLines="0" zoomScale="85" zoomScaleNormal="85" workbookViewId="0">
      <selection activeCell="L34" sqref="L34"/>
    </sheetView>
  </sheetViews>
  <sheetFormatPr baseColWidth="10" defaultColWidth="11.28515625" defaultRowHeight="15" x14ac:dyDescent="0.25"/>
  <cols>
    <col min="1" max="2" width="2.28515625" customWidth="1"/>
    <col min="3" max="3" width="54.7109375" style="36" customWidth="1"/>
    <col min="4" max="4" width="18.28515625" style="36" customWidth="1"/>
    <col min="5" max="5" width="16.7109375" style="36" customWidth="1"/>
    <col min="6" max="6" width="11.28515625" style="36"/>
    <col min="7" max="7" width="44.42578125" style="36" bestFit="1" customWidth="1"/>
  </cols>
  <sheetData>
    <row r="1" spans="3:7" x14ac:dyDescent="0.25">
      <c r="C1" s="11" t="s">
        <v>5581</v>
      </c>
      <c r="G1" s="43" t="s">
        <v>96</v>
      </c>
    </row>
    <row r="3" spans="3:7" x14ac:dyDescent="0.25">
      <c r="C3" s="860" t="s">
        <v>2087</v>
      </c>
      <c r="D3" s="860"/>
      <c r="E3" s="860"/>
      <c r="F3" s="254"/>
      <c r="G3" s="418"/>
    </row>
    <row r="4" spans="3:7" x14ac:dyDescent="0.25">
      <c r="C4" s="234" t="s">
        <v>161</v>
      </c>
      <c r="G4"/>
    </row>
    <row r="5" spans="3:7" x14ac:dyDescent="0.25">
      <c r="E5" s="68"/>
      <c r="G5"/>
    </row>
    <row r="6" spans="3:7" x14ac:dyDescent="0.25">
      <c r="C6" s="13" t="s">
        <v>2</v>
      </c>
      <c r="D6" s="446">
        <v>45107</v>
      </c>
      <c r="E6" s="446">
        <v>44742</v>
      </c>
      <c r="F6" s="17"/>
      <c r="G6" s="329"/>
    </row>
    <row r="7" spans="3:7" x14ac:dyDescent="0.25">
      <c r="C7" s="5" t="s">
        <v>5390</v>
      </c>
      <c r="D7" s="82">
        <v>-4075384.2289997712</v>
      </c>
      <c r="E7" s="82">
        <v>782823.01199997996</v>
      </c>
      <c r="F7" s="80"/>
      <c r="G7" s="2"/>
    </row>
    <row r="8" spans="3:7" x14ac:dyDescent="0.25">
      <c r="C8" s="5" t="s">
        <v>5391</v>
      </c>
      <c r="D8" s="82">
        <v>-610092.43199999968</v>
      </c>
      <c r="E8" s="82">
        <v>-2441859.5150000001</v>
      </c>
      <c r="F8" s="80"/>
      <c r="G8" s="2"/>
    </row>
    <row r="9" spans="3:7" x14ac:dyDescent="0.25">
      <c r="C9" s="5" t="s">
        <v>5393</v>
      </c>
      <c r="D9" s="82">
        <v>-3303133.4679999994</v>
      </c>
      <c r="E9" s="82">
        <v>-4555864.1919999998</v>
      </c>
      <c r="F9" s="80"/>
      <c r="G9" s="684"/>
    </row>
    <row r="10" spans="3:7" x14ac:dyDescent="0.25">
      <c r="C10" s="5" t="s">
        <v>5575</v>
      </c>
      <c r="D10" s="82">
        <v>14200000</v>
      </c>
      <c r="E10" s="733">
        <v>4440229.1849999996</v>
      </c>
      <c r="F10" s="80"/>
      <c r="G10" s="2"/>
    </row>
    <row r="11" spans="3:7" x14ac:dyDescent="0.25">
      <c r="C11" s="46" t="s">
        <v>2086</v>
      </c>
      <c r="D11" s="282">
        <v>6211389.8710002294</v>
      </c>
      <c r="E11" s="282">
        <v>-1774671.5100000203</v>
      </c>
      <c r="F11" s="80"/>
      <c r="G11" s="2"/>
    </row>
    <row r="12" spans="3:7" x14ac:dyDescent="0.25">
      <c r="C12" s="46"/>
      <c r="D12" s="819"/>
      <c r="E12" s="819"/>
      <c r="F12" s="80"/>
      <c r="G12" s="2"/>
    </row>
    <row r="13" spans="3:7" x14ac:dyDescent="0.25">
      <c r="C13" s="5"/>
      <c r="D13" s="82"/>
      <c r="E13" s="82"/>
      <c r="F13" s="80"/>
      <c r="G13" s="2"/>
    </row>
    <row r="14" spans="3:7" x14ac:dyDescent="0.25">
      <c r="C14" s="5"/>
      <c r="D14" s="82"/>
      <c r="E14" s="82"/>
      <c r="F14" s="80"/>
      <c r="G14" s="2"/>
    </row>
    <row r="15" spans="3:7" x14ac:dyDescent="0.25">
      <c r="C15" s="5"/>
      <c r="D15" s="82"/>
      <c r="E15" s="82"/>
      <c r="F15" s="80"/>
      <c r="G15" s="2"/>
    </row>
    <row r="16" spans="3:7" x14ac:dyDescent="0.25">
      <c r="C16" s="5"/>
      <c r="D16" s="82"/>
      <c r="E16" s="82"/>
      <c r="F16" s="80"/>
      <c r="G16" s="2"/>
    </row>
    <row r="17" spans="3:7" x14ac:dyDescent="0.25">
      <c r="C17" s="5"/>
      <c r="D17" s="82"/>
      <c r="E17" s="82"/>
      <c r="F17" s="80"/>
      <c r="G17" s="2"/>
    </row>
    <row r="18" spans="3:7" x14ac:dyDescent="0.25">
      <c r="C18" s="5"/>
      <c r="D18" s="82"/>
      <c r="E18" s="82"/>
      <c r="F18" s="80"/>
      <c r="G18" s="2"/>
    </row>
    <row r="19" spans="3:7" x14ac:dyDescent="0.25">
      <c r="F19" s="80"/>
      <c r="G19" s="2"/>
    </row>
    <row r="20" spans="3:7" x14ac:dyDescent="0.25">
      <c r="C20" s="17"/>
      <c r="D20" s="80"/>
      <c r="E20" s="80"/>
      <c r="F20" s="328"/>
      <c r="G20" s="328"/>
    </row>
    <row r="21" spans="3:7" x14ac:dyDescent="0.25">
      <c r="D21" s="79"/>
      <c r="E21" s="79"/>
      <c r="F21" s="79"/>
      <c r="G21" s="328"/>
    </row>
    <row r="22" spans="3:7" x14ac:dyDescent="0.25">
      <c r="F22" s="17"/>
      <c r="G22" s="328"/>
    </row>
    <row r="23" spans="3:7" x14ac:dyDescent="0.25">
      <c r="F23" s="17"/>
      <c r="G23" s="328"/>
    </row>
    <row r="24" spans="3:7" x14ac:dyDescent="0.25">
      <c r="C24"/>
      <c r="D24"/>
      <c r="E24"/>
      <c r="F24" s="17"/>
      <c r="G24"/>
    </row>
    <row r="25" spans="3:7" x14ac:dyDescent="0.25">
      <c r="C25"/>
      <c r="D25"/>
      <c r="E25"/>
      <c r="F25" s="17"/>
      <c r="G25"/>
    </row>
    <row r="26" spans="3:7" x14ac:dyDescent="0.25">
      <c r="F26" s="17"/>
      <c r="G26"/>
    </row>
    <row r="27" spans="3:7" x14ac:dyDescent="0.25">
      <c r="F27" s="17"/>
      <c r="G27"/>
    </row>
    <row r="28" spans="3:7" x14ac:dyDescent="0.25">
      <c r="F28" s="17"/>
      <c r="G28"/>
    </row>
  </sheetData>
  <mergeCells count="1">
    <mergeCell ref="C3:E3"/>
  </mergeCells>
  <hyperlinks>
    <hyperlink ref="G1" location="ER!A1" display="ER" xr:uid="{00000000-0004-0000-2100-000000000000}"/>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1:V19"/>
  <sheetViews>
    <sheetView showGridLines="0" zoomScale="85" zoomScaleNormal="85" workbookViewId="0">
      <selection activeCell="L34" sqref="L34"/>
    </sheetView>
  </sheetViews>
  <sheetFormatPr baseColWidth="10" defaultColWidth="11.28515625" defaultRowHeight="15" x14ac:dyDescent="0.25"/>
  <cols>
    <col min="1" max="2" width="2.28515625" style="36" customWidth="1"/>
    <col min="3" max="3" width="54.5703125" style="36" customWidth="1"/>
    <col min="4" max="5" width="15.7109375" style="36" customWidth="1"/>
    <col min="6" max="6" width="3.28515625" style="36" bestFit="1" customWidth="1"/>
    <col min="7" max="7" width="22.85546875" style="36" bestFit="1" customWidth="1"/>
    <col min="8" max="18" width="11.28515625" style="36"/>
  </cols>
  <sheetData>
    <row r="1" spans="1:22" x14ac:dyDescent="0.25">
      <c r="C1" s="11" t="s">
        <v>5581</v>
      </c>
      <c r="E1" s="155" t="s">
        <v>5581</v>
      </c>
      <c r="F1" s="43" t="s">
        <v>96</v>
      </c>
    </row>
    <row r="3" spans="1:22" x14ac:dyDescent="0.25">
      <c r="C3" s="860" t="s">
        <v>1777</v>
      </c>
      <c r="D3" s="860"/>
      <c r="E3" s="250"/>
      <c r="S3" s="36"/>
      <c r="T3" s="36"/>
      <c r="U3" s="36"/>
      <c r="V3" s="36"/>
    </row>
    <row r="4" spans="1:22" x14ac:dyDescent="0.25">
      <c r="A4" s="48"/>
      <c r="B4" s="48"/>
      <c r="C4" s="193" t="s">
        <v>161</v>
      </c>
      <c r="D4" s="50"/>
      <c r="S4" s="36"/>
      <c r="T4" s="36"/>
      <c r="U4" s="36"/>
      <c r="V4" s="36"/>
    </row>
    <row r="5" spans="1:22" x14ac:dyDescent="0.25">
      <c r="A5" s="92"/>
      <c r="B5" s="48"/>
      <c r="C5" s="18" t="s">
        <v>1738</v>
      </c>
      <c r="D5" s="50"/>
      <c r="S5" s="36"/>
      <c r="T5" s="36"/>
      <c r="U5" s="36"/>
      <c r="V5" s="36"/>
    </row>
    <row r="6" spans="1:22" x14ac:dyDescent="0.25">
      <c r="B6" s="48"/>
      <c r="D6" s="50"/>
      <c r="S6" s="36"/>
      <c r="T6" s="36"/>
      <c r="U6" s="36"/>
      <c r="V6" s="36"/>
    </row>
    <row r="7" spans="1:22" x14ac:dyDescent="0.25">
      <c r="A7" s="48"/>
      <c r="B7" s="48"/>
      <c r="C7" s="13" t="s">
        <v>2</v>
      </c>
      <c r="D7" s="446">
        <v>45107</v>
      </c>
      <c r="E7" s="446">
        <v>44742</v>
      </c>
      <c r="F7"/>
      <c r="S7" s="36"/>
      <c r="T7" s="36"/>
      <c r="U7" s="36"/>
      <c r="V7" s="36"/>
    </row>
    <row r="8" spans="1:22" x14ac:dyDescent="0.25">
      <c r="A8" s="47"/>
      <c r="B8" s="48"/>
      <c r="C8" s="47" t="s">
        <v>1622</v>
      </c>
      <c r="D8" s="81">
        <v>0</v>
      </c>
      <c r="E8" s="81">
        <v>0</v>
      </c>
      <c r="F8"/>
      <c r="S8" s="36"/>
      <c r="T8" s="36"/>
      <c r="U8" s="36"/>
      <c r="V8" s="36"/>
    </row>
    <row r="9" spans="1:22" x14ac:dyDescent="0.25">
      <c r="A9" s="47"/>
      <c r="B9" s="48"/>
      <c r="C9" s="47"/>
      <c r="D9" s="81">
        <v>0</v>
      </c>
      <c r="E9" s="81">
        <v>0</v>
      </c>
      <c r="F9"/>
      <c r="S9" s="36"/>
      <c r="T9" s="36"/>
      <c r="U9" s="36"/>
      <c r="V9" s="36"/>
    </row>
    <row r="10" spans="1:22" ht="15.75" thickBot="1" x14ac:dyDescent="0.3">
      <c r="A10" s="194"/>
      <c r="B10" s="70"/>
      <c r="C10" s="233" t="s">
        <v>0</v>
      </c>
      <c r="D10" s="251">
        <v>0</v>
      </c>
      <c r="E10" s="251">
        <v>0</v>
      </c>
      <c r="S10" s="36"/>
      <c r="T10" s="36"/>
      <c r="U10" s="36"/>
      <c r="V10" s="36"/>
    </row>
    <row r="11" spans="1:22" ht="15.75" thickTop="1" x14ac:dyDescent="0.25">
      <c r="A11"/>
      <c r="B11" s="48"/>
      <c r="C11" s="48"/>
      <c r="D11" s="81"/>
      <c r="E11" s="79"/>
      <c r="S11" s="36"/>
      <c r="T11" s="36"/>
      <c r="U11" s="36"/>
      <c r="V11" s="36"/>
    </row>
    <row r="12" spans="1:22" x14ac:dyDescent="0.25">
      <c r="A12"/>
      <c r="B12" s="48"/>
      <c r="C12" s="48"/>
      <c r="D12" s="50"/>
      <c r="S12" s="36"/>
      <c r="T12" s="36"/>
      <c r="U12" s="36"/>
      <c r="V12" s="36"/>
    </row>
    <row r="13" spans="1:22" x14ac:dyDescent="0.25">
      <c r="A13"/>
      <c r="B13" s="48"/>
      <c r="C13" s="48"/>
      <c r="D13" s="50"/>
      <c r="G13"/>
      <c r="S13" s="36"/>
      <c r="T13" s="36"/>
      <c r="U13" s="36"/>
      <c r="V13" s="36"/>
    </row>
    <row r="14" spans="1:22" x14ac:dyDescent="0.25">
      <c r="A14"/>
      <c r="B14" s="48"/>
      <c r="C14" s="48"/>
      <c r="D14" s="50"/>
      <c r="G14"/>
      <c r="S14" s="36"/>
      <c r="T14" s="36"/>
      <c r="U14" s="36"/>
      <c r="V14" s="36"/>
    </row>
    <row r="15" spans="1:22" x14ac:dyDescent="0.25">
      <c r="A15"/>
      <c r="B15" s="48"/>
      <c r="C15" s="48"/>
      <c r="D15" s="50"/>
      <c r="G15"/>
      <c r="S15" s="36"/>
      <c r="T15" s="36"/>
      <c r="U15" s="36"/>
      <c r="V15" s="36"/>
    </row>
    <row r="16" spans="1:22" x14ac:dyDescent="0.25">
      <c r="A16"/>
      <c r="B16" s="48"/>
      <c r="C16" s="48"/>
      <c r="D16" s="50"/>
      <c r="F16"/>
      <c r="G16"/>
      <c r="S16" s="36"/>
      <c r="T16" s="36"/>
      <c r="U16" s="36"/>
      <c r="V16" s="36"/>
    </row>
    <row r="17" spans="1:22" x14ac:dyDescent="0.25">
      <c r="A17"/>
      <c r="B17" s="48"/>
      <c r="C17" s="48"/>
      <c r="D17" s="50"/>
      <c r="G17"/>
      <c r="S17" s="36"/>
      <c r="T17" s="36"/>
      <c r="U17" s="36"/>
      <c r="V17" s="36"/>
    </row>
    <row r="18" spans="1:22" x14ac:dyDescent="0.25">
      <c r="A18"/>
      <c r="B18" s="48"/>
      <c r="C18" s="48"/>
      <c r="D18" s="50"/>
      <c r="G18"/>
      <c r="S18" s="36"/>
      <c r="T18" s="36"/>
      <c r="U18" s="36"/>
      <c r="V18" s="36"/>
    </row>
    <row r="19" spans="1:22" x14ac:dyDescent="0.25">
      <c r="A19"/>
      <c r="B19" s="48"/>
      <c r="C19" s="48"/>
      <c r="D19" s="50"/>
      <c r="G19"/>
      <c r="S19" s="36"/>
      <c r="T19" s="36"/>
      <c r="U19" s="36"/>
      <c r="V19" s="36"/>
    </row>
  </sheetData>
  <sortState xmlns:xlrd2="http://schemas.microsoft.com/office/spreadsheetml/2017/richdata2" ref="G8:G9">
    <sortCondition ref="G8:G9"/>
  </sortState>
  <mergeCells count="1">
    <mergeCell ref="C3:D3"/>
  </mergeCells>
  <hyperlinks>
    <hyperlink ref="F1" location="ER!A1" display="ER" xr:uid="{00000000-0004-0000-2000-000000000000}"/>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C1:AB19"/>
  <sheetViews>
    <sheetView showGridLines="0" zoomScale="85" zoomScaleNormal="85" workbookViewId="0">
      <selection activeCell="L34" sqref="L34"/>
    </sheetView>
  </sheetViews>
  <sheetFormatPr baseColWidth="10" defaultColWidth="11.28515625" defaultRowHeight="15" x14ac:dyDescent="0.25"/>
  <cols>
    <col min="1" max="2" width="2.28515625" customWidth="1"/>
    <col min="3" max="3" width="38" style="36" customWidth="1"/>
    <col min="4" max="4" width="16.7109375" style="36" customWidth="1"/>
    <col min="5" max="5" width="18.28515625" style="36" customWidth="1"/>
    <col min="6" max="6" width="2.28515625" style="36" customWidth="1"/>
    <col min="7" max="25" width="11.28515625" style="36"/>
  </cols>
  <sheetData>
    <row r="1" spans="3:28" x14ac:dyDescent="0.25">
      <c r="C1" s="11" t="s">
        <v>5581</v>
      </c>
      <c r="E1" s="791" t="s">
        <v>96</v>
      </c>
    </row>
    <row r="4" spans="3:28" ht="15.75" customHeight="1" x14ac:dyDescent="0.25">
      <c r="C4" s="860" t="s">
        <v>1702</v>
      </c>
      <c r="D4" s="860"/>
      <c r="E4" s="860"/>
      <c r="F4" s="47"/>
      <c r="G4" s="50"/>
      <c r="H4" s="48"/>
      <c r="Z4" s="36"/>
      <c r="AA4" s="36"/>
      <c r="AB4" s="36"/>
    </row>
    <row r="5" spans="3:28" ht="15.75" customHeight="1" x14ac:dyDescent="0.25">
      <c r="C5" s="193" t="s">
        <v>161</v>
      </c>
      <c r="D5" s="73"/>
      <c r="E5" s="52"/>
      <c r="F5" s="47"/>
      <c r="G5" s="50"/>
      <c r="H5" s="48"/>
      <c r="Z5" s="36"/>
      <c r="AA5" s="36"/>
      <c r="AB5" s="36"/>
    </row>
    <row r="6" spans="3:28" x14ac:dyDescent="0.25">
      <c r="C6" s="47"/>
      <c r="F6" s="47"/>
      <c r="G6" s="50"/>
      <c r="H6" s="48"/>
      <c r="Z6" s="36"/>
      <c r="AA6" s="36"/>
      <c r="AB6" s="36"/>
    </row>
    <row r="7" spans="3:28" x14ac:dyDescent="0.25">
      <c r="C7" s="13" t="s">
        <v>2</v>
      </c>
      <c r="D7" s="446">
        <v>45107</v>
      </c>
      <c r="E7" s="446">
        <v>44742</v>
      </c>
      <c r="F7" s="47"/>
      <c r="G7" s="50"/>
      <c r="H7" s="48"/>
      <c r="Z7" s="36"/>
      <c r="AA7" s="36"/>
      <c r="AB7" s="36"/>
    </row>
    <row r="8" spans="3:28" x14ac:dyDescent="0.25">
      <c r="C8" s="555" t="s">
        <v>99</v>
      </c>
      <c r="D8" s="546">
        <v>2287106.1979999999</v>
      </c>
      <c r="E8" s="546">
        <v>0</v>
      </c>
      <c r="F8" s="47"/>
      <c r="G8" s="575"/>
      <c r="H8" s="48"/>
      <c r="Z8" s="36"/>
      <c r="AA8" s="36"/>
      <c r="AB8" s="36"/>
    </row>
    <row r="9" spans="3:28" x14ac:dyDescent="0.25">
      <c r="C9" s="47"/>
      <c r="D9" s="546"/>
      <c r="E9" s="546"/>
      <c r="F9" s="47"/>
      <c r="G9" s="50"/>
      <c r="H9" s="48"/>
      <c r="Z9" s="36"/>
      <c r="AA9" s="36"/>
      <c r="AB9" s="36"/>
    </row>
    <row r="10" spans="3:28" x14ac:dyDescent="0.25">
      <c r="C10" s="51" t="s">
        <v>0</v>
      </c>
      <c r="D10" s="281">
        <v>2287106.1979999999</v>
      </c>
      <c r="E10" s="281">
        <v>0</v>
      </c>
      <c r="F10" s="47"/>
      <c r="G10" s="50"/>
      <c r="H10" s="48"/>
      <c r="Z10" s="36"/>
      <c r="AA10" s="36"/>
      <c r="AB10" s="36"/>
    </row>
    <row r="11" spans="3:28" x14ac:dyDescent="0.25">
      <c r="C11" s="47"/>
      <c r="D11" s="49"/>
      <c r="E11" s="48"/>
      <c r="F11" s="47"/>
      <c r="G11" s="50"/>
      <c r="H11" s="48"/>
      <c r="Z11" s="36"/>
      <c r="AA11" s="36"/>
      <c r="AB11" s="36"/>
    </row>
    <row r="19" spans="6:6" x14ac:dyDescent="0.25">
      <c r="F19"/>
    </row>
  </sheetData>
  <mergeCells count="1">
    <mergeCell ref="C4:E4"/>
  </mergeCells>
  <hyperlinks>
    <hyperlink ref="E1" location="ER!A1" display="ER" xr:uid="{40A9C126-BD6E-4275-BEAA-899CAADEF00A}"/>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C1:V16"/>
  <sheetViews>
    <sheetView showGridLines="0" zoomScale="85" zoomScaleNormal="85" workbookViewId="0">
      <selection activeCell="L34" sqref="L34"/>
    </sheetView>
  </sheetViews>
  <sheetFormatPr baseColWidth="10" defaultColWidth="11.28515625" defaultRowHeight="12.75" x14ac:dyDescent="0.2"/>
  <cols>
    <col min="1" max="2" width="2.28515625" style="2" customWidth="1"/>
    <col min="3" max="3" width="38" style="35" customWidth="1"/>
    <col min="4" max="5" width="15.7109375" style="35" customWidth="1"/>
    <col min="6" max="6" width="2.28515625" style="35" customWidth="1"/>
    <col min="7" max="22" width="11.28515625" style="35"/>
    <col min="23" max="16384" width="11.28515625" style="2"/>
  </cols>
  <sheetData>
    <row r="1" spans="3:8" x14ac:dyDescent="0.2">
      <c r="C1" s="11" t="s">
        <v>5581</v>
      </c>
      <c r="F1" s="149" t="s">
        <v>96</v>
      </c>
    </row>
    <row r="4" spans="3:8" ht="15" x14ac:dyDescent="0.2">
      <c r="C4" s="860" t="s">
        <v>203</v>
      </c>
      <c r="D4" s="860"/>
      <c r="E4" s="860"/>
      <c r="F4" s="48"/>
      <c r="G4" s="50"/>
      <c r="H4" s="48"/>
    </row>
    <row r="5" spans="3:8" x14ac:dyDescent="0.2">
      <c r="C5" s="921" t="s">
        <v>161</v>
      </c>
      <c r="D5" s="921"/>
      <c r="E5" s="48"/>
      <c r="F5" s="48"/>
      <c r="G5" s="50"/>
      <c r="H5" s="48"/>
    </row>
    <row r="6" spans="3:8" x14ac:dyDescent="0.2">
      <c r="C6" s="51"/>
      <c r="D6" s="922"/>
      <c r="E6" s="922"/>
      <c r="F6" s="48"/>
      <c r="G6" s="50"/>
      <c r="H6" s="48"/>
    </row>
    <row r="7" spans="3:8" x14ac:dyDescent="0.2">
      <c r="C7" s="47"/>
      <c r="F7" s="48"/>
      <c r="G7" s="50"/>
      <c r="H7" s="48"/>
    </row>
    <row r="8" spans="3:8" x14ac:dyDescent="0.2">
      <c r="C8" s="13" t="s">
        <v>2</v>
      </c>
      <c r="D8" s="431">
        <v>45107</v>
      </c>
      <c r="E8" s="431">
        <v>44742</v>
      </c>
      <c r="F8" s="48"/>
      <c r="G8" s="50"/>
      <c r="H8" s="48"/>
    </row>
    <row r="9" spans="3:8" x14ac:dyDescent="0.2">
      <c r="C9" s="47" t="s">
        <v>1622</v>
      </c>
      <c r="D9" s="47"/>
      <c r="E9" s="47"/>
      <c r="F9" s="48"/>
      <c r="G9" s="50"/>
      <c r="H9" s="48"/>
    </row>
    <row r="10" spans="3:8" x14ac:dyDescent="0.2">
      <c r="C10" s="47"/>
      <c r="D10" s="47"/>
      <c r="E10" s="47"/>
      <c r="F10" s="48"/>
      <c r="G10" s="50"/>
      <c r="H10" s="48"/>
    </row>
    <row r="11" spans="3:8" x14ac:dyDescent="0.2">
      <c r="C11" s="47"/>
      <c r="D11" s="49"/>
      <c r="E11" s="47"/>
      <c r="F11" s="48"/>
      <c r="G11" s="50"/>
      <c r="H11" s="48"/>
    </row>
    <row r="12" spans="3:8" x14ac:dyDescent="0.2">
      <c r="C12" s="51" t="s">
        <v>0</v>
      </c>
      <c r="D12" s="279">
        <v>0</v>
      </c>
      <c r="E12" s="279">
        <v>0</v>
      </c>
      <c r="F12" s="48"/>
      <c r="G12" s="50"/>
      <c r="H12" s="48"/>
    </row>
    <row r="13" spans="3:8" x14ac:dyDescent="0.2">
      <c r="C13" s="47"/>
      <c r="D13" s="49"/>
      <c r="E13" s="48"/>
      <c r="F13" s="48"/>
      <c r="G13" s="50"/>
      <c r="H13" s="48"/>
    </row>
    <row r="16" spans="3:8" x14ac:dyDescent="0.2">
      <c r="F16" s="2"/>
    </row>
  </sheetData>
  <mergeCells count="3">
    <mergeCell ref="C5:D5"/>
    <mergeCell ref="D6:E6"/>
    <mergeCell ref="C4:E4"/>
  </mergeCells>
  <hyperlinks>
    <hyperlink ref="F1" location="ER!A1" display="ER" xr:uid="{00000000-0004-0000-2300-000000000000}"/>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C1:AE17"/>
  <sheetViews>
    <sheetView showGridLines="0" zoomScale="85" zoomScaleNormal="85" workbookViewId="0">
      <selection activeCell="L34" sqref="L34"/>
    </sheetView>
  </sheetViews>
  <sheetFormatPr baseColWidth="10" defaultColWidth="11.28515625" defaultRowHeight="12.75" x14ac:dyDescent="0.2"/>
  <cols>
    <col min="1" max="2" width="2.28515625" style="2" customWidth="1"/>
    <col min="3" max="3" width="37.28515625" style="35" customWidth="1"/>
    <col min="4" max="5" width="17.28515625" style="35" customWidth="1"/>
    <col min="6" max="6" width="5.28515625" style="35" customWidth="1"/>
    <col min="7" max="7" width="11.28515625" style="35"/>
    <col min="8" max="8" width="20.140625" style="35" bestFit="1" customWidth="1"/>
    <col min="9" max="11" width="11.28515625" style="35"/>
    <col min="12" max="12" width="13.85546875" style="35" bestFit="1" customWidth="1"/>
    <col min="13" max="14" width="11.42578125" style="35" bestFit="1" customWidth="1"/>
    <col min="15" max="15" width="13.85546875" style="35" bestFit="1" customWidth="1"/>
    <col min="16" max="16" width="11.42578125" style="35" bestFit="1" customWidth="1"/>
    <col min="17" max="22" width="11.28515625" style="35"/>
    <col min="23" max="23" width="21.42578125" style="35" bestFit="1" customWidth="1"/>
    <col min="24" max="24" width="11.28515625" style="35"/>
    <col min="25" max="25" width="11.28515625" style="2"/>
    <col min="26" max="26" width="13.85546875" style="2" bestFit="1" customWidth="1"/>
    <col min="27" max="16384" width="11.28515625" style="2"/>
  </cols>
  <sheetData>
    <row r="1" spans="3:31" x14ac:dyDescent="0.2">
      <c r="C1" s="11" t="s">
        <v>5581</v>
      </c>
      <c r="F1" s="149" t="s">
        <v>96</v>
      </c>
    </row>
    <row r="3" spans="3:31" ht="15" x14ac:dyDescent="0.2">
      <c r="C3" s="860" t="s">
        <v>1739</v>
      </c>
      <c r="D3" s="860"/>
      <c r="E3" s="250"/>
      <c r="F3" s="48"/>
    </row>
    <row r="4" spans="3:31" x14ac:dyDescent="0.2">
      <c r="C4" s="179" t="s">
        <v>147</v>
      </c>
      <c r="D4" s="49"/>
      <c r="E4" s="49"/>
      <c r="F4" s="48"/>
    </row>
    <row r="5" spans="3:31" x14ac:dyDescent="0.2">
      <c r="C5" s="18" t="s">
        <v>1652</v>
      </c>
      <c r="D5" s="49"/>
      <c r="E5" s="49"/>
      <c r="F5" s="48"/>
    </row>
    <row r="6" spans="3:31" x14ac:dyDescent="0.2">
      <c r="C6" s="47"/>
      <c r="D6" s="922"/>
      <c r="E6" s="922"/>
      <c r="F6" s="48"/>
    </row>
    <row r="7" spans="3:31" x14ac:dyDescent="0.2">
      <c r="C7" s="199" t="s">
        <v>670</v>
      </c>
      <c r="D7" s="431">
        <v>45107</v>
      </c>
      <c r="E7" s="431">
        <v>44742</v>
      </c>
      <c r="F7" s="48"/>
      <c r="S7" s="35" t="s">
        <v>1956</v>
      </c>
      <c r="T7" s="35" t="s">
        <v>1955</v>
      </c>
      <c r="U7" s="35" t="s">
        <v>2090</v>
      </c>
      <c r="V7" s="35" t="s">
        <v>695</v>
      </c>
      <c r="W7" s="35" t="s">
        <v>696</v>
      </c>
      <c r="X7" s="35" t="s">
        <v>697</v>
      </c>
      <c r="Y7" s="35" t="s">
        <v>698</v>
      </c>
      <c r="Z7" s="35" t="s">
        <v>699</v>
      </c>
      <c r="AA7" s="35" t="s">
        <v>2091</v>
      </c>
      <c r="AB7" s="35" t="s">
        <v>2092</v>
      </c>
      <c r="AC7" s="35" t="s">
        <v>2088</v>
      </c>
      <c r="AD7" s="35" t="s">
        <v>1808</v>
      </c>
      <c r="AE7" s="35"/>
    </row>
    <row r="8" spans="3:31" x14ac:dyDescent="0.2">
      <c r="C8" s="47" t="s">
        <v>1603</v>
      </c>
      <c r="D8" s="81">
        <v>-1335087.3829999999</v>
      </c>
      <c r="E8" s="81">
        <v>-1056558.861</v>
      </c>
      <c r="F8" s="48"/>
      <c r="L8" s="309"/>
      <c r="M8" s="309"/>
      <c r="S8" s="35" t="s">
        <v>2099</v>
      </c>
      <c r="T8" s="35" t="s">
        <v>1619</v>
      </c>
      <c r="U8" s="35" t="s">
        <v>3019</v>
      </c>
      <c r="V8" s="35" t="s">
        <v>1603</v>
      </c>
      <c r="W8" s="309">
        <v>3935632955</v>
      </c>
      <c r="X8" s="309" t="s">
        <v>1619</v>
      </c>
      <c r="Y8" s="309">
        <v>0</v>
      </c>
      <c r="Z8" s="309">
        <v>3935632955</v>
      </c>
      <c r="AA8" s="309">
        <v>3935632.9550000001</v>
      </c>
      <c r="AB8" s="35" t="s">
        <v>2101</v>
      </c>
      <c r="AC8" s="35" t="s">
        <v>37</v>
      </c>
      <c r="AD8" s="35" t="s">
        <v>37</v>
      </c>
      <c r="AE8" s="35"/>
    </row>
    <row r="9" spans="3:31" x14ac:dyDescent="0.2">
      <c r="C9" s="47"/>
      <c r="D9" s="49"/>
      <c r="E9" s="564"/>
      <c r="F9" s="48"/>
      <c r="M9" s="377"/>
      <c r="Y9" s="35"/>
      <c r="Z9" s="35"/>
      <c r="AA9" s="377">
        <v>3935632.9550000001</v>
      </c>
      <c r="AB9" s="35"/>
      <c r="AC9" s="35"/>
      <c r="AD9" s="35"/>
      <c r="AE9" s="35"/>
    </row>
    <row r="10" spans="3:31" x14ac:dyDescent="0.2">
      <c r="C10" s="51" t="s">
        <v>0</v>
      </c>
      <c r="D10" s="281">
        <v>-1335087.3829999999</v>
      </c>
      <c r="E10" s="565">
        <v>-1056558.861</v>
      </c>
      <c r="F10" s="48"/>
      <c r="Y10" s="35"/>
      <c r="Z10" s="35"/>
      <c r="AA10" s="35"/>
      <c r="AB10" s="35"/>
      <c r="AC10" s="35"/>
      <c r="AD10" s="35"/>
      <c r="AE10" s="35"/>
    </row>
    <row r="11" spans="3:31" x14ac:dyDescent="0.2">
      <c r="C11" s="47"/>
      <c r="D11" s="546"/>
      <c r="E11" s="546"/>
      <c r="F11" s="48"/>
    </row>
    <row r="12" spans="3:31" x14ac:dyDescent="0.2">
      <c r="D12" s="309"/>
      <c r="E12" s="309"/>
    </row>
    <row r="17" spans="6:6" x14ac:dyDescent="0.2">
      <c r="F17" s="2"/>
    </row>
  </sheetData>
  <mergeCells count="2">
    <mergeCell ref="D6:E6"/>
    <mergeCell ref="C3:D3"/>
  </mergeCells>
  <hyperlinks>
    <hyperlink ref="F1" location="ER!A1" display="ER" xr:uid="{00000000-0004-0000-2400-000000000000}"/>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C1:V16"/>
  <sheetViews>
    <sheetView showGridLines="0" zoomScale="85" zoomScaleNormal="85" workbookViewId="0">
      <selection activeCell="L34" sqref="L34"/>
    </sheetView>
  </sheetViews>
  <sheetFormatPr baseColWidth="10" defaultColWidth="11.28515625" defaultRowHeight="12.75" x14ac:dyDescent="0.2"/>
  <cols>
    <col min="1" max="2" width="2.28515625" style="2" customWidth="1"/>
    <col min="3" max="3" width="37.28515625" style="35" customWidth="1"/>
    <col min="4" max="5" width="15.7109375" style="35" customWidth="1"/>
    <col min="6" max="6" width="2.28515625" style="35" customWidth="1"/>
    <col min="7" max="22" width="11.28515625" style="35"/>
    <col min="23" max="16384" width="11.28515625" style="2"/>
  </cols>
  <sheetData>
    <row r="1" spans="3:8" x14ac:dyDescent="0.2">
      <c r="C1" s="11" t="s">
        <v>5581</v>
      </c>
      <c r="G1" s="149" t="s">
        <v>96</v>
      </c>
    </row>
    <row r="4" spans="3:8" ht="27.75" customHeight="1" x14ac:dyDescent="0.2">
      <c r="C4" s="924" t="s">
        <v>1740</v>
      </c>
      <c r="D4" s="924"/>
      <c r="E4" s="924"/>
      <c r="F4" s="48"/>
      <c r="G4" s="48"/>
      <c r="H4" s="48"/>
    </row>
    <row r="5" spans="3:8" x14ac:dyDescent="0.2">
      <c r="C5" s="923" t="s">
        <v>147</v>
      </c>
      <c r="D5" s="923"/>
      <c r="E5" s="48"/>
      <c r="F5" s="48"/>
      <c r="G5" s="48"/>
      <c r="H5" s="48"/>
    </row>
    <row r="6" spans="3:8" x14ac:dyDescent="0.2">
      <c r="C6" s="47"/>
      <c r="F6" s="48"/>
      <c r="G6" s="48"/>
      <c r="H6" s="48"/>
    </row>
    <row r="7" spans="3:8" x14ac:dyDescent="0.2">
      <c r="C7" s="199" t="s">
        <v>670</v>
      </c>
      <c r="D7" s="431">
        <v>45107</v>
      </c>
      <c r="E7" s="431">
        <v>44742</v>
      </c>
      <c r="F7" s="48"/>
      <c r="G7" s="48"/>
      <c r="H7" s="48"/>
    </row>
    <row r="8" spans="3:8" x14ac:dyDescent="0.2">
      <c r="C8" s="47" t="s">
        <v>3013</v>
      </c>
      <c r="D8" s="81">
        <v>12255632.346999999</v>
      </c>
      <c r="E8" s="81">
        <v>9513188.5889999773</v>
      </c>
      <c r="F8" s="48"/>
      <c r="G8" s="48"/>
      <c r="H8" s="48"/>
    </row>
    <row r="9" spans="3:8" x14ac:dyDescent="0.2">
      <c r="C9" s="47" t="s">
        <v>3014</v>
      </c>
      <c r="D9" s="81"/>
      <c r="E9" s="81">
        <v>0</v>
      </c>
      <c r="F9" s="48"/>
      <c r="G9" s="48"/>
      <c r="H9" s="48"/>
    </row>
    <row r="10" spans="3:8" x14ac:dyDescent="0.2">
      <c r="C10" s="47"/>
      <c r="D10" s="49"/>
      <c r="E10" s="47"/>
      <c r="F10" s="48"/>
      <c r="G10" s="48"/>
      <c r="H10" s="48"/>
    </row>
    <row r="11" spans="3:8" x14ac:dyDescent="0.2">
      <c r="C11" s="51" t="s">
        <v>0</v>
      </c>
      <c r="D11" s="278">
        <v>12255632.346999999</v>
      </c>
      <c r="E11" s="278">
        <v>9513188.5889999773</v>
      </c>
      <c r="F11" s="48"/>
      <c r="G11" s="48"/>
      <c r="H11" s="48"/>
    </row>
    <row r="12" spans="3:8" x14ac:dyDescent="0.2">
      <c r="C12" s="47"/>
      <c r="D12" s="49"/>
      <c r="E12" s="48"/>
      <c r="F12" s="48"/>
      <c r="G12" s="48"/>
      <c r="H12" s="48"/>
    </row>
    <row r="13" spans="3:8" x14ac:dyDescent="0.2">
      <c r="D13" s="309"/>
    </row>
    <row r="16" spans="3:8" x14ac:dyDescent="0.2">
      <c r="F16" s="2"/>
    </row>
  </sheetData>
  <mergeCells count="2">
    <mergeCell ref="C5:D5"/>
    <mergeCell ref="C4:E4"/>
  </mergeCells>
  <hyperlinks>
    <hyperlink ref="G1" location="ER!A1" display="ER" xr:uid="{00000000-0004-0000-2500-000000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C1:X19"/>
  <sheetViews>
    <sheetView showGridLines="0" zoomScale="85" zoomScaleNormal="85" workbookViewId="0">
      <selection activeCell="L34" sqref="L34"/>
    </sheetView>
  </sheetViews>
  <sheetFormatPr baseColWidth="10" defaultColWidth="11.28515625" defaultRowHeight="15" x14ac:dyDescent="0.25"/>
  <cols>
    <col min="1" max="2" width="2.28515625" customWidth="1"/>
    <col min="3" max="3" width="42" style="36" customWidth="1"/>
    <col min="4" max="5" width="15.7109375" style="36" customWidth="1"/>
    <col min="6" max="6" width="2.28515625" style="36" customWidth="1"/>
    <col min="7" max="24" width="11.28515625" style="36"/>
  </cols>
  <sheetData>
    <row r="1" spans="3:10" x14ac:dyDescent="0.25">
      <c r="C1" s="11" t="s">
        <v>5581</v>
      </c>
      <c r="G1" s="43" t="s">
        <v>96</v>
      </c>
    </row>
    <row r="3" spans="3:10" ht="28.5" customHeight="1" x14ac:dyDescent="0.25">
      <c r="C3" s="924" t="s">
        <v>1748</v>
      </c>
      <c r="D3" s="924"/>
      <c r="E3" s="924"/>
      <c r="F3" s="48"/>
      <c r="G3" s="48"/>
      <c r="H3" s="47"/>
      <c r="I3" s="50"/>
      <c r="J3" s="48"/>
    </row>
    <row r="4" spans="3:10" x14ac:dyDescent="0.25">
      <c r="C4" s="179" t="s">
        <v>147</v>
      </c>
      <c r="D4" s="179"/>
      <c r="E4" s="48"/>
      <c r="F4" s="48"/>
      <c r="G4" s="48"/>
      <c r="H4" s="47"/>
      <c r="I4" s="50"/>
      <c r="J4" s="48"/>
    </row>
    <row r="5" spans="3:10" x14ac:dyDescent="0.25">
      <c r="C5" s="47"/>
      <c r="F5" s="48"/>
      <c r="G5" s="48"/>
      <c r="H5" s="47"/>
      <c r="I5" s="50"/>
      <c r="J5" s="48"/>
    </row>
    <row r="6" spans="3:10" x14ac:dyDescent="0.25">
      <c r="C6" s="199" t="s">
        <v>670</v>
      </c>
      <c r="D6" s="446">
        <v>45107</v>
      </c>
      <c r="E6" s="446">
        <v>44742</v>
      </c>
      <c r="F6" s="48"/>
      <c r="G6" s="48"/>
      <c r="H6" s="47"/>
      <c r="I6" s="50"/>
      <c r="J6" s="48"/>
    </row>
    <row r="7" spans="3:10" x14ac:dyDescent="0.25">
      <c r="C7" s="47" t="s">
        <v>1622</v>
      </c>
      <c r="D7" s="47"/>
      <c r="E7" s="47"/>
      <c r="F7" s="48"/>
      <c r="G7" s="48"/>
      <c r="H7" s="47"/>
      <c r="I7" s="50"/>
      <c r="J7" s="48"/>
    </row>
    <row r="8" spans="3:10" x14ac:dyDescent="0.25">
      <c r="C8" s="47" t="s">
        <v>45</v>
      </c>
      <c r="D8" s="47"/>
      <c r="E8" s="47"/>
      <c r="F8" s="48"/>
      <c r="G8" s="48"/>
      <c r="H8" s="47"/>
      <c r="I8" s="50"/>
      <c r="J8" s="48"/>
    </row>
    <row r="9" spans="3:10" x14ac:dyDescent="0.25">
      <c r="C9" s="58" t="s">
        <v>204</v>
      </c>
      <c r="D9" s="47"/>
      <c r="E9" s="47"/>
      <c r="F9" s="48"/>
      <c r="G9" s="48"/>
      <c r="H9" s="47"/>
      <c r="I9" s="50"/>
      <c r="J9" s="48"/>
    </row>
    <row r="10" spans="3:10" x14ac:dyDescent="0.25">
      <c r="C10" s="58"/>
      <c r="D10" s="47"/>
      <c r="E10" s="47"/>
      <c r="F10" s="48"/>
      <c r="G10" s="48"/>
      <c r="H10" s="47"/>
      <c r="I10" s="50"/>
      <c r="J10" s="48"/>
    </row>
    <row r="11" spans="3:10" x14ac:dyDescent="0.25">
      <c r="C11" s="51" t="s">
        <v>0</v>
      </c>
      <c r="D11" s="281">
        <v>0</v>
      </c>
      <c r="E11" s="281">
        <v>0</v>
      </c>
      <c r="F11" s="48"/>
      <c r="G11" s="48"/>
      <c r="H11" s="47"/>
      <c r="I11" s="50"/>
      <c r="J11" s="48"/>
    </row>
    <row r="12" spans="3:10" x14ac:dyDescent="0.25">
      <c r="C12" s="47"/>
      <c r="D12" s="49"/>
      <c r="E12" s="48"/>
      <c r="F12" s="48"/>
      <c r="G12" s="48"/>
      <c r="H12" s="47"/>
      <c r="I12" s="50"/>
      <c r="J12" s="48"/>
    </row>
    <row r="19" spans="6:6" x14ac:dyDescent="0.25">
      <c r="F19"/>
    </row>
  </sheetData>
  <mergeCells count="1">
    <mergeCell ref="C3:E3"/>
  </mergeCells>
  <hyperlinks>
    <hyperlink ref="G1" location="ER!A1" display="ER" xr:uid="{00000000-0004-0000-2600-000000000000}"/>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C1:G22"/>
  <sheetViews>
    <sheetView showGridLines="0" zoomScale="85" zoomScaleNormal="85" workbookViewId="0">
      <selection activeCell="L34" sqref="L34"/>
    </sheetView>
  </sheetViews>
  <sheetFormatPr baseColWidth="10" defaultColWidth="11.28515625" defaultRowHeight="12.75" x14ac:dyDescent="0.2"/>
  <cols>
    <col min="1" max="2" width="2.28515625" style="2" customWidth="1"/>
    <col min="3" max="3" width="46" style="35" customWidth="1"/>
    <col min="4" max="5" width="15.7109375" style="35" customWidth="1"/>
    <col min="6" max="6" width="2.28515625" style="35" customWidth="1"/>
    <col min="7" max="7" width="4.85546875" style="35" bestFit="1" customWidth="1"/>
    <col min="8" max="16384" width="11.28515625" style="2"/>
  </cols>
  <sheetData>
    <row r="1" spans="3:7" x14ac:dyDescent="0.2">
      <c r="C1" s="11" t="s">
        <v>5581</v>
      </c>
      <c r="G1" s="791" t="s">
        <v>96</v>
      </c>
    </row>
    <row r="2" spans="3:7" x14ac:dyDescent="0.2">
      <c r="E2" s="195"/>
    </row>
    <row r="4" spans="3:7" ht="15" x14ac:dyDescent="0.2">
      <c r="C4" s="860" t="s">
        <v>1741</v>
      </c>
      <c r="D4" s="860"/>
      <c r="E4" s="250"/>
    </row>
    <row r="5" spans="3:7" ht="27" customHeight="1" x14ac:dyDescent="0.2">
      <c r="C5" s="196"/>
      <c r="D5" s="196"/>
      <c r="E5" s="196"/>
      <c r="F5" s="196"/>
      <c r="G5" s="196"/>
    </row>
    <row r="6" spans="3:7" ht="15" customHeight="1" x14ac:dyDescent="0.2">
      <c r="D6" s="431">
        <v>45107</v>
      </c>
      <c r="E6" s="431">
        <v>44742</v>
      </c>
    </row>
    <row r="7" spans="3:7" s="35" customFormat="1" ht="18" customHeight="1" x14ac:dyDescent="0.2">
      <c r="C7" s="53" t="s">
        <v>672</v>
      </c>
      <c r="D7" s="231">
        <v>293193</v>
      </c>
      <c r="E7" s="231">
        <v>237656</v>
      </c>
      <c r="F7" s="197"/>
      <c r="G7" s="770"/>
    </row>
    <row r="8" spans="3:7" ht="17.25" customHeight="1" x14ac:dyDescent="0.2">
      <c r="C8" s="53" t="s">
        <v>1691</v>
      </c>
      <c r="D8" s="231">
        <v>94558</v>
      </c>
      <c r="E8" s="231">
        <v>172295</v>
      </c>
      <c r="G8" s="770"/>
    </row>
    <row r="9" spans="3:7" ht="15" customHeight="1" x14ac:dyDescent="0.2">
      <c r="D9" s="151"/>
      <c r="E9" s="151"/>
      <c r="F9" s="197"/>
      <c r="G9" s="197"/>
    </row>
    <row r="10" spans="3:7" ht="15" customHeight="1" x14ac:dyDescent="0.2">
      <c r="C10" s="11" t="s">
        <v>671</v>
      </c>
      <c r="D10" s="283">
        <v>12255632.347000239</v>
      </c>
      <c r="E10" s="283">
        <v>9513188.5889999773</v>
      </c>
    </row>
    <row r="11" spans="3:7" ht="15" customHeight="1" x14ac:dyDescent="0.2">
      <c r="D11" s="2"/>
      <c r="G11" s="197"/>
    </row>
    <row r="12" spans="3:7" ht="21.75" customHeight="1" x14ac:dyDescent="0.2">
      <c r="C12" s="198" t="s">
        <v>5683</v>
      </c>
      <c r="D12" s="818">
        <v>3.1638595955018854E-2</v>
      </c>
      <c r="E12" s="818">
        <v>4.3092912136107858E-2</v>
      </c>
      <c r="F12" s="18"/>
      <c r="G12" s="18"/>
    </row>
    <row r="13" spans="3:7" ht="15" customHeight="1" x14ac:dyDescent="0.2">
      <c r="C13" s="198"/>
      <c r="D13" s="817"/>
      <c r="E13" s="230"/>
    </row>
    <row r="14" spans="3:7" ht="12.75" customHeight="1" x14ac:dyDescent="0.2">
      <c r="C14" s="925" t="s">
        <v>5919</v>
      </c>
      <c r="D14" s="925"/>
      <c r="E14" s="925"/>
    </row>
    <row r="15" spans="3:7" x14ac:dyDescent="0.2">
      <c r="C15" s="925"/>
      <c r="D15" s="925"/>
      <c r="E15" s="925"/>
    </row>
    <row r="16" spans="3:7" x14ac:dyDescent="0.2">
      <c r="C16" s="925"/>
      <c r="D16" s="925"/>
      <c r="E16" s="925"/>
    </row>
    <row r="17" spans="3:6" x14ac:dyDescent="0.2">
      <c r="C17" s="925"/>
      <c r="D17" s="925"/>
      <c r="E17" s="925"/>
    </row>
    <row r="18" spans="3:6" x14ac:dyDescent="0.2">
      <c r="C18" s="925"/>
      <c r="D18" s="925"/>
      <c r="E18" s="925"/>
    </row>
    <row r="19" spans="3:6" x14ac:dyDescent="0.2">
      <c r="C19" s="501"/>
      <c r="D19" s="309"/>
      <c r="E19" s="151"/>
      <c r="F19" s="2"/>
    </row>
    <row r="20" spans="3:6" x14ac:dyDescent="0.2">
      <c r="D20" s="769"/>
    </row>
    <row r="21" spans="3:6" x14ac:dyDescent="0.2">
      <c r="D21" s="769"/>
    </row>
    <row r="22" spans="3:6" x14ac:dyDescent="0.2">
      <c r="D22" s="769"/>
    </row>
  </sheetData>
  <mergeCells count="2">
    <mergeCell ref="C14:E18"/>
    <mergeCell ref="C4:D4"/>
  </mergeCells>
  <hyperlinks>
    <hyperlink ref="G1" location="ER!A1" display="ER" xr:uid="{00000000-0004-0000-2700-000000000000}"/>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58B8B-26AE-45F9-B929-2200B833BB95}">
  <sheetPr>
    <tabColor rgb="FF0070C0"/>
  </sheetPr>
  <dimension ref="C1:AL48"/>
  <sheetViews>
    <sheetView showGridLines="0" zoomScale="85" zoomScaleNormal="85" workbookViewId="0">
      <pane xSplit="3" ySplit="11" topLeftCell="I32" activePane="bottomRight" state="frozen"/>
      <selection activeCell="Z40" sqref="Z40"/>
      <selection pane="topRight" activeCell="Z40" sqref="Z40"/>
      <selection pane="bottomLeft" activeCell="Z40" sqref="Z40"/>
      <selection pane="bottomRight" activeCell="T41" sqref="T41"/>
    </sheetView>
  </sheetViews>
  <sheetFormatPr baseColWidth="10" defaultColWidth="11.28515625" defaultRowHeight="12.75" x14ac:dyDescent="0.2"/>
  <cols>
    <col min="1" max="2" width="2.28515625" style="2" customWidth="1"/>
    <col min="3" max="3" width="48.5703125" style="2" customWidth="1"/>
    <col min="4" max="4" width="19" style="123" customWidth="1"/>
    <col min="5" max="5" width="2.7109375" style="123" hidden="1" customWidth="1"/>
    <col min="6" max="6" width="1" style="399" customWidth="1"/>
    <col min="7" max="7" width="20.5703125" style="123" customWidth="1"/>
    <col min="8" max="8" width="17.140625" style="123" customWidth="1"/>
    <col min="9" max="9" width="0.85546875" style="123" customWidth="1"/>
    <col min="10" max="10" width="0.85546875" style="399" customWidth="1"/>
    <col min="11" max="11" width="18.85546875" style="123" customWidth="1"/>
    <col min="12" max="12" width="1" style="399" customWidth="1"/>
    <col min="13" max="13" width="0.7109375" style="399" customWidth="1"/>
    <col min="14" max="14" width="18.28515625" style="123" customWidth="1"/>
    <col min="15" max="15" width="0.7109375" style="399" customWidth="1"/>
    <col min="16" max="17" width="20.28515625" style="123" customWidth="1"/>
    <col min="18" max="18" width="26.140625" style="399" bestFit="1" customWidth="1"/>
    <col min="19" max="19" width="1.140625" style="399" customWidth="1"/>
    <col min="20" max="20" width="22.140625" style="123" customWidth="1"/>
    <col min="21" max="21" width="0.85546875" style="123" customWidth="1"/>
    <col min="22" max="22" width="1.140625" style="400" customWidth="1"/>
    <col min="23" max="23" width="1.140625" style="2" customWidth="1"/>
    <col min="24" max="24" width="19.28515625" style="2" bestFit="1" customWidth="1"/>
    <col min="25" max="25" width="2.28515625" style="2" customWidth="1"/>
    <col min="26" max="26" width="26.140625" style="2" bestFit="1" customWidth="1"/>
    <col min="27" max="27" width="15.85546875" style="2" bestFit="1" customWidth="1"/>
    <col min="28" max="28" width="15.42578125" style="2" bestFit="1" customWidth="1"/>
    <col min="29" max="29" width="11.28515625" style="2"/>
    <col min="30" max="30" width="27.42578125" style="2" bestFit="1" customWidth="1"/>
    <col min="31" max="32" width="16.5703125" style="2" bestFit="1" customWidth="1"/>
    <col min="33" max="33" width="12.85546875" style="2" bestFit="1" customWidth="1"/>
    <col min="34" max="34" width="17.5703125" style="2" bestFit="1" customWidth="1"/>
    <col min="35" max="35" width="14.42578125" style="2" bestFit="1" customWidth="1"/>
    <col min="36" max="36" width="11.28515625" style="2"/>
    <col min="37" max="37" width="16.5703125" style="2" bestFit="1" customWidth="1"/>
    <col min="38" max="38" width="12.85546875" style="2" bestFit="1" customWidth="1"/>
    <col min="39" max="16384" width="11.28515625" style="2"/>
  </cols>
  <sheetData>
    <row r="1" spans="3:38" x14ac:dyDescent="0.2">
      <c r="C1" s="29" t="str">
        <f>Indice!B1</f>
        <v>UENO HOLDING S.A.E.C.A.</v>
      </c>
      <c r="K1" s="214" t="s">
        <v>232</v>
      </c>
      <c r="X1" s="457">
        <f>+Indice!D9</f>
        <v>45107</v>
      </c>
    </row>
    <row r="4" spans="3:38" ht="15" x14ac:dyDescent="0.25">
      <c r="D4" s="834" t="s">
        <v>673</v>
      </c>
      <c r="E4" s="834"/>
      <c r="F4" s="834"/>
      <c r="G4" s="834"/>
      <c r="H4" s="834"/>
      <c r="I4" s="834"/>
      <c r="J4" s="834"/>
      <c r="K4" s="834"/>
      <c r="L4" s="834"/>
      <c r="M4" s="834"/>
      <c r="N4" s="834"/>
      <c r="O4" s="834"/>
      <c r="P4" s="834"/>
      <c r="Q4" s="834"/>
      <c r="R4" s="834"/>
      <c r="S4" s="834"/>
      <c r="T4" s="834"/>
      <c r="U4" s="834"/>
      <c r="V4" s="834"/>
    </row>
    <row r="5" spans="3:38" ht="15" x14ac:dyDescent="0.25">
      <c r="C5" s="74"/>
      <c r="D5" s="834" t="str">
        <f>IFERROR(IF(Indice!D9="","Al dia... de mes… de año 2XX2…","Al "&amp;DAY(Indice!D9)&amp;" de "&amp;VLOOKUP(MONTH(Indice!D9),Indice!P:Q,2,0)&amp;" de "&amp;YEAR(Indice!D9)),"Al dia... de mes… de año 2XX2…")</f>
        <v>Al 30 de Junio de 2023</v>
      </c>
      <c r="E5" s="834"/>
      <c r="F5" s="834"/>
      <c r="G5" s="834"/>
      <c r="H5" s="834"/>
      <c r="I5" s="834"/>
      <c r="J5" s="834"/>
      <c r="K5" s="834"/>
      <c r="L5" s="834"/>
      <c r="M5" s="834"/>
      <c r="N5" s="834"/>
      <c r="O5" s="834"/>
      <c r="P5" s="834"/>
      <c r="Q5" s="834"/>
      <c r="R5" s="834"/>
      <c r="S5" s="834"/>
      <c r="T5" s="834"/>
      <c r="U5" s="834"/>
    </row>
    <row r="6" spans="3:38" x14ac:dyDescent="0.2">
      <c r="D6" s="841" t="s">
        <v>185</v>
      </c>
      <c r="E6" s="841"/>
      <c r="F6" s="841"/>
      <c r="G6" s="841"/>
      <c r="H6" s="841"/>
      <c r="I6" s="841"/>
      <c r="J6" s="841"/>
      <c r="K6" s="841"/>
      <c r="L6" s="841"/>
      <c r="M6" s="841"/>
      <c r="N6" s="841"/>
      <c r="O6" s="841"/>
      <c r="P6" s="841"/>
      <c r="Q6" s="841"/>
      <c r="R6" s="841"/>
      <c r="S6" s="841"/>
      <c r="T6" s="841"/>
      <c r="U6" s="841"/>
    </row>
    <row r="7" spans="3:38" x14ac:dyDescent="0.2">
      <c r="D7" s="841"/>
      <c r="E7" s="841"/>
      <c r="F7" s="841"/>
      <c r="G7" s="841"/>
      <c r="H7" s="841"/>
      <c r="I7" s="841"/>
      <c r="J7" s="841"/>
      <c r="K7" s="841"/>
      <c r="L7" s="841"/>
      <c r="M7" s="841"/>
      <c r="N7" s="841"/>
      <c r="O7" s="841"/>
      <c r="P7" s="841"/>
      <c r="Q7" s="841"/>
      <c r="R7" s="841"/>
      <c r="S7" s="841"/>
      <c r="T7" s="841"/>
      <c r="U7" s="841"/>
    </row>
    <row r="8" spans="3:38" x14ac:dyDescent="0.2">
      <c r="C8" s="118"/>
      <c r="D8" s="118"/>
      <c r="E8" s="118"/>
      <c r="F8" s="118"/>
      <c r="G8" s="118"/>
      <c r="H8" s="118"/>
      <c r="I8" s="118"/>
      <c r="J8" s="118"/>
      <c r="K8" s="118"/>
      <c r="L8" s="118"/>
      <c r="M8" s="118"/>
      <c r="N8" s="118"/>
      <c r="O8" s="118"/>
      <c r="P8" s="118"/>
      <c r="Q8" s="118"/>
      <c r="R8" s="118"/>
      <c r="S8" s="118"/>
      <c r="T8" s="118"/>
      <c r="U8" s="118"/>
    </row>
    <row r="9" spans="3:38" ht="25.5" customHeight="1" x14ac:dyDescent="0.2">
      <c r="C9" s="451"/>
      <c r="D9" s="852" t="s">
        <v>173</v>
      </c>
      <c r="E9" s="852"/>
      <c r="F9" s="852"/>
      <c r="G9" s="852"/>
      <c r="H9" s="852"/>
      <c r="I9" s="852"/>
      <c r="J9" s="451"/>
      <c r="K9" s="852" t="s">
        <v>1203</v>
      </c>
      <c r="L9" s="852"/>
      <c r="M9" s="451"/>
      <c r="N9" s="852" t="s">
        <v>260</v>
      </c>
      <c r="O9" s="852"/>
      <c r="P9" s="852"/>
      <c r="Q9" s="852"/>
      <c r="R9" s="852"/>
      <c r="S9" s="852"/>
      <c r="T9" s="852"/>
      <c r="U9" s="852"/>
      <c r="V9" s="240"/>
      <c r="W9" s="18"/>
      <c r="X9" s="845" t="s">
        <v>0</v>
      </c>
    </row>
    <row r="10" spans="3:38" ht="15" customHeight="1" x14ac:dyDescent="0.2">
      <c r="C10" s="848"/>
      <c r="D10" s="847" t="s">
        <v>1750</v>
      </c>
      <c r="E10" s="401" t="s">
        <v>38</v>
      </c>
      <c r="F10" s="237"/>
      <c r="G10" s="847" t="s">
        <v>1197</v>
      </c>
      <c r="H10" s="847" t="s">
        <v>58</v>
      </c>
      <c r="I10" s="240"/>
      <c r="J10" s="237"/>
      <c r="K10" s="849" t="s">
        <v>34</v>
      </c>
      <c r="L10" s="237"/>
      <c r="M10" s="237"/>
      <c r="N10" s="849" t="s">
        <v>59</v>
      </c>
      <c r="O10" s="237"/>
      <c r="P10" s="847" t="s">
        <v>60</v>
      </c>
      <c r="Q10" s="845" t="s">
        <v>4462</v>
      </c>
      <c r="R10" s="845" t="s">
        <v>35</v>
      </c>
      <c r="S10" s="845"/>
      <c r="T10" s="845" t="s">
        <v>4457</v>
      </c>
      <c r="U10" s="849"/>
      <c r="V10" s="240"/>
      <c r="W10" s="237"/>
      <c r="X10" s="846"/>
      <c r="AH10" s="478"/>
    </row>
    <row r="11" spans="3:38" ht="25.5" customHeight="1" x14ac:dyDescent="0.2">
      <c r="C11" s="848"/>
      <c r="D11" s="849"/>
      <c r="E11" s="401" t="s">
        <v>39</v>
      </c>
      <c r="F11" s="237"/>
      <c r="G11" s="849"/>
      <c r="H11" s="849"/>
      <c r="I11" s="240"/>
      <c r="J11" s="237"/>
      <c r="K11" s="849"/>
      <c r="L11" s="237"/>
      <c r="M11" s="237"/>
      <c r="N11" s="849"/>
      <c r="O11" s="237"/>
      <c r="P11" s="849"/>
      <c r="Q11" s="847" t="s">
        <v>4462</v>
      </c>
      <c r="R11" s="847"/>
      <c r="S11" s="847"/>
      <c r="T11" s="847"/>
      <c r="U11" s="849"/>
      <c r="V11" s="240"/>
      <c r="W11" s="237"/>
      <c r="X11" s="847"/>
    </row>
    <row r="12" spans="3:38" ht="15" customHeight="1" x14ac:dyDescent="0.2">
      <c r="C12" s="467"/>
      <c r="D12" s="467"/>
      <c r="E12" s="467"/>
      <c r="F12" s="467"/>
      <c r="G12" s="467"/>
      <c r="H12" s="467"/>
      <c r="I12" s="467"/>
      <c r="J12" s="467"/>
      <c r="K12" s="467"/>
      <c r="L12" s="467"/>
      <c r="M12" s="467"/>
      <c r="N12" s="467"/>
      <c r="O12" s="467"/>
      <c r="P12" s="467"/>
      <c r="Q12" s="467"/>
      <c r="R12" s="467"/>
      <c r="S12" s="467"/>
      <c r="T12" s="467"/>
      <c r="V12" s="467"/>
      <c r="W12" s="467"/>
      <c r="X12" s="491"/>
      <c r="Y12" s="458"/>
      <c r="AA12" s="190">
        <v>44075</v>
      </c>
    </row>
    <row r="13" spans="3:38" ht="15" x14ac:dyDescent="0.25">
      <c r="C13" s="459" t="s">
        <v>4500</v>
      </c>
      <c r="D13" s="463">
        <v>403433000</v>
      </c>
      <c r="E13" s="302">
        <v>0</v>
      </c>
      <c r="F13" s="463">
        <v>0</v>
      </c>
      <c r="G13" s="463">
        <v>64679.341999999997</v>
      </c>
      <c r="H13" s="463">
        <v>0</v>
      </c>
      <c r="I13" s="302">
        <v>0</v>
      </c>
      <c r="J13" s="463">
        <v>0</v>
      </c>
      <c r="K13" s="463">
        <v>4115689.6999999997</v>
      </c>
      <c r="L13" s="463">
        <v>0</v>
      </c>
      <c r="M13" s="463">
        <v>0</v>
      </c>
      <c r="N13" s="612">
        <v>13076761.221999999</v>
      </c>
      <c r="O13" s="463">
        <v>0</v>
      </c>
      <c r="P13" s="463">
        <v>0</v>
      </c>
      <c r="Q13" s="463">
        <v>0</v>
      </c>
      <c r="R13" s="463">
        <v>0</v>
      </c>
      <c r="S13" s="463">
        <v>0</v>
      </c>
      <c r="T13" s="463">
        <v>0</v>
      </c>
      <c r="V13" s="236"/>
      <c r="W13" s="236"/>
      <c r="X13" s="238">
        <f t="shared" ref="X13:X25" si="0">+SUM(D13:T13)</f>
        <v>420690130.264</v>
      </c>
      <c r="Y13" s="400"/>
      <c r="AA13" t="s">
        <v>1956</v>
      </c>
      <c r="AB13" t="s">
        <v>1955</v>
      </c>
      <c r="AC13" t="s">
        <v>2079</v>
      </c>
      <c r="AD13" t="s">
        <v>695</v>
      </c>
      <c r="AE13" s="454" t="s">
        <v>699</v>
      </c>
      <c r="AF13" s="454" t="s">
        <v>2091</v>
      </c>
      <c r="AH13" s="518">
        <v>43800</v>
      </c>
    </row>
    <row r="14" spans="3:38" ht="15" x14ac:dyDescent="0.25">
      <c r="C14" s="256" t="s">
        <v>4458</v>
      </c>
      <c r="D14" s="463">
        <v>4388000</v>
      </c>
      <c r="E14" s="302">
        <v>0</v>
      </c>
      <c r="F14" s="463">
        <v>0</v>
      </c>
      <c r="G14" s="463">
        <v>0</v>
      </c>
      <c r="H14" s="463">
        <v>0</v>
      </c>
      <c r="I14" s="302">
        <v>0</v>
      </c>
      <c r="J14" s="463">
        <v>0</v>
      </c>
      <c r="K14" s="463">
        <v>0</v>
      </c>
      <c r="L14" s="463">
        <v>0</v>
      </c>
      <c r="M14" s="463">
        <v>0</v>
      </c>
      <c r="N14" s="463">
        <v>0</v>
      </c>
      <c r="O14" s="463">
        <v>0</v>
      </c>
      <c r="P14" s="463">
        <v>0</v>
      </c>
      <c r="Q14" s="463">
        <v>0</v>
      </c>
      <c r="R14" s="463">
        <v>0</v>
      </c>
      <c r="S14" s="463">
        <v>0</v>
      </c>
      <c r="T14" s="302">
        <v>0</v>
      </c>
      <c r="V14" s="236"/>
      <c r="W14" s="236"/>
      <c r="X14" s="238">
        <f t="shared" si="0"/>
        <v>4388000</v>
      </c>
      <c r="AA14" t="s">
        <v>1950</v>
      </c>
      <c r="AB14"/>
      <c r="AC14" s="421"/>
      <c r="AD14" s="499" t="s">
        <v>1195</v>
      </c>
      <c r="AE14" s="312">
        <v>-241988000001</v>
      </c>
      <c r="AF14" s="519">
        <v>-241988000.00099999</v>
      </c>
      <c r="AH14" s="2" t="s">
        <v>695</v>
      </c>
      <c r="AI14" s="2" t="s">
        <v>2090</v>
      </c>
      <c r="AJ14" s="2" t="s">
        <v>4622</v>
      </c>
      <c r="AK14" s="2" t="s">
        <v>699</v>
      </c>
      <c r="AL14" s="2" t="s">
        <v>2091</v>
      </c>
    </row>
    <row r="15" spans="3:38" ht="15" x14ac:dyDescent="0.25">
      <c r="C15" s="256" t="s">
        <v>4459</v>
      </c>
      <c r="D15" s="463">
        <v>0</v>
      </c>
      <c r="E15" s="302">
        <v>0</v>
      </c>
      <c r="F15" s="463">
        <v>0</v>
      </c>
      <c r="G15" s="463">
        <v>80575.570999999996</v>
      </c>
      <c r="H15" s="463">
        <v>0</v>
      </c>
      <c r="I15" s="302">
        <v>0</v>
      </c>
      <c r="J15" s="463">
        <v>0</v>
      </c>
      <c r="K15" s="463">
        <v>0</v>
      </c>
      <c r="L15" s="463">
        <v>0</v>
      </c>
      <c r="M15" s="463">
        <v>0</v>
      </c>
      <c r="N15" s="463">
        <v>0</v>
      </c>
      <c r="O15" s="463">
        <v>0</v>
      </c>
      <c r="P15" s="463">
        <v>0</v>
      </c>
      <c r="Q15" s="463">
        <v>0</v>
      </c>
      <c r="R15" s="463">
        <v>0</v>
      </c>
      <c r="S15" s="463">
        <v>0</v>
      </c>
      <c r="T15" s="302">
        <v>0</v>
      </c>
      <c r="V15" s="236"/>
      <c r="W15" s="236"/>
      <c r="X15" s="238">
        <f t="shared" si="0"/>
        <v>80575.570999999996</v>
      </c>
      <c r="AA15"/>
      <c r="AB15"/>
      <c r="AC15" s="421"/>
      <c r="AD15" s="499"/>
      <c r="AE15" s="312"/>
      <c r="AF15" s="519"/>
    </row>
    <row r="16" spans="3:38" ht="15" x14ac:dyDescent="0.25">
      <c r="C16" s="256" t="s">
        <v>4456</v>
      </c>
      <c r="D16" s="463">
        <v>0</v>
      </c>
      <c r="E16" s="302">
        <v>0</v>
      </c>
      <c r="F16" s="463">
        <v>0</v>
      </c>
      <c r="G16" s="463">
        <v>0</v>
      </c>
      <c r="H16" s="463">
        <v>0</v>
      </c>
      <c r="I16" s="302">
        <v>0</v>
      </c>
      <c r="J16" s="463">
        <v>0</v>
      </c>
      <c r="K16" s="463">
        <v>0</v>
      </c>
      <c r="L16" s="463">
        <v>0</v>
      </c>
      <c r="M16" s="463">
        <v>0</v>
      </c>
      <c r="N16" s="463">
        <v>0</v>
      </c>
      <c r="O16" s="463">
        <v>0</v>
      </c>
      <c r="P16" s="463">
        <v>0</v>
      </c>
      <c r="Q16" s="463">
        <v>0</v>
      </c>
      <c r="R16" s="463">
        <v>0</v>
      </c>
      <c r="S16" s="463">
        <v>0</v>
      </c>
      <c r="T16" s="302">
        <v>0</v>
      </c>
      <c r="V16" s="236"/>
      <c r="W16" s="236"/>
      <c r="X16" s="238">
        <f t="shared" si="0"/>
        <v>0</v>
      </c>
      <c r="AA16" t="s">
        <v>1951</v>
      </c>
      <c r="AB16"/>
      <c r="AC16" s="421"/>
      <c r="AD16" s="385" t="s">
        <v>1197</v>
      </c>
      <c r="AE16" s="313">
        <v>-3615434608</v>
      </c>
      <c r="AF16" s="519">
        <v>-3615434.608</v>
      </c>
      <c r="AH16" s="2" t="s">
        <v>1950</v>
      </c>
      <c r="AI16" s="2" t="s">
        <v>2997</v>
      </c>
      <c r="AJ16" s="2" t="s">
        <v>1195</v>
      </c>
      <c r="AK16" s="295">
        <v>-223542000000</v>
      </c>
      <c r="AL16" s="295">
        <v>-223542000</v>
      </c>
    </row>
    <row r="17" spans="3:38" ht="15" x14ac:dyDescent="0.25">
      <c r="C17" s="256" t="s">
        <v>4460</v>
      </c>
      <c r="D17" s="463">
        <v>0</v>
      </c>
      <c r="E17" s="463">
        <v>0</v>
      </c>
      <c r="F17" s="463">
        <v>0</v>
      </c>
      <c r="G17" s="463">
        <v>0</v>
      </c>
      <c r="H17" s="463">
        <v>0</v>
      </c>
      <c r="I17" s="463">
        <v>0</v>
      </c>
      <c r="J17" s="463">
        <v>0</v>
      </c>
      <c r="K17" s="463">
        <v>0</v>
      </c>
      <c r="L17" s="463">
        <v>0</v>
      </c>
      <c r="M17" s="463">
        <v>0</v>
      </c>
      <c r="N17" s="463">
        <v>0</v>
      </c>
      <c r="O17" s="463">
        <v>0</v>
      </c>
      <c r="P17" s="463">
        <v>0</v>
      </c>
      <c r="Q17" s="463">
        <v>0</v>
      </c>
      <c r="R17" s="463">
        <v>0</v>
      </c>
      <c r="S17" s="463">
        <v>0</v>
      </c>
      <c r="T17" s="302">
        <v>0</v>
      </c>
      <c r="V17" s="236"/>
      <c r="W17" s="236"/>
      <c r="X17" s="238">
        <f t="shared" si="0"/>
        <v>0</v>
      </c>
      <c r="AA17" t="s">
        <v>4623</v>
      </c>
      <c r="AB17"/>
      <c r="AC17" s="421"/>
      <c r="AD17" s="499" t="s">
        <v>1199</v>
      </c>
      <c r="AE17" s="312">
        <v>4399000000</v>
      </c>
      <c r="AF17" s="519">
        <v>4399000</v>
      </c>
      <c r="AH17" s="2" t="s">
        <v>1951</v>
      </c>
      <c r="AI17" s="2" t="s">
        <v>2997</v>
      </c>
      <c r="AJ17" s="2" t="s">
        <v>1197</v>
      </c>
      <c r="AK17" s="295">
        <v>-16466000000</v>
      </c>
      <c r="AL17" s="295">
        <v>-16466000</v>
      </c>
    </row>
    <row r="18" spans="3:38" ht="15" x14ac:dyDescent="0.25">
      <c r="C18" s="256" t="s">
        <v>5177</v>
      </c>
      <c r="D18" s="463">
        <v>0</v>
      </c>
      <c r="E18" s="463">
        <v>0</v>
      </c>
      <c r="F18" s="463">
        <v>0</v>
      </c>
      <c r="G18" s="463">
        <v>0</v>
      </c>
      <c r="H18" s="463">
        <v>0</v>
      </c>
      <c r="I18" s="463">
        <v>0</v>
      </c>
      <c r="J18" s="463">
        <v>0</v>
      </c>
      <c r="K18" s="463">
        <v>0</v>
      </c>
      <c r="L18" s="463">
        <v>0</v>
      </c>
      <c r="M18" s="463">
        <v>0</v>
      </c>
      <c r="N18" s="463">
        <v>55363.046000000002</v>
      </c>
      <c r="O18" s="463">
        <v>0</v>
      </c>
      <c r="P18" s="463">
        <v>0</v>
      </c>
      <c r="Q18" s="463">
        <v>0</v>
      </c>
      <c r="R18" s="463">
        <v>-1107259.923</v>
      </c>
      <c r="S18" s="463">
        <v>0</v>
      </c>
      <c r="T18" s="302">
        <v>0</v>
      </c>
      <c r="V18" s="236"/>
      <c r="W18" s="239"/>
      <c r="X18" s="238">
        <f t="shared" si="0"/>
        <v>-1051896.8769999999</v>
      </c>
      <c r="AA18" t="s">
        <v>4624</v>
      </c>
      <c r="AB18"/>
      <c r="AC18" s="421"/>
      <c r="AD18" s="385" t="s">
        <v>1200</v>
      </c>
      <c r="AE18" s="313">
        <v>-4399000000</v>
      </c>
      <c r="AF18" s="519">
        <v>-4399000</v>
      </c>
      <c r="AH18" s="2" t="s">
        <v>4623</v>
      </c>
      <c r="AI18" s="2">
        <v>0</v>
      </c>
      <c r="AJ18" s="2" t="s">
        <v>1199</v>
      </c>
      <c r="AK18" s="295">
        <v>4399000000</v>
      </c>
      <c r="AL18" s="295">
        <v>4399000</v>
      </c>
    </row>
    <row r="19" spans="3:38" ht="13.5" customHeight="1" x14ac:dyDescent="0.25">
      <c r="C19" s="256" t="s">
        <v>1204</v>
      </c>
      <c r="D19" s="463">
        <v>0</v>
      </c>
      <c r="E19" s="463">
        <v>0</v>
      </c>
      <c r="F19" s="463">
        <v>0</v>
      </c>
      <c r="G19" s="463">
        <v>0</v>
      </c>
      <c r="H19" s="463">
        <v>0</v>
      </c>
      <c r="I19" s="463">
        <v>0</v>
      </c>
      <c r="J19" s="463">
        <v>0</v>
      </c>
      <c r="K19" s="463">
        <v>0</v>
      </c>
      <c r="L19" s="463">
        <v>0</v>
      </c>
      <c r="M19" s="463">
        <v>0</v>
      </c>
      <c r="N19" s="463">
        <v>0</v>
      </c>
      <c r="O19" s="463">
        <v>0</v>
      </c>
      <c r="P19" s="463">
        <v>0</v>
      </c>
      <c r="Q19" s="463">
        <v>0</v>
      </c>
      <c r="R19" s="463">
        <v>0</v>
      </c>
      <c r="S19" s="463">
        <v>0</v>
      </c>
      <c r="T19" s="302">
        <v>0</v>
      </c>
      <c r="V19" s="236"/>
      <c r="W19" s="239"/>
      <c r="X19" s="238">
        <f t="shared" si="0"/>
        <v>0</v>
      </c>
      <c r="AA19" t="s">
        <v>1952</v>
      </c>
      <c r="AB19"/>
      <c r="AC19" s="421"/>
      <c r="AD19" s="499" t="s">
        <v>1202</v>
      </c>
      <c r="AE19" s="312">
        <v>-2597342261</v>
      </c>
      <c r="AF19" s="519">
        <v>-2597342.2609999999</v>
      </c>
      <c r="AH19" s="2" t="s">
        <v>4624</v>
      </c>
      <c r="AI19" s="2">
        <v>0</v>
      </c>
      <c r="AJ19" s="2" t="s">
        <v>1200</v>
      </c>
      <c r="AK19" s="295">
        <v>-4399000000</v>
      </c>
      <c r="AL19" s="295">
        <v>-4399000</v>
      </c>
    </row>
    <row r="20" spans="3:38" ht="13.5" customHeight="1" x14ac:dyDescent="0.25">
      <c r="C20" s="256" t="s">
        <v>61</v>
      </c>
      <c r="D20" s="463">
        <v>0</v>
      </c>
      <c r="E20" s="463">
        <v>0</v>
      </c>
      <c r="F20" s="463">
        <v>0</v>
      </c>
      <c r="G20" s="463">
        <v>0</v>
      </c>
      <c r="H20" s="463">
        <v>0</v>
      </c>
      <c r="I20" s="463">
        <v>0</v>
      </c>
      <c r="J20" s="463">
        <v>0</v>
      </c>
      <c r="K20" s="463">
        <v>0</v>
      </c>
      <c r="L20" s="463">
        <v>0</v>
      </c>
      <c r="M20" s="463">
        <v>0</v>
      </c>
      <c r="N20" s="463">
        <v>0</v>
      </c>
      <c r="O20" s="463">
        <v>0</v>
      </c>
      <c r="P20" s="463">
        <v>0</v>
      </c>
      <c r="Q20" s="463">
        <v>0</v>
      </c>
      <c r="R20" s="669">
        <v>0</v>
      </c>
      <c r="S20" s="302">
        <v>0</v>
      </c>
      <c r="T20" s="302">
        <v>0</v>
      </c>
      <c r="V20" s="236"/>
      <c r="W20" s="239"/>
      <c r="X20" s="238">
        <f t="shared" si="0"/>
        <v>0</v>
      </c>
      <c r="AA20" t="s">
        <v>4704</v>
      </c>
      <c r="AB20"/>
      <c r="AC20" s="421"/>
      <c r="AD20" s="385" t="s">
        <v>1786</v>
      </c>
      <c r="AE20" s="313">
        <v>-7537418699</v>
      </c>
      <c r="AF20" s="519">
        <v>-7537418.699</v>
      </c>
      <c r="AH20" s="2" t="s">
        <v>1952</v>
      </c>
      <c r="AI20" s="2" t="s">
        <v>2998</v>
      </c>
      <c r="AJ20" s="2" t="s">
        <v>1202</v>
      </c>
      <c r="AK20" s="295">
        <v>-2597342261</v>
      </c>
      <c r="AL20" s="295">
        <v>-2597342.2609999999</v>
      </c>
    </row>
    <row r="21" spans="3:38" ht="15" x14ac:dyDescent="0.25">
      <c r="C21" s="256" t="s">
        <v>4461</v>
      </c>
      <c r="D21" s="463">
        <v>0</v>
      </c>
      <c r="E21" s="463">
        <v>0</v>
      </c>
      <c r="F21" s="463">
        <v>0</v>
      </c>
      <c r="G21" s="463">
        <v>0</v>
      </c>
      <c r="H21" s="463">
        <v>0</v>
      </c>
      <c r="I21" s="463">
        <v>0</v>
      </c>
      <c r="J21" s="463">
        <v>0</v>
      </c>
      <c r="K21" s="463">
        <v>0</v>
      </c>
      <c r="L21" s="463">
        <v>0</v>
      </c>
      <c r="M21" s="463">
        <v>0</v>
      </c>
      <c r="N21" s="463">
        <v>0</v>
      </c>
      <c r="O21" s="463">
        <v>0</v>
      </c>
      <c r="P21" s="463">
        <v>0</v>
      </c>
      <c r="Q21" s="463">
        <v>0</v>
      </c>
      <c r="R21" s="327">
        <v>0</v>
      </c>
      <c r="S21" s="302">
        <v>0</v>
      </c>
      <c r="T21" s="302">
        <v>0</v>
      </c>
      <c r="V21" s="236"/>
      <c r="W21" s="239"/>
      <c r="X21" s="238">
        <f t="shared" si="0"/>
        <v>0</v>
      </c>
      <c r="AA21" t="s">
        <v>1953</v>
      </c>
      <c r="AB21"/>
      <c r="AC21" s="421"/>
      <c r="AD21" s="499" t="s">
        <v>1204</v>
      </c>
      <c r="AE21" s="312">
        <v>-5473151038</v>
      </c>
      <c r="AF21" s="519">
        <v>-5473151.0379999997</v>
      </c>
      <c r="AH21" s="2" t="s">
        <v>1953</v>
      </c>
      <c r="AI21" s="2" t="s">
        <v>2998</v>
      </c>
      <c r="AJ21" s="2" t="s">
        <v>1204</v>
      </c>
      <c r="AK21" s="295">
        <v>-3821386661</v>
      </c>
      <c r="AL21" s="295">
        <v>-3821386.6609999998</v>
      </c>
    </row>
    <row r="22" spans="3:38" ht="15" x14ac:dyDescent="0.25">
      <c r="C22" s="256" t="s">
        <v>4501</v>
      </c>
      <c r="D22" s="463">
        <v>0</v>
      </c>
      <c r="E22" s="463">
        <v>0</v>
      </c>
      <c r="F22" s="463">
        <v>0</v>
      </c>
      <c r="G22" s="463">
        <v>0</v>
      </c>
      <c r="H22" s="463">
        <v>0</v>
      </c>
      <c r="I22" s="463">
        <v>0</v>
      </c>
      <c r="J22" s="463">
        <v>0</v>
      </c>
      <c r="K22" s="463">
        <v>0</v>
      </c>
      <c r="L22" s="463">
        <v>0</v>
      </c>
      <c r="M22" s="463">
        <v>0</v>
      </c>
      <c r="N22" s="463">
        <v>0</v>
      </c>
      <c r="O22" s="463">
        <v>0</v>
      </c>
      <c r="P22" s="463">
        <v>0</v>
      </c>
      <c r="Q22" s="463">
        <v>0</v>
      </c>
      <c r="R22" s="463">
        <v>1107259.923</v>
      </c>
      <c r="S22" s="302">
        <v>0</v>
      </c>
      <c r="T22" s="463">
        <v>0</v>
      </c>
      <c r="V22" s="236"/>
      <c r="W22" s="236"/>
      <c r="X22" s="238">
        <f t="shared" si="0"/>
        <v>1107259.923</v>
      </c>
      <c r="AA22"/>
      <c r="AB22"/>
      <c r="AC22" s="421"/>
      <c r="AD22" s="499"/>
      <c r="AE22" s="312"/>
      <c r="AF22" s="519"/>
      <c r="AK22" s="295"/>
      <c r="AL22" s="295"/>
    </row>
    <row r="23" spans="3:38" ht="15" x14ac:dyDescent="0.25">
      <c r="C23" s="256" t="s">
        <v>4457</v>
      </c>
      <c r="D23" s="463">
        <v>0</v>
      </c>
      <c r="E23" s="302">
        <v>0</v>
      </c>
      <c r="F23" s="463">
        <v>0</v>
      </c>
      <c r="G23" s="463">
        <v>0</v>
      </c>
      <c r="H23" s="302">
        <v>0</v>
      </c>
      <c r="I23" s="302">
        <v>0</v>
      </c>
      <c r="J23" s="463">
        <v>0</v>
      </c>
      <c r="K23" s="463">
        <v>0</v>
      </c>
      <c r="L23" s="463">
        <v>0</v>
      </c>
      <c r="M23" s="463">
        <v>0</v>
      </c>
      <c r="N23" s="454">
        <v>0</v>
      </c>
      <c r="O23" s="463">
        <v>0</v>
      </c>
      <c r="P23" s="463">
        <v>0</v>
      </c>
      <c r="Q23" s="463">
        <v>0</v>
      </c>
      <c r="R23" s="463">
        <v>0</v>
      </c>
      <c r="S23" s="302">
        <v>0</v>
      </c>
      <c r="T23" s="463">
        <v>9036094.9240000006</v>
      </c>
      <c r="U23" s="613">
        <v>0</v>
      </c>
      <c r="V23" s="236"/>
      <c r="W23" s="236"/>
      <c r="X23" s="238">
        <f t="shared" si="0"/>
        <v>9036094.9240000006</v>
      </c>
      <c r="AA23" t="s">
        <v>4625</v>
      </c>
      <c r="AB23"/>
      <c r="AC23" s="421"/>
      <c r="AD23" s="385" t="s">
        <v>4039</v>
      </c>
      <c r="AE23" s="313">
        <v>-12211150141</v>
      </c>
      <c r="AF23" s="519">
        <v>-12211150.141000001</v>
      </c>
      <c r="AH23" s="2" t="s">
        <v>4627</v>
      </c>
      <c r="AI23" s="2" t="s">
        <v>2999</v>
      </c>
      <c r="AJ23" s="2" t="s">
        <v>1206</v>
      </c>
      <c r="AK23" s="295">
        <v>-5290910071</v>
      </c>
      <c r="AL23" s="295">
        <v>-5290910.0710000005</v>
      </c>
    </row>
    <row r="24" spans="3:38" ht="11.25" customHeight="1" x14ac:dyDescent="0.2">
      <c r="C24" s="488"/>
      <c r="D24" s="463"/>
      <c r="E24" s="463"/>
      <c r="F24" s="463"/>
      <c r="G24" s="463"/>
      <c r="H24" s="302"/>
      <c r="I24" s="463"/>
      <c r="J24" s="463"/>
      <c r="K24" s="463"/>
      <c r="L24" s="463"/>
      <c r="M24" s="463"/>
      <c r="N24" s="668"/>
      <c r="O24" s="463"/>
      <c r="P24" s="463"/>
      <c r="Q24" s="463"/>
      <c r="R24" s="463"/>
      <c r="S24" s="463"/>
      <c r="T24" s="463"/>
      <c r="U24" s="238"/>
      <c r="V24" s="238"/>
      <c r="W24" s="238"/>
      <c r="X24" s="238">
        <f t="shared" si="0"/>
        <v>0</v>
      </c>
    </row>
    <row r="25" spans="3:38" ht="11.25" customHeight="1" x14ac:dyDescent="0.2">
      <c r="C25" s="459" t="s">
        <v>5178</v>
      </c>
      <c r="D25" s="462">
        <f>SUM(D13:D23)</f>
        <v>407821000</v>
      </c>
      <c r="E25" s="462">
        <v>0</v>
      </c>
      <c r="F25" s="462">
        <v>0</v>
      </c>
      <c r="G25" s="462">
        <f>SUM(G13:G23)</f>
        <v>145254.913</v>
      </c>
      <c r="H25" s="302">
        <v>0</v>
      </c>
      <c r="I25" s="462">
        <v>0</v>
      </c>
      <c r="J25" s="462">
        <v>0</v>
      </c>
      <c r="K25" s="462">
        <f>SUM(K13:K23)</f>
        <v>4115689.6999999997</v>
      </c>
      <c r="L25" s="462">
        <v>0</v>
      </c>
      <c r="M25" s="462">
        <v>0</v>
      </c>
      <c r="N25" s="462">
        <f>SUM(N13:N23)</f>
        <v>13132124.267999999</v>
      </c>
      <c r="O25" s="462">
        <v>0</v>
      </c>
      <c r="P25" s="462">
        <f>SUM(P13:P23)</f>
        <v>0</v>
      </c>
      <c r="Q25" s="462">
        <f>SUM(Q13:Q23)</f>
        <v>0</v>
      </c>
      <c r="R25" s="462">
        <f>SUM(R13:R23)</f>
        <v>0</v>
      </c>
      <c r="S25" s="462">
        <f>SUM(S13:S23)</f>
        <v>0</v>
      </c>
      <c r="T25" s="462">
        <f>SUM(T13:T23)</f>
        <v>9036094.9240000006</v>
      </c>
      <c r="U25" s="327"/>
      <c r="V25" s="462">
        <v>0</v>
      </c>
      <c r="W25" s="462">
        <v>0</v>
      </c>
      <c r="X25" s="238">
        <f t="shared" si="0"/>
        <v>434250163.80500001</v>
      </c>
      <c r="Z25" s="27"/>
      <c r="AA25" s="27"/>
    </row>
    <row r="26" spans="3:38" ht="16.5" customHeight="1" x14ac:dyDescent="0.2">
      <c r="C26" s="460"/>
      <c r="D26" s="241"/>
      <c r="E26" s="238"/>
      <c r="F26" s="238"/>
      <c r="G26" s="241"/>
      <c r="H26" s="302"/>
      <c r="I26" s="236"/>
      <c r="J26" s="238"/>
      <c r="K26" s="241"/>
      <c r="L26" s="238"/>
      <c r="M26" s="238"/>
      <c r="N26" s="241"/>
      <c r="O26" s="238"/>
      <c r="P26" s="241"/>
      <c r="Q26" s="241"/>
      <c r="R26" s="241"/>
      <c r="S26" s="236"/>
      <c r="T26" s="241"/>
      <c r="V26" s="236"/>
      <c r="W26" s="236"/>
      <c r="X26" s="238"/>
    </row>
    <row r="27" spans="3:38" ht="15" x14ac:dyDescent="0.25">
      <c r="C27" s="459" t="s">
        <v>4931</v>
      </c>
      <c r="D27" s="617">
        <v>409812000</v>
      </c>
      <c r="E27" s="617">
        <v>0</v>
      </c>
      <c r="F27" s="617">
        <v>0</v>
      </c>
      <c r="G27" s="616">
        <v>62779.341999999997</v>
      </c>
      <c r="H27" s="302">
        <v>0</v>
      </c>
      <c r="I27" s="617">
        <v>0</v>
      </c>
      <c r="J27" s="618">
        <v>0</v>
      </c>
      <c r="K27" s="618">
        <v>4115689.6999999997</v>
      </c>
      <c r="L27" s="618">
        <v>0</v>
      </c>
      <c r="M27" s="618">
        <v>0</v>
      </c>
      <c r="N27" s="618">
        <v>13132124.267999999</v>
      </c>
      <c r="O27" s="618">
        <v>0</v>
      </c>
      <c r="P27" s="618">
        <v>0</v>
      </c>
      <c r="Q27" s="618">
        <v>0</v>
      </c>
      <c r="R27" s="618">
        <v>0</v>
      </c>
      <c r="S27" s="618">
        <v>0</v>
      </c>
      <c r="T27" s="618">
        <v>22651848.872000001</v>
      </c>
      <c r="V27" s="236">
        <v>0</v>
      </c>
      <c r="W27" s="236">
        <v>0</v>
      </c>
      <c r="X27" s="238">
        <v>449774441.91799998</v>
      </c>
      <c r="Z27" s="517"/>
      <c r="AA27" t="s">
        <v>1956</v>
      </c>
      <c r="AB27" t="s">
        <v>1955</v>
      </c>
      <c r="AC27" t="s">
        <v>2079</v>
      </c>
      <c r="AD27" t="s">
        <v>695</v>
      </c>
      <c r="AE27" s="454" t="s">
        <v>699</v>
      </c>
      <c r="AF27" s="454" t="s">
        <v>2091</v>
      </c>
      <c r="AG27" s="404" t="s">
        <v>3000</v>
      </c>
      <c r="AH27" s="314" t="s">
        <v>1808</v>
      </c>
    </row>
    <row r="28" spans="3:38" ht="15" x14ac:dyDescent="0.25">
      <c r="C28" s="256" t="s">
        <v>4458</v>
      </c>
      <c r="D28" s="238">
        <f>6850000000/1000</f>
        <v>6850000</v>
      </c>
      <c r="E28" s="236"/>
      <c r="F28" s="238"/>
      <c r="G28" s="238">
        <v>0</v>
      </c>
      <c r="H28" s="302">
        <v>0</v>
      </c>
      <c r="I28" s="236"/>
      <c r="J28" s="238"/>
      <c r="K28" s="238">
        <v>0</v>
      </c>
      <c r="L28" s="238"/>
      <c r="M28" s="238"/>
      <c r="N28" s="238">
        <v>0</v>
      </c>
      <c r="O28" s="238"/>
      <c r="P28" s="618">
        <v>0</v>
      </c>
      <c r="Q28" s="238">
        <v>0</v>
      </c>
      <c r="R28" s="618">
        <v>0</v>
      </c>
      <c r="S28" s="236"/>
      <c r="T28" s="238">
        <v>0</v>
      </c>
      <c r="V28" s="236"/>
      <c r="W28" s="236"/>
      <c r="X28" s="238">
        <f t="shared" ref="X28:X38" si="1">+SUM(D28:T28)</f>
        <v>6850000</v>
      </c>
      <c r="AA28" t="s">
        <v>1950</v>
      </c>
      <c r="AB28" t="s">
        <v>1619</v>
      </c>
      <c r="AC28">
        <v>20</v>
      </c>
      <c r="AD28" s="383" t="s">
        <v>1195</v>
      </c>
      <c r="AE28" s="549">
        <v>-416662000000</v>
      </c>
      <c r="AF28" s="601">
        <v>-416662000</v>
      </c>
      <c r="AG28" t="s">
        <v>150</v>
      </c>
      <c r="AH28" t="s">
        <v>155</v>
      </c>
      <c r="AI28" s="27">
        <f>+AF28+D27</f>
        <v>-6850000</v>
      </c>
    </row>
    <row r="29" spans="3:38" ht="15" x14ac:dyDescent="0.25">
      <c r="C29" s="256" t="s">
        <v>4459</v>
      </c>
      <c r="D29" s="238">
        <v>0</v>
      </c>
      <c r="E29" s="236"/>
      <c r="F29" s="238"/>
      <c r="G29" s="238">
        <f>12920937/1000</f>
        <v>12920.937</v>
      </c>
      <c r="H29" s="302">
        <v>0</v>
      </c>
      <c r="I29" s="236"/>
      <c r="J29" s="238"/>
      <c r="K29" s="238">
        <v>0</v>
      </c>
      <c r="L29" s="238"/>
      <c r="M29" s="238"/>
      <c r="N29" s="238">
        <v>0</v>
      </c>
      <c r="O29" s="238"/>
      <c r="P29" s="618">
        <v>0</v>
      </c>
      <c r="Q29" s="238">
        <v>0</v>
      </c>
      <c r="R29" s="618">
        <v>0</v>
      </c>
      <c r="S29" s="236"/>
      <c r="T29" s="238">
        <v>0</v>
      </c>
      <c r="V29" s="236"/>
      <c r="W29" s="236"/>
      <c r="X29" s="238">
        <f>+SUM(D29:T29)</f>
        <v>12920.937</v>
      </c>
      <c r="Y29" s="400"/>
      <c r="AA29" t="s">
        <v>1951</v>
      </c>
      <c r="AB29" t="s">
        <v>1619</v>
      </c>
      <c r="AC29">
        <v>20</v>
      </c>
      <c r="AD29" s="384" t="s">
        <v>4963</v>
      </c>
      <c r="AE29" s="548">
        <v>-75700279</v>
      </c>
      <c r="AF29" s="314">
        <v>-75700.278999999995</v>
      </c>
      <c r="AG29" t="s">
        <v>150</v>
      </c>
      <c r="AH29" t="s">
        <v>1708</v>
      </c>
      <c r="AI29" s="27">
        <f>+AF29+G27</f>
        <v>-12920.936999999998</v>
      </c>
    </row>
    <row r="30" spans="3:38" ht="15" x14ac:dyDescent="0.25">
      <c r="C30" s="256" t="s">
        <v>4456</v>
      </c>
      <c r="D30" s="238">
        <v>0</v>
      </c>
      <c r="E30" s="236"/>
      <c r="F30" s="238"/>
      <c r="G30" s="238">
        <v>0</v>
      </c>
      <c r="H30" s="302">
        <v>0</v>
      </c>
      <c r="I30" s="236"/>
      <c r="J30" s="238"/>
      <c r="K30" s="238">
        <v>0</v>
      </c>
      <c r="L30" s="238"/>
      <c r="M30" s="238"/>
      <c r="N30" s="238">
        <v>0</v>
      </c>
      <c r="O30" s="238"/>
      <c r="P30" s="618">
        <v>0</v>
      </c>
      <c r="Q30" s="238">
        <v>0</v>
      </c>
      <c r="R30" s="618">
        <v>0</v>
      </c>
      <c r="S30" s="236"/>
      <c r="T30" s="238">
        <v>0</v>
      </c>
      <c r="V30" s="236"/>
      <c r="W30" s="236"/>
      <c r="X30" s="238">
        <f t="shared" si="1"/>
        <v>0</v>
      </c>
      <c r="Y30" s="400"/>
      <c r="AA30" t="s">
        <v>1952</v>
      </c>
      <c r="AB30" t="s">
        <v>1619</v>
      </c>
      <c r="AC30">
        <v>21</v>
      </c>
      <c r="AD30" s="383" t="s">
        <v>1202</v>
      </c>
      <c r="AE30" s="549">
        <v>-2686623331</v>
      </c>
      <c r="AF30" s="601">
        <v>-2686623.3309999998</v>
      </c>
      <c r="AG30" s="500" t="s">
        <v>150</v>
      </c>
      <c r="AH30" s="500" t="s">
        <v>34</v>
      </c>
      <c r="AI30" s="386">
        <v>0</v>
      </c>
      <c r="AJ30" s="11" t="s">
        <v>4933</v>
      </c>
    </row>
    <row r="31" spans="3:38" ht="15" x14ac:dyDescent="0.25">
      <c r="C31" s="256" t="s">
        <v>4460</v>
      </c>
      <c r="D31" s="238">
        <v>0</v>
      </c>
      <c r="E31" s="236"/>
      <c r="F31" s="238"/>
      <c r="G31" s="238">
        <v>0</v>
      </c>
      <c r="H31" s="302">
        <v>0</v>
      </c>
      <c r="I31" s="236"/>
      <c r="J31" s="238"/>
      <c r="K31" s="238">
        <v>0</v>
      </c>
      <c r="L31" s="238"/>
      <c r="M31" s="238"/>
      <c r="N31" s="238">
        <v>0</v>
      </c>
      <c r="O31" s="238"/>
      <c r="P31" s="618">
        <v>0</v>
      </c>
      <c r="Q31" s="238">
        <v>-22651849</v>
      </c>
      <c r="R31" s="463">
        <v>0</v>
      </c>
      <c r="S31" s="236"/>
      <c r="T31" s="238">
        <v>0</v>
      </c>
      <c r="V31" s="236"/>
      <c r="W31" s="236"/>
      <c r="X31" s="238">
        <f t="shared" si="1"/>
        <v>-22651849</v>
      </c>
      <c r="Y31" s="400"/>
      <c r="AA31" t="s">
        <v>2929</v>
      </c>
      <c r="AB31" t="s">
        <v>1619</v>
      </c>
      <c r="AC31">
        <v>21</v>
      </c>
      <c r="AD31" s="384" t="s">
        <v>2721</v>
      </c>
      <c r="AE31" s="548">
        <v>-1429066369</v>
      </c>
      <c r="AF31" s="601">
        <v>-1429066.3689999999</v>
      </c>
      <c r="AG31" s="500" t="s">
        <v>150</v>
      </c>
      <c r="AH31" s="500" t="s">
        <v>2721</v>
      </c>
      <c r="AI31" s="11"/>
      <c r="AJ31" s="11"/>
    </row>
    <row r="32" spans="3:38" ht="26.25" x14ac:dyDescent="0.25">
      <c r="C32" s="566" t="s">
        <v>4710</v>
      </c>
      <c r="D32" s="238">
        <v>0</v>
      </c>
      <c r="E32" s="236"/>
      <c r="F32" s="238"/>
      <c r="G32" s="238">
        <v>0</v>
      </c>
      <c r="H32" s="302">
        <v>0</v>
      </c>
      <c r="I32" s="236"/>
      <c r="J32" s="238"/>
      <c r="K32" s="238">
        <v>0</v>
      </c>
      <c r="L32" s="238"/>
      <c r="M32" s="238"/>
      <c r="N32" s="238">
        <v>0</v>
      </c>
      <c r="O32" s="238"/>
      <c r="P32" s="653">
        <v>0</v>
      </c>
      <c r="Q32" s="238">
        <v>0</v>
      </c>
      <c r="R32" s="618">
        <v>0</v>
      </c>
      <c r="S32" s="236"/>
      <c r="T32" s="238">
        <v>0</v>
      </c>
      <c r="V32" s="236"/>
      <c r="W32" s="239"/>
      <c r="X32" s="238">
        <f t="shared" si="1"/>
        <v>0</v>
      </c>
      <c r="AA32" t="s">
        <v>1953</v>
      </c>
      <c r="AB32" t="s">
        <v>1619</v>
      </c>
      <c r="AC32">
        <v>21</v>
      </c>
      <c r="AD32" s="383" t="s">
        <v>1204</v>
      </c>
      <c r="AE32" s="549">
        <v>-14264716712</v>
      </c>
      <c r="AF32" s="314">
        <v>-14264716.711999999</v>
      </c>
      <c r="AG32" t="s">
        <v>150</v>
      </c>
      <c r="AH32" t="s">
        <v>59</v>
      </c>
      <c r="AI32" s="2" t="s">
        <v>4934</v>
      </c>
    </row>
    <row r="33" spans="3:34" ht="15.75" customHeight="1" x14ac:dyDescent="0.25">
      <c r="C33" s="256" t="s">
        <v>1204</v>
      </c>
      <c r="D33" s="238">
        <v>0</v>
      </c>
      <c r="E33" s="236"/>
      <c r="F33" s="238"/>
      <c r="G33" s="238">
        <v>0</v>
      </c>
      <c r="H33" s="302">
        <v>0</v>
      </c>
      <c r="I33" s="236"/>
      <c r="J33" s="238"/>
      <c r="K33" s="238">
        <v>0</v>
      </c>
      <c r="L33" s="238"/>
      <c r="M33" s="238"/>
      <c r="N33" s="238">
        <v>1132592.4439999999</v>
      </c>
      <c r="O33" s="238"/>
      <c r="P33" s="653">
        <v>0</v>
      </c>
      <c r="Q33" s="238">
        <v>0</v>
      </c>
      <c r="R33" s="618">
        <v>0</v>
      </c>
      <c r="S33" s="236"/>
      <c r="T33" s="238">
        <v>0</v>
      </c>
      <c r="V33" s="236"/>
      <c r="W33" s="239"/>
      <c r="X33" s="238">
        <f t="shared" si="1"/>
        <v>1132592.4439999999</v>
      </c>
      <c r="AA33" t="s">
        <v>4625</v>
      </c>
      <c r="AB33" t="s">
        <v>1619</v>
      </c>
      <c r="AC33">
        <v>23</v>
      </c>
      <c r="AD33" s="384" t="s">
        <v>4039</v>
      </c>
      <c r="AE33" s="548">
        <v>-426310456977</v>
      </c>
      <c r="AF33" s="314">
        <v>-426310456.977</v>
      </c>
      <c r="AG33" t="s">
        <v>150</v>
      </c>
      <c r="AH33" t="s">
        <v>35</v>
      </c>
    </row>
    <row r="34" spans="3:34" ht="15" x14ac:dyDescent="0.25">
      <c r="C34" s="256" t="s">
        <v>61</v>
      </c>
      <c r="D34" s="238">
        <v>0</v>
      </c>
      <c r="E34" s="236"/>
      <c r="F34" s="238"/>
      <c r="G34" s="238">
        <v>0</v>
      </c>
      <c r="H34" s="302">
        <v>0</v>
      </c>
      <c r="I34" s="236"/>
      <c r="J34" s="238"/>
      <c r="K34" s="238">
        <v>0</v>
      </c>
      <c r="L34" s="238"/>
      <c r="M34" s="238"/>
      <c r="N34" s="238">
        <v>0</v>
      </c>
      <c r="O34" s="238"/>
      <c r="P34" s="653">
        <v>0</v>
      </c>
      <c r="Q34" s="238">
        <v>0</v>
      </c>
      <c r="R34" s="618">
        <v>0</v>
      </c>
      <c r="S34" s="236"/>
      <c r="T34" s="238">
        <v>0</v>
      </c>
      <c r="V34" s="236"/>
      <c r="W34" s="236"/>
      <c r="X34" s="238">
        <f t="shared" si="1"/>
        <v>0</v>
      </c>
      <c r="AA34" t="s">
        <v>4932</v>
      </c>
      <c r="AB34" t="s">
        <v>1619</v>
      </c>
      <c r="AC34">
        <v>23</v>
      </c>
      <c r="AD34" s="383" t="s">
        <v>4042</v>
      </c>
      <c r="AE34" s="549">
        <v>426310456977</v>
      </c>
      <c r="AF34" s="314">
        <v>426310456.977</v>
      </c>
      <c r="AG34" s="2" t="s">
        <v>150</v>
      </c>
      <c r="AH34" s="2" t="s">
        <v>35</v>
      </c>
    </row>
    <row r="35" spans="3:34" ht="15" x14ac:dyDescent="0.25">
      <c r="C35" s="256" t="s">
        <v>4461</v>
      </c>
      <c r="D35" s="238">
        <v>0</v>
      </c>
      <c r="E35" s="236"/>
      <c r="F35" s="238"/>
      <c r="G35" s="238">
        <v>0</v>
      </c>
      <c r="H35" s="236">
        <v>0</v>
      </c>
      <c r="I35" s="236"/>
      <c r="J35" s="238"/>
      <c r="K35" s="238">
        <v>0</v>
      </c>
      <c r="L35" s="238"/>
      <c r="M35" s="238"/>
      <c r="N35" s="238">
        <v>0</v>
      </c>
      <c r="O35" s="238"/>
      <c r="P35" s="653">
        <v>0</v>
      </c>
      <c r="Q35" s="238">
        <v>0</v>
      </c>
      <c r="R35" s="618">
        <v>0</v>
      </c>
      <c r="S35" s="236"/>
      <c r="T35" s="238">
        <v>0</v>
      </c>
      <c r="V35" s="236"/>
      <c r="W35" s="236"/>
      <c r="X35" s="238">
        <f t="shared" si="1"/>
        <v>0</v>
      </c>
      <c r="AA35" t="s">
        <v>1954</v>
      </c>
      <c r="AB35" t="s">
        <v>1619</v>
      </c>
      <c r="AC35">
        <v>23</v>
      </c>
      <c r="AD35" s="384" t="s">
        <v>1390</v>
      </c>
      <c r="AE35" s="548">
        <v>-9513188589</v>
      </c>
      <c r="AF35" s="314">
        <v>-9513188.5889999997</v>
      </c>
      <c r="AG35" s="2" t="s">
        <v>150</v>
      </c>
      <c r="AH35" s="2" t="s">
        <v>1207</v>
      </c>
    </row>
    <row r="36" spans="3:34" ht="15" x14ac:dyDescent="0.25">
      <c r="C36" s="256" t="s">
        <v>4501</v>
      </c>
      <c r="D36" s="238">
        <v>0</v>
      </c>
      <c r="E36" s="236"/>
      <c r="F36" s="238"/>
      <c r="G36" s="238">
        <v>0</v>
      </c>
      <c r="H36" s="236"/>
      <c r="I36" s="236"/>
      <c r="J36" s="238"/>
      <c r="K36" s="238"/>
      <c r="L36" s="238"/>
      <c r="M36" s="238"/>
      <c r="N36" s="238">
        <v>0</v>
      </c>
      <c r="O36" s="238"/>
      <c r="P36" s="653">
        <v>0</v>
      </c>
      <c r="Q36" s="463">
        <v>0</v>
      </c>
      <c r="R36" s="463">
        <v>22651849</v>
      </c>
      <c r="S36" s="236"/>
      <c r="T36" s="238">
        <v>-22651848.872000001</v>
      </c>
      <c r="V36" s="236"/>
      <c r="W36" s="236"/>
      <c r="X36" s="238">
        <f>+SUM(D36:T36)</f>
        <v>0.12799999862909317</v>
      </c>
      <c r="Z36" s="296"/>
      <c r="AA36"/>
      <c r="AB36"/>
      <c r="AC36"/>
      <c r="AD36" s="385"/>
      <c r="AE36" s="548"/>
      <c r="AF36" s="314"/>
      <c r="AG36" s="295"/>
      <c r="AH36" s="516"/>
    </row>
    <row r="37" spans="3:34" ht="15" x14ac:dyDescent="0.25">
      <c r="C37" s="256" t="s">
        <v>4457</v>
      </c>
      <c r="D37" s="238">
        <v>0</v>
      </c>
      <c r="E37" s="238">
        <v>0</v>
      </c>
      <c r="F37" s="238">
        <v>0</v>
      </c>
      <c r="G37" s="238">
        <v>0</v>
      </c>
      <c r="H37" s="236">
        <v>0</v>
      </c>
      <c r="I37" s="238">
        <v>0</v>
      </c>
      <c r="J37" s="238">
        <v>0</v>
      </c>
      <c r="K37" s="238">
        <v>0</v>
      </c>
      <c r="L37" s="238">
        <v>0</v>
      </c>
      <c r="M37" s="238">
        <v>0</v>
      </c>
      <c r="N37" s="238">
        <v>0</v>
      </c>
      <c r="O37" s="238">
        <v>0</v>
      </c>
      <c r="P37" s="653">
        <v>0</v>
      </c>
      <c r="Q37" s="238">
        <v>0</v>
      </c>
      <c r="R37" s="618">
        <v>0</v>
      </c>
      <c r="S37" s="238">
        <v>0</v>
      </c>
      <c r="T37" s="615">
        <f>+-AF35</f>
        <v>9513188.5889999997</v>
      </c>
      <c r="U37" s="238">
        <v>0</v>
      </c>
      <c r="V37" s="238">
        <v>0</v>
      </c>
      <c r="W37" s="238">
        <v>0</v>
      </c>
      <c r="X37" s="238">
        <f t="shared" si="1"/>
        <v>9513188.5889999997</v>
      </c>
      <c r="AA37"/>
      <c r="AB37"/>
      <c r="AC37"/>
      <c r="AD37" s="499"/>
      <c r="AE37" s="549"/>
      <c r="AF37" s="314">
        <f>SUM(AF28:AF36)</f>
        <v>-444631295.27999997</v>
      </c>
      <c r="AG37" s="295"/>
      <c r="AH37" s="516"/>
    </row>
    <row r="38" spans="3:34" ht="15" x14ac:dyDescent="0.25">
      <c r="C38" s="461"/>
      <c r="D38" s="238"/>
      <c r="E38" s="236"/>
      <c r="F38" s="238"/>
      <c r="G38" s="238"/>
      <c r="H38" s="236"/>
      <c r="I38" s="236"/>
      <c r="J38" s="238"/>
      <c r="K38" s="238"/>
      <c r="L38" s="238"/>
      <c r="M38" s="238"/>
      <c r="N38" s="238">
        <v>0</v>
      </c>
      <c r="O38" s="238"/>
      <c r="P38" s="653">
        <v>0</v>
      </c>
      <c r="Q38" s="238">
        <v>0</v>
      </c>
      <c r="R38" s="238"/>
      <c r="S38" s="236"/>
      <c r="T38" s="238"/>
      <c r="V38" s="236"/>
      <c r="W38" s="236"/>
      <c r="X38" s="238">
        <f t="shared" si="1"/>
        <v>0</v>
      </c>
      <c r="AA38"/>
      <c r="AB38"/>
      <c r="AC38"/>
      <c r="AD38" s="385"/>
      <c r="AE38" s="548"/>
      <c r="AF38" s="314"/>
      <c r="AG38" s="295"/>
      <c r="AH38" s="516"/>
    </row>
    <row r="39" spans="3:34" ht="15" x14ac:dyDescent="0.25">
      <c r="C39" s="459" t="str">
        <f>IFERROR(IF(Indice!D9="","Saldo al .. de  de 20X2 ","Saldo al "&amp;DAY(Indice!D9)&amp;" de "&amp;VLOOKUP(MONTH(Indice!D9),Indice!P:Q,2,0)&amp;" de "&amp;YEAR(Indice!D9)),"Saldo al .. de  de 20X2 ")</f>
        <v>Saldo al 30 de Junio de 2023</v>
      </c>
      <c r="D39" s="614">
        <f>SUM(D27:D38)</f>
        <v>416662000</v>
      </c>
      <c r="E39" s="241">
        <f t="shared" ref="E39:S39" si="2">SUM(E27:E38)</f>
        <v>0</v>
      </c>
      <c r="F39" s="241">
        <f t="shared" si="2"/>
        <v>0</v>
      </c>
      <c r="G39" s="238">
        <f>SUM(G27:G38)</f>
        <v>75700.278999999995</v>
      </c>
      <c r="H39" s="236">
        <f t="shared" si="2"/>
        <v>0</v>
      </c>
      <c r="I39" s="241">
        <f t="shared" si="2"/>
        <v>0</v>
      </c>
      <c r="J39" s="462">
        <f t="shared" si="2"/>
        <v>0</v>
      </c>
      <c r="K39" s="462">
        <f t="shared" si="2"/>
        <v>4115689.6999999997</v>
      </c>
      <c r="L39" s="462">
        <f t="shared" si="2"/>
        <v>0</v>
      </c>
      <c r="M39" s="462">
        <f t="shared" si="2"/>
        <v>0</v>
      </c>
      <c r="N39" s="462">
        <f t="shared" si="2"/>
        <v>14264716.711999999</v>
      </c>
      <c r="O39" s="462">
        <f t="shared" si="2"/>
        <v>0</v>
      </c>
      <c r="P39" s="462">
        <f t="shared" si="2"/>
        <v>0</v>
      </c>
      <c r="Q39" s="462">
        <f t="shared" si="2"/>
        <v>-22651849</v>
      </c>
      <c r="R39" s="462">
        <f t="shared" si="2"/>
        <v>22651849</v>
      </c>
      <c r="S39" s="462">
        <f t="shared" si="2"/>
        <v>0</v>
      </c>
      <c r="T39" s="462">
        <f>SUM(T27:T38)</f>
        <v>9513188.5889999997</v>
      </c>
      <c r="U39" s="327"/>
      <c r="V39" s="462">
        <f>SUM(V27:V38)</f>
        <v>0</v>
      </c>
      <c r="W39" s="462">
        <f>SUM(W27:W38)</f>
        <v>0</v>
      </c>
      <c r="X39" s="238">
        <f>SUM(X27:X38)</f>
        <v>444631295.01599997</v>
      </c>
      <c r="Z39" s="327">
        <f>X39+AF43</f>
        <v>-0.26399999856948853</v>
      </c>
      <c r="AA39"/>
      <c r="AB39"/>
      <c r="AC39"/>
      <c r="AD39" s="499"/>
      <c r="AE39" s="549"/>
      <c r="AF39" s="314"/>
      <c r="AG39" s="295"/>
      <c r="AH39" s="516"/>
    </row>
    <row r="40" spans="3:34" ht="15" x14ac:dyDescent="0.25">
      <c r="C40" s="459"/>
      <c r="D40" s="614">
        <f>+AF28</f>
        <v>-416662000</v>
      </c>
      <c r="E40" s="241"/>
      <c r="F40" s="241"/>
      <c r="G40" s="238">
        <f>+AF29</f>
        <v>-75700.278999999995</v>
      </c>
      <c r="H40" s="236"/>
      <c r="I40" s="241"/>
      <c r="J40" s="462"/>
      <c r="K40" s="462">
        <f>+AF31+AF30</f>
        <v>-4115689.6999999997</v>
      </c>
      <c r="L40" s="462"/>
      <c r="M40" s="462"/>
      <c r="N40" s="462">
        <f>+AF32</f>
        <v>-14264716.711999999</v>
      </c>
      <c r="O40" s="462"/>
      <c r="P40" s="462">
        <v>0</v>
      </c>
      <c r="Q40" s="462"/>
      <c r="R40" s="462"/>
      <c r="S40" s="462"/>
      <c r="T40" s="462"/>
      <c r="U40" s="327"/>
      <c r="V40" s="462"/>
      <c r="W40" s="462"/>
      <c r="X40" s="238"/>
      <c r="Z40" s="327"/>
      <c r="AA40"/>
      <c r="AB40"/>
      <c r="AC40"/>
      <c r="AD40" s="499"/>
      <c r="AE40" s="549"/>
      <c r="AF40" s="314"/>
      <c r="AG40" s="295"/>
      <c r="AH40" s="516"/>
    </row>
    <row r="41" spans="3:34" ht="15" x14ac:dyDescent="0.25">
      <c r="C41" s="74"/>
      <c r="D41" s="515">
        <f>SUM(D39:D40)</f>
        <v>0</v>
      </c>
      <c r="E41" s="515">
        <f t="shared" ref="E41:P41" si="3">SUM(E39:E40)</f>
        <v>0</v>
      </c>
      <c r="F41" s="515">
        <f t="shared" si="3"/>
        <v>0</v>
      </c>
      <c r="G41" s="515">
        <f t="shared" si="3"/>
        <v>0</v>
      </c>
      <c r="H41" s="515">
        <f t="shared" si="3"/>
        <v>0</v>
      </c>
      <c r="I41" s="515">
        <f t="shared" si="3"/>
        <v>0</v>
      </c>
      <c r="J41" s="515">
        <f t="shared" si="3"/>
        <v>0</v>
      </c>
      <c r="K41" s="515">
        <f t="shared" si="3"/>
        <v>0</v>
      </c>
      <c r="L41" s="515">
        <f t="shared" si="3"/>
        <v>0</v>
      </c>
      <c r="M41" s="515">
        <f t="shared" si="3"/>
        <v>0</v>
      </c>
      <c r="N41" s="515">
        <f t="shared" si="3"/>
        <v>0</v>
      </c>
      <c r="O41" s="515">
        <f t="shared" si="3"/>
        <v>0</v>
      </c>
      <c r="P41" s="515">
        <f t="shared" si="3"/>
        <v>0</v>
      </c>
      <c r="Q41" s="515">
        <v>0</v>
      </c>
      <c r="R41" s="464">
        <v>0</v>
      </c>
      <c r="S41" s="302"/>
      <c r="T41" s="655">
        <f>+T39+AF35</f>
        <v>0</v>
      </c>
      <c r="U41" s="327"/>
      <c r="V41" s="302"/>
      <c r="W41" s="387"/>
      <c r="X41" s="654">
        <f>X39+AF43</f>
        <v>-0.26399999856948853</v>
      </c>
      <c r="AA41"/>
      <c r="AB41"/>
      <c r="AC41"/>
      <c r="AD41" s="385"/>
      <c r="AE41" s="548"/>
      <c r="AF41" s="314"/>
      <c r="AG41" s="295"/>
      <c r="AH41" s="516"/>
    </row>
    <row r="42" spans="3:34" ht="15" x14ac:dyDescent="0.25">
      <c r="C42" s="11" t="s">
        <v>251</v>
      </c>
      <c r="D42" s="241"/>
      <c r="E42" s="402"/>
      <c r="F42" s="403"/>
      <c r="G42" s="327"/>
      <c r="H42" s="236"/>
      <c r="J42" s="420"/>
      <c r="K42" s="295"/>
      <c r="L42" s="295"/>
      <c r="M42" s="420"/>
      <c r="N42" s="327"/>
      <c r="O42" s="420"/>
      <c r="P42" s="327"/>
      <c r="Q42" s="327"/>
      <c r="R42" s="420"/>
      <c r="S42" s="420"/>
      <c r="T42" s="462"/>
      <c r="U42" s="327"/>
      <c r="V42" s="327"/>
      <c r="W42" s="295"/>
      <c r="X42" s="238"/>
      <c r="AA42"/>
      <c r="AB42"/>
      <c r="AC42"/>
      <c r="AD42" s="499"/>
      <c r="AE42" s="549"/>
      <c r="AF42" s="314"/>
      <c r="AG42" s="295"/>
      <c r="AH42" s="516"/>
    </row>
    <row r="43" spans="3:34" x14ac:dyDescent="0.2">
      <c r="D43" s="402"/>
      <c r="E43" s="402"/>
      <c r="F43" s="403"/>
      <c r="G43" s="327"/>
      <c r="H43" s="236"/>
      <c r="J43" s="420"/>
      <c r="K43" s="2"/>
      <c r="L43" s="295"/>
      <c r="M43" s="420"/>
      <c r="N43" s="327"/>
      <c r="O43" s="420"/>
      <c r="P43" s="327"/>
      <c r="Q43" s="327"/>
      <c r="R43" s="327"/>
      <c r="S43" s="420"/>
      <c r="T43" s="327"/>
      <c r="U43" s="327"/>
      <c r="V43" s="327"/>
      <c r="W43" s="295"/>
      <c r="X43" s="295"/>
      <c r="AF43" s="296">
        <f>SUM(AF36:AF42)</f>
        <v>-444631295.27999997</v>
      </c>
      <c r="AH43" s="296"/>
    </row>
    <row r="44" spans="3:34" x14ac:dyDescent="0.2">
      <c r="D44" s="402"/>
      <c r="E44" s="402"/>
      <c r="F44" s="403"/>
      <c r="G44" s="116" t="s">
        <v>2084</v>
      </c>
      <c r="H44" s="402"/>
      <c r="J44" s="465"/>
      <c r="K44" s="11"/>
      <c r="L44" s="11"/>
      <c r="M44" s="465"/>
      <c r="N44" s="456"/>
      <c r="O44" s="465"/>
      <c r="P44" s="456"/>
      <c r="Q44" s="456"/>
      <c r="R44" s="466" t="s">
        <v>2085</v>
      </c>
      <c r="S44" s="403"/>
      <c r="T44" s="402"/>
    </row>
    <row r="45" spans="3:34" x14ac:dyDescent="0.2">
      <c r="D45" s="402"/>
      <c r="E45" s="402"/>
      <c r="F45" s="403"/>
      <c r="G45" s="402"/>
      <c r="H45" s="402"/>
      <c r="J45" s="403"/>
      <c r="K45" s="2"/>
      <c r="L45" s="2"/>
      <c r="M45" s="403"/>
      <c r="N45" s="402"/>
      <c r="O45" s="403"/>
      <c r="P45" s="402"/>
      <c r="Q45" s="402"/>
      <c r="R45" s="403"/>
      <c r="S45" s="403"/>
      <c r="T45" s="402"/>
    </row>
    <row r="46" spans="3:34" x14ac:dyDescent="0.2">
      <c r="D46" s="402"/>
      <c r="E46" s="402"/>
      <c r="F46" s="403"/>
      <c r="G46" s="402"/>
      <c r="H46" s="402"/>
      <c r="J46" s="403"/>
      <c r="K46" s="2"/>
      <c r="L46" s="2"/>
      <c r="M46" s="403"/>
      <c r="N46" s="402"/>
      <c r="O46" s="403"/>
      <c r="P46" s="402"/>
      <c r="Q46" s="402"/>
      <c r="R46" s="403"/>
      <c r="S46" s="403"/>
      <c r="T46" s="402"/>
      <c r="Y46" s="2">
        <v>0</v>
      </c>
    </row>
    <row r="48" spans="3:34" x14ac:dyDescent="0.2">
      <c r="G48" s="402"/>
      <c r="H48" s="402"/>
      <c r="K48" s="2"/>
      <c r="L48" s="2"/>
    </row>
  </sheetData>
  <mergeCells count="20">
    <mergeCell ref="S10:S11"/>
    <mergeCell ref="T10:T11"/>
    <mergeCell ref="U10:U11"/>
    <mergeCell ref="X9:X11"/>
    <mergeCell ref="C10:C11"/>
    <mergeCell ref="D10:D11"/>
    <mergeCell ref="G10:G11"/>
    <mergeCell ref="H10:H11"/>
    <mergeCell ref="K10:K11"/>
    <mergeCell ref="N10:N11"/>
    <mergeCell ref="P10:P11"/>
    <mergeCell ref="Q10:Q11"/>
    <mergeCell ref="R10:R11"/>
    <mergeCell ref="D4:V4"/>
    <mergeCell ref="D5:U5"/>
    <mergeCell ref="D6:U6"/>
    <mergeCell ref="D7:U7"/>
    <mergeCell ref="D9:I9"/>
    <mergeCell ref="K9:L9"/>
    <mergeCell ref="N9:U9"/>
  </mergeCells>
  <hyperlinks>
    <hyperlink ref="K1" location="Indice!A1" display="Indice" xr:uid="{6C11FF91-8362-4D08-901D-34570877D2A2}"/>
  </hyperlinks>
  <pageMargins left="3.937007874015748E-2" right="3.937007874015748E-2" top="0.74803149606299213" bottom="0.74803149606299213" header="0.31496062992125984" footer="0.31496062992125984"/>
  <pageSetup paperSize="9" scale="62"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C1:I19"/>
  <sheetViews>
    <sheetView showGridLines="0" zoomScale="85" zoomScaleNormal="85" workbookViewId="0">
      <selection activeCell="L34" sqref="L34"/>
    </sheetView>
  </sheetViews>
  <sheetFormatPr baseColWidth="10" defaultColWidth="11.42578125" defaultRowHeight="12.75" x14ac:dyDescent="0.2"/>
  <cols>
    <col min="1" max="2" width="2.28515625" style="2" customWidth="1"/>
    <col min="3" max="3" width="34.28515625" style="35" bestFit="1" customWidth="1"/>
    <col min="4" max="4" width="24.28515625" style="35" customWidth="1"/>
    <col min="5" max="5" width="16.140625" style="35" bestFit="1" customWidth="1"/>
    <col min="6" max="6" width="26" style="35" bestFit="1" customWidth="1"/>
    <col min="7" max="7" width="28.5703125" style="35" customWidth="1"/>
    <col min="8" max="8" width="2.28515625" style="35" customWidth="1"/>
    <col min="9" max="9" width="14.85546875" style="35" bestFit="1" customWidth="1"/>
    <col min="10" max="10" width="16.42578125" style="2" bestFit="1" customWidth="1"/>
    <col min="11" max="16384" width="11.42578125" style="2"/>
  </cols>
  <sheetData>
    <row r="1" spans="3:9" x14ac:dyDescent="0.2">
      <c r="C1" s="11" t="s">
        <v>5581</v>
      </c>
      <c r="G1" s="316" t="s">
        <v>232</v>
      </c>
    </row>
    <row r="2" spans="3:9" x14ac:dyDescent="0.2">
      <c r="E2" s="195"/>
    </row>
    <row r="4" spans="3:9" ht="15" x14ac:dyDescent="0.2">
      <c r="C4" s="860" t="s">
        <v>1742</v>
      </c>
      <c r="D4" s="860"/>
      <c r="E4" s="860"/>
      <c r="F4" s="860"/>
      <c r="G4" s="860"/>
      <c r="H4" s="317"/>
      <c r="I4" s="317"/>
    </row>
    <row r="6" spans="3:9" s="18" customFormat="1" x14ac:dyDescent="0.2">
      <c r="C6" s="926" t="s">
        <v>108</v>
      </c>
      <c r="D6" s="926"/>
      <c r="E6" s="926"/>
      <c r="F6" s="926"/>
      <c r="G6" s="926"/>
      <c r="H6" s="53"/>
      <c r="I6" s="53"/>
    </row>
    <row r="7" spans="3:9" s="18" customFormat="1" x14ac:dyDescent="0.2">
      <c r="C7" s="53"/>
      <c r="D7" s="53"/>
      <c r="E7" s="53"/>
      <c r="F7" s="53"/>
      <c r="G7" s="53"/>
      <c r="H7" s="53"/>
      <c r="I7" s="53"/>
    </row>
    <row r="8" spans="3:9" s="18" customFormat="1" x14ac:dyDescent="0.2">
      <c r="C8" s="74" t="s">
        <v>5577</v>
      </c>
      <c r="D8" s="74"/>
      <c r="E8" s="74"/>
      <c r="F8" s="74"/>
      <c r="G8" s="74"/>
      <c r="H8" s="74"/>
      <c r="I8" s="74"/>
    </row>
    <row r="9" spans="3:9" s="18" customFormat="1" ht="17.25" customHeight="1" x14ac:dyDescent="0.2">
      <c r="C9" s="318" t="s">
        <v>109</v>
      </c>
      <c r="D9" s="318" t="s">
        <v>110</v>
      </c>
      <c r="E9" s="318" t="s">
        <v>82</v>
      </c>
      <c r="F9" s="318" t="s">
        <v>2083</v>
      </c>
      <c r="G9" s="318" t="s">
        <v>111</v>
      </c>
      <c r="H9" s="53"/>
      <c r="I9" s="53"/>
    </row>
    <row r="10" spans="3:9" s="18" customFormat="1" ht="25.5" customHeight="1" x14ac:dyDescent="0.2">
      <c r="C10" s="319" t="s">
        <v>4909</v>
      </c>
      <c r="D10" s="320">
        <v>0</v>
      </c>
      <c r="E10" s="252" t="s">
        <v>4452</v>
      </c>
      <c r="F10" s="253">
        <v>9046881650</v>
      </c>
      <c r="G10" s="321" t="s">
        <v>4908</v>
      </c>
      <c r="H10" s="53"/>
      <c r="I10" s="53"/>
    </row>
    <row r="11" spans="3:9" s="18" customFormat="1" ht="25.5" customHeight="1" x14ac:dyDescent="0.2">
      <c r="C11" s="319" t="s">
        <v>4909</v>
      </c>
      <c r="D11" s="320">
        <v>0</v>
      </c>
      <c r="E11" s="252" t="s">
        <v>5578</v>
      </c>
      <c r="F11" s="253">
        <v>4747213224</v>
      </c>
      <c r="G11" s="321" t="s">
        <v>1674</v>
      </c>
      <c r="H11" s="53"/>
      <c r="I11" s="53"/>
    </row>
    <row r="12" spans="3:9" s="18" customFormat="1" x14ac:dyDescent="0.2">
      <c r="C12" s="319" t="s">
        <v>4907</v>
      </c>
      <c r="D12" s="320">
        <v>0</v>
      </c>
      <c r="E12" s="252" t="s">
        <v>5578</v>
      </c>
      <c r="F12" s="253">
        <v>6230717375</v>
      </c>
      <c r="G12" s="321" t="s">
        <v>1674</v>
      </c>
      <c r="H12" s="53"/>
      <c r="I12" s="53"/>
    </row>
    <row r="13" spans="3:9" s="18" customFormat="1" ht="25.5" customHeight="1" x14ac:dyDescent="0.2">
      <c r="C13" s="319" t="s">
        <v>4907</v>
      </c>
      <c r="D13" s="320">
        <v>0</v>
      </c>
      <c r="E13" s="252" t="s">
        <v>5578</v>
      </c>
      <c r="F13" s="253">
        <v>9547846570</v>
      </c>
      <c r="G13" s="321" t="s">
        <v>5176</v>
      </c>
      <c r="H13" s="53"/>
      <c r="I13" s="409"/>
    </row>
    <row r="14" spans="3:9" s="18" customFormat="1" x14ac:dyDescent="0.2">
      <c r="C14" s="485"/>
      <c r="D14" s="486"/>
      <c r="E14" s="205"/>
      <c r="F14" s="487"/>
      <c r="G14" s="488"/>
      <c r="H14" s="53"/>
      <c r="I14" s="53"/>
    </row>
    <row r="15" spans="3:9" x14ac:dyDescent="0.2">
      <c r="C15" s="74" t="s">
        <v>5924</v>
      </c>
      <c r="D15" s="74"/>
      <c r="E15" s="74"/>
      <c r="F15" s="74"/>
      <c r="G15" s="74"/>
    </row>
    <row r="16" spans="3:9" x14ac:dyDescent="0.2">
      <c r="C16" s="318" t="s">
        <v>109</v>
      </c>
      <c r="D16" s="318" t="s">
        <v>110</v>
      </c>
      <c r="E16" s="318" t="s">
        <v>82</v>
      </c>
      <c r="F16" s="318" t="s">
        <v>2083</v>
      </c>
      <c r="G16" s="318" t="s">
        <v>111</v>
      </c>
    </row>
    <row r="17" spans="3:7" ht="17.25" customHeight="1" x14ac:dyDescent="0.2">
      <c r="C17" s="319" t="s">
        <v>4909</v>
      </c>
      <c r="D17" s="320">
        <v>0</v>
      </c>
      <c r="E17" s="252" t="s">
        <v>4452</v>
      </c>
      <c r="F17" s="253">
        <v>7609609547</v>
      </c>
      <c r="G17" s="321" t="s">
        <v>4908</v>
      </c>
    </row>
    <row r="18" spans="3:7" ht="17.25" customHeight="1" x14ac:dyDescent="0.2">
      <c r="C18" s="319" t="s">
        <v>4907</v>
      </c>
      <c r="D18" s="320">
        <v>0</v>
      </c>
      <c r="E18" s="252" t="s">
        <v>5578</v>
      </c>
      <c r="F18" s="253">
        <v>4188386328</v>
      </c>
      <c r="G18" s="321" t="s">
        <v>1674</v>
      </c>
    </row>
    <row r="19" spans="3:7" ht="17.25" customHeight="1" x14ac:dyDescent="0.2">
      <c r="C19" s="319" t="s">
        <v>4907</v>
      </c>
      <c r="D19" s="320">
        <v>0</v>
      </c>
      <c r="E19" s="252" t="s">
        <v>5578</v>
      </c>
      <c r="F19" s="253">
        <v>3191151452</v>
      </c>
      <c r="G19" s="321" t="s">
        <v>1674</v>
      </c>
    </row>
  </sheetData>
  <mergeCells count="3">
    <mergeCell ref="C6:G6"/>
    <mergeCell ref="C4:E4"/>
    <mergeCell ref="F4:G4"/>
  </mergeCells>
  <hyperlinks>
    <hyperlink ref="G1" location="Indice!A1" display="Indice" xr:uid="{B55906C9-0CF1-4BCE-85F2-DF8019B8AEA7}"/>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C684A-62AB-4D7D-818A-05C94B8DD3C2}">
  <dimension ref="B1:J100"/>
  <sheetViews>
    <sheetView showGridLines="0" tabSelected="1" zoomScale="90" zoomScaleNormal="90" workbookViewId="0">
      <selection activeCell="D1" sqref="D1"/>
    </sheetView>
  </sheetViews>
  <sheetFormatPr baseColWidth="10" defaultColWidth="11.28515625" defaultRowHeight="11.25" x14ac:dyDescent="0.2"/>
  <cols>
    <col min="1" max="2" width="2.28515625" style="119" customWidth="1"/>
    <col min="3" max="3" width="2" style="119" customWidth="1"/>
    <col min="4" max="4" width="27" style="119" bestFit="1" customWidth="1"/>
    <col min="5" max="5" width="27.85546875" style="119" bestFit="1" customWidth="1"/>
    <col min="6" max="6" width="6.7109375" style="120" bestFit="1" customWidth="1"/>
    <col min="7" max="8" width="16.5703125" style="119" customWidth="1"/>
    <col min="9" max="9" width="2.28515625" style="119" customWidth="1"/>
    <col min="10" max="10" width="5" style="119" customWidth="1"/>
    <col min="11" max="16384" width="11.28515625" style="119"/>
  </cols>
  <sheetData>
    <row r="1" spans="2:10" ht="15" x14ac:dyDescent="0.25">
      <c r="E1" s="71" t="s">
        <v>5581</v>
      </c>
      <c r="H1" s="106" t="s">
        <v>232</v>
      </c>
      <c r="I1" s="30"/>
    </row>
    <row r="2" spans="2:10" ht="14.25" x14ac:dyDescent="0.2">
      <c r="I2" s="30"/>
    </row>
    <row r="3" spans="2:10" ht="15" x14ac:dyDescent="0.25">
      <c r="B3" s="834" t="s">
        <v>4709</v>
      </c>
      <c r="C3" s="834"/>
      <c r="D3" s="834"/>
      <c r="E3" s="834"/>
      <c r="F3" s="834"/>
      <c r="G3" s="834"/>
      <c r="H3" s="834"/>
      <c r="I3" s="30"/>
    </row>
    <row r="4" spans="2:10" ht="15" customHeight="1" x14ac:dyDescent="0.25">
      <c r="B4" s="834" t="s">
        <v>5788</v>
      </c>
      <c r="C4" s="834"/>
      <c r="D4" s="834"/>
      <c r="E4" s="834"/>
      <c r="F4" s="834"/>
      <c r="G4" s="834"/>
      <c r="H4" s="834"/>
      <c r="I4" s="30"/>
    </row>
    <row r="5" spans="2:10" ht="14.25" x14ac:dyDescent="0.2">
      <c r="B5" s="835" t="s">
        <v>169</v>
      </c>
      <c r="C5" s="835"/>
      <c r="D5" s="835"/>
      <c r="E5" s="835"/>
      <c r="F5" s="835"/>
      <c r="G5" s="835"/>
      <c r="H5" s="835"/>
      <c r="I5" s="30"/>
    </row>
    <row r="6" spans="2:10" ht="12" x14ac:dyDescent="0.2">
      <c r="B6" s="28"/>
      <c r="C6" s="28"/>
      <c r="D6" s="28"/>
      <c r="E6" s="28"/>
      <c r="F6" s="121"/>
      <c r="G6" s="122">
        <v>45107</v>
      </c>
      <c r="H6" s="122"/>
    </row>
    <row r="7" spans="2:10" ht="12.75" x14ac:dyDescent="0.2">
      <c r="B7" s="28"/>
      <c r="C7" s="28"/>
      <c r="D7" s="838" t="s">
        <v>131</v>
      </c>
      <c r="E7" s="839"/>
      <c r="F7" s="346" t="s">
        <v>130</v>
      </c>
      <c r="G7" s="347">
        <v>45107</v>
      </c>
      <c r="H7" s="347">
        <v>44926</v>
      </c>
    </row>
    <row r="8" spans="2:10" ht="12.75" x14ac:dyDescent="0.2">
      <c r="C8" s="28"/>
      <c r="D8" s="838"/>
      <c r="E8" s="839"/>
      <c r="F8" s="348"/>
      <c r="G8" s="349"/>
      <c r="H8" s="350"/>
    </row>
    <row r="9" spans="2:10" ht="12.75" x14ac:dyDescent="0.2">
      <c r="B9" s="355"/>
      <c r="C9" s="356"/>
      <c r="D9" s="74" t="s">
        <v>132</v>
      </c>
      <c r="E9" s="18"/>
      <c r="F9" s="125"/>
      <c r="G9" s="18"/>
      <c r="H9" s="18"/>
    </row>
    <row r="10" spans="2:10" ht="15" x14ac:dyDescent="0.25">
      <c r="B10" s="28"/>
      <c r="C10" s="28"/>
      <c r="D10" s="18" t="s">
        <v>133</v>
      </c>
      <c r="E10" s="18"/>
      <c r="F10" s="790">
        <v>3</v>
      </c>
      <c r="G10" s="522">
        <v>2072226.9489999996</v>
      </c>
      <c r="H10" s="302">
        <v>1903452</v>
      </c>
      <c r="I10" s="523"/>
      <c r="J10" s="524"/>
    </row>
    <row r="11" spans="2:10" ht="15" x14ac:dyDescent="0.25">
      <c r="B11" s="28"/>
      <c r="C11" s="28"/>
      <c r="D11" s="18" t="s">
        <v>76</v>
      </c>
      <c r="E11" s="18"/>
      <c r="F11" s="790">
        <v>4</v>
      </c>
      <c r="G11" s="522">
        <v>54157235.808000006</v>
      </c>
      <c r="H11" s="302">
        <v>0</v>
      </c>
      <c r="I11" s="523"/>
      <c r="J11" s="524"/>
    </row>
    <row r="12" spans="2:10" ht="15" x14ac:dyDescent="0.25">
      <c r="B12" s="28"/>
      <c r="C12" s="28"/>
      <c r="D12" s="18" t="s">
        <v>5381</v>
      </c>
      <c r="E12" s="18"/>
      <c r="F12" s="802">
        <v>5</v>
      </c>
      <c r="G12" s="522">
        <v>378335619.14568049</v>
      </c>
      <c r="H12" s="302">
        <v>435272272</v>
      </c>
      <c r="I12" s="523"/>
      <c r="J12" s="524"/>
    </row>
    <row r="13" spans="2:10" ht="15" x14ac:dyDescent="0.25">
      <c r="B13" s="28"/>
      <c r="C13" s="28"/>
      <c r="D13" s="451" t="s">
        <v>5570</v>
      </c>
      <c r="E13" s="18"/>
      <c r="F13" s="802">
        <v>5</v>
      </c>
      <c r="G13" s="522">
        <v>-35437182.724019997</v>
      </c>
      <c r="H13" s="302">
        <v>-37973630</v>
      </c>
      <c r="I13" s="523"/>
      <c r="J13" s="524"/>
    </row>
    <row r="14" spans="2:10" ht="15" x14ac:dyDescent="0.25">
      <c r="B14" s="124"/>
      <c r="C14" s="28"/>
      <c r="D14" s="18" t="s">
        <v>1625</v>
      </c>
      <c r="E14" s="18"/>
      <c r="F14" s="802">
        <v>6</v>
      </c>
      <c r="G14" s="522">
        <v>5492548.1399999997</v>
      </c>
      <c r="H14" s="302">
        <v>2729439</v>
      </c>
      <c r="I14" s="523"/>
      <c r="J14" s="524"/>
    </row>
    <row r="15" spans="2:10" ht="15" x14ac:dyDescent="0.25">
      <c r="B15" s="124"/>
      <c r="C15" s="28"/>
      <c r="D15" s="18" t="s">
        <v>1626</v>
      </c>
      <c r="E15" s="18"/>
      <c r="F15" s="790">
        <v>6</v>
      </c>
      <c r="G15" s="522">
        <v>7278929.557</v>
      </c>
      <c r="H15" s="302">
        <v>6241680</v>
      </c>
      <c r="I15" s="523"/>
      <c r="J15" s="524"/>
    </row>
    <row r="16" spans="2:10" ht="15" x14ac:dyDescent="0.25">
      <c r="B16" s="124"/>
      <c r="C16" s="28"/>
      <c r="D16" s="18" t="s">
        <v>3002</v>
      </c>
      <c r="E16" s="18"/>
      <c r="F16" s="790">
        <v>6</v>
      </c>
      <c r="G16" s="522">
        <v>43116456.048000216</v>
      </c>
      <c r="H16" s="302">
        <v>16152360</v>
      </c>
      <c r="I16" s="523"/>
      <c r="J16" s="524"/>
    </row>
    <row r="17" spans="2:10" ht="15" x14ac:dyDescent="0.25">
      <c r="B17" s="28"/>
      <c r="C17" s="28"/>
      <c r="D17" s="18" t="s">
        <v>135</v>
      </c>
      <c r="E17" s="18"/>
      <c r="F17" s="790">
        <v>10</v>
      </c>
      <c r="G17" s="522">
        <v>0</v>
      </c>
      <c r="H17" s="302">
        <v>0</v>
      </c>
      <c r="I17" s="523"/>
      <c r="J17" s="524"/>
    </row>
    <row r="18" spans="2:10" ht="15" x14ac:dyDescent="0.25">
      <c r="B18" s="28"/>
      <c r="C18" s="28"/>
      <c r="D18" s="18" t="s">
        <v>148</v>
      </c>
      <c r="E18" s="18"/>
      <c r="F18" s="790">
        <v>10</v>
      </c>
      <c r="G18" s="522">
        <v>154510110.17399999</v>
      </c>
      <c r="H18" s="302">
        <v>112706434</v>
      </c>
      <c r="I18" s="523"/>
      <c r="J18" s="524"/>
    </row>
    <row r="19" spans="2:10" ht="14.25" x14ac:dyDescent="0.2">
      <c r="B19" s="28"/>
      <c r="C19" s="28"/>
      <c r="D19" s="18"/>
      <c r="E19" s="18"/>
      <c r="F19" s="760"/>
      <c r="G19" s="522"/>
      <c r="H19" s="522"/>
      <c r="I19" s="523"/>
      <c r="J19" s="524"/>
    </row>
    <row r="20" spans="2:10" ht="14.25" x14ac:dyDescent="0.2">
      <c r="B20" s="28"/>
      <c r="C20" s="28"/>
      <c r="D20" s="74" t="s">
        <v>189</v>
      </c>
      <c r="E20" s="18"/>
      <c r="F20" s="761"/>
      <c r="G20" s="526">
        <v>609525943.09766066</v>
      </c>
      <c r="H20" s="526">
        <v>537032007</v>
      </c>
      <c r="I20" s="523"/>
      <c r="J20" s="524"/>
    </row>
    <row r="21" spans="2:10" ht="14.25" x14ac:dyDescent="0.2">
      <c r="B21" s="28"/>
      <c r="C21" s="28"/>
      <c r="D21" s="74" t="s">
        <v>136</v>
      </c>
      <c r="E21" s="18"/>
      <c r="F21" s="761"/>
      <c r="G21" s="432"/>
      <c r="H21" s="432"/>
      <c r="I21" s="523"/>
      <c r="J21" s="524"/>
    </row>
    <row r="22" spans="2:10" ht="15" x14ac:dyDescent="0.25">
      <c r="B22" s="28"/>
      <c r="C22" s="28"/>
      <c r="D22" s="18" t="s">
        <v>3034</v>
      </c>
      <c r="E22" s="18"/>
      <c r="F22" s="790">
        <v>6</v>
      </c>
      <c r="G22" s="522">
        <v>2514042.4730000002</v>
      </c>
      <c r="H22" s="525">
        <v>1561853</v>
      </c>
      <c r="J22" s="524"/>
    </row>
    <row r="23" spans="2:10" ht="15" x14ac:dyDescent="0.25">
      <c r="B23" s="28"/>
      <c r="C23" s="28"/>
      <c r="D23" s="18" t="s">
        <v>1790</v>
      </c>
      <c r="E23" s="18"/>
      <c r="F23" s="790">
        <v>6</v>
      </c>
      <c r="G23" s="522">
        <v>0</v>
      </c>
      <c r="H23" s="749">
        <v>0</v>
      </c>
      <c r="I23" s="523"/>
      <c r="J23" s="524"/>
    </row>
    <row r="24" spans="2:10" ht="15" x14ac:dyDescent="0.25">
      <c r="B24" s="28"/>
      <c r="C24" s="28"/>
      <c r="D24" s="451" t="s">
        <v>5382</v>
      </c>
      <c r="E24" s="18"/>
      <c r="F24" s="790">
        <v>5</v>
      </c>
      <c r="G24" s="522">
        <v>572303359.96299708</v>
      </c>
      <c r="H24" s="749">
        <v>488045603</v>
      </c>
      <c r="I24" s="523"/>
      <c r="J24" s="524"/>
    </row>
    <row r="25" spans="2:10" ht="15" x14ac:dyDescent="0.25">
      <c r="B25" s="28"/>
      <c r="C25" s="28"/>
      <c r="D25" s="451" t="s">
        <v>5928</v>
      </c>
      <c r="E25" s="18"/>
      <c r="F25" s="790">
        <v>5</v>
      </c>
      <c r="G25" s="522">
        <v>-48937061.856979996</v>
      </c>
      <c r="H25" s="751">
        <v>-64592604</v>
      </c>
      <c r="I25" s="523"/>
      <c r="J25" s="524"/>
    </row>
    <row r="26" spans="2:10" ht="15" x14ac:dyDescent="0.25">
      <c r="B26" s="28"/>
      <c r="C26" s="28"/>
      <c r="D26" s="18" t="s">
        <v>5786</v>
      </c>
      <c r="E26" s="18"/>
      <c r="F26" s="790">
        <v>8</v>
      </c>
      <c r="G26" s="522">
        <v>3564528.98</v>
      </c>
      <c r="H26" s="749">
        <v>135713630</v>
      </c>
      <c r="I26" s="523"/>
      <c r="J26" s="524"/>
    </row>
    <row r="27" spans="2:10" ht="15" x14ac:dyDescent="0.25">
      <c r="B27" s="28"/>
      <c r="C27" s="28"/>
      <c r="D27" s="18" t="s">
        <v>253</v>
      </c>
      <c r="E27" s="18"/>
      <c r="F27" s="790">
        <v>9</v>
      </c>
      <c r="G27" s="522">
        <v>20507758.224999998</v>
      </c>
      <c r="H27" s="749">
        <v>16765780</v>
      </c>
      <c r="I27" s="523"/>
      <c r="J27" s="524"/>
    </row>
    <row r="28" spans="2:10" ht="15" x14ac:dyDescent="0.25">
      <c r="B28" s="28"/>
      <c r="C28" s="28"/>
      <c r="D28" s="18" t="s">
        <v>84</v>
      </c>
      <c r="E28" s="18"/>
      <c r="F28" s="790">
        <v>11</v>
      </c>
      <c r="G28" s="522">
        <v>5779480.2280000001</v>
      </c>
      <c r="H28" s="749">
        <v>7886868</v>
      </c>
      <c r="I28" s="523"/>
      <c r="J28" s="524"/>
    </row>
    <row r="29" spans="2:10" ht="15" x14ac:dyDescent="0.25">
      <c r="B29" s="28"/>
      <c r="C29" s="28"/>
      <c r="D29" s="18" t="s">
        <v>87</v>
      </c>
      <c r="E29" s="18"/>
      <c r="F29" s="790">
        <v>12</v>
      </c>
      <c r="G29" s="522">
        <v>16518002</v>
      </c>
      <c r="H29" s="749">
        <v>16518002</v>
      </c>
      <c r="I29" s="523"/>
      <c r="J29" s="524"/>
    </row>
    <row r="30" spans="2:10" ht="14.25" x14ac:dyDescent="0.2">
      <c r="B30" s="28"/>
      <c r="C30" s="28"/>
      <c r="D30" s="18"/>
      <c r="E30" s="18"/>
      <c r="F30" s="258"/>
      <c r="G30" s="522"/>
      <c r="H30" s="522"/>
      <c r="I30" s="523"/>
      <c r="J30" s="524"/>
    </row>
    <row r="31" spans="2:10" ht="14.25" x14ac:dyDescent="0.2">
      <c r="B31" s="28"/>
      <c r="C31" s="28"/>
      <c r="D31" s="837" t="s">
        <v>200</v>
      </c>
      <c r="E31" s="837"/>
      <c r="F31" s="125"/>
      <c r="G31" s="526">
        <v>572250110.01201725</v>
      </c>
      <c r="H31" s="526">
        <v>601899132</v>
      </c>
      <c r="I31" s="523"/>
      <c r="J31" s="524"/>
    </row>
    <row r="32" spans="2:10" ht="14.25" x14ac:dyDescent="0.2">
      <c r="B32" s="28"/>
      <c r="C32" s="28"/>
      <c r="D32" s="322"/>
      <c r="E32" s="322"/>
      <c r="F32" s="125"/>
      <c r="G32" s="527"/>
      <c r="H32" s="527"/>
      <c r="I32" s="523"/>
      <c r="J32" s="524"/>
    </row>
    <row r="33" spans="2:10" ht="12.75" x14ac:dyDescent="0.2">
      <c r="B33" s="28"/>
      <c r="C33" s="28"/>
      <c r="D33" s="333" t="s">
        <v>149</v>
      </c>
      <c r="E33" s="334"/>
      <c r="F33" s="335"/>
      <c r="G33" s="528">
        <v>1181776053.1096778</v>
      </c>
      <c r="H33" s="528">
        <v>1138931139</v>
      </c>
      <c r="I33" s="432"/>
      <c r="J33" s="524"/>
    </row>
    <row r="34" spans="2:10" ht="15" hidden="1" customHeight="1" x14ac:dyDescent="0.35">
      <c r="B34" s="28"/>
      <c r="C34" s="28"/>
      <c r="D34" s="336"/>
      <c r="E34" s="331"/>
      <c r="F34" s="332"/>
      <c r="G34" s="529" t="e">
        <v>#REF!</v>
      </c>
      <c r="H34" s="530" t="e">
        <v>#REF!</v>
      </c>
      <c r="I34" s="432"/>
      <c r="J34" s="524"/>
    </row>
    <row r="35" spans="2:10" ht="12.75" x14ac:dyDescent="0.2">
      <c r="B35" s="28"/>
      <c r="C35" s="28"/>
      <c r="D35" s="28"/>
      <c r="E35" s="28"/>
      <c r="F35" s="28"/>
      <c r="G35" s="531"/>
      <c r="H35" s="532"/>
      <c r="I35" s="533"/>
      <c r="J35" s="533"/>
    </row>
    <row r="36" spans="2:10" ht="14.25" x14ac:dyDescent="0.2">
      <c r="C36" s="28"/>
      <c r="D36" s="337" t="s">
        <v>150</v>
      </c>
      <c r="E36" s="338"/>
      <c r="F36" s="338"/>
      <c r="G36" s="534"/>
      <c r="H36" s="535"/>
      <c r="I36" s="523"/>
      <c r="J36" s="524"/>
    </row>
    <row r="37" spans="2:10" ht="14.25" x14ac:dyDescent="0.2">
      <c r="B37" s="28"/>
      <c r="C37" s="28"/>
      <c r="D37" s="74" t="s">
        <v>151</v>
      </c>
      <c r="E37" s="18"/>
      <c r="F37" s="125"/>
      <c r="G37" s="522"/>
      <c r="H37" s="524"/>
      <c r="I37" s="523"/>
      <c r="J37" s="524"/>
    </row>
    <row r="38" spans="2:10" ht="15" x14ac:dyDescent="0.25">
      <c r="B38" s="28"/>
      <c r="C38" s="28"/>
      <c r="D38" s="18" t="s">
        <v>77</v>
      </c>
      <c r="E38" s="18"/>
      <c r="F38" s="790">
        <v>13</v>
      </c>
      <c r="G38" s="522">
        <v>7041766.1809999999</v>
      </c>
      <c r="H38" s="749">
        <v>5589898</v>
      </c>
      <c r="I38" s="523"/>
      <c r="J38" s="524"/>
    </row>
    <row r="39" spans="2:10" ht="15" x14ac:dyDescent="0.25">
      <c r="B39" s="28"/>
      <c r="C39" s="28"/>
      <c r="D39" s="18" t="s">
        <v>1635</v>
      </c>
      <c r="E39" s="18"/>
      <c r="F39" s="790">
        <v>14</v>
      </c>
      <c r="G39" s="522">
        <v>49077136.915731609</v>
      </c>
      <c r="H39" s="749">
        <v>16146474</v>
      </c>
      <c r="I39" s="523"/>
      <c r="J39" s="524"/>
    </row>
    <row r="40" spans="2:10" ht="15" x14ac:dyDescent="0.25">
      <c r="B40" s="28"/>
      <c r="C40" s="28"/>
      <c r="D40" s="18" t="s">
        <v>5576</v>
      </c>
      <c r="E40" s="18"/>
      <c r="F40" s="790">
        <v>14</v>
      </c>
      <c r="G40" s="522">
        <v>72598688.284310475</v>
      </c>
      <c r="H40" s="749">
        <v>31171464</v>
      </c>
      <c r="I40" s="523"/>
      <c r="J40" s="524"/>
    </row>
    <row r="41" spans="2:10" ht="15" x14ac:dyDescent="0.25">
      <c r="B41" s="28"/>
      <c r="C41" s="28"/>
      <c r="D41" s="18" t="s">
        <v>5386</v>
      </c>
      <c r="E41" s="18"/>
      <c r="F41" s="790">
        <v>14</v>
      </c>
      <c r="G41" s="522">
        <v>232962681.11882269</v>
      </c>
      <c r="H41" s="522">
        <v>146842020</v>
      </c>
      <c r="I41" s="523"/>
      <c r="J41" s="524"/>
    </row>
    <row r="42" spans="2:10" ht="15" x14ac:dyDescent="0.25">
      <c r="B42" s="28"/>
      <c r="C42" s="28"/>
      <c r="D42" s="18" t="s">
        <v>5681</v>
      </c>
      <c r="E42" s="18"/>
      <c r="F42" s="790">
        <v>14</v>
      </c>
      <c r="G42" s="522">
        <v>40492655</v>
      </c>
      <c r="H42" s="522">
        <v>34395639</v>
      </c>
      <c r="I42" s="523"/>
      <c r="J42" s="524"/>
    </row>
    <row r="43" spans="2:10" ht="15" x14ac:dyDescent="0.25">
      <c r="B43" s="28"/>
      <c r="C43" s="28"/>
      <c r="D43" s="18" t="s">
        <v>49</v>
      </c>
      <c r="E43" s="18"/>
      <c r="F43" s="790">
        <v>16</v>
      </c>
      <c r="G43" s="522">
        <v>963305.8629999999</v>
      </c>
      <c r="H43" s="749">
        <v>1191746</v>
      </c>
      <c r="I43" s="523"/>
      <c r="J43" s="524"/>
    </row>
    <row r="44" spans="2:10" ht="15" x14ac:dyDescent="0.25">
      <c r="B44" s="28"/>
      <c r="C44" s="28"/>
      <c r="D44" s="18" t="s">
        <v>50</v>
      </c>
      <c r="E44" s="18"/>
      <c r="F44" s="790">
        <v>17</v>
      </c>
      <c r="G44" s="522">
        <v>10528605.77</v>
      </c>
      <c r="H44" s="749">
        <v>8223204</v>
      </c>
      <c r="I44" s="523"/>
      <c r="J44" s="524"/>
    </row>
    <row r="45" spans="2:10" ht="15" x14ac:dyDescent="0.25">
      <c r="B45" s="28"/>
      <c r="C45" s="28"/>
      <c r="D45" s="18" t="s">
        <v>51</v>
      </c>
      <c r="E45" s="18"/>
      <c r="F45" s="790">
        <v>18</v>
      </c>
      <c r="G45" s="522">
        <v>9253910.4459999986</v>
      </c>
      <c r="H45" s="749">
        <v>69915</v>
      </c>
      <c r="I45" s="523"/>
      <c r="J45" s="524"/>
    </row>
    <row r="46" spans="2:10" ht="15" x14ac:dyDescent="0.25">
      <c r="B46" s="28"/>
      <c r="C46" s="28"/>
      <c r="D46" s="18" t="s">
        <v>153</v>
      </c>
      <c r="E46" s="18"/>
      <c r="F46" s="790">
        <v>19</v>
      </c>
      <c r="G46" s="522">
        <v>99454634.645999983</v>
      </c>
      <c r="H46" s="749">
        <v>15909506</v>
      </c>
      <c r="I46" s="523"/>
      <c r="J46" s="524"/>
    </row>
    <row r="47" spans="2:10" ht="13.7" customHeight="1" x14ac:dyDescent="0.2">
      <c r="B47" s="28"/>
      <c r="C47" s="28"/>
      <c r="D47" s="18"/>
      <c r="E47" s="18"/>
      <c r="F47" s="760"/>
      <c r="G47" s="522"/>
      <c r="H47" s="522"/>
      <c r="I47" s="523"/>
      <c r="J47" s="524"/>
    </row>
    <row r="48" spans="2:10" ht="14.25" x14ac:dyDescent="0.2">
      <c r="B48" s="28"/>
      <c r="C48" s="28"/>
      <c r="D48" s="74" t="s">
        <v>152</v>
      </c>
      <c r="E48" s="18"/>
      <c r="F48" s="761"/>
      <c r="G48" s="526">
        <v>522373384.22486472</v>
      </c>
      <c r="H48" s="526">
        <v>259539866</v>
      </c>
      <c r="I48" s="523"/>
      <c r="J48" s="810"/>
    </row>
    <row r="49" spans="2:10" ht="14.25" x14ac:dyDescent="0.2">
      <c r="B49" s="28"/>
      <c r="C49" s="28"/>
      <c r="D49" s="74" t="s">
        <v>154</v>
      </c>
      <c r="E49" s="18"/>
      <c r="F49" s="761"/>
      <c r="G49" s="432"/>
      <c r="H49" s="432"/>
      <c r="I49" s="523"/>
      <c r="J49" s="524"/>
    </row>
    <row r="50" spans="2:10" ht="15" x14ac:dyDescent="0.25">
      <c r="B50" s="28"/>
      <c r="C50" s="28"/>
      <c r="D50" s="18" t="s">
        <v>1636</v>
      </c>
      <c r="E50" s="18"/>
      <c r="F50" s="790">
        <v>14</v>
      </c>
      <c r="G50" s="522">
        <v>71390738.480000004</v>
      </c>
      <c r="H50" s="749">
        <v>165047554</v>
      </c>
      <c r="I50" s="523"/>
      <c r="J50" s="524"/>
    </row>
    <row r="51" spans="2:10" ht="15" x14ac:dyDescent="0.25">
      <c r="B51" s="28"/>
      <c r="C51" s="28"/>
      <c r="D51" s="18" t="s">
        <v>1637</v>
      </c>
      <c r="E51" s="18"/>
      <c r="F51" s="790">
        <v>14</v>
      </c>
      <c r="G51" s="522">
        <v>24220166.569786001</v>
      </c>
      <c r="H51" s="749">
        <v>131351253</v>
      </c>
      <c r="I51" s="523"/>
      <c r="J51" s="524"/>
    </row>
    <row r="52" spans="2:10" ht="15" x14ac:dyDescent="0.25">
      <c r="B52" s="28"/>
      <c r="C52" s="28"/>
      <c r="D52" s="18" t="s">
        <v>4628</v>
      </c>
      <c r="E52" s="18"/>
      <c r="F52" s="790">
        <v>14</v>
      </c>
      <c r="G52" s="522">
        <v>38773747.990752995</v>
      </c>
      <c r="H52" s="749">
        <v>25588056</v>
      </c>
      <c r="I52" s="523"/>
      <c r="J52" s="524"/>
    </row>
    <row r="53" spans="2:10" ht="15" x14ac:dyDescent="0.25">
      <c r="B53" s="28"/>
      <c r="C53" s="28"/>
      <c r="D53" t="s">
        <v>5387</v>
      </c>
      <c r="E53" s="18"/>
      <c r="F53" s="790">
        <v>14</v>
      </c>
      <c r="G53" s="522">
        <v>84039445</v>
      </c>
      <c r="H53" s="525">
        <v>104988081</v>
      </c>
      <c r="I53" s="523"/>
      <c r="J53" s="524"/>
    </row>
    <row r="54" spans="2:10" ht="15" x14ac:dyDescent="0.25">
      <c r="B54" s="28"/>
      <c r="C54" s="28"/>
      <c r="D54" s="18" t="s">
        <v>3005</v>
      </c>
      <c r="E54" s="18"/>
      <c r="F54" s="790">
        <v>14</v>
      </c>
      <c r="G54" s="522">
        <v>21315887.820596993</v>
      </c>
      <c r="H54" s="749">
        <v>32503514</v>
      </c>
      <c r="I54" s="523"/>
      <c r="J54" s="524"/>
    </row>
    <row r="55" spans="2:10" ht="21" customHeight="1" x14ac:dyDescent="0.2">
      <c r="B55" s="28"/>
      <c r="C55" s="28"/>
      <c r="D55" s="74" t="s">
        <v>202</v>
      </c>
      <c r="E55" s="18"/>
      <c r="F55" s="125"/>
      <c r="G55" s="526">
        <v>239739985.86113599</v>
      </c>
      <c r="H55" s="526">
        <v>459478458</v>
      </c>
      <c r="I55" s="523"/>
      <c r="J55" s="524"/>
    </row>
    <row r="56" spans="2:10" ht="14.25" x14ac:dyDescent="0.2">
      <c r="B56" s="28"/>
      <c r="C56" s="28"/>
      <c r="D56" s="18"/>
      <c r="E56" s="352"/>
      <c r="F56" s="257"/>
      <c r="G56" s="432"/>
      <c r="H56" s="524"/>
      <c r="I56" s="523"/>
      <c r="J56" s="524"/>
    </row>
    <row r="57" spans="2:10" ht="14.25" x14ac:dyDescent="0.2">
      <c r="C57" s="28"/>
      <c r="D57" s="141" t="s">
        <v>254</v>
      </c>
      <c r="E57" s="141"/>
      <c r="F57" s="330"/>
      <c r="G57" s="536">
        <v>762113370.08600068</v>
      </c>
      <c r="H57" s="536">
        <v>719018324</v>
      </c>
      <c r="I57" s="523"/>
      <c r="J57" s="524"/>
    </row>
    <row r="58" spans="2:10" ht="14.25" x14ac:dyDescent="0.2">
      <c r="B58" s="28"/>
      <c r="C58" s="28"/>
      <c r="D58" s="339" t="s">
        <v>32</v>
      </c>
      <c r="E58" s="340"/>
      <c r="F58" s="341"/>
      <c r="G58" s="537"/>
      <c r="H58" s="538"/>
      <c r="I58" s="523"/>
      <c r="J58" s="524"/>
    </row>
    <row r="59" spans="2:10" ht="15" x14ac:dyDescent="0.25">
      <c r="B59" s="28"/>
      <c r="C59" s="28"/>
      <c r="D59" s="18" t="s">
        <v>155</v>
      </c>
      <c r="E59" s="18"/>
      <c r="F59" s="790">
        <v>20</v>
      </c>
      <c r="G59" s="522">
        <v>387751000</v>
      </c>
      <c r="H59" s="525">
        <v>377818000</v>
      </c>
      <c r="I59" s="523"/>
      <c r="J59" s="524"/>
    </row>
    <row r="60" spans="2:10" ht="15" x14ac:dyDescent="0.25">
      <c r="B60" s="28"/>
      <c r="C60" s="28"/>
      <c r="D60" s="18" t="s">
        <v>1708</v>
      </c>
      <c r="E60" s="18"/>
      <c r="F60" s="790">
        <v>20</v>
      </c>
      <c r="G60" s="522">
        <v>93720.846000000005</v>
      </c>
      <c r="H60" s="525">
        <v>75941</v>
      </c>
      <c r="I60" s="523"/>
      <c r="J60" s="524"/>
    </row>
    <row r="61" spans="2:10" ht="15" x14ac:dyDescent="0.25">
      <c r="B61" s="124"/>
      <c r="C61" s="28"/>
      <c r="D61" s="18" t="s">
        <v>34</v>
      </c>
      <c r="E61" s="18"/>
      <c r="F61" s="790">
        <v>21</v>
      </c>
      <c r="G61" s="522">
        <v>2686623.3309999998</v>
      </c>
      <c r="H61" s="525">
        <v>2686623</v>
      </c>
      <c r="I61" s="523"/>
      <c r="J61" s="524"/>
    </row>
    <row r="62" spans="2:10" ht="15" x14ac:dyDescent="0.25">
      <c r="B62" s="28"/>
      <c r="C62" s="28"/>
      <c r="D62" s="18" t="s">
        <v>59</v>
      </c>
      <c r="E62" s="18"/>
      <c r="F62" s="790">
        <v>21</v>
      </c>
      <c r="G62" s="522">
        <v>15446640.130000001</v>
      </c>
      <c r="H62" s="525">
        <v>14264717</v>
      </c>
      <c r="I62" s="523"/>
      <c r="J62" s="524"/>
    </row>
    <row r="63" spans="2:10" ht="15" customHeight="1" x14ac:dyDescent="0.25">
      <c r="B63" s="28"/>
      <c r="C63" s="28"/>
      <c r="D63" s="18" t="s">
        <v>156</v>
      </c>
      <c r="E63" s="18"/>
      <c r="F63" s="790">
        <v>21</v>
      </c>
      <c r="G63" s="522">
        <v>0</v>
      </c>
      <c r="H63" s="525">
        <v>0</v>
      </c>
      <c r="I63" s="523"/>
      <c r="J63" s="524"/>
    </row>
    <row r="64" spans="2:10" ht="15" customHeight="1" x14ac:dyDescent="0.25">
      <c r="B64" s="28"/>
      <c r="C64" s="28"/>
      <c r="D64" s="18" t="s">
        <v>52</v>
      </c>
      <c r="E64" s="18"/>
      <c r="F64" s="790">
        <v>22</v>
      </c>
      <c r="G64" s="522">
        <v>0</v>
      </c>
      <c r="H64" s="525">
        <v>0</v>
      </c>
      <c r="I64" s="523"/>
      <c r="J64" s="524"/>
    </row>
    <row r="65" spans="2:10" ht="15" x14ac:dyDescent="0.25">
      <c r="B65" s="28"/>
      <c r="C65" s="28"/>
      <c r="D65" s="18" t="s">
        <v>5571</v>
      </c>
      <c r="E65" s="18"/>
      <c r="F65" s="790">
        <v>21</v>
      </c>
      <c r="G65" s="522">
        <v>0</v>
      </c>
      <c r="H65" s="525">
        <v>0</v>
      </c>
      <c r="I65" s="523"/>
      <c r="J65" s="524"/>
    </row>
    <row r="66" spans="2:10" ht="15" x14ac:dyDescent="0.25">
      <c r="B66" s="28"/>
      <c r="C66" s="28"/>
      <c r="D66" s="18" t="s">
        <v>2721</v>
      </c>
      <c r="E66" s="18"/>
      <c r="F66" s="790">
        <v>21</v>
      </c>
      <c r="G66" s="522">
        <v>1429066.3689999999</v>
      </c>
      <c r="H66" s="525">
        <v>1429066</v>
      </c>
      <c r="I66" s="523"/>
      <c r="J66" s="524"/>
    </row>
    <row r="67" spans="2:10" ht="15" x14ac:dyDescent="0.25">
      <c r="B67" s="28"/>
      <c r="C67" s="28"/>
      <c r="D67" s="18" t="s">
        <v>35</v>
      </c>
      <c r="E67" s="18"/>
      <c r="F67" s="790">
        <v>23</v>
      </c>
      <c r="G67" s="522">
        <v>0</v>
      </c>
      <c r="H67" s="525">
        <v>0</v>
      </c>
      <c r="I67" s="523"/>
      <c r="J67" s="524"/>
    </row>
    <row r="68" spans="2:10" ht="15" x14ac:dyDescent="0.25">
      <c r="B68" s="28"/>
      <c r="C68" s="28"/>
      <c r="D68" s="18" t="s">
        <v>1207</v>
      </c>
      <c r="E68" s="18"/>
      <c r="F68" s="790">
        <v>23</v>
      </c>
      <c r="G68" s="522">
        <v>12255632.346999999</v>
      </c>
      <c r="H68" s="525">
        <v>23638468</v>
      </c>
      <c r="I68" s="523"/>
      <c r="J68" s="524"/>
    </row>
    <row r="69" spans="2:10" ht="14.25" x14ac:dyDescent="0.2">
      <c r="B69" s="28"/>
      <c r="C69" s="28"/>
      <c r="D69" s="18" t="s">
        <v>45</v>
      </c>
      <c r="E69" s="18"/>
      <c r="F69" s="125"/>
      <c r="G69" s="539">
        <v>419662683.023</v>
      </c>
      <c r="H69" s="539">
        <v>419912815</v>
      </c>
      <c r="I69" s="523"/>
      <c r="J69" s="524"/>
    </row>
    <row r="70" spans="2:10" ht="14.25" x14ac:dyDescent="0.2">
      <c r="B70" s="28"/>
      <c r="C70" s="28"/>
      <c r="D70" s="18" t="s">
        <v>53</v>
      </c>
      <c r="E70" s="18"/>
      <c r="F70" s="258">
        <v>24</v>
      </c>
      <c r="G70" s="522">
        <v>0</v>
      </c>
      <c r="H70" s="522">
        <v>0</v>
      </c>
      <c r="I70" s="523"/>
      <c r="J70" s="524"/>
    </row>
    <row r="71" spans="2:10" ht="14.25" x14ac:dyDescent="0.2">
      <c r="B71" s="28"/>
      <c r="C71" s="28"/>
      <c r="D71" s="18"/>
      <c r="E71" s="18"/>
      <c r="F71" s="353"/>
      <c r="G71" s="522"/>
      <c r="H71" s="536"/>
      <c r="I71" s="523"/>
      <c r="J71" s="524"/>
    </row>
    <row r="72" spans="2:10" ht="14.25" x14ac:dyDescent="0.2">
      <c r="B72" s="28"/>
      <c r="C72" s="28"/>
      <c r="D72" s="342" t="s">
        <v>157</v>
      </c>
      <c r="E72" s="343"/>
      <c r="F72" s="335"/>
      <c r="G72" s="528">
        <v>419662683.023</v>
      </c>
      <c r="H72" s="535">
        <v>419912815</v>
      </c>
      <c r="I72" s="523"/>
      <c r="J72" s="524"/>
    </row>
    <row r="73" spans="2:10" ht="14.25" x14ac:dyDescent="0.2">
      <c r="B73" s="28"/>
      <c r="C73" s="28"/>
      <c r="D73" s="337" t="s">
        <v>158</v>
      </c>
      <c r="E73" s="344"/>
      <c r="F73" s="345"/>
      <c r="G73" s="540">
        <v>1181776053.1090007</v>
      </c>
      <c r="H73" s="540">
        <v>1138931139</v>
      </c>
      <c r="I73" s="523"/>
      <c r="J73" s="524"/>
    </row>
    <row r="74" spans="2:10" ht="14.25" x14ac:dyDescent="0.2">
      <c r="C74" s="28"/>
      <c r="D74" s="18"/>
      <c r="E74" s="18"/>
      <c r="F74" s="125"/>
      <c r="G74" s="354"/>
      <c r="I74" s="30"/>
    </row>
    <row r="75" spans="2:10" ht="14.25" x14ac:dyDescent="0.2">
      <c r="B75" s="28"/>
      <c r="C75" s="28"/>
      <c r="D75" s="74" t="s">
        <v>251</v>
      </c>
      <c r="E75" s="18"/>
      <c r="F75" s="125"/>
      <c r="G75" s="432">
        <v>-6.771087646484375E-4</v>
      </c>
      <c r="H75" s="432">
        <v>0</v>
      </c>
      <c r="I75" s="30"/>
    </row>
    <row r="76" spans="2:10" ht="14.25" x14ac:dyDescent="0.2">
      <c r="B76" s="28"/>
      <c r="C76" s="28"/>
      <c r="D76" s="2"/>
      <c r="E76" s="2"/>
      <c r="F76" s="108"/>
      <c r="G76" s="327"/>
      <c r="H76" s="327"/>
      <c r="I76" s="30"/>
      <c r="J76" s="691"/>
    </row>
    <row r="77" spans="2:10" ht="14.25" x14ac:dyDescent="0.2">
      <c r="B77" s="28"/>
      <c r="C77" s="28"/>
      <c r="D77" s="2"/>
      <c r="E77" s="2"/>
      <c r="F77" s="108"/>
      <c r="G77" s="692"/>
      <c r="H77" s="692"/>
      <c r="I77" s="30"/>
      <c r="J77" s="687"/>
    </row>
    <row r="78" spans="2:10" ht="12.75" x14ac:dyDescent="0.2">
      <c r="B78" s="28"/>
      <c r="C78" s="28"/>
      <c r="D78" s="2"/>
      <c r="E78" s="2"/>
      <c r="F78" s="108"/>
      <c r="G78" s="327"/>
      <c r="H78" s="327"/>
      <c r="J78" s="688"/>
    </row>
    <row r="79" spans="2:10" ht="12.75" x14ac:dyDescent="0.2">
      <c r="B79" s="28"/>
      <c r="C79" s="28"/>
      <c r="D79" s="2"/>
      <c r="E79" s="2"/>
      <c r="F79" s="108"/>
      <c r="G79" s="685"/>
      <c r="H79" s="2"/>
      <c r="J79" s="688"/>
    </row>
    <row r="80" spans="2:10" ht="12.75" x14ac:dyDescent="0.2">
      <c r="B80" s="28"/>
      <c r="C80" s="28"/>
      <c r="D80" s="2"/>
      <c r="E80" s="2"/>
      <c r="F80" s="108"/>
      <c r="G80" s="684"/>
      <c r="H80" s="2"/>
    </row>
    <row r="81" spans="2:10" s="127" customFormat="1" ht="15" x14ac:dyDescent="0.2">
      <c r="B81" s="126"/>
      <c r="C81" s="28"/>
      <c r="D81" s="2"/>
      <c r="E81" s="2"/>
      <c r="F81" s="108"/>
      <c r="G81" s="686"/>
      <c r="H81" s="686"/>
      <c r="I81" s="119"/>
      <c r="J81" s="119"/>
    </row>
    <row r="82" spans="2:10" s="127" customFormat="1" ht="15" x14ac:dyDescent="0.2">
      <c r="C82" s="28"/>
      <c r="D82" s="137"/>
      <c r="E82" s="137"/>
      <c r="F82" s="115"/>
      <c r="G82" s="836"/>
      <c r="H82" s="836"/>
      <c r="I82" s="119"/>
    </row>
    <row r="83" spans="2:10" s="127" customFormat="1" ht="15" x14ac:dyDescent="0.2">
      <c r="B83" s="126"/>
      <c r="C83" s="28"/>
      <c r="D83" s="138"/>
      <c r="E83" s="139"/>
      <c r="F83" s="140"/>
      <c r="G83" s="832"/>
      <c r="H83" s="832"/>
      <c r="I83" s="119"/>
    </row>
    <row r="84" spans="2:10" s="127" customFormat="1" ht="15" x14ac:dyDescent="0.2">
      <c r="B84" s="126"/>
      <c r="C84" s="28"/>
      <c r="D84" s="29"/>
      <c r="E84" s="74"/>
      <c r="F84" s="109"/>
      <c r="G84" s="74"/>
      <c r="H84" s="74"/>
      <c r="I84" s="119"/>
    </row>
    <row r="85" spans="2:10" s="127" customFormat="1" ht="15" x14ac:dyDescent="0.2">
      <c r="B85" s="126"/>
      <c r="C85" s="28"/>
      <c r="D85" s="29"/>
      <c r="E85" s="74"/>
      <c r="F85" s="109"/>
      <c r="G85" s="74"/>
      <c r="H85" s="74"/>
      <c r="I85" s="119"/>
    </row>
    <row r="86" spans="2:10" s="127" customFormat="1" ht="15" x14ac:dyDescent="0.2">
      <c r="C86" s="28"/>
      <c r="D86" s="29"/>
      <c r="E86" s="74"/>
      <c r="F86" s="109"/>
      <c r="G86" s="74"/>
      <c r="H86" s="74"/>
    </row>
    <row r="87" spans="2:10" s="127" customFormat="1" ht="15" x14ac:dyDescent="0.2">
      <c r="C87" s="28"/>
      <c r="D87" s="2"/>
      <c r="E87" s="2"/>
      <c r="F87" s="108"/>
      <c r="G87" s="833"/>
      <c r="H87" s="833"/>
    </row>
    <row r="88" spans="2:10" s="128" customFormat="1" ht="15.75" x14ac:dyDescent="0.25">
      <c r="C88" s="28"/>
      <c r="D88" s="74"/>
      <c r="E88" s="74"/>
      <c r="F88" s="109"/>
      <c r="G88" s="832"/>
      <c r="H88" s="832"/>
      <c r="I88" s="127"/>
      <c r="J88" s="127"/>
    </row>
    <row r="89" spans="2:10" ht="15.75" x14ac:dyDescent="0.25">
      <c r="B89" s="2"/>
      <c r="C89" s="28"/>
      <c r="D89" s="141"/>
      <c r="E89" s="141"/>
      <c r="F89" s="109"/>
      <c r="G89" s="74"/>
      <c r="H89" s="74"/>
      <c r="I89" s="127"/>
      <c r="J89" s="128"/>
    </row>
    <row r="90" spans="2:10" ht="12.75" x14ac:dyDescent="0.2">
      <c r="C90" s="28"/>
      <c r="D90" s="123"/>
      <c r="E90" s="33"/>
      <c r="F90" s="108"/>
      <c r="G90" s="33"/>
      <c r="H90" s="33"/>
    </row>
    <row r="91" spans="2:10" ht="12.75" x14ac:dyDescent="0.2">
      <c r="C91" s="28"/>
      <c r="D91" s="116"/>
      <c r="E91" s="74"/>
      <c r="F91" s="109"/>
      <c r="G91" s="74"/>
      <c r="H91" s="74"/>
    </row>
    <row r="92" spans="2:10" ht="12.75" x14ac:dyDescent="0.2">
      <c r="C92" s="28"/>
      <c r="D92" s="2"/>
      <c r="E92" s="110"/>
      <c r="F92" s="111"/>
      <c r="G92" s="110"/>
      <c r="H92" s="110"/>
    </row>
    <row r="93" spans="2:10" ht="12.75" x14ac:dyDescent="0.2">
      <c r="C93" s="28"/>
      <c r="D93" s="2"/>
      <c r="E93" s="110"/>
      <c r="F93" s="111"/>
      <c r="G93" s="110"/>
      <c r="H93" s="110"/>
    </row>
    <row r="94" spans="2:10" ht="12.75" x14ac:dyDescent="0.2">
      <c r="C94" s="28"/>
      <c r="D94" s="2"/>
      <c r="E94" s="110"/>
      <c r="F94" s="111"/>
      <c r="G94" s="110"/>
      <c r="H94" s="110"/>
    </row>
    <row r="95" spans="2:10" ht="12.75" x14ac:dyDescent="0.2">
      <c r="C95" s="28"/>
      <c r="D95" s="2"/>
      <c r="E95" s="110"/>
      <c r="F95" s="111"/>
      <c r="G95" s="110"/>
      <c r="H95" s="110"/>
    </row>
    <row r="96" spans="2:10" ht="12.75" x14ac:dyDescent="0.2">
      <c r="C96" s="28"/>
      <c r="D96" s="2"/>
      <c r="E96" s="110"/>
      <c r="F96" s="111"/>
      <c r="G96" s="110"/>
      <c r="H96" s="110"/>
    </row>
    <row r="97" spans="4:8" ht="12.75" x14ac:dyDescent="0.2">
      <c r="D97" s="2"/>
      <c r="E97" s="2"/>
      <c r="F97" s="108"/>
      <c r="G97" s="2"/>
      <c r="H97" s="2"/>
    </row>
    <row r="98" spans="4:8" x14ac:dyDescent="0.2">
      <c r="D98" s="133"/>
      <c r="F98" s="132"/>
    </row>
    <row r="99" spans="4:8" x14ac:dyDescent="0.2">
      <c r="D99" s="129"/>
      <c r="E99" s="130"/>
      <c r="F99" s="131"/>
      <c r="G99" s="130"/>
      <c r="H99" s="130"/>
    </row>
    <row r="100" spans="4:8" x14ac:dyDescent="0.2">
      <c r="E100" s="130"/>
      <c r="F100" s="134"/>
      <c r="G100" s="130"/>
      <c r="H100" s="130"/>
    </row>
  </sheetData>
  <mergeCells count="10">
    <mergeCell ref="G88:H88"/>
    <mergeCell ref="G87:H87"/>
    <mergeCell ref="G83:H83"/>
    <mergeCell ref="B3:H3"/>
    <mergeCell ref="B5:H5"/>
    <mergeCell ref="G82:H82"/>
    <mergeCell ref="D31:E31"/>
    <mergeCell ref="B4:H4"/>
    <mergeCell ref="D8:E8"/>
    <mergeCell ref="D7:E7"/>
  </mergeCells>
  <hyperlinks>
    <hyperlink ref="F65" location="' Nota 21'!A1" display="' Nota 21'!A1" xr:uid="{6ECDAE52-DDCC-447B-85F9-2783A86A7F8E}"/>
    <hyperlink ref="F60" location="'Nota 20'!A1" display="'Nota 20'!A1" xr:uid="{9B02C3A1-4533-4337-92C6-EC23F7C3A702}"/>
    <hyperlink ref="F15" location="'Nota 6'!A1" display="'Nota 6'!A1" xr:uid="{7B19480A-4519-467D-AD23-762E0067048E}"/>
    <hyperlink ref="F14" location="'Nota 6'!A1" display="'Nota 6'!A1" xr:uid="{83CBB047-FA2C-4D42-8F23-25729C54A433}"/>
    <hyperlink ref="F68" location="'Nota 23'!A1" display="'Nota 23'!A1" xr:uid="{7A3891CB-42AA-499E-A86B-3CB79B6911DD}"/>
    <hyperlink ref="H1" location="Indice!A1" display="Indice" xr:uid="{1995351A-62D5-4BBF-BF2D-0AEAC827BD51}"/>
    <hyperlink ref="F70" location="'Nota 24'!A1" display="'Nota 24'!A1" xr:uid="{4C4F6FC5-317A-4F65-AEED-40D221276940}"/>
    <hyperlink ref="F67" location="'Nota 23'!A1" display="'Nota 23'!A1" xr:uid="{0A558DA3-C6E3-4115-A184-B2492E58980B}"/>
    <hyperlink ref="F63" location="' Nota 21'!A1" display="' Nota 21'!A1" xr:uid="{E4D23BCE-73EA-4363-A596-F7EF7050B69D}"/>
    <hyperlink ref="F62" location="' Nota 21'!A1" display="' Nota 21'!A1" xr:uid="{051831EE-3341-4608-8D0E-7A92D9DF9E5C}"/>
    <hyperlink ref="F61" location="' Nota 21'!A1" display="' Nota 21'!A1" xr:uid="{7F9C8EA1-B3FC-4722-BF83-C63D22A27DB2}"/>
    <hyperlink ref="F64" location="'Nota 22'!A1" display="'Nota 22'!A1" xr:uid="{3EB83E77-99D5-4BFF-8217-94B5E0B1393E}"/>
    <hyperlink ref="F59" location="'Nota 20'!A1" display="'Nota 20'!A1" xr:uid="{077FE29A-1ECE-4E54-A150-61BD60949F5A}"/>
    <hyperlink ref="F46" location="'Nota 19'!A1" display="'Nota 19'!A1" xr:uid="{C042CB66-791F-4BDE-BAA9-4269B7620A6E}"/>
    <hyperlink ref="F45" location="'Nota 18'!A1" display="'Nota 18'!A1" xr:uid="{4AFAEF0E-9A00-4EA9-B759-3B87A1178CB4}"/>
    <hyperlink ref="F44" location="'Nota 17'!A1" display="'Nota 17'!A1" xr:uid="{28DD394C-7813-461E-A681-73E77491F079}"/>
    <hyperlink ref="F43" location="'Nota 16'!A1" display="'Nota 16'!A1" xr:uid="{845C6703-B37A-460B-9E4C-87625FD09320}"/>
    <hyperlink ref="F38" location="'Nota 13'!A1" display="'Nota 13'!A1" xr:uid="{C1F0D287-B1C3-48C7-BF34-CC2232FD760D}"/>
    <hyperlink ref="F29" location="'Nota 12'!A1" display="'Nota 12'!A1" xr:uid="{C2ECAF2D-742A-4F71-AB66-20AAD41DB6B8}"/>
    <hyperlink ref="F28" location="'Nota 11'!A1" display="'Nota 11'!A1" xr:uid="{F440FF29-1EF9-4D08-9C49-422EBE63E961}"/>
    <hyperlink ref="F22" location="'Nota 6'!A1" display="'Nota 6'!A1" xr:uid="{DD246D08-8AC6-4241-B2B6-5F4DFAB865F5}"/>
    <hyperlink ref="F16" location="'Nota 6'!A1" display="'Nota 6'!A1" xr:uid="{8C193921-E648-46BD-BE53-24C5DDED1ACA}"/>
    <hyperlink ref="F11" location="'Nota 4'!A1" display="'Nota 4'!A1" xr:uid="{07731A85-4903-45AC-9B36-A8181C1B1372}"/>
    <hyperlink ref="F10" location="'Nota 3'!A1" display="'Nota 3'!A1" xr:uid="{B44C21D5-55DC-4E07-86A9-C529210D1760}"/>
    <hyperlink ref="F17" location="'Nota 7'!A1" display="'Nota 7'!A1" xr:uid="{FEA586CC-D2CC-4811-A9D1-AE43869F5734}"/>
    <hyperlink ref="F27" location="'Nota 9'!A1" display="'Nota 9'!A1" xr:uid="{A490FB69-B19B-47AE-B845-783003CEBE54}"/>
    <hyperlink ref="F13" location="'Nota 5 '!Área_de_impresión" display="'Nota 5 '!Área_de_impresión" xr:uid="{F81928F7-D39E-4587-88A8-8DDD7874D98B}"/>
    <hyperlink ref="F24:F25" location="'Nota 5 '!Área_de_impresión" display="'Nota 5 '!Área_de_impresión" xr:uid="{C470E5EA-E359-4272-B1DB-B6BF6D1329C7}"/>
    <hyperlink ref="F23" location="'Nota 6'!A1" display="'Nota 6'!A1" xr:uid="{44B1DE9F-AF4B-4067-9F30-CB64B3045539}"/>
    <hyperlink ref="F18" location="'Nota 10'!Área_de_impresión" display="'Nota 10'!Área_de_impresión" xr:uid="{7138AC4D-F21C-4A34-B7A1-945257CCD918}"/>
    <hyperlink ref="F26" location="'Nota 8'!A1" display="'Nota 8'!A1" xr:uid="{7C12DD8C-C3C9-4A16-ACE6-7D3C9916AF04}"/>
    <hyperlink ref="F42" location="'Nota 14'!A1" display="'Nota 14'!A1" xr:uid="{9E9C6506-70BE-4E4B-9EFD-A4D4648393EB}"/>
    <hyperlink ref="F39" location="'Nota 14'!A1" display="'Nota 14'!A1" xr:uid="{5488D3DC-2C27-4561-8EE8-79C67370FD1E}"/>
    <hyperlink ref="F40" location="'Nota 14'!A1" display="'Nota 14'!A1" xr:uid="{1EEFA73E-C7B9-48D2-A156-8B79E3784DB6}"/>
    <hyperlink ref="F41" location="'Nota 14'!A1" display="'Nota 14'!A1" xr:uid="{C952C051-3859-4492-B0AA-FE482E05B797}"/>
    <hyperlink ref="F50" location="'Nota 14'!A1" display="'Nota 14'!A1" xr:uid="{22EB200B-0F03-4D7B-A4BE-2C3164F31F4F}"/>
    <hyperlink ref="F51" location="'Nota 14'!A1" display="'Nota 14'!A1" xr:uid="{53CBD2A6-5503-440F-9E78-B6770CE52CCD}"/>
    <hyperlink ref="F52" location="'Nota 14'!A1" display="'Nota 14'!A1" xr:uid="{5F4EF7AC-B3F1-4265-8E16-4A05CE2D4D59}"/>
    <hyperlink ref="F53" location="'Nota 14'!A1" display="'Nota 14'!A1" xr:uid="{53EB9A35-BF6A-44AA-A0FE-D17106608B1C}"/>
    <hyperlink ref="F54" location="'Nota 14'!A1" display="'Nota 14'!A1" xr:uid="{69D83E88-9FA6-48CF-8BA4-33FB92BA03BA}"/>
    <hyperlink ref="F12" location="'Nota 5 '!Área_de_impresión" display="'Nota 5 '!Área_de_impresión" xr:uid="{5B68A8C4-5481-4E24-803E-7334F3F28717}"/>
  </hyperlinks>
  <printOptions horizontalCentered="1" gridLines="1"/>
  <pageMargins left="0.70866141732283472" right="0.70866141732283472" top="0.45" bottom="0.74803149606299213" header="0.31496062992125984" footer="0.31496062992125984"/>
  <pageSetup paperSize="9" scale="70" orientation="portrait" horizontalDpi="1200" verticalDpi="1200"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C1:P19"/>
  <sheetViews>
    <sheetView showGridLines="0" zoomScale="85" zoomScaleNormal="85" workbookViewId="0">
      <selection activeCell="L34" sqref="L34"/>
    </sheetView>
  </sheetViews>
  <sheetFormatPr baseColWidth="10" defaultColWidth="11.28515625" defaultRowHeight="12.75" x14ac:dyDescent="0.2"/>
  <cols>
    <col min="1" max="2" width="2.28515625" style="2" customWidth="1"/>
    <col min="3" max="7" width="24.28515625" style="35" customWidth="1"/>
    <col min="8" max="8" width="2.28515625" style="35" customWidth="1"/>
    <col min="9" max="9" width="11.28515625" style="35"/>
    <col min="10" max="10" width="17.28515625" style="35" customWidth="1"/>
    <col min="11" max="11" width="2.28515625" style="35" customWidth="1"/>
    <col min="12" max="16" width="11.28515625" style="35"/>
    <col min="17" max="16384" width="11.28515625" style="2"/>
  </cols>
  <sheetData>
    <row r="1" spans="3:16" x14ac:dyDescent="0.2">
      <c r="C1" s="11" t="s">
        <v>5581</v>
      </c>
      <c r="G1" s="149" t="s">
        <v>232</v>
      </c>
    </row>
    <row r="3" spans="3:16" ht="15" x14ac:dyDescent="0.2">
      <c r="C3" s="860" t="s">
        <v>1749</v>
      </c>
      <c r="D3" s="860"/>
      <c r="E3" s="860"/>
      <c r="F3" s="860"/>
      <c r="G3" s="860"/>
    </row>
    <row r="4" spans="3:16" x14ac:dyDescent="0.2">
      <c r="C4" s="215"/>
      <c r="D4" s="215"/>
      <c r="E4" s="215"/>
      <c r="F4" s="215"/>
      <c r="G4" s="215"/>
      <c r="H4" s="215"/>
      <c r="I4" s="215"/>
      <c r="J4" s="215"/>
      <c r="K4" s="215"/>
    </row>
    <row r="5" spans="3:16" s="18" customFormat="1" ht="12.75" customHeight="1" x14ac:dyDescent="0.2">
      <c r="C5" s="927" t="s">
        <v>5938</v>
      </c>
      <c r="D5" s="927"/>
      <c r="E5" s="927"/>
      <c r="F5" s="927"/>
      <c r="G5" s="927"/>
      <c r="H5" s="202"/>
      <c r="I5" s="202"/>
      <c r="J5" s="202"/>
      <c r="K5" s="53"/>
      <c r="L5" s="53"/>
      <c r="M5" s="53"/>
      <c r="N5" s="53"/>
      <c r="O5" s="53"/>
      <c r="P5" s="53"/>
    </row>
    <row r="6" spans="3:16" s="18" customFormat="1" ht="16.5" customHeight="1" x14ac:dyDescent="0.2">
      <c r="C6" s="927"/>
      <c r="D6" s="927"/>
      <c r="E6" s="927"/>
      <c r="F6" s="927"/>
      <c r="G6" s="927"/>
      <c r="H6" s="202"/>
      <c r="I6" s="202"/>
      <c r="J6" s="202"/>
      <c r="K6" s="202"/>
      <c r="L6" s="53"/>
      <c r="M6" s="53"/>
      <c r="N6" s="53"/>
      <c r="O6" s="53"/>
      <c r="P6" s="53"/>
    </row>
    <row r="7" spans="3:16" s="18" customFormat="1" x14ac:dyDescent="0.2">
      <c r="C7" s="53"/>
      <c r="D7" s="53"/>
      <c r="E7" s="53"/>
      <c r="F7" s="53"/>
      <c r="G7" s="53"/>
      <c r="H7" s="53"/>
      <c r="I7" s="53"/>
      <c r="J7" s="53"/>
      <c r="K7" s="53"/>
      <c r="L7" s="53"/>
      <c r="M7" s="53"/>
      <c r="N7" s="53"/>
      <c r="O7" s="53"/>
      <c r="P7" s="53"/>
    </row>
    <row r="8" spans="3:16" s="18" customFormat="1" x14ac:dyDescent="0.2">
      <c r="C8" s="53"/>
      <c r="D8" s="53"/>
      <c r="E8" s="53"/>
      <c r="F8" s="53"/>
      <c r="G8" s="53"/>
      <c r="H8" s="53"/>
      <c r="I8" s="53"/>
      <c r="J8" s="53"/>
      <c r="K8" s="53"/>
      <c r="L8" s="53"/>
      <c r="M8" s="53"/>
      <c r="N8" s="53"/>
      <c r="O8" s="53"/>
      <c r="P8" s="53"/>
    </row>
    <row r="9" spans="3:16" s="18" customFormat="1" x14ac:dyDescent="0.2">
      <c r="C9" s="53"/>
      <c r="D9" s="53"/>
      <c r="E9" s="53"/>
      <c r="F9" s="53"/>
      <c r="G9" s="53"/>
      <c r="H9" s="53"/>
      <c r="I9" s="53"/>
      <c r="J9" s="53"/>
      <c r="K9" s="53"/>
      <c r="L9" s="53"/>
      <c r="M9" s="53"/>
      <c r="N9" s="53"/>
      <c r="O9" s="53"/>
      <c r="P9" s="53"/>
    </row>
    <row r="10" spans="3:16" s="18" customFormat="1" x14ac:dyDescent="0.2">
      <c r="C10" s="53"/>
      <c r="D10" s="53"/>
      <c r="E10" s="53"/>
      <c r="F10" s="53"/>
      <c r="G10" s="53"/>
      <c r="H10" s="53"/>
      <c r="I10" s="53"/>
      <c r="J10" s="53"/>
      <c r="K10" s="53"/>
      <c r="L10" s="53"/>
      <c r="M10" s="53"/>
      <c r="N10" s="53"/>
      <c r="O10" s="53"/>
      <c r="P10" s="53"/>
    </row>
    <row r="11" spans="3:16" s="18" customFormat="1" x14ac:dyDescent="0.2">
      <c r="C11" s="53"/>
      <c r="D11" s="53"/>
      <c r="E11" s="53"/>
      <c r="F11" s="53"/>
      <c r="G11" s="53"/>
      <c r="H11" s="53"/>
      <c r="I11" s="53"/>
      <c r="J11" s="53"/>
      <c r="K11" s="53"/>
      <c r="L11" s="53"/>
      <c r="M11" s="53"/>
      <c r="N11" s="53"/>
      <c r="O11" s="53"/>
      <c r="P11" s="53"/>
    </row>
    <row r="12" spans="3:16" s="18" customFormat="1" x14ac:dyDescent="0.2">
      <c r="C12" s="53"/>
      <c r="D12" s="53"/>
      <c r="E12" s="53"/>
      <c r="F12" s="53"/>
      <c r="G12" s="53"/>
      <c r="H12" s="53"/>
      <c r="I12" s="53"/>
      <c r="J12" s="53"/>
      <c r="K12" s="53"/>
      <c r="L12" s="53"/>
      <c r="M12" s="53"/>
      <c r="N12" s="53"/>
      <c r="O12" s="53"/>
      <c r="P12" s="53"/>
    </row>
    <row r="19" spans="6:6" x14ac:dyDescent="0.2">
      <c r="F19" s="2"/>
    </row>
  </sheetData>
  <mergeCells count="3">
    <mergeCell ref="C5:G6"/>
    <mergeCell ref="C3:E3"/>
    <mergeCell ref="F3:G3"/>
  </mergeCells>
  <hyperlinks>
    <hyperlink ref="G1" location="Indice!A1" display="Indice" xr:uid="{00000000-0004-0000-2900-000000000000}"/>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C1:BA23"/>
  <sheetViews>
    <sheetView showGridLines="0" zoomScale="85" zoomScaleNormal="85" workbookViewId="0">
      <selection activeCell="L34" sqref="L34"/>
    </sheetView>
  </sheetViews>
  <sheetFormatPr baseColWidth="10" defaultColWidth="11.28515625" defaultRowHeight="12.75" x14ac:dyDescent="0.2"/>
  <cols>
    <col min="1" max="2" width="2.28515625" style="2" customWidth="1"/>
    <col min="3" max="3" width="47.85546875" style="35" customWidth="1"/>
    <col min="4" max="5" width="15.7109375" style="35" customWidth="1"/>
    <col min="6" max="6" width="2.28515625" style="35" customWidth="1"/>
    <col min="7" max="9" width="11.28515625" style="35"/>
    <col min="10" max="10" width="2.28515625" style="35" customWidth="1"/>
    <col min="11" max="53" width="11.28515625" style="35"/>
    <col min="54" max="16384" width="11.28515625" style="2"/>
  </cols>
  <sheetData>
    <row r="1" spans="3:13" x14ac:dyDescent="0.2">
      <c r="C1" s="11" t="s">
        <v>5581</v>
      </c>
      <c r="F1" s="149" t="s">
        <v>689</v>
      </c>
    </row>
    <row r="4" spans="3:13" ht="15" x14ac:dyDescent="0.2">
      <c r="C4" s="860" t="s">
        <v>1743</v>
      </c>
      <c r="D4" s="860"/>
      <c r="E4" s="860"/>
    </row>
    <row r="5" spans="3:13" x14ac:dyDescent="0.2">
      <c r="C5" s="94" t="s">
        <v>147</v>
      </c>
    </row>
    <row r="6" spans="3:13" x14ac:dyDescent="0.2">
      <c r="C6" s="1"/>
    </row>
    <row r="7" spans="3:13" s="35" customFormat="1" ht="24" customHeight="1" x14ac:dyDescent="0.2">
      <c r="C7" s="928" t="s">
        <v>238</v>
      </c>
      <c r="D7" s="928"/>
      <c r="E7" s="928"/>
      <c r="F7" s="216"/>
      <c r="G7" s="216"/>
      <c r="H7" s="216"/>
      <c r="I7" s="216"/>
      <c r="J7" s="216"/>
      <c r="K7" s="216"/>
      <c r="L7" s="216"/>
      <c r="M7" s="216"/>
    </row>
    <row r="9" spans="3:13" ht="15" customHeight="1" x14ac:dyDescent="0.2">
      <c r="C9" s="263"/>
      <c r="D9" s="285">
        <v>45107</v>
      </c>
      <c r="E9" s="285">
        <v>44742</v>
      </c>
    </row>
    <row r="10" spans="3:13" x14ac:dyDescent="0.2">
      <c r="C10" s="217" t="s">
        <v>239</v>
      </c>
      <c r="D10" s="218"/>
      <c r="E10" s="218"/>
    </row>
    <row r="11" spans="3:13" x14ac:dyDescent="0.2">
      <c r="C11" s="217" t="s">
        <v>240</v>
      </c>
      <c r="D11" s="218"/>
      <c r="E11" s="218"/>
    </row>
    <row r="12" spans="3:13" x14ac:dyDescent="0.2">
      <c r="C12" s="217" t="s">
        <v>85</v>
      </c>
      <c r="D12" s="218"/>
      <c r="E12" s="218"/>
    </row>
    <row r="13" spans="3:13" x14ac:dyDescent="0.2">
      <c r="C13" s="217" t="s">
        <v>241</v>
      </c>
      <c r="D13" s="218"/>
      <c r="E13" s="218"/>
    </row>
    <row r="14" spans="3:13" x14ac:dyDescent="0.2">
      <c r="C14" s="217" t="s">
        <v>242</v>
      </c>
      <c r="D14" s="219"/>
      <c r="E14" s="218"/>
    </row>
    <row r="15" spans="3:13" x14ac:dyDescent="0.2">
      <c r="C15" s="217" t="s">
        <v>84</v>
      </c>
      <c r="D15" s="219"/>
      <c r="E15" s="218"/>
    </row>
    <row r="16" spans="3:13" x14ac:dyDescent="0.2">
      <c r="C16" s="217" t="s">
        <v>243</v>
      </c>
      <c r="D16" s="219"/>
      <c r="E16" s="218"/>
    </row>
    <row r="17" spans="3:6" x14ac:dyDescent="0.2">
      <c r="C17" s="217" t="s">
        <v>244</v>
      </c>
      <c r="D17" s="219"/>
      <c r="E17" s="218"/>
    </row>
    <row r="18" spans="3:6" x14ac:dyDescent="0.2">
      <c r="C18" s="217" t="s">
        <v>245</v>
      </c>
      <c r="D18" s="219"/>
      <c r="E18" s="218"/>
    </row>
    <row r="19" spans="3:6" x14ac:dyDescent="0.2">
      <c r="C19" s="217" t="s">
        <v>246</v>
      </c>
      <c r="D19" s="219"/>
      <c r="E19" s="218"/>
      <c r="F19" s="2"/>
    </row>
    <row r="20" spans="3:6" x14ac:dyDescent="0.2">
      <c r="C20" s="217" t="s">
        <v>247</v>
      </c>
      <c r="D20" s="219"/>
      <c r="E20" s="218"/>
    </row>
    <row r="21" spans="3:6" ht="25.5" x14ac:dyDescent="0.2">
      <c r="C21" s="217" t="s">
        <v>248</v>
      </c>
      <c r="D21" s="219"/>
      <c r="E21" s="218"/>
    </row>
    <row r="22" spans="3:6" x14ac:dyDescent="0.2">
      <c r="C22" s="217" t="s">
        <v>249</v>
      </c>
      <c r="D22" s="219"/>
      <c r="E22" s="218"/>
    </row>
    <row r="23" spans="3:6" x14ac:dyDescent="0.2">
      <c r="C23" s="284" t="s">
        <v>0</v>
      </c>
      <c r="D23" s="280"/>
      <c r="E23" s="286"/>
    </row>
  </sheetData>
  <mergeCells count="2">
    <mergeCell ref="C4:E4"/>
    <mergeCell ref="C7:E7"/>
  </mergeCells>
  <hyperlinks>
    <hyperlink ref="F1" location="Indice!A1" display="Índice" xr:uid="{00000000-0004-0000-2A00-000000000000}"/>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dimension ref="C1:P19"/>
  <sheetViews>
    <sheetView showGridLines="0" zoomScale="85" zoomScaleNormal="85" workbookViewId="0">
      <selection activeCell="L34" sqref="L34"/>
    </sheetView>
  </sheetViews>
  <sheetFormatPr baseColWidth="10" defaultColWidth="11.42578125" defaultRowHeight="12.75" x14ac:dyDescent="0.2"/>
  <cols>
    <col min="1" max="2" width="2.28515625" style="2" customWidth="1"/>
    <col min="3" max="7" width="24.28515625" style="35" customWidth="1"/>
    <col min="8" max="8" width="2.28515625" style="35" customWidth="1"/>
    <col min="9" max="9" width="11.28515625" style="35"/>
    <col min="10" max="10" width="2.28515625" style="35" customWidth="1"/>
    <col min="11" max="16" width="11.28515625" style="35"/>
    <col min="17" max="16384" width="11.42578125" style="2"/>
  </cols>
  <sheetData>
    <row r="1" spans="3:16" x14ac:dyDescent="0.2">
      <c r="C1" s="11" t="s">
        <v>5581</v>
      </c>
      <c r="G1" s="149" t="s">
        <v>232</v>
      </c>
    </row>
    <row r="3" spans="3:16" ht="15" x14ac:dyDescent="0.2">
      <c r="C3" s="860" t="s">
        <v>1744</v>
      </c>
      <c r="D3" s="860"/>
      <c r="E3" s="860"/>
      <c r="F3" s="860"/>
      <c r="G3" s="860"/>
    </row>
    <row r="4" spans="3:16" s="18" customFormat="1" x14ac:dyDescent="0.2">
      <c r="C4" s="53"/>
      <c r="D4" s="53"/>
      <c r="E4" s="53"/>
      <c r="F4" s="53"/>
      <c r="G4" s="53"/>
      <c r="H4" s="53"/>
      <c r="I4" s="53"/>
      <c r="J4" s="53"/>
      <c r="K4" s="53"/>
      <c r="L4" s="53"/>
      <c r="M4" s="53"/>
      <c r="N4" s="53"/>
      <c r="O4" s="53"/>
      <c r="P4" s="53"/>
    </row>
    <row r="5" spans="3:16" s="53" customFormat="1" ht="38.25" customHeight="1" x14ac:dyDescent="0.2">
      <c r="C5" s="930" t="s">
        <v>1622</v>
      </c>
      <c r="D5" s="931"/>
      <c r="E5" s="931"/>
      <c r="F5" s="932"/>
      <c r="G5" s="485"/>
      <c r="H5" s="547"/>
      <c r="I5" s="547"/>
      <c r="J5" s="202"/>
      <c r="K5" s="202"/>
    </row>
    <row r="6" spans="3:16" s="18" customFormat="1" x14ac:dyDescent="0.2">
      <c r="C6" s="933"/>
      <c r="D6" s="934"/>
      <c r="E6" s="934"/>
      <c r="F6" s="935"/>
      <c r="G6" s="485"/>
      <c r="J6" s="53"/>
      <c r="K6" s="53"/>
      <c r="L6" s="53"/>
      <c r="M6" s="53"/>
      <c r="N6" s="53"/>
      <c r="O6" s="53"/>
      <c r="P6" s="53"/>
    </row>
    <row r="7" spans="3:16" s="18" customFormat="1" ht="51" customHeight="1" x14ac:dyDescent="0.2">
      <c r="C7" s="936"/>
      <c r="D7" s="936"/>
      <c r="E7" s="936"/>
      <c r="F7" s="936"/>
      <c r="G7" s="485"/>
      <c r="J7" s="53"/>
      <c r="K7" s="53"/>
      <c r="L7" s="53"/>
      <c r="M7" s="53"/>
      <c r="N7" s="53"/>
      <c r="O7" s="53"/>
      <c r="P7" s="53"/>
    </row>
    <row r="8" spans="3:16" x14ac:dyDescent="0.2">
      <c r="C8" s="485"/>
      <c r="D8" s="485"/>
      <c r="E8" s="485"/>
      <c r="F8" s="485"/>
      <c r="G8" s="485"/>
    </row>
    <row r="9" spans="3:16" x14ac:dyDescent="0.2">
      <c r="C9" s="485"/>
      <c r="D9" s="485"/>
      <c r="E9" s="485"/>
      <c r="F9" s="485"/>
      <c r="G9" s="485"/>
    </row>
    <row r="10" spans="3:16" x14ac:dyDescent="0.2">
      <c r="C10" s="485"/>
      <c r="D10" s="485"/>
      <c r="E10" s="485"/>
      <c r="F10" s="485"/>
      <c r="G10" s="485"/>
    </row>
    <row r="15" spans="3:16" x14ac:dyDescent="0.2">
      <c r="C15" s="929"/>
      <c r="D15" s="929"/>
      <c r="E15" s="929"/>
      <c r="F15" s="929"/>
      <c r="G15" s="929"/>
      <c r="H15" s="929"/>
      <c r="I15" s="929"/>
    </row>
    <row r="16" spans="3:16" x14ac:dyDescent="0.2">
      <c r="C16" s="929"/>
      <c r="D16" s="929"/>
      <c r="E16" s="929"/>
      <c r="F16" s="929"/>
      <c r="G16" s="929"/>
      <c r="H16" s="929"/>
      <c r="I16" s="929"/>
    </row>
    <row r="19" spans="6:6" x14ac:dyDescent="0.2">
      <c r="F19" s="2"/>
    </row>
  </sheetData>
  <mergeCells count="5">
    <mergeCell ref="C15:I16"/>
    <mergeCell ref="C3:E3"/>
    <mergeCell ref="F3:G3"/>
    <mergeCell ref="C5:F6"/>
    <mergeCell ref="C7:F7"/>
  </mergeCells>
  <hyperlinks>
    <hyperlink ref="G1" location="Indice!A1" display="Indice" xr:uid="{00000000-0004-0000-2B00-000000000000}"/>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8"/>
  <dimension ref="C1:M33"/>
  <sheetViews>
    <sheetView showGridLines="0" zoomScale="85" zoomScaleNormal="85" workbookViewId="0">
      <selection activeCell="L34" sqref="L34"/>
    </sheetView>
  </sheetViews>
  <sheetFormatPr baseColWidth="10" defaultColWidth="11.42578125" defaultRowHeight="12.75" x14ac:dyDescent="0.2"/>
  <cols>
    <col min="1" max="2" width="2.28515625" style="2" customWidth="1"/>
    <col min="3" max="3" width="55" style="2" bestFit="1" customWidth="1"/>
    <col min="4" max="5" width="17.5703125" style="2" customWidth="1"/>
    <col min="6" max="6" width="2.28515625" style="2" customWidth="1"/>
    <col min="7" max="8" width="11.42578125" style="2"/>
    <col min="9" max="10" width="19.140625" style="2" bestFit="1" customWidth="1"/>
    <col min="11" max="11" width="21.140625" style="2" bestFit="1" customWidth="1"/>
    <col min="12" max="12" width="11.42578125" style="2"/>
    <col min="13" max="13" width="14.7109375" style="2" bestFit="1" customWidth="1"/>
    <col min="14" max="16384" width="11.42578125" style="2"/>
  </cols>
  <sheetData>
    <row r="1" spans="3:13" x14ac:dyDescent="0.2">
      <c r="C1" s="11" t="s">
        <v>5581</v>
      </c>
      <c r="E1" s="136" t="s">
        <v>232</v>
      </c>
    </row>
    <row r="4" spans="3:13" ht="15" x14ac:dyDescent="0.2">
      <c r="C4" s="860" t="s">
        <v>1745</v>
      </c>
      <c r="D4" s="860"/>
      <c r="E4" s="860"/>
      <c r="F4" s="223"/>
      <c r="G4" s="75"/>
      <c r="H4" s="75"/>
    </row>
    <row r="5" spans="3:13" x14ac:dyDescent="0.2">
      <c r="C5" s="228" t="s">
        <v>161</v>
      </c>
      <c r="D5" s="223"/>
      <c r="E5" s="223"/>
      <c r="F5" s="223"/>
      <c r="G5" s="223"/>
      <c r="H5" s="223"/>
    </row>
    <row r="6" spans="3:13" x14ac:dyDescent="0.2">
      <c r="C6" s="223"/>
      <c r="D6" s="223"/>
      <c r="E6" s="223"/>
      <c r="F6" s="223"/>
      <c r="G6" s="223"/>
      <c r="H6" s="223"/>
    </row>
    <row r="7" spans="3:13" ht="15" x14ac:dyDescent="0.25">
      <c r="C7" s="224" t="s">
        <v>4499</v>
      </c>
      <c r="D7" s="759">
        <v>45107</v>
      </c>
      <c r="E7" s="759">
        <v>44742</v>
      </c>
      <c r="F7" s="223"/>
      <c r="I7"/>
      <c r="J7"/>
      <c r="K7"/>
      <c r="L7"/>
      <c r="M7" s="406"/>
    </row>
    <row r="8" spans="3:13" ht="15" x14ac:dyDescent="0.25">
      <c r="C8" s="224" t="s">
        <v>682</v>
      </c>
      <c r="D8" s="822">
        <v>5484003.3183664</v>
      </c>
      <c r="E8" s="758">
        <v>170780688.58867541</v>
      </c>
      <c r="F8" s="223"/>
      <c r="I8"/>
      <c r="J8"/>
      <c r="K8"/>
      <c r="L8" s="382"/>
      <c r="M8" s="406"/>
    </row>
    <row r="9" spans="3:13" ht="15" x14ac:dyDescent="0.25">
      <c r="C9" s="226" t="s">
        <v>5582</v>
      </c>
      <c r="D9" s="823">
        <v>3564528.98</v>
      </c>
      <c r="E9" s="225">
        <v>40498996.784226403</v>
      </c>
      <c r="F9" s="223"/>
      <c r="I9"/>
      <c r="J9"/>
      <c r="K9"/>
      <c r="L9" s="382"/>
      <c r="M9" s="406"/>
    </row>
    <row r="10" spans="3:13" ht="15" x14ac:dyDescent="0.25">
      <c r="C10" s="374" t="s">
        <v>1687</v>
      </c>
      <c r="D10" s="824">
        <v>1468648.1465671998</v>
      </c>
      <c r="E10" s="489">
        <v>130281691.80444901</v>
      </c>
      <c r="F10" s="223"/>
      <c r="I10"/>
      <c r="J10"/>
      <c r="K10"/>
      <c r="L10" s="382"/>
      <c r="M10" s="406"/>
    </row>
    <row r="11" spans="3:13" ht="15" x14ac:dyDescent="0.25">
      <c r="C11" s="490" t="s">
        <v>1687</v>
      </c>
      <c r="D11" s="825">
        <v>1468648.1465671998</v>
      </c>
      <c r="E11" s="569">
        <v>0</v>
      </c>
      <c r="F11" s="223"/>
      <c r="I11"/>
      <c r="J11"/>
      <c r="K11"/>
      <c r="L11" s="382"/>
      <c r="M11" s="406"/>
    </row>
    <row r="12" spans="3:13" ht="15" x14ac:dyDescent="0.25">
      <c r="C12" s="374" t="s">
        <v>1688</v>
      </c>
      <c r="D12" s="824">
        <v>450826.19179920008</v>
      </c>
      <c r="E12" s="489">
        <v>0</v>
      </c>
      <c r="F12" s="223"/>
      <c r="I12"/>
      <c r="J12"/>
      <c r="K12"/>
      <c r="L12" s="382"/>
      <c r="M12" s="406"/>
    </row>
    <row r="13" spans="3:13" ht="15" x14ac:dyDescent="0.25">
      <c r="C13" s="490" t="s">
        <v>1688</v>
      </c>
      <c r="D13" s="294">
        <v>450826.19179920008</v>
      </c>
      <c r="E13" s="569">
        <v>0</v>
      </c>
      <c r="F13" s="223"/>
      <c r="I13"/>
      <c r="J13"/>
      <c r="K13"/>
      <c r="L13" s="382"/>
      <c r="M13" s="406"/>
    </row>
    <row r="14" spans="3:13" ht="15" x14ac:dyDescent="0.25">
      <c r="C14" s="374" t="s">
        <v>683</v>
      </c>
      <c r="D14" s="824">
        <v>10512814.654999999</v>
      </c>
      <c r="E14" s="489">
        <v>15438661.786904803</v>
      </c>
      <c r="F14" s="223"/>
      <c r="I14"/>
      <c r="J14"/>
      <c r="K14"/>
      <c r="L14" s="382"/>
      <c r="M14" s="406"/>
    </row>
    <row r="15" spans="3:13" ht="15" hidden="1" x14ac:dyDescent="0.25">
      <c r="C15" s="226" t="s">
        <v>77</v>
      </c>
      <c r="D15" s="823">
        <v>0</v>
      </c>
      <c r="E15" s="225">
        <v>0</v>
      </c>
      <c r="F15" s="223"/>
      <c r="I15"/>
      <c r="J15"/>
      <c r="K15"/>
      <c r="L15" s="382"/>
      <c r="M15" s="406"/>
    </row>
    <row r="16" spans="3:13" ht="15" hidden="1" x14ac:dyDescent="0.25">
      <c r="C16" s="226" t="s">
        <v>78</v>
      </c>
      <c r="D16" s="823">
        <v>0</v>
      </c>
      <c r="E16" s="225">
        <v>0</v>
      </c>
      <c r="F16" s="223"/>
      <c r="G16" s="223"/>
      <c r="I16"/>
      <c r="J16"/>
      <c r="K16"/>
      <c r="L16" s="382"/>
      <c r="M16" s="406"/>
    </row>
    <row r="17" spans="3:13" ht="15" hidden="1" x14ac:dyDescent="0.25">
      <c r="C17" s="226" t="s">
        <v>51</v>
      </c>
      <c r="D17" s="823">
        <v>0</v>
      </c>
      <c r="E17" s="225">
        <v>0</v>
      </c>
      <c r="F17" s="223"/>
      <c r="G17" s="223"/>
      <c r="I17"/>
      <c r="J17"/>
      <c r="K17"/>
      <c r="L17" s="382"/>
      <c r="M17" s="406"/>
    </row>
    <row r="18" spans="3:13" hidden="1" x14ac:dyDescent="0.2">
      <c r="C18" s="226" t="s">
        <v>684</v>
      </c>
      <c r="D18" s="823">
        <v>0</v>
      </c>
      <c r="E18" s="225">
        <v>0</v>
      </c>
      <c r="G18" s="223"/>
      <c r="H18" s="223"/>
    </row>
    <row r="19" spans="3:13" x14ac:dyDescent="0.2">
      <c r="C19" s="226" t="s">
        <v>685</v>
      </c>
      <c r="D19" s="823">
        <v>10512814.654999999</v>
      </c>
      <c r="E19" s="225">
        <v>15438661.786904803</v>
      </c>
      <c r="F19" s="223"/>
      <c r="G19" s="223"/>
      <c r="H19" s="223"/>
    </row>
    <row r="20" spans="3:13" ht="13.5" thickBot="1" x14ac:dyDescent="0.25">
      <c r="C20" s="375" t="s">
        <v>686</v>
      </c>
      <c r="D20" s="826">
        <v>10512814.654999999</v>
      </c>
      <c r="E20" s="626">
        <v>15438661.786904803</v>
      </c>
      <c r="F20" s="223"/>
      <c r="G20" s="223"/>
      <c r="H20" s="223"/>
    </row>
    <row r="21" spans="3:13" x14ac:dyDescent="0.2">
      <c r="C21" s="227"/>
      <c r="D21" s="227"/>
      <c r="E21" s="227"/>
      <c r="F21" s="227"/>
      <c r="G21" s="227"/>
      <c r="H21" s="227"/>
    </row>
    <row r="22" spans="3:13" ht="15" x14ac:dyDescent="0.25">
      <c r="C22" s="558" t="s">
        <v>4599</v>
      </c>
      <c r="D22" s="759">
        <v>45107</v>
      </c>
      <c r="E22" s="759">
        <v>44742</v>
      </c>
      <c r="F22" s="227"/>
      <c r="G22" s="227"/>
      <c r="H22" s="227"/>
    </row>
    <row r="23" spans="3:13" ht="15" x14ac:dyDescent="0.25">
      <c r="C23" s="556" t="s">
        <v>4910</v>
      </c>
      <c r="D23" s="557">
        <v>1896.5909999999999</v>
      </c>
      <c r="E23" s="557">
        <v>9450.7139999999999</v>
      </c>
    </row>
    <row r="24" spans="3:13" ht="15" x14ac:dyDescent="0.25">
      <c r="C24" s="556" t="s">
        <v>4911</v>
      </c>
      <c r="D24" s="557">
        <v>6541.365727272987</v>
      </c>
      <c r="E24" s="557">
        <v>4965313.602545457</v>
      </c>
    </row>
    <row r="25" spans="3:13" ht="15" x14ac:dyDescent="0.25">
      <c r="C25" s="556" t="s">
        <v>4912</v>
      </c>
      <c r="D25" s="557">
        <v>11825917.847636363</v>
      </c>
      <c r="E25" s="557">
        <v>822257.3119999998</v>
      </c>
    </row>
    <row r="26" spans="3:13" ht="15" x14ac:dyDescent="0.25">
      <c r="C26" s="558" t="s">
        <v>4626</v>
      </c>
      <c r="D26" s="559">
        <v>11834355.804363636</v>
      </c>
      <c r="E26" s="559">
        <v>5797021.6285454566</v>
      </c>
    </row>
    <row r="27" spans="3:13" ht="15" x14ac:dyDescent="0.25">
      <c r="C27" s="556" t="s">
        <v>5780</v>
      </c>
      <c r="D27" s="557">
        <v>3327046.38</v>
      </c>
      <c r="E27" s="557">
        <v>8133356</v>
      </c>
    </row>
    <row r="28" spans="3:13" ht="15" hidden="1" x14ac:dyDescent="0.25">
      <c r="C28" s="556" t="s">
        <v>4910</v>
      </c>
      <c r="D28" s="557">
        <v>3005816.3229999999</v>
      </c>
      <c r="E28" s="581">
        <v>37258.491999999998</v>
      </c>
    </row>
    <row r="29" spans="3:13" ht="15" hidden="1" x14ac:dyDescent="0.25">
      <c r="C29" s="556" t="s">
        <v>4911</v>
      </c>
      <c r="D29" s="756">
        <v>321230.05699999997</v>
      </c>
      <c r="E29" s="581">
        <v>39399.69</v>
      </c>
    </row>
    <row r="30" spans="3:13" ht="15" x14ac:dyDescent="0.25">
      <c r="C30" s="556" t="s">
        <v>4912</v>
      </c>
      <c r="D30" s="756">
        <v>29759.285</v>
      </c>
      <c r="E30" s="581">
        <v>39399.69</v>
      </c>
    </row>
    <row r="31" spans="3:13" ht="15" x14ac:dyDescent="0.25">
      <c r="C31" s="556" t="s">
        <v>4913</v>
      </c>
      <c r="D31" s="756">
        <v>155580.326</v>
      </c>
      <c r="E31" s="581">
        <v>2681600.7960000001</v>
      </c>
    </row>
    <row r="32" spans="3:13" ht="15" x14ac:dyDescent="0.25">
      <c r="C32" s="556" t="s">
        <v>4914</v>
      </c>
      <c r="D32" s="757">
        <v>556579.35600000003</v>
      </c>
      <c r="E32" s="581">
        <v>465735.44181818201</v>
      </c>
    </row>
    <row r="33" spans="3:5" ht="15" x14ac:dyDescent="0.25">
      <c r="C33" s="558" t="s">
        <v>4598</v>
      </c>
      <c r="D33" s="559">
        <v>4068965.3470000001</v>
      </c>
      <c r="E33" s="559">
        <v>11320091.685818182</v>
      </c>
    </row>
  </sheetData>
  <mergeCells count="1">
    <mergeCell ref="C4:E4"/>
  </mergeCells>
  <hyperlinks>
    <hyperlink ref="E1" location="Indice!A1" display="Indice" xr:uid="{00000000-0004-0000-2C00-000000000000}"/>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51E9E-6604-44E8-AB4D-37EED60AB279}">
  <sheetPr codeName="Hoja4" filterMode="1"/>
  <dimension ref="A1:O2143"/>
  <sheetViews>
    <sheetView topLeftCell="E1314" workbookViewId="0">
      <selection activeCell="L34" sqref="L34"/>
    </sheetView>
  </sheetViews>
  <sheetFormatPr baseColWidth="10" defaultColWidth="11.42578125" defaultRowHeight="15" x14ac:dyDescent="0.25"/>
  <cols>
    <col min="1" max="1" width="2" bestFit="1" customWidth="1"/>
    <col min="2" max="2" width="16.140625" bestFit="1" customWidth="1"/>
    <col min="3" max="3" width="22.85546875" bestFit="1" customWidth="1"/>
    <col min="4" max="4" width="16.140625" bestFit="1" customWidth="1"/>
    <col min="5" max="5" width="59.140625" bestFit="1" customWidth="1"/>
    <col min="6" max="6" width="29.140625" bestFit="1" customWidth="1"/>
    <col min="7" max="7" width="46" bestFit="1" customWidth="1"/>
    <col min="8" max="8" width="28.7109375" customWidth="1"/>
    <col min="9" max="9" width="20" bestFit="1" customWidth="1"/>
    <col min="10" max="10" width="2" bestFit="1" customWidth="1"/>
    <col min="11" max="11" width="5" bestFit="1" customWidth="1"/>
    <col min="12" max="13" width="4.85546875" customWidth="1"/>
    <col min="14" max="14" width="44.28515625" bestFit="1" customWidth="1"/>
  </cols>
  <sheetData>
    <row r="1" spans="1:15" x14ac:dyDescent="0.25">
      <c r="B1" s="382" t="s">
        <v>693</v>
      </c>
      <c r="C1" t="s">
        <v>694</v>
      </c>
      <c r="E1" t="s">
        <v>695</v>
      </c>
      <c r="F1" s="407" t="s">
        <v>2092</v>
      </c>
      <c r="G1" s="314" t="s">
        <v>3000</v>
      </c>
      <c r="H1" s="314" t="s">
        <v>1808</v>
      </c>
      <c r="I1" s="314" t="s">
        <v>3001</v>
      </c>
      <c r="K1">
        <v>2023</v>
      </c>
      <c r="L1">
        <v>2019</v>
      </c>
      <c r="N1" t="s">
        <v>5903</v>
      </c>
      <c r="O1" t="s">
        <v>5905</v>
      </c>
    </row>
    <row r="2" spans="1:15" hidden="1" x14ac:dyDescent="0.25">
      <c r="A2" t="s">
        <v>5929</v>
      </c>
      <c r="B2" s="382" t="s">
        <v>5394</v>
      </c>
      <c r="C2" t="s">
        <v>5267</v>
      </c>
      <c r="E2" t="s">
        <v>5335</v>
      </c>
      <c r="F2" t="s">
        <v>131</v>
      </c>
      <c r="G2" t="s">
        <v>133</v>
      </c>
      <c r="H2" t="s">
        <v>1402</v>
      </c>
      <c r="I2" t="s">
        <v>132</v>
      </c>
      <c r="J2" t="s">
        <v>5929</v>
      </c>
      <c r="N2" t="e">
        <v>#N/A</v>
      </c>
    </row>
    <row r="3" spans="1:15" hidden="1" x14ac:dyDescent="0.25">
      <c r="A3" t="s">
        <v>5929</v>
      </c>
      <c r="B3" s="382" t="s">
        <v>3036</v>
      </c>
      <c r="C3" t="s">
        <v>701</v>
      </c>
      <c r="E3" t="s">
        <v>702</v>
      </c>
      <c r="F3" t="s">
        <v>131</v>
      </c>
      <c r="G3" t="s">
        <v>133</v>
      </c>
      <c r="H3" t="s">
        <v>1402</v>
      </c>
      <c r="I3" t="s">
        <v>132</v>
      </c>
      <c r="J3" t="s">
        <v>5929</v>
      </c>
      <c r="N3" t="e">
        <v>#N/A</v>
      </c>
    </row>
    <row r="4" spans="1:15" hidden="1" x14ac:dyDescent="0.25">
      <c r="A4" t="s">
        <v>5929</v>
      </c>
      <c r="B4" s="382" t="s">
        <v>3037</v>
      </c>
      <c r="C4" s="382" t="s">
        <v>3038</v>
      </c>
      <c r="D4" s="382"/>
      <c r="E4" s="382" t="s">
        <v>3039</v>
      </c>
      <c r="F4" t="s">
        <v>131</v>
      </c>
      <c r="G4" t="s">
        <v>133</v>
      </c>
      <c r="H4" t="s">
        <v>1402</v>
      </c>
      <c r="I4" t="s">
        <v>132</v>
      </c>
      <c r="J4" t="s">
        <v>5929</v>
      </c>
      <c r="N4" t="e">
        <v>#N/A</v>
      </c>
    </row>
    <row r="5" spans="1:15" hidden="1" x14ac:dyDescent="0.25">
      <c r="A5" t="s">
        <v>5929</v>
      </c>
      <c r="B5" s="382" t="s">
        <v>3040</v>
      </c>
      <c r="C5" t="s">
        <v>2102</v>
      </c>
      <c r="E5" t="s">
        <v>2531</v>
      </c>
      <c r="F5" t="s">
        <v>131</v>
      </c>
      <c r="G5" t="s">
        <v>133</v>
      </c>
      <c r="H5" t="s">
        <v>1402</v>
      </c>
      <c r="I5" t="s">
        <v>132</v>
      </c>
      <c r="J5" t="s">
        <v>5929</v>
      </c>
      <c r="N5" t="e">
        <v>#N/A</v>
      </c>
    </row>
    <row r="6" spans="1:15" hidden="1" x14ac:dyDescent="0.25">
      <c r="A6" t="s">
        <v>5929</v>
      </c>
      <c r="B6" s="382" t="s">
        <v>5395</v>
      </c>
      <c r="C6" t="s">
        <v>5268</v>
      </c>
      <c r="E6" t="s">
        <v>5336</v>
      </c>
      <c r="F6" t="s">
        <v>131</v>
      </c>
      <c r="G6" t="s">
        <v>133</v>
      </c>
      <c r="H6" t="s">
        <v>1402</v>
      </c>
      <c r="I6" t="s">
        <v>132</v>
      </c>
      <c r="J6" t="s">
        <v>5929</v>
      </c>
      <c r="N6" t="e">
        <v>#N/A</v>
      </c>
    </row>
    <row r="7" spans="1:15" hidden="1" x14ac:dyDescent="0.25">
      <c r="A7" t="s">
        <v>5929</v>
      </c>
      <c r="B7" s="382" t="s">
        <v>3041</v>
      </c>
      <c r="C7" t="s">
        <v>704</v>
      </c>
      <c r="E7" t="s">
        <v>703</v>
      </c>
      <c r="F7" t="s">
        <v>131</v>
      </c>
      <c r="G7" t="s">
        <v>133</v>
      </c>
      <c r="H7" t="s">
        <v>1403</v>
      </c>
      <c r="I7" t="s">
        <v>132</v>
      </c>
      <c r="J7" t="s">
        <v>5929</v>
      </c>
      <c r="N7" t="e">
        <v>#N/A</v>
      </c>
    </row>
    <row r="8" spans="1:15" hidden="1" x14ac:dyDescent="0.25">
      <c r="A8" t="s">
        <v>5929</v>
      </c>
      <c r="B8" s="382" t="s">
        <v>3042</v>
      </c>
      <c r="C8" t="s">
        <v>3043</v>
      </c>
      <c r="E8" t="s">
        <v>3044</v>
      </c>
      <c r="F8" t="s">
        <v>131</v>
      </c>
      <c r="G8" t="s">
        <v>133</v>
      </c>
      <c r="H8" t="s">
        <v>1403</v>
      </c>
      <c r="I8" t="s">
        <v>132</v>
      </c>
      <c r="J8" t="s">
        <v>5929</v>
      </c>
      <c r="N8" t="e">
        <v>#N/A</v>
      </c>
    </row>
    <row r="9" spans="1:15" hidden="1" x14ac:dyDescent="0.25">
      <c r="A9" t="s">
        <v>5929</v>
      </c>
      <c r="B9" s="382" t="s">
        <v>5396</v>
      </c>
      <c r="C9" s="382" t="s">
        <v>4503</v>
      </c>
      <c r="E9" s="382" t="s">
        <v>5337</v>
      </c>
      <c r="F9" t="s">
        <v>131</v>
      </c>
      <c r="G9" t="s">
        <v>133</v>
      </c>
      <c r="H9" t="s">
        <v>1402</v>
      </c>
      <c r="I9" t="s">
        <v>132</v>
      </c>
      <c r="J9" t="s">
        <v>5929</v>
      </c>
      <c r="N9" t="e">
        <v>#N/A</v>
      </c>
    </row>
    <row r="10" spans="1:15" hidden="1" x14ac:dyDescent="0.25">
      <c r="A10" t="s">
        <v>5929</v>
      </c>
      <c r="B10" s="382" t="s">
        <v>5397</v>
      </c>
      <c r="C10" t="s">
        <v>4523</v>
      </c>
      <c r="E10" t="s">
        <v>4568</v>
      </c>
      <c r="F10" t="s">
        <v>131</v>
      </c>
      <c r="G10" t="s">
        <v>133</v>
      </c>
      <c r="H10" t="s">
        <v>267</v>
      </c>
      <c r="I10" t="s">
        <v>132</v>
      </c>
      <c r="J10" t="s">
        <v>5929</v>
      </c>
      <c r="N10" t="e">
        <v>#N/A</v>
      </c>
    </row>
    <row r="11" spans="1:15" hidden="1" x14ac:dyDescent="0.25">
      <c r="A11" t="s">
        <v>5929</v>
      </c>
      <c r="B11" s="382" t="s">
        <v>5398</v>
      </c>
      <c r="C11" t="s">
        <v>4524</v>
      </c>
      <c r="E11" t="s">
        <v>4569</v>
      </c>
      <c r="F11" t="s">
        <v>131</v>
      </c>
      <c r="G11" t="s">
        <v>133</v>
      </c>
      <c r="H11" t="s">
        <v>266</v>
      </c>
      <c r="I11" t="s">
        <v>132</v>
      </c>
      <c r="J11" t="s">
        <v>5929</v>
      </c>
      <c r="N11" t="e">
        <v>#N/A</v>
      </c>
    </row>
    <row r="12" spans="1:15" hidden="1" x14ac:dyDescent="0.25">
      <c r="A12" t="s">
        <v>5929</v>
      </c>
      <c r="B12" s="382" t="s">
        <v>4785</v>
      </c>
      <c r="C12" t="s">
        <v>4630</v>
      </c>
      <c r="E12" t="s">
        <v>4665</v>
      </c>
      <c r="F12" t="s">
        <v>131</v>
      </c>
      <c r="G12" t="s">
        <v>133</v>
      </c>
      <c r="H12" t="s">
        <v>267</v>
      </c>
      <c r="I12" t="s">
        <v>132</v>
      </c>
      <c r="J12" t="s">
        <v>5929</v>
      </c>
      <c r="N12" t="e">
        <v>#N/A</v>
      </c>
    </row>
    <row r="13" spans="1:15" hidden="1" x14ac:dyDescent="0.25">
      <c r="A13" t="s">
        <v>5929</v>
      </c>
      <c r="B13" s="382" t="s">
        <v>4786</v>
      </c>
      <c r="C13" t="s">
        <v>4525</v>
      </c>
      <c r="E13" t="s">
        <v>4570</v>
      </c>
      <c r="F13" t="s">
        <v>131</v>
      </c>
      <c r="G13" t="s">
        <v>133</v>
      </c>
      <c r="H13" t="s">
        <v>266</v>
      </c>
      <c r="I13" t="s">
        <v>132</v>
      </c>
      <c r="J13" t="s">
        <v>5929</v>
      </c>
      <c r="N13" t="e">
        <v>#N/A</v>
      </c>
    </row>
    <row r="14" spans="1:15" hidden="1" x14ac:dyDescent="0.25">
      <c r="A14" t="s">
        <v>5929</v>
      </c>
      <c r="B14" s="382" t="s">
        <v>4787</v>
      </c>
      <c r="C14" t="s">
        <v>4526</v>
      </c>
      <c r="E14" t="s">
        <v>4571</v>
      </c>
      <c r="F14" t="s">
        <v>131</v>
      </c>
      <c r="G14" t="s">
        <v>133</v>
      </c>
      <c r="H14" t="s">
        <v>267</v>
      </c>
      <c r="I14" t="s">
        <v>132</v>
      </c>
      <c r="J14" t="s">
        <v>5929</v>
      </c>
      <c r="N14" t="e">
        <v>#N/A</v>
      </c>
    </row>
    <row r="15" spans="1:15" hidden="1" x14ac:dyDescent="0.25">
      <c r="A15" t="s">
        <v>5929</v>
      </c>
      <c r="B15" s="382" t="s">
        <v>5399</v>
      </c>
      <c r="C15" t="s">
        <v>5269</v>
      </c>
      <c r="E15" t="s">
        <v>5338</v>
      </c>
      <c r="F15" t="s">
        <v>131</v>
      </c>
      <c r="G15" t="s">
        <v>133</v>
      </c>
      <c r="H15" t="s">
        <v>266</v>
      </c>
      <c r="I15" t="s">
        <v>132</v>
      </c>
      <c r="J15" t="s">
        <v>5929</v>
      </c>
      <c r="N15" t="e">
        <v>#N/A</v>
      </c>
    </row>
    <row r="16" spans="1:15" hidden="1" x14ac:dyDescent="0.25">
      <c r="A16" t="s">
        <v>5929</v>
      </c>
      <c r="B16" s="382" t="s">
        <v>4788</v>
      </c>
      <c r="C16" t="s">
        <v>4711</v>
      </c>
      <c r="E16" t="s">
        <v>4712</v>
      </c>
      <c r="F16" t="s">
        <v>131</v>
      </c>
      <c r="G16" t="s">
        <v>133</v>
      </c>
      <c r="H16" t="s">
        <v>267</v>
      </c>
      <c r="I16" t="s">
        <v>132</v>
      </c>
      <c r="J16" t="s">
        <v>5929</v>
      </c>
      <c r="N16" t="e">
        <v>#N/A</v>
      </c>
    </row>
    <row r="17" spans="1:14" hidden="1" x14ac:dyDescent="0.25">
      <c r="A17" t="s">
        <v>5929</v>
      </c>
      <c r="B17" s="382" t="s">
        <v>4789</v>
      </c>
      <c r="C17" t="s">
        <v>4713</v>
      </c>
      <c r="E17" t="s">
        <v>4714</v>
      </c>
      <c r="F17" t="s">
        <v>131</v>
      </c>
      <c r="G17" t="s">
        <v>133</v>
      </c>
      <c r="H17" t="s">
        <v>266</v>
      </c>
      <c r="I17" t="s">
        <v>132</v>
      </c>
      <c r="J17" t="s">
        <v>5929</v>
      </c>
      <c r="N17" t="e">
        <v>#N/A</v>
      </c>
    </row>
    <row r="18" spans="1:14" hidden="1" x14ac:dyDescent="0.25">
      <c r="A18" t="s">
        <v>5929</v>
      </c>
      <c r="B18" s="382" t="s">
        <v>4790</v>
      </c>
      <c r="C18" t="s">
        <v>4715</v>
      </c>
      <c r="E18" t="s">
        <v>4716</v>
      </c>
      <c r="F18" t="s">
        <v>131</v>
      </c>
      <c r="G18" t="s">
        <v>133</v>
      </c>
      <c r="H18" t="s">
        <v>267</v>
      </c>
      <c r="I18" t="s">
        <v>132</v>
      </c>
      <c r="J18" t="s">
        <v>5929</v>
      </c>
      <c r="N18" t="e">
        <v>#N/A</v>
      </c>
    </row>
    <row r="19" spans="1:14" hidden="1" x14ac:dyDescent="0.25">
      <c r="A19" t="s">
        <v>5929</v>
      </c>
      <c r="B19" s="382" t="s">
        <v>4981</v>
      </c>
      <c r="C19" s="382" t="s">
        <v>4982</v>
      </c>
      <c r="D19" s="382"/>
      <c r="E19" s="382" t="s">
        <v>4937</v>
      </c>
      <c r="F19" t="s">
        <v>131</v>
      </c>
      <c r="G19" t="s">
        <v>133</v>
      </c>
      <c r="H19" t="s">
        <v>266</v>
      </c>
      <c r="I19" t="s">
        <v>132</v>
      </c>
      <c r="J19" t="s">
        <v>5929</v>
      </c>
      <c r="N19" t="e">
        <v>#N/A</v>
      </c>
    </row>
    <row r="20" spans="1:14" hidden="1" x14ac:dyDescent="0.25">
      <c r="A20" t="s">
        <v>5929</v>
      </c>
      <c r="B20" s="382" t="s">
        <v>4983</v>
      </c>
      <c r="C20" t="s">
        <v>4984</v>
      </c>
      <c r="E20" t="s">
        <v>4938</v>
      </c>
      <c r="F20" t="s">
        <v>131</v>
      </c>
      <c r="G20" t="s">
        <v>133</v>
      </c>
      <c r="H20" t="s">
        <v>267</v>
      </c>
      <c r="I20" t="s">
        <v>132</v>
      </c>
      <c r="J20" t="s">
        <v>5929</v>
      </c>
      <c r="N20" t="e">
        <v>#N/A</v>
      </c>
    </row>
    <row r="21" spans="1:14" hidden="1" x14ac:dyDescent="0.25">
      <c r="A21" t="s">
        <v>5929</v>
      </c>
      <c r="B21" s="382" t="s">
        <v>4793</v>
      </c>
      <c r="C21" t="s">
        <v>4527</v>
      </c>
      <c r="E21" t="s">
        <v>4573</v>
      </c>
      <c r="F21" t="s">
        <v>131</v>
      </c>
      <c r="G21" t="s">
        <v>133</v>
      </c>
      <c r="H21" t="s">
        <v>266</v>
      </c>
      <c r="I21" t="s">
        <v>132</v>
      </c>
      <c r="J21" t="s">
        <v>5929</v>
      </c>
      <c r="N21" t="e">
        <v>#N/A</v>
      </c>
    </row>
    <row r="22" spans="1:14" hidden="1" x14ac:dyDescent="0.25">
      <c r="A22" t="s">
        <v>5929</v>
      </c>
      <c r="B22" s="382" t="s">
        <v>4794</v>
      </c>
      <c r="C22" t="s">
        <v>4631</v>
      </c>
      <c r="E22" t="s">
        <v>4667</v>
      </c>
      <c r="F22" t="s">
        <v>131</v>
      </c>
      <c r="G22" t="s">
        <v>133</v>
      </c>
      <c r="H22" t="s">
        <v>267</v>
      </c>
      <c r="I22" t="s">
        <v>132</v>
      </c>
      <c r="J22" t="s">
        <v>5929</v>
      </c>
      <c r="N22" t="e">
        <v>#N/A</v>
      </c>
    </row>
    <row r="23" spans="1:14" hidden="1" x14ac:dyDescent="0.25">
      <c r="A23" t="s">
        <v>5929</v>
      </c>
      <c r="B23" s="382" t="s">
        <v>4985</v>
      </c>
      <c r="C23" t="s">
        <v>4986</v>
      </c>
      <c r="E23" t="s">
        <v>4939</v>
      </c>
      <c r="F23" t="s">
        <v>131</v>
      </c>
      <c r="G23" t="s">
        <v>133</v>
      </c>
      <c r="H23" t="s">
        <v>266</v>
      </c>
      <c r="I23" t="s">
        <v>132</v>
      </c>
      <c r="J23" t="s">
        <v>5929</v>
      </c>
      <c r="N23" t="e">
        <v>#N/A</v>
      </c>
    </row>
    <row r="24" spans="1:14" hidden="1" x14ac:dyDescent="0.25">
      <c r="A24" t="s">
        <v>5929</v>
      </c>
      <c r="B24" s="382" t="s">
        <v>3045</v>
      </c>
      <c r="C24" t="s">
        <v>706</v>
      </c>
      <c r="E24" t="s">
        <v>705</v>
      </c>
      <c r="F24" t="s">
        <v>131</v>
      </c>
      <c r="G24" t="s">
        <v>133</v>
      </c>
      <c r="H24" t="s">
        <v>267</v>
      </c>
      <c r="I24" t="s">
        <v>132</v>
      </c>
      <c r="J24" t="s">
        <v>5929</v>
      </c>
      <c r="N24" t="e">
        <v>#N/A</v>
      </c>
    </row>
    <row r="25" spans="1:14" hidden="1" x14ac:dyDescent="0.25">
      <c r="A25" t="s">
        <v>5929</v>
      </c>
      <c r="B25" s="382" t="s">
        <v>3046</v>
      </c>
      <c r="C25" t="s">
        <v>3047</v>
      </c>
      <c r="E25" t="s">
        <v>2564</v>
      </c>
      <c r="F25" t="s">
        <v>131</v>
      </c>
      <c r="G25" t="s">
        <v>133</v>
      </c>
      <c r="H25" t="s">
        <v>267</v>
      </c>
      <c r="I25" t="s">
        <v>132</v>
      </c>
      <c r="J25" t="s">
        <v>5929</v>
      </c>
      <c r="N25" t="e">
        <v>#N/A</v>
      </c>
    </row>
    <row r="26" spans="1:14" hidden="1" x14ac:dyDescent="0.25">
      <c r="A26" t="s">
        <v>5929</v>
      </c>
      <c r="B26" s="382" t="s">
        <v>3048</v>
      </c>
      <c r="C26" t="s">
        <v>2103</v>
      </c>
      <c r="E26" t="s">
        <v>2532</v>
      </c>
      <c r="F26" t="s">
        <v>131</v>
      </c>
      <c r="G26" t="s">
        <v>133</v>
      </c>
      <c r="H26" t="s">
        <v>267</v>
      </c>
      <c r="I26" t="s">
        <v>132</v>
      </c>
      <c r="J26" t="s">
        <v>5929</v>
      </c>
      <c r="N26" t="e">
        <v>#N/A</v>
      </c>
    </row>
    <row r="27" spans="1:14" hidden="1" x14ac:dyDescent="0.25">
      <c r="A27" t="s">
        <v>5929</v>
      </c>
      <c r="B27" s="382" t="s">
        <v>5841</v>
      </c>
      <c r="C27" t="s">
        <v>5814</v>
      </c>
      <c r="E27" t="s">
        <v>5790</v>
      </c>
      <c r="F27" t="s">
        <v>131</v>
      </c>
      <c r="G27" t="s">
        <v>133</v>
      </c>
      <c r="H27" t="s">
        <v>267</v>
      </c>
      <c r="I27" t="s">
        <v>132</v>
      </c>
      <c r="J27" t="s">
        <v>5929</v>
      </c>
      <c r="N27" t="e">
        <v>#N/A</v>
      </c>
    </row>
    <row r="28" spans="1:14" hidden="1" x14ac:dyDescent="0.25">
      <c r="A28" t="s">
        <v>5929</v>
      </c>
      <c r="B28" s="382" t="s">
        <v>3049</v>
      </c>
      <c r="C28" t="s">
        <v>2104</v>
      </c>
      <c r="E28" t="s">
        <v>2533</v>
      </c>
      <c r="F28" t="s">
        <v>131</v>
      </c>
      <c r="G28" t="s">
        <v>133</v>
      </c>
      <c r="H28" t="s">
        <v>266</v>
      </c>
      <c r="I28" t="s">
        <v>132</v>
      </c>
      <c r="J28" t="s">
        <v>5929</v>
      </c>
      <c r="N28" t="e">
        <v>#N/A</v>
      </c>
    </row>
    <row r="29" spans="1:14" hidden="1" x14ac:dyDescent="0.25">
      <c r="A29" t="s">
        <v>5929</v>
      </c>
      <c r="B29" s="382" t="s">
        <v>3050</v>
      </c>
      <c r="C29" s="718" t="s">
        <v>2105</v>
      </c>
      <c r="E29" s="382" t="s">
        <v>708</v>
      </c>
      <c r="F29" t="s">
        <v>131</v>
      </c>
      <c r="G29" t="s">
        <v>133</v>
      </c>
      <c r="H29" t="s">
        <v>267</v>
      </c>
      <c r="I29" t="s">
        <v>132</v>
      </c>
      <c r="J29" t="s">
        <v>5929</v>
      </c>
      <c r="N29" t="e">
        <v>#N/A</v>
      </c>
    </row>
    <row r="30" spans="1:14" hidden="1" x14ac:dyDescent="0.25">
      <c r="A30" t="s">
        <v>5929</v>
      </c>
      <c r="B30" s="382" t="s">
        <v>3051</v>
      </c>
      <c r="C30" s="382" t="s">
        <v>709</v>
      </c>
      <c r="D30" s="382"/>
      <c r="E30" s="382" t="s">
        <v>710</v>
      </c>
      <c r="F30" t="s">
        <v>131</v>
      </c>
      <c r="G30" t="s">
        <v>133</v>
      </c>
      <c r="H30" t="s">
        <v>266</v>
      </c>
      <c r="I30" t="s">
        <v>132</v>
      </c>
      <c r="J30" t="s">
        <v>5929</v>
      </c>
      <c r="N30" t="e">
        <v>#N/A</v>
      </c>
    </row>
    <row r="31" spans="1:14" hidden="1" x14ac:dyDescent="0.25">
      <c r="A31" t="s">
        <v>5929</v>
      </c>
      <c r="B31" s="382" t="s">
        <v>3052</v>
      </c>
      <c r="C31" t="s">
        <v>2106</v>
      </c>
      <c r="E31" t="s">
        <v>711</v>
      </c>
      <c r="F31" t="s">
        <v>131</v>
      </c>
      <c r="G31" t="s">
        <v>133</v>
      </c>
      <c r="H31" t="s">
        <v>267</v>
      </c>
      <c r="I31" t="s">
        <v>132</v>
      </c>
      <c r="J31" t="s">
        <v>5929</v>
      </c>
      <c r="N31" t="e">
        <v>#N/A</v>
      </c>
    </row>
    <row r="32" spans="1:14" hidden="1" x14ac:dyDescent="0.25">
      <c r="A32" t="s">
        <v>5929</v>
      </c>
      <c r="B32" s="382" t="s">
        <v>3053</v>
      </c>
      <c r="C32" t="s">
        <v>712</v>
      </c>
      <c r="E32" t="s">
        <v>713</v>
      </c>
      <c r="F32" t="s">
        <v>131</v>
      </c>
      <c r="G32" t="s">
        <v>133</v>
      </c>
      <c r="H32" t="s">
        <v>267</v>
      </c>
      <c r="I32" t="s">
        <v>132</v>
      </c>
      <c r="J32" t="s">
        <v>5929</v>
      </c>
      <c r="N32" t="e">
        <v>#N/A</v>
      </c>
    </row>
    <row r="33" spans="1:14" hidden="1" x14ac:dyDescent="0.25">
      <c r="A33" t="s">
        <v>5929</v>
      </c>
      <c r="B33" s="382" t="s">
        <v>3054</v>
      </c>
      <c r="C33" s="382" t="s">
        <v>714</v>
      </c>
      <c r="E33" s="382" t="s">
        <v>715</v>
      </c>
      <c r="F33" t="s">
        <v>131</v>
      </c>
      <c r="G33" t="s">
        <v>133</v>
      </c>
      <c r="H33" t="s">
        <v>266</v>
      </c>
      <c r="I33" t="s">
        <v>132</v>
      </c>
      <c r="J33" t="s">
        <v>5929</v>
      </c>
      <c r="N33" t="e">
        <v>#N/A</v>
      </c>
    </row>
    <row r="34" spans="1:14" hidden="1" x14ac:dyDescent="0.25">
      <c r="A34" t="s">
        <v>5929</v>
      </c>
      <c r="B34" s="382" t="s">
        <v>3055</v>
      </c>
      <c r="C34" s="382" t="s">
        <v>2107</v>
      </c>
      <c r="E34" s="382" t="s">
        <v>2534</v>
      </c>
      <c r="F34" t="s">
        <v>131</v>
      </c>
      <c r="G34" t="s">
        <v>133</v>
      </c>
      <c r="H34" t="s">
        <v>267</v>
      </c>
      <c r="I34" t="s">
        <v>132</v>
      </c>
      <c r="J34" t="s">
        <v>5929</v>
      </c>
      <c r="N34" t="e">
        <v>#N/A</v>
      </c>
    </row>
    <row r="35" spans="1:14" hidden="1" x14ac:dyDescent="0.25">
      <c r="A35" t="s">
        <v>5929</v>
      </c>
      <c r="B35" s="382" t="s">
        <v>3056</v>
      </c>
      <c r="C35" s="382" t="s">
        <v>3057</v>
      </c>
      <c r="E35" s="382" t="s">
        <v>716</v>
      </c>
      <c r="F35" t="s">
        <v>131</v>
      </c>
      <c r="G35" t="s">
        <v>133</v>
      </c>
      <c r="H35" t="s">
        <v>267</v>
      </c>
      <c r="I35" t="s">
        <v>132</v>
      </c>
      <c r="J35" t="s">
        <v>5929</v>
      </c>
      <c r="N35" t="e">
        <v>#N/A</v>
      </c>
    </row>
    <row r="36" spans="1:14" hidden="1" x14ac:dyDescent="0.25">
      <c r="A36" t="s">
        <v>5929</v>
      </c>
      <c r="B36" s="382" t="s">
        <v>3058</v>
      </c>
      <c r="C36" s="382" t="s">
        <v>3059</v>
      </c>
      <c r="E36" s="382" t="s">
        <v>717</v>
      </c>
      <c r="F36" t="s">
        <v>131</v>
      </c>
      <c r="G36" t="s">
        <v>133</v>
      </c>
      <c r="H36" t="s">
        <v>267</v>
      </c>
      <c r="I36" t="s">
        <v>132</v>
      </c>
      <c r="J36" t="s">
        <v>5929</v>
      </c>
      <c r="N36" t="e">
        <v>#N/A</v>
      </c>
    </row>
    <row r="37" spans="1:14" hidden="1" x14ac:dyDescent="0.25">
      <c r="A37" t="s">
        <v>5929</v>
      </c>
      <c r="B37" s="382" t="s">
        <v>3060</v>
      </c>
      <c r="C37" t="s">
        <v>2108</v>
      </c>
      <c r="E37" t="s">
        <v>718</v>
      </c>
      <c r="F37" t="s">
        <v>131</v>
      </c>
      <c r="G37" t="s">
        <v>133</v>
      </c>
      <c r="H37" t="s">
        <v>267</v>
      </c>
      <c r="I37" t="s">
        <v>132</v>
      </c>
      <c r="J37" t="s">
        <v>5929</v>
      </c>
      <c r="N37" t="e">
        <v>#N/A</v>
      </c>
    </row>
    <row r="38" spans="1:14" hidden="1" x14ac:dyDescent="0.25">
      <c r="A38" t="s">
        <v>5929</v>
      </c>
      <c r="B38" s="382" t="s">
        <v>5400</v>
      </c>
      <c r="C38" t="s">
        <v>4464</v>
      </c>
      <c r="E38" t="s">
        <v>4475</v>
      </c>
      <c r="F38" t="s">
        <v>131</v>
      </c>
      <c r="G38" t="s">
        <v>133</v>
      </c>
      <c r="H38" t="s">
        <v>267</v>
      </c>
      <c r="I38" t="s">
        <v>132</v>
      </c>
      <c r="J38" t="s">
        <v>5929</v>
      </c>
      <c r="N38" t="e">
        <v>#N/A</v>
      </c>
    </row>
    <row r="39" spans="1:14" hidden="1" x14ac:dyDescent="0.25">
      <c r="A39" t="s">
        <v>5929</v>
      </c>
      <c r="B39" s="382" t="s">
        <v>3061</v>
      </c>
      <c r="C39" t="s">
        <v>2109</v>
      </c>
      <c r="E39" t="s">
        <v>719</v>
      </c>
      <c r="F39" t="s">
        <v>131</v>
      </c>
      <c r="G39" t="s">
        <v>133</v>
      </c>
      <c r="H39" t="s">
        <v>266</v>
      </c>
      <c r="I39" t="s">
        <v>132</v>
      </c>
      <c r="J39" t="s">
        <v>5929</v>
      </c>
      <c r="N39" t="e">
        <v>#N/A</v>
      </c>
    </row>
    <row r="40" spans="1:14" hidden="1" x14ac:dyDescent="0.25">
      <c r="A40" t="s">
        <v>5929</v>
      </c>
      <c r="B40" s="382" t="s">
        <v>3062</v>
      </c>
      <c r="C40" t="s">
        <v>2110</v>
      </c>
      <c r="E40" t="s">
        <v>720</v>
      </c>
      <c r="F40" t="s">
        <v>131</v>
      </c>
      <c r="G40" t="s">
        <v>133</v>
      </c>
      <c r="H40" t="s">
        <v>267</v>
      </c>
      <c r="I40" t="s">
        <v>132</v>
      </c>
      <c r="J40" t="s">
        <v>5929</v>
      </c>
      <c r="N40" t="e">
        <v>#N/A</v>
      </c>
    </row>
    <row r="41" spans="1:14" hidden="1" x14ac:dyDescent="0.25">
      <c r="A41" t="s">
        <v>5929</v>
      </c>
      <c r="B41" s="382" t="s">
        <v>3063</v>
      </c>
      <c r="C41" t="s">
        <v>721</v>
      </c>
      <c r="E41" t="s">
        <v>722</v>
      </c>
      <c r="F41" t="s">
        <v>131</v>
      </c>
      <c r="G41" t="s">
        <v>133</v>
      </c>
      <c r="H41" t="s">
        <v>267</v>
      </c>
      <c r="I41" t="s">
        <v>132</v>
      </c>
      <c r="J41" t="s">
        <v>5929</v>
      </c>
      <c r="N41" t="e">
        <v>#N/A</v>
      </c>
    </row>
    <row r="42" spans="1:14" hidden="1" x14ac:dyDescent="0.25">
      <c r="A42" t="s">
        <v>5929</v>
      </c>
      <c r="B42" s="382" t="s">
        <v>3064</v>
      </c>
      <c r="C42" t="s">
        <v>723</v>
      </c>
      <c r="E42" t="s">
        <v>724</v>
      </c>
      <c r="F42" t="s">
        <v>131</v>
      </c>
      <c r="G42" t="s">
        <v>133</v>
      </c>
      <c r="H42" t="s">
        <v>267</v>
      </c>
      <c r="I42" t="s">
        <v>132</v>
      </c>
      <c r="J42" t="s">
        <v>5929</v>
      </c>
      <c r="N42" t="e">
        <v>#N/A</v>
      </c>
    </row>
    <row r="43" spans="1:14" hidden="1" x14ac:dyDescent="0.25">
      <c r="A43" t="s">
        <v>5929</v>
      </c>
      <c r="B43" s="382" t="s">
        <v>5401</v>
      </c>
      <c r="C43" t="s">
        <v>5179</v>
      </c>
      <c r="E43" t="s">
        <v>5190</v>
      </c>
      <c r="F43" t="s">
        <v>131</v>
      </c>
      <c r="G43" t="s">
        <v>133</v>
      </c>
      <c r="H43" t="s">
        <v>267</v>
      </c>
      <c r="I43" t="s">
        <v>132</v>
      </c>
      <c r="J43" t="s">
        <v>5929</v>
      </c>
      <c r="N43" t="e">
        <v>#N/A</v>
      </c>
    </row>
    <row r="44" spans="1:14" hidden="1" x14ac:dyDescent="0.25">
      <c r="A44" t="s">
        <v>5929</v>
      </c>
      <c r="B44" s="382" t="s">
        <v>3065</v>
      </c>
      <c r="C44" t="s">
        <v>1510</v>
      </c>
      <c r="E44" t="s">
        <v>1511</v>
      </c>
      <c r="F44" t="s">
        <v>131</v>
      </c>
      <c r="G44" t="s">
        <v>133</v>
      </c>
      <c r="H44" t="s">
        <v>267</v>
      </c>
      <c r="I44" t="s">
        <v>132</v>
      </c>
      <c r="J44" t="s">
        <v>5929</v>
      </c>
      <c r="N44" t="e">
        <v>#N/A</v>
      </c>
    </row>
    <row r="45" spans="1:14" hidden="1" x14ac:dyDescent="0.25">
      <c r="A45" t="s">
        <v>5929</v>
      </c>
      <c r="B45" s="382" t="s">
        <v>3066</v>
      </c>
      <c r="C45" t="s">
        <v>3067</v>
      </c>
      <c r="E45" t="s">
        <v>3068</v>
      </c>
      <c r="F45" t="s">
        <v>131</v>
      </c>
      <c r="G45" t="s">
        <v>133</v>
      </c>
      <c r="H45" t="s">
        <v>267</v>
      </c>
      <c r="I45" t="s">
        <v>132</v>
      </c>
      <c r="J45" t="s">
        <v>5929</v>
      </c>
      <c r="N45" t="e">
        <v>#N/A</v>
      </c>
    </row>
    <row r="46" spans="1:14" hidden="1" x14ac:dyDescent="0.25">
      <c r="A46" t="s">
        <v>5929</v>
      </c>
      <c r="B46" s="382" t="s">
        <v>3069</v>
      </c>
      <c r="C46" t="s">
        <v>725</v>
      </c>
      <c r="E46" t="s">
        <v>726</v>
      </c>
      <c r="F46" t="s">
        <v>131</v>
      </c>
      <c r="G46" t="s">
        <v>133</v>
      </c>
      <c r="H46" t="s">
        <v>267</v>
      </c>
      <c r="I46" t="s">
        <v>132</v>
      </c>
      <c r="J46" t="s">
        <v>5929</v>
      </c>
      <c r="N46" t="e">
        <v>#N/A</v>
      </c>
    </row>
    <row r="47" spans="1:14" hidden="1" x14ac:dyDescent="0.25">
      <c r="A47" t="s">
        <v>5929</v>
      </c>
      <c r="B47" s="382" t="s">
        <v>3070</v>
      </c>
      <c r="C47" t="s">
        <v>3071</v>
      </c>
      <c r="E47" t="s">
        <v>3072</v>
      </c>
      <c r="F47" t="s">
        <v>131</v>
      </c>
      <c r="G47" t="s">
        <v>133</v>
      </c>
      <c r="H47" t="s">
        <v>267</v>
      </c>
      <c r="I47" t="s">
        <v>132</v>
      </c>
      <c r="J47" t="s">
        <v>5929</v>
      </c>
      <c r="N47" t="e">
        <v>#N/A</v>
      </c>
    </row>
    <row r="48" spans="1:14" hidden="1" x14ac:dyDescent="0.25">
      <c r="A48" t="s">
        <v>5929</v>
      </c>
      <c r="B48" s="382" t="s">
        <v>3073</v>
      </c>
      <c r="C48" t="s">
        <v>2111</v>
      </c>
      <c r="E48" t="s">
        <v>727</v>
      </c>
      <c r="F48" t="s">
        <v>131</v>
      </c>
      <c r="G48" t="s">
        <v>133</v>
      </c>
      <c r="H48" t="s">
        <v>267</v>
      </c>
      <c r="I48" t="s">
        <v>132</v>
      </c>
      <c r="J48" t="s">
        <v>5929</v>
      </c>
      <c r="N48" t="e">
        <v>#N/A</v>
      </c>
    </row>
    <row r="49" spans="1:14" hidden="1" x14ac:dyDescent="0.25">
      <c r="A49" t="s">
        <v>5929</v>
      </c>
      <c r="B49" s="382" t="s">
        <v>3074</v>
      </c>
      <c r="C49" t="s">
        <v>2112</v>
      </c>
      <c r="E49" t="s">
        <v>1090</v>
      </c>
      <c r="F49" t="s">
        <v>131</v>
      </c>
      <c r="G49" t="s">
        <v>133</v>
      </c>
      <c r="H49" t="s">
        <v>267</v>
      </c>
      <c r="I49" t="s">
        <v>132</v>
      </c>
      <c r="J49" t="s">
        <v>5929</v>
      </c>
      <c r="N49" t="e">
        <v>#N/A</v>
      </c>
    </row>
    <row r="50" spans="1:14" hidden="1" x14ac:dyDescent="0.25">
      <c r="A50" t="s">
        <v>5929</v>
      </c>
      <c r="B50" s="382" t="s">
        <v>3075</v>
      </c>
      <c r="C50" t="s">
        <v>728</v>
      </c>
      <c r="E50" t="s">
        <v>729</v>
      </c>
      <c r="F50" t="s">
        <v>131</v>
      </c>
      <c r="G50" t="s">
        <v>133</v>
      </c>
      <c r="H50" t="s">
        <v>267</v>
      </c>
      <c r="I50" t="s">
        <v>132</v>
      </c>
      <c r="J50" t="s">
        <v>5929</v>
      </c>
      <c r="N50" t="e">
        <v>#N/A</v>
      </c>
    </row>
    <row r="51" spans="1:14" hidden="1" x14ac:dyDescent="0.25">
      <c r="A51" t="s">
        <v>5929</v>
      </c>
      <c r="B51" s="382" t="s">
        <v>3076</v>
      </c>
      <c r="C51" t="s">
        <v>730</v>
      </c>
      <c r="E51" t="s">
        <v>731</v>
      </c>
      <c r="F51" t="s">
        <v>131</v>
      </c>
      <c r="G51" t="s">
        <v>133</v>
      </c>
      <c r="H51" t="s">
        <v>267</v>
      </c>
      <c r="I51" t="s">
        <v>132</v>
      </c>
      <c r="J51" t="s">
        <v>5929</v>
      </c>
      <c r="N51" t="e">
        <v>#N/A</v>
      </c>
    </row>
    <row r="52" spans="1:14" hidden="1" x14ac:dyDescent="0.25">
      <c r="A52" t="s">
        <v>5929</v>
      </c>
      <c r="B52" s="382" t="s">
        <v>3077</v>
      </c>
      <c r="C52" t="s">
        <v>2113</v>
      </c>
      <c r="E52" t="s">
        <v>732</v>
      </c>
      <c r="F52" t="s">
        <v>131</v>
      </c>
      <c r="G52" t="s">
        <v>133</v>
      </c>
      <c r="H52" t="s">
        <v>267</v>
      </c>
      <c r="I52" t="s">
        <v>132</v>
      </c>
      <c r="J52" t="s">
        <v>5929</v>
      </c>
      <c r="N52" t="e">
        <v>#N/A</v>
      </c>
    </row>
    <row r="53" spans="1:14" hidden="1" x14ac:dyDescent="0.25">
      <c r="A53" t="s">
        <v>5929</v>
      </c>
      <c r="B53" s="382" t="s">
        <v>3078</v>
      </c>
      <c r="C53" t="s">
        <v>733</v>
      </c>
      <c r="E53" t="s">
        <v>734</v>
      </c>
      <c r="F53" t="s">
        <v>131</v>
      </c>
      <c r="G53" t="s">
        <v>133</v>
      </c>
      <c r="H53" t="s">
        <v>267</v>
      </c>
      <c r="I53" t="s">
        <v>132</v>
      </c>
      <c r="J53" t="s">
        <v>5929</v>
      </c>
      <c r="N53" t="e">
        <v>#N/A</v>
      </c>
    </row>
    <row r="54" spans="1:14" hidden="1" x14ac:dyDescent="0.25">
      <c r="A54" t="s">
        <v>5929</v>
      </c>
      <c r="B54" s="382" t="s">
        <v>3079</v>
      </c>
      <c r="C54" t="s">
        <v>735</v>
      </c>
      <c r="E54" t="s">
        <v>736</v>
      </c>
      <c r="F54" t="s">
        <v>131</v>
      </c>
      <c r="G54" t="s">
        <v>133</v>
      </c>
      <c r="H54" t="s">
        <v>267</v>
      </c>
      <c r="I54" t="s">
        <v>132</v>
      </c>
      <c r="J54" t="s">
        <v>5929</v>
      </c>
      <c r="N54" t="e">
        <v>#N/A</v>
      </c>
    </row>
    <row r="55" spans="1:14" hidden="1" x14ac:dyDescent="0.25">
      <c r="A55" t="s">
        <v>5929</v>
      </c>
      <c r="B55" s="382" t="s">
        <v>3080</v>
      </c>
      <c r="C55" s="382" t="s">
        <v>737</v>
      </c>
      <c r="D55" s="382"/>
      <c r="E55" s="382" t="s">
        <v>738</v>
      </c>
      <c r="F55" t="s">
        <v>131</v>
      </c>
      <c r="G55" t="s">
        <v>133</v>
      </c>
      <c r="H55" t="s">
        <v>267</v>
      </c>
      <c r="I55" t="s">
        <v>132</v>
      </c>
      <c r="J55" t="s">
        <v>5929</v>
      </c>
      <c r="N55" t="e">
        <v>#N/A</v>
      </c>
    </row>
    <row r="56" spans="1:14" hidden="1" x14ac:dyDescent="0.25">
      <c r="A56" t="s">
        <v>5929</v>
      </c>
      <c r="B56" s="382" t="s">
        <v>3081</v>
      </c>
      <c r="C56" t="s">
        <v>739</v>
      </c>
      <c r="E56" t="s">
        <v>740</v>
      </c>
      <c r="F56" t="s">
        <v>131</v>
      </c>
      <c r="G56" t="s">
        <v>133</v>
      </c>
      <c r="H56" t="s">
        <v>267</v>
      </c>
      <c r="I56" t="s">
        <v>132</v>
      </c>
      <c r="J56" t="s">
        <v>5929</v>
      </c>
      <c r="N56" t="e">
        <v>#N/A</v>
      </c>
    </row>
    <row r="57" spans="1:14" hidden="1" x14ac:dyDescent="0.25">
      <c r="A57" t="s">
        <v>5929</v>
      </c>
      <c r="B57" s="382" t="s">
        <v>3082</v>
      </c>
      <c r="C57" t="s">
        <v>741</v>
      </c>
      <c r="E57" t="s">
        <v>742</v>
      </c>
      <c r="F57" t="s">
        <v>131</v>
      </c>
      <c r="G57" t="s">
        <v>133</v>
      </c>
      <c r="H57" t="s">
        <v>267</v>
      </c>
      <c r="I57" t="s">
        <v>132</v>
      </c>
      <c r="J57" t="s">
        <v>5929</v>
      </c>
      <c r="N57" t="e">
        <v>#N/A</v>
      </c>
    </row>
    <row r="58" spans="1:14" hidden="1" x14ac:dyDescent="0.25">
      <c r="A58" t="s">
        <v>5929</v>
      </c>
      <c r="B58" s="382" t="s">
        <v>3083</v>
      </c>
      <c r="C58" t="s">
        <v>743</v>
      </c>
      <c r="E58" t="s">
        <v>744</v>
      </c>
      <c r="F58" t="s">
        <v>131</v>
      </c>
      <c r="G58" t="s">
        <v>133</v>
      </c>
      <c r="H58" t="s">
        <v>266</v>
      </c>
      <c r="I58" t="s">
        <v>132</v>
      </c>
      <c r="J58" t="s">
        <v>5929</v>
      </c>
      <c r="N58" t="e">
        <v>#N/A</v>
      </c>
    </row>
    <row r="59" spans="1:14" hidden="1" x14ac:dyDescent="0.25">
      <c r="A59" t="s">
        <v>5929</v>
      </c>
      <c r="B59" s="382" t="s">
        <v>3084</v>
      </c>
      <c r="C59" t="s">
        <v>745</v>
      </c>
      <c r="E59" t="s">
        <v>746</v>
      </c>
      <c r="F59" t="s">
        <v>131</v>
      </c>
      <c r="G59" t="s">
        <v>133</v>
      </c>
      <c r="H59" t="s">
        <v>266</v>
      </c>
      <c r="I59" t="s">
        <v>132</v>
      </c>
      <c r="J59" t="s">
        <v>5929</v>
      </c>
      <c r="N59" t="e">
        <v>#N/A</v>
      </c>
    </row>
    <row r="60" spans="1:14" hidden="1" x14ac:dyDescent="0.25">
      <c r="A60" t="s">
        <v>5929</v>
      </c>
      <c r="B60" s="382" t="s">
        <v>3085</v>
      </c>
      <c r="C60" t="s">
        <v>747</v>
      </c>
      <c r="E60" t="s">
        <v>748</v>
      </c>
      <c r="F60" t="s">
        <v>131</v>
      </c>
      <c r="G60" t="s">
        <v>133</v>
      </c>
      <c r="H60" t="s">
        <v>266</v>
      </c>
      <c r="I60" t="s">
        <v>132</v>
      </c>
      <c r="J60" t="s">
        <v>5929</v>
      </c>
      <c r="N60" t="e">
        <v>#N/A</v>
      </c>
    </row>
    <row r="61" spans="1:14" hidden="1" x14ac:dyDescent="0.25">
      <c r="A61" t="s">
        <v>5929</v>
      </c>
      <c r="B61" s="382" t="s">
        <v>3086</v>
      </c>
      <c r="C61" t="s">
        <v>749</v>
      </c>
      <c r="E61" t="s">
        <v>750</v>
      </c>
      <c r="F61" t="s">
        <v>131</v>
      </c>
      <c r="G61" t="s">
        <v>133</v>
      </c>
      <c r="H61" t="s">
        <v>266</v>
      </c>
      <c r="I61" t="s">
        <v>132</v>
      </c>
      <c r="J61" t="s">
        <v>5929</v>
      </c>
      <c r="N61" t="e">
        <v>#N/A</v>
      </c>
    </row>
    <row r="62" spans="1:14" hidden="1" x14ac:dyDescent="0.25">
      <c r="A62" t="s">
        <v>5929</v>
      </c>
      <c r="B62" s="382" t="s">
        <v>3087</v>
      </c>
      <c r="C62" t="s">
        <v>751</v>
      </c>
      <c r="E62" t="s">
        <v>752</v>
      </c>
      <c r="F62" t="s">
        <v>131</v>
      </c>
      <c r="G62" t="s">
        <v>133</v>
      </c>
      <c r="H62" t="s">
        <v>266</v>
      </c>
      <c r="I62" t="s">
        <v>132</v>
      </c>
      <c r="J62" t="s">
        <v>5929</v>
      </c>
      <c r="N62" t="e">
        <v>#N/A</v>
      </c>
    </row>
    <row r="63" spans="1:14" hidden="1" x14ac:dyDescent="0.25">
      <c r="A63" t="s">
        <v>5929</v>
      </c>
      <c r="B63" s="382" t="s">
        <v>3088</v>
      </c>
      <c r="C63" t="s">
        <v>753</v>
      </c>
      <c r="E63" t="s">
        <v>754</v>
      </c>
      <c r="F63" t="s">
        <v>131</v>
      </c>
      <c r="G63" t="s">
        <v>133</v>
      </c>
      <c r="H63" t="s">
        <v>266</v>
      </c>
      <c r="I63" t="s">
        <v>132</v>
      </c>
      <c r="J63" t="s">
        <v>5929</v>
      </c>
      <c r="N63" t="e">
        <v>#N/A</v>
      </c>
    </row>
    <row r="64" spans="1:14" hidden="1" x14ac:dyDescent="0.25">
      <c r="A64" t="s">
        <v>5929</v>
      </c>
      <c r="B64" s="382" t="s">
        <v>5402</v>
      </c>
      <c r="C64" t="s">
        <v>755</v>
      </c>
      <c r="E64" t="s">
        <v>756</v>
      </c>
      <c r="F64" t="s">
        <v>131</v>
      </c>
      <c r="G64" t="s">
        <v>133</v>
      </c>
      <c r="H64" t="s">
        <v>267</v>
      </c>
      <c r="I64" t="s">
        <v>132</v>
      </c>
      <c r="J64" t="s">
        <v>5929</v>
      </c>
      <c r="N64" t="e">
        <v>#N/A</v>
      </c>
    </row>
    <row r="65" spans="1:14" hidden="1" x14ac:dyDescent="0.25">
      <c r="A65" t="s">
        <v>5929</v>
      </c>
      <c r="B65" s="382" t="s">
        <v>3089</v>
      </c>
      <c r="C65" t="s">
        <v>757</v>
      </c>
      <c r="E65" t="s">
        <v>758</v>
      </c>
      <c r="F65" t="s">
        <v>131</v>
      </c>
      <c r="G65" t="s">
        <v>133</v>
      </c>
      <c r="H65" t="s">
        <v>266</v>
      </c>
      <c r="I65" t="s">
        <v>132</v>
      </c>
      <c r="J65" t="s">
        <v>5929</v>
      </c>
      <c r="N65" t="e">
        <v>#N/A</v>
      </c>
    </row>
    <row r="66" spans="1:14" hidden="1" x14ac:dyDescent="0.25">
      <c r="A66" t="s">
        <v>5929</v>
      </c>
      <c r="B66" s="382" t="s">
        <v>3090</v>
      </c>
      <c r="C66" t="s">
        <v>3091</v>
      </c>
      <c r="E66" t="s">
        <v>759</v>
      </c>
      <c r="F66" t="s">
        <v>131</v>
      </c>
      <c r="G66" t="s">
        <v>133</v>
      </c>
      <c r="H66" t="s">
        <v>267</v>
      </c>
      <c r="I66" t="s">
        <v>132</v>
      </c>
      <c r="J66" t="s">
        <v>5929</v>
      </c>
      <c r="N66" t="e">
        <v>#N/A</v>
      </c>
    </row>
    <row r="67" spans="1:14" hidden="1" x14ac:dyDescent="0.25">
      <c r="A67" t="s">
        <v>5929</v>
      </c>
      <c r="B67" s="382" t="s">
        <v>3092</v>
      </c>
      <c r="C67" t="s">
        <v>760</v>
      </c>
      <c r="E67" t="s">
        <v>761</v>
      </c>
      <c r="F67" t="s">
        <v>131</v>
      </c>
      <c r="G67" t="s">
        <v>133</v>
      </c>
      <c r="H67" t="s">
        <v>266</v>
      </c>
      <c r="I67" t="s">
        <v>132</v>
      </c>
      <c r="J67" t="s">
        <v>5929</v>
      </c>
      <c r="N67" t="e">
        <v>#N/A</v>
      </c>
    </row>
    <row r="68" spans="1:14" hidden="1" x14ac:dyDescent="0.25">
      <c r="A68" t="s">
        <v>5929</v>
      </c>
      <c r="B68" s="382" t="s">
        <v>3093</v>
      </c>
      <c r="C68" t="s">
        <v>762</v>
      </c>
      <c r="E68" t="s">
        <v>763</v>
      </c>
      <c r="F68" t="s">
        <v>131</v>
      </c>
      <c r="G68" t="s">
        <v>133</v>
      </c>
      <c r="H68" t="s">
        <v>267</v>
      </c>
      <c r="I68" t="s">
        <v>132</v>
      </c>
      <c r="J68" t="s">
        <v>5929</v>
      </c>
      <c r="N68" t="e">
        <v>#N/A</v>
      </c>
    </row>
    <row r="69" spans="1:14" hidden="1" x14ac:dyDescent="0.25">
      <c r="A69" t="s">
        <v>5929</v>
      </c>
      <c r="B69" s="382" t="s">
        <v>3094</v>
      </c>
      <c r="C69" s="382" t="s">
        <v>764</v>
      </c>
      <c r="D69" s="382"/>
      <c r="E69" s="382" t="s">
        <v>765</v>
      </c>
      <c r="F69" t="s">
        <v>131</v>
      </c>
      <c r="G69" t="s">
        <v>133</v>
      </c>
      <c r="H69" t="s">
        <v>267</v>
      </c>
      <c r="I69" t="s">
        <v>132</v>
      </c>
      <c r="J69" t="s">
        <v>5929</v>
      </c>
      <c r="N69" t="e">
        <v>#N/A</v>
      </c>
    </row>
    <row r="70" spans="1:14" hidden="1" x14ac:dyDescent="0.25">
      <c r="A70" t="s">
        <v>5929</v>
      </c>
      <c r="B70" s="382" t="s">
        <v>3095</v>
      </c>
      <c r="C70" t="s">
        <v>766</v>
      </c>
      <c r="E70" t="s">
        <v>767</v>
      </c>
      <c r="F70" t="s">
        <v>131</v>
      </c>
      <c r="G70" t="s">
        <v>133</v>
      </c>
      <c r="H70" t="s">
        <v>267</v>
      </c>
      <c r="I70" t="s">
        <v>132</v>
      </c>
      <c r="J70" t="s">
        <v>5929</v>
      </c>
      <c r="N70" t="e">
        <v>#N/A</v>
      </c>
    </row>
    <row r="71" spans="1:14" hidden="1" x14ac:dyDescent="0.25">
      <c r="A71" t="s">
        <v>5929</v>
      </c>
      <c r="B71" s="382" t="s">
        <v>3096</v>
      </c>
      <c r="C71" t="s">
        <v>768</v>
      </c>
      <c r="E71" t="s">
        <v>769</v>
      </c>
      <c r="F71" t="s">
        <v>131</v>
      </c>
      <c r="G71" t="s">
        <v>133</v>
      </c>
      <c r="H71" t="s">
        <v>267</v>
      </c>
      <c r="I71" t="s">
        <v>132</v>
      </c>
      <c r="J71" t="s">
        <v>5929</v>
      </c>
      <c r="N71" t="e">
        <v>#N/A</v>
      </c>
    </row>
    <row r="72" spans="1:14" hidden="1" x14ac:dyDescent="0.25">
      <c r="A72" t="s">
        <v>5929</v>
      </c>
      <c r="B72" s="382" t="s">
        <v>3097</v>
      </c>
      <c r="C72" t="s">
        <v>2114</v>
      </c>
      <c r="E72" t="s">
        <v>2535</v>
      </c>
      <c r="F72" t="s">
        <v>131</v>
      </c>
      <c r="G72" t="s">
        <v>133</v>
      </c>
      <c r="H72" t="s">
        <v>267</v>
      </c>
      <c r="I72" t="s">
        <v>132</v>
      </c>
      <c r="J72" t="s">
        <v>5929</v>
      </c>
      <c r="N72" t="e">
        <v>#N/A</v>
      </c>
    </row>
    <row r="73" spans="1:14" hidden="1" x14ac:dyDescent="0.25">
      <c r="A73" t="s">
        <v>5929</v>
      </c>
      <c r="B73" s="382" t="s">
        <v>3098</v>
      </c>
      <c r="C73" t="s">
        <v>770</v>
      </c>
      <c r="E73" t="s">
        <v>771</v>
      </c>
      <c r="F73" t="s">
        <v>131</v>
      </c>
      <c r="G73" t="s">
        <v>133</v>
      </c>
      <c r="H73" t="s">
        <v>267</v>
      </c>
      <c r="I73" t="s">
        <v>132</v>
      </c>
      <c r="J73" t="s">
        <v>5929</v>
      </c>
      <c r="N73" t="e">
        <v>#N/A</v>
      </c>
    </row>
    <row r="74" spans="1:14" hidden="1" x14ac:dyDescent="0.25">
      <c r="A74" t="s">
        <v>5929</v>
      </c>
      <c r="B74" s="382" t="s">
        <v>3099</v>
      </c>
      <c r="C74" t="s">
        <v>772</v>
      </c>
      <c r="E74" t="s">
        <v>773</v>
      </c>
      <c r="F74" t="s">
        <v>131</v>
      </c>
      <c r="G74" t="s">
        <v>133</v>
      </c>
      <c r="H74" t="s">
        <v>267</v>
      </c>
      <c r="I74" t="s">
        <v>132</v>
      </c>
      <c r="J74" t="s">
        <v>5929</v>
      </c>
      <c r="N74" t="e">
        <v>#N/A</v>
      </c>
    </row>
    <row r="75" spans="1:14" hidden="1" x14ac:dyDescent="0.25">
      <c r="A75" t="s">
        <v>5929</v>
      </c>
      <c r="B75" s="382" t="s">
        <v>3100</v>
      </c>
      <c r="C75" t="s">
        <v>774</v>
      </c>
      <c r="E75" t="s">
        <v>775</v>
      </c>
      <c r="F75" t="s">
        <v>131</v>
      </c>
      <c r="G75" t="s">
        <v>133</v>
      </c>
      <c r="H75" t="s">
        <v>266</v>
      </c>
      <c r="I75" t="s">
        <v>132</v>
      </c>
      <c r="J75" t="s">
        <v>5929</v>
      </c>
      <c r="N75" t="e">
        <v>#N/A</v>
      </c>
    </row>
    <row r="76" spans="1:14" hidden="1" x14ac:dyDescent="0.25">
      <c r="A76" t="s">
        <v>5929</v>
      </c>
      <c r="B76" s="382" t="s">
        <v>3101</v>
      </c>
      <c r="C76" t="s">
        <v>776</v>
      </c>
      <c r="E76" t="s">
        <v>777</v>
      </c>
      <c r="F76" t="s">
        <v>131</v>
      </c>
      <c r="G76" t="s">
        <v>133</v>
      </c>
      <c r="H76" t="s">
        <v>267</v>
      </c>
      <c r="I76" t="s">
        <v>132</v>
      </c>
      <c r="J76" t="s">
        <v>5929</v>
      </c>
      <c r="N76" t="e">
        <v>#N/A</v>
      </c>
    </row>
    <row r="77" spans="1:14" hidden="1" x14ac:dyDescent="0.25">
      <c r="A77" t="s">
        <v>5929</v>
      </c>
      <c r="B77" s="382" t="s">
        <v>5403</v>
      </c>
      <c r="C77" t="s">
        <v>778</v>
      </c>
      <c r="E77" t="s">
        <v>779</v>
      </c>
      <c r="F77" t="s">
        <v>131</v>
      </c>
      <c r="G77" t="s">
        <v>133</v>
      </c>
      <c r="H77" t="s">
        <v>267</v>
      </c>
      <c r="I77" t="s">
        <v>132</v>
      </c>
      <c r="J77" t="s">
        <v>5929</v>
      </c>
      <c r="N77" t="e">
        <v>#N/A</v>
      </c>
    </row>
    <row r="78" spans="1:14" hidden="1" x14ac:dyDescent="0.25">
      <c r="A78" t="s">
        <v>5929</v>
      </c>
      <c r="B78" s="382" t="s">
        <v>3102</v>
      </c>
      <c r="C78" t="s">
        <v>780</v>
      </c>
      <c r="E78" t="s">
        <v>781</v>
      </c>
      <c r="F78" t="s">
        <v>131</v>
      </c>
      <c r="G78" t="s">
        <v>133</v>
      </c>
      <c r="H78" t="s">
        <v>266</v>
      </c>
      <c r="I78" t="s">
        <v>132</v>
      </c>
      <c r="J78" t="s">
        <v>5929</v>
      </c>
      <c r="N78" t="e">
        <v>#N/A</v>
      </c>
    </row>
    <row r="79" spans="1:14" hidden="1" x14ac:dyDescent="0.25">
      <c r="A79" t="s">
        <v>5929</v>
      </c>
      <c r="B79" s="382" t="s">
        <v>3103</v>
      </c>
      <c r="C79" t="s">
        <v>2115</v>
      </c>
      <c r="E79" t="s">
        <v>782</v>
      </c>
      <c r="F79" t="s">
        <v>131</v>
      </c>
      <c r="G79" t="s">
        <v>133</v>
      </c>
      <c r="H79" t="s">
        <v>267</v>
      </c>
      <c r="I79" t="s">
        <v>132</v>
      </c>
      <c r="J79" t="s">
        <v>5929</v>
      </c>
      <c r="N79" t="e">
        <v>#N/A</v>
      </c>
    </row>
    <row r="80" spans="1:14" hidden="1" x14ac:dyDescent="0.25">
      <c r="A80" t="s">
        <v>5929</v>
      </c>
      <c r="B80" s="382" t="s">
        <v>3104</v>
      </c>
      <c r="C80" s="382" t="s">
        <v>2116</v>
      </c>
      <c r="E80" s="382" t="s">
        <v>2536</v>
      </c>
      <c r="F80" t="s">
        <v>131</v>
      </c>
      <c r="G80" t="s">
        <v>133</v>
      </c>
      <c r="H80" t="s">
        <v>267</v>
      </c>
      <c r="I80" t="s">
        <v>132</v>
      </c>
      <c r="J80" t="s">
        <v>5929</v>
      </c>
      <c r="N80" t="e">
        <v>#N/A</v>
      </c>
    </row>
    <row r="81" spans="1:14" hidden="1" x14ac:dyDescent="0.25">
      <c r="A81" t="s">
        <v>5929</v>
      </c>
      <c r="B81" s="382" t="s">
        <v>3105</v>
      </c>
      <c r="C81" s="382" t="s">
        <v>783</v>
      </c>
      <c r="E81" s="382" t="s">
        <v>784</v>
      </c>
      <c r="F81" t="s">
        <v>131</v>
      </c>
      <c r="G81" t="s">
        <v>133</v>
      </c>
      <c r="H81" t="s">
        <v>266</v>
      </c>
      <c r="I81" t="s">
        <v>132</v>
      </c>
      <c r="J81" t="s">
        <v>5929</v>
      </c>
      <c r="N81" t="e">
        <v>#N/A</v>
      </c>
    </row>
    <row r="82" spans="1:14" hidden="1" x14ac:dyDescent="0.25">
      <c r="A82" t="s">
        <v>5929</v>
      </c>
      <c r="B82" s="382" t="s">
        <v>3106</v>
      </c>
      <c r="C82" s="382" t="s">
        <v>785</v>
      </c>
      <c r="E82" s="382" t="s">
        <v>786</v>
      </c>
      <c r="F82" t="s">
        <v>131</v>
      </c>
      <c r="G82" t="s">
        <v>133</v>
      </c>
      <c r="H82" t="s">
        <v>267</v>
      </c>
      <c r="I82" t="s">
        <v>132</v>
      </c>
      <c r="J82" t="s">
        <v>5929</v>
      </c>
      <c r="N82" t="e">
        <v>#N/A</v>
      </c>
    </row>
    <row r="83" spans="1:14" hidden="1" x14ac:dyDescent="0.25">
      <c r="A83" t="s">
        <v>5929</v>
      </c>
      <c r="B83" s="382" t="s">
        <v>3107</v>
      </c>
      <c r="C83" t="s">
        <v>2117</v>
      </c>
      <c r="E83" t="s">
        <v>2537</v>
      </c>
      <c r="F83" t="s">
        <v>131</v>
      </c>
      <c r="G83" t="s">
        <v>133</v>
      </c>
      <c r="H83" t="s">
        <v>266</v>
      </c>
      <c r="I83" t="s">
        <v>132</v>
      </c>
      <c r="J83" t="s">
        <v>5929</v>
      </c>
      <c r="N83" t="e">
        <v>#N/A</v>
      </c>
    </row>
    <row r="84" spans="1:14" hidden="1" x14ac:dyDescent="0.25">
      <c r="A84" t="s">
        <v>5929</v>
      </c>
      <c r="B84" s="382" t="s">
        <v>3108</v>
      </c>
      <c r="C84" t="s">
        <v>3109</v>
      </c>
      <c r="E84" t="s">
        <v>3110</v>
      </c>
      <c r="F84" t="s">
        <v>131</v>
      </c>
      <c r="G84" t="s">
        <v>133</v>
      </c>
      <c r="H84" t="s">
        <v>267</v>
      </c>
      <c r="I84" t="s">
        <v>132</v>
      </c>
      <c r="J84" t="s">
        <v>5929</v>
      </c>
      <c r="N84" t="e">
        <v>#N/A</v>
      </c>
    </row>
    <row r="85" spans="1:14" hidden="1" x14ac:dyDescent="0.25">
      <c r="A85" t="s">
        <v>5929</v>
      </c>
      <c r="B85" s="382" t="s">
        <v>3111</v>
      </c>
      <c r="C85" t="s">
        <v>787</v>
      </c>
      <c r="E85" t="s">
        <v>788</v>
      </c>
      <c r="F85" t="s">
        <v>131</v>
      </c>
      <c r="G85" t="s">
        <v>133</v>
      </c>
      <c r="H85" t="s">
        <v>266</v>
      </c>
      <c r="I85" t="s">
        <v>132</v>
      </c>
      <c r="J85" t="s">
        <v>5929</v>
      </c>
      <c r="N85" t="e">
        <v>#N/A</v>
      </c>
    </row>
    <row r="86" spans="1:14" hidden="1" x14ac:dyDescent="0.25">
      <c r="A86" t="s">
        <v>5929</v>
      </c>
      <c r="B86" s="382" t="s">
        <v>3112</v>
      </c>
      <c r="C86" t="s">
        <v>789</v>
      </c>
      <c r="E86" t="s">
        <v>790</v>
      </c>
      <c r="F86" t="s">
        <v>131</v>
      </c>
      <c r="G86" t="s">
        <v>133</v>
      </c>
      <c r="H86" t="s">
        <v>267</v>
      </c>
      <c r="I86" t="s">
        <v>132</v>
      </c>
      <c r="J86" t="s">
        <v>5929</v>
      </c>
      <c r="N86" t="e">
        <v>#N/A</v>
      </c>
    </row>
    <row r="87" spans="1:14" hidden="1" x14ac:dyDescent="0.25">
      <c r="A87" t="s">
        <v>5929</v>
      </c>
      <c r="B87" s="382" t="s">
        <v>3113</v>
      </c>
      <c r="C87" t="s">
        <v>2118</v>
      </c>
      <c r="E87" t="s">
        <v>2538</v>
      </c>
      <c r="F87" t="s">
        <v>131</v>
      </c>
      <c r="G87" t="s">
        <v>133</v>
      </c>
      <c r="H87" t="s">
        <v>266</v>
      </c>
      <c r="I87" t="s">
        <v>132</v>
      </c>
      <c r="J87" t="s">
        <v>5929</v>
      </c>
      <c r="N87" t="e">
        <v>#N/A</v>
      </c>
    </row>
    <row r="88" spans="1:14" hidden="1" x14ac:dyDescent="0.25">
      <c r="A88" t="s">
        <v>5929</v>
      </c>
      <c r="B88" s="382" t="s">
        <v>3114</v>
      </c>
      <c r="C88" t="s">
        <v>791</v>
      </c>
      <c r="E88" t="s">
        <v>792</v>
      </c>
      <c r="F88" t="s">
        <v>131</v>
      </c>
      <c r="G88" t="s">
        <v>133</v>
      </c>
      <c r="H88" t="s">
        <v>266</v>
      </c>
      <c r="I88" t="s">
        <v>132</v>
      </c>
      <c r="J88" t="s">
        <v>5929</v>
      </c>
      <c r="N88" t="e">
        <v>#N/A</v>
      </c>
    </row>
    <row r="89" spans="1:14" hidden="1" x14ac:dyDescent="0.25">
      <c r="A89" t="s">
        <v>5929</v>
      </c>
      <c r="B89" s="382" t="s">
        <v>3115</v>
      </c>
      <c r="C89" t="s">
        <v>2119</v>
      </c>
      <c r="E89" t="s">
        <v>793</v>
      </c>
      <c r="F89" t="s">
        <v>131</v>
      </c>
      <c r="G89" t="s">
        <v>133</v>
      </c>
      <c r="H89" t="s">
        <v>266</v>
      </c>
      <c r="I89" t="s">
        <v>132</v>
      </c>
      <c r="J89" t="s">
        <v>5929</v>
      </c>
      <c r="N89" t="e">
        <v>#N/A</v>
      </c>
    </row>
    <row r="90" spans="1:14" hidden="1" x14ac:dyDescent="0.25">
      <c r="A90" t="s">
        <v>5929</v>
      </c>
      <c r="B90" s="382" t="s">
        <v>3116</v>
      </c>
      <c r="C90" t="s">
        <v>794</v>
      </c>
      <c r="E90" t="s">
        <v>793</v>
      </c>
      <c r="F90" t="s">
        <v>131</v>
      </c>
      <c r="G90" t="s">
        <v>133</v>
      </c>
      <c r="H90" t="s">
        <v>267</v>
      </c>
      <c r="I90" t="s">
        <v>132</v>
      </c>
      <c r="J90" t="s">
        <v>5929</v>
      </c>
      <c r="N90" t="e">
        <v>#N/A</v>
      </c>
    </row>
    <row r="91" spans="1:14" hidden="1" x14ac:dyDescent="0.25">
      <c r="A91" t="s">
        <v>5929</v>
      </c>
      <c r="B91" s="382" t="s">
        <v>3117</v>
      </c>
      <c r="C91" t="s">
        <v>2120</v>
      </c>
      <c r="E91" t="s">
        <v>2539</v>
      </c>
      <c r="F91" t="s">
        <v>131</v>
      </c>
      <c r="G91" t="s">
        <v>133</v>
      </c>
      <c r="H91" t="s">
        <v>266</v>
      </c>
      <c r="I91" t="s">
        <v>132</v>
      </c>
      <c r="J91" t="s">
        <v>5929</v>
      </c>
      <c r="N91" t="e">
        <v>#N/A</v>
      </c>
    </row>
    <row r="92" spans="1:14" hidden="1" x14ac:dyDescent="0.25">
      <c r="A92" t="s">
        <v>5929</v>
      </c>
      <c r="B92" s="382" t="s">
        <v>3118</v>
      </c>
      <c r="C92" t="s">
        <v>2121</v>
      </c>
      <c r="E92" t="s">
        <v>2540</v>
      </c>
      <c r="F92" t="s">
        <v>131</v>
      </c>
      <c r="G92" t="s">
        <v>133</v>
      </c>
      <c r="H92" t="s">
        <v>267</v>
      </c>
      <c r="I92" t="s">
        <v>132</v>
      </c>
      <c r="J92" t="s">
        <v>5929</v>
      </c>
      <c r="N92" t="e">
        <v>#N/A</v>
      </c>
    </row>
    <row r="93" spans="1:14" hidden="1" x14ac:dyDescent="0.25">
      <c r="A93" t="s">
        <v>5929</v>
      </c>
      <c r="B93" s="382" t="s">
        <v>5404</v>
      </c>
      <c r="C93" t="s">
        <v>5270</v>
      </c>
      <c r="E93" t="s">
        <v>5339</v>
      </c>
      <c r="F93" t="s">
        <v>131</v>
      </c>
      <c r="G93" t="s">
        <v>133</v>
      </c>
      <c r="H93" t="s">
        <v>267</v>
      </c>
      <c r="I93" t="s">
        <v>132</v>
      </c>
      <c r="J93" t="s">
        <v>5929</v>
      </c>
      <c r="N93" t="e">
        <v>#N/A</v>
      </c>
    </row>
    <row r="94" spans="1:14" hidden="1" x14ac:dyDescent="0.25">
      <c r="A94" t="s">
        <v>5929</v>
      </c>
      <c r="B94" s="382" t="s">
        <v>3119</v>
      </c>
      <c r="C94" t="s">
        <v>2122</v>
      </c>
      <c r="E94" t="s">
        <v>2541</v>
      </c>
      <c r="F94" t="s">
        <v>131</v>
      </c>
      <c r="G94" t="s">
        <v>133</v>
      </c>
      <c r="H94" t="s">
        <v>267</v>
      </c>
      <c r="I94" t="s">
        <v>132</v>
      </c>
      <c r="J94" t="s">
        <v>5929</v>
      </c>
      <c r="N94" t="e">
        <v>#N/A</v>
      </c>
    </row>
    <row r="95" spans="1:14" hidden="1" x14ac:dyDescent="0.25">
      <c r="A95" t="s">
        <v>5929</v>
      </c>
      <c r="B95" s="382" t="s">
        <v>3120</v>
      </c>
      <c r="C95" t="s">
        <v>2123</v>
      </c>
      <c r="E95" t="s">
        <v>2542</v>
      </c>
      <c r="F95" t="s">
        <v>131</v>
      </c>
      <c r="G95" t="s">
        <v>133</v>
      </c>
      <c r="H95" t="s">
        <v>267</v>
      </c>
      <c r="I95" t="s">
        <v>132</v>
      </c>
      <c r="J95" t="s">
        <v>5929</v>
      </c>
      <c r="N95" t="e">
        <v>#N/A</v>
      </c>
    </row>
    <row r="96" spans="1:14" hidden="1" x14ac:dyDescent="0.25">
      <c r="A96" t="s">
        <v>5929</v>
      </c>
      <c r="B96" s="382" t="s">
        <v>3121</v>
      </c>
      <c r="C96" t="s">
        <v>2124</v>
      </c>
      <c r="E96" t="s">
        <v>2543</v>
      </c>
      <c r="F96" t="s">
        <v>131</v>
      </c>
      <c r="G96" t="s">
        <v>133</v>
      </c>
      <c r="H96" t="s">
        <v>267</v>
      </c>
      <c r="I96" t="s">
        <v>132</v>
      </c>
      <c r="J96" t="s">
        <v>5929</v>
      </c>
      <c r="N96" t="e">
        <v>#N/A</v>
      </c>
    </row>
    <row r="97" spans="1:14" hidden="1" x14ac:dyDescent="0.25">
      <c r="A97" t="s">
        <v>5929</v>
      </c>
      <c r="B97" s="382" t="s">
        <v>3122</v>
      </c>
      <c r="C97" t="s">
        <v>3123</v>
      </c>
      <c r="E97" t="s">
        <v>3124</v>
      </c>
      <c r="F97" t="s">
        <v>131</v>
      </c>
      <c r="G97" t="s">
        <v>133</v>
      </c>
      <c r="H97" t="s">
        <v>266</v>
      </c>
      <c r="I97" t="s">
        <v>132</v>
      </c>
      <c r="J97" t="s">
        <v>5929</v>
      </c>
      <c r="N97" t="e">
        <v>#N/A</v>
      </c>
    </row>
    <row r="98" spans="1:14" hidden="1" x14ac:dyDescent="0.25">
      <c r="A98" t="s">
        <v>5929</v>
      </c>
      <c r="B98" s="382" t="s">
        <v>3125</v>
      </c>
      <c r="C98" t="s">
        <v>3126</v>
      </c>
      <c r="E98" t="s">
        <v>3127</v>
      </c>
      <c r="F98" t="s">
        <v>131</v>
      </c>
      <c r="G98" t="s">
        <v>133</v>
      </c>
      <c r="H98" t="s">
        <v>267</v>
      </c>
      <c r="I98" t="s">
        <v>132</v>
      </c>
      <c r="J98" t="s">
        <v>5929</v>
      </c>
      <c r="N98" t="e">
        <v>#N/A</v>
      </c>
    </row>
    <row r="99" spans="1:14" hidden="1" x14ac:dyDescent="0.25">
      <c r="A99" t="s">
        <v>5929</v>
      </c>
      <c r="B99" s="382" t="s">
        <v>3128</v>
      </c>
      <c r="C99" t="s">
        <v>2125</v>
      </c>
      <c r="E99" t="s">
        <v>2544</v>
      </c>
      <c r="F99" t="s">
        <v>131</v>
      </c>
      <c r="G99" t="s">
        <v>133</v>
      </c>
      <c r="H99" t="s">
        <v>267</v>
      </c>
      <c r="I99" t="s">
        <v>132</v>
      </c>
      <c r="J99" t="s">
        <v>5929</v>
      </c>
      <c r="N99" t="e">
        <v>#N/A</v>
      </c>
    </row>
    <row r="100" spans="1:14" hidden="1" x14ac:dyDescent="0.25">
      <c r="A100" t="s">
        <v>5929</v>
      </c>
      <c r="B100" s="382" t="s">
        <v>3129</v>
      </c>
      <c r="C100" t="s">
        <v>2126</v>
      </c>
      <c r="E100" t="s">
        <v>2545</v>
      </c>
      <c r="F100" t="s">
        <v>131</v>
      </c>
      <c r="G100" t="s">
        <v>133</v>
      </c>
      <c r="H100" t="s">
        <v>266</v>
      </c>
      <c r="I100" t="s">
        <v>132</v>
      </c>
      <c r="J100" t="s">
        <v>5929</v>
      </c>
      <c r="N100" t="e">
        <v>#N/A</v>
      </c>
    </row>
    <row r="101" spans="1:14" hidden="1" x14ac:dyDescent="0.25">
      <c r="A101" t="s">
        <v>5929</v>
      </c>
      <c r="B101" s="382" t="s">
        <v>3130</v>
      </c>
      <c r="C101" t="s">
        <v>2127</v>
      </c>
      <c r="E101" t="s">
        <v>2546</v>
      </c>
      <c r="F101" t="s">
        <v>131</v>
      </c>
      <c r="G101" t="s">
        <v>133</v>
      </c>
      <c r="H101" t="s">
        <v>267</v>
      </c>
      <c r="I101" t="s">
        <v>132</v>
      </c>
      <c r="J101" t="s">
        <v>5929</v>
      </c>
      <c r="N101" t="e">
        <v>#N/A</v>
      </c>
    </row>
    <row r="102" spans="1:14" hidden="1" x14ac:dyDescent="0.25">
      <c r="A102" t="s">
        <v>5929</v>
      </c>
      <c r="B102" s="382" t="s">
        <v>3131</v>
      </c>
      <c r="C102" t="s">
        <v>3132</v>
      </c>
      <c r="E102" t="s">
        <v>3133</v>
      </c>
      <c r="F102" t="s">
        <v>131</v>
      </c>
      <c r="G102" t="s">
        <v>133</v>
      </c>
      <c r="H102" t="s">
        <v>267</v>
      </c>
      <c r="I102" t="s">
        <v>132</v>
      </c>
      <c r="J102" t="s">
        <v>5929</v>
      </c>
      <c r="N102" t="e">
        <v>#N/A</v>
      </c>
    </row>
    <row r="103" spans="1:14" hidden="1" x14ac:dyDescent="0.25">
      <c r="A103" t="s">
        <v>5929</v>
      </c>
      <c r="B103" s="382" t="s">
        <v>3134</v>
      </c>
      <c r="C103" t="s">
        <v>3135</v>
      </c>
      <c r="E103" t="s">
        <v>3136</v>
      </c>
      <c r="F103" t="s">
        <v>131</v>
      </c>
      <c r="G103" t="s">
        <v>133</v>
      </c>
      <c r="H103" t="s">
        <v>267</v>
      </c>
      <c r="I103" t="s">
        <v>132</v>
      </c>
      <c r="J103" t="s">
        <v>5929</v>
      </c>
      <c r="N103" t="e">
        <v>#N/A</v>
      </c>
    </row>
    <row r="104" spans="1:14" hidden="1" x14ac:dyDescent="0.25">
      <c r="A104" t="s">
        <v>5929</v>
      </c>
      <c r="B104" s="382" t="s">
        <v>3137</v>
      </c>
      <c r="C104" t="s">
        <v>2128</v>
      </c>
      <c r="E104" t="s">
        <v>2547</v>
      </c>
      <c r="F104" t="s">
        <v>131</v>
      </c>
      <c r="G104" t="s">
        <v>133</v>
      </c>
      <c r="H104" t="s">
        <v>266</v>
      </c>
      <c r="I104" t="s">
        <v>132</v>
      </c>
      <c r="J104" t="s">
        <v>5929</v>
      </c>
      <c r="N104" t="e">
        <v>#N/A</v>
      </c>
    </row>
    <row r="105" spans="1:14" hidden="1" x14ac:dyDescent="0.25">
      <c r="A105" t="s">
        <v>5929</v>
      </c>
      <c r="B105" s="382" t="s">
        <v>3138</v>
      </c>
      <c r="C105" t="s">
        <v>3139</v>
      </c>
      <c r="E105" t="s">
        <v>3140</v>
      </c>
      <c r="F105" t="s">
        <v>131</v>
      </c>
      <c r="G105" t="s">
        <v>133</v>
      </c>
      <c r="H105" t="s">
        <v>267</v>
      </c>
      <c r="I105" t="s">
        <v>132</v>
      </c>
      <c r="J105" t="s">
        <v>5929</v>
      </c>
      <c r="N105" t="e">
        <v>#N/A</v>
      </c>
    </row>
    <row r="106" spans="1:14" hidden="1" x14ac:dyDescent="0.25">
      <c r="A106" t="s">
        <v>5929</v>
      </c>
      <c r="B106" s="382" t="s">
        <v>3141</v>
      </c>
      <c r="C106" t="s">
        <v>2129</v>
      </c>
      <c r="E106" t="s">
        <v>2548</v>
      </c>
      <c r="F106" t="s">
        <v>131</v>
      </c>
      <c r="G106" t="s">
        <v>133</v>
      </c>
      <c r="H106" t="s">
        <v>267</v>
      </c>
      <c r="I106" t="s">
        <v>132</v>
      </c>
      <c r="J106" t="s">
        <v>5929</v>
      </c>
      <c r="N106" t="e">
        <v>#N/A</v>
      </c>
    </row>
    <row r="107" spans="1:14" hidden="1" x14ac:dyDescent="0.25">
      <c r="A107" t="s">
        <v>5929</v>
      </c>
      <c r="B107" s="382" t="s">
        <v>3142</v>
      </c>
      <c r="C107" t="s">
        <v>2130</v>
      </c>
      <c r="E107" t="s">
        <v>2549</v>
      </c>
      <c r="F107" t="s">
        <v>131</v>
      </c>
      <c r="G107" t="s">
        <v>133</v>
      </c>
      <c r="H107" t="s">
        <v>266</v>
      </c>
      <c r="I107" t="s">
        <v>132</v>
      </c>
      <c r="J107" t="s">
        <v>5929</v>
      </c>
      <c r="N107" t="e">
        <v>#N/A</v>
      </c>
    </row>
    <row r="108" spans="1:14" hidden="1" x14ac:dyDescent="0.25">
      <c r="A108" t="s">
        <v>5929</v>
      </c>
      <c r="B108" s="382" t="s">
        <v>3143</v>
      </c>
      <c r="C108" s="382" t="s">
        <v>2131</v>
      </c>
      <c r="E108" s="382" t="s">
        <v>2550</v>
      </c>
      <c r="F108" t="s">
        <v>131</v>
      </c>
      <c r="G108" t="s">
        <v>133</v>
      </c>
      <c r="H108" t="s">
        <v>266</v>
      </c>
      <c r="I108" t="s">
        <v>132</v>
      </c>
      <c r="J108" t="s">
        <v>5929</v>
      </c>
      <c r="N108" t="e">
        <v>#N/A</v>
      </c>
    </row>
    <row r="109" spans="1:14" hidden="1" x14ac:dyDescent="0.25">
      <c r="A109" t="s">
        <v>5929</v>
      </c>
      <c r="B109" s="382" t="s">
        <v>3144</v>
      </c>
      <c r="C109" s="382" t="s">
        <v>2132</v>
      </c>
      <c r="E109" s="382" t="s">
        <v>2551</v>
      </c>
      <c r="F109" t="s">
        <v>131</v>
      </c>
      <c r="G109" t="s">
        <v>133</v>
      </c>
      <c r="H109" t="s">
        <v>267</v>
      </c>
      <c r="I109" t="s">
        <v>132</v>
      </c>
      <c r="J109" t="s">
        <v>5929</v>
      </c>
      <c r="N109" t="e">
        <v>#N/A</v>
      </c>
    </row>
    <row r="110" spans="1:14" hidden="1" x14ac:dyDescent="0.25">
      <c r="A110" t="s">
        <v>5929</v>
      </c>
      <c r="B110" s="382" t="s">
        <v>3145</v>
      </c>
      <c r="C110" t="s">
        <v>2133</v>
      </c>
      <c r="E110" t="s">
        <v>2552</v>
      </c>
      <c r="F110" t="s">
        <v>131</v>
      </c>
      <c r="G110" t="s">
        <v>133</v>
      </c>
      <c r="H110" t="s">
        <v>267</v>
      </c>
      <c r="I110" t="s">
        <v>132</v>
      </c>
      <c r="J110" t="s">
        <v>5929</v>
      </c>
      <c r="N110" t="e">
        <v>#N/A</v>
      </c>
    </row>
    <row r="111" spans="1:14" hidden="1" x14ac:dyDescent="0.25">
      <c r="A111" t="s">
        <v>5929</v>
      </c>
      <c r="B111" s="382" t="s">
        <v>3146</v>
      </c>
      <c r="C111" t="s">
        <v>2134</v>
      </c>
      <c r="E111" t="s">
        <v>2553</v>
      </c>
      <c r="F111" t="s">
        <v>131</v>
      </c>
      <c r="G111" t="s">
        <v>133</v>
      </c>
      <c r="H111" t="s">
        <v>267</v>
      </c>
      <c r="I111" t="s">
        <v>132</v>
      </c>
      <c r="J111" t="s">
        <v>5929</v>
      </c>
      <c r="N111" t="e">
        <v>#N/A</v>
      </c>
    </row>
    <row r="112" spans="1:14" hidden="1" x14ac:dyDescent="0.25">
      <c r="A112" t="s">
        <v>5929</v>
      </c>
      <c r="B112" s="382" t="s">
        <v>3147</v>
      </c>
      <c r="C112" t="s">
        <v>2135</v>
      </c>
      <c r="E112" t="s">
        <v>2554</v>
      </c>
      <c r="F112" t="s">
        <v>131</v>
      </c>
      <c r="G112" t="s">
        <v>133</v>
      </c>
      <c r="H112" t="s">
        <v>266</v>
      </c>
      <c r="I112" t="s">
        <v>132</v>
      </c>
      <c r="J112" t="s">
        <v>5929</v>
      </c>
      <c r="N112" t="e">
        <v>#N/A</v>
      </c>
    </row>
    <row r="113" spans="1:14" hidden="1" x14ac:dyDescent="0.25">
      <c r="A113" t="s">
        <v>5929</v>
      </c>
      <c r="B113" s="382" t="s">
        <v>3148</v>
      </c>
      <c r="C113" t="s">
        <v>2136</v>
      </c>
      <c r="E113" t="s">
        <v>2555</v>
      </c>
      <c r="F113" t="s">
        <v>131</v>
      </c>
      <c r="G113" t="s">
        <v>133</v>
      </c>
      <c r="H113" t="s">
        <v>267</v>
      </c>
      <c r="I113" t="s">
        <v>132</v>
      </c>
      <c r="J113" t="s">
        <v>5929</v>
      </c>
      <c r="N113" t="e">
        <v>#N/A</v>
      </c>
    </row>
    <row r="114" spans="1:14" hidden="1" x14ac:dyDescent="0.25">
      <c r="A114" t="s">
        <v>5929</v>
      </c>
      <c r="B114" s="382" t="s">
        <v>3149</v>
      </c>
      <c r="C114" t="s">
        <v>2137</v>
      </c>
      <c r="E114" t="s">
        <v>2556</v>
      </c>
      <c r="F114" t="s">
        <v>131</v>
      </c>
      <c r="G114" t="s">
        <v>133</v>
      </c>
      <c r="H114" t="s">
        <v>267</v>
      </c>
      <c r="I114" t="s">
        <v>132</v>
      </c>
      <c r="J114" t="s">
        <v>5929</v>
      </c>
      <c r="N114" t="e">
        <v>#N/A</v>
      </c>
    </row>
    <row r="115" spans="1:14" hidden="1" x14ac:dyDescent="0.25">
      <c r="A115" t="s">
        <v>5929</v>
      </c>
      <c r="B115" s="382" t="s">
        <v>3150</v>
      </c>
      <c r="C115" t="s">
        <v>2138</v>
      </c>
      <c r="E115" t="s">
        <v>2557</v>
      </c>
      <c r="F115" t="s">
        <v>131</v>
      </c>
      <c r="G115" t="s">
        <v>133</v>
      </c>
      <c r="H115" t="s">
        <v>267</v>
      </c>
      <c r="I115" t="s">
        <v>132</v>
      </c>
      <c r="J115" t="s">
        <v>5929</v>
      </c>
      <c r="N115" t="e">
        <v>#N/A</v>
      </c>
    </row>
    <row r="116" spans="1:14" hidden="1" x14ac:dyDescent="0.25">
      <c r="A116" t="s">
        <v>5929</v>
      </c>
      <c r="B116" s="382" t="s">
        <v>3151</v>
      </c>
      <c r="C116" t="s">
        <v>2139</v>
      </c>
      <c r="E116" t="s">
        <v>2558</v>
      </c>
      <c r="F116" t="s">
        <v>131</v>
      </c>
      <c r="G116" t="s">
        <v>133</v>
      </c>
      <c r="H116" t="s">
        <v>267</v>
      </c>
      <c r="I116" t="s">
        <v>132</v>
      </c>
      <c r="J116" t="s">
        <v>5929</v>
      </c>
      <c r="N116" t="e">
        <v>#N/A</v>
      </c>
    </row>
    <row r="117" spans="1:14" hidden="1" x14ac:dyDescent="0.25">
      <c r="A117" t="s">
        <v>5929</v>
      </c>
      <c r="B117" s="382" t="s">
        <v>3152</v>
      </c>
      <c r="C117" t="s">
        <v>3153</v>
      </c>
      <c r="E117" t="s">
        <v>3154</v>
      </c>
      <c r="F117" t="s">
        <v>131</v>
      </c>
      <c r="G117" t="s">
        <v>133</v>
      </c>
      <c r="H117" t="s">
        <v>267</v>
      </c>
      <c r="I117" t="s">
        <v>132</v>
      </c>
      <c r="J117" t="s">
        <v>5929</v>
      </c>
      <c r="N117" t="e">
        <v>#N/A</v>
      </c>
    </row>
    <row r="118" spans="1:14" hidden="1" x14ac:dyDescent="0.25">
      <c r="A118" t="s">
        <v>5929</v>
      </c>
      <c r="B118" s="382" t="s">
        <v>3155</v>
      </c>
      <c r="C118" t="s">
        <v>2140</v>
      </c>
      <c r="E118" t="s">
        <v>2559</v>
      </c>
      <c r="F118" t="s">
        <v>131</v>
      </c>
      <c r="G118" t="s">
        <v>133</v>
      </c>
      <c r="H118" t="s">
        <v>266</v>
      </c>
      <c r="I118" t="s">
        <v>132</v>
      </c>
      <c r="J118" t="s">
        <v>5929</v>
      </c>
      <c r="N118" t="e">
        <v>#N/A</v>
      </c>
    </row>
    <row r="119" spans="1:14" hidden="1" x14ac:dyDescent="0.25">
      <c r="A119" t="s">
        <v>5929</v>
      </c>
      <c r="B119" s="382" t="s">
        <v>3156</v>
      </c>
      <c r="C119" t="s">
        <v>3157</v>
      </c>
      <c r="E119" t="s">
        <v>3158</v>
      </c>
      <c r="F119" t="s">
        <v>131</v>
      </c>
      <c r="G119" t="s">
        <v>133</v>
      </c>
      <c r="H119" t="s">
        <v>266</v>
      </c>
      <c r="I119" t="s">
        <v>132</v>
      </c>
      <c r="J119" t="s">
        <v>5929</v>
      </c>
      <c r="N119" t="e">
        <v>#N/A</v>
      </c>
    </row>
    <row r="120" spans="1:14" hidden="1" x14ac:dyDescent="0.25">
      <c r="A120" t="s">
        <v>5929</v>
      </c>
      <c r="B120" s="382" t="s">
        <v>3159</v>
      </c>
      <c r="C120" t="s">
        <v>3160</v>
      </c>
      <c r="E120" t="s">
        <v>3161</v>
      </c>
      <c r="F120" t="s">
        <v>131</v>
      </c>
      <c r="G120" t="s">
        <v>133</v>
      </c>
      <c r="H120" t="s">
        <v>267</v>
      </c>
      <c r="I120" t="s">
        <v>132</v>
      </c>
      <c r="J120" t="s">
        <v>5929</v>
      </c>
      <c r="N120" t="e">
        <v>#N/A</v>
      </c>
    </row>
    <row r="121" spans="1:14" hidden="1" x14ac:dyDescent="0.25">
      <c r="A121" t="s">
        <v>5929</v>
      </c>
      <c r="B121" s="382" t="s">
        <v>3162</v>
      </c>
      <c r="C121" t="s">
        <v>2141</v>
      </c>
      <c r="E121" t="s">
        <v>2560</v>
      </c>
      <c r="F121" t="s">
        <v>131</v>
      </c>
      <c r="G121" t="s">
        <v>133</v>
      </c>
      <c r="H121" t="s">
        <v>266</v>
      </c>
      <c r="I121" t="s">
        <v>132</v>
      </c>
      <c r="J121" t="s">
        <v>5929</v>
      </c>
      <c r="N121" t="e">
        <v>#N/A</v>
      </c>
    </row>
    <row r="122" spans="1:14" hidden="1" x14ac:dyDescent="0.25">
      <c r="A122" t="s">
        <v>5929</v>
      </c>
      <c r="B122" s="382" t="s">
        <v>3163</v>
      </c>
      <c r="C122" t="s">
        <v>2142</v>
      </c>
      <c r="E122" t="s">
        <v>2561</v>
      </c>
      <c r="F122" t="s">
        <v>131</v>
      </c>
      <c r="G122" t="s">
        <v>133</v>
      </c>
      <c r="H122" t="s">
        <v>266</v>
      </c>
      <c r="I122" t="s">
        <v>132</v>
      </c>
      <c r="J122" t="s">
        <v>5929</v>
      </c>
      <c r="N122" t="e">
        <v>#N/A</v>
      </c>
    </row>
    <row r="123" spans="1:14" hidden="1" x14ac:dyDescent="0.25">
      <c r="A123" t="s">
        <v>5929</v>
      </c>
      <c r="B123" s="382" t="s">
        <v>3164</v>
      </c>
      <c r="C123" t="s">
        <v>3165</v>
      </c>
      <c r="E123" t="s">
        <v>3166</v>
      </c>
      <c r="F123" t="s">
        <v>131</v>
      </c>
      <c r="G123" t="s">
        <v>133</v>
      </c>
      <c r="H123" t="s">
        <v>267</v>
      </c>
      <c r="I123" t="s">
        <v>132</v>
      </c>
      <c r="J123" t="s">
        <v>5929</v>
      </c>
      <c r="N123" t="e">
        <v>#N/A</v>
      </c>
    </row>
    <row r="124" spans="1:14" hidden="1" x14ac:dyDescent="0.25">
      <c r="A124" t="s">
        <v>5929</v>
      </c>
      <c r="B124" s="382" t="s">
        <v>3167</v>
      </c>
      <c r="C124" t="s">
        <v>2143</v>
      </c>
      <c r="E124" t="s">
        <v>2562</v>
      </c>
      <c r="F124" t="s">
        <v>131</v>
      </c>
      <c r="G124" t="s">
        <v>133</v>
      </c>
      <c r="H124" t="s">
        <v>266</v>
      </c>
      <c r="I124" t="s">
        <v>132</v>
      </c>
      <c r="J124" t="s">
        <v>5929</v>
      </c>
      <c r="N124" t="e">
        <v>#N/A</v>
      </c>
    </row>
    <row r="125" spans="1:14" hidden="1" x14ac:dyDescent="0.25">
      <c r="A125" t="s">
        <v>5929</v>
      </c>
      <c r="B125" s="382" t="s">
        <v>3168</v>
      </c>
      <c r="C125" t="s">
        <v>2144</v>
      </c>
      <c r="E125" t="s">
        <v>2563</v>
      </c>
      <c r="F125" t="s">
        <v>131</v>
      </c>
      <c r="G125" t="s">
        <v>133</v>
      </c>
      <c r="H125" t="s">
        <v>266</v>
      </c>
      <c r="I125" t="s">
        <v>132</v>
      </c>
      <c r="J125" t="s">
        <v>5929</v>
      </c>
      <c r="N125" t="e">
        <v>#N/A</v>
      </c>
    </row>
    <row r="126" spans="1:14" hidden="1" x14ac:dyDescent="0.25">
      <c r="A126" t="s">
        <v>5929</v>
      </c>
      <c r="B126" s="382" t="s">
        <v>3169</v>
      </c>
      <c r="C126" t="s">
        <v>2145</v>
      </c>
      <c r="E126" t="s">
        <v>2564</v>
      </c>
      <c r="F126" t="s">
        <v>131</v>
      </c>
      <c r="G126" t="s">
        <v>133</v>
      </c>
      <c r="H126" t="s">
        <v>267</v>
      </c>
      <c r="I126" t="s">
        <v>132</v>
      </c>
      <c r="J126" t="s">
        <v>5929</v>
      </c>
      <c r="N126" t="e">
        <v>#N/A</v>
      </c>
    </row>
    <row r="127" spans="1:14" hidden="1" x14ac:dyDescent="0.25">
      <c r="A127" t="s">
        <v>5929</v>
      </c>
      <c r="B127" s="382" t="s">
        <v>3170</v>
      </c>
      <c r="C127" t="s">
        <v>2146</v>
      </c>
      <c r="E127" t="s">
        <v>2565</v>
      </c>
      <c r="F127" t="s">
        <v>131</v>
      </c>
      <c r="G127" t="s">
        <v>133</v>
      </c>
      <c r="H127" t="s">
        <v>267</v>
      </c>
      <c r="I127" t="s">
        <v>132</v>
      </c>
      <c r="J127" t="s">
        <v>5929</v>
      </c>
      <c r="N127" t="e">
        <v>#N/A</v>
      </c>
    </row>
    <row r="128" spans="1:14" hidden="1" x14ac:dyDescent="0.25">
      <c r="A128" t="s">
        <v>5929</v>
      </c>
      <c r="B128" s="382" t="s">
        <v>3171</v>
      </c>
      <c r="C128" t="s">
        <v>2147</v>
      </c>
      <c r="E128" t="s">
        <v>2566</v>
      </c>
      <c r="F128" t="s">
        <v>131</v>
      </c>
      <c r="G128" t="s">
        <v>133</v>
      </c>
      <c r="H128" t="s">
        <v>266</v>
      </c>
      <c r="I128" t="s">
        <v>132</v>
      </c>
      <c r="J128" t="s">
        <v>5929</v>
      </c>
      <c r="N128" t="e">
        <v>#N/A</v>
      </c>
    </row>
    <row r="129" spans="1:14" hidden="1" x14ac:dyDescent="0.25">
      <c r="A129" t="s">
        <v>5929</v>
      </c>
      <c r="B129" s="382" t="s">
        <v>3172</v>
      </c>
      <c r="C129" t="s">
        <v>2148</v>
      </c>
      <c r="E129" t="s">
        <v>2567</v>
      </c>
      <c r="F129" t="s">
        <v>131</v>
      </c>
      <c r="G129" t="s">
        <v>133</v>
      </c>
      <c r="H129" t="s">
        <v>267</v>
      </c>
      <c r="I129" t="s">
        <v>132</v>
      </c>
      <c r="J129" t="s">
        <v>5929</v>
      </c>
      <c r="N129" t="e">
        <v>#N/A</v>
      </c>
    </row>
    <row r="130" spans="1:14" hidden="1" x14ac:dyDescent="0.25">
      <c r="A130" t="s">
        <v>5929</v>
      </c>
      <c r="B130" s="382" t="s">
        <v>3173</v>
      </c>
      <c r="C130" t="s">
        <v>2149</v>
      </c>
      <c r="E130" t="s">
        <v>2568</v>
      </c>
      <c r="F130" t="s">
        <v>131</v>
      </c>
      <c r="G130" t="s">
        <v>133</v>
      </c>
      <c r="H130" t="s">
        <v>267</v>
      </c>
      <c r="I130" t="s">
        <v>132</v>
      </c>
      <c r="J130" t="s">
        <v>5929</v>
      </c>
      <c r="N130" t="e">
        <v>#N/A</v>
      </c>
    </row>
    <row r="131" spans="1:14" hidden="1" x14ac:dyDescent="0.25">
      <c r="A131" t="s">
        <v>5929</v>
      </c>
      <c r="B131" s="382" t="s">
        <v>3174</v>
      </c>
      <c r="C131" t="s">
        <v>2150</v>
      </c>
      <c r="E131" t="s">
        <v>2569</v>
      </c>
      <c r="F131" t="s">
        <v>131</v>
      </c>
      <c r="G131" t="s">
        <v>133</v>
      </c>
      <c r="H131" t="s">
        <v>266</v>
      </c>
      <c r="I131" t="s">
        <v>132</v>
      </c>
      <c r="J131" t="s">
        <v>5929</v>
      </c>
      <c r="N131" t="e">
        <v>#N/A</v>
      </c>
    </row>
    <row r="132" spans="1:14" hidden="1" x14ac:dyDescent="0.25">
      <c r="A132" t="s">
        <v>5929</v>
      </c>
      <c r="B132" s="382" t="s">
        <v>3175</v>
      </c>
      <c r="C132" t="s">
        <v>3176</v>
      </c>
      <c r="E132" t="s">
        <v>3177</v>
      </c>
      <c r="F132" t="s">
        <v>131</v>
      </c>
      <c r="G132" t="s">
        <v>133</v>
      </c>
      <c r="H132" t="s">
        <v>267</v>
      </c>
      <c r="I132" t="s">
        <v>132</v>
      </c>
      <c r="J132" t="s">
        <v>5929</v>
      </c>
      <c r="N132" t="e">
        <v>#N/A</v>
      </c>
    </row>
    <row r="133" spans="1:14" hidden="1" x14ac:dyDescent="0.25">
      <c r="A133" t="s">
        <v>5929</v>
      </c>
      <c r="B133" s="382" t="s">
        <v>3178</v>
      </c>
      <c r="C133" t="s">
        <v>3179</v>
      </c>
      <c r="E133" t="s">
        <v>3180</v>
      </c>
      <c r="F133" t="s">
        <v>131</v>
      </c>
      <c r="G133" t="s">
        <v>133</v>
      </c>
      <c r="H133" t="s">
        <v>267</v>
      </c>
      <c r="I133" t="s">
        <v>132</v>
      </c>
      <c r="J133" t="s">
        <v>5929</v>
      </c>
      <c r="N133" t="e">
        <v>#N/A</v>
      </c>
    </row>
    <row r="134" spans="1:14" hidden="1" x14ac:dyDescent="0.25">
      <c r="A134" t="s">
        <v>5929</v>
      </c>
      <c r="B134" s="382" t="s">
        <v>3181</v>
      </c>
      <c r="C134" t="s">
        <v>2151</v>
      </c>
      <c r="E134" t="s">
        <v>2570</v>
      </c>
      <c r="F134" t="s">
        <v>131</v>
      </c>
      <c r="G134" t="s">
        <v>133</v>
      </c>
      <c r="H134" t="s">
        <v>267</v>
      </c>
      <c r="I134" t="s">
        <v>132</v>
      </c>
      <c r="J134" t="s">
        <v>5929</v>
      </c>
      <c r="N134" t="e">
        <v>#N/A</v>
      </c>
    </row>
    <row r="135" spans="1:14" hidden="1" x14ac:dyDescent="0.25">
      <c r="A135" t="s">
        <v>5929</v>
      </c>
      <c r="B135" s="382" t="s">
        <v>3182</v>
      </c>
      <c r="C135" t="s">
        <v>2152</v>
      </c>
      <c r="E135" t="s">
        <v>2571</v>
      </c>
      <c r="F135" t="s">
        <v>131</v>
      </c>
      <c r="G135" t="s">
        <v>133</v>
      </c>
      <c r="H135" t="s">
        <v>267</v>
      </c>
      <c r="I135" t="s">
        <v>132</v>
      </c>
      <c r="J135" t="s">
        <v>5929</v>
      </c>
      <c r="N135" t="e">
        <v>#N/A</v>
      </c>
    </row>
    <row r="136" spans="1:14" hidden="1" x14ac:dyDescent="0.25">
      <c r="A136" t="s">
        <v>5929</v>
      </c>
      <c r="B136" s="382" t="s">
        <v>3183</v>
      </c>
      <c r="C136" s="382" t="s">
        <v>2153</v>
      </c>
      <c r="E136" s="382" t="s">
        <v>2572</v>
      </c>
      <c r="F136" t="s">
        <v>131</v>
      </c>
      <c r="G136" t="s">
        <v>133</v>
      </c>
      <c r="H136" t="s">
        <v>266</v>
      </c>
      <c r="I136" t="s">
        <v>132</v>
      </c>
      <c r="J136" t="s">
        <v>5929</v>
      </c>
      <c r="N136" t="e">
        <v>#N/A</v>
      </c>
    </row>
    <row r="137" spans="1:14" hidden="1" x14ac:dyDescent="0.25">
      <c r="A137" t="s">
        <v>5929</v>
      </c>
      <c r="B137" s="382" t="s">
        <v>4758</v>
      </c>
      <c r="C137" t="s">
        <v>4528</v>
      </c>
      <c r="E137" t="s">
        <v>4574</v>
      </c>
      <c r="F137" t="s">
        <v>131</v>
      </c>
      <c r="G137" t="s">
        <v>133</v>
      </c>
      <c r="H137" t="s">
        <v>267</v>
      </c>
      <c r="I137" t="s">
        <v>132</v>
      </c>
      <c r="J137" t="s">
        <v>5929</v>
      </c>
      <c r="N137" t="e">
        <v>#N/A</v>
      </c>
    </row>
    <row r="138" spans="1:14" hidden="1" x14ac:dyDescent="0.25">
      <c r="A138">
        <v>7</v>
      </c>
      <c r="B138" s="382" t="s">
        <v>5842</v>
      </c>
      <c r="C138" s="382" t="s">
        <v>5688</v>
      </c>
      <c r="D138" s="382" t="s">
        <v>5744</v>
      </c>
      <c r="E138" t="s">
        <v>5719</v>
      </c>
      <c r="F138" t="s">
        <v>131</v>
      </c>
      <c r="G138" t="s">
        <v>133</v>
      </c>
      <c r="H138" t="s">
        <v>266</v>
      </c>
      <c r="I138" t="s">
        <v>132</v>
      </c>
      <c r="J138" t="s">
        <v>5929</v>
      </c>
      <c r="N138" t="e">
        <v>#N/A</v>
      </c>
    </row>
    <row r="139" spans="1:14" hidden="1" x14ac:dyDescent="0.25">
      <c r="A139" t="s">
        <v>5929</v>
      </c>
      <c r="B139" s="382" t="s">
        <v>3184</v>
      </c>
      <c r="C139" t="s">
        <v>2154</v>
      </c>
      <c r="E139" t="s">
        <v>2573</v>
      </c>
      <c r="F139" t="s">
        <v>131</v>
      </c>
      <c r="G139" t="s">
        <v>133</v>
      </c>
      <c r="H139" t="s">
        <v>266</v>
      </c>
      <c r="I139" t="s">
        <v>132</v>
      </c>
      <c r="J139" t="s">
        <v>5929</v>
      </c>
      <c r="N139" t="e">
        <v>#N/A</v>
      </c>
    </row>
    <row r="140" spans="1:14" hidden="1" x14ac:dyDescent="0.25">
      <c r="A140" t="s">
        <v>5929</v>
      </c>
      <c r="B140" s="382" t="s">
        <v>3185</v>
      </c>
      <c r="C140" s="382" t="s">
        <v>2155</v>
      </c>
      <c r="D140" s="382"/>
      <c r="E140" s="382" t="s">
        <v>2574</v>
      </c>
      <c r="F140" t="s">
        <v>131</v>
      </c>
      <c r="G140" t="s">
        <v>133</v>
      </c>
      <c r="H140" t="s">
        <v>267</v>
      </c>
      <c r="I140" t="s">
        <v>132</v>
      </c>
      <c r="J140" t="s">
        <v>5929</v>
      </c>
      <c r="N140" t="e">
        <v>#N/A</v>
      </c>
    </row>
    <row r="141" spans="1:14" hidden="1" x14ac:dyDescent="0.25">
      <c r="A141" t="s">
        <v>5929</v>
      </c>
      <c r="B141" s="382" t="s">
        <v>5843</v>
      </c>
      <c r="C141" t="s">
        <v>5815</v>
      </c>
      <c r="E141" t="s">
        <v>707</v>
      </c>
      <c r="F141" t="s">
        <v>131</v>
      </c>
      <c r="G141" t="s">
        <v>76</v>
      </c>
      <c r="H141" t="s">
        <v>270</v>
      </c>
      <c r="I141" t="s">
        <v>132</v>
      </c>
      <c r="J141" t="s">
        <v>5929</v>
      </c>
      <c r="N141" t="e">
        <v>#N/A</v>
      </c>
    </row>
    <row r="142" spans="1:14" hidden="1" x14ac:dyDescent="0.25">
      <c r="A142" t="s">
        <v>5929</v>
      </c>
      <c r="B142" s="382" t="s">
        <v>3186</v>
      </c>
      <c r="C142" t="s">
        <v>2156</v>
      </c>
      <c r="E142" t="s">
        <v>707</v>
      </c>
      <c r="F142" t="s">
        <v>131</v>
      </c>
      <c r="G142" t="s">
        <v>76</v>
      </c>
      <c r="H142" t="s">
        <v>270</v>
      </c>
      <c r="I142" t="s">
        <v>132</v>
      </c>
      <c r="J142" t="s">
        <v>5929</v>
      </c>
      <c r="N142" t="e">
        <v>#N/A</v>
      </c>
    </row>
    <row r="143" spans="1:14" hidden="1" x14ac:dyDescent="0.25">
      <c r="A143" t="s">
        <v>5929</v>
      </c>
      <c r="B143" s="382" t="s">
        <v>3195</v>
      </c>
      <c r="C143" t="s">
        <v>2157</v>
      </c>
      <c r="E143" t="s">
        <v>707</v>
      </c>
      <c r="F143" t="s">
        <v>131</v>
      </c>
      <c r="G143" t="s">
        <v>76</v>
      </c>
      <c r="H143" t="s">
        <v>270</v>
      </c>
      <c r="I143" t="s">
        <v>132</v>
      </c>
      <c r="J143" t="s">
        <v>5929</v>
      </c>
      <c r="N143" t="e">
        <v>#N/A</v>
      </c>
    </row>
    <row r="144" spans="1:14" hidden="1" x14ac:dyDescent="0.25">
      <c r="A144" t="s">
        <v>5929</v>
      </c>
      <c r="B144" s="382" t="s">
        <v>3199</v>
      </c>
      <c r="C144" t="s">
        <v>2158</v>
      </c>
      <c r="E144" t="s">
        <v>707</v>
      </c>
      <c r="F144" t="s">
        <v>131</v>
      </c>
      <c r="G144" t="s">
        <v>76</v>
      </c>
      <c r="H144" t="s">
        <v>270</v>
      </c>
      <c r="I144" t="s">
        <v>132</v>
      </c>
      <c r="J144" t="s">
        <v>5929</v>
      </c>
      <c r="N144" t="e">
        <v>#N/A</v>
      </c>
    </row>
    <row r="145" spans="1:14" hidden="1" x14ac:dyDescent="0.25">
      <c r="A145" t="s">
        <v>5929</v>
      </c>
      <c r="B145" s="382" t="s">
        <v>3203</v>
      </c>
      <c r="C145" t="s">
        <v>797</v>
      </c>
      <c r="E145" t="s">
        <v>707</v>
      </c>
      <c r="F145" t="s">
        <v>131</v>
      </c>
      <c r="G145" t="s">
        <v>76</v>
      </c>
      <c r="H145" t="s">
        <v>270</v>
      </c>
      <c r="I145" t="s">
        <v>132</v>
      </c>
      <c r="J145" t="s">
        <v>5929</v>
      </c>
      <c r="N145" t="e">
        <v>#N/A</v>
      </c>
    </row>
    <row r="146" spans="1:14" hidden="1" x14ac:dyDescent="0.25">
      <c r="A146" t="s">
        <v>5929</v>
      </c>
      <c r="B146" s="382" t="s">
        <v>3187</v>
      </c>
      <c r="C146" t="s">
        <v>2159</v>
      </c>
      <c r="E146" t="s">
        <v>2575</v>
      </c>
      <c r="F146" t="s">
        <v>131</v>
      </c>
      <c r="G146" t="s">
        <v>76</v>
      </c>
      <c r="H146" t="s">
        <v>270</v>
      </c>
      <c r="I146" t="s">
        <v>132</v>
      </c>
      <c r="J146" t="s">
        <v>5929</v>
      </c>
      <c r="N146" t="e">
        <v>#N/A</v>
      </c>
    </row>
    <row r="147" spans="1:14" hidden="1" x14ac:dyDescent="0.25">
      <c r="A147" t="s">
        <v>5929</v>
      </c>
      <c r="B147" s="382" t="s">
        <v>3188</v>
      </c>
      <c r="C147" t="s">
        <v>2160</v>
      </c>
      <c r="E147" t="s">
        <v>2576</v>
      </c>
      <c r="F147" t="s">
        <v>131</v>
      </c>
      <c r="G147" t="s">
        <v>76</v>
      </c>
      <c r="H147" t="s">
        <v>270</v>
      </c>
      <c r="I147" t="s">
        <v>132</v>
      </c>
      <c r="J147" t="s">
        <v>5929</v>
      </c>
      <c r="N147" t="e">
        <v>#N/A</v>
      </c>
    </row>
    <row r="148" spans="1:14" hidden="1" x14ac:dyDescent="0.25">
      <c r="A148" t="s">
        <v>5929</v>
      </c>
      <c r="B148" s="382" t="s">
        <v>3189</v>
      </c>
      <c r="C148" t="s">
        <v>2161</v>
      </c>
      <c r="E148" t="s">
        <v>2577</v>
      </c>
      <c r="F148" t="s">
        <v>131</v>
      </c>
      <c r="G148" t="s">
        <v>76</v>
      </c>
      <c r="H148" t="s">
        <v>270</v>
      </c>
      <c r="I148" t="s">
        <v>132</v>
      </c>
      <c r="J148" t="s">
        <v>5929</v>
      </c>
      <c r="N148" t="e">
        <v>#N/A</v>
      </c>
    </row>
    <row r="149" spans="1:14" hidden="1" x14ac:dyDescent="0.25">
      <c r="A149" t="s">
        <v>5929</v>
      </c>
      <c r="B149" s="382" t="s">
        <v>3190</v>
      </c>
      <c r="C149" t="s">
        <v>2162</v>
      </c>
      <c r="E149" t="s">
        <v>2578</v>
      </c>
      <c r="F149" t="s">
        <v>131</v>
      </c>
      <c r="G149" t="s">
        <v>76</v>
      </c>
      <c r="H149" t="s">
        <v>268</v>
      </c>
      <c r="I149" t="s">
        <v>132</v>
      </c>
      <c r="J149" t="s">
        <v>5929</v>
      </c>
      <c r="N149" t="e">
        <v>#N/A</v>
      </c>
    </row>
    <row r="150" spans="1:14" hidden="1" x14ac:dyDescent="0.25">
      <c r="A150" t="s">
        <v>5929</v>
      </c>
      <c r="B150" s="382" t="s">
        <v>3191</v>
      </c>
      <c r="C150" t="s">
        <v>2163</v>
      </c>
      <c r="E150" t="s">
        <v>2579</v>
      </c>
      <c r="F150" t="s">
        <v>131</v>
      </c>
      <c r="G150" t="s">
        <v>76</v>
      </c>
      <c r="H150" t="s">
        <v>270</v>
      </c>
      <c r="I150" t="s">
        <v>132</v>
      </c>
      <c r="J150" t="s">
        <v>5929</v>
      </c>
      <c r="N150" t="e">
        <v>#N/A</v>
      </c>
    </row>
    <row r="151" spans="1:14" hidden="1" x14ac:dyDescent="0.25">
      <c r="A151" t="s">
        <v>5929</v>
      </c>
      <c r="B151" s="382" t="s">
        <v>5405</v>
      </c>
      <c r="C151" t="s">
        <v>795</v>
      </c>
      <c r="E151" t="s">
        <v>707</v>
      </c>
      <c r="F151" t="s">
        <v>131</v>
      </c>
      <c r="G151" t="s">
        <v>76</v>
      </c>
      <c r="H151" t="s">
        <v>270</v>
      </c>
      <c r="I151" t="s">
        <v>132</v>
      </c>
      <c r="J151" t="s">
        <v>5929</v>
      </c>
      <c r="N151" t="e">
        <v>#N/A</v>
      </c>
    </row>
    <row r="152" spans="1:14" hidden="1" x14ac:dyDescent="0.25">
      <c r="A152" t="s">
        <v>5929</v>
      </c>
      <c r="B152" s="382" t="s">
        <v>5406</v>
      </c>
      <c r="C152" t="s">
        <v>800</v>
      </c>
      <c r="E152" t="s">
        <v>799</v>
      </c>
      <c r="F152" t="s">
        <v>131</v>
      </c>
      <c r="G152" t="s">
        <v>76</v>
      </c>
      <c r="H152" t="s">
        <v>270</v>
      </c>
      <c r="I152" t="s">
        <v>132</v>
      </c>
      <c r="J152" t="s">
        <v>5929</v>
      </c>
      <c r="N152" t="e">
        <v>#N/A</v>
      </c>
    </row>
    <row r="153" spans="1:14" hidden="1" x14ac:dyDescent="0.25">
      <c r="A153" t="s">
        <v>5929</v>
      </c>
      <c r="B153" s="382" t="s">
        <v>5407</v>
      </c>
      <c r="C153" t="s">
        <v>802</v>
      </c>
      <c r="E153" t="s">
        <v>803</v>
      </c>
      <c r="F153" t="s">
        <v>131</v>
      </c>
      <c r="G153" t="s">
        <v>76</v>
      </c>
      <c r="H153" t="s">
        <v>270</v>
      </c>
      <c r="I153" t="s">
        <v>132</v>
      </c>
      <c r="J153" t="s">
        <v>5929</v>
      </c>
      <c r="N153" t="e">
        <v>#N/A</v>
      </c>
    </row>
    <row r="154" spans="1:14" hidden="1" x14ac:dyDescent="0.25">
      <c r="A154" t="s">
        <v>5929</v>
      </c>
      <c r="B154" s="382" t="s">
        <v>5408</v>
      </c>
      <c r="C154" t="s">
        <v>5271</v>
      </c>
      <c r="E154" t="s">
        <v>803</v>
      </c>
      <c r="F154" t="s">
        <v>131</v>
      </c>
      <c r="G154" t="s">
        <v>76</v>
      </c>
      <c r="H154" t="s">
        <v>270</v>
      </c>
      <c r="I154" t="s">
        <v>132</v>
      </c>
      <c r="J154" t="s">
        <v>5929</v>
      </c>
      <c r="N154" t="e">
        <v>#N/A</v>
      </c>
    </row>
    <row r="155" spans="1:14" hidden="1" x14ac:dyDescent="0.25">
      <c r="A155" t="s">
        <v>5929</v>
      </c>
      <c r="B155" s="382" t="s">
        <v>3192</v>
      </c>
      <c r="C155" t="s">
        <v>2164</v>
      </c>
      <c r="E155" t="s">
        <v>799</v>
      </c>
      <c r="F155" t="s">
        <v>131</v>
      </c>
      <c r="G155" t="s">
        <v>76</v>
      </c>
      <c r="H155" t="s">
        <v>270</v>
      </c>
      <c r="I155" t="s">
        <v>132</v>
      </c>
      <c r="J155" t="s">
        <v>5929</v>
      </c>
      <c r="N155" t="e">
        <v>#N/A</v>
      </c>
    </row>
    <row r="156" spans="1:14" hidden="1" x14ac:dyDescent="0.25">
      <c r="A156" t="s">
        <v>5929</v>
      </c>
      <c r="B156" s="382" t="s">
        <v>3196</v>
      </c>
      <c r="C156" s="382" t="s">
        <v>2165</v>
      </c>
      <c r="D156" s="382"/>
      <c r="E156" s="382" t="s">
        <v>799</v>
      </c>
      <c r="F156" t="s">
        <v>131</v>
      </c>
      <c r="G156" t="s">
        <v>76</v>
      </c>
      <c r="H156" t="s">
        <v>270</v>
      </c>
      <c r="I156" t="s">
        <v>132</v>
      </c>
      <c r="J156" t="s">
        <v>5929</v>
      </c>
      <c r="N156" t="e">
        <v>#N/A</v>
      </c>
    </row>
    <row r="157" spans="1:14" hidden="1" x14ac:dyDescent="0.25">
      <c r="A157" t="s">
        <v>5929</v>
      </c>
      <c r="B157" s="382" t="s">
        <v>3200</v>
      </c>
      <c r="C157" t="s">
        <v>2166</v>
      </c>
      <c r="E157" t="s">
        <v>799</v>
      </c>
      <c r="F157" t="s">
        <v>131</v>
      </c>
      <c r="G157" t="s">
        <v>76</v>
      </c>
      <c r="H157" t="s">
        <v>270</v>
      </c>
      <c r="I157" t="s">
        <v>132</v>
      </c>
      <c r="J157" t="s">
        <v>5929</v>
      </c>
      <c r="N157" t="e">
        <v>#N/A</v>
      </c>
    </row>
    <row r="158" spans="1:14" hidden="1" x14ac:dyDescent="0.25">
      <c r="A158" t="s">
        <v>5929</v>
      </c>
      <c r="B158" s="382" t="s">
        <v>3204</v>
      </c>
      <c r="C158" t="s">
        <v>798</v>
      </c>
      <c r="E158" t="s">
        <v>799</v>
      </c>
      <c r="F158" t="s">
        <v>131</v>
      </c>
      <c r="G158" t="s">
        <v>76</v>
      </c>
      <c r="H158" t="s">
        <v>270</v>
      </c>
      <c r="I158" t="s">
        <v>132</v>
      </c>
      <c r="J158" t="s">
        <v>5929</v>
      </c>
      <c r="N158" t="e">
        <v>#N/A</v>
      </c>
    </row>
    <row r="159" spans="1:14" hidden="1" x14ac:dyDescent="0.25">
      <c r="A159" t="s">
        <v>5929</v>
      </c>
      <c r="B159" s="382" t="s">
        <v>3193</v>
      </c>
      <c r="C159" s="382" t="s">
        <v>3194</v>
      </c>
      <c r="D159" s="382"/>
      <c r="E159" s="382" t="s">
        <v>803</v>
      </c>
      <c r="F159" t="s">
        <v>131</v>
      </c>
      <c r="G159" t="s">
        <v>76</v>
      </c>
      <c r="H159" t="s">
        <v>270</v>
      </c>
      <c r="I159" t="s">
        <v>132</v>
      </c>
      <c r="J159" t="s">
        <v>5929</v>
      </c>
      <c r="N159" t="e">
        <v>#N/A</v>
      </c>
    </row>
    <row r="160" spans="1:14" hidden="1" x14ac:dyDescent="0.25">
      <c r="A160" t="s">
        <v>5929</v>
      </c>
      <c r="B160" s="382" t="s">
        <v>3197</v>
      </c>
      <c r="C160" s="382" t="s">
        <v>3198</v>
      </c>
      <c r="D160" s="382"/>
      <c r="E160" s="382" t="s">
        <v>803</v>
      </c>
      <c r="F160" t="s">
        <v>131</v>
      </c>
      <c r="G160" t="s">
        <v>76</v>
      </c>
      <c r="H160" t="s">
        <v>270</v>
      </c>
      <c r="I160" t="s">
        <v>132</v>
      </c>
      <c r="J160" t="s">
        <v>5929</v>
      </c>
      <c r="N160" t="e">
        <v>#N/A</v>
      </c>
    </row>
    <row r="161" spans="1:14" hidden="1" x14ac:dyDescent="0.25">
      <c r="A161" t="s">
        <v>5929</v>
      </c>
      <c r="B161" s="382" t="s">
        <v>3201</v>
      </c>
      <c r="C161" t="s">
        <v>3202</v>
      </c>
      <c r="E161" t="s">
        <v>803</v>
      </c>
      <c r="F161" t="s">
        <v>131</v>
      </c>
      <c r="G161" t="s">
        <v>76</v>
      </c>
      <c r="H161" t="s">
        <v>270</v>
      </c>
      <c r="I161" t="s">
        <v>132</v>
      </c>
      <c r="J161" t="s">
        <v>5929</v>
      </c>
      <c r="N161" t="e">
        <v>#N/A</v>
      </c>
    </row>
    <row r="162" spans="1:14" hidden="1" x14ac:dyDescent="0.25">
      <c r="A162" t="s">
        <v>5929</v>
      </c>
      <c r="B162" s="382" t="s">
        <v>3205</v>
      </c>
      <c r="C162" s="382" t="s">
        <v>805</v>
      </c>
      <c r="D162" s="382"/>
      <c r="E162" s="382" t="s">
        <v>803</v>
      </c>
      <c r="F162" t="s">
        <v>131</v>
      </c>
      <c r="G162" t="s">
        <v>76</v>
      </c>
      <c r="H162" t="s">
        <v>270</v>
      </c>
      <c r="I162" t="s">
        <v>132</v>
      </c>
      <c r="J162" t="s">
        <v>5929</v>
      </c>
      <c r="N162" t="e">
        <v>#N/A</v>
      </c>
    </row>
    <row r="163" spans="1:14" hidden="1" x14ac:dyDescent="0.25">
      <c r="A163" t="s">
        <v>5929</v>
      </c>
      <c r="B163" s="382" t="s">
        <v>4796</v>
      </c>
      <c r="C163" s="382" t="s">
        <v>796</v>
      </c>
      <c r="D163" s="382"/>
      <c r="E163" s="382" t="s">
        <v>707</v>
      </c>
      <c r="F163" t="s">
        <v>131</v>
      </c>
      <c r="G163" t="s">
        <v>76</v>
      </c>
      <c r="H163" t="s">
        <v>268</v>
      </c>
      <c r="I163" t="s">
        <v>132</v>
      </c>
      <c r="J163" t="s">
        <v>5929</v>
      </c>
      <c r="N163" t="e">
        <v>#N/A</v>
      </c>
    </row>
    <row r="164" spans="1:14" hidden="1" x14ac:dyDescent="0.25">
      <c r="A164" t="s">
        <v>5929</v>
      </c>
      <c r="B164" s="382" t="s">
        <v>4797</v>
      </c>
      <c r="C164" s="382" t="s">
        <v>801</v>
      </c>
      <c r="D164" s="382"/>
      <c r="E164" s="382" t="s">
        <v>799</v>
      </c>
      <c r="F164" t="s">
        <v>131</v>
      </c>
      <c r="G164" t="s">
        <v>76</v>
      </c>
      <c r="H164" t="s">
        <v>268</v>
      </c>
      <c r="I164" t="s">
        <v>132</v>
      </c>
      <c r="J164" t="s">
        <v>5929</v>
      </c>
      <c r="N164" t="e">
        <v>#N/A</v>
      </c>
    </row>
    <row r="165" spans="1:14" hidden="1" x14ac:dyDescent="0.25">
      <c r="A165" t="s">
        <v>5929</v>
      </c>
      <c r="B165" s="382" t="s">
        <v>4798</v>
      </c>
      <c r="C165" s="382" t="s">
        <v>804</v>
      </c>
      <c r="D165" s="382"/>
      <c r="E165" s="382" t="s">
        <v>803</v>
      </c>
      <c r="F165" t="s">
        <v>131</v>
      </c>
      <c r="G165" t="s">
        <v>76</v>
      </c>
      <c r="H165" t="s">
        <v>268</v>
      </c>
      <c r="I165" t="s">
        <v>132</v>
      </c>
      <c r="J165" t="s">
        <v>5929</v>
      </c>
      <c r="N165" t="e">
        <v>#N/A</v>
      </c>
    </row>
    <row r="166" spans="1:14" hidden="1" x14ac:dyDescent="0.25">
      <c r="A166" t="s">
        <v>5929</v>
      </c>
      <c r="B166" s="382" t="s">
        <v>3213</v>
      </c>
      <c r="C166" s="382" t="s">
        <v>2167</v>
      </c>
      <c r="D166" s="382"/>
      <c r="E166" s="382" t="s">
        <v>2580</v>
      </c>
      <c r="F166" t="s">
        <v>131</v>
      </c>
      <c r="G166" t="s">
        <v>5381</v>
      </c>
      <c r="H166" t="s">
        <v>4613</v>
      </c>
      <c r="I166" t="s">
        <v>132</v>
      </c>
      <c r="J166" t="s">
        <v>5929</v>
      </c>
      <c r="N166" t="e">
        <v>#N/A</v>
      </c>
    </row>
    <row r="167" spans="1:14" hidden="1" x14ac:dyDescent="0.25">
      <c r="A167" t="s">
        <v>5929</v>
      </c>
      <c r="B167" s="382" t="s">
        <v>3224</v>
      </c>
      <c r="C167" s="382" t="s">
        <v>2168</v>
      </c>
      <c r="D167" s="382"/>
      <c r="E167" s="382" t="s">
        <v>2581</v>
      </c>
      <c r="F167" t="s">
        <v>131</v>
      </c>
      <c r="G167" t="s">
        <v>5381</v>
      </c>
      <c r="H167" t="s">
        <v>4613</v>
      </c>
      <c r="I167" t="s">
        <v>132</v>
      </c>
      <c r="J167" t="s">
        <v>5929</v>
      </c>
      <c r="N167" t="e">
        <v>#N/A</v>
      </c>
    </row>
    <row r="168" spans="1:14" hidden="1" x14ac:dyDescent="0.25">
      <c r="A168" t="s">
        <v>5929</v>
      </c>
      <c r="B168" s="382" t="s">
        <v>3242</v>
      </c>
      <c r="C168" t="s">
        <v>2169</v>
      </c>
      <c r="E168" t="s">
        <v>1600</v>
      </c>
      <c r="F168" t="s">
        <v>131</v>
      </c>
      <c r="G168" t="s">
        <v>5381</v>
      </c>
      <c r="H168" t="s">
        <v>4613</v>
      </c>
      <c r="I168" t="s">
        <v>132</v>
      </c>
      <c r="J168" t="s">
        <v>5929</v>
      </c>
      <c r="N168" t="e">
        <v>#N/A</v>
      </c>
    </row>
    <row r="169" spans="1:14" hidden="1" x14ac:dyDescent="0.25">
      <c r="A169" t="s">
        <v>5929</v>
      </c>
      <c r="B169" s="382" t="s">
        <v>3260</v>
      </c>
      <c r="C169" s="382" t="s">
        <v>807</v>
      </c>
      <c r="D169" s="382"/>
      <c r="E169" s="382" t="s">
        <v>808</v>
      </c>
      <c r="F169" t="s">
        <v>131</v>
      </c>
      <c r="G169" t="s">
        <v>5381</v>
      </c>
      <c r="H169" t="s">
        <v>4613</v>
      </c>
      <c r="I169" t="s">
        <v>132</v>
      </c>
      <c r="J169" t="s">
        <v>5929</v>
      </c>
      <c r="N169" t="e">
        <v>#N/A</v>
      </c>
    </row>
    <row r="170" spans="1:14" hidden="1" x14ac:dyDescent="0.25">
      <c r="A170" t="s">
        <v>5929</v>
      </c>
      <c r="B170" s="382" t="s">
        <v>3295</v>
      </c>
      <c r="C170" t="s">
        <v>2170</v>
      </c>
      <c r="E170" t="s">
        <v>815</v>
      </c>
      <c r="F170" t="s">
        <v>131</v>
      </c>
      <c r="G170" t="s">
        <v>5381</v>
      </c>
      <c r="H170" t="s">
        <v>4613</v>
      </c>
      <c r="I170" t="s">
        <v>132</v>
      </c>
      <c r="J170" t="s">
        <v>5929</v>
      </c>
      <c r="N170" t="e">
        <v>#N/A</v>
      </c>
    </row>
    <row r="171" spans="1:14" hidden="1" x14ac:dyDescent="0.25">
      <c r="A171" t="s">
        <v>5929</v>
      </c>
      <c r="B171" s="382" t="s">
        <v>3324</v>
      </c>
      <c r="C171" t="s">
        <v>809</v>
      </c>
      <c r="E171" t="s">
        <v>810</v>
      </c>
      <c r="F171" t="s">
        <v>131</v>
      </c>
      <c r="G171" t="s">
        <v>5382</v>
      </c>
      <c r="H171" t="s">
        <v>4613</v>
      </c>
      <c r="I171" t="s">
        <v>136</v>
      </c>
      <c r="J171" t="s">
        <v>5929</v>
      </c>
      <c r="N171" t="e">
        <v>#N/A</v>
      </c>
    </row>
    <row r="172" spans="1:14" hidden="1" x14ac:dyDescent="0.25">
      <c r="A172" t="s">
        <v>5929</v>
      </c>
      <c r="B172" s="382" t="s">
        <v>3214</v>
      </c>
      <c r="C172" s="382" t="s">
        <v>2171</v>
      </c>
      <c r="E172" s="382" t="s">
        <v>2580</v>
      </c>
      <c r="F172" t="s">
        <v>131</v>
      </c>
      <c r="G172" t="s">
        <v>5381</v>
      </c>
      <c r="H172" t="s">
        <v>4613</v>
      </c>
      <c r="I172" t="s">
        <v>132</v>
      </c>
      <c r="J172" t="s">
        <v>5929</v>
      </c>
      <c r="N172" t="e">
        <v>#N/A</v>
      </c>
    </row>
    <row r="173" spans="1:14" hidden="1" x14ac:dyDescent="0.25">
      <c r="A173" t="s">
        <v>5929</v>
      </c>
      <c r="B173" s="382" t="s">
        <v>3225</v>
      </c>
      <c r="C173" s="382" t="s">
        <v>2172</v>
      </c>
      <c r="E173" s="382" t="s">
        <v>2581</v>
      </c>
      <c r="F173" t="s">
        <v>131</v>
      </c>
      <c r="G173" t="s">
        <v>5381</v>
      </c>
      <c r="H173" t="s">
        <v>4613</v>
      </c>
      <c r="I173" t="s">
        <v>132</v>
      </c>
      <c r="J173" t="s">
        <v>5929</v>
      </c>
      <c r="N173" t="e">
        <v>#N/A</v>
      </c>
    </row>
    <row r="174" spans="1:14" hidden="1" x14ac:dyDescent="0.25">
      <c r="A174" t="s">
        <v>5929</v>
      </c>
      <c r="B174" s="382" t="s">
        <v>3243</v>
      </c>
      <c r="C174" s="382" t="s">
        <v>1401</v>
      </c>
      <c r="E174" s="382" t="s">
        <v>1600</v>
      </c>
      <c r="F174" t="s">
        <v>131</v>
      </c>
      <c r="G174" t="s">
        <v>5381</v>
      </c>
      <c r="H174" t="s">
        <v>4613</v>
      </c>
      <c r="I174" t="s">
        <v>132</v>
      </c>
      <c r="J174" t="s">
        <v>5929</v>
      </c>
      <c r="N174" t="e">
        <v>#N/A</v>
      </c>
    </row>
    <row r="175" spans="1:14" hidden="1" x14ac:dyDescent="0.25">
      <c r="A175" t="s">
        <v>5929</v>
      </c>
      <c r="B175" s="382" t="s">
        <v>3261</v>
      </c>
      <c r="C175" t="s">
        <v>813</v>
      </c>
      <c r="E175" t="s">
        <v>808</v>
      </c>
      <c r="F175" t="s">
        <v>131</v>
      </c>
      <c r="G175" t="s">
        <v>5381</v>
      </c>
      <c r="H175" t="s">
        <v>4613</v>
      </c>
      <c r="I175" t="s">
        <v>132</v>
      </c>
      <c r="J175" t="s">
        <v>5929</v>
      </c>
      <c r="N175" t="e">
        <v>#N/A</v>
      </c>
    </row>
    <row r="176" spans="1:14" hidden="1" x14ac:dyDescent="0.25">
      <c r="A176" t="s">
        <v>5929</v>
      </c>
      <c r="B176" s="382" t="s">
        <v>3296</v>
      </c>
      <c r="C176" t="s">
        <v>814</v>
      </c>
      <c r="E176" t="s">
        <v>815</v>
      </c>
      <c r="F176" t="s">
        <v>131</v>
      </c>
      <c r="G176" t="s">
        <v>5381</v>
      </c>
      <c r="H176" t="s">
        <v>4613</v>
      </c>
      <c r="I176" t="s">
        <v>132</v>
      </c>
      <c r="J176" t="s">
        <v>5929</v>
      </c>
      <c r="N176" t="e">
        <v>#N/A</v>
      </c>
    </row>
    <row r="177" spans="1:14" hidden="1" x14ac:dyDescent="0.25">
      <c r="A177" t="s">
        <v>5929</v>
      </c>
      <c r="B177" s="382" t="s">
        <v>3325</v>
      </c>
      <c r="C177" t="s">
        <v>816</v>
      </c>
      <c r="E177" t="s">
        <v>810</v>
      </c>
      <c r="F177" t="s">
        <v>131</v>
      </c>
      <c r="G177" t="s">
        <v>5382</v>
      </c>
      <c r="H177" t="s">
        <v>4613</v>
      </c>
      <c r="I177" t="s">
        <v>136</v>
      </c>
      <c r="J177" t="s">
        <v>5929</v>
      </c>
      <c r="N177" t="e">
        <v>#N/A</v>
      </c>
    </row>
    <row r="178" spans="1:14" hidden="1" x14ac:dyDescent="0.25">
      <c r="A178" t="s">
        <v>5929</v>
      </c>
      <c r="B178" s="382" t="s">
        <v>3363</v>
      </c>
      <c r="C178" t="s">
        <v>817</v>
      </c>
      <c r="E178" t="s">
        <v>812</v>
      </c>
      <c r="F178" t="s">
        <v>131</v>
      </c>
      <c r="G178" t="s">
        <v>5382</v>
      </c>
      <c r="H178" t="s">
        <v>4613</v>
      </c>
      <c r="I178" t="s">
        <v>136</v>
      </c>
      <c r="J178" t="s">
        <v>5929</v>
      </c>
      <c r="N178" t="e">
        <v>#N/A</v>
      </c>
    </row>
    <row r="179" spans="1:14" hidden="1" x14ac:dyDescent="0.25">
      <c r="A179" t="s">
        <v>5929</v>
      </c>
      <c r="B179" s="382" t="s">
        <v>3215</v>
      </c>
      <c r="C179" s="382" t="s">
        <v>2173</v>
      </c>
      <c r="E179" s="382" t="s">
        <v>2582</v>
      </c>
      <c r="F179" t="s">
        <v>131</v>
      </c>
      <c r="G179" t="s">
        <v>5381</v>
      </c>
      <c r="H179" t="s">
        <v>4613</v>
      </c>
      <c r="I179" t="s">
        <v>132</v>
      </c>
      <c r="J179" t="s">
        <v>5929</v>
      </c>
      <c r="N179" t="e">
        <v>#N/A</v>
      </c>
    </row>
    <row r="180" spans="1:14" hidden="1" x14ac:dyDescent="0.25">
      <c r="A180" t="s">
        <v>5929</v>
      </c>
      <c r="B180" s="382" t="s">
        <v>3226</v>
      </c>
      <c r="C180" t="s">
        <v>2174</v>
      </c>
      <c r="E180" t="s">
        <v>2582</v>
      </c>
      <c r="F180" t="s">
        <v>131</v>
      </c>
      <c r="G180" t="s">
        <v>5381</v>
      </c>
      <c r="H180" t="s">
        <v>4613</v>
      </c>
      <c r="I180" t="s">
        <v>132</v>
      </c>
      <c r="J180" t="s">
        <v>5929</v>
      </c>
      <c r="N180" t="e">
        <v>#N/A</v>
      </c>
    </row>
    <row r="181" spans="1:14" hidden="1" x14ac:dyDescent="0.25">
      <c r="A181" t="s">
        <v>5929</v>
      </c>
      <c r="B181" s="382" t="s">
        <v>3244</v>
      </c>
      <c r="C181" s="382" t="s">
        <v>2175</v>
      </c>
      <c r="E181" s="382" t="s">
        <v>2582</v>
      </c>
      <c r="F181" t="s">
        <v>131</v>
      </c>
      <c r="G181" t="s">
        <v>5381</v>
      </c>
      <c r="H181" t="s">
        <v>4613</v>
      </c>
      <c r="I181" t="s">
        <v>132</v>
      </c>
      <c r="J181" t="s">
        <v>5929</v>
      </c>
      <c r="N181" t="e">
        <v>#N/A</v>
      </c>
    </row>
    <row r="182" spans="1:14" hidden="1" x14ac:dyDescent="0.25">
      <c r="A182" t="s">
        <v>5929</v>
      </c>
      <c r="B182" s="382" t="s">
        <v>3262</v>
      </c>
      <c r="C182" t="s">
        <v>2176</v>
      </c>
      <c r="E182" t="s">
        <v>2582</v>
      </c>
      <c r="F182" t="s">
        <v>131</v>
      </c>
      <c r="G182" t="s">
        <v>5381</v>
      </c>
      <c r="H182" t="s">
        <v>4613</v>
      </c>
      <c r="I182" t="s">
        <v>132</v>
      </c>
      <c r="J182" t="s">
        <v>5929</v>
      </c>
      <c r="N182" t="e">
        <v>#N/A</v>
      </c>
    </row>
    <row r="183" spans="1:14" hidden="1" x14ac:dyDescent="0.25">
      <c r="A183" t="s">
        <v>5929</v>
      </c>
      <c r="B183" s="382" t="s">
        <v>3297</v>
      </c>
      <c r="C183" s="382" t="s">
        <v>2177</v>
      </c>
      <c r="D183" s="382"/>
      <c r="E183" s="382" t="s">
        <v>2582</v>
      </c>
      <c r="F183" t="s">
        <v>131</v>
      </c>
      <c r="G183" t="s">
        <v>5381</v>
      </c>
      <c r="H183" t="s">
        <v>4613</v>
      </c>
      <c r="I183" t="s">
        <v>132</v>
      </c>
      <c r="J183" t="s">
        <v>5929</v>
      </c>
      <c r="N183" t="e">
        <v>#N/A</v>
      </c>
    </row>
    <row r="184" spans="1:14" hidden="1" x14ac:dyDescent="0.25">
      <c r="A184" t="s">
        <v>5929</v>
      </c>
      <c r="B184" s="382" t="s">
        <v>5409</v>
      </c>
      <c r="C184" t="s">
        <v>4529</v>
      </c>
      <c r="E184" t="s">
        <v>2582</v>
      </c>
      <c r="F184" t="s">
        <v>131</v>
      </c>
      <c r="G184" t="s">
        <v>5381</v>
      </c>
      <c r="H184" t="s">
        <v>4613</v>
      </c>
      <c r="I184" t="s">
        <v>132</v>
      </c>
      <c r="J184" t="s">
        <v>5929</v>
      </c>
      <c r="N184" t="e">
        <v>#N/A</v>
      </c>
    </row>
    <row r="185" spans="1:14" hidden="1" x14ac:dyDescent="0.25">
      <c r="A185" t="s">
        <v>5929</v>
      </c>
      <c r="B185" s="382" t="s">
        <v>3227</v>
      </c>
      <c r="C185" t="s">
        <v>2178</v>
      </c>
      <c r="E185" t="s">
        <v>2582</v>
      </c>
      <c r="F185" t="s">
        <v>131</v>
      </c>
      <c r="G185" t="s">
        <v>5381</v>
      </c>
      <c r="H185" t="s">
        <v>4613</v>
      </c>
      <c r="I185" t="s">
        <v>132</v>
      </c>
      <c r="J185" t="s">
        <v>5929</v>
      </c>
      <c r="N185" t="e">
        <v>#N/A</v>
      </c>
    </row>
    <row r="186" spans="1:14" hidden="1" x14ac:dyDescent="0.25">
      <c r="A186" t="s">
        <v>5929</v>
      </c>
      <c r="B186" s="382" t="s">
        <v>3245</v>
      </c>
      <c r="C186" t="s">
        <v>2179</v>
      </c>
      <c r="E186" t="s">
        <v>2582</v>
      </c>
      <c r="F186" t="s">
        <v>131</v>
      </c>
      <c r="G186" t="s">
        <v>5381</v>
      </c>
      <c r="H186" t="s">
        <v>4613</v>
      </c>
      <c r="I186" t="s">
        <v>132</v>
      </c>
      <c r="J186" t="s">
        <v>5929</v>
      </c>
      <c r="N186" t="e">
        <v>#N/A</v>
      </c>
    </row>
    <row r="187" spans="1:14" hidden="1" x14ac:dyDescent="0.25">
      <c r="A187" t="s">
        <v>5929</v>
      </c>
      <c r="B187" s="382" t="s">
        <v>3263</v>
      </c>
      <c r="C187" s="382" t="s">
        <v>2180</v>
      </c>
      <c r="E187" s="382" t="s">
        <v>2582</v>
      </c>
      <c r="F187" t="s">
        <v>131</v>
      </c>
      <c r="G187" t="s">
        <v>5381</v>
      </c>
      <c r="H187" t="s">
        <v>4613</v>
      </c>
      <c r="I187" t="s">
        <v>132</v>
      </c>
      <c r="J187" t="s">
        <v>5929</v>
      </c>
      <c r="N187" t="e">
        <v>#N/A</v>
      </c>
    </row>
    <row r="188" spans="1:14" hidden="1" x14ac:dyDescent="0.25">
      <c r="A188" t="s">
        <v>5929</v>
      </c>
      <c r="B188" s="382" t="s">
        <v>3298</v>
      </c>
      <c r="C188" s="382" t="s">
        <v>2181</v>
      </c>
      <c r="E188" s="382" t="s">
        <v>2582</v>
      </c>
      <c r="F188" t="s">
        <v>131</v>
      </c>
      <c r="G188" t="s">
        <v>5381</v>
      </c>
      <c r="H188" t="s">
        <v>4613</v>
      </c>
      <c r="I188" t="s">
        <v>132</v>
      </c>
      <c r="J188" t="s">
        <v>5929</v>
      </c>
      <c r="N188" t="e">
        <v>#N/A</v>
      </c>
    </row>
    <row r="189" spans="1:14" hidden="1" x14ac:dyDescent="0.25">
      <c r="A189" t="s">
        <v>5929</v>
      </c>
      <c r="B189" s="382" t="s">
        <v>3326</v>
      </c>
      <c r="C189" t="s">
        <v>2182</v>
      </c>
      <c r="E189" t="s">
        <v>2582</v>
      </c>
      <c r="F189" t="s">
        <v>131</v>
      </c>
      <c r="G189" t="s">
        <v>5382</v>
      </c>
      <c r="H189" t="s">
        <v>4613</v>
      </c>
      <c r="I189" t="s">
        <v>136</v>
      </c>
      <c r="J189" t="s">
        <v>5929</v>
      </c>
      <c r="N189" t="e">
        <v>#N/A</v>
      </c>
    </row>
    <row r="190" spans="1:14" hidden="1" x14ac:dyDescent="0.25">
      <c r="A190" t="s">
        <v>5929</v>
      </c>
      <c r="B190" s="382" t="s">
        <v>3246</v>
      </c>
      <c r="C190" t="s">
        <v>2183</v>
      </c>
      <c r="E190" t="s">
        <v>2583</v>
      </c>
      <c r="F190" t="s">
        <v>131</v>
      </c>
      <c r="G190" t="s">
        <v>5381</v>
      </c>
      <c r="H190" t="s">
        <v>4613</v>
      </c>
      <c r="I190" t="s">
        <v>132</v>
      </c>
      <c r="J190" t="s">
        <v>5929</v>
      </c>
      <c r="N190" t="e">
        <v>#N/A</v>
      </c>
    </row>
    <row r="191" spans="1:14" hidden="1" x14ac:dyDescent="0.25">
      <c r="A191" t="s">
        <v>5929</v>
      </c>
      <c r="B191" s="382" t="s">
        <v>5410</v>
      </c>
      <c r="C191" t="s">
        <v>5272</v>
      </c>
      <c r="E191" t="s">
        <v>5340</v>
      </c>
      <c r="F191" t="s">
        <v>131</v>
      </c>
      <c r="G191" t="s">
        <v>5382</v>
      </c>
      <c r="H191" t="s">
        <v>4613</v>
      </c>
      <c r="I191" t="s">
        <v>136</v>
      </c>
      <c r="J191" t="s">
        <v>5929</v>
      </c>
      <c r="N191" t="e">
        <v>#N/A</v>
      </c>
    </row>
    <row r="192" spans="1:14" hidden="1" x14ac:dyDescent="0.25">
      <c r="A192" t="s">
        <v>5929</v>
      </c>
      <c r="B192" s="382" t="s">
        <v>5411</v>
      </c>
      <c r="C192" t="s">
        <v>5273</v>
      </c>
      <c r="E192" t="s">
        <v>5341</v>
      </c>
      <c r="F192" t="s">
        <v>131</v>
      </c>
      <c r="G192" t="s">
        <v>5382</v>
      </c>
      <c r="H192" t="s">
        <v>4613</v>
      </c>
      <c r="I192" t="s">
        <v>136</v>
      </c>
      <c r="J192" t="s">
        <v>5929</v>
      </c>
      <c r="N192" t="e">
        <v>#N/A</v>
      </c>
    </row>
    <row r="193" spans="1:14" hidden="1" x14ac:dyDescent="0.25">
      <c r="A193" t="s">
        <v>5929</v>
      </c>
      <c r="B193" s="382" t="s">
        <v>5412</v>
      </c>
      <c r="C193" t="s">
        <v>1383</v>
      </c>
      <c r="E193" t="s">
        <v>1384</v>
      </c>
      <c r="F193" t="s">
        <v>131</v>
      </c>
      <c r="G193" t="s">
        <v>5382</v>
      </c>
      <c r="H193" t="s">
        <v>4613</v>
      </c>
      <c r="I193" t="s">
        <v>136</v>
      </c>
      <c r="J193" t="s">
        <v>5929</v>
      </c>
      <c r="N193" t="e">
        <v>#N/A</v>
      </c>
    </row>
    <row r="194" spans="1:14" hidden="1" x14ac:dyDescent="0.25">
      <c r="A194" t="s">
        <v>5929</v>
      </c>
      <c r="B194" s="382" t="s">
        <v>3264</v>
      </c>
      <c r="C194" t="s">
        <v>2184</v>
      </c>
      <c r="E194" t="s">
        <v>2584</v>
      </c>
      <c r="F194" t="s">
        <v>131</v>
      </c>
      <c r="G194" t="s">
        <v>5381</v>
      </c>
      <c r="H194" t="s">
        <v>4613</v>
      </c>
      <c r="I194" t="s">
        <v>132</v>
      </c>
      <c r="J194" t="s">
        <v>5929</v>
      </c>
      <c r="N194" t="e">
        <v>#N/A</v>
      </c>
    </row>
    <row r="195" spans="1:14" hidden="1" x14ac:dyDescent="0.25">
      <c r="A195">
        <v>7</v>
      </c>
      <c r="B195" s="382" t="s">
        <v>5844</v>
      </c>
      <c r="C195" t="s">
        <v>5689</v>
      </c>
      <c r="D195" t="s">
        <v>5745</v>
      </c>
      <c r="E195" t="s">
        <v>806</v>
      </c>
      <c r="F195" t="s">
        <v>131</v>
      </c>
      <c r="G195" t="s">
        <v>5381</v>
      </c>
      <c r="H195" t="s">
        <v>4613</v>
      </c>
      <c r="I195" t="s">
        <v>132</v>
      </c>
      <c r="J195" t="s">
        <v>5929</v>
      </c>
      <c r="N195" t="e">
        <v>#N/A</v>
      </c>
    </row>
    <row r="196" spans="1:14" hidden="1" x14ac:dyDescent="0.25">
      <c r="A196">
        <v>7</v>
      </c>
      <c r="B196" s="382" t="s">
        <v>5845</v>
      </c>
      <c r="C196" t="s">
        <v>5690</v>
      </c>
      <c r="D196" t="s">
        <v>5746</v>
      </c>
      <c r="E196" t="s">
        <v>2585</v>
      </c>
      <c r="F196" t="s">
        <v>131</v>
      </c>
      <c r="G196" t="s">
        <v>5381</v>
      </c>
      <c r="H196" t="s">
        <v>4613</v>
      </c>
      <c r="I196" t="s">
        <v>132</v>
      </c>
      <c r="J196" t="s">
        <v>5929</v>
      </c>
      <c r="N196" t="e">
        <v>#N/A</v>
      </c>
    </row>
    <row r="197" spans="1:14" hidden="1" x14ac:dyDescent="0.25">
      <c r="A197" t="s">
        <v>5929</v>
      </c>
      <c r="B197" s="382" t="s">
        <v>5413</v>
      </c>
      <c r="C197" t="s">
        <v>4485</v>
      </c>
      <c r="E197" t="s">
        <v>822</v>
      </c>
      <c r="F197" t="s">
        <v>131</v>
      </c>
      <c r="G197" t="s">
        <v>5381</v>
      </c>
      <c r="H197" t="s">
        <v>4613</v>
      </c>
      <c r="I197" t="s">
        <v>132</v>
      </c>
      <c r="J197" t="s">
        <v>5929</v>
      </c>
      <c r="N197" t="e">
        <v>#N/A</v>
      </c>
    </row>
    <row r="198" spans="1:14" hidden="1" x14ac:dyDescent="0.25">
      <c r="A198" t="s">
        <v>5929</v>
      </c>
      <c r="B198" s="382" t="s">
        <v>3265</v>
      </c>
      <c r="C198" s="382" t="s">
        <v>2185</v>
      </c>
      <c r="D198" s="382"/>
      <c r="E198" s="382" t="s">
        <v>824</v>
      </c>
      <c r="F198" t="s">
        <v>131</v>
      </c>
      <c r="G198" t="s">
        <v>5381</v>
      </c>
      <c r="H198" t="s">
        <v>4613</v>
      </c>
      <c r="I198" t="s">
        <v>132</v>
      </c>
      <c r="J198" t="s">
        <v>5929</v>
      </c>
      <c r="N198" t="e">
        <v>#N/A</v>
      </c>
    </row>
    <row r="199" spans="1:14" hidden="1" x14ac:dyDescent="0.25">
      <c r="A199" t="s">
        <v>5929</v>
      </c>
      <c r="B199" s="382" t="s">
        <v>3299</v>
      </c>
      <c r="C199" t="s">
        <v>2186</v>
      </c>
      <c r="E199" t="s">
        <v>826</v>
      </c>
      <c r="F199" t="s">
        <v>131</v>
      </c>
      <c r="G199" t="s">
        <v>5381</v>
      </c>
      <c r="H199" t="s">
        <v>4613</v>
      </c>
      <c r="I199" t="s">
        <v>132</v>
      </c>
      <c r="J199" t="s">
        <v>5929</v>
      </c>
      <c r="N199" t="e">
        <v>#N/A</v>
      </c>
    </row>
    <row r="200" spans="1:14" hidden="1" x14ac:dyDescent="0.25">
      <c r="A200" t="s">
        <v>5929</v>
      </c>
      <c r="B200" s="382" t="s">
        <v>3327</v>
      </c>
      <c r="C200" s="382" t="s">
        <v>1400</v>
      </c>
      <c r="E200" s="382" t="s">
        <v>828</v>
      </c>
      <c r="F200" t="s">
        <v>131</v>
      </c>
      <c r="G200" t="s">
        <v>5382</v>
      </c>
      <c r="H200" t="s">
        <v>4613</v>
      </c>
      <c r="I200" t="s">
        <v>136</v>
      </c>
      <c r="J200" t="s">
        <v>5929</v>
      </c>
      <c r="N200" t="e">
        <v>#N/A</v>
      </c>
    </row>
    <row r="201" spans="1:14" hidden="1" x14ac:dyDescent="0.25">
      <c r="A201" t="s">
        <v>5929</v>
      </c>
      <c r="B201" s="382" t="s">
        <v>3364</v>
      </c>
      <c r="C201" t="s">
        <v>819</v>
      </c>
      <c r="E201" t="s">
        <v>820</v>
      </c>
      <c r="F201" t="s">
        <v>131</v>
      </c>
      <c r="G201" t="s">
        <v>5382</v>
      </c>
      <c r="H201" t="s">
        <v>4613</v>
      </c>
      <c r="I201" t="s">
        <v>136</v>
      </c>
      <c r="J201" t="s">
        <v>5929</v>
      </c>
      <c r="N201" t="e">
        <v>#N/A</v>
      </c>
    </row>
    <row r="202" spans="1:14" hidden="1" x14ac:dyDescent="0.25">
      <c r="A202" t="s">
        <v>5929</v>
      </c>
      <c r="B202" s="382" t="s">
        <v>3216</v>
      </c>
      <c r="C202" t="s">
        <v>2187</v>
      </c>
      <c r="E202" t="s">
        <v>2585</v>
      </c>
      <c r="F202" t="s">
        <v>131</v>
      </c>
      <c r="G202" t="s">
        <v>5381</v>
      </c>
      <c r="H202" t="s">
        <v>4613</v>
      </c>
      <c r="I202" t="s">
        <v>132</v>
      </c>
      <c r="J202" t="s">
        <v>5929</v>
      </c>
      <c r="N202" t="e">
        <v>#N/A</v>
      </c>
    </row>
    <row r="203" spans="1:14" hidden="1" x14ac:dyDescent="0.25">
      <c r="A203" t="s">
        <v>5929</v>
      </c>
      <c r="B203" s="382" t="s">
        <v>3228</v>
      </c>
      <c r="C203" t="s">
        <v>2188</v>
      </c>
      <c r="E203" t="s">
        <v>2586</v>
      </c>
      <c r="F203" t="s">
        <v>131</v>
      </c>
      <c r="G203" t="s">
        <v>5381</v>
      </c>
      <c r="H203" t="s">
        <v>4613</v>
      </c>
      <c r="I203" t="s">
        <v>132</v>
      </c>
      <c r="J203" t="s">
        <v>5929</v>
      </c>
      <c r="N203" t="e">
        <v>#N/A</v>
      </c>
    </row>
    <row r="204" spans="1:14" hidden="1" x14ac:dyDescent="0.25">
      <c r="A204" t="s">
        <v>5929</v>
      </c>
      <c r="B204" s="382" t="s">
        <v>3247</v>
      </c>
      <c r="C204" t="s">
        <v>821</v>
      </c>
      <c r="E204" t="s">
        <v>822</v>
      </c>
      <c r="F204" t="s">
        <v>131</v>
      </c>
      <c r="G204" t="s">
        <v>5381</v>
      </c>
      <c r="H204" t="s">
        <v>4613</v>
      </c>
      <c r="I204" t="s">
        <v>132</v>
      </c>
      <c r="J204" t="s">
        <v>5929</v>
      </c>
      <c r="N204" t="e">
        <v>#N/A</v>
      </c>
    </row>
    <row r="205" spans="1:14" hidden="1" x14ac:dyDescent="0.25">
      <c r="A205" t="s">
        <v>5929</v>
      </c>
      <c r="B205" s="382" t="s">
        <v>3266</v>
      </c>
      <c r="C205" t="s">
        <v>823</v>
      </c>
      <c r="E205" t="s">
        <v>824</v>
      </c>
      <c r="F205" t="s">
        <v>131</v>
      </c>
      <c r="G205" t="s">
        <v>5381</v>
      </c>
      <c r="H205" t="s">
        <v>4613</v>
      </c>
      <c r="I205" t="s">
        <v>132</v>
      </c>
      <c r="J205" t="s">
        <v>5929</v>
      </c>
      <c r="N205" t="e">
        <v>#N/A</v>
      </c>
    </row>
    <row r="206" spans="1:14" hidden="1" x14ac:dyDescent="0.25">
      <c r="A206" t="s">
        <v>5929</v>
      </c>
      <c r="B206" s="382" t="s">
        <v>3300</v>
      </c>
      <c r="C206" t="s">
        <v>825</v>
      </c>
      <c r="E206" t="s">
        <v>826</v>
      </c>
      <c r="F206" t="s">
        <v>131</v>
      </c>
      <c r="G206" t="s">
        <v>5381</v>
      </c>
      <c r="H206" t="s">
        <v>4613</v>
      </c>
      <c r="I206" t="s">
        <v>132</v>
      </c>
      <c r="J206" t="s">
        <v>5929</v>
      </c>
      <c r="N206" t="e">
        <v>#N/A</v>
      </c>
    </row>
    <row r="207" spans="1:14" hidden="1" x14ac:dyDescent="0.25">
      <c r="A207" t="s">
        <v>5929</v>
      </c>
      <c r="B207" s="382" t="s">
        <v>3328</v>
      </c>
      <c r="C207" t="s">
        <v>827</v>
      </c>
      <c r="E207" t="s">
        <v>828</v>
      </c>
      <c r="F207" t="s">
        <v>131</v>
      </c>
      <c r="G207" t="s">
        <v>5382</v>
      </c>
      <c r="H207" t="s">
        <v>4613</v>
      </c>
      <c r="I207" t="s">
        <v>136</v>
      </c>
      <c r="J207" t="s">
        <v>5929</v>
      </c>
      <c r="N207" t="e">
        <v>#N/A</v>
      </c>
    </row>
    <row r="208" spans="1:14" hidden="1" x14ac:dyDescent="0.25">
      <c r="A208" t="s">
        <v>5929</v>
      </c>
      <c r="B208" s="382" t="s">
        <v>3365</v>
      </c>
      <c r="C208" t="s">
        <v>829</v>
      </c>
      <c r="E208" t="s">
        <v>820</v>
      </c>
      <c r="F208" t="s">
        <v>131</v>
      </c>
      <c r="G208" t="s">
        <v>5382</v>
      </c>
      <c r="H208" t="s">
        <v>4613</v>
      </c>
      <c r="I208" t="s">
        <v>136</v>
      </c>
      <c r="J208" t="s">
        <v>5929</v>
      </c>
      <c r="N208" t="e">
        <v>#N/A</v>
      </c>
    </row>
    <row r="209" spans="1:14" hidden="1" x14ac:dyDescent="0.25">
      <c r="A209" t="s">
        <v>5929</v>
      </c>
      <c r="B209" s="382" t="s">
        <v>5414</v>
      </c>
      <c r="C209" t="s">
        <v>4465</v>
      </c>
      <c r="E209" t="s">
        <v>806</v>
      </c>
      <c r="F209" t="s">
        <v>131</v>
      </c>
      <c r="G209" t="s">
        <v>5381</v>
      </c>
      <c r="H209" t="s">
        <v>4613</v>
      </c>
      <c r="I209" t="s">
        <v>132</v>
      </c>
      <c r="J209" t="s">
        <v>5929</v>
      </c>
      <c r="N209" t="e">
        <v>#N/A</v>
      </c>
    </row>
    <row r="210" spans="1:14" hidden="1" x14ac:dyDescent="0.25">
      <c r="A210" t="s">
        <v>5929</v>
      </c>
      <c r="B210" s="382" t="s">
        <v>3267</v>
      </c>
      <c r="C210" t="s">
        <v>3268</v>
      </c>
      <c r="E210" t="s">
        <v>806</v>
      </c>
      <c r="F210" t="s">
        <v>131</v>
      </c>
      <c r="G210" t="s">
        <v>5381</v>
      </c>
      <c r="H210" t="s">
        <v>4613</v>
      </c>
      <c r="I210" t="s">
        <v>132</v>
      </c>
      <c r="J210" t="s">
        <v>5929</v>
      </c>
      <c r="N210" t="e">
        <v>#N/A</v>
      </c>
    </row>
    <row r="211" spans="1:14" hidden="1" x14ac:dyDescent="0.25">
      <c r="A211" t="s">
        <v>5929</v>
      </c>
      <c r="B211" s="382" t="s">
        <v>3329</v>
      </c>
      <c r="C211" t="s">
        <v>2189</v>
      </c>
      <c r="E211" t="s">
        <v>806</v>
      </c>
      <c r="F211" t="s">
        <v>131</v>
      </c>
      <c r="G211" t="s">
        <v>5382</v>
      </c>
      <c r="H211" t="s">
        <v>4613</v>
      </c>
      <c r="I211" t="s">
        <v>136</v>
      </c>
      <c r="J211" t="s">
        <v>5929</v>
      </c>
      <c r="N211" t="e">
        <v>#N/A</v>
      </c>
    </row>
    <row r="212" spans="1:14" hidden="1" x14ac:dyDescent="0.25">
      <c r="A212" t="s">
        <v>5929</v>
      </c>
      <c r="B212" s="382" t="s">
        <v>3366</v>
      </c>
      <c r="C212" t="s">
        <v>2190</v>
      </c>
      <c r="E212" t="s">
        <v>806</v>
      </c>
      <c r="F212" t="s">
        <v>131</v>
      </c>
      <c r="G212" t="s">
        <v>5382</v>
      </c>
      <c r="H212" t="s">
        <v>4613</v>
      </c>
      <c r="I212" t="s">
        <v>136</v>
      </c>
      <c r="J212" t="s">
        <v>5929</v>
      </c>
      <c r="N212" t="e">
        <v>#N/A</v>
      </c>
    </row>
    <row r="213" spans="1:14" hidden="1" x14ac:dyDescent="0.25">
      <c r="A213" t="s">
        <v>5929</v>
      </c>
      <c r="B213" s="382" t="s">
        <v>3269</v>
      </c>
      <c r="C213" t="s">
        <v>2191</v>
      </c>
      <c r="E213" t="s">
        <v>806</v>
      </c>
      <c r="F213" t="s">
        <v>131</v>
      </c>
      <c r="G213" t="s">
        <v>5381</v>
      </c>
      <c r="H213" t="s">
        <v>4613</v>
      </c>
      <c r="I213" t="s">
        <v>132</v>
      </c>
      <c r="J213" t="s">
        <v>5929</v>
      </c>
      <c r="N213" t="e">
        <v>#N/A</v>
      </c>
    </row>
    <row r="214" spans="1:14" hidden="1" x14ac:dyDescent="0.25">
      <c r="A214" t="s">
        <v>5929</v>
      </c>
      <c r="B214" s="382" t="s">
        <v>3301</v>
      </c>
      <c r="C214" t="s">
        <v>2192</v>
      </c>
      <c r="E214" t="s">
        <v>806</v>
      </c>
      <c r="F214" t="s">
        <v>131</v>
      </c>
      <c r="G214" t="s">
        <v>5381</v>
      </c>
      <c r="H214" t="s">
        <v>4613</v>
      </c>
      <c r="I214" t="s">
        <v>132</v>
      </c>
      <c r="J214" t="s">
        <v>5929</v>
      </c>
      <c r="N214" t="e">
        <v>#N/A</v>
      </c>
    </row>
    <row r="215" spans="1:14" hidden="1" x14ac:dyDescent="0.25">
      <c r="A215" t="s">
        <v>5929</v>
      </c>
      <c r="B215" s="382" t="s">
        <v>3330</v>
      </c>
      <c r="C215" t="s">
        <v>2193</v>
      </c>
      <c r="E215" t="s">
        <v>806</v>
      </c>
      <c r="F215" t="s">
        <v>131</v>
      </c>
      <c r="G215" t="s">
        <v>5382</v>
      </c>
      <c r="H215" t="s">
        <v>4613</v>
      </c>
      <c r="I215" t="s">
        <v>136</v>
      </c>
      <c r="J215" t="s">
        <v>5929</v>
      </c>
      <c r="N215" t="e">
        <v>#N/A</v>
      </c>
    </row>
    <row r="216" spans="1:14" hidden="1" x14ac:dyDescent="0.25">
      <c r="A216" t="s">
        <v>5929</v>
      </c>
      <c r="B216" s="382" t="s">
        <v>3367</v>
      </c>
      <c r="C216" t="s">
        <v>2194</v>
      </c>
      <c r="E216" t="s">
        <v>806</v>
      </c>
      <c r="F216" t="s">
        <v>131</v>
      </c>
      <c r="G216" t="s">
        <v>5382</v>
      </c>
      <c r="H216" t="s">
        <v>4613</v>
      </c>
      <c r="I216" t="s">
        <v>136</v>
      </c>
      <c r="J216" t="s">
        <v>5929</v>
      </c>
      <c r="N216" t="e">
        <v>#N/A</v>
      </c>
    </row>
    <row r="217" spans="1:14" hidden="1" x14ac:dyDescent="0.25">
      <c r="A217" t="s">
        <v>5929</v>
      </c>
      <c r="B217" s="382" t="s">
        <v>3302</v>
      </c>
      <c r="C217" t="s">
        <v>831</v>
      </c>
      <c r="E217" t="s">
        <v>832</v>
      </c>
      <c r="F217" t="s">
        <v>131</v>
      </c>
      <c r="G217" t="s">
        <v>5381</v>
      </c>
      <c r="H217" t="s">
        <v>4613</v>
      </c>
      <c r="I217" t="s">
        <v>132</v>
      </c>
      <c r="J217" t="s">
        <v>5929</v>
      </c>
      <c r="N217" t="e">
        <v>#N/A</v>
      </c>
    </row>
    <row r="218" spans="1:14" hidden="1" x14ac:dyDescent="0.25">
      <c r="A218" t="s">
        <v>5929</v>
      </c>
      <c r="B218" s="382" t="s">
        <v>3331</v>
      </c>
      <c r="C218" t="s">
        <v>833</v>
      </c>
      <c r="E218" t="s">
        <v>834</v>
      </c>
      <c r="F218" t="s">
        <v>131</v>
      </c>
      <c r="G218" t="s">
        <v>5382</v>
      </c>
      <c r="H218" t="s">
        <v>4613</v>
      </c>
      <c r="I218" t="s">
        <v>136</v>
      </c>
      <c r="J218" t="s">
        <v>5929</v>
      </c>
      <c r="N218" t="e">
        <v>#N/A</v>
      </c>
    </row>
    <row r="219" spans="1:14" hidden="1" x14ac:dyDescent="0.25">
      <c r="A219" t="s">
        <v>5929</v>
      </c>
      <c r="B219" s="382" t="s">
        <v>3368</v>
      </c>
      <c r="C219" t="s">
        <v>835</v>
      </c>
      <c r="E219" t="s">
        <v>836</v>
      </c>
      <c r="F219" t="s">
        <v>131</v>
      </c>
      <c r="G219" t="s">
        <v>5382</v>
      </c>
      <c r="H219" t="s">
        <v>4613</v>
      </c>
      <c r="I219" t="s">
        <v>136</v>
      </c>
      <c r="J219" t="s">
        <v>5929</v>
      </c>
      <c r="N219" t="e">
        <v>#N/A</v>
      </c>
    </row>
    <row r="220" spans="1:14" hidden="1" x14ac:dyDescent="0.25">
      <c r="A220" t="s">
        <v>5929</v>
      </c>
      <c r="B220" s="382" t="s">
        <v>3248</v>
      </c>
      <c r="C220" s="382" t="s">
        <v>837</v>
      </c>
      <c r="D220" s="382"/>
      <c r="E220" s="382" t="s">
        <v>838</v>
      </c>
      <c r="F220" t="s">
        <v>131</v>
      </c>
      <c r="G220" t="s">
        <v>5381</v>
      </c>
      <c r="H220" t="s">
        <v>4613</v>
      </c>
      <c r="I220" t="s">
        <v>132</v>
      </c>
      <c r="J220" t="s">
        <v>5929</v>
      </c>
      <c r="N220" t="e">
        <v>#N/A</v>
      </c>
    </row>
    <row r="221" spans="1:14" hidden="1" x14ac:dyDescent="0.25">
      <c r="A221" t="s">
        <v>5929</v>
      </c>
      <c r="B221" s="382" t="s">
        <v>3270</v>
      </c>
      <c r="C221" t="s">
        <v>839</v>
      </c>
      <c r="E221" t="s">
        <v>830</v>
      </c>
      <c r="F221" t="s">
        <v>131</v>
      </c>
      <c r="G221" t="s">
        <v>5381</v>
      </c>
      <c r="H221" t="s">
        <v>4613</v>
      </c>
      <c r="I221" t="s">
        <v>132</v>
      </c>
      <c r="J221" t="s">
        <v>5929</v>
      </c>
      <c r="N221" t="e">
        <v>#N/A</v>
      </c>
    </row>
    <row r="222" spans="1:14" hidden="1" x14ac:dyDescent="0.25">
      <c r="A222" t="s">
        <v>5929</v>
      </c>
      <c r="B222" s="382" t="s">
        <v>3303</v>
      </c>
      <c r="C222" t="s">
        <v>840</v>
      </c>
      <c r="E222" t="s">
        <v>832</v>
      </c>
      <c r="F222" t="s">
        <v>131</v>
      </c>
      <c r="G222" t="s">
        <v>5381</v>
      </c>
      <c r="H222" t="s">
        <v>4613</v>
      </c>
      <c r="I222" t="s">
        <v>132</v>
      </c>
      <c r="J222" t="s">
        <v>5929</v>
      </c>
      <c r="N222" t="e">
        <v>#N/A</v>
      </c>
    </row>
    <row r="223" spans="1:14" hidden="1" x14ac:dyDescent="0.25">
      <c r="A223" t="s">
        <v>5929</v>
      </c>
      <c r="B223" s="382" t="s">
        <v>3332</v>
      </c>
      <c r="C223" s="382" t="s">
        <v>841</v>
      </c>
      <c r="D223" s="382"/>
      <c r="E223" s="382" t="s">
        <v>834</v>
      </c>
      <c r="F223" t="s">
        <v>131</v>
      </c>
      <c r="G223" t="s">
        <v>5382</v>
      </c>
      <c r="H223" t="s">
        <v>4613</v>
      </c>
      <c r="I223" t="s">
        <v>136</v>
      </c>
      <c r="J223" t="s">
        <v>5929</v>
      </c>
      <c r="N223" t="e">
        <v>#N/A</v>
      </c>
    </row>
    <row r="224" spans="1:14" hidden="1" x14ac:dyDescent="0.25">
      <c r="A224" t="s">
        <v>5929</v>
      </c>
      <c r="B224" s="382" t="s">
        <v>3369</v>
      </c>
      <c r="C224" t="s">
        <v>842</v>
      </c>
      <c r="E224" t="s">
        <v>836</v>
      </c>
      <c r="F224" t="s">
        <v>131</v>
      </c>
      <c r="G224" t="s">
        <v>5382</v>
      </c>
      <c r="H224" t="s">
        <v>4613</v>
      </c>
      <c r="I224" t="s">
        <v>136</v>
      </c>
      <c r="J224" t="s">
        <v>5929</v>
      </c>
      <c r="N224" t="e">
        <v>#N/A</v>
      </c>
    </row>
    <row r="225" spans="1:14" hidden="1" x14ac:dyDescent="0.25">
      <c r="A225" t="s">
        <v>5929</v>
      </c>
      <c r="B225" s="382" t="s">
        <v>5415</v>
      </c>
      <c r="C225" s="382" t="s">
        <v>4466</v>
      </c>
      <c r="E225" s="382" t="s">
        <v>4476</v>
      </c>
      <c r="F225" t="s">
        <v>131</v>
      </c>
      <c r="G225" t="s">
        <v>5381</v>
      </c>
      <c r="H225" t="s">
        <v>4613</v>
      </c>
      <c r="I225" t="s">
        <v>132</v>
      </c>
      <c r="J225" t="s">
        <v>5929</v>
      </c>
      <c r="N225" t="e">
        <v>#N/A</v>
      </c>
    </row>
    <row r="226" spans="1:14" hidden="1" x14ac:dyDescent="0.25">
      <c r="A226" t="s">
        <v>5929</v>
      </c>
      <c r="B226" s="382" t="s">
        <v>3333</v>
      </c>
      <c r="C226" t="s">
        <v>2195</v>
      </c>
      <c r="E226" t="s">
        <v>2587</v>
      </c>
      <c r="F226" t="s">
        <v>131</v>
      </c>
      <c r="G226" t="s">
        <v>5382</v>
      </c>
      <c r="H226" t="s">
        <v>4613</v>
      </c>
      <c r="I226" t="s">
        <v>136</v>
      </c>
      <c r="J226" t="s">
        <v>5929</v>
      </c>
      <c r="N226" t="e">
        <v>#N/A</v>
      </c>
    </row>
    <row r="227" spans="1:14" hidden="1" x14ac:dyDescent="0.25">
      <c r="A227" t="s">
        <v>5929</v>
      </c>
      <c r="B227" s="382" t="s">
        <v>3370</v>
      </c>
      <c r="C227" t="s">
        <v>2196</v>
      </c>
      <c r="E227" t="s">
        <v>844</v>
      </c>
      <c r="F227" t="s">
        <v>131</v>
      </c>
      <c r="G227" t="s">
        <v>5382</v>
      </c>
      <c r="H227" t="s">
        <v>4613</v>
      </c>
      <c r="I227" t="s">
        <v>136</v>
      </c>
      <c r="J227" t="s">
        <v>5929</v>
      </c>
      <c r="N227" t="e">
        <v>#N/A</v>
      </c>
    </row>
    <row r="228" spans="1:14" hidden="1" x14ac:dyDescent="0.25">
      <c r="A228" t="s">
        <v>5929</v>
      </c>
      <c r="B228" s="382" t="s">
        <v>3271</v>
      </c>
      <c r="C228" t="s">
        <v>3272</v>
      </c>
      <c r="E228" t="s">
        <v>3273</v>
      </c>
      <c r="F228" t="s">
        <v>131</v>
      </c>
      <c r="G228" t="s">
        <v>5381</v>
      </c>
      <c r="H228" t="s">
        <v>4613</v>
      </c>
      <c r="I228" t="s">
        <v>132</v>
      </c>
      <c r="J228" t="s">
        <v>5929</v>
      </c>
      <c r="N228" t="e">
        <v>#N/A</v>
      </c>
    </row>
    <row r="229" spans="1:14" hidden="1" x14ac:dyDescent="0.25">
      <c r="A229" t="s">
        <v>5929</v>
      </c>
      <c r="B229" s="382" t="s">
        <v>3304</v>
      </c>
      <c r="C229" t="s">
        <v>2197</v>
      </c>
      <c r="E229" t="s">
        <v>2588</v>
      </c>
      <c r="F229" t="s">
        <v>131</v>
      </c>
      <c r="G229" t="s">
        <v>5381</v>
      </c>
      <c r="H229" t="s">
        <v>4613</v>
      </c>
      <c r="I229" t="s">
        <v>132</v>
      </c>
      <c r="J229" t="s">
        <v>5929</v>
      </c>
      <c r="N229" t="e">
        <v>#N/A</v>
      </c>
    </row>
    <row r="230" spans="1:14" hidden="1" x14ac:dyDescent="0.25">
      <c r="A230" t="s">
        <v>5929</v>
      </c>
      <c r="B230" s="382" t="s">
        <v>3334</v>
      </c>
      <c r="C230" t="s">
        <v>2198</v>
      </c>
      <c r="E230" t="s">
        <v>2587</v>
      </c>
      <c r="F230" t="s">
        <v>131</v>
      </c>
      <c r="G230" t="s">
        <v>5382</v>
      </c>
      <c r="H230" t="s">
        <v>4613</v>
      </c>
      <c r="I230" t="s">
        <v>136</v>
      </c>
      <c r="J230" t="s">
        <v>5929</v>
      </c>
      <c r="N230" t="e">
        <v>#N/A</v>
      </c>
    </row>
    <row r="231" spans="1:14" hidden="1" x14ac:dyDescent="0.25">
      <c r="A231" t="s">
        <v>5929</v>
      </c>
      <c r="B231" s="382" t="s">
        <v>3371</v>
      </c>
      <c r="C231" t="s">
        <v>843</v>
      </c>
      <c r="E231" t="s">
        <v>844</v>
      </c>
      <c r="F231" t="s">
        <v>131</v>
      </c>
      <c r="G231" t="s">
        <v>5382</v>
      </c>
      <c r="H231" t="s">
        <v>4613</v>
      </c>
      <c r="I231" t="s">
        <v>136</v>
      </c>
      <c r="J231" t="s">
        <v>5929</v>
      </c>
      <c r="N231" t="e">
        <v>#N/A</v>
      </c>
    </row>
    <row r="232" spans="1:14" hidden="1" x14ac:dyDescent="0.25">
      <c r="A232" t="s">
        <v>5929</v>
      </c>
      <c r="B232" s="382" t="s">
        <v>4759</v>
      </c>
      <c r="C232" s="382" t="s">
        <v>4530</v>
      </c>
      <c r="E232" s="382" t="s">
        <v>850</v>
      </c>
      <c r="F232" t="s">
        <v>131</v>
      </c>
      <c r="G232" t="s">
        <v>5382</v>
      </c>
      <c r="H232" t="s">
        <v>4613</v>
      </c>
      <c r="I232" t="s">
        <v>136</v>
      </c>
      <c r="J232" t="s">
        <v>5929</v>
      </c>
      <c r="N232" t="e">
        <v>#N/A</v>
      </c>
    </row>
    <row r="233" spans="1:14" hidden="1" x14ac:dyDescent="0.25">
      <c r="A233" t="s">
        <v>5929</v>
      </c>
      <c r="B233" s="382" t="s">
        <v>3274</v>
      </c>
      <c r="C233" t="s">
        <v>845</v>
      </c>
      <c r="E233" t="s">
        <v>846</v>
      </c>
      <c r="F233" t="s">
        <v>131</v>
      </c>
      <c r="G233" t="s">
        <v>5381</v>
      </c>
      <c r="H233" t="s">
        <v>4613</v>
      </c>
      <c r="I233" t="s">
        <v>132</v>
      </c>
      <c r="J233" t="s">
        <v>5929</v>
      </c>
      <c r="N233" t="e">
        <v>#N/A</v>
      </c>
    </row>
    <row r="234" spans="1:14" hidden="1" x14ac:dyDescent="0.25">
      <c r="A234" t="s">
        <v>5929</v>
      </c>
      <c r="B234" s="382" t="s">
        <v>3305</v>
      </c>
      <c r="C234" t="s">
        <v>847</v>
      </c>
      <c r="E234" t="s">
        <v>848</v>
      </c>
      <c r="F234" t="s">
        <v>131</v>
      </c>
      <c r="G234" t="s">
        <v>5381</v>
      </c>
      <c r="H234" t="s">
        <v>4613</v>
      </c>
      <c r="I234" t="s">
        <v>132</v>
      </c>
      <c r="J234" t="s">
        <v>5929</v>
      </c>
      <c r="N234" t="e">
        <v>#N/A</v>
      </c>
    </row>
    <row r="235" spans="1:14" hidden="1" x14ac:dyDescent="0.25">
      <c r="A235" t="s">
        <v>5929</v>
      </c>
      <c r="B235" s="382" t="s">
        <v>3335</v>
      </c>
      <c r="C235" t="s">
        <v>849</v>
      </c>
      <c r="E235" t="s">
        <v>850</v>
      </c>
      <c r="F235" t="s">
        <v>131</v>
      </c>
      <c r="G235" t="s">
        <v>5382</v>
      </c>
      <c r="H235" t="s">
        <v>4613</v>
      </c>
      <c r="I235" t="s">
        <v>136</v>
      </c>
      <c r="J235" t="s">
        <v>5929</v>
      </c>
      <c r="N235" t="e">
        <v>#N/A</v>
      </c>
    </row>
    <row r="236" spans="1:14" hidden="1" x14ac:dyDescent="0.25">
      <c r="A236" t="s">
        <v>5929</v>
      </c>
      <c r="B236" s="382" t="s">
        <v>3372</v>
      </c>
      <c r="C236" t="s">
        <v>851</v>
      </c>
      <c r="E236" t="s">
        <v>852</v>
      </c>
      <c r="F236" t="s">
        <v>131</v>
      </c>
      <c r="G236" t="s">
        <v>5382</v>
      </c>
      <c r="H236" t="s">
        <v>4613</v>
      </c>
      <c r="I236" t="s">
        <v>136</v>
      </c>
      <c r="J236" t="s">
        <v>5929</v>
      </c>
      <c r="N236" t="e">
        <v>#N/A</v>
      </c>
    </row>
    <row r="237" spans="1:14" hidden="1" x14ac:dyDescent="0.25">
      <c r="A237" t="s">
        <v>5929</v>
      </c>
      <c r="B237" s="382" t="s">
        <v>3206</v>
      </c>
      <c r="C237" t="s">
        <v>853</v>
      </c>
      <c r="E237" t="s">
        <v>854</v>
      </c>
      <c r="F237" t="s">
        <v>131</v>
      </c>
      <c r="G237" t="s">
        <v>5381</v>
      </c>
      <c r="H237" t="s">
        <v>4613</v>
      </c>
      <c r="I237" t="s">
        <v>132</v>
      </c>
      <c r="J237" t="s">
        <v>5929</v>
      </c>
      <c r="N237" t="e">
        <v>#N/A</v>
      </c>
    </row>
    <row r="238" spans="1:14" hidden="1" x14ac:dyDescent="0.25">
      <c r="A238" t="s">
        <v>5929</v>
      </c>
      <c r="B238" s="382" t="s">
        <v>5416</v>
      </c>
      <c r="C238" t="s">
        <v>5274</v>
      </c>
      <c r="E238" t="s">
        <v>3209</v>
      </c>
      <c r="F238" t="s">
        <v>131</v>
      </c>
      <c r="G238" t="s">
        <v>5381</v>
      </c>
      <c r="H238" t="s">
        <v>4613</v>
      </c>
      <c r="I238" t="s">
        <v>132</v>
      </c>
      <c r="J238" t="s">
        <v>5929</v>
      </c>
      <c r="N238" t="e">
        <v>#N/A</v>
      </c>
    </row>
    <row r="239" spans="1:14" hidden="1" x14ac:dyDescent="0.25">
      <c r="A239" t="s">
        <v>5929</v>
      </c>
      <c r="B239" s="382" t="s">
        <v>3207</v>
      </c>
      <c r="C239" t="s">
        <v>3208</v>
      </c>
      <c r="E239" t="s">
        <v>3209</v>
      </c>
      <c r="F239" t="s">
        <v>131</v>
      </c>
      <c r="G239" t="s">
        <v>5381</v>
      </c>
      <c r="H239" t="s">
        <v>4613</v>
      </c>
      <c r="I239" t="s">
        <v>132</v>
      </c>
      <c r="J239" t="s">
        <v>5929</v>
      </c>
      <c r="N239" t="e">
        <v>#N/A</v>
      </c>
    </row>
    <row r="240" spans="1:14" hidden="1" x14ac:dyDescent="0.25">
      <c r="A240" t="s">
        <v>5929</v>
      </c>
      <c r="B240" s="382" t="s">
        <v>3217</v>
      </c>
      <c r="C240" t="s">
        <v>856</v>
      </c>
      <c r="E240" t="s">
        <v>857</v>
      </c>
      <c r="F240" t="s">
        <v>131</v>
      </c>
      <c r="G240" t="s">
        <v>5381</v>
      </c>
      <c r="H240" t="s">
        <v>4613</v>
      </c>
      <c r="I240" t="s">
        <v>132</v>
      </c>
      <c r="J240" t="s">
        <v>5929</v>
      </c>
      <c r="N240" t="e">
        <v>#N/A</v>
      </c>
    </row>
    <row r="241" spans="1:14" hidden="1" x14ac:dyDescent="0.25">
      <c r="A241" t="s">
        <v>5929</v>
      </c>
      <c r="B241" s="382" t="s">
        <v>3336</v>
      </c>
      <c r="C241" t="s">
        <v>2199</v>
      </c>
      <c r="E241" t="s">
        <v>2589</v>
      </c>
      <c r="F241" t="s">
        <v>131</v>
      </c>
      <c r="G241" t="s">
        <v>5382</v>
      </c>
      <c r="H241" t="s">
        <v>4613</v>
      </c>
      <c r="I241" t="s">
        <v>136</v>
      </c>
      <c r="J241" t="s">
        <v>5929</v>
      </c>
      <c r="N241" t="e">
        <v>#N/A</v>
      </c>
    </row>
    <row r="242" spans="1:14" hidden="1" x14ac:dyDescent="0.25">
      <c r="A242" t="s">
        <v>5929</v>
      </c>
      <c r="B242" s="382" t="s">
        <v>3373</v>
      </c>
      <c r="C242" s="382" t="s">
        <v>2200</v>
      </c>
      <c r="E242" s="382" t="s">
        <v>2589</v>
      </c>
      <c r="F242" t="s">
        <v>131</v>
      </c>
      <c r="G242" t="s">
        <v>5382</v>
      </c>
      <c r="H242" t="s">
        <v>4613</v>
      </c>
      <c r="I242" t="s">
        <v>136</v>
      </c>
      <c r="J242" t="s">
        <v>5929</v>
      </c>
      <c r="N242" t="e">
        <v>#N/A</v>
      </c>
    </row>
    <row r="243" spans="1:14" hidden="1" x14ac:dyDescent="0.25">
      <c r="A243" t="s">
        <v>5929</v>
      </c>
      <c r="B243" s="382" t="s">
        <v>3306</v>
      </c>
      <c r="C243" t="s">
        <v>2201</v>
      </c>
      <c r="E243" t="s">
        <v>2590</v>
      </c>
      <c r="F243" t="s">
        <v>131</v>
      </c>
      <c r="G243" t="s">
        <v>5381</v>
      </c>
      <c r="H243" t="s">
        <v>4613</v>
      </c>
      <c r="I243" t="s">
        <v>132</v>
      </c>
      <c r="J243" t="s">
        <v>5929</v>
      </c>
      <c r="N243" t="e">
        <v>#N/A</v>
      </c>
    </row>
    <row r="244" spans="1:14" hidden="1" x14ac:dyDescent="0.25">
      <c r="A244" t="s">
        <v>5929</v>
      </c>
      <c r="B244" s="382" t="s">
        <v>3337</v>
      </c>
      <c r="C244" t="s">
        <v>859</v>
      </c>
      <c r="E244" t="s">
        <v>860</v>
      </c>
      <c r="F244" t="s">
        <v>131</v>
      </c>
      <c r="G244" t="s">
        <v>5382</v>
      </c>
      <c r="H244" t="s">
        <v>4613</v>
      </c>
      <c r="I244" t="s">
        <v>136</v>
      </c>
      <c r="J244" t="s">
        <v>5929</v>
      </c>
      <c r="N244" t="e">
        <v>#N/A</v>
      </c>
    </row>
    <row r="245" spans="1:14" hidden="1" x14ac:dyDescent="0.25">
      <c r="A245" t="s">
        <v>5929</v>
      </c>
      <c r="B245" s="382" t="s">
        <v>3374</v>
      </c>
      <c r="C245" t="s">
        <v>861</v>
      </c>
      <c r="E245" t="s">
        <v>862</v>
      </c>
      <c r="F245" t="s">
        <v>131</v>
      </c>
      <c r="G245" t="s">
        <v>5382</v>
      </c>
      <c r="H245" t="s">
        <v>4613</v>
      </c>
      <c r="I245" t="s">
        <v>136</v>
      </c>
      <c r="J245" t="s">
        <v>5929</v>
      </c>
      <c r="N245" t="e">
        <v>#N/A</v>
      </c>
    </row>
    <row r="246" spans="1:14" hidden="1" x14ac:dyDescent="0.25">
      <c r="A246" t="s">
        <v>5929</v>
      </c>
      <c r="B246" s="382" t="s">
        <v>3338</v>
      </c>
      <c r="C246" t="s">
        <v>864</v>
      </c>
      <c r="E246" t="s">
        <v>860</v>
      </c>
      <c r="F246" t="s">
        <v>131</v>
      </c>
      <c r="G246" t="s">
        <v>5382</v>
      </c>
      <c r="H246" t="s">
        <v>4613</v>
      </c>
      <c r="I246" t="s">
        <v>136</v>
      </c>
      <c r="J246" t="s">
        <v>5929</v>
      </c>
      <c r="N246" t="e">
        <v>#N/A</v>
      </c>
    </row>
    <row r="247" spans="1:14" hidden="1" x14ac:dyDescent="0.25">
      <c r="A247" t="s">
        <v>5929</v>
      </c>
      <c r="B247" s="382" t="s">
        <v>3375</v>
      </c>
      <c r="C247" t="s">
        <v>865</v>
      </c>
      <c r="E247" t="s">
        <v>862</v>
      </c>
      <c r="F247" t="s">
        <v>131</v>
      </c>
      <c r="G247" t="s">
        <v>5382</v>
      </c>
      <c r="H247" t="s">
        <v>4613</v>
      </c>
      <c r="I247" t="s">
        <v>136</v>
      </c>
      <c r="J247" t="s">
        <v>5929</v>
      </c>
      <c r="N247" t="e">
        <v>#N/A</v>
      </c>
    </row>
    <row r="248" spans="1:14" hidden="1" x14ac:dyDescent="0.25">
      <c r="A248" t="s">
        <v>5929</v>
      </c>
      <c r="B248" s="382" t="s">
        <v>3249</v>
      </c>
      <c r="C248" s="382" t="s">
        <v>869</v>
      </c>
      <c r="D248" s="382"/>
      <c r="E248" s="382" t="s">
        <v>870</v>
      </c>
      <c r="F248" t="s">
        <v>131</v>
      </c>
      <c r="G248" t="s">
        <v>5381</v>
      </c>
      <c r="H248" t="s">
        <v>4613</v>
      </c>
      <c r="I248" t="s">
        <v>132</v>
      </c>
      <c r="J248" t="s">
        <v>5929</v>
      </c>
      <c r="N248" t="e">
        <v>#N/A</v>
      </c>
    </row>
    <row r="249" spans="1:14" hidden="1" x14ac:dyDescent="0.25">
      <c r="A249" t="s">
        <v>5929</v>
      </c>
      <c r="B249" s="382" t="s">
        <v>3275</v>
      </c>
      <c r="C249" t="s">
        <v>871</v>
      </c>
      <c r="E249" t="s">
        <v>872</v>
      </c>
      <c r="F249" t="s">
        <v>131</v>
      </c>
      <c r="G249" t="s">
        <v>5381</v>
      </c>
      <c r="H249" t="s">
        <v>4613</v>
      </c>
      <c r="I249" t="s">
        <v>132</v>
      </c>
      <c r="J249" t="s">
        <v>5929</v>
      </c>
      <c r="N249" t="e">
        <v>#N/A</v>
      </c>
    </row>
    <row r="250" spans="1:14" hidden="1" x14ac:dyDescent="0.25">
      <c r="A250" t="s">
        <v>5929</v>
      </c>
      <c r="B250" s="382" t="s">
        <v>3307</v>
      </c>
      <c r="C250" t="s">
        <v>2202</v>
      </c>
      <c r="E250" t="s">
        <v>878</v>
      </c>
      <c r="F250" t="s">
        <v>131</v>
      </c>
      <c r="G250" t="s">
        <v>5381</v>
      </c>
      <c r="H250" t="s">
        <v>4613</v>
      </c>
      <c r="I250" t="s">
        <v>132</v>
      </c>
      <c r="J250" t="s">
        <v>5929</v>
      </c>
      <c r="N250" t="e">
        <v>#N/A</v>
      </c>
    </row>
    <row r="251" spans="1:14" hidden="1" x14ac:dyDescent="0.25">
      <c r="A251" t="s">
        <v>5929</v>
      </c>
      <c r="B251" s="382" t="s">
        <v>3339</v>
      </c>
      <c r="C251" s="382" t="s">
        <v>1386</v>
      </c>
      <c r="D251" s="382"/>
      <c r="E251" t="s">
        <v>1387</v>
      </c>
      <c r="F251" t="s">
        <v>131</v>
      </c>
      <c r="G251" t="s">
        <v>5382</v>
      </c>
      <c r="H251" t="s">
        <v>4613</v>
      </c>
      <c r="I251" t="s">
        <v>136</v>
      </c>
      <c r="J251" t="s">
        <v>5929</v>
      </c>
      <c r="N251" t="e">
        <v>#N/A</v>
      </c>
    </row>
    <row r="252" spans="1:14" hidden="1" x14ac:dyDescent="0.25">
      <c r="A252" t="s">
        <v>5929</v>
      </c>
      <c r="B252" s="382" t="s">
        <v>3229</v>
      </c>
      <c r="C252" s="382" t="s">
        <v>874</v>
      </c>
      <c r="E252" s="382" t="s">
        <v>868</v>
      </c>
      <c r="F252" t="s">
        <v>131</v>
      </c>
      <c r="G252" t="s">
        <v>5381</v>
      </c>
      <c r="H252" t="s">
        <v>4613</v>
      </c>
      <c r="I252" t="s">
        <v>132</v>
      </c>
      <c r="J252" t="s">
        <v>5929</v>
      </c>
      <c r="N252" t="e">
        <v>#N/A</v>
      </c>
    </row>
    <row r="253" spans="1:14" hidden="1" x14ac:dyDescent="0.25">
      <c r="A253" t="s">
        <v>5929</v>
      </c>
      <c r="B253" s="382" t="s">
        <v>3250</v>
      </c>
      <c r="C253" s="382" t="s">
        <v>875</v>
      </c>
      <c r="D253" s="382"/>
      <c r="E253" s="382" t="s">
        <v>870</v>
      </c>
      <c r="F253" t="s">
        <v>131</v>
      </c>
      <c r="G253" t="s">
        <v>5381</v>
      </c>
      <c r="H253" t="s">
        <v>4613</v>
      </c>
      <c r="I253" t="s">
        <v>132</v>
      </c>
      <c r="J253" t="s">
        <v>5929</v>
      </c>
      <c r="N253" t="e">
        <v>#N/A</v>
      </c>
    </row>
    <row r="254" spans="1:14" hidden="1" x14ac:dyDescent="0.25">
      <c r="A254" t="s">
        <v>5929</v>
      </c>
      <c r="B254" s="382" t="s">
        <v>3276</v>
      </c>
      <c r="C254" t="s">
        <v>876</v>
      </c>
      <c r="E254" t="s">
        <v>872</v>
      </c>
      <c r="F254" t="s">
        <v>131</v>
      </c>
      <c r="G254" t="s">
        <v>5381</v>
      </c>
      <c r="H254" t="s">
        <v>4613</v>
      </c>
      <c r="I254" t="s">
        <v>132</v>
      </c>
      <c r="J254" t="s">
        <v>5929</v>
      </c>
      <c r="N254" t="e">
        <v>#N/A</v>
      </c>
    </row>
    <row r="255" spans="1:14" hidden="1" x14ac:dyDescent="0.25">
      <c r="A255" t="s">
        <v>5929</v>
      </c>
      <c r="B255" s="382" t="s">
        <v>3308</v>
      </c>
      <c r="C255" t="s">
        <v>877</v>
      </c>
      <c r="E255" t="s">
        <v>878</v>
      </c>
      <c r="F255" t="s">
        <v>131</v>
      </c>
      <c r="G255" t="s">
        <v>5381</v>
      </c>
      <c r="H255" t="s">
        <v>4613</v>
      </c>
      <c r="I255" t="s">
        <v>132</v>
      </c>
      <c r="J255" t="s">
        <v>5929</v>
      </c>
      <c r="N255" t="e">
        <v>#N/A</v>
      </c>
    </row>
    <row r="256" spans="1:14" hidden="1" x14ac:dyDescent="0.25">
      <c r="A256" t="s">
        <v>5929</v>
      </c>
      <c r="B256" s="382" t="s">
        <v>3340</v>
      </c>
      <c r="C256" t="s">
        <v>1388</v>
      </c>
      <c r="E256" t="s">
        <v>1387</v>
      </c>
      <c r="F256" t="s">
        <v>131</v>
      </c>
      <c r="G256" t="s">
        <v>5382</v>
      </c>
      <c r="H256" t="s">
        <v>4613</v>
      </c>
      <c r="I256" t="s">
        <v>136</v>
      </c>
      <c r="J256" t="s">
        <v>5929</v>
      </c>
      <c r="N256" t="e">
        <v>#N/A</v>
      </c>
    </row>
    <row r="257" spans="1:14" hidden="1" x14ac:dyDescent="0.25">
      <c r="A257" t="s">
        <v>5929</v>
      </c>
      <c r="B257" s="382" t="s">
        <v>3376</v>
      </c>
      <c r="C257" s="382" t="s">
        <v>879</v>
      </c>
      <c r="E257" s="382" t="s">
        <v>880</v>
      </c>
      <c r="F257" t="s">
        <v>131</v>
      </c>
      <c r="G257" t="s">
        <v>5382</v>
      </c>
      <c r="H257" t="s">
        <v>4613</v>
      </c>
      <c r="I257" t="s">
        <v>136</v>
      </c>
      <c r="J257" t="s">
        <v>5929</v>
      </c>
      <c r="N257" t="e">
        <v>#N/A</v>
      </c>
    </row>
    <row r="258" spans="1:14" hidden="1" x14ac:dyDescent="0.25">
      <c r="A258" t="s">
        <v>5929</v>
      </c>
      <c r="B258" s="382" t="s">
        <v>3277</v>
      </c>
      <c r="C258" t="s">
        <v>2203</v>
      </c>
      <c r="E258" t="s">
        <v>2591</v>
      </c>
      <c r="F258" t="s">
        <v>131</v>
      </c>
      <c r="G258" t="s">
        <v>5381</v>
      </c>
      <c r="H258" t="s">
        <v>4613</v>
      </c>
      <c r="I258" t="s">
        <v>132</v>
      </c>
      <c r="J258" t="s">
        <v>5929</v>
      </c>
      <c r="N258" t="e">
        <v>#N/A</v>
      </c>
    </row>
    <row r="259" spans="1:14" hidden="1" x14ac:dyDescent="0.25">
      <c r="A259" t="s">
        <v>5929</v>
      </c>
      <c r="B259" s="382" t="s">
        <v>3309</v>
      </c>
      <c r="C259" t="s">
        <v>2204</v>
      </c>
      <c r="E259" t="s">
        <v>2592</v>
      </c>
      <c r="F259" t="s">
        <v>131</v>
      </c>
      <c r="G259" t="s">
        <v>5381</v>
      </c>
      <c r="H259" t="s">
        <v>4613</v>
      </c>
      <c r="I259" t="s">
        <v>132</v>
      </c>
      <c r="J259" t="s">
        <v>5929</v>
      </c>
      <c r="N259" t="e">
        <v>#N/A</v>
      </c>
    </row>
    <row r="260" spans="1:14" hidden="1" x14ac:dyDescent="0.25">
      <c r="A260" t="s">
        <v>5929</v>
      </c>
      <c r="B260" s="382" t="s">
        <v>3341</v>
      </c>
      <c r="C260" t="s">
        <v>2205</v>
      </c>
      <c r="E260" t="s">
        <v>2593</v>
      </c>
      <c r="F260" t="s">
        <v>131</v>
      </c>
      <c r="G260" t="s">
        <v>5382</v>
      </c>
      <c r="H260" t="s">
        <v>4613</v>
      </c>
      <c r="I260" t="s">
        <v>136</v>
      </c>
      <c r="J260" t="s">
        <v>5929</v>
      </c>
      <c r="N260" t="e">
        <v>#N/A</v>
      </c>
    </row>
    <row r="261" spans="1:14" hidden="1" x14ac:dyDescent="0.25">
      <c r="A261" t="s">
        <v>5929</v>
      </c>
      <c r="B261" s="382" t="s">
        <v>4993</v>
      </c>
      <c r="C261" t="s">
        <v>4994</v>
      </c>
      <c r="E261" t="s">
        <v>806</v>
      </c>
      <c r="F261" t="s">
        <v>131</v>
      </c>
      <c r="G261" t="s">
        <v>5381</v>
      </c>
      <c r="H261" t="s">
        <v>4613</v>
      </c>
      <c r="I261" t="s">
        <v>132</v>
      </c>
      <c r="J261" t="s">
        <v>5929</v>
      </c>
      <c r="N261" t="e">
        <v>#N/A</v>
      </c>
    </row>
    <row r="262" spans="1:14" hidden="1" x14ac:dyDescent="0.25">
      <c r="A262" t="s">
        <v>5929</v>
      </c>
      <c r="B262" s="382" t="s">
        <v>4802</v>
      </c>
      <c r="C262" s="382" t="s">
        <v>1385</v>
      </c>
      <c r="D262" s="382"/>
      <c r="E262" s="382" t="s">
        <v>854</v>
      </c>
      <c r="F262" t="s">
        <v>131</v>
      </c>
      <c r="G262" t="s">
        <v>5381</v>
      </c>
      <c r="H262" t="s">
        <v>4613</v>
      </c>
      <c r="I262" t="s">
        <v>132</v>
      </c>
      <c r="J262" t="s">
        <v>5929</v>
      </c>
      <c r="N262" t="e">
        <v>#N/A</v>
      </c>
    </row>
    <row r="263" spans="1:14" hidden="1" x14ac:dyDescent="0.25">
      <c r="A263" t="s">
        <v>5929</v>
      </c>
      <c r="B263" s="382" t="s">
        <v>5004</v>
      </c>
      <c r="C263" t="s">
        <v>4690</v>
      </c>
      <c r="E263" t="s">
        <v>4580</v>
      </c>
      <c r="F263" t="s">
        <v>131</v>
      </c>
      <c r="G263" t="s">
        <v>5381</v>
      </c>
      <c r="H263" t="s">
        <v>4613</v>
      </c>
      <c r="I263" t="s">
        <v>132</v>
      </c>
      <c r="J263" t="s">
        <v>5929</v>
      </c>
      <c r="N263" t="e">
        <v>#N/A</v>
      </c>
    </row>
    <row r="264" spans="1:14" hidden="1" x14ac:dyDescent="0.25">
      <c r="A264" t="s">
        <v>5929</v>
      </c>
      <c r="B264" s="382" t="s">
        <v>5008</v>
      </c>
      <c r="C264" t="s">
        <v>4692</v>
      </c>
      <c r="E264" t="s">
        <v>996</v>
      </c>
      <c r="F264" t="s">
        <v>131</v>
      </c>
      <c r="G264" t="s">
        <v>5381</v>
      </c>
      <c r="H264" t="s">
        <v>4613</v>
      </c>
      <c r="I264" t="s">
        <v>132</v>
      </c>
      <c r="J264" t="s">
        <v>5929</v>
      </c>
      <c r="N264" t="e">
        <v>#N/A</v>
      </c>
    </row>
    <row r="265" spans="1:14" hidden="1" x14ac:dyDescent="0.25">
      <c r="A265" t="s">
        <v>5929</v>
      </c>
      <c r="B265" s="382" t="s">
        <v>5417</v>
      </c>
      <c r="C265" t="s">
        <v>5275</v>
      </c>
      <c r="E265" t="s">
        <v>867</v>
      </c>
      <c r="F265" t="s">
        <v>131</v>
      </c>
      <c r="G265" t="s">
        <v>5381</v>
      </c>
      <c r="H265" t="s">
        <v>4613</v>
      </c>
      <c r="I265" t="s">
        <v>132</v>
      </c>
      <c r="J265" t="s">
        <v>5929</v>
      </c>
      <c r="N265" t="e">
        <v>#N/A</v>
      </c>
    </row>
    <row r="266" spans="1:14" hidden="1" x14ac:dyDescent="0.25">
      <c r="A266" t="s">
        <v>5929</v>
      </c>
      <c r="B266" s="382" t="s">
        <v>5418</v>
      </c>
      <c r="C266" t="s">
        <v>873</v>
      </c>
      <c r="E266" t="s">
        <v>867</v>
      </c>
      <c r="F266" t="s">
        <v>131</v>
      </c>
      <c r="G266" t="s">
        <v>5381</v>
      </c>
      <c r="H266" t="s">
        <v>4613</v>
      </c>
      <c r="I266" t="s">
        <v>132</v>
      </c>
      <c r="J266" t="s">
        <v>5929</v>
      </c>
      <c r="N266" t="e">
        <v>#N/A</v>
      </c>
    </row>
    <row r="267" spans="1:14" hidden="1" x14ac:dyDescent="0.25">
      <c r="A267" t="s">
        <v>5929</v>
      </c>
      <c r="B267" s="382" t="s">
        <v>5419</v>
      </c>
      <c r="C267" t="s">
        <v>5276</v>
      </c>
      <c r="E267" t="s">
        <v>2586</v>
      </c>
      <c r="F267" t="s">
        <v>131</v>
      </c>
      <c r="G267" t="s">
        <v>5381</v>
      </c>
      <c r="H267" t="s">
        <v>4613</v>
      </c>
      <c r="I267" t="s">
        <v>132</v>
      </c>
      <c r="J267" t="s">
        <v>5929</v>
      </c>
      <c r="N267" t="e">
        <v>#N/A</v>
      </c>
    </row>
    <row r="268" spans="1:14" hidden="1" x14ac:dyDescent="0.25">
      <c r="A268" t="s">
        <v>5929</v>
      </c>
      <c r="B268" s="382" t="s">
        <v>4801</v>
      </c>
      <c r="C268" t="s">
        <v>4687</v>
      </c>
      <c r="E268" t="s">
        <v>4695</v>
      </c>
      <c r="F268" t="s">
        <v>131</v>
      </c>
      <c r="G268" t="s">
        <v>5382</v>
      </c>
      <c r="H268" t="s">
        <v>4613</v>
      </c>
      <c r="I268" t="s">
        <v>136</v>
      </c>
      <c r="J268" t="s">
        <v>5929</v>
      </c>
      <c r="N268" t="e">
        <v>#N/A</v>
      </c>
    </row>
    <row r="269" spans="1:14" hidden="1" x14ac:dyDescent="0.25">
      <c r="A269" t="s">
        <v>5929</v>
      </c>
      <c r="B269" s="382" t="s">
        <v>4803</v>
      </c>
      <c r="C269" t="s">
        <v>4717</v>
      </c>
      <c r="E269" t="s">
        <v>863</v>
      </c>
      <c r="F269" t="s">
        <v>131</v>
      </c>
      <c r="G269" t="s">
        <v>5381</v>
      </c>
      <c r="H269" t="s">
        <v>4613</v>
      </c>
      <c r="I269" t="s">
        <v>132</v>
      </c>
      <c r="J269" t="s">
        <v>5929</v>
      </c>
      <c r="N269" t="e">
        <v>#N/A</v>
      </c>
    </row>
    <row r="270" spans="1:14" hidden="1" x14ac:dyDescent="0.25">
      <c r="A270" t="s">
        <v>5929</v>
      </c>
      <c r="B270" s="382" t="s">
        <v>5420</v>
      </c>
      <c r="C270" t="s">
        <v>4688</v>
      </c>
      <c r="E270" t="s">
        <v>4696</v>
      </c>
      <c r="F270" t="s">
        <v>131</v>
      </c>
      <c r="G270" t="s">
        <v>5381</v>
      </c>
      <c r="H270" t="s">
        <v>4613</v>
      </c>
      <c r="I270" t="s">
        <v>132</v>
      </c>
      <c r="J270" t="s">
        <v>5929</v>
      </c>
      <c r="N270" t="e">
        <v>#N/A</v>
      </c>
    </row>
    <row r="271" spans="1:14" hidden="1" x14ac:dyDescent="0.25">
      <c r="A271" t="s">
        <v>5929</v>
      </c>
      <c r="B271" s="382" t="s">
        <v>5421</v>
      </c>
      <c r="C271" t="s">
        <v>901</v>
      </c>
      <c r="E271" t="s">
        <v>900</v>
      </c>
      <c r="F271" t="s">
        <v>131</v>
      </c>
      <c r="G271" t="s">
        <v>5381</v>
      </c>
      <c r="H271" t="s">
        <v>4613</v>
      </c>
      <c r="I271" t="s">
        <v>132</v>
      </c>
      <c r="J271" t="s">
        <v>5929</v>
      </c>
      <c r="N271" t="e">
        <v>#N/A</v>
      </c>
    </row>
    <row r="272" spans="1:14" hidden="1" x14ac:dyDescent="0.25">
      <c r="A272" t="s">
        <v>5929</v>
      </c>
      <c r="B272" s="382" t="s">
        <v>4800</v>
      </c>
      <c r="C272" t="s">
        <v>4633</v>
      </c>
      <c r="E272" t="s">
        <v>806</v>
      </c>
      <c r="F272" t="s">
        <v>131</v>
      </c>
      <c r="G272" t="s">
        <v>5381</v>
      </c>
      <c r="H272" t="s">
        <v>4613</v>
      </c>
      <c r="I272" t="s">
        <v>132</v>
      </c>
      <c r="J272" t="s">
        <v>5929</v>
      </c>
      <c r="N272" t="e">
        <v>#N/A</v>
      </c>
    </row>
    <row r="273" spans="1:14" hidden="1" x14ac:dyDescent="0.25">
      <c r="A273" t="s">
        <v>5929</v>
      </c>
      <c r="B273" s="382" t="s">
        <v>5422</v>
      </c>
      <c r="C273" t="s">
        <v>4504</v>
      </c>
      <c r="E273" t="s">
        <v>4510</v>
      </c>
      <c r="F273" t="s">
        <v>131</v>
      </c>
      <c r="G273" t="s">
        <v>5381</v>
      </c>
      <c r="H273" t="s">
        <v>4613</v>
      </c>
      <c r="I273" t="s">
        <v>132</v>
      </c>
      <c r="J273" t="s">
        <v>5929</v>
      </c>
      <c r="N273" t="e">
        <v>#N/A</v>
      </c>
    </row>
    <row r="274" spans="1:14" hidden="1" x14ac:dyDescent="0.25">
      <c r="A274" t="s">
        <v>5929</v>
      </c>
      <c r="B274" s="382" t="s">
        <v>5423</v>
      </c>
      <c r="C274" t="s">
        <v>4689</v>
      </c>
      <c r="E274" t="s">
        <v>4697</v>
      </c>
      <c r="F274" t="s">
        <v>131</v>
      </c>
      <c r="G274" t="s">
        <v>5382</v>
      </c>
      <c r="H274" t="s">
        <v>4613</v>
      </c>
      <c r="I274" t="s">
        <v>136</v>
      </c>
      <c r="J274" t="s">
        <v>5929</v>
      </c>
      <c r="N274" t="e">
        <v>#N/A</v>
      </c>
    </row>
    <row r="275" spans="1:14" hidden="1" x14ac:dyDescent="0.25">
      <c r="A275" t="s">
        <v>5929</v>
      </c>
      <c r="B275" s="382" t="s">
        <v>4799</v>
      </c>
      <c r="C275" t="s">
        <v>4632</v>
      </c>
      <c r="E275" t="s">
        <v>2582</v>
      </c>
      <c r="F275" t="s">
        <v>131</v>
      </c>
      <c r="G275" t="s">
        <v>5382</v>
      </c>
      <c r="H275" t="s">
        <v>4613</v>
      </c>
      <c r="I275" t="s">
        <v>136</v>
      </c>
      <c r="J275" t="s">
        <v>5929</v>
      </c>
      <c r="N275" t="e">
        <v>#N/A</v>
      </c>
    </row>
    <row r="276" spans="1:14" hidden="1" x14ac:dyDescent="0.25">
      <c r="A276" t="s">
        <v>5929</v>
      </c>
      <c r="B276" s="382" t="s">
        <v>5424</v>
      </c>
      <c r="C276" t="s">
        <v>5277</v>
      </c>
      <c r="E276" t="s">
        <v>5342</v>
      </c>
      <c r="F276" t="s">
        <v>131</v>
      </c>
      <c r="G276" t="s">
        <v>5381</v>
      </c>
      <c r="H276" t="s">
        <v>4613</v>
      </c>
      <c r="I276" t="s">
        <v>132</v>
      </c>
      <c r="J276" t="s">
        <v>5929</v>
      </c>
      <c r="N276" t="e">
        <v>#N/A</v>
      </c>
    </row>
    <row r="277" spans="1:14" hidden="1" x14ac:dyDescent="0.25">
      <c r="A277" t="s">
        <v>5929</v>
      </c>
      <c r="B277" s="382" t="s">
        <v>3218</v>
      </c>
      <c r="C277" s="382" t="s">
        <v>2206</v>
      </c>
      <c r="E277" s="382" t="s">
        <v>881</v>
      </c>
      <c r="F277" t="s">
        <v>131</v>
      </c>
      <c r="G277" t="s">
        <v>5381</v>
      </c>
      <c r="H277" t="s">
        <v>4613</v>
      </c>
      <c r="I277" t="s">
        <v>132</v>
      </c>
      <c r="J277" t="s">
        <v>5929</v>
      </c>
      <c r="N277" t="e">
        <v>#N/A</v>
      </c>
    </row>
    <row r="278" spans="1:14" hidden="1" x14ac:dyDescent="0.25">
      <c r="A278" t="s">
        <v>5929</v>
      </c>
      <c r="B278" s="382" t="s">
        <v>3230</v>
      </c>
      <c r="C278" t="s">
        <v>2207</v>
      </c>
      <c r="E278" t="s">
        <v>882</v>
      </c>
      <c r="F278" t="s">
        <v>131</v>
      </c>
      <c r="G278" t="s">
        <v>5381</v>
      </c>
      <c r="H278" t="s">
        <v>4613</v>
      </c>
      <c r="I278" t="s">
        <v>132</v>
      </c>
      <c r="J278" t="s">
        <v>5929</v>
      </c>
      <c r="N278" t="e">
        <v>#N/A</v>
      </c>
    </row>
    <row r="279" spans="1:14" hidden="1" x14ac:dyDescent="0.25">
      <c r="A279" t="s">
        <v>5929</v>
      </c>
      <c r="B279" s="382" t="s">
        <v>3251</v>
      </c>
      <c r="C279" t="s">
        <v>883</v>
      </c>
      <c r="E279" t="s">
        <v>884</v>
      </c>
      <c r="F279" t="s">
        <v>131</v>
      </c>
      <c r="G279" t="s">
        <v>5381</v>
      </c>
      <c r="H279" t="s">
        <v>4613</v>
      </c>
      <c r="I279" t="s">
        <v>132</v>
      </c>
      <c r="J279" t="s">
        <v>5929</v>
      </c>
      <c r="N279" t="e">
        <v>#N/A</v>
      </c>
    </row>
    <row r="280" spans="1:14" hidden="1" x14ac:dyDescent="0.25">
      <c r="A280" t="s">
        <v>5929</v>
      </c>
      <c r="B280" s="382" t="s">
        <v>3278</v>
      </c>
      <c r="C280" t="s">
        <v>885</v>
      </c>
      <c r="E280" t="s">
        <v>886</v>
      </c>
      <c r="F280" t="s">
        <v>131</v>
      </c>
      <c r="G280" t="s">
        <v>5381</v>
      </c>
      <c r="H280" t="s">
        <v>4613</v>
      </c>
      <c r="I280" t="s">
        <v>132</v>
      </c>
      <c r="J280" t="s">
        <v>5929</v>
      </c>
      <c r="N280" t="e">
        <v>#N/A</v>
      </c>
    </row>
    <row r="281" spans="1:14" hidden="1" x14ac:dyDescent="0.25">
      <c r="A281" t="s">
        <v>5929</v>
      </c>
      <c r="B281" s="382" t="s">
        <v>3310</v>
      </c>
      <c r="C281" s="382" t="s">
        <v>887</v>
      </c>
      <c r="D281" s="382"/>
      <c r="E281" s="382" t="s">
        <v>888</v>
      </c>
      <c r="F281" t="s">
        <v>131</v>
      </c>
      <c r="G281" t="s">
        <v>5381</v>
      </c>
      <c r="H281" t="s">
        <v>4613</v>
      </c>
      <c r="I281" t="s">
        <v>132</v>
      </c>
      <c r="J281" t="s">
        <v>5929</v>
      </c>
      <c r="N281" t="e">
        <v>#N/A</v>
      </c>
    </row>
    <row r="282" spans="1:14" hidden="1" x14ac:dyDescent="0.25">
      <c r="A282" t="s">
        <v>5929</v>
      </c>
      <c r="B282" s="382" t="s">
        <v>3342</v>
      </c>
      <c r="C282" t="s">
        <v>889</v>
      </c>
      <c r="E282" t="s">
        <v>890</v>
      </c>
      <c r="F282" t="s">
        <v>131</v>
      </c>
      <c r="G282" t="s">
        <v>5382</v>
      </c>
      <c r="H282" t="s">
        <v>4613</v>
      </c>
      <c r="I282" t="s">
        <v>136</v>
      </c>
      <c r="J282" t="s">
        <v>5929</v>
      </c>
      <c r="N282" t="e">
        <v>#N/A</v>
      </c>
    </row>
    <row r="283" spans="1:14" hidden="1" x14ac:dyDescent="0.25">
      <c r="A283" t="s">
        <v>5929</v>
      </c>
      <c r="B283" s="382" t="s">
        <v>3377</v>
      </c>
      <c r="C283" t="s">
        <v>891</v>
      </c>
      <c r="E283" t="s">
        <v>892</v>
      </c>
      <c r="F283" t="s">
        <v>131</v>
      </c>
      <c r="G283" t="s">
        <v>5382</v>
      </c>
      <c r="H283" t="s">
        <v>4613</v>
      </c>
      <c r="I283" t="s">
        <v>136</v>
      </c>
      <c r="J283" t="s">
        <v>5929</v>
      </c>
      <c r="N283" t="e">
        <v>#N/A</v>
      </c>
    </row>
    <row r="284" spans="1:14" hidden="1" x14ac:dyDescent="0.25">
      <c r="A284" t="s">
        <v>5929</v>
      </c>
      <c r="B284" s="382" t="s">
        <v>3219</v>
      </c>
      <c r="C284" t="s">
        <v>893</v>
      </c>
      <c r="E284" t="s">
        <v>881</v>
      </c>
      <c r="F284" t="s">
        <v>131</v>
      </c>
      <c r="G284" t="s">
        <v>5381</v>
      </c>
      <c r="H284" t="s">
        <v>4613</v>
      </c>
      <c r="I284" t="s">
        <v>132</v>
      </c>
      <c r="J284" t="s">
        <v>5929</v>
      </c>
      <c r="N284" t="e">
        <v>#N/A</v>
      </c>
    </row>
    <row r="285" spans="1:14" hidden="1" x14ac:dyDescent="0.25">
      <c r="A285" t="s">
        <v>5929</v>
      </c>
      <c r="B285" s="382" t="s">
        <v>3231</v>
      </c>
      <c r="C285" t="s">
        <v>894</v>
      </c>
      <c r="E285" t="s">
        <v>882</v>
      </c>
      <c r="F285" t="s">
        <v>131</v>
      </c>
      <c r="G285" t="s">
        <v>5381</v>
      </c>
      <c r="H285" t="s">
        <v>4613</v>
      </c>
      <c r="I285" t="s">
        <v>132</v>
      </c>
      <c r="J285" t="s">
        <v>5929</v>
      </c>
      <c r="N285" t="e">
        <v>#N/A</v>
      </c>
    </row>
    <row r="286" spans="1:14" hidden="1" x14ac:dyDescent="0.25">
      <c r="A286" t="s">
        <v>5929</v>
      </c>
      <c r="B286" s="382" t="s">
        <v>3252</v>
      </c>
      <c r="C286" t="s">
        <v>895</v>
      </c>
      <c r="E286" t="s">
        <v>884</v>
      </c>
      <c r="F286" t="s">
        <v>131</v>
      </c>
      <c r="G286" t="s">
        <v>5381</v>
      </c>
      <c r="H286" t="s">
        <v>4613</v>
      </c>
      <c r="I286" t="s">
        <v>132</v>
      </c>
      <c r="J286" t="s">
        <v>5929</v>
      </c>
      <c r="N286" t="e">
        <v>#N/A</v>
      </c>
    </row>
    <row r="287" spans="1:14" hidden="1" x14ac:dyDescent="0.25">
      <c r="A287" t="s">
        <v>5929</v>
      </c>
      <c r="B287" s="382" t="s">
        <v>3279</v>
      </c>
      <c r="C287" t="s">
        <v>896</v>
      </c>
      <c r="E287" t="s">
        <v>886</v>
      </c>
      <c r="F287" t="s">
        <v>131</v>
      </c>
      <c r="G287" t="s">
        <v>5381</v>
      </c>
      <c r="H287" t="s">
        <v>4613</v>
      </c>
      <c r="I287" t="s">
        <v>132</v>
      </c>
      <c r="J287" t="s">
        <v>5929</v>
      </c>
      <c r="N287" t="e">
        <v>#N/A</v>
      </c>
    </row>
    <row r="288" spans="1:14" hidden="1" x14ac:dyDescent="0.25">
      <c r="A288" t="s">
        <v>5929</v>
      </c>
      <c r="B288" s="382" t="s">
        <v>3311</v>
      </c>
      <c r="C288" s="382" t="s">
        <v>897</v>
      </c>
      <c r="D288" s="382"/>
      <c r="E288" s="382" t="s">
        <v>888</v>
      </c>
      <c r="F288" t="s">
        <v>131</v>
      </c>
      <c r="G288" t="s">
        <v>5381</v>
      </c>
      <c r="H288" t="s">
        <v>4613</v>
      </c>
      <c r="I288" t="s">
        <v>132</v>
      </c>
      <c r="J288" t="s">
        <v>5929</v>
      </c>
      <c r="N288" t="e">
        <v>#N/A</v>
      </c>
    </row>
    <row r="289" spans="1:14" hidden="1" x14ac:dyDescent="0.25">
      <c r="A289" t="s">
        <v>5929</v>
      </c>
      <c r="B289" s="382" t="s">
        <v>3343</v>
      </c>
      <c r="C289" t="s">
        <v>898</v>
      </c>
      <c r="E289" t="s">
        <v>890</v>
      </c>
      <c r="F289" t="s">
        <v>131</v>
      </c>
      <c r="G289" t="s">
        <v>5382</v>
      </c>
      <c r="H289" t="s">
        <v>4613</v>
      </c>
      <c r="I289" t="s">
        <v>136</v>
      </c>
      <c r="J289" t="s">
        <v>5929</v>
      </c>
      <c r="N289" t="e">
        <v>#N/A</v>
      </c>
    </row>
    <row r="290" spans="1:14" hidden="1" x14ac:dyDescent="0.25">
      <c r="A290" t="s">
        <v>5929</v>
      </c>
      <c r="B290" s="382" t="s">
        <v>3378</v>
      </c>
      <c r="C290" t="s">
        <v>899</v>
      </c>
      <c r="E290" t="s">
        <v>892</v>
      </c>
      <c r="F290" t="s">
        <v>131</v>
      </c>
      <c r="G290" t="s">
        <v>5382</v>
      </c>
      <c r="H290" t="s">
        <v>4613</v>
      </c>
      <c r="I290" t="s">
        <v>136</v>
      </c>
      <c r="J290" t="s">
        <v>5929</v>
      </c>
      <c r="N290" t="e">
        <v>#N/A</v>
      </c>
    </row>
    <row r="291" spans="1:14" hidden="1" x14ac:dyDescent="0.25">
      <c r="A291" t="s">
        <v>5929</v>
      </c>
      <c r="B291" s="382" t="s">
        <v>3344</v>
      </c>
      <c r="C291" t="s">
        <v>2208</v>
      </c>
      <c r="E291" t="s">
        <v>2594</v>
      </c>
      <c r="F291" t="s">
        <v>131</v>
      </c>
      <c r="G291" t="s">
        <v>5382</v>
      </c>
      <c r="H291" t="s">
        <v>4613</v>
      </c>
      <c r="I291" t="s">
        <v>136</v>
      </c>
      <c r="J291" t="s">
        <v>5929</v>
      </c>
      <c r="N291" t="e">
        <v>#N/A</v>
      </c>
    </row>
    <row r="292" spans="1:14" hidden="1" x14ac:dyDescent="0.25">
      <c r="A292" t="s">
        <v>5929</v>
      </c>
      <c r="B292" s="382" t="s">
        <v>3379</v>
      </c>
      <c r="C292" t="s">
        <v>2209</v>
      </c>
      <c r="E292" t="s">
        <v>2595</v>
      </c>
      <c r="F292" t="s">
        <v>131</v>
      </c>
      <c r="G292" t="s">
        <v>5382</v>
      </c>
      <c r="H292" t="s">
        <v>4613</v>
      </c>
      <c r="I292" t="s">
        <v>136</v>
      </c>
      <c r="J292" t="s">
        <v>5929</v>
      </c>
      <c r="N292" t="e">
        <v>#N/A</v>
      </c>
    </row>
    <row r="293" spans="1:14" hidden="1" x14ac:dyDescent="0.25">
      <c r="A293" t="s">
        <v>5929</v>
      </c>
      <c r="B293" s="382" t="s">
        <v>3220</v>
      </c>
      <c r="C293" t="s">
        <v>2210</v>
      </c>
      <c r="E293" t="s">
        <v>2596</v>
      </c>
      <c r="F293" t="s">
        <v>131</v>
      </c>
      <c r="G293" t="s">
        <v>5381</v>
      </c>
      <c r="H293" t="s">
        <v>4613</v>
      </c>
      <c r="I293" t="s">
        <v>132</v>
      </c>
      <c r="J293" t="s">
        <v>5929</v>
      </c>
      <c r="N293" t="e">
        <v>#N/A</v>
      </c>
    </row>
    <row r="294" spans="1:14" hidden="1" x14ac:dyDescent="0.25">
      <c r="A294" t="s">
        <v>5929</v>
      </c>
      <c r="B294" s="382" t="s">
        <v>3232</v>
      </c>
      <c r="C294" t="s">
        <v>2211</v>
      </c>
      <c r="E294" t="s">
        <v>2597</v>
      </c>
      <c r="F294" t="s">
        <v>131</v>
      </c>
      <c r="G294" t="s">
        <v>5381</v>
      </c>
      <c r="H294" t="s">
        <v>4613</v>
      </c>
      <c r="I294" t="s">
        <v>132</v>
      </c>
      <c r="J294" t="s">
        <v>5929</v>
      </c>
      <c r="N294" t="e">
        <v>#N/A</v>
      </c>
    </row>
    <row r="295" spans="1:14" hidden="1" x14ac:dyDescent="0.25">
      <c r="A295" t="s">
        <v>5929</v>
      </c>
      <c r="B295" s="382" t="s">
        <v>3253</v>
      </c>
      <c r="C295" t="s">
        <v>2212</v>
      </c>
      <c r="E295" t="s">
        <v>2598</v>
      </c>
      <c r="F295" t="s">
        <v>131</v>
      </c>
      <c r="G295" t="s">
        <v>5381</v>
      </c>
      <c r="H295" t="s">
        <v>4613</v>
      </c>
      <c r="I295" t="s">
        <v>132</v>
      </c>
      <c r="J295" t="s">
        <v>5929</v>
      </c>
      <c r="N295" t="e">
        <v>#N/A</v>
      </c>
    </row>
    <row r="296" spans="1:14" hidden="1" x14ac:dyDescent="0.25">
      <c r="A296" t="s">
        <v>5929</v>
      </c>
      <c r="B296" s="382" t="s">
        <v>3280</v>
      </c>
      <c r="C296" t="s">
        <v>2213</v>
      </c>
      <c r="E296" t="s">
        <v>2599</v>
      </c>
      <c r="F296" t="s">
        <v>131</v>
      </c>
      <c r="G296" t="s">
        <v>5381</v>
      </c>
      <c r="H296" t="s">
        <v>4613</v>
      </c>
      <c r="I296" t="s">
        <v>132</v>
      </c>
      <c r="J296" t="s">
        <v>5929</v>
      </c>
      <c r="N296" t="e">
        <v>#N/A</v>
      </c>
    </row>
    <row r="297" spans="1:14" hidden="1" x14ac:dyDescent="0.25">
      <c r="A297" t="s">
        <v>5929</v>
      </c>
      <c r="B297" s="382" t="s">
        <v>3312</v>
      </c>
      <c r="C297" t="s">
        <v>2214</v>
      </c>
      <c r="E297" t="s">
        <v>2600</v>
      </c>
      <c r="F297" t="s">
        <v>131</v>
      </c>
      <c r="G297" t="s">
        <v>5381</v>
      </c>
      <c r="H297" t="s">
        <v>4613</v>
      </c>
      <c r="I297" t="s">
        <v>132</v>
      </c>
      <c r="J297" t="s">
        <v>5929</v>
      </c>
      <c r="N297" t="e">
        <v>#N/A</v>
      </c>
    </row>
    <row r="298" spans="1:14" hidden="1" x14ac:dyDescent="0.25">
      <c r="A298" t="s">
        <v>5929</v>
      </c>
      <c r="B298" s="382" t="s">
        <v>3345</v>
      </c>
      <c r="C298" t="s">
        <v>2215</v>
      </c>
      <c r="E298" t="s">
        <v>2601</v>
      </c>
      <c r="F298" t="s">
        <v>131</v>
      </c>
      <c r="G298" t="s">
        <v>5382</v>
      </c>
      <c r="H298" t="s">
        <v>4613</v>
      </c>
      <c r="I298" t="s">
        <v>136</v>
      </c>
      <c r="J298" t="s">
        <v>5929</v>
      </c>
      <c r="N298" t="e">
        <v>#N/A</v>
      </c>
    </row>
    <row r="299" spans="1:14" hidden="1" x14ac:dyDescent="0.25">
      <c r="A299" t="s">
        <v>5929</v>
      </c>
      <c r="B299" s="382" t="s">
        <v>3380</v>
      </c>
      <c r="C299" t="s">
        <v>2216</v>
      </c>
      <c r="E299" t="s">
        <v>2602</v>
      </c>
      <c r="F299" t="s">
        <v>131</v>
      </c>
      <c r="G299" t="s">
        <v>5382</v>
      </c>
      <c r="H299" t="s">
        <v>4613</v>
      </c>
      <c r="I299" t="s">
        <v>136</v>
      </c>
      <c r="J299" t="s">
        <v>5929</v>
      </c>
      <c r="N299" t="e">
        <v>#N/A</v>
      </c>
    </row>
    <row r="300" spans="1:14" hidden="1" x14ac:dyDescent="0.25">
      <c r="A300" t="s">
        <v>5929</v>
      </c>
      <c r="B300" s="382" t="s">
        <v>5425</v>
      </c>
      <c r="C300" t="s">
        <v>4531</v>
      </c>
      <c r="E300" t="s">
        <v>2596</v>
      </c>
      <c r="F300" t="s">
        <v>131</v>
      </c>
      <c r="G300" t="s">
        <v>5381</v>
      </c>
      <c r="H300" t="s">
        <v>4613</v>
      </c>
      <c r="I300" t="s">
        <v>132</v>
      </c>
      <c r="J300" t="s">
        <v>5929</v>
      </c>
      <c r="N300" t="e">
        <v>#N/A</v>
      </c>
    </row>
    <row r="301" spans="1:14" hidden="1" x14ac:dyDescent="0.25">
      <c r="A301" t="s">
        <v>5929</v>
      </c>
      <c r="B301" s="382" t="s">
        <v>3233</v>
      </c>
      <c r="C301" t="s">
        <v>2217</v>
      </c>
      <c r="E301" t="s">
        <v>2597</v>
      </c>
      <c r="F301" t="s">
        <v>131</v>
      </c>
      <c r="G301" t="s">
        <v>5381</v>
      </c>
      <c r="H301" t="s">
        <v>4613</v>
      </c>
      <c r="I301" t="s">
        <v>132</v>
      </c>
      <c r="J301" t="s">
        <v>5929</v>
      </c>
      <c r="N301" t="e">
        <v>#N/A</v>
      </c>
    </row>
    <row r="302" spans="1:14" hidden="1" x14ac:dyDescent="0.25">
      <c r="A302" t="s">
        <v>5929</v>
      </c>
      <c r="B302" s="382" t="s">
        <v>3254</v>
      </c>
      <c r="C302" t="s">
        <v>2218</v>
      </c>
      <c r="E302" t="s">
        <v>2598</v>
      </c>
      <c r="F302" t="s">
        <v>131</v>
      </c>
      <c r="G302" t="s">
        <v>5381</v>
      </c>
      <c r="H302" t="s">
        <v>4613</v>
      </c>
      <c r="I302" t="s">
        <v>132</v>
      </c>
      <c r="J302" t="s">
        <v>5929</v>
      </c>
      <c r="N302" t="e">
        <v>#N/A</v>
      </c>
    </row>
    <row r="303" spans="1:14" hidden="1" x14ac:dyDescent="0.25">
      <c r="A303" t="s">
        <v>5929</v>
      </c>
      <c r="B303" s="382" t="s">
        <v>3281</v>
      </c>
      <c r="C303" s="382" t="s">
        <v>2219</v>
      </c>
      <c r="E303" s="382" t="s">
        <v>2599</v>
      </c>
      <c r="F303" t="s">
        <v>131</v>
      </c>
      <c r="G303" t="s">
        <v>5381</v>
      </c>
      <c r="H303" t="s">
        <v>4613</v>
      </c>
      <c r="I303" t="s">
        <v>132</v>
      </c>
      <c r="J303" t="s">
        <v>5929</v>
      </c>
      <c r="N303" t="e">
        <v>#N/A</v>
      </c>
    </row>
    <row r="304" spans="1:14" hidden="1" x14ac:dyDescent="0.25">
      <c r="A304" t="s">
        <v>5929</v>
      </c>
      <c r="B304" s="382" t="s">
        <v>3313</v>
      </c>
      <c r="C304" t="s">
        <v>2220</v>
      </c>
      <c r="E304" t="s">
        <v>2600</v>
      </c>
      <c r="F304" t="s">
        <v>131</v>
      </c>
      <c r="G304" t="s">
        <v>5381</v>
      </c>
      <c r="H304" t="s">
        <v>4613</v>
      </c>
      <c r="I304" t="s">
        <v>132</v>
      </c>
      <c r="J304" t="s">
        <v>5929</v>
      </c>
      <c r="N304" t="e">
        <v>#N/A</v>
      </c>
    </row>
    <row r="305" spans="1:14" hidden="1" x14ac:dyDescent="0.25">
      <c r="A305" t="s">
        <v>5929</v>
      </c>
      <c r="B305" s="382" t="s">
        <v>3346</v>
      </c>
      <c r="C305" s="382" t="s">
        <v>2221</v>
      </c>
      <c r="D305" s="382"/>
      <c r="E305" s="382" t="s">
        <v>2601</v>
      </c>
      <c r="F305" t="s">
        <v>131</v>
      </c>
      <c r="G305" t="s">
        <v>5382</v>
      </c>
      <c r="H305" t="s">
        <v>4613</v>
      </c>
      <c r="I305" t="s">
        <v>136</v>
      </c>
      <c r="J305" t="s">
        <v>5929</v>
      </c>
      <c r="N305" t="e">
        <v>#N/A</v>
      </c>
    </row>
    <row r="306" spans="1:14" hidden="1" x14ac:dyDescent="0.25">
      <c r="A306" t="s">
        <v>5929</v>
      </c>
      <c r="B306" s="382" t="s">
        <v>3381</v>
      </c>
      <c r="C306" t="s">
        <v>2222</v>
      </c>
      <c r="E306" t="s">
        <v>2602</v>
      </c>
      <c r="F306" t="s">
        <v>131</v>
      </c>
      <c r="G306" t="s">
        <v>5382</v>
      </c>
      <c r="H306" t="s">
        <v>4613</v>
      </c>
      <c r="I306" t="s">
        <v>136</v>
      </c>
      <c r="J306" t="s">
        <v>5929</v>
      </c>
      <c r="N306" t="e">
        <v>#N/A</v>
      </c>
    </row>
    <row r="307" spans="1:14" hidden="1" x14ac:dyDescent="0.25">
      <c r="A307" t="s">
        <v>5929</v>
      </c>
      <c r="B307" s="382" t="s">
        <v>4760</v>
      </c>
      <c r="C307" t="s">
        <v>4718</v>
      </c>
      <c r="E307" t="s">
        <v>900</v>
      </c>
      <c r="F307" t="s">
        <v>131</v>
      </c>
      <c r="G307" t="s">
        <v>5381</v>
      </c>
      <c r="H307" t="s">
        <v>4613</v>
      </c>
      <c r="I307" t="s">
        <v>132</v>
      </c>
      <c r="J307" t="s">
        <v>5929</v>
      </c>
      <c r="N307" t="e">
        <v>#N/A</v>
      </c>
    </row>
    <row r="308" spans="1:14" hidden="1" x14ac:dyDescent="0.25">
      <c r="A308" t="s">
        <v>5929</v>
      </c>
      <c r="B308" s="382" t="s">
        <v>3234</v>
      </c>
      <c r="C308" t="s">
        <v>3235</v>
      </c>
      <c r="E308" t="s">
        <v>900</v>
      </c>
      <c r="F308" t="s">
        <v>131</v>
      </c>
      <c r="G308" t="s">
        <v>5381</v>
      </c>
      <c r="H308" t="s">
        <v>4613</v>
      </c>
      <c r="I308" t="s">
        <v>132</v>
      </c>
      <c r="J308" t="s">
        <v>5929</v>
      </c>
      <c r="N308" t="e">
        <v>#N/A</v>
      </c>
    </row>
    <row r="309" spans="1:14" hidden="1" x14ac:dyDescent="0.25">
      <c r="A309" t="s">
        <v>5929</v>
      </c>
      <c r="B309" s="382" t="s">
        <v>5426</v>
      </c>
      <c r="C309" t="s">
        <v>5278</v>
      </c>
      <c r="E309" t="s">
        <v>900</v>
      </c>
      <c r="F309" t="s">
        <v>131</v>
      </c>
      <c r="G309" t="s">
        <v>5381</v>
      </c>
      <c r="H309" t="s">
        <v>4613</v>
      </c>
      <c r="I309" t="s">
        <v>132</v>
      </c>
      <c r="J309" t="s">
        <v>5929</v>
      </c>
      <c r="N309" t="e">
        <v>#N/A</v>
      </c>
    </row>
    <row r="310" spans="1:14" hidden="1" x14ac:dyDescent="0.25">
      <c r="A310" t="s">
        <v>5929</v>
      </c>
      <c r="B310" s="382" t="s">
        <v>5427</v>
      </c>
      <c r="C310" t="s">
        <v>5279</v>
      </c>
      <c r="E310" t="s">
        <v>900</v>
      </c>
      <c r="F310" t="s">
        <v>131</v>
      </c>
      <c r="G310" t="s">
        <v>5381</v>
      </c>
      <c r="H310" t="s">
        <v>4613</v>
      </c>
      <c r="I310" t="s">
        <v>132</v>
      </c>
      <c r="J310" t="s">
        <v>5929</v>
      </c>
      <c r="N310" t="e">
        <v>#N/A</v>
      </c>
    </row>
    <row r="311" spans="1:14" hidden="1" x14ac:dyDescent="0.25">
      <c r="A311" t="s">
        <v>5929</v>
      </c>
      <c r="B311" s="382" t="s">
        <v>3347</v>
      </c>
      <c r="C311" t="s">
        <v>902</v>
      </c>
      <c r="E311" t="s">
        <v>900</v>
      </c>
      <c r="F311" t="s">
        <v>131</v>
      </c>
      <c r="G311" t="s">
        <v>5382</v>
      </c>
      <c r="H311" t="s">
        <v>4613</v>
      </c>
      <c r="I311" t="s">
        <v>136</v>
      </c>
      <c r="J311" t="s">
        <v>5929</v>
      </c>
      <c r="N311" t="e">
        <v>#N/A</v>
      </c>
    </row>
    <row r="312" spans="1:14" hidden="1" x14ac:dyDescent="0.25">
      <c r="A312" t="s">
        <v>5929</v>
      </c>
      <c r="B312" s="382" t="s">
        <v>5428</v>
      </c>
      <c r="C312" t="s">
        <v>903</v>
      </c>
      <c r="E312" t="s">
        <v>900</v>
      </c>
      <c r="F312" t="s">
        <v>131</v>
      </c>
      <c r="G312" t="s">
        <v>5382</v>
      </c>
      <c r="H312" t="s">
        <v>4613</v>
      </c>
      <c r="I312" t="s">
        <v>136</v>
      </c>
      <c r="J312" t="s">
        <v>5929</v>
      </c>
      <c r="N312" t="e">
        <v>#N/A</v>
      </c>
    </row>
    <row r="313" spans="1:14" hidden="1" x14ac:dyDescent="0.25">
      <c r="A313" t="s">
        <v>5929</v>
      </c>
      <c r="B313" s="382" t="s">
        <v>5429</v>
      </c>
      <c r="C313" t="s">
        <v>5280</v>
      </c>
      <c r="E313" t="s">
        <v>900</v>
      </c>
      <c r="F313" t="s">
        <v>131</v>
      </c>
      <c r="G313" t="s">
        <v>5381</v>
      </c>
      <c r="H313" t="s">
        <v>4613</v>
      </c>
      <c r="I313" t="s">
        <v>132</v>
      </c>
      <c r="J313" t="s">
        <v>5929</v>
      </c>
      <c r="N313" t="e">
        <v>#N/A</v>
      </c>
    </row>
    <row r="314" spans="1:14" hidden="1" x14ac:dyDescent="0.25">
      <c r="A314" t="s">
        <v>5929</v>
      </c>
      <c r="B314" s="382" t="s">
        <v>3236</v>
      </c>
      <c r="C314" s="382" t="s">
        <v>1534</v>
      </c>
      <c r="E314" s="382" t="s">
        <v>900</v>
      </c>
      <c r="F314" t="s">
        <v>131</v>
      </c>
      <c r="G314" t="s">
        <v>5381</v>
      </c>
      <c r="H314" t="s">
        <v>4613</v>
      </c>
      <c r="I314" t="s">
        <v>132</v>
      </c>
      <c r="J314" t="s">
        <v>5929</v>
      </c>
      <c r="N314" t="e">
        <v>#N/A</v>
      </c>
    </row>
    <row r="315" spans="1:14" hidden="1" x14ac:dyDescent="0.25">
      <c r="A315" t="s">
        <v>5929</v>
      </c>
      <c r="B315" s="382" t="s">
        <v>5430</v>
      </c>
      <c r="C315" t="s">
        <v>4691</v>
      </c>
      <c r="E315" t="s">
        <v>900</v>
      </c>
      <c r="F315" t="s">
        <v>131</v>
      </c>
      <c r="G315" t="s">
        <v>5381</v>
      </c>
      <c r="H315" t="s">
        <v>4613</v>
      </c>
      <c r="I315" t="s">
        <v>132</v>
      </c>
      <c r="J315" t="s">
        <v>5929</v>
      </c>
      <c r="N315" t="e">
        <v>#N/A</v>
      </c>
    </row>
    <row r="316" spans="1:14" hidden="1" x14ac:dyDescent="0.25">
      <c r="A316" t="s">
        <v>5929</v>
      </c>
      <c r="B316" s="382" t="s">
        <v>3282</v>
      </c>
      <c r="C316" t="s">
        <v>3283</v>
      </c>
      <c r="E316" t="s">
        <v>900</v>
      </c>
      <c r="F316" t="s">
        <v>131</v>
      </c>
      <c r="G316" t="s">
        <v>5381</v>
      </c>
      <c r="H316" t="s">
        <v>4613</v>
      </c>
      <c r="I316" t="s">
        <v>132</v>
      </c>
      <c r="J316" t="s">
        <v>5929</v>
      </c>
      <c r="N316" t="e">
        <v>#N/A</v>
      </c>
    </row>
    <row r="317" spans="1:14" hidden="1" x14ac:dyDescent="0.25">
      <c r="A317" t="s">
        <v>5929</v>
      </c>
      <c r="B317" s="382" t="s">
        <v>3314</v>
      </c>
      <c r="C317" t="s">
        <v>1533</v>
      </c>
      <c r="E317" t="s">
        <v>900</v>
      </c>
      <c r="F317" t="s">
        <v>131</v>
      </c>
      <c r="G317" t="s">
        <v>5381</v>
      </c>
      <c r="H317" t="s">
        <v>4613</v>
      </c>
      <c r="I317" t="s">
        <v>132</v>
      </c>
      <c r="J317" t="s">
        <v>5929</v>
      </c>
      <c r="N317" t="e">
        <v>#N/A</v>
      </c>
    </row>
    <row r="318" spans="1:14" hidden="1" x14ac:dyDescent="0.25">
      <c r="A318" t="s">
        <v>5929</v>
      </c>
      <c r="B318" s="382" t="s">
        <v>3348</v>
      </c>
      <c r="C318" t="s">
        <v>904</v>
      </c>
      <c r="E318" t="s">
        <v>900</v>
      </c>
      <c r="F318" t="s">
        <v>131</v>
      </c>
      <c r="G318" t="s">
        <v>5382</v>
      </c>
      <c r="H318" t="s">
        <v>4613</v>
      </c>
      <c r="I318" t="s">
        <v>136</v>
      </c>
      <c r="J318" t="s">
        <v>5929</v>
      </c>
      <c r="N318" t="e">
        <v>#N/A</v>
      </c>
    </row>
    <row r="319" spans="1:14" hidden="1" x14ac:dyDescent="0.25">
      <c r="A319" t="s">
        <v>5929</v>
      </c>
      <c r="B319" s="382" t="s">
        <v>3382</v>
      </c>
      <c r="C319" t="s">
        <v>905</v>
      </c>
      <c r="E319" t="s">
        <v>900</v>
      </c>
      <c r="F319" t="s">
        <v>131</v>
      </c>
      <c r="G319" t="s">
        <v>5382</v>
      </c>
      <c r="H319" t="s">
        <v>4613</v>
      </c>
      <c r="I319" t="s">
        <v>136</v>
      </c>
      <c r="J319" t="s">
        <v>5929</v>
      </c>
      <c r="N319" t="e">
        <v>#N/A</v>
      </c>
    </row>
    <row r="320" spans="1:14" hidden="1" x14ac:dyDescent="0.25">
      <c r="A320" t="s">
        <v>5929</v>
      </c>
      <c r="B320" s="382" t="s">
        <v>3221</v>
      </c>
      <c r="C320" t="s">
        <v>2223</v>
      </c>
      <c r="E320" t="s">
        <v>906</v>
      </c>
      <c r="F320" t="s">
        <v>131</v>
      </c>
      <c r="G320" t="s">
        <v>5381</v>
      </c>
      <c r="H320" t="s">
        <v>4613</v>
      </c>
      <c r="I320" t="s">
        <v>132</v>
      </c>
      <c r="J320" t="s">
        <v>5929</v>
      </c>
      <c r="N320" t="e">
        <v>#N/A</v>
      </c>
    </row>
    <row r="321" spans="1:14" hidden="1" x14ac:dyDescent="0.25">
      <c r="A321" t="s">
        <v>5929</v>
      </c>
      <c r="B321" s="382" t="s">
        <v>3237</v>
      </c>
      <c r="C321" t="s">
        <v>2224</v>
      </c>
      <c r="E321" t="s">
        <v>907</v>
      </c>
      <c r="F321" t="s">
        <v>131</v>
      </c>
      <c r="G321" t="s">
        <v>5381</v>
      </c>
      <c r="H321" t="s">
        <v>4613</v>
      </c>
      <c r="I321" t="s">
        <v>132</v>
      </c>
      <c r="J321" t="s">
        <v>5929</v>
      </c>
      <c r="N321" t="e">
        <v>#N/A</v>
      </c>
    </row>
    <row r="322" spans="1:14" hidden="1" x14ac:dyDescent="0.25">
      <c r="A322" t="s">
        <v>5929</v>
      </c>
      <c r="B322" s="382" t="s">
        <v>3255</v>
      </c>
      <c r="C322" s="382" t="s">
        <v>908</v>
      </c>
      <c r="E322" s="382" t="s">
        <v>909</v>
      </c>
      <c r="F322" t="s">
        <v>131</v>
      </c>
      <c r="G322" t="s">
        <v>5381</v>
      </c>
      <c r="H322" t="s">
        <v>4613</v>
      </c>
      <c r="I322" t="s">
        <v>132</v>
      </c>
      <c r="J322" t="s">
        <v>5929</v>
      </c>
      <c r="N322" t="e">
        <v>#N/A</v>
      </c>
    </row>
    <row r="323" spans="1:14" hidden="1" x14ac:dyDescent="0.25">
      <c r="A323" t="s">
        <v>5929</v>
      </c>
      <c r="B323" s="382" t="s">
        <v>3284</v>
      </c>
      <c r="C323" t="s">
        <v>910</v>
      </c>
      <c r="E323" t="s">
        <v>911</v>
      </c>
      <c r="F323" t="s">
        <v>131</v>
      </c>
      <c r="G323" t="s">
        <v>5381</v>
      </c>
      <c r="H323" t="s">
        <v>4613</v>
      </c>
      <c r="I323" t="s">
        <v>132</v>
      </c>
      <c r="J323" t="s">
        <v>5929</v>
      </c>
      <c r="N323" t="e">
        <v>#N/A</v>
      </c>
    </row>
    <row r="324" spans="1:14" hidden="1" x14ac:dyDescent="0.25">
      <c r="A324" t="s">
        <v>5929</v>
      </c>
      <c r="B324" s="382" t="s">
        <v>3315</v>
      </c>
      <c r="C324" t="s">
        <v>912</v>
      </c>
      <c r="E324" t="s">
        <v>913</v>
      </c>
      <c r="F324" t="s">
        <v>131</v>
      </c>
      <c r="G324" t="s">
        <v>5381</v>
      </c>
      <c r="H324" t="s">
        <v>4613</v>
      </c>
      <c r="I324" t="s">
        <v>132</v>
      </c>
      <c r="J324" t="s">
        <v>5929</v>
      </c>
      <c r="N324" t="e">
        <v>#N/A</v>
      </c>
    </row>
    <row r="325" spans="1:14" hidden="1" x14ac:dyDescent="0.25">
      <c r="A325" t="s">
        <v>5929</v>
      </c>
      <c r="B325" s="382" t="s">
        <v>3349</v>
      </c>
      <c r="C325" t="s">
        <v>914</v>
      </c>
      <c r="E325" t="s">
        <v>915</v>
      </c>
      <c r="F325" t="s">
        <v>131</v>
      </c>
      <c r="G325" t="s">
        <v>5382</v>
      </c>
      <c r="H325" t="s">
        <v>4613</v>
      </c>
      <c r="I325" t="s">
        <v>136</v>
      </c>
      <c r="J325" t="s">
        <v>5929</v>
      </c>
      <c r="N325" t="e">
        <v>#N/A</v>
      </c>
    </row>
    <row r="326" spans="1:14" hidden="1" x14ac:dyDescent="0.25">
      <c r="A326" t="s">
        <v>5929</v>
      </c>
      <c r="B326" s="382" t="s">
        <v>3383</v>
      </c>
      <c r="C326" t="s">
        <v>916</v>
      </c>
      <c r="E326" t="s">
        <v>917</v>
      </c>
      <c r="F326" t="s">
        <v>131</v>
      </c>
      <c r="G326" t="s">
        <v>5382</v>
      </c>
      <c r="H326" t="s">
        <v>4613</v>
      </c>
      <c r="I326" t="s">
        <v>136</v>
      </c>
      <c r="J326" t="s">
        <v>5929</v>
      </c>
      <c r="N326" t="e">
        <v>#N/A</v>
      </c>
    </row>
    <row r="327" spans="1:14" hidden="1" x14ac:dyDescent="0.25">
      <c r="A327" t="s">
        <v>5929</v>
      </c>
      <c r="B327" s="382" t="s">
        <v>3222</v>
      </c>
      <c r="C327" t="s">
        <v>918</v>
      </c>
      <c r="E327" t="s">
        <v>906</v>
      </c>
      <c r="F327" t="s">
        <v>131</v>
      </c>
      <c r="G327" t="s">
        <v>5381</v>
      </c>
      <c r="H327" t="s">
        <v>4613</v>
      </c>
      <c r="I327" t="s">
        <v>132</v>
      </c>
      <c r="J327" t="s">
        <v>5929</v>
      </c>
      <c r="N327" t="e">
        <v>#N/A</v>
      </c>
    </row>
    <row r="328" spans="1:14" hidden="1" x14ac:dyDescent="0.25">
      <c r="A328" t="s">
        <v>5929</v>
      </c>
      <c r="B328" s="382" t="s">
        <v>3238</v>
      </c>
      <c r="C328" t="s">
        <v>919</v>
      </c>
      <c r="E328" t="s">
        <v>907</v>
      </c>
      <c r="F328" t="s">
        <v>131</v>
      </c>
      <c r="G328" t="s">
        <v>5381</v>
      </c>
      <c r="H328" t="s">
        <v>4613</v>
      </c>
      <c r="I328" t="s">
        <v>132</v>
      </c>
      <c r="J328" t="s">
        <v>5929</v>
      </c>
      <c r="N328" t="e">
        <v>#N/A</v>
      </c>
    </row>
    <row r="329" spans="1:14" hidden="1" x14ac:dyDescent="0.25">
      <c r="A329" t="s">
        <v>5929</v>
      </c>
      <c r="B329" s="382" t="s">
        <v>3256</v>
      </c>
      <c r="C329" t="s">
        <v>920</v>
      </c>
      <c r="E329" t="s">
        <v>909</v>
      </c>
      <c r="F329" t="s">
        <v>131</v>
      </c>
      <c r="G329" t="s">
        <v>5381</v>
      </c>
      <c r="H329" t="s">
        <v>4613</v>
      </c>
      <c r="I329" t="s">
        <v>132</v>
      </c>
      <c r="J329" t="s">
        <v>5929</v>
      </c>
      <c r="N329" t="e">
        <v>#N/A</v>
      </c>
    </row>
    <row r="330" spans="1:14" hidden="1" x14ac:dyDescent="0.25">
      <c r="A330" t="s">
        <v>5929</v>
      </c>
      <c r="B330" s="382" t="s">
        <v>3285</v>
      </c>
      <c r="C330" t="s">
        <v>921</v>
      </c>
      <c r="E330" t="s">
        <v>911</v>
      </c>
      <c r="F330" t="s">
        <v>131</v>
      </c>
      <c r="G330" t="s">
        <v>5381</v>
      </c>
      <c r="H330" t="s">
        <v>4613</v>
      </c>
      <c r="I330" t="s">
        <v>132</v>
      </c>
      <c r="J330" t="s">
        <v>5929</v>
      </c>
      <c r="N330" t="e">
        <v>#N/A</v>
      </c>
    </row>
    <row r="331" spans="1:14" hidden="1" x14ac:dyDescent="0.25">
      <c r="A331" t="s">
        <v>5929</v>
      </c>
      <c r="B331" s="382" t="s">
        <v>3316</v>
      </c>
      <c r="C331" t="s">
        <v>922</v>
      </c>
      <c r="E331" t="s">
        <v>913</v>
      </c>
      <c r="F331" t="s">
        <v>131</v>
      </c>
      <c r="G331" t="s">
        <v>5381</v>
      </c>
      <c r="H331" t="s">
        <v>4613</v>
      </c>
      <c r="I331" t="s">
        <v>132</v>
      </c>
      <c r="J331" t="s">
        <v>5929</v>
      </c>
      <c r="N331" t="e">
        <v>#N/A</v>
      </c>
    </row>
    <row r="332" spans="1:14" hidden="1" x14ac:dyDescent="0.25">
      <c r="A332" t="s">
        <v>5929</v>
      </c>
      <c r="B332" s="382" t="s">
        <v>3350</v>
      </c>
      <c r="C332" t="s">
        <v>923</v>
      </c>
      <c r="E332" t="s">
        <v>915</v>
      </c>
      <c r="F332" t="s">
        <v>131</v>
      </c>
      <c r="G332" t="s">
        <v>5382</v>
      </c>
      <c r="H332" t="s">
        <v>4613</v>
      </c>
      <c r="I332" t="s">
        <v>136</v>
      </c>
      <c r="J332" t="s">
        <v>5929</v>
      </c>
      <c r="N332" t="e">
        <v>#N/A</v>
      </c>
    </row>
    <row r="333" spans="1:14" hidden="1" x14ac:dyDescent="0.25">
      <c r="A333" t="s">
        <v>5929</v>
      </c>
      <c r="B333" s="382" t="s">
        <v>3384</v>
      </c>
      <c r="C333" t="s">
        <v>924</v>
      </c>
      <c r="E333" t="s">
        <v>917</v>
      </c>
      <c r="F333" t="s">
        <v>131</v>
      </c>
      <c r="G333" t="s">
        <v>5382</v>
      </c>
      <c r="H333" t="s">
        <v>4613</v>
      </c>
      <c r="I333" t="s">
        <v>136</v>
      </c>
      <c r="J333" t="s">
        <v>5929</v>
      </c>
      <c r="N333" t="e">
        <v>#N/A</v>
      </c>
    </row>
    <row r="334" spans="1:14" hidden="1" x14ac:dyDescent="0.25">
      <c r="A334" t="s">
        <v>5929</v>
      </c>
      <c r="B334" s="382" t="s">
        <v>3351</v>
      </c>
      <c r="C334" t="s">
        <v>3352</v>
      </c>
      <c r="E334" t="s">
        <v>3353</v>
      </c>
      <c r="F334" t="s">
        <v>131</v>
      </c>
      <c r="G334" t="s">
        <v>5382</v>
      </c>
      <c r="H334" t="s">
        <v>4613</v>
      </c>
      <c r="I334" t="s">
        <v>136</v>
      </c>
      <c r="J334" t="s">
        <v>5929</v>
      </c>
      <c r="N334" t="e">
        <v>#N/A</v>
      </c>
    </row>
    <row r="335" spans="1:14" hidden="1" x14ac:dyDescent="0.25">
      <c r="A335" t="s">
        <v>5929</v>
      </c>
      <c r="B335" s="382" t="s">
        <v>3385</v>
      </c>
      <c r="C335" t="s">
        <v>3386</v>
      </c>
      <c r="E335" t="s">
        <v>3387</v>
      </c>
      <c r="F335" t="s">
        <v>131</v>
      </c>
      <c r="G335" t="s">
        <v>5382</v>
      </c>
      <c r="H335" t="s">
        <v>4613</v>
      </c>
      <c r="I335" t="s">
        <v>136</v>
      </c>
      <c r="J335" t="s">
        <v>5929</v>
      </c>
      <c r="N335" t="e">
        <v>#N/A</v>
      </c>
    </row>
    <row r="336" spans="1:14" hidden="1" x14ac:dyDescent="0.25">
      <c r="A336" t="s">
        <v>5929</v>
      </c>
      <c r="B336" s="382" t="s">
        <v>5431</v>
      </c>
      <c r="C336" t="s">
        <v>5281</v>
      </c>
      <c r="E336" t="s">
        <v>5343</v>
      </c>
      <c r="F336" t="s">
        <v>131</v>
      </c>
      <c r="G336" t="s">
        <v>5381</v>
      </c>
      <c r="H336" t="s">
        <v>4613</v>
      </c>
      <c r="I336" t="s">
        <v>132</v>
      </c>
      <c r="J336" t="s">
        <v>5929</v>
      </c>
      <c r="N336" t="e">
        <v>#N/A</v>
      </c>
    </row>
    <row r="337" spans="1:14" hidden="1" x14ac:dyDescent="0.25">
      <c r="A337" t="s">
        <v>5929</v>
      </c>
      <c r="B337" s="382" t="s">
        <v>3239</v>
      </c>
      <c r="C337" t="s">
        <v>2225</v>
      </c>
      <c r="E337" t="s">
        <v>2603</v>
      </c>
      <c r="F337" t="s">
        <v>131</v>
      </c>
      <c r="G337" t="s">
        <v>5381</v>
      </c>
      <c r="H337" t="s">
        <v>4613</v>
      </c>
      <c r="I337" t="s">
        <v>132</v>
      </c>
      <c r="J337" t="s">
        <v>5929</v>
      </c>
      <c r="N337" t="e">
        <v>#N/A</v>
      </c>
    </row>
    <row r="338" spans="1:14" hidden="1" x14ac:dyDescent="0.25">
      <c r="A338" t="s">
        <v>5929</v>
      </c>
      <c r="B338" s="382" t="s">
        <v>3257</v>
      </c>
      <c r="C338" t="s">
        <v>2226</v>
      </c>
      <c r="E338" t="s">
        <v>2604</v>
      </c>
      <c r="F338" t="s">
        <v>131</v>
      </c>
      <c r="G338" t="s">
        <v>5381</v>
      </c>
      <c r="H338" t="s">
        <v>4613</v>
      </c>
      <c r="I338" t="s">
        <v>132</v>
      </c>
      <c r="J338" t="s">
        <v>5929</v>
      </c>
      <c r="N338" t="e">
        <v>#N/A</v>
      </c>
    </row>
    <row r="339" spans="1:14" hidden="1" x14ac:dyDescent="0.25">
      <c r="A339" t="s">
        <v>5929</v>
      </c>
      <c r="B339" s="382" t="s">
        <v>3286</v>
      </c>
      <c r="C339" t="s">
        <v>2227</v>
      </c>
      <c r="E339" t="s">
        <v>2603</v>
      </c>
      <c r="F339" t="s">
        <v>131</v>
      </c>
      <c r="G339" t="s">
        <v>5381</v>
      </c>
      <c r="H339" t="s">
        <v>4613</v>
      </c>
      <c r="I339" t="s">
        <v>132</v>
      </c>
      <c r="J339" t="s">
        <v>5929</v>
      </c>
      <c r="N339" t="e">
        <v>#N/A</v>
      </c>
    </row>
    <row r="340" spans="1:14" hidden="1" x14ac:dyDescent="0.25">
      <c r="A340" t="s">
        <v>5929</v>
      </c>
      <c r="B340" s="382" t="s">
        <v>3317</v>
      </c>
      <c r="C340" s="382" t="s">
        <v>2228</v>
      </c>
      <c r="D340" s="382"/>
      <c r="E340" s="382" t="s">
        <v>2605</v>
      </c>
      <c r="F340" t="s">
        <v>131</v>
      </c>
      <c r="G340" t="s">
        <v>5381</v>
      </c>
      <c r="H340" t="s">
        <v>4613</v>
      </c>
      <c r="I340" t="s">
        <v>132</v>
      </c>
      <c r="J340" t="s">
        <v>5929</v>
      </c>
      <c r="N340" t="e">
        <v>#N/A</v>
      </c>
    </row>
    <row r="341" spans="1:14" hidden="1" x14ac:dyDescent="0.25">
      <c r="A341" t="s">
        <v>5929</v>
      </c>
      <c r="B341" s="382" t="s">
        <v>3354</v>
      </c>
      <c r="C341" t="s">
        <v>2229</v>
      </c>
      <c r="E341" t="s">
        <v>2606</v>
      </c>
      <c r="F341" t="s">
        <v>131</v>
      </c>
      <c r="G341" t="s">
        <v>5382</v>
      </c>
      <c r="H341" t="s">
        <v>4613</v>
      </c>
      <c r="I341" t="s">
        <v>136</v>
      </c>
      <c r="J341" t="s">
        <v>5929</v>
      </c>
      <c r="N341" t="e">
        <v>#N/A</v>
      </c>
    </row>
    <row r="342" spans="1:14" hidden="1" x14ac:dyDescent="0.25">
      <c r="A342" t="s">
        <v>5929</v>
      </c>
      <c r="B342" s="382" t="s">
        <v>3388</v>
      </c>
      <c r="C342" t="s">
        <v>2230</v>
      </c>
      <c r="E342" t="s">
        <v>2607</v>
      </c>
      <c r="F342" t="s">
        <v>131</v>
      </c>
      <c r="G342" t="s">
        <v>5382</v>
      </c>
      <c r="H342" t="s">
        <v>4613</v>
      </c>
      <c r="I342" t="s">
        <v>136</v>
      </c>
      <c r="J342" t="s">
        <v>5929</v>
      </c>
      <c r="N342" t="e">
        <v>#N/A</v>
      </c>
    </row>
    <row r="343" spans="1:14" hidden="1" x14ac:dyDescent="0.25">
      <c r="A343" t="s">
        <v>5929</v>
      </c>
      <c r="B343" s="382" t="s">
        <v>5432</v>
      </c>
      <c r="C343" t="s">
        <v>5282</v>
      </c>
      <c r="E343" t="s">
        <v>5343</v>
      </c>
      <c r="F343" t="s">
        <v>131</v>
      </c>
      <c r="G343" t="s">
        <v>5381</v>
      </c>
      <c r="H343" t="s">
        <v>4613</v>
      </c>
      <c r="I343" t="s">
        <v>132</v>
      </c>
      <c r="J343" t="s">
        <v>5929</v>
      </c>
      <c r="N343" t="e">
        <v>#N/A</v>
      </c>
    </row>
    <row r="344" spans="1:14" hidden="1" x14ac:dyDescent="0.25">
      <c r="A344" t="s">
        <v>5929</v>
      </c>
      <c r="B344" s="382" t="s">
        <v>3240</v>
      </c>
      <c r="C344" t="s">
        <v>2231</v>
      </c>
      <c r="E344" t="s">
        <v>2603</v>
      </c>
      <c r="F344" t="s">
        <v>131</v>
      </c>
      <c r="G344" t="s">
        <v>5381</v>
      </c>
      <c r="H344" t="s">
        <v>4613</v>
      </c>
      <c r="I344" t="s">
        <v>132</v>
      </c>
      <c r="J344" t="s">
        <v>5929</v>
      </c>
      <c r="N344" t="e">
        <v>#N/A</v>
      </c>
    </row>
    <row r="345" spans="1:14" hidden="1" x14ac:dyDescent="0.25">
      <c r="A345" t="s">
        <v>5929</v>
      </c>
      <c r="B345" s="382" t="s">
        <v>3258</v>
      </c>
      <c r="C345" t="s">
        <v>2232</v>
      </c>
      <c r="E345" t="s">
        <v>2604</v>
      </c>
      <c r="F345" t="s">
        <v>131</v>
      </c>
      <c r="G345" t="s">
        <v>5381</v>
      </c>
      <c r="H345" t="s">
        <v>4613</v>
      </c>
      <c r="I345" t="s">
        <v>132</v>
      </c>
      <c r="J345" t="s">
        <v>5929</v>
      </c>
      <c r="N345" t="e">
        <v>#N/A</v>
      </c>
    </row>
    <row r="346" spans="1:14" hidden="1" x14ac:dyDescent="0.25">
      <c r="A346" t="s">
        <v>5929</v>
      </c>
      <c r="B346" s="382" t="s">
        <v>3287</v>
      </c>
      <c r="C346" t="s">
        <v>2233</v>
      </c>
      <c r="E346" t="s">
        <v>2603</v>
      </c>
      <c r="F346" t="s">
        <v>131</v>
      </c>
      <c r="G346" t="s">
        <v>5381</v>
      </c>
      <c r="H346" t="s">
        <v>4613</v>
      </c>
      <c r="I346" t="s">
        <v>132</v>
      </c>
      <c r="J346" t="s">
        <v>5929</v>
      </c>
      <c r="N346" t="e">
        <v>#N/A</v>
      </c>
    </row>
    <row r="347" spans="1:14" hidden="1" x14ac:dyDescent="0.25">
      <c r="A347" t="s">
        <v>5929</v>
      </c>
      <c r="B347" s="382" t="s">
        <v>3318</v>
      </c>
      <c r="C347" t="s">
        <v>2234</v>
      </c>
      <c r="E347" t="s">
        <v>2605</v>
      </c>
      <c r="F347" t="s">
        <v>131</v>
      </c>
      <c r="G347" t="s">
        <v>5381</v>
      </c>
      <c r="H347" t="s">
        <v>4613</v>
      </c>
      <c r="I347" t="s">
        <v>132</v>
      </c>
      <c r="J347" t="s">
        <v>5929</v>
      </c>
      <c r="N347" t="e">
        <v>#N/A</v>
      </c>
    </row>
    <row r="348" spans="1:14" hidden="1" x14ac:dyDescent="0.25">
      <c r="A348" t="s">
        <v>5929</v>
      </c>
      <c r="B348" s="382" t="s">
        <v>3355</v>
      </c>
      <c r="C348" t="s">
        <v>2235</v>
      </c>
      <c r="E348" t="s">
        <v>2606</v>
      </c>
      <c r="F348" t="s">
        <v>131</v>
      </c>
      <c r="G348" t="s">
        <v>5382</v>
      </c>
      <c r="H348" t="s">
        <v>4613</v>
      </c>
      <c r="I348" t="s">
        <v>136</v>
      </c>
      <c r="J348" t="s">
        <v>5929</v>
      </c>
      <c r="N348" t="e">
        <v>#N/A</v>
      </c>
    </row>
    <row r="349" spans="1:14" hidden="1" x14ac:dyDescent="0.25">
      <c r="A349" t="s">
        <v>5929</v>
      </c>
      <c r="B349" s="382" t="s">
        <v>3389</v>
      </c>
      <c r="C349" t="s">
        <v>2236</v>
      </c>
      <c r="E349" t="s">
        <v>2607</v>
      </c>
      <c r="F349" t="s">
        <v>131</v>
      </c>
      <c r="G349" t="s">
        <v>5382</v>
      </c>
      <c r="H349" t="s">
        <v>4613</v>
      </c>
      <c r="I349" t="s">
        <v>136</v>
      </c>
      <c r="J349" t="s">
        <v>5929</v>
      </c>
      <c r="N349" t="e">
        <v>#N/A</v>
      </c>
    </row>
    <row r="350" spans="1:14" hidden="1" x14ac:dyDescent="0.25">
      <c r="A350" t="s">
        <v>5929</v>
      </c>
      <c r="B350" s="382" t="s">
        <v>3390</v>
      </c>
      <c r="C350" s="382" t="s">
        <v>2237</v>
      </c>
      <c r="E350" s="382" t="s">
        <v>2608</v>
      </c>
      <c r="F350" t="s">
        <v>131</v>
      </c>
      <c r="G350" t="s">
        <v>5382</v>
      </c>
      <c r="H350" t="s">
        <v>4613</v>
      </c>
      <c r="I350" t="s">
        <v>136</v>
      </c>
      <c r="J350" t="s">
        <v>5929</v>
      </c>
      <c r="N350" t="e">
        <v>#N/A</v>
      </c>
    </row>
    <row r="351" spans="1:14" hidden="1" x14ac:dyDescent="0.25">
      <c r="A351" t="s">
        <v>5929</v>
      </c>
      <c r="B351" s="382" t="s">
        <v>3391</v>
      </c>
      <c r="C351" t="s">
        <v>2238</v>
      </c>
      <c r="E351" t="s">
        <v>2608</v>
      </c>
      <c r="F351" t="s">
        <v>131</v>
      </c>
      <c r="G351" t="s">
        <v>5382</v>
      </c>
      <c r="H351" t="s">
        <v>4613</v>
      </c>
      <c r="I351" t="s">
        <v>136</v>
      </c>
      <c r="J351" t="s">
        <v>5929</v>
      </c>
      <c r="N351" t="e">
        <v>#N/A</v>
      </c>
    </row>
    <row r="352" spans="1:14" hidden="1" x14ac:dyDescent="0.25">
      <c r="A352" t="s">
        <v>5929</v>
      </c>
      <c r="B352" s="382" t="s">
        <v>5433</v>
      </c>
      <c r="C352" t="s">
        <v>4532</v>
      </c>
      <c r="E352" t="s">
        <v>996</v>
      </c>
      <c r="F352" t="s">
        <v>131</v>
      </c>
      <c r="G352" t="s">
        <v>5382</v>
      </c>
      <c r="H352" t="s">
        <v>4613</v>
      </c>
      <c r="I352" t="s">
        <v>136</v>
      </c>
      <c r="J352" t="s">
        <v>5929</v>
      </c>
      <c r="N352" t="e">
        <v>#N/A</v>
      </c>
    </row>
    <row r="353" spans="1:14" hidden="1" x14ac:dyDescent="0.25">
      <c r="A353" t="s">
        <v>5929</v>
      </c>
      <c r="B353" s="382" t="s">
        <v>5434</v>
      </c>
      <c r="C353" t="s">
        <v>5283</v>
      </c>
      <c r="E353" t="s">
        <v>5344</v>
      </c>
      <c r="F353" t="s">
        <v>131</v>
      </c>
      <c r="G353" t="s">
        <v>5381</v>
      </c>
      <c r="H353" t="s">
        <v>4613</v>
      </c>
      <c r="I353" t="s">
        <v>132</v>
      </c>
      <c r="J353" t="s">
        <v>5929</v>
      </c>
      <c r="N353" t="e">
        <v>#N/A</v>
      </c>
    </row>
    <row r="354" spans="1:14" hidden="1" x14ac:dyDescent="0.25">
      <c r="A354" t="s">
        <v>5929</v>
      </c>
      <c r="B354" s="382" t="s">
        <v>3288</v>
      </c>
      <c r="C354" t="s">
        <v>3289</v>
      </c>
      <c r="E354" t="s">
        <v>3290</v>
      </c>
      <c r="F354" t="s">
        <v>131</v>
      </c>
      <c r="G354" t="s">
        <v>5381</v>
      </c>
      <c r="H354" t="s">
        <v>4613</v>
      </c>
      <c r="I354" t="s">
        <v>132</v>
      </c>
      <c r="J354" t="s">
        <v>5929</v>
      </c>
      <c r="N354" t="e">
        <v>#N/A</v>
      </c>
    </row>
    <row r="355" spans="1:14" hidden="1" x14ac:dyDescent="0.25">
      <c r="A355" t="s">
        <v>5929</v>
      </c>
      <c r="B355" s="382" t="s">
        <v>3319</v>
      </c>
      <c r="C355" t="s">
        <v>3320</v>
      </c>
      <c r="E355" t="s">
        <v>3290</v>
      </c>
      <c r="F355" t="s">
        <v>131</v>
      </c>
      <c r="G355" t="s">
        <v>5381</v>
      </c>
      <c r="H355" t="s">
        <v>4613</v>
      </c>
      <c r="I355" t="s">
        <v>132</v>
      </c>
      <c r="J355" t="s">
        <v>5929</v>
      </c>
      <c r="N355" t="e">
        <v>#N/A</v>
      </c>
    </row>
    <row r="356" spans="1:14" hidden="1" x14ac:dyDescent="0.25">
      <c r="A356" t="s">
        <v>5929</v>
      </c>
      <c r="B356" s="382" t="s">
        <v>3356</v>
      </c>
      <c r="C356" t="s">
        <v>3357</v>
      </c>
      <c r="E356" t="s">
        <v>3290</v>
      </c>
      <c r="F356" t="s">
        <v>131</v>
      </c>
      <c r="G356" t="s">
        <v>5382</v>
      </c>
      <c r="H356" t="s">
        <v>4613</v>
      </c>
      <c r="I356" t="s">
        <v>136</v>
      </c>
      <c r="J356" t="s">
        <v>5929</v>
      </c>
      <c r="N356" t="e">
        <v>#N/A</v>
      </c>
    </row>
    <row r="357" spans="1:14" hidden="1" x14ac:dyDescent="0.25">
      <c r="A357" t="s">
        <v>5929</v>
      </c>
      <c r="B357" s="382" t="s">
        <v>3291</v>
      </c>
      <c r="C357" s="718" t="s">
        <v>3292</v>
      </c>
      <c r="E357" s="382" t="s">
        <v>3293</v>
      </c>
      <c r="F357" t="s">
        <v>131</v>
      </c>
      <c r="G357" t="s">
        <v>5381</v>
      </c>
      <c r="H357" t="s">
        <v>4613</v>
      </c>
      <c r="I357" t="s">
        <v>132</v>
      </c>
      <c r="J357" t="s">
        <v>5929</v>
      </c>
      <c r="N357" t="e">
        <v>#N/A</v>
      </c>
    </row>
    <row r="358" spans="1:14" hidden="1" x14ac:dyDescent="0.25">
      <c r="A358" t="s">
        <v>5929</v>
      </c>
      <c r="B358" s="382" t="s">
        <v>3321</v>
      </c>
      <c r="C358" s="382" t="s">
        <v>3322</v>
      </c>
      <c r="D358" s="382"/>
      <c r="E358" s="382" t="s">
        <v>3293</v>
      </c>
      <c r="F358" t="s">
        <v>131</v>
      </c>
      <c r="G358" t="s">
        <v>5381</v>
      </c>
      <c r="H358" t="s">
        <v>4613</v>
      </c>
      <c r="I358" t="s">
        <v>132</v>
      </c>
      <c r="J358" t="s">
        <v>5929</v>
      </c>
      <c r="N358" t="e">
        <v>#N/A</v>
      </c>
    </row>
    <row r="359" spans="1:14" hidden="1" x14ac:dyDescent="0.25">
      <c r="A359" t="s">
        <v>5929</v>
      </c>
      <c r="B359" s="382" t="s">
        <v>3358</v>
      </c>
      <c r="C359" t="s">
        <v>3359</v>
      </c>
      <c r="E359" t="s">
        <v>3293</v>
      </c>
      <c r="F359" t="s">
        <v>131</v>
      </c>
      <c r="G359" t="s">
        <v>5382</v>
      </c>
      <c r="H359" t="s">
        <v>4613</v>
      </c>
      <c r="I359" t="s">
        <v>136</v>
      </c>
      <c r="J359" t="s">
        <v>5929</v>
      </c>
      <c r="N359" t="e">
        <v>#N/A</v>
      </c>
    </row>
    <row r="360" spans="1:14" hidden="1" x14ac:dyDescent="0.25">
      <c r="A360" t="s">
        <v>5929</v>
      </c>
      <c r="B360" s="382" t="s">
        <v>4990</v>
      </c>
      <c r="C360" t="s">
        <v>811</v>
      </c>
      <c r="E360" t="s">
        <v>812</v>
      </c>
      <c r="F360" t="s">
        <v>131</v>
      </c>
      <c r="G360" t="s">
        <v>5382</v>
      </c>
      <c r="H360" t="s">
        <v>4613</v>
      </c>
      <c r="I360" t="s">
        <v>136</v>
      </c>
      <c r="J360" t="s">
        <v>5929</v>
      </c>
      <c r="N360" t="e">
        <v>#N/A</v>
      </c>
    </row>
    <row r="361" spans="1:14" hidden="1" x14ac:dyDescent="0.25">
      <c r="A361" t="s">
        <v>5929</v>
      </c>
      <c r="B361" s="382" t="s">
        <v>5435</v>
      </c>
      <c r="C361" t="s">
        <v>5284</v>
      </c>
      <c r="E361" t="s">
        <v>5345</v>
      </c>
      <c r="F361" t="s">
        <v>131</v>
      </c>
      <c r="G361" t="s">
        <v>5381</v>
      </c>
      <c r="H361" t="s">
        <v>4613</v>
      </c>
      <c r="I361" t="s">
        <v>132</v>
      </c>
      <c r="J361" t="s">
        <v>5929</v>
      </c>
      <c r="N361" t="e">
        <v>#N/A</v>
      </c>
    </row>
    <row r="362" spans="1:14" hidden="1" x14ac:dyDescent="0.25">
      <c r="A362" t="s">
        <v>5929</v>
      </c>
      <c r="B362" s="382" t="s">
        <v>4916</v>
      </c>
      <c r="C362" t="s">
        <v>4879</v>
      </c>
      <c r="E362" t="s">
        <v>852</v>
      </c>
      <c r="F362" t="s">
        <v>131</v>
      </c>
      <c r="G362" t="s">
        <v>5382</v>
      </c>
      <c r="H362" t="s">
        <v>4613</v>
      </c>
      <c r="I362" t="s">
        <v>136</v>
      </c>
      <c r="J362" t="s">
        <v>5929</v>
      </c>
      <c r="N362" t="e">
        <v>#N/A</v>
      </c>
    </row>
    <row r="363" spans="1:14" hidden="1" x14ac:dyDescent="0.25">
      <c r="A363" t="s">
        <v>5929</v>
      </c>
      <c r="B363" s="382" t="s">
        <v>5001</v>
      </c>
      <c r="C363" t="s">
        <v>5002</v>
      </c>
      <c r="E363" t="s">
        <v>880</v>
      </c>
      <c r="F363" t="s">
        <v>131</v>
      </c>
      <c r="G363" t="s">
        <v>5382</v>
      </c>
      <c r="H363" t="s">
        <v>4613</v>
      </c>
      <c r="I363" t="s">
        <v>136</v>
      </c>
      <c r="J363" t="s">
        <v>5929</v>
      </c>
      <c r="N363" t="e">
        <v>#N/A</v>
      </c>
    </row>
    <row r="364" spans="1:14" hidden="1" x14ac:dyDescent="0.25">
      <c r="A364" t="s">
        <v>5929</v>
      </c>
      <c r="B364" s="382" t="s">
        <v>5436</v>
      </c>
      <c r="C364" s="382" t="s">
        <v>5180</v>
      </c>
      <c r="E364" s="382" t="s">
        <v>5191</v>
      </c>
      <c r="F364" t="s">
        <v>131</v>
      </c>
      <c r="G364" t="s">
        <v>5382</v>
      </c>
      <c r="H364" t="s">
        <v>4613</v>
      </c>
      <c r="I364" t="s">
        <v>136</v>
      </c>
      <c r="J364" t="s">
        <v>5929</v>
      </c>
      <c r="N364" t="e">
        <v>#N/A</v>
      </c>
    </row>
    <row r="365" spans="1:14" hidden="1" x14ac:dyDescent="0.25">
      <c r="A365" t="s">
        <v>5929</v>
      </c>
      <c r="B365" s="382" t="s">
        <v>5437</v>
      </c>
      <c r="C365" s="382" t="s">
        <v>5285</v>
      </c>
      <c r="D365" s="382"/>
      <c r="E365" s="382" t="s">
        <v>5346</v>
      </c>
      <c r="F365" t="s">
        <v>131</v>
      </c>
      <c r="G365" t="s">
        <v>5382</v>
      </c>
      <c r="H365" t="s">
        <v>4613</v>
      </c>
      <c r="I365" t="s">
        <v>136</v>
      </c>
      <c r="J365" t="s">
        <v>5929</v>
      </c>
      <c r="N365" t="e">
        <v>#N/A</v>
      </c>
    </row>
    <row r="366" spans="1:14" hidden="1" x14ac:dyDescent="0.25">
      <c r="A366" t="s">
        <v>5929</v>
      </c>
      <c r="B366" s="382" t="s">
        <v>5438</v>
      </c>
      <c r="C366" t="s">
        <v>5203</v>
      </c>
      <c r="E366" t="s">
        <v>5199</v>
      </c>
      <c r="F366" t="s">
        <v>131</v>
      </c>
      <c r="G366" t="s">
        <v>5382</v>
      </c>
      <c r="H366" t="s">
        <v>4613</v>
      </c>
      <c r="I366" t="s">
        <v>136</v>
      </c>
      <c r="J366" t="s">
        <v>5929</v>
      </c>
      <c r="N366" t="e">
        <v>#N/A</v>
      </c>
    </row>
    <row r="367" spans="1:14" hidden="1" x14ac:dyDescent="0.25">
      <c r="A367" t="s">
        <v>5929</v>
      </c>
      <c r="B367" s="382" t="s">
        <v>5439</v>
      </c>
      <c r="C367" t="s">
        <v>5286</v>
      </c>
      <c r="E367" t="s">
        <v>5347</v>
      </c>
      <c r="F367" t="s">
        <v>131</v>
      </c>
      <c r="G367" t="s">
        <v>5382</v>
      </c>
      <c r="H367" t="s">
        <v>4613</v>
      </c>
      <c r="I367" t="s">
        <v>136</v>
      </c>
      <c r="J367" t="s">
        <v>5929</v>
      </c>
      <c r="N367" t="e">
        <v>#N/A</v>
      </c>
    </row>
    <row r="368" spans="1:14" hidden="1" x14ac:dyDescent="0.25">
      <c r="A368" t="s">
        <v>5929</v>
      </c>
      <c r="B368" s="382" t="s">
        <v>5440</v>
      </c>
      <c r="C368" t="s">
        <v>5287</v>
      </c>
      <c r="E368" t="s">
        <v>3212</v>
      </c>
      <c r="F368" t="s">
        <v>131</v>
      </c>
      <c r="G368" t="s">
        <v>3024</v>
      </c>
      <c r="H368" t="s">
        <v>3</v>
      </c>
      <c r="I368" t="s">
        <v>136</v>
      </c>
      <c r="J368" t="s">
        <v>5929</v>
      </c>
      <c r="N368" t="e">
        <v>#N/A</v>
      </c>
    </row>
    <row r="369" spans="1:14" hidden="1" x14ac:dyDescent="0.25">
      <c r="A369" t="s">
        <v>5929</v>
      </c>
      <c r="B369" s="382" t="s">
        <v>3360</v>
      </c>
      <c r="C369" t="s">
        <v>3361</v>
      </c>
      <c r="E369" t="s">
        <v>3212</v>
      </c>
      <c r="F369" t="s">
        <v>131</v>
      </c>
      <c r="G369" t="s">
        <v>3024</v>
      </c>
      <c r="H369" t="s">
        <v>3</v>
      </c>
      <c r="I369" t="s">
        <v>136</v>
      </c>
      <c r="J369" t="s">
        <v>5929</v>
      </c>
      <c r="N369" t="e">
        <v>#N/A</v>
      </c>
    </row>
    <row r="370" spans="1:14" hidden="1" x14ac:dyDescent="0.25">
      <c r="A370" t="s">
        <v>5929</v>
      </c>
      <c r="B370" s="382" t="s">
        <v>3210</v>
      </c>
      <c r="C370" t="s">
        <v>3211</v>
      </c>
      <c r="E370" t="s">
        <v>3212</v>
      </c>
      <c r="F370" t="s">
        <v>131</v>
      </c>
      <c r="G370" t="s">
        <v>3024</v>
      </c>
      <c r="H370" t="s">
        <v>3</v>
      </c>
      <c r="I370" t="s">
        <v>136</v>
      </c>
      <c r="J370" t="s">
        <v>5929</v>
      </c>
      <c r="N370" t="e">
        <v>#N/A</v>
      </c>
    </row>
    <row r="371" spans="1:14" hidden="1" x14ac:dyDescent="0.25">
      <c r="A371" t="s">
        <v>5929</v>
      </c>
      <c r="B371" s="382" t="s">
        <v>3223</v>
      </c>
      <c r="C371" t="s">
        <v>925</v>
      </c>
      <c r="E371" t="s">
        <v>926</v>
      </c>
      <c r="F371" t="s">
        <v>131</v>
      </c>
      <c r="G371" t="s">
        <v>3024</v>
      </c>
      <c r="H371" t="s">
        <v>3</v>
      </c>
      <c r="I371" t="s">
        <v>136</v>
      </c>
      <c r="J371" t="s">
        <v>5929</v>
      </c>
      <c r="N371" t="e">
        <v>#N/A</v>
      </c>
    </row>
    <row r="372" spans="1:14" hidden="1" x14ac:dyDescent="0.25">
      <c r="A372" t="s">
        <v>5929</v>
      </c>
      <c r="B372" s="382" t="s">
        <v>3241</v>
      </c>
      <c r="C372" t="s">
        <v>2239</v>
      </c>
      <c r="E372" t="s">
        <v>2609</v>
      </c>
      <c r="F372" t="s">
        <v>131</v>
      </c>
      <c r="G372" t="s">
        <v>3024</v>
      </c>
      <c r="H372" t="s">
        <v>3</v>
      </c>
      <c r="I372" t="s">
        <v>136</v>
      </c>
      <c r="J372" t="s">
        <v>5929</v>
      </c>
      <c r="N372" t="e">
        <v>#N/A</v>
      </c>
    </row>
    <row r="373" spans="1:14" hidden="1" x14ac:dyDescent="0.25">
      <c r="A373" t="s">
        <v>5929</v>
      </c>
      <c r="B373" s="382" t="s">
        <v>3259</v>
      </c>
      <c r="C373" t="s">
        <v>2240</v>
      </c>
      <c r="E373" t="s">
        <v>2610</v>
      </c>
      <c r="F373" t="s">
        <v>131</v>
      </c>
      <c r="G373" t="s">
        <v>3024</v>
      </c>
      <c r="H373" t="s">
        <v>3</v>
      </c>
      <c r="I373" t="s">
        <v>136</v>
      </c>
      <c r="J373" t="s">
        <v>5929</v>
      </c>
      <c r="N373" t="e">
        <v>#N/A</v>
      </c>
    </row>
    <row r="374" spans="1:14" hidden="1" x14ac:dyDescent="0.25">
      <c r="A374" t="s">
        <v>5929</v>
      </c>
      <c r="B374" s="382" t="s">
        <v>3294</v>
      </c>
      <c r="C374" s="382" t="s">
        <v>2241</v>
      </c>
      <c r="E374" s="382" t="s">
        <v>2611</v>
      </c>
      <c r="F374" t="s">
        <v>131</v>
      </c>
      <c r="G374" t="s">
        <v>3024</v>
      </c>
      <c r="H374" t="s">
        <v>3</v>
      </c>
      <c r="I374" t="s">
        <v>136</v>
      </c>
      <c r="J374" t="s">
        <v>5929</v>
      </c>
      <c r="N374" t="e">
        <v>#N/A</v>
      </c>
    </row>
    <row r="375" spans="1:14" hidden="1" x14ac:dyDescent="0.25">
      <c r="A375" t="s">
        <v>5929</v>
      </c>
      <c r="B375" s="382" t="s">
        <v>3323</v>
      </c>
      <c r="C375" s="382" t="s">
        <v>2242</v>
      </c>
      <c r="D375" s="382"/>
      <c r="E375" s="382" t="s">
        <v>2612</v>
      </c>
      <c r="F375" t="s">
        <v>131</v>
      </c>
      <c r="G375" t="s">
        <v>3024</v>
      </c>
      <c r="H375" t="s">
        <v>3</v>
      </c>
      <c r="I375" t="s">
        <v>136</v>
      </c>
      <c r="J375" t="s">
        <v>5929</v>
      </c>
      <c r="N375" t="e">
        <v>#N/A</v>
      </c>
    </row>
    <row r="376" spans="1:14" hidden="1" x14ac:dyDescent="0.25">
      <c r="A376" t="s">
        <v>5929</v>
      </c>
      <c r="B376" s="382" t="s">
        <v>3362</v>
      </c>
      <c r="C376" s="382" t="s">
        <v>2243</v>
      </c>
      <c r="D376" s="382"/>
      <c r="E376" s="382" t="s">
        <v>2613</v>
      </c>
      <c r="F376" t="s">
        <v>131</v>
      </c>
      <c r="G376" t="s">
        <v>3024</v>
      </c>
      <c r="H376" t="s">
        <v>3</v>
      </c>
      <c r="I376" t="s">
        <v>136</v>
      </c>
      <c r="J376" t="s">
        <v>5929</v>
      </c>
      <c r="N376" t="e">
        <v>#N/A</v>
      </c>
    </row>
    <row r="377" spans="1:14" hidden="1" x14ac:dyDescent="0.25">
      <c r="A377" t="s">
        <v>5929</v>
      </c>
      <c r="B377" s="382" t="s">
        <v>3392</v>
      </c>
      <c r="C377" t="s">
        <v>2244</v>
      </c>
      <c r="E377" t="s">
        <v>2614</v>
      </c>
      <c r="F377" t="s">
        <v>131</v>
      </c>
      <c r="G377" t="s">
        <v>3024</v>
      </c>
      <c r="H377" t="s">
        <v>3</v>
      </c>
      <c r="I377" t="s">
        <v>136</v>
      </c>
      <c r="J377" t="s">
        <v>5929</v>
      </c>
      <c r="N377" t="e">
        <v>#N/A</v>
      </c>
    </row>
    <row r="378" spans="1:14" hidden="1" x14ac:dyDescent="0.25">
      <c r="A378" t="s">
        <v>5929</v>
      </c>
      <c r="B378" s="382" t="s">
        <v>3393</v>
      </c>
      <c r="C378" t="s">
        <v>2245</v>
      </c>
      <c r="E378" t="s">
        <v>2615</v>
      </c>
      <c r="F378" t="s">
        <v>131</v>
      </c>
      <c r="G378" t="s">
        <v>3024</v>
      </c>
      <c r="H378" t="s">
        <v>3</v>
      </c>
      <c r="I378" t="s">
        <v>136</v>
      </c>
      <c r="J378" t="s">
        <v>5929</v>
      </c>
      <c r="N378" t="e">
        <v>#N/A</v>
      </c>
    </row>
    <row r="379" spans="1:14" hidden="1" x14ac:dyDescent="0.25">
      <c r="A379" t="s">
        <v>5929</v>
      </c>
      <c r="B379" s="382" t="s">
        <v>4917</v>
      </c>
      <c r="C379" t="s">
        <v>4880</v>
      </c>
      <c r="E379" t="s">
        <v>4895</v>
      </c>
      <c r="F379" t="s">
        <v>131</v>
      </c>
      <c r="G379" t="s">
        <v>1626</v>
      </c>
      <c r="H379" t="s">
        <v>1626</v>
      </c>
      <c r="I379" t="s">
        <v>132</v>
      </c>
      <c r="J379" t="s">
        <v>5929</v>
      </c>
      <c r="N379" t="e">
        <v>#N/A</v>
      </c>
    </row>
    <row r="380" spans="1:14" hidden="1" x14ac:dyDescent="0.25">
      <c r="A380" t="s">
        <v>5929</v>
      </c>
      <c r="B380" s="382" t="s">
        <v>4805</v>
      </c>
      <c r="C380" t="s">
        <v>935</v>
      </c>
      <c r="E380" t="s">
        <v>936</v>
      </c>
      <c r="F380" t="s">
        <v>131</v>
      </c>
      <c r="G380" t="s">
        <v>1625</v>
      </c>
      <c r="H380" s="5" t="s">
        <v>934</v>
      </c>
      <c r="I380" t="s">
        <v>132</v>
      </c>
      <c r="J380" t="s">
        <v>5929</v>
      </c>
      <c r="N380" t="e">
        <v>#N/A</v>
      </c>
    </row>
    <row r="381" spans="1:14" hidden="1" x14ac:dyDescent="0.25">
      <c r="A381" t="s">
        <v>5929</v>
      </c>
      <c r="B381" s="382" t="s">
        <v>4806</v>
      </c>
      <c r="C381" s="382" t="s">
        <v>4634</v>
      </c>
      <c r="D381" s="382"/>
      <c r="E381" s="382" t="s">
        <v>4668</v>
      </c>
      <c r="F381" t="s">
        <v>131</v>
      </c>
      <c r="G381" t="s">
        <v>1625</v>
      </c>
      <c r="H381" s="5" t="s">
        <v>934</v>
      </c>
      <c r="I381" t="s">
        <v>132</v>
      </c>
      <c r="J381" t="s">
        <v>5929</v>
      </c>
      <c r="N381" t="e">
        <v>#N/A</v>
      </c>
    </row>
    <row r="382" spans="1:14" hidden="1" x14ac:dyDescent="0.25">
      <c r="A382" t="s">
        <v>5929</v>
      </c>
      <c r="B382" s="382" t="s">
        <v>4807</v>
      </c>
      <c r="C382" s="382" t="s">
        <v>4635</v>
      </c>
      <c r="D382" s="382"/>
      <c r="E382" s="382" t="s">
        <v>4669</v>
      </c>
      <c r="F382" t="s">
        <v>131</v>
      </c>
      <c r="G382" t="s">
        <v>3034</v>
      </c>
      <c r="H382" t="s">
        <v>3034</v>
      </c>
      <c r="I382" t="s">
        <v>136</v>
      </c>
      <c r="J382" t="s">
        <v>5929</v>
      </c>
      <c r="N382" t="e">
        <v>#N/A</v>
      </c>
    </row>
    <row r="383" spans="1:14" hidden="1" x14ac:dyDescent="0.25">
      <c r="A383" t="s">
        <v>5929</v>
      </c>
      <c r="B383" s="382" t="s">
        <v>5441</v>
      </c>
      <c r="C383" s="382" t="s">
        <v>5288</v>
      </c>
      <c r="D383" s="382"/>
      <c r="E383" t="s">
        <v>2636</v>
      </c>
      <c r="F383" t="s">
        <v>131</v>
      </c>
      <c r="G383" t="s">
        <v>3034</v>
      </c>
      <c r="H383" t="s">
        <v>3034</v>
      </c>
      <c r="I383" t="s">
        <v>136</v>
      </c>
      <c r="J383" t="s">
        <v>5929</v>
      </c>
      <c r="N383" t="e">
        <v>#N/A</v>
      </c>
    </row>
    <row r="384" spans="1:14" hidden="1" x14ac:dyDescent="0.25">
      <c r="A384" t="s">
        <v>5929</v>
      </c>
      <c r="B384" s="382" t="s">
        <v>4918</v>
      </c>
      <c r="C384" s="382" t="s">
        <v>4881</v>
      </c>
      <c r="D384" s="382"/>
      <c r="E384" t="s">
        <v>4898</v>
      </c>
      <c r="F384" t="s">
        <v>131</v>
      </c>
      <c r="G384" t="s">
        <v>3002</v>
      </c>
      <c r="H384" t="s">
        <v>1666</v>
      </c>
      <c r="I384" t="s">
        <v>132</v>
      </c>
      <c r="J384" t="s">
        <v>5929</v>
      </c>
      <c r="N384" t="e">
        <v>#N/A</v>
      </c>
    </row>
    <row r="385" spans="1:14" hidden="1" x14ac:dyDescent="0.25">
      <c r="A385" t="s">
        <v>5929</v>
      </c>
      <c r="B385" s="382" t="s">
        <v>4809</v>
      </c>
      <c r="C385" t="s">
        <v>4636</v>
      </c>
      <c r="E385" t="s">
        <v>4670</v>
      </c>
      <c r="F385" t="s">
        <v>131</v>
      </c>
      <c r="G385" t="s">
        <v>3002</v>
      </c>
      <c r="H385" t="s">
        <v>1666</v>
      </c>
      <c r="I385" t="s">
        <v>132</v>
      </c>
      <c r="J385" t="s">
        <v>5929</v>
      </c>
      <c r="N385" t="e">
        <v>#N/A</v>
      </c>
    </row>
    <row r="386" spans="1:14" hidden="1" x14ac:dyDescent="0.25">
      <c r="A386" t="s">
        <v>5929</v>
      </c>
      <c r="B386" s="382" t="s">
        <v>5442</v>
      </c>
      <c r="C386" s="382" t="s">
        <v>4637</v>
      </c>
      <c r="E386" s="382" t="s">
        <v>4671</v>
      </c>
      <c r="F386" t="s">
        <v>131</v>
      </c>
      <c r="G386" t="s">
        <v>3002</v>
      </c>
      <c r="H386" t="s">
        <v>1666</v>
      </c>
      <c r="I386" t="s">
        <v>132</v>
      </c>
      <c r="J386" t="s">
        <v>5929</v>
      </c>
      <c r="N386" t="e">
        <v>#N/A</v>
      </c>
    </row>
    <row r="387" spans="1:14" hidden="1" x14ac:dyDescent="0.25">
      <c r="A387" t="s">
        <v>5929</v>
      </c>
      <c r="B387" s="382" t="s">
        <v>4810</v>
      </c>
      <c r="C387" t="s">
        <v>4638</v>
      </c>
      <c r="E387" t="s">
        <v>4672</v>
      </c>
      <c r="F387" t="s">
        <v>131</v>
      </c>
      <c r="G387" t="s">
        <v>3002</v>
      </c>
      <c r="H387" t="s">
        <v>1666</v>
      </c>
      <c r="I387" t="s">
        <v>132</v>
      </c>
      <c r="J387" t="s">
        <v>5929</v>
      </c>
      <c r="N387" t="e">
        <v>#N/A</v>
      </c>
    </row>
    <row r="388" spans="1:14" hidden="1" x14ac:dyDescent="0.25">
      <c r="A388" t="s">
        <v>5929</v>
      </c>
      <c r="B388" s="382" t="s">
        <v>5028</v>
      </c>
      <c r="C388" t="s">
        <v>4639</v>
      </c>
      <c r="E388" t="s">
        <v>4673</v>
      </c>
      <c r="F388" t="s">
        <v>131</v>
      </c>
      <c r="G388" t="s">
        <v>3002</v>
      </c>
      <c r="H388" t="s">
        <v>1666</v>
      </c>
      <c r="I388" t="s">
        <v>132</v>
      </c>
      <c r="J388" t="s">
        <v>5929</v>
      </c>
      <c r="N388" t="e">
        <v>#N/A</v>
      </c>
    </row>
    <row r="389" spans="1:14" hidden="1" x14ac:dyDescent="0.25">
      <c r="A389" t="s">
        <v>5929</v>
      </c>
      <c r="B389" s="382" t="s">
        <v>4919</v>
      </c>
      <c r="C389" t="s">
        <v>4882</v>
      </c>
      <c r="E389" t="s">
        <v>3498</v>
      </c>
      <c r="F389" t="s">
        <v>131</v>
      </c>
      <c r="G389" t="s">
        <v>3002</v>
      </c>
      <c r="H389" t="s">
        <v>1666</v>
      </c>
      <c r="I389" t="s">
        <v>132</v>
      </c>
      <c r="J389" t="s">
        <v>5929</v>
      </c>
      <c r="N389" t="e">
        <v>#N/A</v>
      </c>
    </row>
    <row r="390" spans="1:14" hidden="1" x14ac:dyDescent="0.25">
      <c r="A390" t="s">
        <v>5929</v>
      </c>
      <c r="B390" s="382" t="s">
        <v>5443</v>
      </c>
      <c r="C390" t="s">
        <v>5289</v>
      </c>
      <c r="E390" t="s">
        <v>5192</v>
      </c>
      <c r="F390" t="s">
        <v>131</v>
      </c>
      <c r="G390" t="s">
        <v>3002</v>
      </c>
      <c r="H390" t="s">
        <v>1666</v>
      </c>
      <c r="I390" t="s">
        <v>132</v>
      </c>
      <c r="J390" t="s">
        <v>5929</v>
      </c>
      <c r="N390" t="e">
        <v>#N/A</v>
      </c>
    </row>
    <row r="391" spans="1:14" hidden="1" x14ac:dyDescent="0.25">
      <c r="A391" t="s">
        <v>5929</v>
      </c>
      <c r="B391" s="382" t="s">
        <v>4920</v>
      </c>
      <c r="C391" s="382" t="s">
        <v>4883</v>
      </c>
      <c r="E391" s="382" t="s">
        <v>4899</v>
      </c>
      <c r="F391" t="s">
        <v>131</v>
      </c>
      <c r="G391" t="s">
        <v>3002</v>
      </c>
      <c r="H391" t="s">
        <v>1666</v>
      </c>
      <c r="I391" t="s">
        <v>132</v>
      </c>
      <c r="J391" t="s">
        <v>5929</v>
      </c>
      <c r="N391" t="e">
        <v>#N/A</v>
      </c>
    </row>
    <row r="392" spans="1:14" hidden="1" x14ac:dyDescent="0.25">
      <c r="A392" t="s">
        <v>5929</v>
      </c>
      <c r="B392" s="382" t="s">
        <v>4921</v>
      </c>
      <c r="C392" t="s">
        <v>4884</v>
      </c>
      <c r="E392" t="s">
        <v>4900</v>
      </c>
      <c r="F392" t="s">
        <v>131</v>
      </c>
      <c r="G392" t="s">
        <v>3002</v>
      </c>
      <c r="H392" t="s">
        <v>1666</v>
      </c>
      <c r="I392" t="s">
        <v>132</v>
      </c>
      <c r="J392" t="s">
        <v>5929</v>
      </c>
      <c r="N392" t="e">
        <v>#N/A</v>
      </c>
    </row>
    <row r="393" spans="1:14" hidden="1" x14ac:dyDescent="0.25">
      <c r="A393" t="s">
        <v>5929</v>
      </c>
      <c r="B393" s="382" t="s">
        <v>5029</v>
      </c>
      <c r="C393" t="s">
        <v>5030</v>
      </c>
      <c r="E393" t="s">
        <v>4942</v>
      </c>
      <c r="F393" t="s">
        <v>131</v>
      </c>
      <c r="G393" t="s">
        <v>3002</v>
      </c>
      <c r="H393" t="s">
        <v>1666</v>
      </c>
      <c r="I393" t="s">
        <v>132</v>
      </c>
      <c r="J393" t="s">
        <v>5929</v>
      </c>
      <c r="N393" t="e">
        <v>#N/A</v>
      </c>
    </row>
    <row r="394" spans="1:14" hidden="1" x14ac:dyDescent="0.25">
      <c r="A394" t="s">
        <v>5929</v>
      </c>
      <c r="B394" s="382" t="s">
        <v>4812</v>
      </c>
      <c r="C394" t="s">
        <v>4720</v>
      </c>
      <c r="E394" t="s">
        <v>4721</v>
      </c>
      <c r="F394" t="s">
        <v>131</v>
      </c>
      <c r="G394" t="s">
        <v>3002</v>
      </c>
      <c r="H394" t="s">
        <v>1666</v>
      </c>
      <c r="I394" t="s">
        <v>132</v>
      </c>
      <c r="J394" t="s">
        <v>5929</v>
      </c>
      <c r="N394" t="e">
        <v>#N/A</v>
      </c>
    </row>
    <row r="395" spans="1:14" hidden="1" x14ac:dyDescent="0.25">
      <c r="A395" t="s">
        <v>5929</v>
      </c>
      <c r="B395" s="382" t="s">
        <v>4813</v>
      </c>
      <c r="C395" t="s">
        <v>4640</v>
      </c>
      <c r="E395" t="s">
        <v>4674</v>
      </c>
      <c r="F395" t="s">
        <v>131</v>
      </c>
      <c r="G395" t="s">
        <v>3002</v>
      </c>
      <c r="H395" t="s">
        <v>1666</v>
      </c>
      <c r="I395" t="s">
        <v>132</v>
      </c>
      <c r="J395" t="s">
        <v>5929</v>
      </c>
      <c r="N395" t="e">
        <v>#N/A</v>
      </c>
    </row>
    <row r="396" spans="1:14" hidden="1" x14ac:dyDescent="0.25">
      <c r="A396" t="s">
        <v>5929</v>
      </c>
      <c r="B396" s="382" t="s">
        <v>5444</v>
      </c>
      <c r="C396" t="s">
        <v>5290</v>
      </c>
      <c r="E396" t="s">
        <v>4512</v>
      </c>
      <c r="F396" t="s">
        <v>131</v>
      </c>
      <c r="G396" t="s">
        <v>3002</v>
      </c>
      <c r="H396" t="s">
        <v>1666</v>
      </c>
      <c r="I396" t="s">
        <v>132</v>
      </c>
      <c r="J396" t="s">
        <v>5929</v>
      </c>
      <c r="N396" t="e">
        <v>#N/A</v>
      </c>
    </row>
    <row r="397" spans="1:14" hidden="1" x14ac:dyDescent="0.25">
      <c r="A397" t="s">
        <v>5929</v>
      </c>
      <c r="B397" s="382" t="s">
        <v>5033</v>
      </c>
      <c r="C397" t="s">
        <v>4506</v>
      </c>
      <c r="E397" t="s">
        <v>4512</v>
      </c>
      <c r="F397" t="s">
        <v>131</v>
      </c>
      <c r="G397" t="s">
        <v>3002</v>
      </c>
      <c r="H397" t="s">
        <v>1666</v>
      </c>
      <c r="I397" t="s">
        <v>132</v>
      </c>
      <c r="J397" t="s">
        <v>5929</v>
      </c>
      <c r="N397" t="e">
        <v>#N/A</v>
      </c>
    </row>
    <row r="398" spans="1:14" hidden="1" x14ac:dyDescent="0.25">
      <c r="A398" t="s">
        <v>5929</v>
      </c>
      <c r="B398" s="382" t="s">
        <v>5034</v>
      </c>
      <c r="C398" t="s">
        <v>4641</v>
      </c>
      <c r="E398" t="s">
        <v>4945</v>
      </c>
      <c r="F398" t="s">
        <v>131</v>
      </c>
      <c r="G398" t="s">
        <v>3002</v>
      </c>
      <c r="H398" t="s">
        <v>1666</v>
      </c>
      <c r="I398" t="s">
        <v>132</v>
      </c>
      <c r="J398" t="s">
        <v>5929</v>
      </c>
      <c r="N398" t="e">
        <v>#N/A</v>
      </c>
    </row>
    <row r="399" spans="1:14" hidden="1" x14ac:dyDescent="0.25">
      <c r="A399" t="s">
        <v>5929</v>
      </c>
      <c r="B399" s="382" t="s">
        <v>5035</v>
      </c>
      <c r="C399" t="s">
        <v>4642</v>
      </c>
      <c r="E399" t="s">
        <v>4676</v>
      </c>
      <c r="F399" t="s">
        <v>131</v>
      </c>
      <c r="G399" t="s">
        <v>3002</v>
      </c>
      <c r="H399" t="s">
        <v>1666</v>
      </c>
      <c r="I399" t="s">
        <v>132</v>
      </c>
      <c r="J399" t="s">
        <v>5929</v>
      </c>
      <c r="N399" t="e">
        <v>#N/A</v>
      </c>
    </row>
    <row r="400" spans="1:14" hidden="1" x14ac:dyDescent="0.25">
      <c r="A400" t="s">
        <v>5929</v>
      </c>
      <c r="B400" s="382" t="s">
        <v>5036</v>
      </c>
      <c r="C400" t="s">
        <v>4643</v>
      </c>
      <c r="E400" t="s">
        <v>4677</v>
      </c>
      <c r="F400" t="s">
        <v>131</v>
      </c>
      <c r="G400" t="s">
        <v>3002</v>
      </c>
      <c r="H400" t="s">
        <v>1666</v>
      </c>
      <c r="I400" t="s">
        <v>132</v>
      </c>
      <c r="J400" t="s">
        <v>5929</v>
      </c>
      <c r="N400" t="e">
        <v>#N/A</v>
      </c>
    </row>
    <row r="401" spans="1:14" hidden="1" x14ac:dyDescent="0.25">
      <c r="A401" t="s">
        <v>5929</v>
      </c>
      <c r="B401" s="382" t="s">
        <v>5037</v>
      </c>
      <c r="C401" s="382" t="s">
        <v>4644</v>
      </c>
      <c r="D401" s="382"/>
      <c r="E401" s="382" t="s">
        <v>4678</v>
      </c>
      <c r="F401" t="s">
        <v>131</v>
      </c>
      <c r="G401" t="s">
        <v>3002</v>
      </c>
      <c r="H401" t="s">
        <v>1666</v>
      </c>
      <c r="I401" t="s">
        <v>132</v>
      </c>
      <c r="J401" t="s">
        <v>5929</v>
      </c>
      <c r="N401" t="e">
        <v>#N/A</v>
      </c>
    </row>
    <row r="402" spans="1:14" hidden="1" x14ac:dyDescent="0.25">
      <c r="A402" t="s">
        <v>5929</v>
      </c>
      <c r="B402" s="382" t="s">
        <v>5038</v>
      </c>
      <c r="C402" s="382" t="s">
        <v>4645</v>
      </c>
      <c r="E402" s="382" t="s">
        <v>4679</v>
      </c>
      <c r="F402" t="s">
        <v>131</v>
      </c>
      <c r="G402" t="s">
        <v>3002</v>
      </c>
      <c r="H402" t="s">
        <v>1666</v>
      </c>
      <c r="I402" t="s">
        <v>132</v>
      </c>
      <c r="J402" t="s">
        <v>5929</v>
      </c>
      <c r="N402" t="e">
        <v>#N/A</v>
      </c>
    </row>
    <row r="403" spans="1:14" hidden="1" x14ac:dyDescent="0.25">
      <c r="A403" t="s">
        <v>5929</v>
      </c>
      <c r="B403" s="382" t="s">
        <v>4815</v>
      </c>
      <c r="C403" t="s">
        <v>4722</v>
      </c>
      <c r="E403" t="s">
        <v>4723</v>
      </c>
      <c r="F403" t="s">
        <v>131</v>
      </c>
      <c r="G403" t="s">
        <v>3002</v>
      </c>
      <c r="H403" t="s">
        <v>1666</v>
      </c>
      <c r="I403" t="s">
        <v>132</v>
      </c>
      <c r="J403" t="s">
        <v>5929</v>
      </c>
      <c r="N403" t="e">
        <v>#N/A</v>
      </c>
    </row>
    <row r="404" spans="1:14" hidden="1" x14ac:dyDescent="0.25">
      <c r="A404" t="s">
        <v>5929</v>
      </c>
      <c r="B404" s="382" t="s">
        <v>5445</v>
      </c>
      <c r="C404" t="s">
        <v>5209</v>
      </c>
      <c r="E404" t="s">
        <v>5241</v>
      </c>
      <c r="F404" t="s">
        <v>131</v>
      </c>
      <c r="G404" t="s">
        <v>3002</v>
      </c>
      <c r="H404" t="s">
        <v>1666</v>
      </c>
      <c r="I404" t="s">
        <v>132</v>
      </c>
      <c r="J404" t="s">
        <v>5929</v>
      </c>
      <c r="N404" t="e">
        <v>#N/A</v>
      </c>
    </row>
    <row r="405" spans="1:14" hidden="1" x14ac:dyDescent="0.25">
      <c r="A405" t="s">
        <v>5929</v>
      </c>
      <c r="B405" s="382" t="s">
        <v>5446</v>
      </c>
      <c r="C405" s="382" t="s">
        <v>5291</v>
      </c>
      <c r="D405" s="382"/>
      <c r="E405" s="382" t="s">
        <v>5348</v>
      </c>
      <c r="F405" t="s">
        <v>131</v>
      </c>
      <c r="G405" t="s">
        <v>3002</v>
      </c>
      <c r="H405" t="s">
        <v>1666</v>
      </c>
      <c r="I405" t="s">
        <v>132</v>
      </c>
      <c r="J405" t="s">
        <v>5929</v>
      </c>
      <c r="N405" t="e">
        <v>#N/A</v>
      </c>
    </row>
    <row r="406" spans="1:14" hidden="1" x14ac:dyDescent="0.25">
      <c r="A406" t="s">
        <v>5929</v>
      </c>
      <c r="B406" s="382" t="s">
        <v>5447</v>
      </c>
      <c r="C406" s="382" t="s">
        <v>5292</v>
      </c>
      <c r="D406" s="382"/>
      <c r="E406" s="382" t="s">
        <v>5348</v>
      </c>
      <c r="F406" t="s">
        <v>131</v>
      </c>
      <c r="G406" t="s">
        <v>3002</v>
      </c>
      <c r="H406" t="s">
        <v>1666</v>
      </c>
      <c r="I406" t="s">
        <v>132</v>
      </c>
      <c r="J406" t="s">
        <v>5929</v>
      </c>
      <c r="N406" t="e">
        <v>#N/A</v>
      </c>
    </row>
    <row r="407" spans="1:14" hidden="1" x14ac:dyDescent="0.25">
      <c r="A407" t="s">
        <v>5929</v>
      </c>
      <c r="B407" s="382" t="s">
        <v>5448</v>
      </c>
      <c r="C407" t="s">
        <v>5293</v>
      </c>
      <c r="E407" t="s">
        <v>1163</v>
      </c>
      <c r="F407" t="s">
        <v>131</v>
      </c>
      <c r="G407" t="s">
        <v>3002</v>
      </c>
      <c r="H407" t="s">
        <v>1666</v>
      </c>
      <c r="I407" t="s">
        <v>132</v>
      </c>
      <c r="J407" t="s">
        <v>5929</v>
      </c>
      <c r="N407" t="e">
        <v>#N/A</v>
      </c>
    </row>
    <row r="408" spans="1:14" hidden="1" x14ac:dyDescent="0.25">
      <c r="A408" t="s">
        <v>5929</v>
      </c>
      <c r="B408" s="382" t="s">
        <v>5449</v>
      </c>
      <c r="C408" t="s">
        <v>5294</v>
      </c>
      <c r="E408" t="s">
        <v>2699</v>
      </c>
      <c r="F408" t="s">
        <v>131</v>
      </c>
      <c r="G408" t="s">
        <v>3002</v>
      </c>
      <c r="H408" t="s">
        <v>1666</v>
      </c>
      <c r="I408" t="s">
        <v>132</v>
      </c>
      <c r="J408" t="s">
        <v>5929</v>
      </c>
      <c r="N408" t="e">
        <v>#N/A</v>
      </c>
    </row>
    <row r="409" spans="1:14" hidden="1" x14ac:dyDescent="0.25">
      <c r="A409" t="s">
        <v>5929</v>
      </c>
      <c r="B409" s="382" t="s">
        <v>5450</v>
      </c>
      <c r="C409" t="s">
        <v>5295</v>
      </c>
      <c r="E409" t="s">
        <v>4960</v>
      </c>
      <c r="F409" t="s">
        <v>131</v>
      </c>
      <c r="G409" t="s">
        <v>3002</v>
      </c>
      <c r="H409" t="s">
        <v>1666</v>
      </c>
      <c r="I409" t="s">
        <v>132</v>
      </c>
      <c r="J409" t="s">
        <v>5929</v>
      </c>
      <c r="N409" t="e">
        <v>#N/A</v>
      </c>
    </row>
    <row r="410" spans="1:14" hidden="1" x14ac:dyDescent="0.25">
      <c r="A410" t="s">
        <v>5929</v>
      </c>
      <c r="B410" s="382" t="s">
        <v>5039</v>
      </c>
      <c r="C410" t="s">
        <v>4536</v>
      </c>
      <c r="E410" t="s">
        <v>4577</v>
      </c>
      <c r="F410" t="s">
        <v>131</v>
      </c>
      <c r="G410" t="s">
        <v>3002</v>
      </c>
      <c r="H410" t="s">
        <v>1666</v>
      </c>
      <c r="I410" t="s">
        <v>132</v>
      </c>
      <c r="J410" t="s">
        <v>5929</v>
      </c>
      <c r="N410" t="e">
        <v>#N/A</v>
      </c>
    </row>
    <row r="411" spans="1:14" hidden="1" x14ac:dyDescent="0.25">
      <c r="A411" t="s">
        <v>5929</v>
      </c>
      <c r="B411" s="382" t="s">
        <v>4816</v>
      </c>
      <c r="C411" t="s">
        <v>4537</v>
      </c>
      <c r="E411" t="s">
        <v>4578</v>
      </c>
      <c r="F411" t="s">
        <v>131</v>
      </c>
      <c r="G411" t="s">
        <v>3002</v>
      </c>
      <c r="H411" t="s">
        <v>1666</v>
      </c>
      <c r="I411" t="s">
        <v>132</v>
      </c>
      <c r="J411" t="s">
        <v>5929</v>
      </c>
      <c r="N411" t="e">
        <v>#N/A</v>
      </c>
    </row>
    <row r="412" spans="1:14" hidden="1" x14ac:dyDescent="0.25">
      <c r="A412" t="s">
        <v>5929</v>
      </c>
      <c r="B412" s="382" t="s">
        <v>5451</v>
      </c>
      <c r="C412" t="s">
        <v>5181</v>
      </c>
      <c r="E412" t="s">
        <v>5193</v>
      </c>
      <c r="F412" t="s">
        <v>131</v>
      </c>
      <c r="G412" t="s">
        <v>3002</v>
      </c>
      <c r="H412" t="s">
        <v>1666</v>
      </c>
      <c r="I412" t="s">
        <v>132</v>
      </c>
      <c r="J412" t="s">
        <v>5929</v>
      </c>
      <c r="N412" t="e">
        <v>#N/A</v>
      </c>
    </row>
    <row r="413" spans="1:14" hidden="1" x14ac:dyDescent="0.25">
      <c r="A413" t="s">
        <v>5929</v>
      </c>
      <c r="B413" s="382" t="s">
        <v>5452</v>
      </c>
      <c r="C413" t="s">
        <v>5296</v>
      </c>
      <c r="E413" t="s">
        <v>5349</v>
      </c>
      <c r="F413" t="s">
        <v>131</v>
      </c>
      <c r="G413" t="s">
        <v>3002</v>
      </c>
      <c r="H413" t="s">
        <v>1666</v>
      </c>
      <c r="I413" t="s">
        <v>132</v>
      </c>
      <c r="J413" t="s">
        <v>5929</v>
      </c>
      <c r="N413" t="e">
        <v>#N/A</v>
      </c>
    </row>
    <row r="414" spans="1:14" hidden="1" x14ac:dyDescent="0.25">
      <c r="A414" t="s">
        <v>5929</v>
      </c>
      <c r="B414" s="382" t="s">
        <v>5453</v>
      </c>
      <c r="C414" t="s">
        <v>5297</v>
      </c>
      <c r="E414" t="s">
        <v>5350</v>
      </c>
      <c r="F414" t="s">
        <v>131</v>
      </c>
      <c r="G414" t="s">
        <v>3002</v>
      </c>
      <c r="H414" t="s">
        <v>1666</v>
      </c>
      <c r="I414" t="s">
        <v>132</v>
      </c>
      <c r="J414" t="s">
        <v>5929</v>
      </c>
      <c r="N414" t="e">
        <v>#N/A</v>
      </c>
    </row>
    <row r="415" spans="1:14" hidden="1" x14ac:dyDescent="0.25">
      <c r="A415" t="s">
        <v>5929</v>
      </c>
      <c r="B415" s="382" t="s">
        <v>4922</v>
      </c>
      <c r="C415" t="s">
        <v>4885</v>
      </c>
      <c r="E415" t="s">
        <v>5351</v>
      </c>
      <c r="F415" t="s">
        <v>131</v>
      </c>
      <c r="G415" t="s">
        <v>3002</v>
      </c>
      <c r="H415" t="s">
        <v>1666</v>
      </c>
      <c r="I415" t="s">
        <v>132</v>
      </c>
      <c r="J415" t="s">
        <v>5929</v>
      </c>
      <c r="N415" t="e">
        <v>#N/A</v>
      </c>
    </row>
    <row r="416" spans="1:14" hidden="1" x14ac:dyDescent="0.25">
      <c r="A416" t="s">
        <v>5929</v>
      </c>
      <c r="B416" s="382" t="s">
        <v>5454</v>
      </c>
      <c r="C416" t="s">
        <v>4646</v>
      </c>
      <c r="E416" t="s">
        <v>4680</v>
      </c>
      <c r="F416" t="s">
        <v>131</v>
      </c>
      <c r="G416" t="s">
        <v>3002</v>
      </c>
      <c r="H416" t="s">
        <v>1666</v>
      </c>
      <c r="I416" t="s">
        <v>132</v>
      </c>
      <c r="J416" t="s">
        <v>5929</v>
      </c>
      <c r="N416" t="e">
        <v>#N/A</v>
      </c>
    </row>
    <row r="417" spans="1:14" hidden="1" x14ac:dyDescent="0.25">
      <c r="A417" t="s">
        <v>5929</v>
      </c>
      <c r="B417" s="382" t="s">
        <v>4817</v>
      </c>
      <c r="C417" t="s">
        <v>4647</v>
      </c>
      <c r="E417" t="s">
        <v>4680</v>
      </c>
      <c r="F417" t="s">
        <v>131</v>
      </c>
      <c r="G417" t="s">
        <v>3002</v>
      </c>
      <c r="H417" t="s">
        <v>1666</v>
      </c>
      <c r="I417" t="s">
        <v>132</v>
      </c>
      <c r="J417" t="s">
        <v>5929</v>
      </c>
      <c r="N417" t="e">
        <v>#N/A</v>
      </c>
    </row>
    <row r="418" spans="1:14" hidden="1" x14ac:dyDescent="0.25">
      <c r="A418" t="s">
        <v>5929</v>
      </c>
      <c r="B418" s="382" t="s">
        <v>5455</v>
      </c>
      <c r="C418" t="s">
        <v>5182</v>
      </c>
      <c r="E418" t="s">
        <v>5194</v>
      </c>
      <c r="F418" t="s">
        <v>131</v>
      </c>
      <c r="G418" t="s">
        <v>3002</v>
      </c>
      <c r="H418" t="s">
        <v>1666</v>
      </c>
      <c r="I418" t="s">
        <v>132</v>
      </c>
      <c r="J418" t="s">
        <v>5929</v>
      </c>
      <c r="N418" t="e">
        <v>#N/A</v>
      </c>
    </row>
    <row r="419" spans="1:14" hidden="1" x14ac:dyDescent="0.25">
      <c r="A419" t="s">
        <v>5929</v>
      </c>
      <c r="B419" s="382" t="s">
        <v>5456</v>
      </c>
      <c r="C419" t="s">
        <v>5183</v>
      </c>
      <c r="E419" t="s">
        <v>5195</v>
      </c>
      <c r="F419" t="s">
        <v>131</v>
      </c>
      <c r="G419" t="s">
        <v>3002</v>
      </c>
      <c r="H419" t="s">
        <v>1666</v>
      </c>
      <c r="I419" t="s">
        <v>132</v>
      </c>
      <c r="J419" t="s">
        <v>5929</v>
      </c>
      <c r="N419" t="e">
        <v>#N/A</v>
      </c>
    </row>
    <row r="420" spans="1:14" hidden="1" x14ac:dyDescent="0.25">
      <c r="A420" t="s">
        <v>5929</v>
      </c>
      <c r="B420" s="382" t="s">
        <v>5457</v>
      </c>
      <c r="C420" t="s">
        <v>5210</v>
      </c>
      <c r="E420" t="s">
        <v>5244</v>
      </c>
      <c r="F420" t="s">
        <v>131</v>
      </c>
      <c r="G420" t="s">
        <v>3002</v>
      </c>
      <c r="H420" t="s">
        <v>1666</v>
      </c>
      <c r="I420" t="s">
        <v>132</v>
      </c>
      <c r="J420" t="s">
        <v>5929</v>
      </c>
      <c r="N420" t="e">
        <v>#N/A</v>
      </c>
    </row>
    <row r="421" spans="1:14" hidden="1" x14ac:dyDescent="0.25">
      <c r="A421" t="s">
        <v>5929</v>
      </c>
      <c r="B421" s="382" t="s">
        <v>5458</v>
      </c>
      <c r="C421" t="s">
        <v>5211</v>
      </c>
      <c r="E421" t="s">
        <v>5245</v>
      </c>
      <c r="F421" t="s">
        <v>131</v>
      </c>
      <c r="G421" t="s">
        <v>3002</v>
      </c>
      <c r="H421" t="s">
        <v>1666</v>
      </c>
      <c r="I421" t="s">
        <v>132</v>
      </c>
      <c r="J421" t="s">
        <v>5929</v>
      </c>
      <c r="N421" t="e">
        <v>#N/A</v>
      </c>
    </row>
    <row r="422" spans="1:14" hidden="1" x14ac:dyDescent="0.25">
      <c r="A422" t="s">
        <v>5929</v>
      </c>
      <c r="B422" s="382" t="s">
        <v>5096</v>
      </c>
      <c r="C422" s="382" t="s">
        <v>5097</v>
      </c>
      <c r="E422" s="382" t="s">
        <v>3606</v>
      </c>
      <c r="F422" t="s">
        <v>131</v>
      </c>
      <c r="G422" t="s">
        <v>3002</v>
      </c>
      <c r="H422" t="s">
        <v>5383</v>
      </c>
      <c r="I422" t="s">
        <v>132</v>
      </c>
      <c r="J422" t="s">
        <v>5929</v>
      </c>
      <c r="N422" t="e">
        <v>#N/A</v>
      </c>
    </row>
    <row r="423" spans="1:14" hidden="1" x14ac:dyDescent="0.25">
      <c r="A423" t="s">
        <v>5929</v>
      </c>
      <c r="B423" s="382" t="s">
        <v>3394</v>
      </c>
      <c r="C423" s="382" t="s">
        <v>2246</v>
      </c>
      <c r="E423" s="382" t="s">
        <v>2616</v>
      </c>
      <c r="F423" t="s">
        <v>131</v>
      </c>
      <c r="G423" t="s">
        <v>3002</v>
      </c>
      <c r="H423" t="s">
        <v>1666</v>
      </c>
      <c r="I423" t="s">
        <v>132</v>
      </c>
      <c r="J423" t="s">
        <v>5929</v>
      </c>
      <c r="N423" t="e">
        <v>#N/A</v>
      </c>
    </row>
    <row r="424" spans="1:14" hidden="1" x14ac:dyDescent="0.25">
      <c r="A424" t="s">
        <v>5929</v>
      </c>
      <c r="B424" s="382" t="s">
        <v>3395</v>
      </c>
      <c r="C424" t="s">
        <v>2247</v>
      </c>
      <c r="E424" t="s">
        <v>2616</v>
      </c>
      <c r="F424" t="s">
        <v>131</v>
      </c>
      <c r="G424" t="s">
        <v>3002</v>
      </c>
      <c r="H424" t="s">
        <v>1666</v>
      </c>
      <c r="I424" t="s">
        <v>132</v>
      </c>
      <c r="J424" t="s">
        <v>5929</v>
      </c>
      <c r="N424" t="e">
        <v>#N/A</v>
      </c>
    </row>
    <row r="425" spans="1:14" hidden="1" x14ac:dyDescent="0.25">
      <c r="A425" t="s">
        <v>5929</v>
      </c>
      <c r="B425" s="382" t="s">
        <v>3396</v>
      </c>
      <c r="C425" t="s">
        <v>2248</v>
      </c>
      <c r="E425" t="s">
        <v>2617</v>
      </c>
      <c r="F425" t="s">
        <v>131</v>
      </c>
      <c r="G425" t="s">
        <v>3002</v>
      </c>
      <c r="H425" t="s">
        <v>1666</v>
      </c>
      <c r="I425" t="s">
        <v>132</v>
      </c>
      <c r="J425" t="s">
        <v>5929</v>
      </c>
      <c r="N425" t="e">
        <v>#N/A</v>
      </c>
    </row>
    <row r="426" spans="1:14" hidden="1" x14ac:dyDescent="0.25">
      <c r="A426" t="s">
        <v>5929</v>
      </c>
      <c r="B426" s="382" t="s">
        <v>3397</v>
      </c>
      <c r="C426" t="s">
        <v>928</v>
      </c>
      <c r="E426" t="s">
        <v>929</v>
      </c>
      <c r="F426" t="s">
        <v>131</v>
      </c>
      <c r="G426" t="s">
        <v>3002</v>
      </c>
      <c r="H426" t="s">
        <v>1666</v>
      </c>
      <c r="I426" t="s">
        <v>132</v>
      </c>
      <c r="J426" t="s">
        <v>5929</v>
      </c>
      <c r="N426" t="e">
        <v>#N/A</v>
      </c>
    </row>
    <row r="427" spans="1:14" hidden="1" x14ac:dyDescent="0.25">
      <c r="A427" t="s">
        <v>5929</v>
      </c>
      <c r="B427" s="382" t="s">
        <v>5846</v>
      </c>
      <c r="C427" s="382" t="s">
        <v>5816</v>
      </c>
      <c r="D427" s="382"/>
      <c r="E427" t="s">
        <v>5791</v>
      </c>
      <c r="F427" t="s">
        <v>131</v>
      </c>
      <c r="G427" t="s">
        <v>3002</v>
      </c>
      <c r="H427" t="s">
        <v>1666</v>
      </c>
      <c r="I427" t="s">
        <v>132</v>
      </c>
      <c r="J427" t="s">
        <v>5929</v>
      </c>
      <c r="N427" t="e">
        <v>#N/A</v>
      </c>
    </row>
    <row r="428" spans="1:14" hidden="1" x14ac:dyDescent="0.25">
      <c r="A428" t="s">
        <v>5929</v>
      </c>
      <c r="B428" s="382" t="s">
        <v>3398</v>
      </c>
      <c r="C428" t="s">
        <v>3399</v>
      </c>
      <c r="E428" t="s">
        <v>3400</v>
      </c>
      <c r="F428" t="s">
        <v>131</v>
      </c>
      <c r="G428" t="s">
        <v>3002</v>
      </c>
      <c r="H428" t="s">
        <v>1666</v>
      </c>
      <c r="I428" t="s">
        <v>132</v>
      </c>
      <c r="J428" t="s">
        <v>5929</v>
      </c>
      <c r="N428" t="e">
        <v>#N/A</v>
      </c>
    </row>
    <row r="429" spans="1:14" hidden="1" x14ac:dyDescent="0.25">
      <c r="A429" t="s">
        <v>5929</v>
      </c>
      <c r="B429" s="382" t="s">
        <v>3401</v>
      </c>
      <c r="C429" s="382" t="s">
        <v>2249</v>
      </c>
      <c r="E429" s="382" t="s">
        <v>2618</v>
      </c>
      <c r="F429" t="s">
        <v>131</v>
      </c>
      <c r="G429" t="s">
        <v>1626</v>
      </c>
      <c r="H429" t="s">
        <v>1626</v>
      </c>
      <c r="I429" t="s">
        <v>132</v>
      </c>
      <c r="J429" t="s">
        <v>5929</v>
      </c>
      <c r="N429" t="e">
        <v>#N/A</v>
      </c>
    </row>
    <row r="430" spans="1:14" hidden="1" x14ac:dyDescent="0.25">
      <c r="A430" t="s">
        <v>5929</v>
      </c>
      <c r="B430" s="382" t="s">
        <v>3402</v>
      </c>
      <c r="C430" s="382" t="s">
        <v>2250</v>
      </c>
      <c r="D430" s="382"/>
      <c r="E430" s="382" t="s">
        <v>2619</v>
      </c>
      <c r="F430" t="s">
        <v>131</v>
      </c>
      <c r="G430" t="s">
        <v>1626</v>
      </c>
      <c r="H430" t="s">
        <v>1626</v>
      </c>
      <c r="I430" t="s">
        <v>132</v>
      </c>
      <c r="J430" t="s">
        <v>5929</v>
      </c>
      <c r="N430" t="e">
        <v>#N/A</v>
      </c>
    </row>
    <row r="431" spans="1:14" hidden="1" x14ac:dyDescent="0.25">
      <c r="A431" t="s">
        <v>5929</v>
      </c>
      <c r="B431" s="382" t="s">
        <v>3403</v>
      </c>
      <c r="C431" t="s">
        <v>2251</v>
      </c>
      <c r="E431" t="s">
        <v>2620</v>
      </c>
      <c r="F431" t="s">
        <v>131</v>
      </c>
      <c r="G431" t="s">
        <v>1626</v>
      </c>
      <c r="H431" t="s">
        <v>1626</v>
      </c>
      <c r="I431" t="s">
        <v>132</v>
      </c>
      <c r="J431" t="s">
        <v>5929</v>
      </c>
      <c r="N431" t="e">
        <v>#N/A</v>
      </c>
    </row>
    <row r="432" spans="1:14" hidden="1" x14ac:dyDescent="0.25">
      <c r="A432" t="s">
        <v>5929</v>
      </c>
      <c r="B432" s="382" t="s">
        <v>3404</v>
      </c>
      <c r="C432" t="s">
        <v>2252</v>
      </c>
      <c r="E432" t="s">
        <v>2621</v>
      </c>
      <c r="F432" t="s">
        <v>131</v>
      </c>
      <c r="G432" t="s">
        <v>1626</v>
      </c>
      <c r="H432" t="s">
        <v>1626</v>
      </c>
      <c r="I432" t="s">
        <v>132</v>
      </c>
      <c r="J432" t="s">
        <v>5929</v>
      </c>
      <c r="N432" t="e">
        <v>#N/A</v>
      </c>
    </row>
    <row r="433" spans="1:14" hidden="1" x14ac:dyDescent="0.25">
      <c r="A433" t="s">
        <v>5929</v>
      </c>
      <c r="B433" s="382" t="s">
        <v>3405</v>
      </c>
      <c r="C433" t="s">
        <v>930</v>
      </c>
      <c r="E433" t="s">
        <v>931</v>
      </c>
      <c r="F433" t="s">
        <v>131</v>
      </c>
      <c r="G433" t="s">
        <v>1626</v>
      </c>
      <c r="H433" t="s">
        <v>1626</v>
      </c>
      <c r="I433" t="s">
        <v>132</v>
      </c>
      <c r="J433" t="s">
        <v>5929</v>
      </c>
      <c r="N433" t="e">
        <v>#N/A</v>
      </c>
    </row>
    <row r="434" spans="1:14" hidden="1" x14ac:dyDescent="0.25">
      <c r="A434" t="s">
        <v>5929</v>
      </c>
      <c r="B434" s="382" t="s">
        <v>3406</v>
      </c>
      <c r="C434" t="s">
        <v>2253</v>
      </c>
      <c r="E434" t="s">
        <v>2622</v>
      </c>
      <c r="F434" t="s">
        <v>131</v>
      </c>
      <c r="G434" t="s">
        <v>1626</v>
      </c>
      <c r="H434" t="s">
        <v>1626</v>
      </c>
      <c r="I434" t="s">
        <v>132</v>
      </c>
      <c r="J434" t="s">
        <v>5929</v>
      </c>
      <c r="N434" t="e">
        <v>#N/A</v>
      </c>
    </row>
    <row r="435" spans="1:14" hidden="1" x14ac:dyDescent="0.25">
      <c r="A435" t="s">
        <v>5929</v>
      </c>
      <c r="B435" s="382" t="s">
        <v>3407</v>
      </c>
      <c r="C435" t="s">
        <v>2254</v>
      </c>
      <c r="E435" t="s">
        <v>2623</v>
      </c>
      <c r="F435" t="s">
        <v>131</v>
      </c>
      <c r="G435" t="s">
        <v>1626</v>
      </c>
      <c r="H435" t="s">
        <v>1626</v>
      </c>
      <c r="I435" t="s">
        <v>132</v>
      </c>
      <c r="J435" t="s">
        <v>5929</v>
      </c>
      <c r="N435" t="e">
        <v>#N/A</v>
      </c>
    </row>
    <row r="436" spans="1:14" hidden="1" x14ac:dyDescent="0.25">
      <c r="A436" t="s">
        <v>5929</v>
      </c>
      <c r="B436" s="382" t="s">
        <v>3408</v>
      </c>
      <c r="C436" t="s">
        <v>2255</v>
      </c>
      <c r="E436" t="s">
        <v>2624</v>
      </c>
      <c r="F436" t="s">
        <v>131</v>
      </c>
      <c r="G436" t="s">
        <v>1626</v>
      </c>
      <c r="H436" t="s">
        <v>1626</v>
      </c>
      <c r="I436" t="s">
        <v>132</v>
      </c>
      <c r="J436" t="s">
        <v>5929</v>
      </c>
      <c r="N436" t="e">
        <v>#N/A</v>
      </c>
    </row>
    <row r="437" spans="1:14" hidden="1" x14ac:dyDescent="0.25">
      <c r="A437" t="s">
        <v>5929</v>
      </c>
      <c r="B437" s="382" t="s">
        <v>3409</v>
      </c>
      <c r="C437" t="s">
        <v>932</v>
      </c>
      <c r="E437" t="s">
        <v>933</v>
      </c>
      <c r="F437" t="s">
        <v>131</v>
      </c>
      <c r="G437" t="s">
        <v>1626</v>
      </c>
      <c r="H437" t="s">
        <v>1626</v>
      </c>
      <c r="I437" t="s">
        <v>132</v>
      </c>
      <c r="J437" t="s">
        <v>5929</v>
      </c>
      <c r="N437" t="e">
        <v>#N/A</v>
      </c>
    </row>
    <row r="438" spans="1:14" hidden="1" x14ac:dyDescent="0.25">
      <c r="A438" t="s">
        <v>5929</v>
      </c>
      <c r="B438" s="382" t="s">
        <v>3410</v>
      </c>
      <c r="C438" s="382" t="s">
        <v>2256</v>
      </c>
      <c r="D438" s="382"/>
      <c r="E438" s="382" t="s">
        <v>2625</v>
      </c>
      <c r="F438" t="s">
        <v>131</v>
      </c>
      <c r="G438" t="s">
        <v>1626</v>
      </c>
      <c r="H438" t="s">
        <v>1626</v>
      </c>
      <c r="I438" t="s">
        <v>132</v>
      </c>
      <c r="J438" t="s">
        <v>5929</v>
      </c>
      <c r="N438" t="e">
        <v>#N/A</v>
      </c>
    </row>
    <row r="439" spans="1:14" hidden="1" x14ac:dyDescent="0.25">
      <c r="A439" t="s">
        <v>5929</v>
      </c>
      <c r="B439" s="382" t="s">
        <v>3411</v>
      </c>
      <c r="C439" s="382" t="s">
        <v>2257</v>
      </c>
      <c r="D439" s="382"/>
      <c r="E439" s="382" t="s">
        <v>2626</v>
      </c>
      <c r="F439" t="s">
        <v>131</v>
      </c>
      <c r="G439" t="s">
        <v>1626</v>
      </c>
      <c r="H439" t="s">
        <v>1626</v>
      </c>
      <c r="I439" t="s">
        <v>132</v>
      </c>
      <c r="J439" t="s">
        <v>5929</v>
      </c>
      <c r="N439" t="e">
        <v>#N/A</v>
      </c>
    </row>
    <row r="440" spans="1:14" hidden="1" x14ac:dyDescent="0.25">
      <c r="A440" t="s">
        <v>5929</v>
      </c>
      <c r="B440" s="382" t="s">
        <v>3412</v>
      </c>
      <c r="C440" s="382" t="s">
        <v>2258</v>
      </c>
      <c r="E440" s="382" t="s">
        <v>2627</v>
      </c>
      <c r="F440" t="s">
        <v>131</v>
      </c>
      <c r="G440" t="s">
        <v>1626</v>
      </c>
      <c r="H440" t="s">
        <v>1626</v>
      </c>
      <c r="I440" t="s">
        <v>132</v>
      </c>
      <c r="J440" t="s">
        <v>5929</v>
      </c>
      <c r="N440" t="e">
        <v>#N/A</v>
      </c>
    </row>
    <row r="441" spans="1:14" hidden="1" x14ac:dyDescent="0.25">
      <c r="A441" t="s">
        <v>5929</v>
      </c>
      <c r="B441" s="382" t="s">
        <v>3413</v>
      </c>
      <c r="C441" t="s">
        <v>2259</v>
      </c>
      <c r="E441" t="s">
        <v>2628</v>
      </c>
      <c r="F441" t="s">
        <v>131</v>
      </c>
      <c r="G441" t="s">
        <v>1625</v>
      </c>
      <c r="H441" s="5" t="s">
        <v>934</v>
      </c>
      <c r="I441" t="s">
        <v>132</v>
      </c>
      <c r="J441" t="s">
        <v>5929</v>
      </c>
      <c r="N441" t="e">
        <v>#N/A</v>
      </c>
    </row>
    <row r="442" spans="1:14" hidden="1" x14ac:dyDescent="0.25">
      <c r="A442" t="s">
        <v>5929</v>
      </c>
      <c r="B442" s="382" t="s">
        <v>3414</v>
      </c>
      <c r="C442" s="382" t="s">
        <v>937</v>
      </c>
      <c r="D442" s="382"/>
      <c r="E442" s="382" t="s">
        <v>938</v>
      </c>
      <c r="F442" t="s">
        <v>131</v>
      </c>
      <c r="G442" t="s">
        <v>1625</v>
      </c>
      <c r="H442" s="5" t="s">
        <v>934</v>
      </c>
      <c r="I442" t="s">
        <v>132</v>
      </c>
      <c r="J442" t="s">
        <v>5929</v>
      </c>
      <c r="N442" t="e">
        <v>#N/A</v>
      </c>
    </row>
    <row r="443" spans="1:14" hidden="1" x14ac:dyDescent="0.25">
      <c r="A443" t="s">
        <v>5929</v>
      </c>
      <c r="B443" s="382" t="s">
        <v>3415</v>
      </c>
      <c r="C443" t="s">
        <v>2260</v>
      </c>
      <c r="E443" t="s">
        <v>2629</v>
      </c>
      <c r="F443" t="s">
        <v>131</v>
      </c>
      <c r="G443" t="s">
        <v>1625</v>
      </c>
      <c r="H443" s="5" t="s">
        <v>934</v>
      </c>
      <c r="I443" t="s">
        <v>132</v>
      </c>
      <c r="J443" t="s">
        <v>5929</v>
      </c>
      <c r="N443" t="e">
        <v>#N/A</v>
      </c>
    </row>
    <row r="444" spans="1:14" hidden="1" x14ac:dyDescent="0.25">
      <c r="A444" t="s">
        <v>5929</v>
      </c>
      <c r="B444" s="382" t="s">
        <v>3416</v>
      </c>
      <c r="C444" t="s">
        <v>2261</v>
      </c>
      <c r="E444" t="s">
        <v>2630</v>
      </c>
      <c r="F444" t="s">
        <v>131</v>
      </c>
      <c r="G444" t="s">
        <v>1625</v>
      </c>
      <c r="H444" s="5" t="s">
        <v>934</v>
      </c>
      <c r="I444" t="s">
        <v>132</v>
      </c>
      <c r="J444" t="s">
        <v>5929</v>
      </c>
      <c r="N444" t="e">
        <v>#N/A</v>
      </c>
    </row>
    <row r="445" spans="1:14" hidden="1" x14ac:dyDescent="0.25">
      <c r="A445" t="s">
        <v>5929</v>
      </c>
      <c r="B445" s="382" t="s">
        <v>3417</v>
      </c>
      <c r="C445" t="s">
        <v>3418</v>
      </c>
      <c r="E445" t="s">
        <v>3419</v>
      </c>
      <c r="F445" t="s">
        <v>131</v>
      </c>
      <c r="G445" t="s">
        <v>1625</v>
      </c>
      <c r="H445" s="5" t="s">
        <v>934</v>
      </c>
      <c r="I445" t="s">
        <v>132</v>
      </c>
      <c r="J445" t="s">
        <v>5929</v>
      </c>
      <c r="N445" t="e">
        <v>#N/A</v>
      </c>
    </row>
    <row r="446" spans="1:14" hidden="1" x14ac:dyDescent="0.25">
      <c r="A446" t="s">
        <v>5929</v>
      </c>
      <c r="B446" s="382" t="s">
        <v>3420</v>
      </c>
      <c r="C446" t="s">
        <v>3421</v>
      </c>
      <c r="E446" t="s">
        <v>3422</v>
      </c>
      <c r="F446" t="s">
        <v>131</v>
      </c>
      <c r="G446" t="s">
        <v>1625</v>
      </c>
      <c r="H446" s="5" t="s">
        <v>934</v>
      </c>
      <c r="I446" t="s">
        <v>132</v>
      </c>
      <c r="J446" t="s">
        <v>5929</v>
      </c>
      <c r="N446" t="e">
        <v>#N/A</v>
      </c>
    </row>
    <row r="447" spans="1:14" hidden="1" x14ac:dyDescent="0.25">
      <c r="A447" t="s">
        <v>5929</v>
      </c>
      <c r="B447" s="382" t="s">
        <v>3423</v>
      </c>
      <c r="C447" t="s">
        <v>2262</v>
      </c>
      <c r="E447" t="s">
        <v>2631</v>
      </c>
      <c r="F447" t="s">
        <v>131</v>
      </c>
      <c r="G447" t="s">
        <v>1625</v>
      </c>
      <c r="H447" s="5" t="s">
        <v>934</v>
      </c>
      <c r="I447" t="s">
        <v>132</v>
      </c>
      <c r="J447" t="s">
        <v>5929</v>
      </c>
      <c r="N447" t="e">
        <v>#N/A</v>
      </c>
    </row>
    <row r="448" spans="1:14" hidden="1" x14ac:dyDescent="0.25">
      <c r="A448" t="s">
        <v>5929</v>
      </c>
      <c r="B448" s="382" t="s">
        <v>3424</v>
      </c>
      <c r="C448" t="s">
        <v>3425</v>
      </c>
      <c r="E448" t="s">
        <v>3426</v>
      </c>
      <c r="F448" t="s">
        <v>131</v>
      </c>
      <c r="G448" t="s">
        <v>1625</v>
      </c>
      <c r="H448" s="5" t="s">
        <v>934</v>
      </c>
      <c r="I448" t="s">
        <v>132</v>
      </c>
      <c r="J448" t="s">
        <v>5929</v>
      </c>
      <c r="N448" t="e">
        <v>#N/A</v>
      </c>
    </row>
    <row r="449" spans="1:14" hidden="1" x14ac:dyDescent="0.25">
      <c r="A449" t="s">
        <v>5929</v>
      </c>
      <c r="B449" s="382" t="s">
        <v>3427</v>
      </c>
      <c r="C449" t="s">
        <v>940</v>
      </c>
      <c r="E449" t="s">
        <v>1407</v>
      </c>
      <c r="F449" t="s">
        <v>131</v>
      </c>
      <c r="G449" t="s">
        <v>1625</v>
      </c>
      <c r="H449" s="5" t="s">
        <v>934</v>
      </c>
      <c r="I449" t="s">
        <v>132</v>
      </c>
      <c r="J449" t="s">
        <v>5929</v>
      </c>
      <c r="N449" t="e">
        <v>#N/A</v>
      </c>
    </row>
    <row r="450" spans="1:14" hidden="1" x14ac:dyDescent="0.25">
      <c r="A450" t="s">
        <v>5929</v>
      </c>
      <c r="B450" s="382" t="s">
        <v>3428</v>
      </c>
      <c r="C450" t="s">
        <v>3429</v>
      </c>
      <c r="E450" t="s">
        <v>3430</v>
      </c>
      <c r="F450" t="s">
        <v>131</v>
      </c>
      <c r="G450" t="s">
        <v>1625</v>
      </c>
      <c r="H450" s="5" t="s">
        <v>934</v>
      </c>
      <c r="I450" t="s">
        <v>132</v>
      </c>
      <c r="J450" t="s">
        <v>5929</v>
      </c>
      <c r="N450" t="e">
        <v>#N/A</v>
      </c>
    </row>
    <row r="451" spans="1:14" hidden="1" x14ac:dyDescent="0.25">
      <c r="A451" t="s">
        <v>5929</v>
      </c>
      <c r="B451" s="382" t="s">
        <v>3431</v>
      </c>
      <c r="C451" s="382" t="s">
        <v>2263</v>
      </c>
      <c r="D451" s="382"/>
      <c r="E451" s="382" t="s">
        <v>2632</v>
      </c>
      <c r="F451" t="s">
        <v>131</v>
      </c>
      <c r="G451" t="s">
        <v>1625</v>
      </c>
      <c r="H451" s="5" t="s">
        <v>934</v>
      </c>
      <c r="I451" t="s">
        <v>132</v>
      </c>
      <c r="J451" t="s">
        <v>5929</v>
      </c>
      <c r="N451" t="e">
        <v>#N/A</v>
      </c>
    </row>
    <row r="452" spans="1:14" hidden="1" x14ac:dyDescent="0.25">
      <c r="A452" t="s">
        <v>5929</v>
      </c>
      <c r="B452" s="382" t="s">
        <v>3432</v>
      </c>
      <c r="C452" t="s">
        <v>2264</v>
      </c>
      <c r="E452" t="s">
        <v>2633</v>
      </c>
      <c r="F452" t="s">
        <v>131</v>
      </c>
      <c r="G452" t="s">
        <v>1625</v>
      </c>
      <c r="H452" s="5" t="s">
        <v>934</v>
      </c>
      <c r="I452" t="s">
        <v>132</v>
      </c>
      <c r="J452" t="s">
        <v>5929</v>
      </c>
      <c r="N452" t="e">
        <v>#N/A</v>
      </c>
    </row>
    <row r="453" spans="1:14" hidden="1" x14ac:dyDescent="0.25">
      <c r="A453" t="s">
        <v>5929</v>
      </c>
      <c r="B453" s="382" t="s">
        <v>3433</v>
      </c>
      <c r="C453" t="s">
        <v>2265</v>
      </c>
      <c r="E453" t="s">
        <v>2634</v>
      </c>
      <c r="F453" t="s">
        <v>131</v>
      </c>
      <c r="G453" t="s">
        <v>1625</v>
      </c>
      <c r="H453" s="5" t="s">
        <v>934</v>
      </c>
      <c r="I453" t="s">
        <v>132</v>
      </c>
      <c r="J453" t="s">
        <v>5929</v>
      </c>
      <c r="N453" t="e">
        <v>#N/A</v>
      </c>
    </row>
    <row r="454" spans="1:14" hidden="1" x14ac:dyDescent="0.25">
      <c r="A454" t="s">
        <v>5929</v>
      </c>
      <c r="B454" s="382" t="s">
        <v>3434</v>
      </c>
      <c r="C454" s="382" t="s">
        <v>2266</v>
      </c>
      <c r="D454" s="382"/>
      <c r="E454" s="382" t="s">
        <v>2635</v>
      </c>
      <c r="F454" t="s">
        <v>131</v>
      </c>
      <c r="G454" t="s">
        <v>1625</v>
      </c>
      <c r="H454" s="5" t="s">
        <v>934</v>
      </c>
      <c r="I454" t="s">
        <v>132</v>
      </c>
      <c r="J454" t="s">
        <v>5929</v>
      </c>
      <c r="N454" t="e">
        <v>#N/A</v>
      </c>
    </row>
    <row r="455" spans="1:14" hidden="1" x14ac:dyDescent="0.25">
      <c r="A455" t="s">
        <v>5929</v>
      </c>
      <c r="B455" s="382" t="s">
        <v>3435</v>
      </c>
      <c r="C455" s="382" t="s">
        <v>3436</v>
      </c>
      <c r="E455" s="382" t="s">
        <v>3437</v>
      </c>
      <c r="F455" t="s">
        <v>131</v>
      </c>
      <c r="G455" t="s">
        <v>1625</v>
      </c>
      <c r="H455" s="5" t="s">
        <v>934</v>
      </c>
      <c r="I455" t="s">
        <v>132</v>
      </c>
      <c r="J455" t="s">
        <v>5929</v>
      </c>
      <c r="N455" t="e">
        <v>#N/A</v>
      </c>
    </row>
    <row r="456" spans="1:14" hidden="1" x14ac:dyDescent="0.25">
      <c r="A456" t="s">
        <v>5929</v>
      </c>
      <c r="B456" s="382" t="s">
        <v>3438</v>
      </c>
      <c r="C456" t="s">
        <v>3439</v>
      </c>
      <c r="E456" t="s">
        <v>3440</v>
      </c>
      <c r="F456" t="s">
        <v>131</v>
      </c>
      <c r="G456" t="s">
        <v>1625</v>
      </c>
      <c r="H456" s="5" t="s">
        <v>934</v>
      </c>
      <c r="I456" t="s">
        <v>132</v>
      </c>
      <c r="J456" t="s">
        <v>5929</v>
      </c>
      <c r="N456" t="e">
        <v>#N/A</v>
      </c>
    </row>
    <row r="457" spans="1:14" hidden="1" x14ac:dyDescent="0.25">
      <c r="A457">
        <v>6</v>
      </c>
      <c r="B457" s="382" t="s">
        <v>5847</v>
      </c>
      <c r="C457" t="s">
        <v>5691</v>
      </c>
      <c r="D457" t="s">
        <v>5747</v>
      </c>
      <c r="E457" t="s">
        <v>5352</v>
      </c>
      <c r="F457" t="s">
        <v>131</v>
      </c>
      <c r="G457" t="s">
        <v>3002</v>
      </c>
      <c r="H457" t="s">
        <v>1666</v>
      </c>
      <c r="I457" t="s">
        <v>132</v>
      </c>
      <c r="J457" t="s">
        <v>5929</v>
      </c>
      <c r="N457" t="e">
        <v>#N/A</v>
      </c>
    </row>
    <row r="458" spans="1:14" hidden="1" x14ac:dyDescent="0.25">
      <c r="A458" t="s">
        <v>5929</v>
      </c>
      <c r="B458" s="382" t="s">
        <v>3441</v>
      </c>
      <c r="C458" s="382" t="s">
        <v>3442</v>
      </c>
      <c r="E458" s="382" t="s">
        <v>1508</v>
      </c>
      <c r="F458" t="s">
        <v>131</v>
      </c>
      <c r="G458" t="s">
        <v>3002</v>
      </c>
      <c r="H458" t="s">
        <v>1666</v>
      </c>
      <c r="I458" t="s">
        <v>132</v>
      </c>
      <c r="J458" t="s">
        <v>5929</v>
      </c>
      <c r="N458" t="e">
        <v>#N/A</v>
      </c>
    </row>
    <row r="459" spans="1:14" hidden="1" x14ac:dyDescent="0.25">
      <c r="A459" t="s">
        <v>5929</v>
      </c>
      <c r="B459" s="382" t="s">
        <v>5459</v>
      </c>
      <c r="C459" s="382" t="s">
        <v>5298</v>
      </c>
      <c r="E459" s="382" t="s">
        <v>5352</v>
      </c>
      <c r="F459" t="s">
        <v>131</v>
      </c>
      <c r="G459" t="s">
        <v>3002</v>
      </c>
      <c r="H459" t="s">
        <v>1666</v>
      </c>
      <c r="I459" t="s">
        <v>132</v>
      </c>
      <c r="J459" t="s">
        <v>5929</v>
      </c>
      <c r="N459" t="e">
        <v>#N/A</v>
      </c>
    </row>
    <row r="460" spans="1:14" hidden="1" x14ac:dyDescent="0.25">
      <c r="A460">
        <v>6</v>
      </c>
      <c r="B460" s="382" t="s">
        <v>5848</v>
      </c>
      <c r="C460" s="382" t="s">
        <v>5692</v>
      </c>
      <c r="D460" s="382" t="s">
        <v>5748</v>
      </c>
      <c r="E460" s="406" t="s">
        <v>4669</v>
      </c>
      <c r="F460" t="s">
        <v>131</v>
      </c>
      <c r="G460" t="s">
        <v>3034</v>
      </c>
      <c r="H460" t="s">
        <v>3034</v>
      </c>
      <c r="I460" t="s">
        <v>136</v>
      </c>
      <c r="J460" t="s">
        <v>5929</v>
      </c>
      <c r="N460" t="e">
        <v>#N/A</v>
      </c>
    </row>
    <row r="461" spans="1:14" hidden="1" x14ac:dyDescent="0.25">
      <c r="A461" t="s">
        <v>5929</v>
      </c>
      <c r="B461" s="382" t="s">
        <v>3443</v>
      </c>
      <c r="C461" s="382" t="s">
        <v>2267</v>
      </c>
      <c r="E461" s="382" t="s">
        <v>2636</v>
      </c>
      <c r="F461" t="s">
        <v>131</v>
      </c>
      <c r="G461" t="s">
        <v>3034</v>
      </c>
      <c r="H461" t="s">
        <v>3034</v>
      </c>
      <c r="I461" t="s">
        <v>136</v>
      </c>
      <c r="J461" t="s">
        <v>5929</v>
      </c>
      <c r="N461" t="e">
        <v>#N/A</v>
      </c>
    </row>
    <row r="462" spans="1:14" hidden="1" x14ac:dyDescent="0.25">
      <c r="A462" t="s">
        <v>5929</v>
      </c>
      <c r="B462" s="382" t="s">
        <v>3444</v>
      </c>
      <c r="C462" s="382" t="s">
        <v>2268</v>
      </c>
      <c r="E462" s="382" t="s">
        <v>2637</v>
      </c>
      <c r="F462" t="s">
        <v>131</v>
      </c>
      <c r="G462" t="s">
        <v>3002</v>
      </c>
      <c r="H462" t="s">
        <v>1666</v>
      </c>
      <c r="I462" t="s">
        <v>132</v>
      </c>
      <c r="J462" t="s">
        <v>5929</v>
      </c>
      <c r="N462" t="e">
        <v>#N/A</v>
      </c>
    </row>
    <row r="463" spans="1:14" hidden="1" x14ac:dyDescent="0.25">
      <c r="A463" t="s">
        <v>5929</v>
      </c>
      <c r="B463" s="382" t="s">
        <v>3445</v>
      </c>
      <c r="C463" s="382" t="s">
        <v>2269</v>
      </c>
      <c r="E463" s="382" t="s">
        <v>2638</v>
      </c>
      <c r="F463" t="s">
        <v>131</v>
      </c>
      <c r="G463" t="s">
        <v>3002</v>
      </c>
      <c r="H463" t="s">
        <v>1666</v>
      </c>
      <c r="I463" t="s">
        <v>132</v>
      </c>
      <c r="J463" t="s">
        <v>5929</v>
      </c>
      <c r="N463" t="e">
        <v>#N/A</v>
      </c>
    </row>
    <row r="464" spans="1:14" hidden="1" x14ac:dyDescent="0.25">
      <c r="A464" t="s">
        <v>5929</v>
      </c>
      <c r="B464" s="382" t="s">
        <v>3446</v>
      </c>
      <c r="C464" s="382" t="s">
        <v>2270</v>
      </c>
      <c r="E464" s="382" t="s">
        <v>2638</v>
      </c>
      <c r="F464" t="s">
        <v>131</v>
      </c>
      <c r="G464" t="s">
        <v>3002</v>
      </c>
      <c r="H464" t="s">
        <v>1666</v>
      </c>
      <c r="I464" t="s">
        <v>132</v>
      </c>
      <c r="J464" t="s">
        <v>5929</v>
      </c>
      <c r="N464" t="e">
        <v>#N/A</v>
      </c>
    </row>
    <row r="465" spans="1:14" hidden="1" x14ac:dyDescent="0.25">
      <c r="A465" t="s">
        <v>5929</v>
      </c>
      <c r="B465" s="382" t="s">
        <v>5460</v>
      </c>
      <c r="C465" t="s">
        <v>4467</v>
      </c>
      <c r="E465" t="s">
        <v>4477</v>
      </c>
      <c r="F465" t="s">
        <v>131</v>
      </c>
      <c r="G465" t="s">
        <v>3002</v>
      </c>
      <c r="H465" t="s">
        <v>1666</v>
      </c>
      <c r="I465" t="s">
        <v>132</v>
      </c>
      <c r="J465" t="s">
        <v>5929</v>
      </c>
      <c r="N465" t="e">
        <v>#N/A</v>
      </c>
    </row>
    <row r="466" spans="1:14" hidden="1" x14ac:dyDescent="0.25">
      <c r="A466" t="s">
        <v>5929</v>
      </c>
      <c r="B466" s="382" t="s">
        <v>3447</v>
      </c>
      <c r="C466" t="s">
        <v>3448</v>
      </c>
      <c r="E466" t="s">
        <v>3449</v>
      </c>
      <c r="F466" t="s">
        <v>131</v>
      </c>
      <c r="G466" t="s">
        <v>3002</v>
      </c>
      <c r="H466" t="s">
        <v>1666</v>
      </c>
      <c r="I466" t="s">
        <v>132</v>
      </c>
      <c r="J466" t="s">
        <v>5929</v>
      </c>
      <c r="N466" t="e">
        <v>#N/A</v>
      </c>
    </row>
    <row r="467" spans="1:14" hidden="1" x14ac:dyDescent="0.25">
      <c r="A467" t="s">
        <v>5929</v>
      </c>
      <c r="B467" s="382" t="s">
        <v>3450</v>
      </c>
      <c r="C467" t="s">
        <v>2271</v>
      </c>
      <c r="E467" t="s">
        <v>2639</v>
      </c>
      <c r="F467" t="s">
        <v>131</v>
      </c>
      <c r="G467" t="s">
        <v>3002</v>
      </c>
      <c r="H467" t="s">
        <v>1666</v>
      </c>
      <c r="I467" t="s">
        <v>132</v>
      </c>
      <c r="J467" t="s">
        <v>5929</v>
      </c>
      <c r="N467" t="e">
        <v>#N/A</v>
      </c>
    </row>
    <row r="468" spans="1:14" hidden="1" x14ac:dyDescent="0.25">
      <c r="A468" t="s">
        <v>5929</v>
      </c>
      <c r="B468" s="382" t="s">
        <v>3451</v>
      </c>
      <c r="C468" t="s">
        <v>2272</v>
      </c>
      <c r="E468" t="s">
        <v>2640</v>
      </c>
      <c r="F468" t="s">
        <v>131</v>
      </c>
      <c r="G468" t="s">
        <v>3002</v>
      </c>
      <c r="H468" t="s">
        <v>1666</v>
      </c>
      <c r="I468" t="s">
        <v>132</v>
      </c>
      <c r="J468" t="s">
        <v>5929</v>
      </c>
      <c r="N468" t="e">
        <v>#N/A</v>
      </c>
    </row>
    <row r="469" spans="1:14" hidden="1" x14ac:dyDescent="0.25">
      <c r="A469" t="s">
        <v>5929</v>
      </c>
      <c r="B469" s="382" t="s">
        <v>3452</v>
      </c>
      <c r="C469" t="s">
        <v>2273</v>
      </c>
      <c r="E469" t="s">
        <v>2641</v>
      </c>
      <c r="F469" t="s">
        <v>131</v>
      </c>
      <c r="G469" t="s">
        <v>3002</v>
      </c>
      <c r="H469" t="s">
        <v>1666</v>
      </c>
      <c r="I469" t="s">
        <v>132</v>
      </c>
      <c r="J469" t="s">
        <v>5929</v>
      </c>
      <c r="N469" t="e">
        <v>#N/A</v>
      </c>
    </row>
    <row r="470" spans="1:14" hidden="1" x14ac:dyDescent="0.25">
      <c r="A470" t="s">
        <v>5929</v>
      </c>
      <c r="B470" s="382" t="s">
        <v>3453</v>
      </c>
      <c r="C470" t="s">
        <v>2274</v>
      </c>
      <c r="E470" t="s">
        <v>2641</v>
      </c>
      <c r="F470" t="s">
        <v>131</v>
      </c>
      <c r="G470" t="s">
        <v>3002</v>
      </c>
      <c r="H470" t="s">
        <v>1666</v>
      </c>
      <c r="I470" t="s">
        <v>132</v>
      </c>
      <c r="J470" t="s">
        <v>5929</v>
      </c>
      <c r="N470" t="e">
        <v>#N/A</v>
      </c>
    </row>
    <row r="471" spans="1:14" hidden="1" x14ac:dyDescent="0.25">
      <c r="A471" t="s">
        <v>5929</v>
      </c>
      <c r="B471" s="382" t="s">
        <v>3454</v>
      </c>
      <c r="C471" t="s">
        <v>2275</v>
      </c>
      <c r="E471" t="s">
        <v>2642</v>
      </c>
      <c r="F471" t="s">
        <v>131</v>
      </c>
      <c r="G471" t="s">
        <v>3002</v>
      </c>
      <c r="H471" t="s">
        <v>1666</v>
      </c>
      <c r="I471" t="s">
        <v>132</v>
      </c>
      <c r="J471" t="s">
        <v>5929</v>
      </c>
      <c r="N471" t="e">
        <v>#N/A</v>
      </c>
    </row>
    <row r="472" spans="1:14" hidden="1" x14ac:dyDescent="0.25">
      <c r="A472" t="s">
        <v>5929</v>
      </c>
      <c r="B472" s="382" t="s">
        <v>3455</v>
      </c>
      <c r="C472" t="s">
        <v>2276</v>
      </c>
      <c r="E472" t="s">
        <v>2643</v>
      </c>
      <c r="F472" t="s">
        <v>131</v>
      </c>
      <c r="G472" t="s">
        <v>3002</v>
      </c>
      <c r="H472" t="s">
        <v>1666</v>
      </c>
      <c r="I472" t="s">
        <v>132</v>
      </c>
      <c r="J472" t="s">
        <v>5929</v>
      </c>
      <c r="N472" t="e">
        <v>#N/A</v>
      </c>
    </row>
    <row r="473" spans="1:14" hidden="1" x14ac:dyDescent="0.25">
      <c r="A473" t="s">
        <v>5929</v>
      </c>
      <c r="B473" s="382" t="s">
        <v>3456</v>
      </c>
      <c r="C473" t="s">
        <v>942</v>
      </c>
      <c r="E473" t="s">
        <v>943</v>
      </c>
      <c r="F473" t="s">
        <v>131</v>
      </c>
      <c r="G473" t="s">
        <v>3002</v>
      </c>
      <c r="H473" t="s">
        <v>1666</v>
      </c>
      <c r="I473" t="s">
        <v>132</v>
      </c>
      <c r="J473" t="s">
        <v>5929</v>
      </c>
      <c r="N473" t="e">
        <v>#N/A</v>
      </c>
    </row>
    <row r="474" spans="1:14" hidden="1" x14ac:dyDescent="0.25">
      <c r="A474" t="s">
        <v>5929</v>
      </c>
      <c r="B474" s="382" t="s">
        <v>3457</v>
      </c>
      <c r="C474" s="382" t="s">
        <v>944</v>
      </c>
      <c r="D474" s="382"/>
      <c r="E474" s="382" t="s">
        <v>945</v>
      </c>
      <c r="F474" t="s">
        <v>131</v>
      </c>
      <c r="G474" t="s">
        <v>3002</v>
      </c>
      <c r="H474" t="s">
        <v>1666</v>
      </c>
      <c r="I474" t="s">
        <v>132</v>
      </c>
      <c r="J474" t="s">
        <v>5929</v>
      </c>
      <c r="N474" t="e">
        <v>#N/A</v>
      </c>
    </row>
    <row r="475" spans="1:14" hidden="1" x14ac:dyDescent="0.25">
      <c r="A475" t="s">
        <v>5929</v>
      </c>
      <c r="B475" s="382" t="s">
        <v>3458</v>
      </c>
      <c r="C475" t="s">
        <v>2277</v>
      </c>
      <c r="E475" t="s">
        <v>2644</v>
      </c>
      <c r="F475" t="s">
        <v>131</v>
      </c>
      <c r="G475" t="s">
        <v>3002</v>
      </c>
      <c r="H475" t="s">
        <v>1666</v>
      </c>
      <c r="I475" t="s">
        <v>132</v>
      </c>
      <c r="J475" t="s">
        <v>5929</v>
      </c>
      <c r="N475" t="e">
        <v>#N/A</v>
      </c>
    </row>
    <row r="476" spans="1:14" hidden="1" x14ac:dyDescent="0.25">
      <c r="A476" t="s">
        <v>5929</v>
      </c>
      <c r="B476" s="382" t="s">
        <v>3459</v>
      </c>
      <c r="C476" t="s">
        <v>3460</v>
      </c>
      <c r="E476" t="s">
        <v>3461</v>
      </c>
      <c r="F476" t="s">
        <v>131</v>
      </c>
      <c r="G476" t="s">
        <v>3002</v>
      </c>
      <c r="H476" t="s">
        <v>1666</v>
      </c>
      <c r="I476" t="s">
        <v>132</v>
      </c>
      <c r="J476" t="s">
        <v>5929</v>
      </c>
      <c r="N476" t="e">
        <v>#N/A</v>
      </c>
    </row>
    <row r="477" spans="1:14" hidden="1" x14ac:dyDescent="0.25">
      <c r="A477" t="s">
        <v>5929</v>
      </c>
      <c r="B477" s="382" t="s">
        <v>3462</v>
      </c>
      <c r="C477" s="382" t="s">
        <v>946</v>
      </c>
      <c r="E477" s="382" t="s">
        <v>947</v>
      </c>
      <c r="F477" t="s">
        <v>131</v>
      </c>
      <c r="G477" t="s">
        <v>3002</v>
      </c>
      <c r="H477" t="s">
        <v>1666</v>
      </c>
      <c r="I477" t="s">
        <v>132</v>
      </c>
      <c r="J477" t="s">
        <v>5929</v>
      </c>
      <c r="N477" t="e">
        <v>#N/A</v>
      </c>
    </row>
    <row r="478" spans="1:14" hidden="1" x14ac:dyDescent="0.25">
      <c r="A478" t="s">
        <v>5929</v>
      </c>
      <c r="B478" s="382" t="s">
        <v>5461</v>
      </c>
      <c r="C478" t="s">
        <v>5299</v>
      </c>
      <c r="E478" t="s">
        <v>5353</v>
      </c>
      <c r="F478" t="s">
        <v>131</v>
      </c>
      <c r="G478" t="s">
        <v>3002</v>
      </c>
      <c r="H478" t="s">
        <v>1666</v>
      </c>
      <c r="I478" t="s">
        <v>132</v>
      </c>
      <c r="J478" t="s">
        <v>5929</v>
      </c>
      <c r="N478" t="e">
        <v>#N/A</v>
      </c>
    </row>
    <row r="479" spans="1:14" hidden="1" x14ac:dyDescent="0.25">
      <c r="A479" t="s">
        <v>5929</v>
      </c>
      <c r="B479" s="382" t="s">
        <v>3463</v>
      </c>
      <c r="C479" t="s">
        <v>948</v>
      </c>
      <c r="E479" t="s">
        <v>949</v>
      </c>
      <c r="F479" t="s">
        <v>131</v>
      </c>
      <c r="G479" t="s">
        <v>3002</v>
      </c>
      <c r="H479" t="s">
        <v>1666</v>
      </c>
      <c r="I479" t="s">
        <v>132</v>
      </c>
      <c r="J479" t="s">
        <v>5929</v>
      </c>
      <c r="N479" t="e">
        <v>#N/A</v>
      </c>
    </row>
    <row r="480" spans="1:14" hidden="1" x14ac:dyDescent="0.25">
      <c r="A480" t="s">
        <v>5929</v>
      </c>
      <c r="B480" s="382" t="s">
        <v>3464</v>
      </c>
      <c r="C480" s="382" t="s">
        <v>3465</v>
      </c>
      <c r="E480" s="382" t="s">
        <v>3466</v>
      </c>
      <c r="F480" t="s">
        <v>131</v>
      </c>
      <c r="G480" t="s">
        <v>3002</v>
      </c>
      <c r="H480" t="s">
        <v>1666</v>
      </c>
      <c r="I480" t="s">
        <v>132</v>
      </c>
      <c r="J480" t="s">
        <v>5929</v>
      </c>
      <c r="N480" t="e">
        <v>#N/A</v>
      </c>
    </row>
    <row r="481" spans="1:14" hidden="1" x14ac:dyDescent="0.25">
      <c r="A481" t="s">
        <v>5929</v>
      </c>
      <c r="B481" s="382" t="s">
        <v>5462</v>
      </c>
      <c r="C481" s="382" t="s">
        <v>5300</v>
      </c>
      <c r="E481" s="382" t="s">
        <v>5354</v>
      </c>
      <c r="F481" t="s">
        <v>131</v>
      </c>
      <c r="G481" t="s">
        <v>3002</v>
      </c>
      <c r="H481" t="s">
        <v>1666</v>
      </c>
      <c r="I481" t="s">
        <v>132</v>
      </c>
      <c r="J481" t="s">
        <v>5929</v>
      </c>
      <c r="N481" t="e">
        <v>#N/A</v>
      </c>
    </row>
    <row r="482" spans="1:14" hidden="1" x14ac:dyDescent="0.25">
      <c r="A482" t="s">
        <v>5929</v>
      </c>
      <c r="B482" s="382" t="s">
        <v>5463</v>
      </c>
      <c r="C482" t="s">
        <v>5301</v>
      </c>
      <c r="E482" t="s">
        <v>5355</v>
      </c>
      <c r="F482" t="s">
        <v>131</v>
      </c>
      <c r="G482" t="s">
        <v>3002</v>
      </c>
      <c r="H482" t="s">
        <v>1666</v>
      </c>
      <c r="I482" t="s">
        <v>132</v>
      </c>
      <c r="J482" t="s">
        <v>5929</v>
      </c>
      <c r="N482" t="e">
        <v>#N/A</v>
      </c>
    </row>
    <row r="483" spans="1:14" hidden="1" x14ac:dyDescent="0.25">
      <c r="A483" t="s">
        <v>5929</v>
      </c>
      <c r="B483" s="382" t="s">
        <v>3467</v>
      </c>
      <c r="C483" s="382" t="s">
        <v>950</v>
      </c>
      <c r="E483" s="382" t="s">
        <v>951</v>
      </c>
      <c r="F483" t="s">
        <v>131</v>
      </c>
      <c r="G483" t="s">
        <v>3002</v>
      </c>
      <c r="H483" t="s">
        <v>1666</v>
      </c>
      <c r="I483" t="s">
        <v>132</v>
      </c>
      <c r="J483" t="s">
        <v>5929</v>
      </c>
      <c r="N483" t="e">
        <v>#N/A</v>
      </c>
    </row>
    <row r="484" spans="1:14" hidden="1" x14ac:dyDescent="0.25">
      <c r="A484" t="s">
        <v>5929</v>
      </c>
      <c r="B484" s="382" t="s">
        <v>3468</v>
      </c>
      <c r="C484" t="s">
        <v>952</v>
      </c>
      <c r="E484" t="s">
        <v>953</v>
      </c>
      <c r="F484" t="s">
        <v>131</v>
      </c>
      <c r="G484" t="s">
        <v>3002</v>
      </c>
      <c r="H484" t="s">
        <v>1666</v>
      </c>
      <c r="I484" t="s">
        <v>132</v>
      </c>
      <c r="J484" t="s">
        <v>5929</v>
      </c>
      <c r="N484" t="e">
        <v>#N/A</v>
      </c>
    </row>
    <row r="485" spans="1:14" hidden="1" x14ac:dyDescent="0.25">
      <c r="A485" t="s">
        <v>5929</v>
      </c>
      <c r="B485" s="382" t="s">
        <v>4761</v>
      </c>
      <c r="C485" s="382" t="s">
        <v>4468</v>
      </c>
      <c r="D485" s="382"/>
      <c r="E485" s="382" t="s">
        <v>4478</v>
      </c>
      <c r="F485" t="s">
        <v>131</v>
      </c>
      <c r="G485" t="s">
        <v>5382</v>
      </c>
      <c r="H485" t="s">
        <v>4613</v>
      </c>
      <c r="I485" t="s">
        <v>136</v>
      </c>
      <c r="J485" t="s">
        <v>5929</v>
      </c>
      <c r="N485" t="e">
        <v>#N/A</v>
      </c>
    </row>
    <row r="486" spans="1:14" hidden="1" x14ac:dyDescent="0.25">
      <c r="A486" t="s">
        <v>5929</v>
      </c>
      <c r="B486" s="382" t="s">
        <v>3469</v>
      </c>
      <c r="C486" t="s">
        <v>1512</v>
      </c>
      <c r="E486" t="s">
        <v>1513</v>
      </c>
      <c r="F486" t="s">
        <v>131</v>
      </c>
      <c r="G486" t="s">
        <v>3002</v>
      </c>
      <c r="H486" t="s">
        <v>1666</v>
      </c>
      <c r="I486" t="s">
        <v>132</v>
      </c>
      <c r="J486" t="s">
        <v>5929</v>
      </c>
      <c r="N486" t="e">
        <v>#N/A</v>
      </c>
    </row>
    <row r="487" spans="1:14" hidden="1" x14ac:dyDescent="0.25">
      <c r="A487" t="s">
        <v>5929</v>
      </c>
      <c r="B487" s="382" t="s">
        <v>3470</v>
      </c>
      <c r="C487" t="s">
        <v>2278</v>
      </c>
      <c r="E487" t="s">
        <v>2645</v>
      </c>
      <c r="F487" t="s">
        <v>131</v>
      </c>
      <c r="G487" t="s">
        <v>3002</v>
      </c>
      <c r="H487" t="s">
        <v>1666</v>
      </c>
      <c r="I487" t="s">
        <v>132</v>
      </c>
      <c r="J487" t="s">
        <v>5929</v>
      </c>
      <c r="N487" t="e">
        <v>#N/A</v>
      </c>
    </row>
    <row r="488" spans="1:14" hidden="1" x14ac:dyDescent="0.25">
      <c r="A488" t="s">
        <v>5929</v>
      </c>
      <c r="B488" s="382" t="s">
        <v>3471</v>
      </c>
      <c r="C488" t="s">
        <v>954</v>
      </c>
      <c r="E488" t="s">
        <v>955</v>
      </c>
      <c r="F488" t="s">
        <v>131</v>
      </c>
      <c r="G488" t="s">
        <v>3002</v>
      </c>
      <c r="H488" t="s">
        <v>1666</v>
      </c>
      <c r="I488" t="s">
        <v>132</v>
      </c>
      <c r="J488" t="s">
        <v>5929</v>
      </c>
      <c r="N488" t="e">
        <v>#N/A</v>
      </c>
    </row>
    <row r="489" spans="1:14" hidden="1" x14ac:dyDescent="0.25">
      <c r="A489" t="s">
        <v>5929</v>
      </c>
      <c r="B489" s="382" t="s">
        <v>3472</v>
      </c>
      <c r="C489" s="382" t="s">
        <v>956</v>
      </c>
      <c r="E489" s="382" t="s">
        <v>957</v>
      </c>
      <c r="F489" t="s">
        <v>131</v>
      </c>
      <c r="G489" t="s">
        <v>3002</v>
      </c>
      <c r="H489" t="s">
        <v>1666</v>
      </c>
      <c r="I489" t="s">
        <v>132</v>
      </c>
      <c r="J489" t="s">
        <v>5929</v>
      </c>
      <c r="N489" t="e">
        <v>#N/A</v>
      </c>
    </row>
    <row r="490" spans="1:14" hidden="1" x14ac:dyDescent="0.25">
      <c r="A490" t="s">
        <v>5929</v>
      </c>
      <c r="B490" s="382" t="s">
        <v>3473</v>
      </c>
      <c r="C490" s="382" t="s">
        <v>958</v>
      </c>
      <c r="E490" s="382" t="s">
        <v>959</v>
      </c>
      <c r="F490" t="s">
        <v>131</v>
      </c>
      <c r="G490" t="s">
        <v>3002</v>
      </c>
      <c r="H490" t="s">
        <v>1666</v>
      </c>
      <c r="I490" t="s">
        <v>132</v>
      </c>
      <c r="J490" t="s">
        <v>5929</v>
      </c>
      <c r="N490" t="e">
        <v>#N/A</v>
      </c>
    </row>
    <row r="491" spans="1:14" hidden="1" x14ac:dyDescent="0.25">
      <c r="A491" t="s">
        <v>5929</v>
      </c>
      <c r="B491" s="382" t="s">
        <v>3474</v>
      </c>
      <c r="C491" t="s">
        <v>960</v>
      </c>
      <c r="E491" t="s">
        <v>961</v>
      </c>
      <c r="F491" t="s">
        <v>131</v>
      </c>
      <c r="G491" t="s">
        <v>3002</v>
      </c>
      <c r="H491" t="s">
        <v>1666</v>
      </c>
      <c r="I491" t="s">
        <v>132</v>
      </c>
      <c r="J491" t="s">
        <v>5929</v>
      </c>
      <c r="N491" t="e">
        <v>#N/A</v>
      </c>
    </row>
    <row r="492" spans="1:14" hidden="1" x14ac:dyDescent="0.25">
      <c r="A492" t="s">
        <v>5929</v>
      </c>
      <c r="B492" s="382" t="s">
        <v>3475</v>
      </c>
      <c r="C492" s="382" t="s">
        <v>962</v>
      </c>
      <c r="E492" s="382" t="s">
        <v>963</v>
      </c>
      <c r="F492" t="s">
        <v>131</v>
      </c>
      <c r="G492" t="s">
        <v>3002</v>
      </c>
      <c r="H492" t="s">
        <v>1666</v>
      </c>
      <c r="I492" t="s">
        <v>132</v>
      </c>
      <c r="J492" t="s">
        <v>5929</v>
      </c>
      <c r="N492" t="e">
        <v>#N/A</v>
      </c>
    </row>
    <row r="493" spans="1:14" hidden="1" x14ac:dyDescent="0.25">
      <c r="A493" t="s">
        <v>5929</v>
      </c>
      <c r="B493" s="382" t="s">
        <v>3476</v>
      </c>
      <c r="C493" t="s">
        <v>3477</v>
      </c>
      <c r="E493" t="s">
        <v>4944</v>
      </c>
      <c r="F493" t="s">
        <v>131</v>
      </c>
      <c r="G493" t="s">
        <v>3002</v>
      </c>
      <c r="H493" t="s">
        <v>1666</v>
      </c>
      <c r="I493" t="s">
        <v>132</v>
      </c>
      <c r="J493" t="s">
        <v>5929</v>
      </c>
      <c r="N493" t="e">
        <v>#N/A</v>
      </c>
    </row>
    <row r="494" spans="1:14" hidden="1" x14ac:dyDescent="0.25">
      <c r="A494" t="s">
        <v>5929</v>
      </c>
      <c r="B494" s="382" t="s">
        <v>5464</v>
      </c>
      <c r="C494" s="382" t="s">
        <v>4505</v>
      </c>
      <c r="E494" s="382" t="s">
        <v>4511</v>
      </c>
      <c r="F494" t="s">
        <v>131</v>
      </c>
      <c r="G494" t="s">
        <v>3002</v>
      </c>
      <c r="H494" t="s">
        <v>1666</v>
      </c>
      <c r="I494" t="s">
        <v>132</v>
      </c>
      <c r="J494" t="s">
        <v>5929</v>
      </c>
      <c r="N494" t="e">
        <v>#N/A</v>
      </c>
    </row>
    <row r="495" spans="1:14" hidden="1" x14ac:dyDescent="0.25">
      <c r="A495" t="s">
        <v>5929</v>
      </c>
      <c r="B495" s="382" t="s">
        <v>3478</v>
      </c>
      <c r="C495" t="s">
        <v>3479</v>
      </c>
      <c r="E495" t="s">
        <v>3480</v>
      </c>
      <c r="F495" t="s">
        <v>131</v>
      </c>
      <c r="G495" t="s">
        <v>3002</v>
      </c>
      <c r="H495" t="s">
        <v>1666</v>
      </c>
      <c r="I495" t="s">
        <v>132</v>
      </c>
      <c r="J495" t="s">
        <v>5929</v>
      </c>
      <c r="N495" t="e">
        <v>#N/A</v>
      </c>
    </row>
    <row r="496" spans="1:14" hidden="1" x14ac:dyDescent="0.25">
      <c r="A496" t="s">
        <v>5929</v>
      </c>
      <c r="B496" s="382" t="s">
        <v>3481</v>
      </c>
      <c r="C496" t="s">
        <v>3482</v>
      </c>
      <c r="E496" t="s">
        <v>3483</v>
      </c>
      <c r="F496" t="s">
        <v>131</v>
      </c>
      <c r="G496" t="s">
        <v>3002</v>
      </c>
      <c r="H496" t="s">
        <v>1666</v>
      </c>
      <c r="I496" t="s">
        <v>132</v>
      </c>
      <c r="J496" t="s">
        <v>5929</v>
      </c>
      <c r="N496" t="e">
        <v>#N/A</v>
      </c>
    </row>
    <row r="497" spans="1:14" hidden="1" x14ac:dyDescent="0.25">
      <c r="A497" t="s">
        <v>5929</v>
      </c>
      <c r="B497" s="382" t="s">
        <v>5465</v>
      </c>
      <c r="C497" s="382" t="s">
        <v>4533</v>
      </c>
      <c r="E497" s="382" t="s">
        <v>4575</v>
      </c>
      <c r="F497" t="s">
        <v>131</v>
      </c>
      <c r="G497" t="s">
        <v>3002</v>
      </c>
      <c r="H497" t="s">
        <v>1666</v>
      </c>
      <c r="I497" t="s">
        <v>132</v>
      </c>
      <c r="J497" t="s">
        <v>5929</v>
      </c>
      <c r="N497" t="e">
        <v>#N/A</v>
      </c>
    </row>
    <row r="498" spans="1:14" hidden="1" x14ac:dyDescent="0.25">
      <c r="A498" t="s">
        <v>5929</v>
      </c>
      <c r="B498" s="382" t="s">
        <v>3484</v>
      </c>
      <c r="C498" s="382" t="s">
        <v>964</v>
      </c>
      <c r="E498" s="382" t="s">
        <v>965</v>
      </c>
      <c r="F498" t="s">
        <v>131</v>
      </c>
      <c r="G498" t="s">
        <v>3002</v>
      </c>
      <c r="H498" t="s">
        <v>1666</v>
      </c>
      <c r="I498" t="s">
        <v>132</v>
      </c>
      <c r="J498" t="s">
        <v>5929</v>
      </c>
      <c r="N498" t="e">
        <v>#N/A</v>
      </c>
    </row>
    <row r="499" spans="1:14" hidden="1" x14ac:dyDescent="0.25">
      <c r="A499" t="s">
        <v>5929</v>
      </c>
      <c r="B499" s="382" t="s">
        <v>3485</v>
      </c>
      <c r="C499" s="382" t="s">
        <v>3486</v>
      </c>
      <c r="E499" s="382" t="s">
        <v>3487</v>
      </c>
      <c r="F499" t="s">
        <v>131</v>
      </c>
      <c r="G499" t="s">
        <v>3002</v>
      </c>
      <c r="H499" t="s">
        <v>1666</v>
      </c>
      <c r="I499" t="s">
        <v>132</v>
      </c>
      <c r="J499" t="s">
        <v>5929</v>
      </c>
      <c r="N499" t="e">
        <v>#N/A</v>
      </c>
    </row>
    <row r="500" spans="1:14" hidden="1" x14ac:dyDescent="0.25">
      <c r="A500" t="s">
        <v>5929</v>
      </c>
      <c r="B500" s="382" t="s">
        <v>3488</v>
      </c>
      <c r="C500" t="s">
        <v>3489</v>
      </c>
      <c r="E500" t="s">
        <v>3490</v>
      </c>
      <c r="F500" t="s">
        <v>131</v>
      </c>
      <c r="G500" t="s">
        <v>3002</v>
      </c>
      <c r="H500" t="s">
        <v>1666</v>
      </c>
      <c r="I500" t="s">
        <v>132</v>
      </c>
      <c r="J500" t="s">
        <v>5929</v>
      </c>
      <c r="N500" t="e">
        <v>#N/A</v>
      </c>
    </row>
    <row r="501" spans="1:14" hidden="1" x14ac:dyDescent="0.25">
      <c r="A501" t="s">
        <v>5929</v>
      </c>
      <c r="B501" s="382" t="s">
        <v>5466</v>
      </c>
      <c r="C501" t="s">
        <v>4534</v>
      </c>
      <c r="E501" t="s">
        <v>5356</v>
      </c>
      <c r="F501" t="s">
        <v>131</v>
      </c>
      <c r="G501" t="s">
        <v>3002</v>
      </c>
      <c r="H501" t="s">
        <v>1666</v>
      </c>
      <c r="I501" t="s">
        <v>132</v>
      </c>
      <c r="J501" t="s">
        <v>5929</v>
      </c>
      <c r="N501" t="e">
        <v>#N/A</v>
      </c>
    </row>
    <row r="502" spans="1:14" hidden="1" x14ac:dyDescent="0.25">
      <c r="A502" t="s">
        <v>5929</v>
      </c>
      <c r="B502" s="382" t="s">
        <v>3491</v>
      </c>
      <c r="C502" t="s">
        <v>966</v>
      </c>
      <c r="E502" t="s">
        <v>967</v>
      </c>
      <c r="F502" t="s">
        <v>131</v>
      </c>
      <c r="G502" t="s">
        <v>5382</v>
      </c>
      <c r="H502" t="s">
        <v>4613</v>
      </c>
      <c r="I502" t="s">
        <v>136</v>
      </c>
      <c r="J502" t="s">
        <v>5929</v>
      </c>
      <c r="N502" t="e">
        <v>#N/A</v>
      </c>
    </row>
    <row r="503" spans="1:14" hidden="1" x14ac:dyDescent="0.25">
      <c r="A503" t="s">
        <v>5929</v>
      </c>
      <c r="B503" s="382" t="s">
        <v>3492</v>
      </c>
      <c r="C503" t="s">
        <v>968</v>
      </c>
      <c r="E503" t="s">
        <v>969</v>
      </c>
      <c r="F503" t="s">
        <v>131</v>
      </c>
      <c r="G503" t="s">
        <v>3002</v>
      </c>
      <c r="H503" t="s">
        <v>1666</v>
      </c>
      <c r="I503" t="s">
        <v>132</v>
      </c>
      <c r="J503" t="s">
        <v>5929</v>
      </c>
      <c r="N503" t="e">
        <v>#N/A</v>
      </c>
    </row>
    <row r="504" spans="1:14" hidden="1" x14ac:dyDescent="0.25">
      <c r="A504" t="s">
        <v>5929</v>
      </c>
      <c r="B504" s="382" t="s">
        <v>3493</v>
      </c>
      <c r="C504" t="s">
        <v>3494</v>
      </c>
      <c r="E504" t="s">
        <v>3495</v>
      </c>
      <c r="F504" t="s">
        <v>131</v>
      </c>
      <c r="G504" t="s">
        <v>3002</v>
      </c>
      <c r="H504" t="s">
        <v>1666</v>
      </c>
      <c r="I504" t="s">
        <v>132</v>
      </c>
      <c r="J504" t="s">
        <v>5929</v>
      </c>
      <c r="N504" t="e">
        <v>#N/A</v>
      </c>
    </row>
    <row r="505" spans="1:14" hidden="1" x14ac:dyDescent="0.25">
      <c r="A505" t="s">
        <v>5929</v>
      </c>
      <c r="B505" s="382" t="s">
        <v>3496</v>
      </c>
      <c r="C505" t="s">
        <v>3497</v>
      </c>
      <c r="E505" t="s">
        <v>3498</v>
      </c>
      <c r="F505" t="s">
        <v>131</v>
      </c>
      <c r="G505" t="s">
        <v>3002</v>
      </c>
      <c r="H505" t="s">
        <v>1666</v>
      </c>
      <c r="I505" t="s">
        <v>132</v>
      </c>
      <c r="J505" t="s">
        <v>5929</v>
      </c>
      <c r="N505" t="e">
        <v>#N/A</v>
      </c>
    </row>
    <row r="506" spans="1:14" hidden="1" x14ac:dyDescent="0.25">
      <c r="A506" t="s">
        <v>5929</v>
      </c>
      <c r="B506" s="382" t="s">
        <v>3499</v>
      </c>
      <c r="C506" s="382" t="s">
        <v>3500</v>
      </c>
      <c r="D506" s="382"/>
      <c r="E506" s="382" t="s">
        <v>3501</v>
      </c>
      <c r="F506" t="s">
        <v>131</v>
      </c>
      <c r="G506" t="s">
        <v>3002</v>
      </c>
      <c r="H506" t="s">
        <v>1666</v>
      </c>
      <c r="I506" t="s">
        <v>132</v>
      </c>
      <c r="J506" t="s">
        <v>5929</v>
      </c>
      <c r="N506" t="e">
        <v>#N/A</v>
      </c>
    </row>
    <row r="507" spans="1:14" hidden="1" x14ac:dyDescent="0.25">
      <c r="A507" t="s">
        <v>5929</v>
      </c>
      <c r="B507" s="382" t="s">
        <v>3502</v>
      </c>
      <c r="C507" t="s">
        <v>3503</v>
      </c>
      <c r="E507" t="s">
        <v>3504</v>
      </c>
      <c r="F507" t="s">
        <v>131</v>
      </c>
      <c r="G507" t="s">
        <v>3002</v>
      </c>
      <c r="H507" t="s">
        <v>1666</v>
      </c>
      <c r="I507" t="s">
        <v>132</v>
      </c>
      <c r="J507" t="s">
        <v>5929</v>
      </c>
      <c r="N507" t="e">
        <v>#N/A</v>
      </c>
    </row>
    <row r="508" spans="1:14" hidden="1" x14ac:dyDescent="0.25">
      <c r="A508" t="s">
        <v>5929</v>
      </c>
      <c r="B508" s="382" t="s">
        <v>3505</v>
      </c>
      <c r="C508" t="s">
        <v>3506</v>
      </c>
      <c r="E508" t="s">
        <v>3507</v>
      </c>
      <c r="F508" t="s">
        <v>131</v>
      </c>
      <c r="G508" s="18" t="s">
        <v>3002</v>
      </c>
      <c r="H508" t="s">
        <v>1666</v>
      </c>
      <c r="I508" t="s">
        <v>132</v>
      </c>
      <c r="J508" t="s">
        <v>5929</v>
      </c>
      <c r="N508" t="e">
        <v>#N/A</v>
      </c>
    </row>
    <row r="509" spans="1:14" hidden="1" x14ac:dyDescent="0.25">
      <c r="A509" t="s">
        <v>5929</v>
      </c>
      <c r="B509" s="382" t="s">
        <v>4762</v>
      </c>
      <c r="C509" t="s">
        <v>4535</v>
      </c>
      <c r="E509" t="s">
        <v>4576</v>
      </c>
      <c r="F509" t="s">
        <v>131</v>
      </c>
      <c r="G509" t="s">
        <v>3002</v>
      </c>
      <c r="H509" t="s">
        <v>1666</v>
      </c>
      <c r="I509" t="s">
        <v>132</v>
      </c>
      <c r="J509" t="s">
        <v>5929</v>
      </c>
      <c r="N509" t="e">
        <v>#N/A</v>
      </c>
    </row>
    <row r="510" spans="1:14" hidden="1" x14ac:dyDescent="0.25">
      <c r="A510">
        <v>6</v>
      </c>
      <c r="B510" s="382" t="s">
        <v>5849</v>
      </c>
      <c r="C510" s="382" t="s">
        <v>5693</v>
      </c>
      <c r="D510" t="s">
        <v>5749</v>
      </c>
      <c r="E510" s="382" t="s">
        <v>5720</v>
      </c>
      <c r="F510" t="s">
        <v>131</v>
      </c>
      <c r="G510" t="s">
        <v>3002</v>
      </c>
      <c r="H510" t="s">
        <v>1666</v>
      </c>
      <c r="I510" t="s">
        <v>132</v>
      </c>
      <c r="J510" t="s">
        <v>5929</v>
      </c>
      <c r="N510" t="e">
        <v>#N/A</v>
      </c>
    </row>
    <row r="511" spans="1:14" hidden="1" x14ac:dyDescent="0.25">
      <c r="A511">
        <v>6</v>
      </c>
      <c r="B511" s="382" t="s">
        <v>5850</v>
      </c>
      <c r="C511" t="s">
        <v>5694</v>
      </c>
      <c r="D511" t="s">
        <v>5750</v>
      </c>
      <c r="E511" t="s">
        <v>5721</v>
      </c>
      <c r="F511" t="s">
        <v>131</v>
      </c>
      <c r="G511" t="s">
        <v>3002</v>
      </c>
      <c r="H511" t="s">
        <v>1666</v>
      </c>
      <c r="I511" t="s">
        <v>132</v>
      </c>
      <c r="J511" t="s">
        <v>5929</v>
      </c>
      <c r="N511" t="e">
        <v>#N/A</v>
      </c>
    </row>
    <row r="512" spans="1:14" hidden="1" x14ac:dyDescent="0.25">
      <c r="A512" t="s">
        <v>5929</v>
      </c>
      <c r="B512" s="382" t="s">
        <v>3508</v>
      </c>
      <c r="C512" t="s">
        <v>2279</v>
      </c>
      <c r="E512" t="s">
        <v>2646</v>
      </c>
      <c r="F512" t="s">
        <v>131</v>
      </c>
      <c r="G512" t="s">
        <v>3002</v>
      </c>
      <c r="H512" t="s">
        <v>1666</v>
      </c>
      <c r="I512" t="s">
        <v>132</v>
      </c>
      <c r="J512" t="s">
        <v>5929</v>
      </c>
      <c r="N512" t="e">
        <v>#N/A</v>
      </c>
    </row>
    <row r="513" spans="1:14" hidden="1" x14ac:dyDescent="0.25">
      <c r="A513" t="s">
        <v>5929</v>
      </c>
      <c r="B513" s="382" t="s">
        <v>3509</v>
      </c>
      <c r="C513" s="382" t="s">
        <v>3510</v>
      </c>
      <c r="E513" s="382" t="s">
        <v>3511</v>
      </c>
      <c r="F513" t="s">
        <v>131</v>
      </c>
      <c r="G513" t="s">
        <v>135</v>
      </c>
      <c r="H513" s="18" t="s">
        <v>135</v>
      </c>
      <c r="I513" t="s">
        <v>132</v>
      </c>
      <c r="J513" t="s">
        <v>5929</v>
      </c>
      <c r="N513" t="e">
        <v>#N/A</v>
      </c>
    </row>
    <row r="514" spans="1:14" hidden="1" x14ac:dyDescent="0.25">
      <c r="A514" t="s">
        <v>5929</v>
      </c>
      <c r="B514" s="382" t="s">
        <v>3512</v>
      </c>
      <c r="C514" s="382" t="s">
        <v>2280</v>
      </c>
      <c r="E514" s="382" t="s">
        <v>2647</v>
      </c>
      <c r="F514" t="s">
        <v>131</v>
      </c>
      <c r="G514" t="s">
        <v>3002</v>
      </c>
      <c r="H514" t="s">
        <v>1666</v>
      </c>
      <c r="I514" t="s">
        <v>132</v>
      </c>
      <c r="J514" t="s">
        <v>5929</v>
      </c>
      <c r="N514" t="e">
        <v>#N/A</v>
      </c>
    </row>
    <row r="515" spans="1:14" hidden="1" x14ac:dyDescent="0.25">
      <c r="A515" t="s">
        <v>5929</v>
      </c>
      <c r="B515" s="382" t="s">
        <v>3513</v>
      </c>
      <c r="C515" t="s">
        <v>970</v>
      </c>
      <c r="E515" t="s">
        <v>971</v>
      </c>
      <c r="F515" t="s">
        <v>131</v>
      </c>
      <c r="G515" s="18" t="s">
        <v>3002</v>
      </c>
      <c r="H515" t="s">
        <v>1666</v>
      </c>
      <c r="I515" t="s">
        <v>132</v>
      </c>
      <c r="J515" t="s">
        <v>5929</v>
      </c>
      <c r="N515" t="e">
        <v>#N/A</v>
      </c>
    </row>
    <row r="516" spans="1:14" hidden="1" x14ac:dyDescent="0.25">
      <c r="A516" t="s">
        <v>5929</v>
      </c>
      <c r="B516" s="382" t="s">
        <v>5467</v>
      </c>
      <c r="C516" s="718" t="s">
        <v>5302</v>
      </c>
      <c r="E516" s="382" t="s">
        <v>3511</v>
      </c>
      <c r="F516" t="s">
        <v>131</v>
      </c>
      <c r="G516" t="s">
        <v>135</v>
      </c>
      <c r="H516" s="18" t="s">
        <v>135</v>
      </c>
      <c r="I516" t="s">
        <v>132</v>
      </c>
      <c r="J516" t="s">
        <v>5929</v>
      </c>
      <c r="N516" t="e">
        <v>#N/A</v>
      </c>
    </row>
    <row r="517" spans="1:14" hidden="1" x14ac:dyDescent="0.25">
      <c r="A517">
        <v>6</v>
      </c>
      <c r="B517" s="382" t="s">
        <v>5851</v>
      </c>
      <c r="C517" s="382" t="s">
        <v>5695</v>
      </c>
      <c r="D517" s="382" t="s">
        <v>5751</v>
      </c>
      <c r="E517" t="s">
        <v>5722</v>
      </c>
      <c r="F517" t="s">
        <v>131</v>
      </c>
      <c r="G517" t="s">
        <v>5382</v>
      </c>
      <c r="H517" t="s">
        <v>4613</v>
      </c>
      <c r="I517" t="s">
        <v>136</v>
      </c>
      <c r="J517" t="s">
        <v>5929</v>
      </c>
      <c r="N517" t="e">
        <v>#N/A</v>
      </c>
    </row>
    <row r="518" spans="1:14" hidden="1" x14ac:dyDescent="0.25">
      <c r="A518" t="s">
        <v>5929</v>
      </c>
      <c r="B518" s="382" t="s">
        <v>5468</v>
      </c>
      <c r="C518" t="s">
        <v>5303</v>
      </c>
      <c r="E518" t="s">
        <v>2648</v>
      </c>
      <c r="F518" t="s">
        <v>131</v>
      </c>
      <c r="G518" t="s">
        <v>3002</v>
      </c>
      <c r="H518" t="s">
        <v>1666</v>
      </c>
      <c r="I518" t="s">
        <v>132</v>
      </c>
      <c r="J518" t="s">
        <v>5929</v>
      </c>
      <c r="N518" t="e">
        <v>#N/A</v>
      </c>
    </row>
    <row r="519" spans="1:14" hidden="1" x14ac:dyDescent="0.25">
      <c r="A519" t="s">
        <v>5929</v>
      </c>
      <c r="B519" s="382" t="s">
        <v>3514</v>
      </c>
      <c r="C519" t="s">
        <v>2281</v>
      </c>
      <c r="E519" t="s">
        <v>2648</v>
      </c>
      <c r="F519" t="s">
        <v>131</v>
      </c>
      <c r="G519" t="s">
        <v>3002</v>
      </c>
      <c r="H519" t="s">
        <v>1666</v>
      </c>
      <c r="I519" t="s">
        <v>132</v>
      </c>
      <c r="J519" t="s">
        <v>5929</v>
      </c>
      <c r="N519" t="e">
        <v>#N/A</v>
      </c>
    </row>
    <row r="520" spans="1:14" hidden="1" x14ac:dyDescent="0.25">
      <c r="A520">
        <v>6</v>
      </c>
      <c r="B520" s="382" t="s">
        <v>5852</v>
      </c>
      <c r="C520" t="s">
        <v>5696</v>
      </c>
      <c r="D520" t="s">
        <v>5752</v>
      </c>
      <c r="E520" t="s">
        <v>5723</v>
      </c>
      <c r="F520" t="s">
        <v>131</v>
      </c>
      <c r="G520" t="s">
        <v>3002</v>
      </c>
      <c r="H520" t="s">
        <v>1666</v>
      </c>
      <c r="I520" t="s">
        <v>132</v>
      </c>
      <c r="J520" t="s">
        <v>5929</v>
      </c>
      <c r="N520" t="e">
        <v>#N/A</v>
      </c>
    </row>
    <row r="521" spans="1:14" hidden="1" x14ac:dyDescent="0.25">
      <c r="A521" t="s">
        <v>5929</v>
      </c>
      <c r="B521" s="382" t="s">
        <v>3515</v>
      </c>
      <c r="C521" t="s">
        <v>3516</v>
      </c>
      <c r="E521" t="s">
        <v>3517</v>
      </c>
      <c r="F521" t="s">
        <v>131</v>
      </c>
      <c r="G521" t="s">
        <v>3002</v>
      </c>
      <c r="H521" t="s">
        <v>1666</v>
      </c>
      <c r="I521" t="s">
        <v>132</v>
      </c>
      <c r="J521" t="s">
        <v>5929</v>
      </c>
      <c r="N521" t="e">
        <v>#N/A</v>
      </c>
    </row>
    <row r="522" spans="1:14" hidden="1" x14ac:dyDescent="0.25">
      <c r="A522" t="s">
        <v>5929</v>
      </c>
      <c r="B522" s="382" t="s">
        <v>3518</v>
      </c>
      <c r="C522" s="382" t="s">
        <v>2282</v>
      </c>
      <c r="D522" s="382"/>
      <c r="E522" s="382" t="s">
        <v>2649</v>
      </c>
      <c r="F522" t="s">
        <v>131</v>
      </c>
      <c r="G522" t="s">
        <v>3002</v>
      </c>
      <c r="H522" t="s">
        <v>1666</v>
      </c>
      <c r="I522" t="s">
        <v>132</v>
      </c>
      <c r="J522" t="s">
        <v>5929</v>
      </c>
      <c r="N522" t="e">
        <v>#N/A</v>
      </c>
    </row>
    <row r="523" spans="1:14" hidden="1" x14ac:dyDescent="0.25">
      <c r="A523" t="s">
        <v>5929</v>
      </c>
      <c r="B523" s="382" t="s">
        <v>3519</v>
      </c>
      <c r="C523" s="382" t="s">
        <v>3520</v>
      </c>
      <c r="D523" s="382"/>
      <c r="E523" s="382" t="s">
        <v>3521</v>
      </c>
      <c r="F523" t="s">
        <v>131</v>
      </c>
      <c r="G523" t="s">
        <v>3002</v>
      </c>
      <c r="H523" t="s">
        <v>1666</v>
      </c>
      <c r="I523" t="s">
        <v>132</v>
      </c>
      <c r="J523" t="s">
        <v>5929</v>
      </c>
      <c r="N523" t="e">
        <v>#N/A</v>
      </c>
    </row>
    <row r="524" spans="1:14" hidden="1" x14ac:dyDescent="0.25">
      <c r="A524" t="s">
        <v>5929</v>
      </c>
      <c r="B524" s="382" t="s">
        <v>3522</v>
      </c>
      <c r="C524" t="s">
        <v>2283</v>
      </c>
      <c r="E524" t="s">
        <v>2650</v>
      </c>
      <c r="F524" t="s">
        <v>131</v>
      </c>
      <c r="G524" t="s">
        <v>3002</v>
      </c>
      <c r="H524" t="s">
        <v>1666</v>
      </c>
      <c r="I524" t="s">
        <v>132</v>
      </c>
      <c r="J524" t="s">
        <v>5929</v>
      </c>
      <c r="N524" t="e">
        <v>#N/A</v>
      </c>
    </row>
    <row r="525" spans="1:14" hidden="1" x14ac:dyDescent="0.25">
      <c r="A525" t="s">
        <v>5929</v>
      </c>
      <c r="B525" s="382" t="s">
        <v>3523</v>
      </c>
      <c r="C525" t="s">
        <v>2284</v>
      </c>
      <c r="E525" t="s">
        <v>2651</v>
      </c>
      <c r="F525" t="s">
        <v>131</v>
      </c>
      <c r="G525" t="s">
        <v>3002</v>
      </c>
      <c r="H525" t="s">
        <v>1666</v>
      </c>
      <c r="I525" t="s">
        <v>132</v>
      </c>
      <c r="J525" t="s">
        <v>5929</v>
      </c>
      <c r="N525" t="e">
        <v>#N/A</v>
      </c>
    </row>
    <row r="526" spans="1:14" hidden="1" x14ac:dyDescent="0.25">
      <c r="A526" t="s">
        <v>5929</v>
      </c>
      <c r="B526" s="382" t="s">
        <v>3524</v>
      </c>
      <c r="C526" t="s">
        <v>3525</v>
      </c>
      <c r="E526" t="s">
        <v>3526</v>
      </c>
      <c r="F526" t="s">
        <v>131</v>
      </c>
      <c r="G526" t="s">
        <v>3002</v>
      </c>
      <c r="H526" t="s">
        <v>1666</v>
      </c>
      <c r="I526" t="s">
        <v>132</v>
      </c>
      <c r="J526" t="s">
        <v>5929</v>
      </c>
      <c r="N526" t="e">
        <v>#N/A</v>
      </c>
    </row>
    <row r="527" spans="1:14" hidden="1" x14ac:dyDescent="0.25">
      <c r="A527" t="s">
        <v>5929</v>
      </c>
      <c r="B527" s="382" t="s">
        <v>3527</v>
      </c>
      <c r="C527" t="s">
        <v>3528</v>
      </c>
      <c r="E527" t="s">
        <v>3529</v>
      </c>
      <c r="F527" t="s">
        <v>131</v>
      </c>
      <c r="G527" t="s">
        <v>3002</v>
      </c>
      <c r="H527" t="s">
        <v>1666</v>
      </c>
      <c r="I527" t="s">
        <v>132</v>
      </c>
      <c r="J527" t="s">
        <v>5929</v>
      </c>
      <c r="N527" t="e">
        <v>#N/A</v>
      </c>
    </row>
    <row r="528" spans="1:14" hidden="1" x14ac:dyDescent="0.25">
      <c r="A528" t="s">
        <v>5929</v>
      </c>
      <c r="B528" s="382" t="s">
        <v>3530</v>
      </c>
      <c r="C528" t="s">
        <v>3531</v>
      </c>
      <c r="E528" t="s">
        <v>3529</v>
      </c>
      <c r="F528" t="s">
        <v>131</v>
      </c>
      <c r="G528" t="s">
        <v>3002</v>
      </c>
      <c r="H528" t="s">
        <v>1666</v>
      </c>
      <c r="I528" t="s">
        <v>132</v>
      </c>
      <c r="J528" t="s">
        <v>5929</v>
      </c>
      <c r="N528" t="e">
        <v>#N/A</v>
      </c>
    </row>
    <row r="529" spans="1:14" hidden="1" x14ac:dyDescent="0.25">
      <c r="A529" t="s">
        <v>5929</v>
      </c>
      <c r="B529" s="382" t="s">
        <v>3532</v>
      </c>
      <c r="C529" t="s">
        <v>2285</v>
      </c>
      <c r="E529" t="s">
        <v>2652</v>
      </c>
      <c r="F529" t="s">
        <v>131</v>
      </c>
      <c r="G529" t="s">
        <v>3002</v>
      </c>
      <c r="H529" t="s">
        <v>1666</v>
      </c>
      <c r="I529" t="s">
        <v>132</v>
      </c>
      <c r="J529" t="s">
        <v>5929</v>
      </c>
      <c r="N529" t="e">
        <v>#N/A</v>
      </c>
    </row>
    <row r="530" spans="1:14" hidden="1" x14ac:dyDescent="0.25">
      <c r="A530" t="s">
        <v>5929</v>
      </c>
      <c r="B530" s="382" t="s">
        <v>3533</v>
      </c>
      <c r="C530" t="s">
        <v>2286</v>
      </c>
      <c r="E530" t="s">
        <v>2653</v>
      </c>
      <c r="F530" t="s">
        <v>131</v>
      </c>
      <c r="G530" t="s">
        <v>3002</v>
      </c>
      <c r="H530" t="s">
        <v>1666</v>
      </c>
      <c r="I530" t="s">
        <v>132</v>
      </c>
      <c r="J530" t="s">
        <v>5929</v>
      </c>
      <c r="N530" t="e">
        <v>#N/A</v>
      </c>
    </row>
    <row r="531" spans="1:14" hidden="1" x14ac:dyDescent="0.25">
      <c r="A531" t="s">
        <v>5929</v>
      </c>
      <c r="B531" s="382" t="s">
        <v>3534</v>
      </c>
      <c r="C531" t="s">
        <v>2287</v>
      </c>
      <c r="E531" t="s">
        <v>2654</v>
      </c>
      <c r="F531" t="s">
        <v>131</v>
      </c>
      <c r="G531" t="s">
        <v>3002</v>
      </c>
      <c r="H531" t="s">
        <v>1666</v>
      </c>
      <c r="I531" t="s">
        <v>132</v>
      </c>
      <c r="J531" t="s">
        <v>5929</v>
      </c>
      <c r="N531" t="e">
        <v>#N/A</v>
      </c>
    </row>
    <row r="532" spans="1:14" hidden="1" x14ac:dyDescent="0.25">
      <c r="A532" t="s">
        <v>5929</v>
      </c>
      <c r="B532" s="382" t="s">
        <v>3535</v>
      </c>
      <c r="C532" t="s">
        <v>2288</v>
      </c>
      <c r="E532" t="s">
        <v>2655</v>
      </c>
      <c r="F532" t="s">
        <v>131</v>
      </c>
      <c r="G532" t="s">
        <v>3002</v>
      </c>
      <c r="H532" t="s">
        <v>1666</v>
      </c>
      <c r="I532" t="s">
        <v>132</v>
      </c>
      <c r="J532" t="s">
        <v>5929</v>
      </c>
      <c r="N532" t="e">
        <v>#N/A</v>
      </c>
    </row>
    <row r="533" spans="1:14" hidden="1" x14ac:dyDescent="0.25">
      <c r="A533" t="s">
        <v>5929</v>
      </c>
      <c r="B533" s="382" t="s">
        <v>3536</v>
      </c>
      <c r="C533" t="s">
        <v>2289</v>
      </c>
      <c r="E533" t="s">
        <v>2656</v>
      </c>
      <c r="F533" t="s">
        <v>131</v>
      </c>
      <c r="G533" t="s">
        <v>3002</v>
      </c>
      <c r="H533" t="s">
        <v>1666</v>
      </c>
      <c r="I533" t="s">
        <v>132</v>
      </c>
      <c r="J533" t="s">
        <v>5929</v>
      </c>
      <c r="N533" t="e">
        <v>#N/A</v>
      </c>
    </row>
    <row r="534" spans="1:14" hidden="1" x14ac:dyDescent="0.25">
      <c r="A534" t="s">
        <v>5929</v>
      </c>
      <c r="B534" s="382" t="s">
        <v>3537</v>
      </c>
      <c r="C534" t="s">
        <v>2290</v>
      </c>
      <c r="E534" t="s">
        <v>2657</v>
      </c>
      <c r="F534" t="s">
        <v>131</v>
      </c>
      <c r="G534" t="s">
        <v>3002</v>
      </c>
      <c r="H534" t="s">
        <v>1666</v>
      </c>
      <c r="I534" t="s">
        <v>132</v>
      </c>
      <c r="J534" t="s">
        <v>5929</v>
      </c>
      <c r="N534" t="e">
        <v>#N/A</v>
      </c>
    </row>
    <row r="535" spans="1:14" hidden="1" x14ac:dyDescent="0.25">
      <c r="A535" t="s">
        <v>5929</v>
      </c>
      <c r="B535" s="382" t="s">
        <v>3538</v>
      </c>
      <c r="C535" t="s">
        <v>2291</v>
      </c>
      <c r="E535" t="s">
        <v>2658</v>
      </c>
      <c r="F535" t="s">
        <v>131</v>
      </c>
      <c r="G535" t="s">
        <v>3002</v>
      </c>
      <c r="H535" t="s">
        <v>1666</v>
      </c>
      <c r="I535" t="s">
        <v>132</v>
      </c>
      <c r="J535" t="s">
        <v>5929</v>
      </c>
      <c r="N535" t="e">
        <v>#N/A</v>
      </c>
    </row>
    <row r="536" spans="1:14" hidden="1" x14ac:dyDescent="0.25">
      <c r="A536" t="s">
        <v>5929</v>
      </c>
      <c r="B536" s="382" t="s">
        <v>3539</v>
      </c>
      <c r="C536" t="s">
        <v>2292</v>
      </c>
      <c r="E536" t="s">
        <v>2659</v>
      </c>
      <c r="F536" t="s">
        <v>131</v>
      </c>
      <c r="G536" t="s">
        <v>3002</v>
      </c>
      <c r="H536" t="s">
        <v>1666</v>
      </c>
      <c r="I536" t="s">
        <v>132</v>
      </c>
      <c r="J536" t="s">
        <v>5929</v>
      </c>
      <c r="N536" t="e">
        <v>#N/A</v>
      </c>
    </row>
    <row r="537" spans="1:14" hidden="1" x14ac:dyDescent="0.25">
      <c r="A537" t="s">
        <v>5929</v>
      </c>
      <c r="B537" s="382" t="s">
        <v>3540</v>
      </c>
      <c r="C537" t="s">
        <v>3541</v>
      </c>
      <c r="E537" t="s">
        <v>3542</v>
      </c>
      <c r="F537" t="s">
        <v>131</v>
      </c>
      <c r="G537" t="s">
        <v>3002</v>
      </c>
      <c r="H537" t="s">
        <v>1666</v>
      </c>
      <c r="I537" t="s">
        <v>132</v>
      </c>
      <c r="J537" t="s">
        <v>5929</v>
      </c>
      <c r="N537" t="e">
        <v>#N/A</v>
      </c>
    </row>
    <row r="538" spans="1:14" hidden="1" x14ac:dyDescent="0.25">
      <c r="A538" t="s">
        <v>5929</v>
      </c>
      <c r="B538" s="382" t="s">
        <v>4763</v>
      </c>
      <c r="C538" t="s">
        <v>4469</v>
      </c>
      <c r="E538" t="s">
        <v>4479</v>
      </c>
      <c r="F538" t="s">
        <v>131</v>
      </c>
      <c r="G538" t="s">
        <v>3002</v>
      </c>
      <c r="H538" t="s">
        <v>1666</v>
      </c>
      <c r="I538" t="s">
        <v>132</v>
      </c>
      <c r="J538" t="s">
        <v>5929</v>
      </c>
      <c r="N538" t="e">
        <v>#N/A</v>
      </c>
    </row>
    <row r="539" spans="1:14" hidden="1" x14ac:dyDescent="0.25">
      <c r="A539" t="s">
        <v>5929</v>
      </c>
      <c r="B539" s="382" t="s">
        <v>5853</v>
      </c>
      <c r="C539" t="s">
        <v>5817</v>
      </c>
      <c r="E539" t="s">
        <v>5792</v>
      </c>
      <c r="F539" t="s">
        <v>131</v>
      </c>
      <c r="G539" t="s">
        <v>3002</v>
      </c>
      <c r="H539" t="s">
        <v>1666</v>
      </c>
      <c r="I539" t="s">
        <v>132</v>
      </c>
      <c r="J539" t="s">
        <v>5929</v>
      </c>
      <c r="N539" t="e">
        <v>#N/A</v>
      </c>
    </row>
    <row r="540" spans="1:14" hidden="1" x14ac:dyDescent="0.25">
      <c r="A540" t="s">
        <v>5929</v>
      </c>
      <c r="B540" s="382" t="s">
        <v>5854</v>
      </c>
      <c r="C540" t="s">
        <v>5818</v>
      </c>
      <c r="E540" t="s">
        <v>5793</v>
      </c>
      <c r="F540" t="s">
        <v>131</v>
      </c>
      <c r="G540" t="s">
        <v>3002</v>
      </c>
      <c r="H540" t="s">
        <v>1666</v>
      </c>
      <c r="I540" t="s">
        <v>132</v>
      </c>
      <c r="J540" t="s">
        <v>5929</v>
      </c>
      <c r="N540" t="e">
        <v>#N/A</v>
      </c>
    </row>
    <row r="541" spans="1:14" hidden="1" x14ac:dyDescent="0.25">
      <c r="A541" t="s">
        <v>5929</v>
      </c>
      <c r="B541" s="382" t="s">
        <v>5855</v>
      </c>
      <c r="C541" t="s">
        <v>5819</v>
      </c>
      <c r="E541" t="s">
        <v>5794</v>
      </c>
      <c r="F541" t="s">
        <v>131</v>
      </c>
      <c r="G541" t="s">
        <v>3002</v>
      </c>
      <c r="H541" t="s">
        <v>1666</v>
      </c>
      <c r="I541" t="s">
        <v>132</v>
      </c>
      <c r="J541" t="s">
        <v>5929</v>
      </c>
      <c r="N541" t="e">
        <v>#N/A</v>
      </c>
    </row>
    <row r="542" spans="1:14" hidden="1" x14ac:dyDescent="0.25">
      <c r="A542" t="s">
        <v>5929</v>
      </c>
      <c r="B542" s="382" t="s">
        <v>3543</v>
      </c>
      <c r="C542" t="s">
        <v>3544</v>
      </c>
      <c r="E542" t="s">
        <v>3545</v>
      </c>
      <c r="F542" t="s">
        <v>131</v>
      </c>
      <c r="G542" t="s">
        <v>3002</v>
      </c>
      <c r="H542" t="s">
        <v>5383</v>
      </c>
      <c r="I542" t="s">
        <v>132</v>
      </c>
      <c r="J542" t="s">
        <v>5929</v>
      </c>
      <c r="N542" t="e">
        <v>#N/A</v>
      </c>
    </row>
    <row r="543" spans="1:14" hidden="1" x14ac:dyDescent="0.25">
      <c r="A543" t="s">
        <v>5929</v>
      </c>
      <c r="B543" s="382" t="s">
        <v>3546</v>
      </c>
      <c r="C543" t="s">
        <v>3547</v>
      </c>
      <c r="E543" t="s">
        <v>3548</v>
      </c>
      <c r="F543" t="s">
        <v>131</v>
      </c>
      <c r="G543" t="s">
        <v>3002</v>
      </c>
      <c r="H543" t="s">
        <v>5383</v>
      </c>
      <c r="I543" t="s">
        <v>132</v>
      </c>
      <c r="J543" t="s">
        <v>5929</v>
      </c>
      <c r="N543" t="e">
        <v>#N/A</v>
      </c>
    </row>
    <row r="544" spans="1:14" hidden="1" x14ac:dyDescent="0.25">
      <c r="A544" t="s">
        <v>5929</v>
      </c>
      <c r="B544" s="382" t="s">
        <v>3549</v>
      </c>
      <c r="C544" s="382" t="s">
        <v>3550</v>
      </c>
      <c r="E544" s="382" t="s">
        <v>3551</v>
      </c>
      <c r="F544" t="s">
        <v>131</v>
      </c>
      <c r="G544" t="s">
        <v>3002</v>
      </c>
      <c r="H544" t="s">
        <v>5383</v>
      </c>
      <c r="I544" t="s">
        <v>132</v>
      </c>
      <c r="J544" t="s">
        <v>5929</v>
      </c>
      <c r="N544" t="e">
        <v>#N/A</v>
      </c>
    </row>
    <row r="545" spans="1:14" hidden="1" x14ac:dyDescent="0.25">
      <c r="A545" t="s">
        <v>5929</v>
      </c>
      <c r="B545" s="382" t="s">
        <v>3552</v>
      </c>
      <c r="C545" t="s">
        <v>3553</v>
      </c>
      <c r="E545" t="s">
        <v>3554</v>
      </c>
      <c r="F545" t="s">
        <v>131</v>
      </c>
      <c r="G545" t="s">
        <v>3002</v>
      </c>
      <c r="H545" t="s">
        <v>5383</v>
      </c>
      <c r="I545" t="s">
        <v>132</v>
      </c>
      <c r="J545" t="s">
        <v>5929</v>
      </c>
      <c r="N545" t="e">
        <v>#N/A</v>
      </c>
    </row>
    <row r="546" spans="1:14" hidden="1" x14ac:dyDescent="0.25">
      <c r="A546" t="s">
        <v>5929</v>
      </c>
      <c r="B546" s="382" t="s">
        <v>3555</v>
      </c>
      <c r="C546" s="382" t="s">
        <v>3556</v>
      </c>
      <c r="D546" s="382"/>
      <c r="E546" s="382" t="s">
        <v>3557</v>
      </c>
      <c r="F546" t="s">
        <v>131</v>
      </c>
      <c r="G546" t="s">
        <v>3002</v>
      </c>
      <c r="H546" t="s">
        <v>5383</v>
      </c>
      <c r="I546" t="s">
        <v>132</v>
      </c>
      <c r="J546" t="s">
        <v>5929</v>
      </c>
      <c r="N546" t="e">
        <v>#N/A</v>
      </c>
    </row>
    <row r="547" spans="1:14" hidden="1" x14ac:dyDescent="0.25">
      <c r="A547" t="s">
        <v>5929</v>
      </c>
      <c r="B547" s="382" t="s">
        <v>3558</v>
      </c>
      <c r="C547" s="382" t="s">
        <v>3559</v>
      </c>
      <c r="E547" s="382" t="s">
        <v>3560</v>
      </c>
      <c r="F547" t="s">
        <v>131</v>
      </c>
      <c r="G547" t="s">
        <v>3002</v>
      </c>
      <c r="H547" t="s">
        <v>5383</v>
      </c>
      <c r="I547" t="s">
        <v>132</v>
      </c>
      <c r="J547" t="s">
        <v>5929</v>
      </c>
      <c r="N547" t="e">
        <v>#N/A</v>
      </c>
    </row>
    <row r="548" spans="1:14" hidden="1" x14ac:dyDescent="0.25">
      <c r="A548" t="s">
        <v>5929</v>
      </c>
      <c r="B548" s="382" t="s">
        <v>3561</v>
      </c>
      <c r="C548" s="382" t="s">
        <v>3562</v>
      </c>
      <c r="E548" s="382" t="s">
        <v>3563</v>
      </c>
      <c r="F548" t="s">
        <v>131</v>
      </c>
      <c r="G548" t="s">
        <v>3002</v>
      </c>
      <c r="H548" t="s">
        <v>5383</v>
      </c>
      <c r="I548" t="s">
        <v>132</v>
      </c>
      <c r="J548" t="s">
        <v>5929</v>
      </c>
      <c r="N548" t="e">
        <v>#N/A</v>
      </c>
    </row>
    <row r="549" spans="1:14" hidden="1" x14ac:dyDescent="0.25">
      <c r="A549" t="s">
        <v>5929</v>
      </c>
      <c r="B549" s="382" t="s">
        <v>3564</v>
      </c>
      <c r="C549" s="718" t="s">
        <v>3565</v>
      </c>
      <c r="E549" s="382" t="s">
        <v>3566</v>
      </c>
      <c r="F549" t="s">
        <v>131</v>
      </c>
      <c r="G549" t="s">
        <v>3002</v>
      </c>
      <c r="H549" t="s">
        <v>5383</v>
      </c>
      <c r="I549" t="s">
        <v>132</v>
      </c>
      <c r="J549" t="s">
        <v>5929</v>
      </c>
      <c r="N549" t="e">
        <v>#N/A</v>
      </c>
    </row>
    <row r="550" spans="1:14" hidden="1" x14ac:dyDescent="0.25">
      <c r="A550" t="s">
        <v>5929</v>
      </c>
      <c r="B550" s="382" t="s">
        <v>3567</v>
      </c>
      <c r="C550" s="718" t="s">
        <v>3568</v>
      </c>
      <c r="E550" s="382" t="s">
        <v>3569</v>
      </c>
      <c r="F550" t="s">
        <v>131</v>
      </c>
      <c r="G550" t="s">
        <v>3002</v>
      </c>
      <c r="H550" t="s">
        <v>5383</v>
      </c>
      <c r="I550" t="s">
        <v>132</v>
      </c>
      <c r="J550" t="s">
        <v>5929</v>
      </c>
      <c r="N550" t="e">
        <v>#N/A</v>
      </c>
    </row>
    <row r="551" spans="1:14" hidden="1" x14ac:dyDescent="0.25">
      <c r="A551" t="s">
        <v>5929</v>
      </c>
      <c r="B551" s="382" t="s">
        <v>3570</v>
      </c>
      <c r="C551" t="s">
        <v>3571</v>
      </c>
      <c r="E551" t="s">
        <v>3569</v>
      </c>
      <c r="F551" t="s">
        <v>131</v>
      </c>
      <c r="G551" t="s">
        <v>3002</v>
      </c>
      <c r="H551" t="s">
        <v>5383</v>
      </c>
      <c r="I551" t="s">
        <v>132</v>
      </c>
      <c r="J551" t="s">
        <v>5929</v>
      </c>
      <c r="N551" t="e">
        <v>#N/A</v>
      </c>
    </row>
    <row r="552" spans="1:14" hidden="1" x14ac:dyDescent="0.25">
      <c r="A552" t="s">
        <v>5929</v>
      </c>
      <c r="B552" s="382" t="s">
        <v>3572</v>
      </c>
      <c r="C552" t="s">
        <v>3573</v>
      </c>
      <c r="E552" t="s">
        <v>3574</v>
      </c>
      <c r="F552" t="s">
        <v>131</v>
      </c>
      <c r="G552" t="s">
        <v>3002</v>
      </c>
      <c r="H552" t="s">
        <v>5383</v>
      </c>
      <c r="I552" t="s">
        <v>132</v>
      </c>
      <c r="J552" t="s">
        <v>5929</v>
      </c>
      <c r="N552" t="e">
        <v>#N/A</v>
      </c>
    </row>
    <row r="553" spans="1:14" hidden="1" x14ac:dyDescent="0.25">
      <c r="A553" t="s">
        <v>5929</v>
      </c>
      <c r="B553" s="382" t="s">
        <v>3575</v>
      </c>
      <c r="C553" t="s">
        <v>3576</v>
      </c>
      <c r="E553" t="s">
        <v>3574</v>
      </c>
      <c r="F553" t="s">
        <v>131</v>
      </c>
      <c r="G553" t="s">
        <v>3002</v>
      </c>
      <c r="H553" t="s">
        <v>5383</v>
      </c>
      <c r="I553" t="s">
        <v>132</v>
      </c>
      <c r="J553" t="s">
        <v>5929</v>
      </c>
      <c r="N553" t="e">
        <v>#N/A</v>
      </c>
    </row>
    <row r="554" spans="1:14" hidden="1" x14ac:dyDescent="0.25">
      <c r="A554" t="s">
        <v>5929</v>
      </c>
      <c r="B554" s="382" t="s">
        <v>3577</v>
      </c>
      <c r="C554" t="s">
        <v>3578</v>
      </c>
      <c r="E554" t="s">
        <v>3579</v>
      </c>
      <c r="F554" t="s">
        <v>131</v>
      </c>
      <c r="G554" t="s">
        <v>3002</v>
      </c>
      <c r="H554" t="s">
        <v>5383</v>
      </c>
      <c r="I554" t="s">
        <v>132</v>
      </c>
      <c r="J554" t="s">
        <v>5929</v>
      </c>
      <c r="N554" t="e">
        <v>#N/A</v>
      </c>
    </row>
    <row r="555" spans="1:14" hidden="1" x14ac:dyDescent="0.25">
      <c r="A555" t="s">
        <v>5929</v>
      </c>
      <c r="B555" s="382" t="s">
        <v>3580</v>
      </c>
      <c r="C555" t="s">
        <v>3581</v>
      </c>
      <c r="E555" t="s">
        <v>3579</v>
      </c>
      <c r="F555" t="s">
        <v>131</v>
      </c>
      <c r="G555" t="s">
        <v>3002</v>
      </c>
      <c r="H555" t="s">
        <v>5383</v>
      </c>
      <c r="I555" t="s">
        <v>132</v>
      </c>
      <c r="J555" t="s">
        <v>5929</v>
      </c>
      <c r="N555" t="e">
        <v>#N/A</v>
      </c>
    </row>
    <row r="556" spans="1:14" hidden="1" x14ac:dyDescent="0.25">
      <c r="A556" t="s">
        <v>5929</v>
      </c>
      <c r="B556" s="382" t="s">
        <v>3582</v>
      </c>
      <c r="C556" t="s">
        <v>3583</v>
      </c>
      <c r="E556" t="s">
        <v>3584</v>
      </c>
      <c r="F556" t="s">
        <v>131</v>
      </c>
      <c r="G556" t="s">
        <v>3002</v>
      </c>
      <c r="H556" t="s">
        <v>5383</v>
      </c>
      <c r="I556" t="s">
        <v>132</v>
      </c>
      <c r="J556" t="s">
        <v>5929</v>
      </c>
      <c r="N556" t="e">
        <v>#N/A</v>
      </c>
    </row>
    <row r="557" spans="1:14" hidden="1" x14ac:dyDescent="0.25">
      <c r="A557" t="s">
        <v>5929</v>
      </c>
      <c r="B557" s="382" t="s">
        <v>3585</v>
      </c>
      <c r="C557" t="s">
        <v>3586</v>
      </c>
      <c r="E557" t="s">
        <v>3587</v>
      </c>
      <c r="F557" t="s">
        <v>131</v>
      </c>
      <c r="G557" t="s">
        <v>3002</v>
      </c>
      <c r="H557" t="s">
        <v>5383</v>
      </c>
      <c r="I557" t="s">
        <v>132</v>
      </c>
      <c r="J557" t="s">
        <v>5929</v>
      </c>
      <c r="N557" t="e">
        <v>#N/A</v>
      </c>
    </row>
    <row r="558" spans="1:14" hidden="1" x14ac:dyDescent="0.25">
      <c r="A558" t="s">
        <v>5929</v>
      </c>
      <c r="B558" s="382" t="s">
        <v>3588</v>
      </c>
      <c r="C558" t="s">
        <v>3589</v>
      </c>
      <c r="E558" t="s">
        <v>3590</v>
      </c>
      <c r="F558" t="s">
        <v>131</v>
      </c>
      <c r="G558" t="s">
        <v>3002</v>
      </c>
      <c r="H558" t="s">
        <v>5383</v>
      </c>
      <c r="I558" t="s">
        <v>132</v>
      </c>
      <c r="J558" t="s">
        <v>5929</v>
      </c>
      <c r="N558" t="e">
        <v>#N/A</v>
      </c>
    </row>
    <row r="559" spans="1:14" hidden="1" x14ac:dyDescent="0.25">
      <c r="A559" t="s">
        <v>5929</v>
      </c>
      <c r="B559" s="385" t="s">
        <v>3591</v>
      </c>
      <c r="C559" s="384" t="s">
        <v>3592</v>
      </c>
      <c r="D559" s="384"/>
      <c r="E559" s="384" t="s">
        <v>3590</v>
      </c>
      <c r="F559" t="s">
        <v>131</v>
      </c>
      <c r="G559" t="s">
        <v>3002</v>
      </c>
      <c r="H559" t="s">
        <v>5383</v>
      </c>
      <c r="I559" t="s">
        <v>132</v>
      </c>
      <c r="J559" t="s">
        <v>5929</v>
      </c>
      <c r="N559" t="e">
        <v>#N/A</v>
      </c>
    </row>
    <row r="560" spans="1:14" hidden="1" x14ac:dyDescent="0.25">
      <c r="A560" t="s">
        <v>5929</v>
      </c>
      <c r="B560" s="385" t="s">
        <v>3593</v>
      </c>
      <c r="C560" s="384" t="s">
        <v>3594</v>
      </c>
      <c r="D560" s="384"/>
      <c r="E560" s="384" t="s">
        <v>3595</v>
      </c>
      <c r="F560" t="s">
        <v>131</v>
      </c>
      <c r="G560" t="s">
        <v>3002</v>
      </c>
      <c r="H560" t="s">
        <v>5383</v>
      </c>
      <c r="I560" t="s">
        <v>132</v>
      </c>
      <c r="J560" t="s">
        <v>5929</v>
      </c>
      <c r="N560" t="e">
        <v>#N/A</v>
      </c>
    </row>
    <row r="561" spans="1:14" hidden="1" x14ac:dyDescent="0.25">
      <c r="A561" t="s">
        <v>5929</v>
      </c>
      <c r="B561" s="385" t="s">
        <v>3596</v>
      </c>
      <c r="C561" s="384" t="s">
        <v>3597</v>
      </c>
      <c r="D561" s="384"/>
      <c r="E561" s="384" t="s">
        <v>3598</v>
      </c>
      <c r="F561" t="s">
        <v>131</v>
      </c>
      <c r="G561" t="s">
        <v>3002</v>
      </c>
      <c r="H561" t="s">
        <v>5383</v>
      </c>
      <c r="I561" t="s">
        <v>132</v>
      </c>
      <c r="J561" t="s">
        <v>5929</v>
      </c>
      <c r="N561" t="e">
        <v>#N/A</v>
      </c>
    </row>
    <row r="562" spans="1:14" hidden="1" x14ac:dyDescent="0.25">
      <c r="A562" t="s">
        <v>5929</v>
      </c>
      <c r="B562" s="385" t="s">
        <v>3599</v>
      </c>
      <c r="C562" s="384" t="s">
        <v>3600</v>
      </c>
      <c r="D562" s="384"/>
      <c r="E562" s="384" t="s">
        <v>3598</v>
      </c>
      <c r="F562" t="s">
        <v>131</v>
      </c>
      <c r="G562" t="s">
        <v>3002</v>
      </c>
      <c r="H562" t="s">
        <v>5383</v>
      </c>
      <c r="I562" t="s">
        <v>132</v>
      </c>
      <c r="J562" t="s">
        <v>5929</v>
      </c>
      <c r="N562" t="e">
        <v>#N/A</v>
      </c>
    </row>
    <row r="563" spans="1:14" hidden="1" x14ac:dyDescent="0.25">
      <c r="A563" t="s">
        <v>5929</v>
      </c>
      <c r="B563" s="385" t="s">
        <v>3601</v>
      </c>
      <c r="C563" s="384" t="s">
        <v>3602</v>
      </c>
      <c r="D563" s="384"/>
      <c r="E563" s="384" t="s">
        <v>3603</v>
      </c>
      <c r="F563" t="s">
        <v>131</v>
      </c>
      <c r="G563" t="s">
        <v>3002</v>
      </c>
      <c r="H563" t="s">
        <v>5383</v>
      </c>
      <c r="I563" t="s">
        <v>132</v>
      </c>
      <c r="J563" t="s">
        <v>5929</v>
      </c>
      <c r="N563" t="e">
        <v>#N/A</v>
      </c>
    </row>
    <row r="564" spans="1:14" hidden="1" x14ac:dyDescent="0.25">
      <c r="A564" t="s">
        <v>5929</v>
      </c>
      <c r="B564" s="385" t="s">
        <v>3604</v>
      </c>
      <c r="C564" s="384" t="s">
        <v>3605</v>
      </c>
      <c r="D564" s="384"/>
      <c r="E564" s="384" t="s">
        <v>3606</v>
      </c>
      <c r="F564" t="s">
        <v>131</v>
      </c>
      <c r="G564" t="s">
        <v>3002</v>
      </c>
      <c r="H564" t="s">
        <v>5383</v>
      </c>
      <c r="I564" t="s">
        <v>132</v>
      </c>
      <c r="J564" t="s">
        <v>5929</v>
      </c>
      <c r="N564" t="e">
        <v>#N/A</v>
      </c>
    </row>
    <row r="565" spans="1:14" hidden="1" x14ac:dyDescent="0.25">
      <c r="A565" t="s">
        <v>5929</v>
      </c>
      <c r="B565" s="385" t="s">
        <v>3607</v>
      </c>
      <c r="C565" s="384" t="s">
        <v>3608</v>
      </c>
      <c r="D565" s="384"/>
      <c r="E565" s="384" t="s">
        <v>3603</v>
      </c>
      <c r="F565" t="s">
        <v>131</v>
      </c>
      <c r="G565" t="s">
        <v>3002</v>
      </c>
      <c r="H565" t="s">
        <v>5383</v>
      </c>
      <c r="I565" t="s">
        <v>132</v>
      </c>
      <c r="J565" t="s">
        <v>5929</v>
      </c>
      <c r="N565" t="e">
        <v>#N/A</v>
      </c>
    </row>
    <row r="566" spans="1:14" hidden="1" x14ac:dyDescent="0.25">
      <c r="A566" t="s">
        <v>5929</v>
      </c>
      <c r="B566" s="385" t="s">
        <v>3609</v>
      </c>
      <c r="C566" s="384" t="s">
        <v>3610</v>
      </c>
      <c r="D566" s="384"/>
      <c r="E566" s="384" t="s">
        <v>3611</v>
      </c>
      <c r="F566" t="s">
        <v>131</v>
      </c>
      <c r="G566" t="s">
        <v>3002</v>
      </c>
      <c r="H566" t="s">
        <v>5383</v>
      </c>
      <c r="I566" t="s">
        <v>132</v>
      </c>
      <c r="J566" t="s">
        <v>5929</v>
      </c>
      <c r="N566" t="e">
        <v>#N/A</v>
      </c>
    </row>
    <row r="567" spans="1:14" hidden="1" x14ac:dyDescent="0.25">
      <c r="A567" t="s">
        <v>5929</v>
      </c>
      <c r="B567" s="385" t="s">
        <v>3612</v>
      </c>
      <c r="C567" s="384" t="s">
        <v>3613</v>
      </c>
      <c r="D567" s="384"/>
      <c r="E567" s="384" t="s">
        <v>3611</v>
      </c>
      <c r="F567" t="s">
        <v>131</v>
      </c>
      <c r="G567" t="s">
        <v>3002</v>
      </c>
      <c r="H567" t="s">
        <v>5383</v>
      </c>
      <c r="I567" t="s">
        <v>132</v>
      </c>
      <c r="J567" t="s">
        <v>5929</v>
      </c>
      <c r="N567" t="e">
        <v>#N/A</v>
      </c>
    </row>
    <row r="568" spans="1:14" hidden="1" x14ac:dyDescent="0.25">
      <c r="A568" t="s">
        <v>5929</v>
      </c>
      <c r="B568" s="385" t="s">
        <v>3614</v>
      </c>
      <c r="C568" s="384" t="s">
        <v>3615</v>
      </c>
      <c r="D568" s="384"/>
      <c r="E568" s="384" t="s">
        <v>3616</v>
      </c>
      <c r="F568" t="s">
        <v>131</v>
      </c>
      <c r="G568" t="s">
        <v>3002</v>
      </c>
      <c r="H568" t="s">
        <v>5383</v>
      </c>
      <c r="I568" t="s">
        <v>132</v>
      </c>
      <c r="J568" t="s">
        <v>5929</v>
      </c>
      <c r="N568" t="e">
        <v>#N/A</v>
      </c>
    </row>
    <row r="569" spans="1:14" hidden="1" x14ac:dyDescent="0.25">
      <c r="A569" t="s">
        <v>5929</v>
      </c>
      <c r="B569" s="385" t="s">
        <v>3617</v>
      </c>
      <c r="C569" s="384" t="s">
        <v>3618</v>
      </c>
      <c r="D569" s="384"/>
      <c r="E569" s="384" t="s">
        <v>3616</v>
      </c>
      <c r="F569" t="s">
        <v>131</v>
      </c>
      <c r="G569" t="s">
        <v>3002</v>
      </c>
      <c r="H569" t="s">
        <v>5383</v>
      </c>
      <c r="I569" t="s">
        <v>132</v>
      </c>
      <c r="J569" t="s">
        <v>5929</v>
      </c>
      <c r="N569" t="e">
        <v>#N/A</v>
      </c>
    </row>
    <row r="570" spans="1:14" hidden="1" x14ac:dyDescent="0.25">
      <c r="A570" t="s">
        <v>5929</v>
      </c>
      <c r="B570" s="385" t="s">
        <v>3619</v>
      </c>
      <c r="C570" s="384" t="s">
        <v>3620</v>
      </c>
      <c r="D570" s="384"/>
      <c r="E570" s="384" t="s">
        <v>3621</v>
      </c>
      <c r="F570" t="s">
        <v>131</v>
      </c>
      <c r="G570" t="s">
        <v>3002</v>
      </c>
      <c r="H570" t="s">
        <v>5383</v>
      </c>
      <c r="I570" t="s">
        <v>132</v>
      </c>
      <c r="J570" t="s">
        <v>5929</v>
      </c>
      <c r="N570" t="e">
        <v>#N/A</v>
      </c>
    </row>
    <row r="571" spans="1:14" hidden="1" x14ac:dyDescent="0.25">
      <c r="A571" t="s">
        <v>5929</v>
      </c>
      <c r="B571" s="385" t="s">
        <v>3622</v>
      </c>
      <c r="C571" s="384" t="s">
        <v>3623</v>
      </c>
      <c r="D571" s="384"/>
      <c r="E571" s="384" t="s">
        <v>3606</v>
      </c>
      <c r="F571" t="s">
        <v>131</v>
      </c>
      <c r="G571" t="s">
        <v>3002</v>
      </c>
      <c r="H571" t="s">
        <v>5383</v>
      </c>
      <c r="I571" t="s">
        <v>132</v>
      </c>
      <c r="J571" t="s">
        <v>5929</v>
      </c>
      <c r="N571" t="e">
        <v>#N/A</v>
      </c>
    </row>
    <row r="572" spans="1:14" hidden="1" x14ac:dyDescent="0.25">
      <c r="A572" t="s">
        <v>5929</v>
      </c>
      <c r="B572" s="385" t="s">
        <v>3624</v>
      </c>
      <c r="C572" s="384" t="s">
        <v>3625</v>
      </c>
      <c r="D572" s="384"/>
      <c r="E572" s="384" t="s">
        <v>3603</v>
      </c>
      <c r="F572" t="s">
        <v>131</v>
      </c>
      <c r="G572" t="s">
        <v>3002</v>
      </c>
      <c r="H572" t="s">
        <v>5383</v>
      </c>
      <c r="I572" t="s">
        <v>132</v>
      </c>
      <c r="J572" t="s">
        <v>5929</v>
      </c>
      <c r="N572" t="e">
        <v>#N/A</v>
      </c>
    </row>
    <row r="573" spans="1:14" hidden="1" x14ac:dyDescent="0.25">
      <c r="A573" t="s">
        <v>5929</v>
      </c>
      <c r="B573" s="385" t="s">
        <v>3626</v>
      </c>
      <c r="C573" s="384" t="s">
        <v>3627</v>
      </c>
      <c r="D573" s="384"/>
      <c r="E573" s="384" t="s">
        <v>3606</v>
      </c>
      <c r="F573" t="s">
        <v>131</v>
      </c>
      <c r="G573" t="s">
        <v>3002</v>
      </c>
      <c r="H573" t="s">
        <v>5383</v>
      </c>
      <c r="I573" t="s">
        <v>132</v>
      </c>
      <c r="J573" t="s">
        <v>5929</v>
      </c>
      <c r="N573" t="e">
        <v>#N/A</v>
      </c>
    </row>
    <row r="574" spans="1:14" hidden="1" x14ac:dyDescent="0.25">
      <c r="A574" t="s">
        <v>5929</v>
      </c>
      <c r="B574" s="385" t="s">
        <v>3628</v>
      </c>
      <c r="C574" s="384" t="s">
        <v>3629</v>
      </c>
      <c r="D574" s="384"/>
      <c r="E574" s="384" t="s">
        <v>3603</v>
      </c>
      <c r="F574" t="s">
        <v>131</v>
      </c>
      <c r="G574" t="s">
        <v>3002</v>
      </c>
      <c r="H574" t="s">
        <v>5383</v>
      </c>
      <c r="I574" t="s">
        <v>132</v>
      </c>
      <c r="J574" t="s">
        <v>5929</v>
      </c>
      <c r="N574" t="e">
        <v>#N/A</v>
      </c>
    </row>
    <row r="575" spans="1:14" hidden="1" x14ac:dyDescent="0.25">
      <c r="A575" t="s">
        <v>5929</v>
      </c>
      <c r="B575" s="385" t="s">
        <v>3630</v>
      </c>
      <c r="C575" s="384" t="s">
        <v>3631</v>
      </c>
      <c r="D575" s="384"/>
      <c r="E575" s="384" t="s">
        <v>3606</v>
      </c>
      <c r="F575" t="s">
        <v>131</v>
      </c>
      <c r="G575" t="s">
        <v>3002</v>
      </c>
      <c r="H575" t="s">
        <v>5383</v>
      </c>
      <c r="I575" t="s">
        <v>132</v>
      </c>
      <c r="J575" t="s">
        <v>5929</v>
      </c>
      <c r="N575" t="e">
        <v>#N/A</v>
      </c>
    </row>
    <row r="576" spans="1:14" hidden="1" x14ac:dyDescent="0.25">
      <c r="A576" t="s">
        <v>5929</v>
      </c>
      <c r="B576" s="385" t="s">
        <v>3632</v>
      </c>
      <c r="C576" s="384" t="s">
        <v>3633</v>
      </c>
      <c r="D576" s="384"/>
      <c r="E576" s="384" t="s">
        <v>3634</v>
      </c>
      <c r="F576" t="s">
        <v>131</v>
      </c>
      <c r="G576" t="s">
        <v>3002</v>
      </c>
      <c r="H576" t="s">
        <v>5383</v>
      </c>
      <c r="I576" t="s">
        <v>132</v>
      </c>
      <c r="J576" t="s">
        <v>5929</v>
      </c>
      <c r="N576" t="e">
        <v>#N/A</v>
      </c>
    </row>
    <row r="577" spans="1:14" hidden="1" x14ac:dyDescent="0.25">
      <c r="A577" t="s">
        <v>5929</v>
      </c>
      <c r="B577" s="385" t="s">
        <v>3635</v>
      </c>
      <c r="C577" s="384" t="s">
        <v>3636</v>
      </c>
      <c r="D577" s="384"/>
      <c r="E577" s="384" t="s">
        <v>3606</v>
      </c>
      <c r="F577" t="s">
        <v>131</v>
      </c>
      <c r="G577" t="s">
        <v>3002</v>
      </c>
      <c r="H577" t="s">
        <v>5383</v>
      </c>
      <c r="I577" t="s">
        <v>132</v>
      </c>
      <c r="J577" t="s">
        <v>5929</v>
      </c>
      <c r="N577" t="e">
        <v>#N/A</v>
      </c>
    </row>
    <row r="578" spans="1:14" hidden="1" x14ac:dyDescent="0.25">
      <c r="A578" t="s">
        <v>5929</v>
      </c>
      <c r="B578" s="385" t="s">
        <v>3637</v>
      </c>
      <c r="C578" s="384" t="s">
        <v>3638</v>
      </c>
      <c r="D578" s="384"/>
      <c r="E578" s="384" t="s">
        <v>3603</v>
      </c>
      <c r="F578" t="s">
        <v>131</v>
      </c>
      <c r="G578" t="s">
        <v>3002</v>
      </c>
      <c r="H578" t="s">
        <v>5383</v>
      </c>
      <c r="I578" t="s">
        <v>132</v>
      </c>
      <c r="J578" t="s">
        <v>5929</v>
      </c>
      <c r="N578" t="e">
        <v>#N/A</v>
      </c>
    </row>
    <row r="579" spans="1:14" hidden="1" x14ac:dyDescent="0.25">
      <c r="A579" t="s">
        <v>5929</v>
      </c>
      <c r="B579" s="385" t="s">
        <v>3639</v>
      </c>
      <c r="C579" s="384" t="s">
        <v>3640</v>
      </c>
      <c r="D579" s="384"/>
      <c r="E579" s="384" t="s">
        <v>3603</v>
      </c>
      <c r="F579" t="s">
        <v>131</v>
      </c>
      <c r="G579" t="s">
        <v>3002</v>
      </c>
      <c r="H579" t="s">
        <v>5383</v>
      </c>
      <c r="I579" t="s">
        <v>132</v>
      </c>
      <c r="J579" t="s">
        <v>5929</v>
      </c>
      <c r="N579" t="e">
        <v>#N/A</v>
      </c>
    </row>
    <row r="580" spans="1:14" hidden="1" x14ac:dyDescent="0.25">
      <c r="A580" t="s">
        <v>5929</v>
      </c>
      <c r="B580" s="385" t="s">
        <v>3641</v>
      </c>
      <c r="C580" s="384" t="s">
        <v>3642</v>
      </c>
      <c r="D580" s="384"/>
      <c r="E580" s="384" t="s">
        <v>3606</v>
      </c>
      <c r="F580" t="s">
        <v>131</v>
      </c>
      <c r="G580" t="s">
        <v>3002</v>
      </c>
      <c r="H580" t="s">
        <v>5383</v>
      </c>
      <c r="I580" t="s">
        <v>132</v>
      </c>
      <c r="J580" t="s">
        <v>5929</v>
      </c>
      <c r="N580" t="e">
        <v>#N/A</v>
      </c>
    </row>
    <row r="581" spans="1:14" hidden="1" x14ac:dyDescent="0.25">
      <c r="A581" t="s">
        <v>5929</v>
      </c>
      <c r="B581" s="385" t="s">
        <v>3643</v>
      </c>
      <c r="C581" s="384" t="s">
        <v>3644</v>
      </c>
      <c r="D581" s="384"/>
      <c r="E581" s="384" t="s">
        <v>3603</v>
      </c>
      <c r="F581" t="s">
        <v>131</v>
      </c>
      <c r="G581" t="s">
        <v>3002</v>
      </c>
      <c r="H581" t="s">
        <v>5383</v>
      </c>
      <c r="I581" t="s">
        <v>132</v>
      </c>
      <c r="J581" t="s">
        <v>5929</v>
      </c>
      <c r="N581" t="e">
        <v>#N/A</v>
      </c>
    </row>
    <row r="582" spans="1:14" hidden="1" x14ac:dyDescent="0.25">
      <c r="A582" t="s">
        <v>5929</v>
      </c>
      <c r="B582" s="385" t="s">
        <v>3645</v>
      </c>
      <c r="C582" s="384" t="s">
        <v>3646</v>
      </c>
      <c r="D582" s="384"/>
      <c r="E582" s="384" t="s">
        <v>3603</v>
      </c>
      <c r="F582" t="s">
        <v>131</v>
      </c>
      <c r="G582" t="s">
        <v>3002</v>
      </c>
      <c r="H582" t="s">
        <v>5383</v>
      </c>
      <c r="I582" t="s">
        <v>132</v>
      </c>
      <c r="J582" t="s">
        <v>5929</v>
      </c>
      <c r="N582" t="e">
        <v>#N/A</v>
      </c>
    </row>
    <row r="583" spans="1:14" hidden="1" x14ac:dyDescent="0.25">
      <c r="A583" t="s">
        <v>5929</v>
      </c>
      <c r="B583" s="385" t="s">
        <v>3647</v>
      </c>
      <c r="C583" s="384" t="s">
        <v>3648</v>
      </c>
      <c r="D583" s="384"/>
      <c r="E583" s="384" t="s">
        <v>3603</v>
      </c>
      <c r="F583" t="s">
        <v>131</v>
      </c>
      <c r="G583" t="s">
        <v>3002</v>
      </c>
      <c r="H583" t="s">
        <v>5383</v>
      </c>
      <c r="I583" t="s">
        <v>132</v>
      </c>
      <c r="J583" t="s">
        <v>5929</v>
      </c>
      <c r="N583" t="e">
        <v>#N/A</v>
      </c>
    </row>
    <row r="584" spans="1:14" hidden="1" x14ac:dyDescent="0.25">
      <c r="A584" t="s">
        <v>5929</v>
      </c>
      <c r="B584" s="385" t="s">
        <v>3649</v>
      </c>
      <c r="C584" s="384" t="s">
        <v>3650</v>
      </c>
      <c r="D584" s="384"/>
      <c r="E584" s="384" t="s">
        <v>3603</v>
      </c>
      <c r="F584" t="s">
        <v>131</v>
      </c>
      <c r="G584" t="s">
        <v>3002</v>
      </c>
      <c r="H584" t="s">
        <v>5383</v>
      </c>
      <c r="I584" t="s">
        <v>132</v>
      </c>
      <c r="J584" t="s">
        <v>5929</v>
      </c>
      <c r="N584" t="e">
        <v>#N/A</v>
      </c>
    </row>
    <row r="585" spans="1:14" hidden="1" x14ac:dyDescent="0.25">
      <c r="A585" t="s">
        <v>5929</v>
      </c>
      <c r="B585" s="385" t="s">
        <v>3651</v>
      </c>
      <c r="C585" s="384" t="s">
        <v>3652</v>
      </c>
      <c r="D585" s="384"/>
      <c r="E585" s="384" t="s">
        <v>3603</v>
      </c>
      <c r="F585" t="s">
        <v>131</v>
      </c>
      <c r="G585" t="s">
        <v>3002</v>
      </c>
      <c r="H585" t="s">
        <v>5383</v>
      </c>
      <c r="I585" t="s">
        <v>132</v>
      </c>
      <c r="J585" t="s">
        <v>5929</v>
      </c>
      <c r="N585" t="e">
        <v>#N/A</v>
      </c>
    </row>
    <row r="586" spans="1:14" hidden="1" x14ac:dyDescent="0.25">
      <c r="A586" t="s">
        <v>5929</v>
      </c>
      <c r="B586" s="385" t="s">
        <v>3653</v>
      </c>
      <c r="C586" s="384" t="s">
        <v>3654</v>
      </c>
      <c r="D586" s="384"/>
      <c r="E586" s="384" t="s">
        <v>3603</v>
      </c>
      <c r="F586" t="s">
        <v>131</v>
      </c>
      <c r="G586" t="s">
        <v>3002</v>
      </c>
      <c r="H586" t="s">
        <v>5383</v>
      </c>
      <c r="I586" t="s">
        <v>132</v>
      </c>
      <c r="J586" t="s">
        <v>5929</v>
      </c>
      <c r="N586" t="e">
        <v>#N/A</v>
      </c>
    </row>
    <row r="587" spans="1:14" hidden="1" x14ac:dyDescent="0.25">
      <c r="A587" t="s">
        <v>5929</v>
      </c>
      <c r="B587" s="385" t="s">
        <v>3655</v>
      </c>
      <c r="C587" s="384" t="s">
        <v>3656</v>
      </c>
      <c r="D587" s="384"/>
      <c r="E587" s="384" t="s">
        <v>3603</v>
      </c>
      <c r="F587" t="s">
        <v>131</v>
      </c>
      <c r="G587" t="s">
        <v>3002</v>
      </c>
      <c r="H587" t="s">
        <v>5383</v>
      </c>
      <c r="I587" t="s">
        <v>132</v>
      </c>
      <c r="J587" t="s">
        <v>5929</v>
      </c>
      <c r="N587" t="e">
        <v>#N/A</v>
      </c>
    </row>
    <row r="588" spans="1:14" hidden="1" x14ac:dyDescent="0.25">
      <c r="A588" t="s">
        <v>5929</v>
      </c>
      <c r="B588" s="385" t="s">
        <v>3657</v>
      </c>
      <c r="C588" s="384" t="s">
        <v>3658</v>
      </c>
      <c r="D588" s="384"/>
      <c r="E588" s="384" t="s">
        <v>3606</v>
      </c>
      <c r="F588" t="s">
        <v>131</v>
      </c>
      <c r="G588" t="s">
        <v>3002</v>
      </c>
      <c r="H588" t="s">
        <v>5383</v>
      </c>
      <c r="I588" t="s">
        <v>132</v>
      </c>
      <c r="J588" t="s">
        <v>5929</v>
      </c>
      <c r="N588" t="e">
        <v>#N/A</v>
      </c>
    </row>
    <row r="589" spans="1:14" hidden="1" x14ac:dyDescent="0.25">
      <c r="A589" t="s">
        <v>5929</v>
      </c>
      <c r="B589" s="385" t="s">
        <v>3659</v>
      </c>
      <c r="C589" s="384" t="s">
        <v>3660</v>
      </c>
      <c r="D589" s="384"/>
      <c r="E589" s="384" t="s">
        <v>3603</v>
      </c>
      <c r="F589" t="s">
        <v>131</v>
      </c>
      <c r="G589" t="s">
        <v>3002</v>
      </c>
      <c r="H589" t="s">
        <v>5383</v>
      </c>
      <c r="I589" t="s">
        <v>132</v>
      </c>
      <c r="J589" t="s">
        <v>5929</v>
      </c>
      <c r="N589" t="e">
        <v>#N/A</v>
      </c>
    </row>
    <row r="590" spans="1:14" hidden="1" x14ac:dyDescent="0.25">
      <c r="A590" t="s">
        <v>5929</v>
      </c>
      <c r="B590" s="385" t="s">
        <v>3661</v>
      </c>
      <c r="C590" s="384" t="s">
        <v>3662</v>
      </c>
      <c r="D590" s="384"/>
      <c r="E590" s="384" t="s">
        <v>3603</v>
      </c>
      <c r="F590" t="s">
        <v>131</v>
      </c>
      <c r="G590" t="s">
        <v>3002</v>
      </c>
      <c r="H590" t="s">
        <v>5383</v>
      </c>
      <c r="I590" t="s">
        <v>132</v>
      </c>
      <c r="J590" t="s">
        <v>5929</v>
      </c>
      <c r="N590" t="e">
        <v>#N/A</v>
      </c>
    </row>
    <row r="591" spans="1:14" hidden="1" x14ac:dyDescent="0.25">
      <c r="A591" t="s">
        <v>5929</v>
      </c>
      <c r="B591" s="385" t="s">
        <v>3663</v>
      </c>
      <c r="C591" s="384" t="s">
        <v>3664</v>
      </c>
      <c r="D591" s="384"/>
      <c r="E591" s="384" t="s">
        <v>3603</v>
      </c>
      <c r="F591" t="s">
        <v>131</v>
      </c>
      <c r="G591" t="s">
        <v>3002</v>
      </c>
      <c r="H591" t="s">
        <v>5383</v>
      </c>
      <c r="I591" t="s">
        <v>132</v>
      </c>
      <c r="J591" t="s">
        <v>5929</v>
      </c>
      <c r="N591" t="e">
        <v>#N/A</v>
      </c>
    </row>
    <row r="592" spans="1:14" hidden="1" x14ac:dyDescent="0.25">
      <c r="A592" t="s">
        <v>5929</v>
      </c>
      <c r="B592" s="385" t="s">
        <v>3665</v>
      </c>
      <c r="C592" s="384" t="s">
        <v>3666</v>
      </c>
      <c r="D592" s="384"/>
      <c r="E592" s="384" t="s">
        <v>3606</v>
      </c>
      <c r="F592" t="s">
        <v>131</v>
      </c>
      <c r="G592" t="s">
        <v>3002</v>
      </c>
      <c r="H592" t="s">
        <v>5383</v>
      </c>
      <c r="I592" t="s">
        <v>132</v>
      </c>
      <c r="J592" t="s">
        <v>5929</v>
      </c>
      <c r="N592" t="e">
        <v>#N/A</v>
      </c>
    </row>
    <row r="593" spans="1:14" hidden="1" x14ac:dyDescent="0.25">
      <c r="A593" t="s">
        <v>5929</v>
      </c>
      <c r="B593" s="385" t="s">
        <v>3667</v>
      </c>
      <c r="C593" s="384" t="s">
        <v>3668</v>
      </c>
      <c r="D593" s="384"/>
      <c r="E593" s="384" t="s">
        <v>3603</v>
      </c>
      <c r="F593" t="s">
        <v>131</v>
      </c>
      <c r="G593" t="s">
        <v>3002</v>
      </c>
      <c r="H593" t="s">
        <v>5383</v>
      </c>
      <c r="I593" t="s">
        <v>132</v>
      </c>
      <c r="J593" t="s">
        <v>5929</v>
      </c>
      <c r="N593" t="e">
        <v>#N/A</v>
      </c>
    </row>
    <row r="594" spans="1:14" hidden="1" x14ac:dyDescent="0.25">
      <c r="A594" t="s">
        <v>5929</v>
      </c>
      <c r="B594" s="385" t="s">
        <v>3669</v>
      </c>
      <c r="C594" s="384" t="s">
        <v>3670</v>
      </c>
      <c r="D594" s="384"/>
      <c r="E594" s="384" t="s">
        <v>3606</v>
      </c>
      <c r="F594" t="s">
        <v>131</v>
      </c>
      <c r="G594" t="s">
        <v>3002</v>
      </c>
      <c r="H594" t="s">
        <v>5383</v>
      </c>
      <c r="I594" t="s">
        <v>132</v>
      </c>
      <c r="J594" t="s">
        <v>5929</v>
      </c>
      <c r="N594" t="e">
        <v>#N/A</v>
      </c>
    </row>
    <row r="595" spans="1:14" hidden="1" x14ac:dyDescent="0.25">
      <c r="A595" t="s">
        <v>5929</v>
      </c>
      <c r="B595" s="385" t="s">
        <v>3671</v>
      </c>
      <c r="C595" s="384" t="s">
        <v>3672</v>
      </c>
      <c r="D595" s="384"/>
      <c r="E595" s="384" t="s">
        <v>3606</v>
      </c>
      <c r="F595" t="s">
        <v>131</v>
      </c>
      <c r="G595" t="s">
        <v>3002</v>
      </c>
      <c r="H595" t="s">
        <v>5383</v>
      </c>
      <c r="I595" t="s">
        <v>132</v>
      </c>
      <c r="J595" t="s">
        <v>5929</v>
      </c>
      <c r="N595" t="e">
        <v>#N/A</v>
      </c>
    </row>
    <row r="596" spans="1:14" hidden="1" x14ac:dyDescent="0.25">
      <c r="A596" t="s">
        <v>5929</v>
      </c>
      <c r="B596" s="385" t="s">
        <v>3673</v>
      </c>
      <c r="C596" s="384" t="s">
        <v>3674</v>
      </c>
      <c r="D596" s="384"/>
      <c r="E596" s="384" t="s">
        <v>3606</v>
      </c>
      <c r="F596" t="s">
        <v>131</v>
      </c>
      <c r="G596" t="s">
        <v>3002</v>
      </c>
      <c r="H596" t="s">
        <v>5383</v>
      </c>
      <c r="I596" t="s">
        <v>132</v>
      </c>
      <c r="J596" t="s">
        <v>5929</v>
      </c>
      <c r="N596" t="e">
        <v>#N/A</v>
      </c>
    </row>
    <row r="597" spans="1:14" hidden="1" x14ac:dyDescent="0.25">
      <c r="A597" t="s">
        <v>5929</v>
      </c>
      <c r="B597" s="385" t="s">
        <v>3675</v>
      </c>
      <c r="C597" s="384" t="s">
        <v>3676</v>
      </c>
      <c r="D597" s="384"/>
      <c r="E597" s="384" t="s">
        <v>3606</v>
      </c>
      <c r="F597" t="s">
        <v>131</v>
      </c>
      <c r="G597" t="s">
        <v>3002</v>
      </c>
      <c r="H597" t="s">
        <v>5383</v>
      </c>
      <c r="I597" t="s">
        <v>132</v>
      </c>
      <c r="J597" t="s">
        <v>5929</v>
      </c>
      <c r="N597" t="e">
        <v>#N/A</v>
      </c>
    </row>
    <row r="598" spans="1:14" hidden="1" x14ac:dyDescent="0.25">
      <c r="A598" t="s">
        <v>5929</v>
      </c>
      <c r="B598" s="385" t="s">
        <v>3677</v>
      </c>
      <c r="C598" s="384" t="s">
        <v>3678</v>
      </c>
      <c r="D598" s="384"/>
      <c r="E598" s="384" t="s">
        <v>3606</v>
      </c>
      <c r="F598" t="s">
        <v>131</v>
      </c>
      <c r="G598" t="s">
        <v>3002</v>
      </c>
      <c r="H598" t="s">
        <v>5383</v>
      </c>
      <c r="I598" t="s">
        <v>132</v>
      </c>
      <c r="J598" t="s">
        <v>5929</v>
      </c>
      <c r="N598" t="e">
        <v>#N/A</v>
      </c>
    </row>
    <row r="599" spans="1:14" hidden="1" x14ac:dyDescent="0.25">
      <c r="A599" t="s">
        <v>5929</v>
      </c>
      <c r="B599" s="385" t="s">
        <v>3679</v>
      </c>
      <c r="C599" s="384" t="s">
        <v>3680</v>
      </c>
      <c r="D599" s="384"/>
      <c r="E599" s="384" t="s">
        <v>3603</v>
      </c>
      <c r="F599" t="s">
        <v>131</v>
      </c>
      <c r="G599" t="s">
        <v>3002</v>
      </c>
      <c r="H599" t="s">
        <v>5383</v>
      </c>
      <c r="I599" t="s">
        <v>132</v>
      </c>
      <c r="J599" t="s">
        <v>5929</v>
      </c>
      <c r="N599" t="e">
        <v>#N/A</v>
      </c>
    </row>
    <row r="600" spans="1:14" hidden="1" x14ac:dyDescent="0.25">
      <c r="A600" t="s">
        <v>5929</v>
      </c>
      <c r="B600" s="385" t="s">
        <v>5469</v>
      </c>
      <c r="C600" s="384" t="s">
        <v>5304</v>
      </c>
      <c r="D600" s="384"/>
      <c r="E600" s="384" t="s">
        <v>5357</v>
      </c>
      <c r="F600" t="s">
        <v>131</v>
      </c>
      <c r="G600" t="s">
        <v>5381</v>
      </c>
      <c r="H600" t="s">
        <v>4613</v>
      </c>
      <c r="I600" t="s">
        <v>132</v>
      </c>
      <c r="J600" t="s">
        <v>5929</v>
      </c>
      <c r="N600" t="e">
        <v>#N/A</v>
      </c>
    </row>
    <row r="601" spans="1:14" hidden="1" x14ac:dyDescent="0.25">
      <c r="A601" t="s">
        <v>5929</v>
      </c>
      <c r="B601" s="385" t="s">
        <v>4820</v>
      </c>
      <c r="C601" s="384" t="s">
        <v>4725</v>
      </c>
      <c r="D601" s="384"/>
      <c r="E601" s="384" t="s">
        <v>4726</v>
      </c>
      <c r="F601" t="s">
        <v>131</v>
      </c>
      <c r="G601" t="s">
        <v>5381</v>
      </c>
      <c r="H601" t="s">
        <v>4613</v>
      </c>
      <c r="I601" t="s">
        <v>132</v>
      </c>
      <c r="J601" t="s">
        <v>5929</v>
      </c>
      <c r="N601" t="e">
        <v>#N/A</v>
      </c>
    </row>
    <row r="602" spans="1:14" hidden="1" x14ac:dyDescent="0.25">
      <c r="A602" t="s">
        <v>5929</v>
      </c>
      <c r="B602" s="385" t="s">
        <v>4821</v>
      </c>
      <c r="C602" s="384" t="s">
        <v>4693</v>
      </c>
      <c r="D602" s="384"/>
      <c r="E602" s="384" t="s">
        <v>4698</v>
      </c>
      <c r="F602" t="s">
        <v>131</v>
      </c>
      <c r="G602" t="s">
        <v>5381</v>
      </c>
      <c r="H602" t="s">
        <v>4613</v>
      </c>
      <c r="I602" t="s">
        <v>132</v>
      </c>
      <c r="J602" t="s">
        <v>5929</v>
      </c>
      <c r="N602" t="e">
        <v>#N/A</v>
      </c>
    </row>
    <row r="603" spans="1:14" hidden="1" x14ac:dyDescent="0.25">
      <c r="A603" t="s">
        <v>5929</v>
      </c>
      <c r="B603" s="385" t="s">
        <v>5470</v>
      </c>
      <c r="C603" s="384" t="s">
        <v>5305</v>
      </c>
      <c r="D603" s="384"/>
      <c r="E603" s="384" t="s">
        <v>5358</v>
      </c>
      <c r="F603" t="s">
        <v>131</v>
      </c>
      <c r="G603" t="s">
        <v>5382</v>
      </c>
      <c r="H603" t="s">
        <v>4613</v>
      </c>
      <c r="I603" t="s">
        <v>136</v>
      </c>
      <c r="J603" t="s">
        <v>5929</v>
      </c>
      <c r="N603" t="e">
        <v>#N/A</v>
      </c>
    </row>
    <row r="604" spans="1:14" hidden="1" x14ac:dyDescent="0.25">
      <c r="A604" t="s">
        <v>5929</v>
      </c>
      <c r="B604" s="385" t="s">
        <v>5471</v>
      </c>
      <c r="C604" s="384" t="s">
        <v>5306</v>
      </c>
      <c r="D604" s="384"/>
      <c r="E604" s="384" t="s">
        <v>996</v>
      </c>
      <c r="F604" t="s">
        <v>131</v>
      </c>
      <c r="G604" t="s">
        <v>5381</v>
      </c>
      <c r="H604" t="s">
        <v>4613</v>
      </c>
      <c r="I604" t="s">
        <v>132</v>
      </c>
      <c r="J604" t="s">
        <v>5929</v>
      </c>
      <c r="N604" t="e">
        <v>#N/A</v>
      </c>
    </row>
    <row r="605" spans="1:14" hidden="1" x14ac:dyDescent="0.25">
      <c r="A605" t="s">
        <v>5929</v>
      </c>
      <c r="B605" s="385" t="s">
        <v>5472</v>
      </c>
      <c r="C605" s="384" t="s">
        <v>5307</v>
      </c>
      <c r="D605" s="384"/>
      <c r="E605" s="384" t="s">
        <v>5359</v>
      </c>
      <c r="F605" t="s">
        <v>131</v>
      </c>
      <c r="G605" t="s">
        <v>5381</v>
      </c>
      <c r="H605" t="s">
        <v>4613</v>
      </c>
      <c r="I605" t="s">
        <v>132</v>
      </c>
      <c r="J605" t="s">
        <v>5929</v>
      </c>
      <c r="N605" t="e">
        <v>#N/A</v>
      </c>
    </row>
    <row r="606" spans="1:14" hidden="1" x14ac:dyDescent="0.25">
      <c r="A606" t="s">
        <v>5929</v>
      </c>
      <c r="B606" s="385" t="s">
        <v>3681</v>
      </c>
      <c r="C606" s="384" t="s">
        <v>1535</v>
      </c>
      <c r="D606" s="384"/>
      <c r="E606" s="384" t="s">
        <v>973</v>
      </c>
      <c r="F606" t="s">
        <v>131</v>
      </c>
      <c r="G606" t="s">
        <v>5381</v>
      </c>
      <c r="H606" t="s">
        <v>4613</v>
      </c>
      <c r="I606" t="s">
        <v>132</v>
      </c>
      <c r="J606" t="s">
        <v>5929</v>
      </c>
      <c r="N606" t="e">
        <v>#N/A</v>
      </c>
    </row>
    <row r="607" spans="1:14" hidden="1" x14ac:dyDescent="0.25">
      <c r="A607" t="s">
        <v>5929</v>
      </c>
      <c r="B607" s="385" t="s">
        <v>3682</v>
      </c>
      <c r="C607" s="384" t="s">
        <v>972</v>
      </c>
      <c r="D607" s="384"/>
      <c r="E607" s="384" t="s">
        <v>973</v>
      </c>
      <c r="F607" t="s">
        <v>131</v>
      </c>
      <c r="G607" t="s">
        <v>5381</v>
      </c>
      <c r="H607" t="s">
        <v>4613</v>
      </c>
      <c r="I607" t="s">
        <v>132</v>
      </c>
      <c r="J607" t="s">
        <v>5929</v>
      </c>
      <c r="N607" t="e">
        <v>#N/A</v>
      </c>
    </row>
    <row r="608" spans="1:14" hidden="1" x14ac:dyDescent="0.25">
      <c r="A608" t="s">
        <v>5929</v>
      </c>
      <c r="B608" s="385" t="s">
        <v>3683</v>
      </c>
      <c r="C608" s="384" t="s">
        <v>974</v>
      </c>
      <c r="D608" s="384"/>
      <c r="E608" s="384" t="s">
        <v>975</v>
      </c>
      <c r="F608" t="s">
        <v>131</v>
      </c>
      <c r="G608" t="s">
        <v>5381</v>
      </c>
      <c r="H608" t="s">
        <v>4613</v>
      </c>
      <c r="I608" t="s">
        <v>132</v>
      </c>
      <c r="J608" t="s">
        <v>5929</v>
      </c>
      <c r="N608" t="e">
        <v>#N/A</v>
      </c>
    </row>
    <row r="609" spans="1:14" hidden="1" x14ac:dyDescent="0.25">
      <c r="A609" t="s">
        <v>5929</v>
      </c>
      <c r="B609" s="385" t="s">
        <v>3684</v>
      </c>
      <c r="C609" s="384" t="s">
        <v>976</v>
      </c>
      <c r="D609" s="384"/>
      <c r="E609" s="384" t="s">
        <v>977</v>
      </c>
      <c r="F609" t="s">
        <v>131</v>
      </c>
      <c r="G609" t="s">
        <v>5381</v>
      </c>
      <c r="H609" t="s">
        <v>4613</v>
      </c>
      <c r="I609" t="s">
        <v>132</v>
      </c>
      <c r="J609" t="s">
        <v>5929</v>
      </c>
      <c r="N609" t="e">
        <v>#N/A</v>
      </c>
    </row>
    <row r="610" spans="1:14" hidden="1" x14ac:dyDescent="0.25">
      <c r="A610" t="s">
        <v>5929</v>
      </c>
      <c r="B610" s="385" t="s">
        <v>4764</v>
      </c>
      <c r="C610" s="384" t="s">
        <v>4648</v>
      </c>
      <c r="D610" s="384"/>
      <c r="E610" s="384" t="s">
        <v>4681</v>
      </c>
      <c r="F610" t="s">
        <v>131</v>
      </c>
      <c r="G610" t="s">
        <v>5381</v>
      </c>
      <c r="H610" t="s">
        <v>4613</v>
      </c>
      <c r="I610" t="s">
        <v>132</v>
      </c>
      <c r="J610" t="s">
        <v>5929</v>
      </c>
      <c r="N610" t="e">
        <v>#N/A</v>
      </c>
    </row>
    <row r="611" spans="1:14" hidden="1" x14ac:dyDescent="0.25">
      <c r="A611" t="s">
        <v>5929</v>
      </c>
      <c r="B611" s="385" t="s">
        <v>5473</v>
      </c>
      <c r="C611" s="384" t="s">
        <v>5308</v>
      </c>
      <c r="D611" s="384"/>
      <c r="E611" s="384" t="s">
        <v>4726</v>
      </c>
      <c r="F611" t="s">
        <v>131</v>
      </c>
      <c r="G611" t="s">
        <v>5381</v>
      </c>
      <c r="H611" t="s">
        <v>4613</v>
      </c>
      <c r="I611" t="s">
        <v>132</v>
      </c>
      <c r="J611" t="s">
        <v>5929</v>
      </c>
      <c r="N611" t="e">
        <v>#N/A</v>
      </c>
    </row>
    <row r="612" spans="1:14" hidden="1" x14ac:dyDescent="0.25">
      <c r="A612" t="s">
        <v>5929</v>
      </c>
      <c r="B612" s="385" t="s">
        <v>3685</v>
      </c>
      <c r="C612" s="385" t="s">
        <v>3686</v>
      </c>
      <c r="D612" s="384"/>
      <c r="E612" s="385" t="s">
        <v>3687</v>
      </c>
      <c r="F612" t="s">
        <v>131</v>
      </c>
      <c r="G612" t="s">
        <v>5381</v>
      </c>
      <c r="H612" t="s">
        <v>4613</v>
      </c>
      <c r="I612" t="s">
        <v>132</v>
      </c>
      <c r="J612" t="s">
        <v>5929</v>
      </c>
      <c r="N612" t="e">
        <v>#N/A</v>
      </c>
    </row>
    <row r="613" spans="1:14" hidden="1" x14ac:dyDescent="0.25">
      <c r="A613" t="s">
        <v>5929</v>
      </c>
      <c r="B613" s="385" t="s">
        <v>3688</v>
      </c>
      <c r="C613" s="384" t="s">
        <v>978</v>
      </c>
      <c r="D613" s="384"/>
      <c r="E613" s="384" t="s">
        <v>979</v>
      </c>
      <c r="F613" t="s">
        <v>131</v>
      </c>
      <c r="G613" t="s">
        <v>5381</v>
      </c>
      <c r="H613" t="s">
        <v>4613</v>
      </c>
      <c r="I613" t="s">
        <v>132</v>
      </c>
      <c r="J613" t="s">
        <v>5929</v>
      </c>
      <c r="N613" t="e">
        <v>#N/A</v>
      </c>
    </row>
    <row r="614" spans="1:14" hidden="1" x14ac:dyDescent="0.25">
      <c r="A614" t="s">
        <v>5929</v>
      </c>
      <c r="B614" s="385" t="s">
        <v>3689</v>
      </c>
      <c r="C614" s="384" t="s">
        <v>980</v>
      </c>
      <c r="D614" s="384"/>
      <c r="E614" s="384" t="s">
        <v>981</v>
      </c>
      <c r="F614" t="s">
        <v>131</v>
      </c>
      <c r="G614" t="s">
        <v>5381</v>
      </c>
      <c r="H614" t="s">
        <v>4613</v>
      </c>
      <c r="I614" t="s">
        <v>132</v>
      </c>
      <c r="J614" t="s">
        <v>5929</v>
      </c>
      <c r="N614" t="e">
        <v>#N/A</v>
      </c>
    </row>
    <row r="615" spans="1:14" hidden="1" x14ac:dyDescent="0.25">
      <c r="A615" t="s">
        <v>5929</v>
      </c>
      <c r="B615" s="385" t="s">
        <v>3690</v>
      </c>
      <c r="C615" s="384" t="s">
        <v>982</v>
      </c>
      <c r="D615" s="384"/>
      <c r="E615" s="384" t="s">
        <v>983</v>
      </c>
      <c r="F615" t="s">
        <v>131</v>
      </c>
      <c r="G615" t="s">
        <v>5381</v>
      </c>
      <c r="H615" t="s">
        <v>4613</v>
      </c>
      <c r="I615" t="s">
        <v>132</v>
      </c>
      <c r="J615" t="s">
        <v>5929</v>
      </c>
      <c r="N615" t="e">
        <v>#N/A</v>
      </c>
    </row>
    <row r="616" spans="1:14" hidden="1" x14ac:dyDescent="0.25">
      <c r="A616" t="s">
        <v>5929</v>
      </c>
      <c r="B616" s="385" t="s">
        <v>5474</v>
      </c>
      <c r="C616" s="384" t="s">
        <v>5309</v>
      </c>
      <c r="D616" s="384"/>
      <c r="E616" s="384" t="s">
        <v>4698</v>
      </c>
      <c r="F616" t="s">
        <v>131</v>
      </c>
      <c r="G616" t="s">
        <v>5381</v>
      </c>
      <c r="H616" t="s">
        <v>4613</v>
      </c>
      <c r="I616" t="s">
        <v>132</v>
      </c>
      <c r="J616" t="s">
        <v>5929</v>
      </c>
      <c r="N616" t="e">
        <v>#N/A</v>
      </c>
    </row>
    <row r="617" spans="1:14" hidden="1" x14ac:dyDescent="0.25">
      <c r="A617" t="s">
        <v>5929</v>
      </c>
      <c r="B617" s="385" t="s">
        <v>3691</v>
      </c>
      <c r="C617" s="384" t="s">
        <v>1536</v>
      </c>
      <c r="D617" s="384"/>
      <c r="E617" s="384" t="s">
        <v>986</v>
      </c>
      <c r="F617" t="s">
        <v>131</v>
      </c>
      <c r="G617" t="s">
        <v>5381</v>
      </c>
      <c r="H617" t="s">
        <v>4613</v>
      </c>
      <c r="I617" t="s">
        <v>132</v>
      </c>
      <c r="J617" t="s">
        <v>5929</v>
      </c>
      <c r="N617" t="e">
        <v>#N/A</v>
      </c>
    </row>
    <row r="618" spans="1:14" hidden="1" x14ac:dyDescent="0.25">
      <c r="A618" t="s">
        <v>5929</v>
      </c>
      <c r="B618" s="385" t="s">
        <v>3692</v>
      </c>
      <c r="C618" s="384" t="s">
        <v>985</v>
      </c>
      <c r="D618" s="384"/>
      <c r="E618" s="384" t="s">
        <v>986</v>
      </c>
      <c r="F618" t="s">
        <v>131</v>
      </c>
      <c r="G618" t="s">
        <v>5381</v>
      </c>
      <c r="H618" t="s">
        <v>4613</v>
      </c>
      <c r="I618" t="s">
        <v>132</v>
      </c>
      <c r="J618" t="s">
        <v>5929</v>
      </c>
      <c r="N618" t="e">
        <v>#N/A</v>
      </c>
    </row>
    <row r="619" spans="1:14" hidden="1" x14ac:dyDescent="0.25">
      <c r="A619" t="s">
        <v>5929</v>
      </c>
      <c r="B619" s="385" t="s">
        <v>3693</v>
      </c>
      <c r="C619" s="385" t="s">
        <v>987</v>
      </c>
      <c r="D619" s="384"/>
      <c r="E619" s="385" t="s">
        <v>988</v>
      </c>
      <c r="F619" t="s">
        <v>131</v>
      </c>
      <c r="G619" t="s">
        <v>5381</v>
      </c>
      <c r="H619" t="s">
        <v>4613</v>
      </c>
      <c r="I619" t="s">
        <v>132</v>
      </c>
      <c r="J619" t="s">
        <v>5929</v>
      </c>
      <c r="N619" t="e">
        <v>#N/A</v>
      </c>
    </row>
    <row r="620" spans="1:14" hidden="1" x14ac:dyDescent="0.25">
      <c r="A620" t="s">
        <v>5929</v>
      </c>
      <c r="B620" s="385" t="s">
        <v>3694</v>
      </c>
      <c r="C620" s="384" t="s">
        <v>2293</v>
      </c>
      <c r="D620" s="384"/>
      <c r="E620" s="384" t="s">
        <v>990</v>
      </c>
      <c r="F620" t="s">
        <v>131</v>
      </c>
      <c r="G620" t="s">
        <v>5381</v>
      </c>
      <c r="H620" t="s">
        <v>4613</v>
      </c>
      <c r="I620" t="s">
        <v>132</v>
      </c>
      <c r="J620" t="s">
        <v>5929</v>
      </c>
      <c r="N620" t="e">
        <v>#N/A</v>
      </c>
    </row>
    <row r="621" spans="1:14" hidden="1" x14ac:dyDescent="0.25">
      <c r="A621" t="s">
        <v>5929</v>
      </c>
      <c r="B621" s="385" t="s">
        <v>3695</v>
      </c>
      <c r="C621" s="384" t="s">
        <v>989</v>
      </c>
      <c r="D621" s="384"/>
      <c r="E621" s="384" t="s">
        <v>990</v>
      </c>
      <c r="F621" t="s">
        <v>131</v>
      </c>
      <c r="G621" t="s">
        <v>5381</v>
      </c>
      <c r="H621" t="s">
        <v>4613</v>
      </c>
      <c r="I621" t="s">
        <v>132</v>
      </c>
      <c r="J621" t="s">
        <v>5929</v>
      </c>
      <c r="N621" t="e">
        <v>#N/A</v>
      </c>
    </row>
    <row r="622" spans="1:14" hidden="1" x14ac:dyDescent="0.25">
      <c r="A622" t="s">
        <v>5929</v>
      </c>
      <c r="B622" s="385" t="s">
        <v>3696</v>
      </c>
      <c r="C622" s="384" t="s">
        <v>3697</v>
      </c>
      <c r="D622" s="384"/>
      <c r="E622" s="384" t="s">
        <v>3698</v>
      </c>
      <c r="F622" t="s">
        <v>131</v>
      </c>
      <c r="G622" t="s">
        <v>5381</v>
      </c>
      <c r="H622" t="s">
        <v>4613</v>
      </c>
      <c r="I622" t="s">
        <v>132</v>
      </c>
      <c r="J622" t="s">
        <v>5929</v>
      </c>
      <c r="N622" t="e">
        <v>#N/A</v>
      </c>
    </row>
    <row r="623" spans="1:14" hidden="1" x14ac:dyDescent="0.25">
      <c r="A623" t="s">
        <v>5929</v>
      </c>
      <c r="B623" s="385" t="s">
        <v>5475</v>
      </c>
      <c r="C623" s="384" t="s">
        <v>5310</v>
      </c>
      <c r="D623" s="384"/>
      <c r="E623" s="384" t="s">
        <v>5360</v>
      </c>
      <c r="F623" t="s">
        <v>131</v>
      </c>
      <c r="G623" t="s">
        <v>5381</v>
      </c>
      <c r="H623" t="s">
        <v>4613</v>
      </c>
      <c r="I623" t="s">
        <v>132</v>
      </c>
      <c r="J623" t="s">
        <v>5929</v>
      </c>
      <c r="N623" t="e">
        <v>#N/A</v>
      </c>
    </row>
    <row r="624" spans="1:14" hidden="1" x14ac:dyDescent="0.25">
      <c r="A624" t="s">
        <v>5929</v>
      </c>
      <c r="B624" s="385" t="s">
        <v>3699</v>
      </c>
      <c r="C624" s="384" t="s">
        <v>1537</v>
      </c>
      <c r="D624" s="384"/>
      <c r="E624" s="384" t="s">
        <v>991</v>
      </c>
      <c r="F624" t="s">
        <v>131</v>
      </c>
      <c r="G624" t="s">
        <v>5381</v>
      </c>
      <c r="H624" t="s">
        <v>4613</v>
      </c>
      <c r="I624" t="s">
        <v>132</v>
      </c>
      <c r="J624" t="s">
        <v>5929</v>
      </c>
      <c r="L624" t="s">
        <v>3755</v>
      </c>
      <c r="N624" t="e">
        <v>#N/A</v>
      </c>
    </row>
    <row r="625" spans="1:14" hidden="1" x14ac:dyDescent="0.25">
      <c r="A625" t="s">
        <v>5929</v>
      </c>
      <c r="B625" s="385" t="s">
        <v>3700</v>
      </c>
      <c r="C625" s="385" t="s">
        <v>992</v>
      </c>
      <c r="D625" s="385"/>
      <c r="E625" s="385" t="s">
        <v>991</v>
      </c>
      <c r="F625" t="s">
        <v>131</v>
      </c>
      <c r="G625" t="s">
        <v>5381</v>
      </c>
      <c r="H625" t="s">
        <v>4613</v>
      </c>
      <c r="I625" t="s">
        <v>132</v>
      </c>
      <c r="J625" t="s">
        <v>5929</v>
      </c>
      <c r="N625" t="e">
        <v>#N/A</v>
      </c>
    </row>
    <row r="626" spans="1:14" hidden="1" x14ac:dyDescent="0.25">
      <c r="A626" t="s">
        <v>5929</v>
      </c>
      <c r="B626" s="385" t="s">
        <v>3701</v>
      </c>
      <c r="C626" s="384" t="s">
        <v>1538</v>
      </c>
      <c r="D626" s="384"/>
      <c r="E626" s="384" t="s">
        <v>993</v>
      </c>
      <c r="F626" t="s">
        <v>131</v>
      </c>
      <c r="G626" t="s">
        <v>5381</v>
      </c>
      <c r="H626" t="s">
        <v>4613</v>
      </c>
      <c r="I626" t="s">
        <v>132</v>
      </c>
      <c r="J626" t="s">
        <v>5929</v>
      </c>
      <c r="N626" t="e">
        <v>#N/A</v>
      </c>
    </row>
    <row r="627" spans="1:14" hidden="1" x14ac:dyDescent="0.25">
      <c r="A627" t="s">
        <v>5929</v>
      </c>
      <c r="B627" s="385" t="s">
        <v>3702</v>
      </c>
      <c r="C627" s="384" t="s">
        <v>994</v>
      </c>
      <c r="D627" s="384"/>
      <c r="E627" s="384" t="s">
        <v>993</v>
      </c>
      <c r="F627" t="s">
        <v>131</v>
      </c>
      <c r="G627" t="s">
        <v>5381</v>
      </c>
      <c r="H627" t="s">
        <v>4613</v>
      </c>
      <c r="I627" t="s">
        <v>132</v>
      </c>
      <c r="J627" t="s">
        <v>5929</v>
      </c>
      <c r="N627" t="e">
        <v>#N/A</v>
      </c>
    </row>
    <row r="628" spans="1:14" hidden="1" x14ac:dyDescent="0.25">
      <c r="A628" t="s">
        <v>5929</v>
      </c>
      <c r="B628" s="385" t="s">
        <v>5476</v>
      </c>
      <c r="C628" s="385" t="s">
        <v>5311</v>
      </c>
      <c r="D628" s="384"/>
      <c r="E628" s="385" t="s">
        <v>5361</v>
      </c>
      <c r="F628" t="s">
        <v>131</v>
      </c>
      <c r="G628" t="s">
        <v>5381</v>
      </c>
      <c r="H628" t="s">
        <v>4613</v>
      </c>
      <c r="I628" t="s">
        <v>132</v>
      </c>
      <c r="J628" t="s">
        <v>5929</v>
      </c>
      <c r="N628" t="e">
        <v>#N/A</v>
      </c>
    </row>
    <row r="629" spans="1:14" hidden="1" x14ac:dyDescent="0.25">
      <c r="A629" t="s">
        <v>5929</v>
      </c>
      <c r="B629" s="385" t="s">
        <v>3703</v>
      </c>
      <c r="C629" s="384" t="s">
        <v>2294</v>
      </c>
      <c r="D629" s="384"/>
      <c r="E629" s="384" t="s">
        <v>996</v>
      </c>
      <c r="F629" t="s">
        <v>131</v>
      </c>
      <c r="G629" t="s">
        <v>5381</v>
      </c>
      <c r="H629" t="s">
        <v>4613</v>
      </c>
      <c r="I629" t="s">
        <v>132</v>
      </c>
      <c r="J629" t="s">
        <v>5929</v>
      </c>
      <c r="N629" t="e">
        <v>#N/A</v>
      </c>
    </row>
    <row r="630" spans="1:14" hidden="1" x14ac:dyDescent="0.25">
      <c r="A630" t="s">
        <v>5929</v>
      </c>
      <c r="B630" s="385" t="s">
        <v>3704</v>
      </c>
      <c r="C630" s="384" t="s">
        <v>995</v>
      </c>
      <c r="D630" s="384"/>
      <c r="E630" s="384" t="s">
        <v>996</v>
      </c>
      <c r="F630" t="s">
        <v>131</v>
      </c>
      <c r="G630" t="s">
        <v>5381</v>
      </c>
      <c r="H630" t="s">
        <v>4613</v>
      </c>
      <c r="I630" t="s">
        <v>132</v>
      </c>
      <c r="J630" t="s">
        <v>5929</v>
      </c>
      <c r="N630" t="e">
        <v>#N/A</v>
      </c>
    </row>
    <row r="631" spans="1:14" hidden="1" x14ac:dyDescent="0.25">
      <c r="A631" t="s">
        <v>5929</v>
      </c>
      <c r="B631" s="385" t="s">
        <v>5477</v>
      </c>
      <c r="C631" s="384" t="s">
        <v>5312</v>
      </c>
      <c r="D631" s="384"/>
      <c r="E631" s="384" t="s">
        <v>5362</v>
      </c>
      <c r="F631" t="s">
        <v>131</v>
      </c>
      <c r="G631" t="s">
        <v>5381</v>
      </c>
      <c r="H631" t="s">
        <v>4613</v>
      </c>
      <c r="I631" t="s">
        <v>132</v>
      </c>
      <c r="J631" t="s">
        <v>5929</v>
      </c>
      <c r="N631" t="e">
        <v>#N/A</v>
      </c>
    </row>
    <row r="632" spans="1:14" hidden="1" x14ac:dyDescent="0.25">
      <c r="A632" t="s">
        <v>5929</v>
      </c>
      <c r="B632" s="385" t="s">
        <v>3705</v>
      </c>
      <c r="C632" s="384" t="s">
        <v>3706</v>
      </c>
      <c r="D632" s="384"/>
      <c r="E632" s="384" t="s">
        <v>997</v>
      </c>
      <c r="F632" t="s">
        <v>131</v>
      </c>
      <c r="G632" t="s">
        <v>5381</v>
      </c>
      <c r="H632" t="s">
        <v>4613</v>
      </c>
      <c r="I632" t="s">
        <v>132</v>
      </c>
      <c r="J632" t="s">
        <v>5929</v>
      </c>
      <c r="N632" t="e">
        <v>#N/A</v>
      </c>
    </row>
    <row r="633" spans="1:14" hidden="1" x14ac:dyDescent="0.25">
      <c r="A633" t="s">
        <v>5929</v>
      </c>
      <c r="B633" s="385" t="s">
        <v>3707</v>
      </c>
      <c r="C633" s="384" t="s">
        <v>998</v>
      </c>
      <c r="D633" s="384"/>
      <c r="E633" s="384" t="s">
        <v>997</v>
      </c>
      <c r="F633" t="s">
        <v>131</v>
      </c>
      <c r="G633" t="s">
        <v>5381</v>
      </c>
      <c r="H633" t="s">
        <v>4613</v>
      </c>
      <c r="I633" t="s">
        <v>132</v>
      </c>
      <c r="J633" t="s">
        <v>5929</v>
      </c>
      <c r="N633" t="e">
        <v>#N/A</v>
      </c>
    </row>
    <row r="634" spans="1:14" hidden="1" x14ac:dyDescent="0.25">
      <c r="A634" t="s">
        <v>5929</v>
      </c>
      <c r="B634" s="385" t="s">
        <v>3708</v>
      </c>
      <c r="C634" s="384" t="s">
        <v>3709</v>
      </c>
      <c r="D634" s="384"/>
      <c r="E634" s="384" t="s">
        <v>900</v>
      </c>
      <c r="F634" t="s">
        <v>131</v>
      </c>
      <c r="G634" t="s">
        <v>5381</v>
      </c>
      <c r="H634" t="s">
        <v>4613</v>
      </c>
      <c r="I634" t="s">
        <v>132</v>
      </c>
      <c r="J634" t="s">
        <v>5929</v>
      </c>
      <c r="N634" t="e">
        <v>#N/A</v>
      </c>
    </row>
    <row r="635" spans="1:14" hidden="1" x14ac:dyDescent="0.25">
      <c r="A635" t="s">
        <v>5929</v>
      </c>
      <c r="B635" s="385" t="s">
        <v>3710</v>
      </c>
      <c r="C635" s="384" t="s">
        <v>999</v>
      </c>
      <c r="D635" s="384"/>
      <c r="E635" s="384" t="s">
        <v>900</v>
      </c>
      <c r="F635" t="s">
        <v>131</v>
      </c>
      <c r="G635" t="s">
        <v>5381</v>
      </c>
      <c r="H635" t="s">
        <v>4613</v>
      </c>
      <c r="I635" t="s">
        <v>132</v>
      </c>
      <c r="J635" t="s">
        <v>5929</v>
      </c>
      <c r="N635" t="e">
        <v>#N/A</v>
      </c>
    </row>
    <row r="636" spans="1:14" hidden="1" x14ac:dyDescent="0.25">
      <c r="A636" t="s">
        <v>5929</v>
      </c>
      <c r="B636" s="385" t="s">
        <v>5478</v>
      </c>
      <c r="C636" s="384" t="s">
        <v>5313</v>
      </c>
      <c r="D636" s="384"/>
      <c r="E636" s="384" t="s">
        <v>5363</v>
      </c>
      <c r="F636" t="s">
        <v>131</v>
      </c>
      <c r="G636" t="s">
        <v>5381</v>
      </c>
      <c r="H636" t="s">
        <v>4613</v>
      </c>
      <c r="I636" t="s">
        <v>132</v>
      </c>
      <c r="J636" t="s">
        <v>5929</v>
      </c>
      <c r="N636" t="e">
        <v>#N/A</v>
      </c>
    </row>
    <row r="637" spans="1:14" hidden="1" x14ac:dyDescent="0.25">
      <c r="A637" t="s">
        <v>5929</v>
      </c>
      <c r="B637" s="385" t="s">
        <v>3711</v>
      </c>
      <c r="C637" s="384" t="s">
        <v>3712</v>
      </c>
      <c r="D637" s="384"/>
      <c r="E637" s="384" t="s">
        <v>996</v>
      </c>
      <c r="F637" t="s">
        <v>131</v>
      </c>
      <c r="G637" t="s">
        <v>5381</v>
      </c>
      <c r="H637" t="s">
        <v>4613</v>
      </c>
      <c r="I637" t="s">
        <v>132</v>
      </c>
      <c r="J637" t="s">
        <v>5929</v>
      </c>
      <c r="N637" t="e">
        <v>#N/A</v>
      </c>
    </row>
    <row r="638" spans="1:14" hidden="1" x14ac:dyDescent="0.25">
      <c r="A638" t="s">
        <v>5929</v>
      </c>
      <c r="B638" s="385" t="s">
        <v>3713</v>
      </c>
      <c r="C638" s="384" t="s">
        <v>1000</v>
      </c>
      <c r="D638" s="384"/>
      <c r="E638" s="384" t="s">
        <v>996</v>
      </c>
      <c r="F638" t="s">
        <v>131</v>
      </c>
      <c r="G638" t="s">
        <v>5381</v>
      </c>
      <c r="H638" t="s">
        <v>4613</v>
      </c>
      <c r="I638" t="s">
        <v>132</v>
      </c>
      <c r="J638" t="s">
        <v>5929</v>
      </c>
      <c r="N638" t="e">
        <v>#N/A</v>
      </c>
    </row>
    <row r="639" spans="1:14" hidden="1" x14ac:dyDescent="0.25">
      <c r="A639" t="s">
        <v>5929</v>
      </c>
      <c r="B639" s="385" t="s">
        <v>5479</v>
      </c>
      <c r="C639" s="384" t="s">
        <v>5212</v>
      </c>
      <c r="D639" s="384"/>
      <c r="E639" s="384" t="s">
        <v>1003</v>
      </c>
      <c r="F639" t="s">
        <v>131</v>
      </c>
      <c r="G639" t="s">
        <v>5381</v>
      </c>
      <c r="H639" t="s">
        <v>4613</v>
      </c>
      <c r="I639" t="s">
        <v>132</v>
      </c>
      <c r="J639" t="s">
        <v>5929</v>
      </c>
      <c r="N639" t="e">
        <v>#N/A</v>
      </c>
    </row>
    <row r="640" spans="1:14" hidden="1" x14ac:dyDescent="0.25">
      <c r="A640" t="s">
        <v>5929</v>
      </c>
      <c r="B640" s="385" t="s">
        <v>3714</v>
      </c>
      <c r="C640" s="384" t="s">
        <v>1002</v>
      </c>
      <c r="D640" s="384"/>
      <c r="E640" s="384" t="s">
        <v>1003</v>
      </c>
      <c r="F640" t="s">
        <v>131</v>
      </c>
      <c r="G640" t="s">
        <v>5381</v>
      </c>
      <c r="H640" t="s">
        <v>4613</v>
      </c>
      <c r="I640" t="s">
        <v>132</v>
      </c>
      <c r="J640" t="s">
        <v>5929</v>
      </c>
      <c r="N640" t="e">
        <v>#N/A</v>
      </c>
    </row>
    <row r="641" spans="1:14" hidden="1" x14ac:dyDescent="0.25">
      <c r="A641" t="s">
        <v>5929</v>
      </c>
      <c r="B641" s="385" t="s">
        <v>3715</v>
      </c>
      <c r="C641" s="384" t="s">
        <v>2295</v>
      </c>
      <c r="D641" s="384"/>
      <c r="E641" s="384" t="s">
        <v>1001</v>
      </c>
      <c r="F641" t="s">
        <v>131</v>
      </c>
      <c r="G641" t="s">
        <v>5381</v>
      </c>
      <c r="H641" t="s">
        <v>4613</v>
      </c>
      <c r="I641" t="s">
        <v>132</v>
      </c>
      <c r="J641" t="s">
        <v>5929</v>
      </c>
      <c r="N641" t="e">
        <v>#N/A</v>
      </c>
    </row>
    <row r="642" spans="1:14" hidden="1" x14ac:dyDescent="0.25">
      <c r="A642" t="s">
        <v>5929</v>
      </c>
      <c r="B642" s="385" t="s">
        <v>3716</v>
      </c>
      <c r="C642" s="384" t="s">
        <v>1004</v>
      </c>
      <c r="D642" s="384"/>
      <c r="E642" s="384" t="s">
        <v>1001</v>
      </c>
      <c r="F642" t="s">
        <v>131</v>
      </c>
      <c r="G642" t="s">
        <v>5381</v>
      </c>
      <c r="H642" t="s">
        <v>4613</v>
      </c>
      <c r="I642" t="s">
        <v>132</v>
      </c>
      <c r="J642" t="s">
        <v>5929</v>
      </c>
      <c r="N642" t="e">
        <v>#N/A</v>
      </c>
    </row>
    <row r="643" spans="1:14" hidden="1" x14ac:dyDescent="0.25">
      <c r="A643" t="s">
        <v>5929</v>
      </c>
      <c r="B643" s="385" t="s">
        <v>5480</v>
      </c>
      <c r="C643" s="384" t="s">
        <v>5314</v>
      </c>
      <c r="D643" s="384"/>
      <c r="E643" s="384" t="s">
        <v>1005</v>
      </c>
      <c r="F643" t="s">
        <v>131</v>
      </c>
      <c r="G643" t="s">
        <v>5381</v>
      </c>
      <c r="H643" t="s">
        <v>4613</v>
      </c>
      <c r="I643" t="s">
        <v>132</v>
      </c>
      <c r="J643" t="s">
        <v>5929</v>
      </c>
      <c r="N643" t="e">
        <v>#N/A</v>
      </c>
    </row>
    <row r="644" spans="1:14" hidden="1" x14ac:dyDescent="0.25">
      <c r="A644" t="s">
        <v>5929</v>
      </c>
      <c r="B644" s="385" t="s">
        <v>3717</v>
      </c>
      <c r="C644" s="384" t="s">
        <v>1006</v>
      </c>
      <c r="D644" s="384"/>
      <c r="E644" s="384" t="s">
        <v>1005</v>
      </c>
      <c r="F644" t="s">
        <v>131</v>
      </c>
      <c r="G644" t="s">
        <v>5381</v>
      </c>
      <c r="H644" t="s">
        <v>4613</v>
      </c>
      <c r="I644" t="s">
        <v>132</v>
      </c>
      <c r="J644" t="s">
        <v>5929</v>
      </c>
      <c r="N644" t="e">
        <v>#N/A</v>
      </c>
    </row>
    <row r="645" spans="1:14" hidden="1" x14ac:dyDescent="0.25">
      <c r="A645" t="s">
        <v>5929</v>
      </c>
      <c r="B645" s="385" t="s">
        <v>5481</v>
      </c>
      <c r="C645" s="384" t="s">
        <v>4538</v>
      </c>
      <c r="D645" s="384"/>
      <c r="E645" s="384" t="s">
        <v>996</v>
      </c>
      <c r="F645" t="s">
        <v>131</v>
      </c>
      <c r="G645" t="s">
        <v>5381</v>
      </c>
      <c r="H645" t="s">
        <v>4613</v>
      </c>
      <c r="I645" t="s">
        <v>132</v>
      </c>
      <c r="J645" t="s">
        <v>5929</v>
      </c>
      <c r="N645" t="e">
        <v>#N/A</v>
      </c>
    </row>
    <row r="646" spans="1:14" hidden="1" x14ac:dyDescent="0.25">
      <c r="A646" t="s">
        <v>5929</v>
      </c>
      <c r="B646" s="385" t="s">
        <v>3718</v>
      </c>
      <c r="C646" s="384" t="s">
        <v>1007</v>
      </c>
      <c r="D646" s="384"/>
      <c r="E646" s="384" t="s">
        <v>996</v>
      </c>
      <c r="F646" t="s">
        <v>131</v>
      </c>
      <c r="G646" t="s">
        <v>5381</v>
      </c>
      <c r="H646" t="s">
        <v>4613</v>
      </c>
      <c r="I646" t="s">
        <v>132</v>
      </c>
      <c r="J646" t="s">
        <v>5929</v>
      </c>
      <c r="N646" t="e">
        <v>#N/A</v>
      </c>
    </row>
    <row r="647" spans="1:14" hidden="1" x14ac:dyDescent="0.25">
      <c r="A647" t="s">
        <v>5929</v>
      </c>
      <c r="B647" s="385" t="s">
        <v>3719</v>
      </c>
      <c r="C647" s="384" t="s">
        <v>2296</v>
      </c>
      <c r="D647" s="384"/>
      <c r="E647" s="384" t="s">
        <v>2660</v>
      </c>
      <c r="F647" t="s">
        <v>131</v>
      </c>
      <c r="G647" t="s">
        <v>5570</v>
      </c>
      <c r="H647" t="s">
        <v>3</v>
      </c>
      <c r="I647" t="s">
        <v>132</v>
      </c>
      <c r="J647" t="s">
        <v>5929</v>
      </c>
      <c r="N647" t="e">
        <v>#N/A</v>
      </c>
    </row>
    <row r="648" spans="1:14" hidden="1" x14ac:dyDescent="0.25">
      <c r="A648" t="s">
        <v>5929</v>
      </c>
      <c r="B648" s="385" t="s">
        <v>5482</v>
      </c>
      <c r="C648" s="384" t="s">
        <v>5315</v>
      </c>
      <c r="D648" s="384"/>
      <c r="E648" s="384" t="s">
        <v>5364</v>
      </c>
      <c r="F648" t="s">
        <v>131</v>
      </c>
      <c r="G648" t="s">
        <v>5381</v>
      </c>
      <c r="H648" t="s">
        <v>4613</v>
      </c>
      <c r="I648" t="s">
        <v>132</v>
      </c>
      <c r="J648" t="s">
        <v>5929</v>
      </c>
      <c r="N648" t="e">
        <v>#N/A</v>
      </c>
    </row>
    <row r="649" spans="1:14" hidden="1" x14ac:dyDescent="0.25">
      <c r="A649" t="s">
        <v>5929</v>
      </c>
      <c r="B649" s="385" t="s">
        <v>5483</v>
      </c>
      <c r="C649" s="384" t="s">
        <v>5204</v>
      </c>
      <c r="D649" s="384"/>
      <c r="E649" s="384" t="s">
        <v>5200</v>
      </c>
      <c r="F649" t="s">
        <v>131</v>
      </c>
      <c r="G649" t="s">
        <v>148</v>
      </c>
      <c r="H649" t="s">
        <v>148</v>
      </c>
      <c r="I649" t="s">
        <v>132</v>
      </c>
      <c r="J649" t="s">
        <v>5929</v>
      </c>
      <c r="N649" t="e">
        <v>#N/A</v>
      </c>
    </row>
    <row r="650" spans="1:14" hidden="1" x14ac:dyDescent="0.25">
      <c r="A650" t="s">
        <v>5929</v>
      </c>
      <c r="B650" s="385" t="s">
        <v>5484</v>
      </c>
      <c r="C650" s="384" t="s">
        <v>5205</v>
      </c>
      <c r="D650" s="384"/>
      <c r="E650" s="384" t="s">
        <v>5201</v>
      </c>
      <c r="F650" t="s">
        <v>131</v>
      </c>
      <c r="G650" t="s">
        <v>148</v>
      </c>
      <c r="H650" t="s">
        <v>148</v>
      </c>
      <c r="I650" t="s">
        <v>132</v>
      </c>
      <c r="J650" t="s">
        <v>5929</v>
      </c>
      <c r="N650" t="e">
        <v>#N/A</v>
      </c>
    </row>
    <row r="651" spans="1:14" hidden="1" x14ac:dyDescent="0.25">
      <c r="A651" t="s">
        <v>5929</v>
      </c>
      <c r="B651" s="385" t="s">
        <v>5485</v>
      </c>
      <c r="C651" s="384" t="s">
        <v>4539</v>
      </c>
      <c r="D651" s="384"/>
      <c r="E651" s="384" t="s">
        <v>4579</v>
      </c>
      <c r="F651" t="s">
        <v>131</v>
      </c>
      <c r="G651" t="s">
        <v>76</v>
      </c>
      <c r="H651" t="s">
        <v>270</v>
      </c>
      <c r="I651" t="s">
        <v>132</v>
      </c>
      <c r="J651" t="s">
        <v>5929</v>
      </c>
      <c r="N651" t="e">
        <v>#N/A</v>
      </c>
    </row>
    <row r="652" spans="1:14" hidden="1" x14ac:dyDescent="0.25">
      <c r="A652" t="s">
        <v>5929</v>
      </c>
      <c r="B652" s="385" t="s">
        <v>5486</v>
      </c>
      <c r="C652" s="384" t="s">
        <v>5213</v>
      </c>
      <c r="D652" s="384"/>
      <c r="E652" s="384" t="s">
        <v>5246</v>
      </c>
      <c r="F652" t="s">
        <v>131</v>
      </c>
      <c r="G652" t="s">
        <v>5786</v>
      </c>
      <c r="H652" t="s">
        <v>5786</v>
      </c>
      <c r="I652" t="s">
        <v>136</v>
      </c>
      <c r="J652" t="s">
        <v>5929</v>
      </c>
      <c r="N652" t="e">
        <v>#N/A</v>
      </c>
    </row>
    <row r="653" spans="1:14" hidden="1" x14ac:dyDescent="0.25">
      <c r="A653" t="s">
        <v>5929</v>
      </c>
      <c r="B653" s="385" t="s">
        <v>5487</v>
      </c>
      <c r="C653" s="384" t="s">
        <v>4540</v>
      </c>
      <c r="D653" s="384"/>
      <c r="E653" s="384" t="s">
        <v>4580</v>
      </c>
      <c r="F653" t="s">
        <v>131</v>
      </c>
      <c r="G653" t="s">
        <v>76</v>
      </c>
      <c r="H653" t="s">
        <v>270</v>
      </c>
      <c r="I653" t="s">
        <v>132</v>
      </c>
      <c r="J653" t="s">
        <v>5929</v>
      </c>
      <c r="N653" t="e">
        <v>#N/A</v>
      </c>
    </row>
    <row r="654" spans="1:14" hidden="1" x14ac:dyDescent="0.25">
      <c r="A654" t="s">
        <v>5929</v>
      </c>
      <c r="B654" s="385" t="s">
        <v>5488</v>
      </c>
      <c r="C654" s="384" t="s">
        <v>4541</v>
      </c>
      <c r="D654" s="384"/>
      <c r="E654" s="384" t="s">
        <v>4581</v>
      </c>
      <c r="F654" t="s">
        <v>131</v>
      </c>
      <c r="G654" t="s">
        <v>76</v>
      </c>
      <c r="H654" t="s">
        <v>270</v>
      </c>
      <c r="I654" t="s">
        <v>132</v>
      </c>
      <c r="J654" t="s">
        <v>5929</v>
      </c>
      <c r="N654" t="e">
        <v>#N/A</v>
      </c>
    </row>
    <row r="655" spans="1:14" hidden="1" x14ac:dyDescent="0.25">
      <c r="A655" t="s">
        <v>5929</v>
      </c>
      <c r="B655" s="385" t="s">
        <v>3720</v>
      </c>
      <c r="C655" s="384" t="s">
        <v>2297</v>
      </c>
      <c r="D655" s="384"/>
      <c r="E655" s="384" t="s">
        <v>2661</v>
      </c>
      <c r="F655" t="s">
        <v>131</v>
      </c>
      <c r="G655" t="s">
        <v>148</v>
      </c>
      <c r="H655" t="s">
        <v>148</v>
      </c>
      <c r="I655" t="s">
        <v>132</v>
      </c>
      <c r="J655" t="s">
        <v>5929</v>
      </c>
      <c r="N655" t="e">
        <v>#N/A</v>
      </c>
    </row>
    <row r="656" spans="1:14" hidden="1" x14ac:dyDescent="0.25">
      <c r="A656" t="s">
        <v>5929</v>
      </c>
      <c r="B656" s="385" t="s">
        <v>3721</v>
      </c>
      <c r="C656" s="384" t="s">
        <v>2298</v>
      </c>
      <c r="D656" s="384"/>
      <c r="E656" s="384" t="s">
        <v>2662</v>
      </c>
      <c r="F656" t="s">
        <v>131</v>
      </c>
      <c r="G656" t="s">
        <v>148</v>
      </c>
      <c r="H656" t="s">
        <v>148</v>
      </c>
      <c r="I656" t="s">
        <v>132</v>
      </c>
      <c r="J656" t="s">
        <v>5929</v>
      </c>
      <c r="N656" t="e">
        <v>#N/A</v>
      </c>
    </row>
    <row r="657" spans="1:14" hidden="1" x14ac:dyDescent="0.25">
      <c r="A657" t="s">
        <v>5929</v>
      </c>
      <c r="B657" s="385" t="s">
        <v>3722</v>
      </c>
      <c r="C657" s="384" t="s">
        <v>1008</v>
      </c>
      <c r="D657" s="384"/>
      <c r="E657" s="384" t="s">
        <v>1761</v>
      </c>
      <c r="F657" t="s">
        <v>131</v>
      </c>
      <c r="G657" t="s">
        <v>148</v>
      </c>
      <c r="H657" t="s">
        <v>148</v>
      </c>
      <c r="I657" t="s">
        <v>132</v>
      </c>
      <c r="J657" t="s">
        <v>5929</v>
      </c>
      <c r="N657" t="e">
        <v>#N/A</v>
      </c>
    </row>
    <row r="658" spans="1:14" hidden="1" x14ac:dyDescent="0.25">
      <c r="A658" t="s">
        <v>5929</v>
      </c>
      <c r="B658" s="385" t="s">
        <v>3723</v>
      </c>
      <c r="C658" s="385" t="s">
        <v>1009</v>
      </c>
      <c r="D658" s="384"/>
      <c r="E658" s="385" t="s">
        <v>1010</v>
      </c>
      <c r="F658" t="s">
        <v>131</v>
      </c>
      <c r="G658" t="s">
        <v>148</v>
      </c>
      <c r="H658" t="s">
        <v>148</v>
      </c>
      <c r="I658" t="s">
        <v>132</v>
      </c>
      <c r="J658" t="s">
        <v>5929</v>
      </c>
      <c r="N658" t="e">
        <v>#N/A</v>
      </c>
    </row>
    <row r="659" spans="1:14" hidden="1" x14ac:dyDescent="0.25">
      <c r="A659" t="s">
        <v>5929</v>
      </c>
      <c r="B659" s="385" t="s">
        <v>5856</v>
      </c>
      <c r="C659" s="384" t="s">
        <v>5820</v>
      </c>
      <c r="D659" s="384"/>
      <c r="E659" s="384" t="s">
        <v>5795</v>
      </c>
      <c r="F659" t="s">
        <v>131</v>
      </c>
      <c r="G659" t="s">
        <v>76</v>
      </c>
      <c r="H659" t="s">
        <v>270</v>
      </c>
      <c r="I659" t="s">
        <v>132</v>
      </c>
      <c r="J659" t="s">
        <v>5929</v>
      </c>
      <c r="N659" t="e">
        <v>#N/A</v>
      </c>
    </row>
    <row r="660" spans="1:14" hidden="1" x14ac:dyDescent="0.25">
      <c r="A660" t="s">
        <v>5929</v>
      </c>
      <c r="B660" s="385" t="s">
        <v>3724</v>
      </c>
      <c r="C660" s="384" t="s">
        <v>1011</v>
      </c>
      <c r="D660" s="384"/>
      <c r="E660" s="384" t="s">
        <v>1012</v>
      </c>
      <c r="F660" t="s">
        <v>131</v>
      </c>
      <c r="G660" t="s">
        <v>5786</v>
      </c>
      <c r="H660" t="s">
        <v>5786</v>
      </c>
      <c r="I660" t="s">
        <v>136</v>
      </c>
      <c r="J660" t="s">
        <v>5929</v>
      </c>
      <c r="N660" t="e">
        <v>#N/A</v>
      </c>
    </row>
    <row r="661" spans="1:14" hidden="1" x14ac:dyDescent="0.25">
      <c r="A661" t="s">
        <v>5929</v>
      </c>
      <c r="B661" s="385" t="s">
        <v>3725</v>
      </c>
      <c r="C661" s="384" t="s">
        <v>1013</v>
      </c>
      <c r="D661" s="384"/>
      <c r="E661" s="384" t="s">
        <v>1014</v>
      </c>
      <c r="F661" t="s">
        <v>131</v>
      </c>
      <c r="G661" t="s">
        <v>148</v>
      </c>
      <c r="H661" t="s">
        <v>148</v>
      </c>
      <c r="I661" t="s">
        <v>132</v>
      </c>
      <c r="J661" t="s">
        <v>5929</v>
      </c>
      <c r="N661" t="e">
        <v>#N/A</v>
      </c>
    </row>
    <row r="662" spans="1:14" hidden="1" x14ac:dyDescent="0.25">
      <c r="A662" t="s">
        <v>5929</v>
      </c>
      <c r="B662" s="385" t="s">
        <v>3726</v>
      </c>
      <c r="C662" s="384" t="s">
        <v>1015</v>
      </c>
      <c r="D662" s="384"/>
      <c r="E662" s="384" t="s">
        <v>1016</v>
      </c>
      <c r="F662" t="s">
        <v>131</v>
      </c>
      <c r="G662" t="s">
        <v>253</v>
      </c>
      <c r="H662" t="s">
        <v>253</v>
      </c>
      <c r="I662" t="s">
        <v>136</v>
      </c>
      <c r="J662" t="s">
        <v>5929</v>
      </c>
      <c r="N662" t="e">
        <v>#N/A</v>
      </c>
    </row>
    <row r="663" spans="1:14" hidden="1" x14ac:dyDescent="0.25">
      <c r="A663" t="s">
        <v>5929</v>
      </c>
      <c r="B663" s="385" t="s">
        <v>3727</v>
      </c>
      <c r="C663" s="384" t="s">
        <v>1017</v>
      </c>
      <c r="D663" s="384"/>
      <c r="E663" s="384" t="s">
        <v>1018</v>
      </c>
      <c r="F663" t="s">
        <v>131</v>
      </c>
      <c r="G663" t="s">
        <v>253</v>
      </c>
      <c r="H663" t="s">
        <v>253</v>
      </c>
      <c r="I663" t="s">
        <v>136</v>
      </c>
      <c r="J663" t="s">
        <v>5929</v>
      </c>
      <c r="N663" t="e">
        <v>#N/A</v>
      </c>
    </row>
    <row r="664" spans="1:14" hidden="1" x14ac:dyDescent="0.25">
      <c r="A664" t="s">
        <v>5929</v>
      </c>
      <c r="B664" s="385" t="s">
        <v>3728</v>
      </c>
      <c r="C664" s="385" t="s">
        <v>1019</v>
      </c>
      <c r="D664" s="384"/>
      <c r="E664" s="385" t="s">
        <v>1020</v>
      </c>
      <c r="F664" t="s">
        <v>131</v>
      </c>
      <c r="G664" t="s">
        <v>253</v>
      </c>
      <c r="H664" t="s">
        <v>253</v>
      </c>
      <c r="I664" t="s">
        <v>136</v>
      </c>
      <c r="J664" t="s">
        <v>5929</v>
      </c>
      <c r="N664" t="e">
        <v>#N/A</v>
      </c>
    </row>
    <row r="665" spans="1:14" hidden="1" x14ac:dyDescent="0.25">
      <c r="A665" t="s">
        <v>5929</v>
      </c>
      <c r="B665" s="385" t="s">
        <v>3729</v>
      </c>
      <c r="C665" s="385" t="s">
        <v>1021</v>
      </c>
      <c r="D665" s="385"/>
      <c r="E665" s="385" t="s">
        <v>1022</v>
      </c>
      <c r="F665" t="s">
        <v>131</v>
      </c>
      <c r="G665" t="s">
        <v>253</v>
      </c>
      <c r="H665" t="s">
        <v>253</v>
      </c>
      <c r="I665" t="s">
        <v>136</v>
      </c>
      <c r="J665" t="s">
        <v>5929</v>
      </c>
      <c r="N665" t="e">
        <v>#N/A</v>
      </c>
    </row>
    <row r="666" spans="1:14" hidden="1" x14ac:dyDescent="0.25">
      <c r="A666" t="s">
        <v>5929</v>
      </c>
      <c r="B666" s="385" t="s">
        <v>3730</v>
      </c>
      <c r="C666" s="384" t="s">
        <v>1023</v>
      </c>
      <c r="D666" s="384"/>
      <c r="E666" s="384" t="s">
        <v>1024</v>
      </c>
      <c r="F666" t="s">
        <v>131</v>
      </c>
      <c r="G666" t="s">
        <v>253</v>
      </c>
      <c r="H666" t="s">
        <v>253</v>
      </c>
      <c r="I666" t="s">
        <v>136</v>
      </c>
      <c r="J666" t="s">
        <v>5929</v>
      </c>
      <c r="N666" t="e">
        <v>#N/A</v>
      </c>
    </row>
    <row r="667" spans="1:14" hidden="1" x14ac:dyDescent="0.25">
      <c r="A667" t="s">
        <v>5929</v>
      </c>
      <c r="B667" s="385" t="s">
        <v>3731</v>
      </c>
      <c r="C667" s="384" t="s">
        <v>1026</v>
      </c>
      <c r="D667" s="384"/>
      <c r="E667" s="384" t="s">
        <v>1027</v>
      </c>
      <c r="F667" t="s">
        <v>131</v>
      </c>
      <c r="G667" t="s">
        <v>253</v>
      </c>
      <c r="H667" t="s">
        <v>253</v>
      </c>
      <c r="I667" t="s">
        <v>136</v>
      </c>
      <c r="J667" t="s">
        <v>5929</v>
      </c>
      <c r="N667" t="e">
        <v>#N/A</v>
      </c>
    </row>
    <row r="668" spans="1:14" hidden="1" x14ac:dyDescent="0.25">
      <c r="A668" t="s">
        <v>5929</v>
      </c>
      <c r="B668" s="385" t="s">
        <v>3732</v>
      </c>
      <c r="C668" s="384" t="s">
        <v>1028</v>
      </c>
      <c r="D668" s="384"/>
      <c r="E668" s="384" t="s">
        <v>1029</v>
      </c>
      <c r="F668" t="s">
        <v>131</v>
      </c>
      <c r="G668" t="s">
        <v>253</v>
      </c>
      <c r="H668" t="s">
        <v>253</v>
      </c>
      <c r="I668" t="s">
        <v>136</v>
      </c>
      <c r="J668" t="s">
        <v>5929</v>
      </c>
      <c r="N668" t="e">
        <v>#N/A</v>
      </c>
    </row>
    <row r="669" spans="1:14" hidden="1" x14ac:dyDescent="0.25">
      <c r="A669" t="s">
        <v>5929</v>
      </c>
      <c r="B669" s="385" t="s">
        <v>3733</v>
      </c>
      <c r="C669" s="385" t="s">
        <v>1030</v>
      </c>
      <c r="D669" s="384"/>
      <c r="E669" s="385" t="s">
        <v>144</v>
      </c>
      <c r="F669" t="s">
        <v>131</v>
      </c>
      <c r="G669" t="s">
        <v>253</v>
      </c>
      <c r="H669" t="s">
        <v>253</v>
      </c>
      <c r="I669" t="s">
        <v>136</v>
      </c>
      <c r="J669" t="s">
        <v>5929</v>
      </c>
      <c r="N669" t="e">
        <v>#N/A</v>
      </c>
    </row>
    <row r="670" spans="1:14" hidden="1" x14ac:dyDescent="0.25">
      <c r="A670" t="s">
        <v>5929</v>
      </c>
      <c r="B670" s="385" t="s">
        <v>3734</v>
      </c>
      <c r="C670" s="384" t="s">
        <v>1031</v>
      </c>
      <c r="D670" s="384"/>
      <c r="E670" s="384" t="s">
        <v>1032</v>
      </c>
      <c r="F670" t="s">
        <v>131</v>
      </c>
      <c r="G670" t="s">
        <v>253</v>
      </c>
      <c r="H670" t="s">
        <v>253</v>
      </c>
      <c r="I670" t="s">
        <v>136</v>
      </c>
      <c r="J670" t="s">
        <v>5929</v>
      </c>
      <c r="N670" t="e">
        <v>#N/A</v>
      </c>
    </row>
    <row r="671" spans="1:14" hidden="1" x14ac:dyDescent="0.25">
      <c r="A671" t="s">
        <v>5929</v>
      </c>
      <c r="B671" s="385" t="s">
        <v>3735</v>
      </c>
      <c r="C671" s="385" t="s">
        <v>1033</v>
      </c>
      <c r="D671" s="384"/>
      <c r="E671" s="385" t="s">
        <v>1034</v>
      </c>
      <c r="F671" t="s">
        <v>131</v>
      </c>
      <c r="G671" t="s">
        <v>253</v>
      </c>
      <c r="H671" t="s">
        <v>253</v>
      </c>
      <c r="I671" t="s">
        <v>136</v>
      </c>
      <c r="J671" t="s">
        <v>5929</v>
      </c>
      <c r="N671" t="e">
        <v>#N/A</v>
      </c>
    </row>
    <row r="672" spans="1:14" hidden="1" x14ac:dyDescent="0.25">
      <c r="A672" t="s">
        <v>5929</v>
      </c>
      <c r="B672" s="382" t="s">
        <v>3736</v>
      </c>
      <c r="C672" t="s">
        <v>1035</v>
      </c>
      <c r="E672" t="s">
        <v>1036</v>
      </c>
      <c r="F672" t="s">
        <v>131</v>
      </c>
      <c r="G672" t="s">
        <v>253</v>
      </c>
      <c r="H672" t="s">
        <v>253</v>
      </c>
      <c r="I672" t="s">
        <v>136</v>
      </c>
      <c r="J672" t="s">
        <v>5929</v>
      </c>
      <c r="N672" t="e">
        <v>#N/A</v>
      </c>
    </row>
    <row r="673" spans="1:14" hidden="1" x14ac:dyDescent="0.25">
      <c r="A673" t="s">
        <v>5929</v>
      </c>
      <c r="B673" s="382" t="s">
        <v>3737</v>
      </c>
      <c r="C673" t="s">
        <v>1037</v>
      </c>
      <c r="E673" t="s">
        <v>1038</v>
      </c>
      <c r="F673" t="s">
        <v>131</v>
      </c>
      <c r="G673" t="s">
        <v>253</v>
      </c>
      <c r="H673" t="s">
        <v>253</v>
      </c>
      <c r="I673" t="s">
        <v>136</v>
      </c>
      <c r="J673" t="s">
        <v>5929</v>
      </c>
      <c r="N673" t="e">
        <v>#N/A</v>
      </c>
    </row>
    <row r="674" spans="1:14" hidden="1" x14ac:dyDescent="0.25">
      <c r="A674" t="s">
        <v>5929</v>
      </c>
      <c r="B674" s="382" t="s">
        <v>3738</v>
      </c>
      <c r="C674" s="385" t="s">
        <v>1040</v>
      </c>
      <c r="D674" s="384"/>
      <c r="E674" s="385" t="s">
        <v>1039</v>
      </c>
      <c r="F674" t="s">
        <v>131</v>
      </c>
      <c r="G674" t="s">
        <v>253</v>
      </c>
      <c r="H674" t="s">
        <v>253</v>
      </c>
      <c r="I674" t="s">
        <v>136</v>
      </c>
      <c r="J674" t="s">
        <v>5929</v>
      </c>
      <c r="N674" t="e">
        <v>#N/A</v>
      </c>
    </row>
    <row r="675" spans="1:14" hidden="1" x14ac:dyDescent="0.25">
      <c r="A675" t="s">
        <v>5929</v>
      </c>
      <c r="B675" s="382" t="s">
        <v>3739</v>
      </c>
      <c r="C675" s="385" t="s">
        <v>1042</v>
      </c>
      <c r="D675" s="384"/>
      <c r="E675" s="385" t="s">
        <v>1043</v>
      </c>
      <c r="F675" t="s">
        <v>131</v>
      </c>
      <c r="G675" t="s">
        <v>253</v>
      </c>
      <c r="H675" t="s">
        <v>253</v>
      </c>
      <c r="I675" t="s">
        <v>136</v>
      </c>
      <c r="J675" t="s">
        <v>5929</v>
      </c>
      <c r="N675" t="e">
        <v>#N/A</v>
      </c>
    </row>
    <row r="676" spans="1:14" hidden="1" x14ac:dyDescent="0.25">
      <c r="A676" t="s">
        <v>5929</v>
      </c>
      <c r="B676" s="382" t="s">
        <v>3740</v>
      </c>
      <c r="C676" s="384" t="s">
        <v>1044</v>
      </c>
      <c r="D676" s="384"/>
      <c r="E676" s="384" t="s">
        <v>1045</v>
      </c>
      <c r="F676" t="s">
        <v>131</v>
      </c>
      <c r="G676" t="s">
        <v>253</v>
      </c>
      <c r="H676" t="s">
        <v>253</v>
      </c>
      <c r="I676" t="s">
        <v>136</v>
      </c>
      <c r="J676" t="s">
        <v>5929</v>
      </c>
      <c r="N676" t="e">
        <v>#N/A</v>
      </c>
    </row>
    <row r="677" spans="1:14" hidden="1" x14ac:dyDescent="0.25">
      <c r="A677" t="s">
        <v>5929</v>
      </c>
      <c r="B677" s="382" t="s">
        <v>3741</v>
      </c>
      <c r="C677" s="384" t="s">
        <v>1047</v>
      </c>
      <c r="D677" s="384"/>
      <c r="E677" s="384" t="s">
        <v>1048</v>
      </c>
      <c r="F677" t="s">
        <v>131</v>
      </c>
      <c r="G677" t="s">
        <v>253</v>
      </c>
      <c r="H677" t="s">
        <v>253</v>
      </c>
      <c r="I677" t="s">
        <v>136</v>
      </c>
      <c r="J677" t="s">
        <v>5929</v>
      </c>
      <c r="N677" t="e">
        <v>#N/A</v>
      </c>
    </row>
    <row r="678" spans="1:14" hidden="1" x14ac:dyDescent="0.25">
      <c r="A678" t="s">
        <v>5929</v>
      </c>
      <c r="B678" s="382" t="s">
        <v>3742</v>
      </c>
      <c r="C678" s="384" t="s">
        <v>1049</v>
      </c>
      <c r="D678" s="384"/>
      <c r="E678" s="384" t="s">
        <v>1050</v>
      </c>
      <c r="F678" t="s">
        <v>131</v>
      </c>
      <c r="G678" t="s">
        <v>253</v>
      </c>
      <c r="H678" t="s">
        <v>253</v>
      </c>
      <c r="I678" t="s">
        <v>136</v>
      </c>
      <c r="J678" t="s">
        <v>5929</v>
      </c>
      <c r="N678" t="e">
        <v>#N/A</v>
      </c>
    </row>
    <row r="679" spans="1:14" hidden="1" x14ac:dyDescent="0.25">
      <c r="A679" t="s">
        <v>5929</v>
      </c>
      <c r="B679" s="382" t="s">
        <v>3743</v>
      </c>
      <c r="C679" t="s">
        <v>1052</v>
      </c>
      <c r="E679" t="s">
        <v>1053</v>
      </c>
      <c r="F679" t="s">
        <v>131</v>
      </c>
      <c r="G679" t="s">
        <v>253</v>
      </c>
      <c r="H679" t="s">
        <v>253</v>
      </c>
      <c r="I679" t="s">
        <v>136</v>
      </c>
      <c r="J679" t="s">
        <v>5929</v>
      </c>
      <c r="N679" t="e">
        <v>#N/A</v>
      </c>
    </row>
    <row r="680" spans="1:14" hidden="1" x14ac:dyDescent="0.25">
      <c r="A680" t="s">
        <v>5929</v>
      </c>
      <c r="B680" s="382" t="s">
        <v>3744</v>
      </c>
      <c r="C680" s="382" t="s">
        <v>1054</v>
      </c>
      <c r="D680" s="382"/>
      <c r="E680" s="382" t="s">
        <v>1055</v>
      </c>
      <c r="F680" t="s">
        <v>131</v>
      </c>
      <c r="G680" t="s">
        <v>253</v>
      </c>
      <c r="H680" t="s">
        <v>253</v>
      </c>
      <c r="I680" t="s">
        <v>136</v>
      </c>
      <c r="J680" t="s">
        <v>5929</v>
      </c>
      <c r="N680" t="e">
        <v>#N/A</v>
      </c>
    </row>
    <row r="681" spans="1:14" hidden="1" x14ac:dyDescent="0.25">
      <c r="A681" t="s">
        <v>5929</v>
      </c>
      <c r="B681" s="382" t="s">
        <v>3745</v>
      </c>
      <c r="C681" t="s">
        <v>1056</v>
      </c>
      <c r="E681" t="s">
        <v>1057</v>
      </c>
      <c r="F681" t="s">
        <v>131</v>
      </c>
      <c r="G681" t="s">
        <v>87</v>
      </c>
      <c r="H681" t="s">
        <v>87</v>
      </c>
      <c r="I681" t="s">
        <v>136</v>
      </c>
      <c r="J681" t="s">
        <v>5929</v>
      </c>
      <c r="N681" t="e">
        <v>#N/A</v>
      </c>
    </row>
    <row r="682" spans="1:14" hidden="1" x14ac:dyDescent="0.25">
      <c r="A682" t="s">
        <v>5929</v>
      </c>
      <c r="B682" s="382" t="s">
        <v>3746</v>
      </c>
      <c r="C682" t="s">
        <v>1058</v>
      </c>
      <c r="E682" t="s">
        <v>1059</v>
      </c>
      <c r="F682" t="s">
        <v>131</v>
      </c>
      <c r="G682" t="s">
        <v>84</v>
      </c>
      <c r="H682" t="s">
        <v>84</v>
      </c>
      <c r="I682" t="s">
        <v>136</v>
      </c>
      <c r="J682" t="s">
        <v>5929</v>
      </c>
      <c r="N682" t="e">
        <v>#N/A</v>
      </c>
    </row>
    <row r="683" spans="1:14" hidden="1" x14ac:dyDescent="0.25">
      <c r="A683" t="s">
        <v>5929</v>
      </c>
      <c r="B683" s="382" t="s">
        <v>3747</v>
      </c>
      <c r="C683" t="s">
        <v>2299</v>
      </c>
      <c r="E683" t="s">
        <v>2663</v>
      </c>
      <c r="F683" t="s">
        <v>131</v>
      </c>
      <c r="G683" t="s">
        <v>84</v>
      </c>
      <c r="H683" t="s">
        <v>84</v>
      </c>
      <c r="I683" t="s">
        <v>136</v>
      </c>
      <c r="J683" t="s">
        <v>5929</v>
      </c>
      <c r="N683" t="e">
        <v>#N/A</v>
      </c>
    </row>
    <row r="684" spans="1:14" hidden="1" x14ac:dyDescent="0.25">
      <c r="A684" t="s">
        <v>5929</v>
      </c>
      <c r="B684" s="382" t="s">
        <v>3748</v>
      </c>
      <c r="C684" t="s">
        <v>1060</v>
      </c>
      <c r="E684" t="s">
        <v>1061</v>
      </c>
      <c r="F684" t="s">
        <v>131</v>
      </c>
      <c r="G684" t="s">
        <v>84</v>
      </c>
      <c r="H684" t="s">
        <v>84</v>
      </c>
      <c r="I684" t="s">
        <v>136</v>
      </c>
      <c r="J684" t="s">
        <v>5929</v>
      </c>
      <c r="N684" t="e">
        <v>#N/A</v>
      </c>
    </row>
    <row r="685" spans="1:14" hidden="1" x14ac:dyDescent="0.25">
      <c r="A685" t="s">
        <v>5929</v>
      </c>
      <c r="B685" s="382" t="s">
        <v>3749</v>
      </c>
      <c r="C685" t="s">
        <v>2300</v>
      </c>
      <c r="E685" t="s">
        <v>2664</v>
      </c>
      <c r="F685" t="s">
        <v>131</v>
      </c>
      <c r="G685" t="s">
        <v>84</v>
      </c>
      <c r="H685" t="s">
        <v>84</v>
      </c>
      <c r="I685" t="s">
        <v>136</v>
      </c>
      <c r="J685" t="s">
        <v>5929</v>
      </c>
      <c r="N685" t="e">
        <v>#N/A</v>
      </c>
    </row>
    <row r="686" spans="1:14" hidden="1" x14ac:dyDescent="0.25">
      <c r="A686" t="s">
        <v>5929</v>
      </c>
      <c r="B686" s="382" t="s">
        <v>3750</v>
      </c>
      <c r="C686" t="s">
        <v>2301</v>
      </c>
      <c r="E686" t="s">
        <v>2665</v>
      </c>
      <c r="F686" t="s">
        <v>131</v>
      </c>
      <c r="G686" t="s">
        <v>84</v>
      </c>
      <c r="H686" t="s">
        <v>84</v>
      </c>
      <c r="I686" t="s">
        <v>136</v>
      </c>
      <c r="J686" t="s">
        <v>5929</v>
      </c>
      <c r="N686" t="e">
        <v>#N/A</v>
      </c>
    </row>
    <row r="687" spans="1:14" hidden="1" x14ac:dyDescent="0.25">
      <c r="A687" t="s">
        <v>5929</v>
      </c>
      <c r="B687" s="382" t="s">
        <v>3751</v>
      </c>
      <c r="C687" t="s">
        <v>1062</v>
      </c>
      <c r="E687" t="s">
        <v>1063</v>
      </c>
      <c r="F687" t="s">
        <v>131</v>
      </c>
      <c r="G687" t="s">
        <v>84</v>
      </c>
      <c r="H687" t="s">
        <v>84</v>
      </c>
      <c r="I687" t="s">
        <v>136</v>
      </c>
      <c r="J687" t="s">
        <v>5929</v>
      </c>
      <c r="N687" t="e">
        <v>#N/A</v>
      </c>
    </row>
    <row r="688" spans="1:14" hidden="1" x14ac:dyDescent="0.25">
      <c r="A688" t="s">
        <v>5929</v>
      </c>
      <c r="B688" s="382" t="s">
        <v>3752</v>
      </c>
      <c r="C688" t="s">
        <v>3753</v>
      </c>
      <c r="E688" t="s">
        <v>3754</v>
      </c>
      <c r="F688" t="s">
        <v>131</v>
      </c>
      <c r="G688" t="s">
        <v>84</v>
      </c>
      <c r="H688" t="s">
        <v>84</v>
      </c>
      <c r="I688" t="s">
        <v>136</v>
      </c>
      <c r="J688" t="s">
        <v>5929</v>
      </c>
      <c r="N688" t="e">
        <v>#N/A</v>
      </c>
    </row>
    <row r="689" spans="1:14" hidden="1" x14ac:dyDescent="0.25">
      <c r="A689" t="s">
        <v>5929</v>
      </c>
      <c r="B689" s="382" t="s">
        <v>3756</v>
      </c>
      <c r="C689" t="s">
        <v>1065</v>
      </c>
      <c r="E689" t="s">
        <v>1064</v>
      </c>
      <c r="F689" t="s">
        <v>131</v>
      </c>
      <c r="G689" t="s">
        <v>84</v>
      </c>
      <c r="H689" t="s">
        <v>84</v>
      </c>
      <c r="I689" t="s">
        <v>136</v>
      </c>
      <c r="J689" t="s">
        <v>5929</v>
      </c>
      <c r="N689" t="e">
        <v>#N/A</v>
      </c>
    </row>
    <row r="690" spans="1:14" hidden="1" x14ac:dyDescent="0.25">
      <c r="A690" t="s">
        <v>5929</v>
      </c>
      <c r="B690" s="382" t="s">
        <v>3757</v>
      </c>
      <c r="C690" t="s">
        <v>2302</v>
      </c>
      <c r="E690" t="s">
        <v>2666</v>
      </c>
      <c r="F690" t="s">
        <v>131</v>
      </c>
      <c r="G690" t="s">
        <v>84</v>
      </c>
      <c r="H690" t="s">
        <v>84</v>
      </c>
      <c r="I690" t="s">
        <v>136</v>
      </c>
      <c r="J690" t="s">
        <v>5929</v>
      </c>
      <c r="N690" t="e">
        <v>#N/A</v>
      </c>
    </row>
    <row r="691" spans="1:14" hidden="1" x14ac:dyDescent="0.25">
      <c r="A691" t="s">
        <v>5929</v>
      </c>
      <c r="B691" s="382" t="s">
        <v>3758</v>
      </c>
      <c r="C691" t="s">
        <v>1067</v>
      </c>
      <c r="E691" t="s">
        <v>1068</v>
      </c>
      <c r="F691" t="s">
        <v>131</v>
      </c>
      <c r="G691" t="s">
        <v>84</v>
      </c>
      <c r="H691" t="s">
        <v>84</v>
      </c>
      <c r="I691" t="s">
        <v>136</v>
      </c>
      <c r="J691" t="s">
        <v>5929</v>
      </c>
      <c r="N691" t="e">
        <v>#N/A</v>
      </c>
    </row>
    <row r="692" spans="1:14" hidden="1" x14ac:dyDescent="0.25">
      <c r="A692" t="s">
        <v>5929</v>
      </c>
      <c r="B692" s="382" t="s">
        <v>3759</v>
      </c>
      <c r="C692" s="382" t="s">
        <v>1069</v>
      </c>
      <c r="D692" s="382"/>
      <c r="E692" s="382" t="s">
        <v>1070</v>
      </c>
      <c r="F692" t="s">
        <v>131</v>
      </c>
      <c r="G692" t="s">
        <v>84</v>
      </c>
      <c r="H692" t="s">
        <v>84</v>
      </c>
      <c r="I692" t="s">
        <v>136</v>
      </c>
      <c r="J692" t="s">
        <v>5929</v>
      </c>
      <c r="N692" t="e">
        <v>#N/A</v>
      </c>
    </row>
    <row r="693" spans="1:14" hidden="1" x14ac:dyDescent="0.25">
      <c r="A693" t="s">
        <v>5929</v>
      </c>
      <c r="B693" s="382" t="s">
        <v>3760</v>
      </c>
      <c r="C693" t="s">
        <v>1071</v>
      </c>
      <c r="E693" t="s">
        <v>1072</v>
      </c>
      <c r="F693" t="s">
        <v>131</v>
      </c>
      <c r="G693" t="s">
        <v>84</v>
      </c>
      <c r="H693" t="s">
        <v>84</v>
      </c>
      <c r="I693" t="s">
        <v>136</v>
      </c>
      <c r="J693" t="s">
        <v>5929</v>
      </c>
      <c r="N693" t="e">
        <v>#N/A</v>
      </c>
    </row>
    <row r="694" spans="1:14" hidden="1" x14ac:dyDescent="0.25">
      <c r="A694" t="s">
        <v>5929</v>
      </c>
      <c r="B694" s="382" t="s">
        <v>3761</v>
      </c>
      <c r="C694" s="384" t="s">
        <v>1073</v>
      </c>
      <c r="E694" t="s">
        <v>1074</v>
      </c>
      <c r="F694" t="s">
        <v>131</v>
      </c>
      <c r="G694" t="s">
        <v>84</v>
      </c>
      <c r="H694" t="s">
        <v>84</v>
      </c>
      <c r="I694" t="s">
        <v>136</v>
      </c>
      <c r="J694" t="s">
        <v>5929</v>
      </c>
      <c r="N694" t="e">
        <v>#N/A</v>
      </c>
    </row>
    <row r="695" spans="1:14" hidden="1" x14ac:dyDescent="0.25">
      <c r="A695" t="s">
        <v>5929</v>
      </c>
      <c r="B695" s="382" t="s">
        <v>3762</v>
      </c>
      <c r="C695" s="384" t="s">
        <v>1075</v>
      </c>
      <c r="D695" s="384"/>
      <c r="E695" s="384" t="s">
        <v>1076</v>
      </c>
      <c r="F695" t="s">
        <v>131</v>
      </c>
      <c r="G695" t="s">
        <v>84</v>
      </c>
      <c r="H695" t="s">
        <v>84</v>
      </c>
      <c r="I695" t="s">
        <v>136</v>
      </c>
      <c r="J695" t="s">
        <v>5929</v>
      </c>
      <c r="N695" t="e">
        <v>#N/A</v>
      </c>
    </row>
    <row r="696" spans="1:14" hidden="1" x14ac:dyDescent="0.25">
      <c r="A696" t="s">
        <v>5929</v>
      </c>
      <c r="B696" s="382" t="s">
        <v>3763</v>
      </c>
      <c r="C696" s="384" t="s">
        <v>1077</v>
      </c>
      <c r="D696" s="384"/>
      <c r="E696" s="384" t="s">
        <v>1078</v>
      </c>
      <c r="F696" t="s">
        <v>131</v>
      </c>
      <c r="G696" t="s">
        <v>84</v>
      </c>
      <c r="H696" t="s">
        <v>84</v>
      </c>
      <c r="I696" t="s">
        <v>136</v>
      </c>
      <c r="J696" t="s">
        <v>5929</v>
      </c>
      <c r="N696" t="e">
        <v>#N/A</v>
      </c>
    </row>
    <row r="697" spans="1:14" hidden="1" x14ac:dyDescent="0.25">
      <c r="A697" t="s">
        <v>5929</v>
      </c>
      <c r="B697" s="382" t="s">
        <v>3764</v>
      </c>
      <c r="C697" s="710" t="s">
        <v>1079</v>
      </c>
      <c r="D697" s="384"/>
      <c r="E697" s="385" t="s">
        <v>1080</v>
      </c>
      <c r="F697" t="s">
        <v>131</v>
      </c>
      <c r="G697" t="s">
        <v>84</v>
      </c>
      <c r="H697" t="s">
        <v>84</v>
      </c>
      <c r="I697" t="s">
        <v>136</v>
      </c>
      <c r="J697" t="s">
        <v>5929</v>
      </c>
      <c r="N697" t="e">
        <v>#N/A</v>
      </c>
    </row>
    <row r="698" spans="1:14" hidden="1" x14ac:dyDescent="0.25">
      <c r="A698" t="s">
        <v>5929</v>
      </c>
      <c r="B698" s="382" t="s">
        <v>3765</v>
      </c>
      <c r="C698" s="384" t="s">
        <v>1081</v>
      </c>
      <c r="D698" s="384"/>
      <c r="E698" s="384" t="s">
        <v>1082</v>
      </c>
      <c r="F698" t="s">
        <v>131</v>
      </c>
      <c r="G698" t="s">
        <v>84</v>
      </c>
      <c r="H698" t="s">
        <v>84</v>
      </c>
      <c r="I698" t="s">
        <v>136</v>
      </c>
      <c r="J698" t="s">
        <v>5929</v>
      </c>
      <c r="N698" t="e">
        <v>#N/A</v>
      </c>
    </row>
    <row r="699" spans="1:14" hidden="1" x14ac:dyDescent="0.25">
      <c r="A699" t="s">
        <v>5929</v>
      </c>
      <c r="B699" s="382" t="s">
        <v>3766</v>
      </c>
      <c r="C699" s="384" t="s">
        <v>1083</v>
      </c>
      <c r="D699" s="384"/>
      <c r="E699" s="384" t="s">
        <v>1084</v>
      </c>
      <c r="F699" t="s">
        <v>131</v>
      </c>
      <c r="G699" t="s">
        <v>84</v>
      </c>
      <c r="H699" t="s">
        <v>84</v>
      </c>
      <c r="I699" t="s">
        <v>136</v>
      </c>
      <c r="J699" t="s">
        <v>5929</v>
      </c>
      <c r="N699" t="e">
        <v>#N/A</v>
      </c>
    </row>
    <row r="700" spans="1:14" hidden="1" x14ac:dyDescent="0.25">
      <c r="A700" t="s">
        <v>5929</v>
      </c>
      <c r="B700" s="382" t="s">
        <v>3767</v>
      </c>
      <c r="C700" s="384" t="s">
        <v>1085</v>
      </c>
      <c r="D700" s="384"/>
      <c r="E700" s="384" t="s">
        <v>1086</v>
      </c>
      <c r="F700" t="s">
        <v>131</v>
      </c>
      <c r="G700" t="s">
        <v>84</v>
      </c>
      <c r="H700" t="s">
        <v>84</v>
      </c>
      <c r="I700" t="s">
        <v>136</v>
      </c>
      <c r="J700" t="s">
        <v>5929</v>
      </c>
      <c r="N700" t="e">
        <v>#N/A</v>
      </c>
    </row>
    <row r="701" spans="1:14" hidden="1" x14ac:dyDescent="0.25">
      <c r="A701" t="s">
        <v>5929</v>
      </c>
      <c r="B701" s="382" t="s">
        <v>5489</v>
      </c>
      <c r="C701" s="384" t="s">
        <v>4542</v>
      </c>
      <c r="D701" s="384"/>
      <c r="E701" s="384" t="s">
        <v>4582</v>
      </c>
      <c r="F701" t="s">
        <v>131</v>
      </c>
      <c r="G701" t="s">
        <v>84</v>
      </c>
      <c r="H701" t="s">
        <v>84</v>
      </c>
      <c r="I701" t="s">
        <v>136</v>
      </c>
      <c r="J701" t="s">
        <v>5929</v>
      </c>
      <c r="N701" t="e">
        <v>#N/A</v>
      </c>
    </row>
    <row r="702" spans="1:14" hidden="1" x14ac:dyDescent="0.25">
      <c r="A702" t="s">
        <v>5933</v>
      </c>
      <c r="B702" s="382" t="s">
        <v>5490</v>
      </c>
      <c r="C702" s="384" t="s">
        <v>4649</v>
      </c>
      <c r="D702" s="384"/>
      <c r="E702" s="384" t="s">
        <v>4682</v>
      </c>
      <c r="F702" t="s">
        <v>150</v>
      </c>
      <c r="G702" t="s">
        <v>1635</v>
      </c>
      <c r="H702" t="s">
        <v>3003</v>
      </c>
      <c r="I702" t="s">
        <v>151</v>
      </c>
      <c r="J702" t="s">
        <v>5933</v>
      </c>
      <c r="N702" t="e">
        <v>#N/A</v>
      </c>
    </row>
    <row r="703" spans="1:14" hidden="1" x14ac:dyDescent="0.25">
      <c r="A703" t="s">
        <v>5933</v>
      </c>
      <c r="B703" s="382" t="s">
        <v>5491</v>
      </c>
      <c r="C703" s="384" t="s">
        <v>4486</v>
      </c>
      <c r="E703" s="384" t="s">
        <v>713</v>
      </c>
      <c r="F703" t="s">
        <v>150</v>
      </c>
      <c r="G703" t="s">
        <v>1635</v>
      </c>
      <c r="H703" t="s">
        <v>3003</v>
      </c>
      <c r="I703" t="s">
        <v>151</v>
      </c>
      <c r="J703" t="s">
        <v>5933</v>
      </c>
      <c r="N703" t="e">
        <v>#N/A</v>
      </c>
    </row>
    <row r="704" spans="1:14" hidden="1" x14ac:dyDescent="0.25">
      <c r="A704" t="s">
        <v>5933</v>
      </c>
      <c r="B704" s="382" t="s">
        <v>5492</v>
      </c>
      <c r="C704" s="384" t="s">
        <v>1539</v>
      </c>
      <c r="E704" s="384" t="s">
        <v>1593</v>
      </c>
      <c r="F704" t="s">
        <v>150</v>
      </c>
      <c r="G704" t="s">
        <v>1635</v>
      </c>
      <c r="H704" t="s">
        <v>3003</v>
      </c>
      <c r="I704" t="s">
        <v>151</v>
      </c>
      <c r="J704" t="s">
        <v>5933</v>
      </c>
      <c r="N704" t="e">
        <v>#N/A</v>
      </c>
    </row>
    <row r="705" spans="1:15" hidden="1" x14ac:dyDescent="0.25">
      <c r="A705" t="s">
        <v>5933</v>
      </c>
      <c r="B705" s="382" t="s">
        <v>5493</v>
      </c>
      <c r="C705" s="384" t="s">
        <v>1540</v>
      </c>
      <c r="E705" s="384" t="s">
        <v>1594</v>
      </c>
      <c r="F705" t="s">
        <v>150</v>
      </c>
      <c r="G705" t="s">
        <v>1635</v>
      </c>
      <c r="H705" t="s">
        <v>3003</v>
      </c>
      <c r="I705" t="s">
        <v>151</v>
      </c>
      <c r="J705" t="s">
        <v>5933</v>
      </c>
      <c r="N705" t="e">
        <v>#N/A</v>
      </c>
    </row>
    <row r="706" spans="1:15" hidden="1" x14ac:dyDescent="0.25">
      <c r="A706" t="s">
        <v>5933</v>
      </c>
      <c r="B706" s="382" t="s">
        <v>3780</v>
      </c>
      <c r="C706" s="384" t="s">
        <v>2303</v>
      </c>
      <c r="E706" s="384" t="s">
        <v>2667</v>
      </c>
      <c r="F706" t="s">
        <v>150</v>
      </c>
      <c r="G706" t="s">
        <v>1635</v>
      </c>
      <c r="H706" t="s">
        <v>3003</v>
      </c>
      <c r="I706" t="s">
        <v>151</v>
      </c>
      <c r="J706" t="s">
        <v>5933</v>
      </c>
      <c r="N706" t="e">
        <v>#N/A</v>
      </c>
    </row>
    <row r="707" spans="1:15" hidden="1" x14ac:dyDescent="0.25">
      <c r="A707" t="s">
        <v>5933</v>
      </c>
      <c r="B707" s="382" t="s">
        <v>3791</v>
      </c>
      <c r="C707" s="384" t="s">
        <v>2304</v>
      </c>
      <c r="E707" s="384" t="s">
        <v>2668</v>
      </c>
      <c r="F707" t="s">
        <v>150</v>
      </c>
      <c r="G707" t="s">
        <v>1635</v>
      </c>
      <c r="H707" t="s">
        <v>3003</v>
      </c>
      <c r="I707" t="s">
        <v>151</v>
      </c>
      <c r="J707" t="s">
        <v>5933</v>
      </c>
      <c r="N707" t="e">
        <v>#N/A</v>
      </c>
    </row>
    <row r="708" spans="1:15" hidden="1" x14ac:dyDescent="0.25">
      <c r="A708" t="s">
        <v>5933</v>
      </c>
      <c r="B708" s="382" t="s">
        <v>3803</v>
      </c>
      <c r="C708" s="384" t="s">
        <v>1091</v>
      </c>
      <c r="E708" s="384" t="s">
        <v>1092</v>
      </c>
      <c r="F708" t="s">
        <v>150</v>
      </c>
      <c r="G708" t="s">
        <v>1635</v>
      </c>
      <c r="H708" t="s">
        <v>3003</v>
      </c>
      <c r="I708" t="s">
        <v>151</v>
      </c>
      <c r="J708" t="s">
        <v>5933</v>
      </c>
      <c r="N708" t="e">
        <v>#N/A</v>
      </c>
    </row>
    <row r="709" spans="1:15" hidden="1" x14ac:dyDescent="0.25">
      <c r="A709" t="s">
        <v>5933</v>
      </c>
      <c r="B709" s="382" t="s">
        <v>3809</v>
      </c>
      <c r="C709" s="384" t="s">
        <v>1093</v>
      </c>
      <c r="E709" s="384" t="s">
        <v>1094</v>
      </c>
      <c r="F709" t="s">
        <v>150</v>
      </c>
      <c r="G709" t="s">
        <v>1636</v>
      </c>
      <c r="H709" t="s">
        <v>3004</v>
      </c>
      <c r="I709" t="s">
        <v>154</v>
      </c>
      <c r="J709" t="s">
        <v>5933</v>
      </c>
      <c r="N709" t="e">
        <v>#N/A</v>
      </c>
    </row>
    <row r="710" spans="1:15" hidden="1" x14ac:dyDescent="0.25">
      <c r="A710" t="s">
        <v>5933</v>
      </c>
      <c r="B710" s="382" t="s">
        <v>3826</v>
      </c>
      <c r="C710" s="384" t="s">
        <v>1623</v>
      </c>
      <c r="E710" s="384" t="s">
        <v>1098</v>
      </c>
      <c r="F710" t="s">
        <v>150</v>
      </c>
      <c r="G710" t="s">
        <v>1636</v>
      </c>
      <c r="H710" t="s">
        <v>3004</v>
      </c>
      <c r="I710" t="s">
        <v>154</v>
      </c>
      <c r="J710" t="s">
        <v>5933</v>
      </c>
      <c r="N710" t="e">
        <v>#N/A</v>
      </c>
    </row>
    <row r="711" spans="1:15" hidden="1" x14ac:dyDescent="0.25">
      <c r="A711" t="s">
        <v>5933</v>
      </c>
      <c r="B711" s="382" t="s">
        <v>5494</v>
      </c>
      <c r="C711" s="384" t="s">
        <v>4543</v>
      </c>
      <c r="E711" s="384" t="s">
        <v>2667</v>
      </c>
      <c r="F711" t="s">
        <v>150</v>
      </c>
      <c r="G711" t="s">
        <v>1635</v>
      </c>
      <c r="H711" t="s">
        <v>3003</v>
      </c>
      <c r="I711" t="s">
        <v>151</v>
      </c>
      <c r="J711" t="s">
        <v>5933</v>
      </c>
      <c r="N711" t="e">
        <v>#N/A</v>
      </c>
    </row>
    <row r="712" spans="1:15" hidden="1" x14ac:dyDescent="0.25">
      <c r="A712" t="s">
        <v>5933</v>
      </c>
      <c r="B712" s="382" t="s">
        <v>3783</v>
      </c>
      <c r="C712" s="384" t="s">
        <v>2305</v>
      </c>
      <c r="E712" s="384" t="s">
        <v>1592</v>
      </c>
      <c r="F712" t="s">
        <v>150</v>
      </c>
      <c r="G712" t="s">
        <v>1635</v>
      </c>
      <c r="H712" t="s">
        <v>3003</v>
      </c>
      <c r="I712" t="s">
        <v>151</v>
      </c>
      <c r="J712" t="s">
        <v>5933</v>
      </c>
      <c r="N712" t="e">
        <v>#N/A</v>
      </c>
    </row>
    <row r="713" spans="1:15" hidden="1" x14ac:dyDescent="0.25">
      <c r="A713" t="s">
        <v>5933</v>
      </c>
      <c r="B713" s="382" t="s">
        <v>3792</v>
      </c>
      <c r="C713" s="384" t="s">
        <v>2306</v>
      </c>
      <c r="E713" s="384" t="s">
        <v>2668</v>
      </c>
      <c r="F713" t="s">
        <v>150</v>
      </c>
      <c r="G713" t="s">
        <v>1635</v>
      </c>
      <c r="H713" t="s">
        <v>3003</v>
      </c>
      <c r="I713" t="s">
        <v>151</v>
      </c>
      <c r="J713" t="s">
        <v>5933</v>
      </c>
      <c r="N713" t="s">
        <v>1635</v>
      </c>
      <c r="O713" t="s">
        <v>5936</v>
      </c>
    </row>
    <row r="714" spans="1:15" hidden="1" x14ac:dyDescent="0.25">
      <c r="A714" t="s">
        <v>5933</v>
      </c>
      <c r="B714" s="382" t="s">
        <v>3804</v>
      </c>
      <c r="C714" s="384" t="s">
        <v>1095</v>
      </c>
      <c r="E714" s="384" t="s">
        <v>1092</v>
      </c>
      <c r="F714" t="s">
        <v>150</v>
      </c>
      <c r="G714" t="s">
        <v>1635</v>
      </c>
      <c r="H714" t="s">
        <v>3003</v>
      </c>
      <c r="I714" t="s">
        <v>151</v>
      </c>
      <c r="J714" t="s">
        <v>5933</v>
      </c>
      <c r="N714" t="s">
        <v>1635</v>
      </c>
      <c r="O714" t="s">
        <v>5936</v>
      </c>
    </row>
    <row r="715" spans="1:15" hidden="1" x14ac:dyDescent="0.25">
      <c r="A715" t="s">
        <v>5933</v>
      </c>
      <c r="B715" s="382" t="s">
        <v>3810</v>
      </c>
      <c r="C715" s="384" t="s">
        <v>1096</v>
      </c>
      <c r="E715" s="384" t="s">
        <v>1094</v>
      </c>
      <c r="F715" t="s">
        <v>150</v>
      </c>
      <c r="G715" t="s">
        <v>1636</v>
      </c>
      <c r="H715" t="s">
        <v>3004</v>
      </c>
      <c r="I715" t="s">
        <v>154</v>
      </c>
      <c r="J715" t="s">
        <v>5933</v>
      </c>
      <c r="N715" t="s">
        <v>1636</v>
      </c>
      <c r="O715" t="s">
        <v>5936</v>
      </c>
    </row>
    <row r="716" spans="1:15" hidden="1" x14ac:dyDescent="0.25">
      <c r="A716" t="s">
        <v>5933</v>
      </c>
      <c r="B716" s="382" t="s">
        <v>3827</v>
      </c>
      <c r="C716" s="384" t="s">
        <v>1097</v>
      </c>
      <c r="E716" s="384" t="s">
        <v>1098</v>
      </c>
      <c r="F716" t="s">
        <v>150</v>
      </c>
      <c r="G716" t="s">
        <v>1636</v>
      </c>
      <c r="H716" t="s">
        <v>3004</v>
      </c>
      <c r="I716" t="s">
        <v>154</v>
      </c>
      <c r="J716" t="s">
        <v>5933</v>
      </c>
      <c r="N716" t="s">
        <v>1636</v>
      </c>
      <c r="O716" t="s">
        <v>5936</v>
      </c>
    </row>
    <row r="717" spans="1:15" hidden="1" x14ac:dyDescent="0.25">
      <c r="A717" t="s">
        <v>5933</v>
      </c>
      <c r="B717" s="382" t="s">
        <v>3811</v>
      </c>
      <c r="C717" s="384" t="s">
        <v>1792</v>
      </c>
      <c r="E717" s="384" t="s">
        <v>2669</v>
      </c>
      <c r="F717" t="s">
        <v>150</v>
      </c>
      <c r="G717" t="s">
        <v>1637</v>
      </c>
      <c r="H717" t="s">
        <v>1637</v>
      </c>
      <c r="I717" t="s">
        <v>154</v>
      </c>
      <c r="J717" t="s">
        <v>5933</v>
      </c>
      <c r="N717" t="e">
        <v>#N/A</v>
      </c>
    </row>
    <row r="718" spans="1:15" hidden="1" x14ac:dyDescent="0.25">
      <c r="A718" t="s">
        <v>5933</v>
      </c>
      <c r="B718" s="382" t="s">
        <v>3828</v>
      </c>
      <c r="C718" s="384" t="s">
        <v>1793</v>
      </c>
      <c r="E718" s="384" t="s">
        <v>2669</v>
      </c>
      <c r="F718" t="s">
        <v>150</v>
      </c>
      <c r="G718" t="s">
        <v>1637</v>
      </c>
      <c r="H718" t="s">
        <v>1637</v>
      </c>
      <c r="I718" t="s">
        <v>154</v>
      </c>
      <c r="J718" t="s">
        <v>5933</v>
      </c>
      <c r="N718" t="s">
        <v>1637</v>
      </c>
      <c r="O718" t="s">
        <v>5936</v>
      </c>
    </row>
    <row r="719" spans="1:15" hidden="1" x14ac:dyDescent="0.25">
      <c r="A719" t="s">
        <v>5933</v>
      </c>
      <c r="B719" s="382" t="s">
        <v>3812</v>
      </c>
      <c r="C719" s="385" t="s">
        <v>1543</v>
      </c>
      <c r="E719" s="385" t="s">
        <v>1100</v>
      </c>
      <c r="F719" t="s">
        <v>150</v>
      </c>
      <c r="G719" t="s">
        <v>1637</v>
      </c>
      <c r="H719" t="s">
        <v>1637</v>
      </c>
      <c r="I719" t="s">
        <v>154</v>
      </c>
      <c r="J719" t="s">
        <v>5933</v>
      </c>
      <c r="N719" t="e">
        <v>#N/A</v>
      </c>
    </row>
    <row r="720" spans="1:15" hidden="1" x14ac:dyDescent="0.25">
      <c r="A720" t="s">
        <v>5933</v>
      </c>
      <c r="B720" s="382" t="s">
        <v>3829</v>
      </c>
      <c r="C720" s="385" t="s">
        <v>1099</v>
      </c>
      <c r="D720" s="382"/>
      <c r="E720" s="385" t="s">
        <v>1100</v>
      </c>
      <c r="F720" t="s">
        <v>150</v>
      </c>
      <c r="G720" t="s">
        <v>1637</v>
      </c>
      <c r="H720" t="s">
        <v>1637</v>
      </c>
      <c r="I720" t="s">
        <v>154</v>
      </c>
      <c r="J720" t="s">
        <v>5933</v>
      </c>
      <c r="N720" t="e">
        <v>#N/A</v>
      </c>
    </row>
    <row r="721" spans="1:15" hidden="1" x14ac:dyDescent="0.25">
      <c r="A721" t="s">
        <v>5933</v>
      </c>
      <c r="B721" s="382" t="s">
        <v>3784</v>
      </c>
      <c r="C721" s="385" t="s">
        <v>1101</v>
      </c>
      <c r="D721" s="382"/>
      <c r="E721" s="385" t="s">
        <v>1102</v>
      </c>
      <c r="F721" t="s">
        <v>150</v>
      </c>
      <c r="G721" t="s">
        <v>1635</v>
      </c>
      <c r="H721" t="s">
        <v>3003</v>
      </c>
      <c r="I721" t="s">
        <v>151</v>
      </c>
      <c r="J721" t="s">
        <v>5933</v>
      </c>
      <c r="N721" t="e">
        <v>#N/A</v>
      </c>
    </row>
    <row r="722" spans="1:15" hidden="1" x14ac:dyDescent="0.25">
      <c r="A722" t="s">
        <v>5933</v>
      </c>
      <c r="B722" s="382" t="s">
        <v>3793</v>
      </c>
      <c r="C722" s="385" t="s">
        <v>1103</v>
      </c>
      <c r="D722" s="382"/>
      <c r="E722" s="385" t="s">
        <v>1104</v>
      </c>
      <c r="F722" t="s">
        <v>150</v>
      </c>
      <c r="G722" t="s">
        <v>1635</v>
      </c>
      <c r="H722" t="s">
        <v>3003</v>
      </c>
      <c r="I722" t="s">
        <v>151</v>
      </c>
      <c r="J722" t="s">
        <v>5933</v>
      </c>
      <c r="N722" t="e">
        <v>#N/A</v>
      </c>
    </row>
    <row r="723" spans="1:15" hidden="1" x14ac:dyDescent="0.25">
      <c r="A723" t="s">
        <v>5933</v>
      </c>
      <c r="B723" s="382" t="s">
        <v>3770</v>
      </c>
      <c r="C723" s="385" t="s">
        <v>3771</v>
      </c>
      <c r="D723" s="382"/>
      <c r="E723" s="385" t="s">
        <v>3772</v>
      </c>
      <c r="F723" t="s">
        <v>150</v>
      </c>
      <c r="G723" t="s">
        <v>1635</v>
      </c>
      <c r="H723" t="s">
        <v>3003</v>
      </c>
      <c r="I723" t="s">
        <v>151</v>
      </c>
      <c r="J723" t="s">
        <v>5933</v>
      </c>
      <c r="N723" t="e">
        <v>#N/A</v>
      </c>
    </row>
    <row r="724" spans="1:15" hidden="1" x14ac:dyDescent="0.25">
      <c r="A724" t="s">
        <v>5933</v>
      </c>
      <c r="B724" s="382" t="s">
        <v>5495</v>
      </c>
      <c r="C724" s="385" t="s">
        <v>1105</v>
      </c>
      <c r="D724" s="382"/>
      <c r="E724" s="385" t="s">
        <v>1102</v>
      </c>
      <c r="F724" t="s">
        <v>150</v>
      </c>
      <c r="G724" t="s">
        <v>1635</v>
      </c>
      <c r="H724" t="s">
        <v>3003</v>
      </c>
      <c r="I724" t="s">
        <v>151</v>
      </c>
      <c r="J724" t="s">
        <v>5933</v>
      </c>
      <c r="N724" t="e">
        <v>#N/A</v>
      </c>
    </row>
    <row r="725" spans="1:15" hidden="1" x14ac:dyDescent="0.25">
      <c r="A725" t="s">
        <v>5933</v>
      </c>
      <c r="B725" s="382" t="s">
        <v>3794</v>
      </c>
      <c r="C725" s="385" t="s">
        <v>1106</v>
      </c>
      <c r="D725" s="382"/>
      <c r="E725" s="385" t="s">
        <v>1104</v>
      </c>
      <c r="F725" t="s">
        <v>150</v>
      </c>
      <c r="G725" t="s">
        <v>1635</v>
      </c>
      <c r="H725" t="s">
        <v>3003</v>
      </c>
      <c r="I725" t="s">
        <v>151</v>
      </c>
      <c r="J725" t="s">
        <v>5933</v>
      </c>
      <c r="N725" t="e">
        <v>#N/A</v>
      </c>
    </row>
    <row r="726" spans="1:15" hidden="1" x14ac:dyDescent="0.25">
      <c r="A726" t="s">
        <v>5933</v>
      </c>
      <c r="B726" s="382" t="s">
        <v>3768</v>
      </c>
      <c r="C726" s="384" t="s">
        <v>2307</v>
      </c>
      <c r="E726" s="384" t="s">
        <v>2670</v>
      </c>
      <c r="F726" t="s">
        <v>150</v>
      </c>
      <c r="G726" t="s">
        <v>1635</v>
      </c>
      <c r="H726" t="s">
        <v>3003</v>
      </c>
      <c r="I726" t="s">
        <v>151</v>
      </c>
      <c r="J726" t="s">
        <v>5933</v>
      </c>
      <c r="N726" t="e">
        <v>#N/A</v>
      </c>
    </row>
    <row r="727" spans="1:15" hidden="1" x14ac:dyDescent="0.25">
      <c r="A727" t="s">
        <v>5933</v>
      </c>
      <c r="B727" s="382" t="s">
        <v>3769</v>
      </c>
      <c r="C727" s="385" t="s">
        <v>2308</v>
      </c>
      <c r="D727" s="382"/>
      <c r="E727" s="385" t="s">
        <v>2670</v>
      </c>
      <c r="F727" t="s">
        <v>150</v>
      </c>
      <c r="G727" t="s">
        <v>1635</v>
      </c>
      <c r="H727" t="s">
        <v>3003</v>
      </c>
      <c r="I727" t="s">
        <v>151</v>
      </c>
      <c r="J727" t="s">
        <v>5933</v>
      </c>
      <c r="N727" t="s">
        <v>1635</v>
      </c>
      <c r="O727" t="s">
        <v>5936</v>
      </c>
    </row>
    <row r="728" spans="1:15" hidden="1" x14ac:dyDescent="0.25">
      <c r="A728" t="s">
        <v>5933</v>
      </c>
      <c r="B728" s="382" t="s">
        <v>3830</v>
      </c>
      <c r="C728" s="385" t="s">
        <v>1709</v>
      </c>
      <c r="D728" s="382"/>
      <c r="E728" s="385" t="s">
        <v>2671</v>
      </c>
      <c r="F728" t="s">
        <v>150</v>
      </c>
      <c r="G728" t="s">
        <v>3005</v>
      </c>
      <c r="H728" t="s">
        <v>3005</v>
      </c>
      <c r="I728" t="s">
        <v>154</v>
      </c>
      <c r="J728" t="s">
        <v>5933</v>
      </c>
      <c r="N728" t="s">
        <v>3005</v>
      </c>
      <c r="O728" t="s">
        <v>5936</v>
      </c>
    </row>
    <row r="729" spans="1:15" hidden="1" x14ac:dyDescent="0.25">
      <c r="A729" t="s">
        <v>5933</v>
      </c>
      <c r="B729" s="382" t="s">
        <v>5496</v>
      </c>
      <c r="C729" s="385" t="s">
        <v>4544</v>
      </c>
      <c r="D729" s="382"/>
      <c r="E729" s="385" t="s">
        <v>1100</v>
      </c>
      <c r="F729" t="s">
        <v>150</v>
      </c>
      <c r="G729" t="s">
        <v>5384</v>
      </c>
      <c r="H729" t="s">
        <v>5384</v>
      </c>
      <c r="I729" t="s">
        <v>5385</v>
      </c>
      <c r="J729" t="s">
        <v>5933</v>
      </c>
      <c r="N729" t="e">
        <v>#N/A</v>
      </c>
    </row>
    <row r="730" spans="1:15" hidden="1" x14ac:dyDescent="0.25">
      <c r="A730" t="s">
        <v>5933</v>
      </c>
      <c r="B730" s="382" t="s">
        <v>5497</v>
      </c>
      <c r="C730" s="385" t="s">
        <v>4545</v>
      </c>
      <c r="D730" s="382"/>
      <c r="E730" s="385" t="s">
        <v>3819</v>
      </c>
      <c r="F730" t="s">
        <v>150</v>
      </c>
      <c r="G730" t="s">
        <v>1637</v>
      </c>
      <c r="H730" t="s">
        <v>1637</v>
      </c>
      <c r="I730" t="s">
        <v>151</v>
      </c>
      <c r="J730" t="s">
        <v>5933</v>
      </c>
      <c r="N730" t="e">
        <v>#N/A</v>
      </c>
    </row>
    <row r="731" spans="1:15" hidden="1" x14ac:dyDescent="0.25">
      <c r="A731" t="s">
        <v>5933</v>
      </c>
      <c r="B731" s="382" t="s">
        <v>5105</v>
      </c>
      <c r="C731" s="385" t="s">
        <v>5106</v>
      </c>
      <c r="D731" s="382"/>
      <c r="E731" s="385" t="s">
        <v>1100</v>
      </c>
      <c r="F731" t="s">
        <v>150</v>
      </c>
      <c r="G731" t="s">
        <v>1637</v>
      </c>
      <c r="H731" t="s">
        <v>1637</v>
      </c>
      <c r="I731" t="s">
        <v>154</v>
      </c>
      <c r="J731" t="s">
        <v>5933</v>
      </c>
      <c r="N731" t="e">
        <v>#N/A</v>
      </c>
    </row>
    <row r="732" spans="1:15" hidden="1" x14ac:dyDescent="0.25">
      <c r="A732" t="s">
        <v>5933</v>
      </c>
      <c r="B732" s="382" t="s">
        <v>5108</v>
      </c>
      <c r="C732" s="385" t="s">
        <v>5109</v>
      </c>
      <c r="D732" s="382"/>
      <c r="E732" s="385" t="s">
        <v>3819</v>
      </c>
      <c r="F732" t="s">
        <v>150</v>
      </c>
      <c r="G732" t="s">
        <v>1635</v>
      </c>
      <c r="H732" t="s">
        <v>3003</v>
      </c>
      <c r="I732" t="s">
        <v>151</v>
      </c>
      <c r="J732" t="s">
        <v>5933</v>
      </c>
      <c r="N732" t="e">
        <v>#N/A</v>
      </c>
    </row>
    <row r="733" spans="1:15" hidden="1" x14ac:dyDescent="0.25">
      <c r="A733" t="s">
        <v>5933</v>
      </c>
      <c r="B733" s="382" t="s">
        <v>3785</v>
      </c>
      <c r="C733" s="385" t="s">
        <v>2309</v>
      </c>
      <c r="E733" s="385" t="s">
        <v>2672</v>
      </c>
      <c r="F733" t="s">
        <v>150</v>
      </c>
      <c r="G733" t="s">
        <v>1635</v>
      </c>
      <c r="H733" t="s">
        <v>3003</v>
      </c>
      <c r="I733" t="s">
        <v>151</v>
      </c>
      <c r="J733" t="s">
        <v>5933</v>
      </c>
      <c r="N733" t="e">
        <v>#N/A</v>
      </c>
    </row>
    <row r="734" spans="1:15" hidden="1" x14ac:dyDescent="0.25">
      <c r="A734" t="s">
        <v>5933</v>
      </c>
      <c r="B734" s="382" t="s">
        <v>3795</v>
      </c>
      <c r="C734" s="384" t="s">
        <v>2310</v>
      </c>
      <c r="E734" s="384" t="s">
        <v>2673</v>
      </c>
      <c r="F734" t="s">
        <v>150</v>
      </c>
      <c r="G734" t="s">
        <v>1635</v>
      </c>
      <c r="H734" t="s">
        <v>3003</v>
      </c>
      <c r="I734" t="s">
        <v>151</v>
      </c>
      <c r="J734" t="s">
        <v>5933</v>
      </c>
      <c r="N734" t="e">
        <v>#N/A</v>
      </c>
    </row>
    <row r="735" spans="1:15" hidden="1" x14ac:dyDescent="0.25">
      <c r="A735" t="s">
        <v>5933</v>
      </c>
      <c r="B735" s="382" t="s">
        <v>3773</v>
      </c>
      <c r="C735" s="384" t="s">
        <v>3774</v>
      </c>
      <c r="E735" s="384" t="s">
        <v>3775</v>
      </c>
      <c r="F735" t="s">
        <v>150</v>
      </c>
      <c r="G735" t="s">
        <v>1636</v>
      </c>
      <c r="H735" t="s">
        <v>3003</v>
      </c>
      <c r="I735" t="s">
        <v>151</v>
      </c>
      <c r="J735" t="s">
        <v>5933</v>
      </c>
      <c r="N735" t="e">
        <v>#N/A</v>
      </c>
    </row>
    <row r="736" spans="1:15" hidden="1" x14ac:dyDescent="0.25">
      <c r="A736" t="s">
        <v>5933</v>
      </c>
      <c r="B736" s="382" t="s">
        <v>5498</v>
      </c>
      <c r="C736" s="385" t="s">
        <v>5316</v>
      </c>
      <c r="D736" s="382"/>
      <c r="E736" s="385" t="s">
        <v>2672</v>
      </c>
      <c r="F736" t="s">
        <v>150</v>
      </c>
      <c r="G736" t="s">
        <v>1635</v>
      </c>
      <c r="H736" t="s">
        <v>3003</v>
      </c>
      <c r="I736" t="s">
        <v>151</v>
      </c>
      <c r="J736" t="s">
        <v>5933</v>
      </c>
      <c r="N736" t="e">
        <v>#N/A</v>
      </c>
    </row>
    <row r="737" spans="1:15" hidden="1" x14ac:dyDescent="0.25">
      <c r="A737" t="s">
        <v>5933</v>
      </c>
      <c r="B737" s="382" t="s">
        <v>3796</v>
      </c>
      <c r="C737" s="384" t="s">
        <v>2311</v>
      </c>
      <c r="E737" s="384" t="s">
        <v>2673</v>
      </c>
      <c r="F737" t="s">
        <v>150</v>
      </c>
      <c r="G737" t="s">
        <v>1635</v>
      </c>
      <c r="H737" t="s">
        <v>3003</v>
      </c>
      <c r="I737" t="s">
        <v>151</v>
      </c>
      <c r="J737" t="s">
        <v>5933</v>
      </c>
      <c r="N737" t="e">
        <v>#N/A</v>
      </c>
    </row>
    <row r="738" spans="1:15" hidden="1" x14ac:dyDescent="0.25">
      <c r="A738" t="s">
        <v>5933</v>
      </c>
      <c r="B738" s="382" t="s">
        <v>3781</v>
      </c>
      <c r="C738" s="385" t="s">
        <v>2312</v>
      </c>
      <c r="D738" s="382"/>
      <c r="E738" s="385" t="s">
        <v>1617</v>
      </c>
      <c r="F738" t="s">
        <v>150</v>
      </c>
      <c r="G738" t="s">
        <v>1635</v>
      </c>
      <c r="H738" t="s">
        <v>3003</v>
      </c>
      <c r="I738" t="s">
        <v>151</v>
      </c>
      <c r="J738" t="s">
        <v>5933</v>
      </c>
      <c r="N738" t="e">
        <v>#N/A</v>
      </c>
    </row>
    <row r="739" spans="1:15" hidden="1" x14ac:dyDescent="0.25">
      <c r="A739" t="s">
        <v>5933</v>
      </c>
      <c r="B739" s="382" t="s">
        <v>3797</v>
      </c>
      <c r="C739" s="384" t="s">
        <v>1108</v>
      </c>
      <c r="E739" s="384" t="s">
        <v>1109</v>
      </c>
      <c r="F739" t="s">
        <v>150</v>
      </c>
      <c r="G739" t="s">
        <v>1635</v>
      </c>
      <c r="H739" t="s">
        <v>3003</v>
      </c>
      <c r="I739" t="s">
        <v>151</v>
      </c>
      <c r="J739" t="s">
        <v>5933</v>
      </c>
      <c r="N739" t="e">
        <v>#N/A</v>
      </c>
    </row>
    <row r="740" spans="1:15" hidden="1" x14ac:dyDescent="0.25">
      <c r="A740" t="s">
        <v>5933</v>
      </c>
      <c r="B740" s="382" t="s">
        <v>3805</v>
      </c>
      <c r="C740" s="385" t="s">
        <v>1110</v>
      </c>
      <c r="D740" s="382"/>
      <c r="E740" s="385" t="s">
        <v>1111</v>
      </c>
      <c r="F740" t="s">
        <v>150</v>
      </c>
      <c r="G740" t="s">
        <v>1635</v>
      </c>
      <c r="H740" t="s">
        <v>3003</v>
      </c>
      <c r="I740" t="s">
        <v>151</v>
      </c>
      <c r="J740" t="s">
        <v>5933</v>
      </c>
      <c r="N740" t="e">
        <v>#N/A</v>
      </c>
    </row>
    <row r="741" spans="1:15" hidden="1" x14ac:dyDescent="0.25">
      <c r="A741" t="s">
        <v>5933</v>
      </c>
      <c r="B741" s="382" t="s">
        <v>3813</v>
      </c>
      <c r="C741" s="385" t="s">
        <v>1112</v>
      </c>
      <c r="D741" s="382"/>
      <c r="E741" s="385" t="s">
        <v>1113</v>
      </c>
      <c r="F741" t="s">
        <v>150</v>
      </c>
      <c r="G741" t="s">
        <v>1636</v>
      </c>
      <c r="H741" t="s">
        <v>3004</v>
      </c>
      <c r="I741" t="s">
        <v>154</v>
      </c>
      <c r="J741" t="s">
        <v>5933</v>
      </c>
      <c r="N741" t="e">
        <v>#N/A</v>
      </c>
    </row>
    <row r="742" spans="1:15" hidden="1" x14ac:dyDescent="0.25">
      <c r="A742" t="s">
        <v>5933</v>
      </c>
      <c r="B742" s="382" t="s">
        <v>3831</v>
      </c>
      <c r="C742" s="384" t="s">
        <v>1798</v>
      </c>
      <c r="E742" s="384" t="s">
        <v>1119</v>
      </c>
      <c r="F742" t="s">
        <v>150</v>
      </c>
      <c r="G742" t="s">
        <v>1636</v>
      </c>
      <c r="H742" t="s">
        <v>3004</v>
      </c>
      <c r="I742" t="s">
        <v>154</v>
      </c>
      <c r="J742" t="s">
        <v>5933</v>
      </c>
      <c r="N742" t="e">
        <v>#N/A</v>
      </c>
    </row>
    <row r="743" spans="1:15" hidden="1" x14ac:dyDescent="0.25">
      <c r="A743" t="s">
        <v>5933</v>
      </c>
      <c r="B743" s="382" t="s">
        <v>5499</v>
      </c>
      <c r="C743" s="385" t="s">
        <v>1541</v>
      </c>
      <c r="D743" s="382"/>
      <c r="E743" s="384" t="s">
        <v>1617</v>
      </c>
      <c r="F743" t="s">
        <v>150</v>
      </c>
      <c r="G743" t="s">
        <v>1635</v>
      </c>
      <c r="H743" t="s">
        <v>3003</v>
      </c>
      <c r="I743" t="s">
        <v>151</v>
      </c>
      <c r="J743" t="s">
        <v>5933</v>
      </c>
      <c r="N743" t="e">
        <v>#N/A</v>
      </c>
    </row>
    <row r="744" spans="1:15" hidden="1" x14ac:dyDescent="0.25">
      <c r="A744" t="s">
        <v>5933</v>
      </c>
      <c r="B744" s="382" t="s">
        <v>3786</v>
      </c>
      <c r="C744" s="384" t="s">
        <v>1114</v>
      </c>
      <c r="E744" s="384" t="s">
        <v>1107</v>
      </c>
      <c r="F744" t="s">
        <v>150</v>
      </c>
      <c r="G744" t="s">
        <v>1635</v>
      </c>
      <c r="H744" t="s">
        <v>3003</v>
      </c>
      <c r="I744" t="s">
        <v>151</v>
      </c>
      <c r="J744" t="s">
        <v>5933</v>
      </c>
      <c r="N744" t="e">
        <v>#N/A</v>
      </c>
    </row>
    <row r="745" spans="1:15" hidden="1" x14ac:dyDescent="0.25">
      <c r="A745" t="s">
        <v>5933</v>
      </c>
      <c r="B745" s="382" t="s">
        <v>3798</v>
      </c>
      <c r="C745" s="385" t="s">
        <v>1115</v>
      </c>
      <c r="D745" s="382"/>
      <c r="E745" s="385" t="s">
        <v>1109</v>
      </c>
      <c r="F745" t="s">
        <v>150</v>
      </c>
      <c r="G745" t="s">
        <v>1635</v>
      </c>
      <c r="H745" t="s">
        <v>3003</v>
      </c>
      <c r="I745" t="s">
        <v>151</v>
      </c>
      <c r="J745" t="s">
        <v>5933</v>
      </c>
      <c r="N745" t="s">
        <v>1635</v>
      </c>
      <c r="O745" t="s">
        <v>5936</v>
      </c>
    </row>
    <row r="746" spans="1:15" hidden="1" x14ac:dyDescent="0.25">
      <c r="A746" t="s">
        <v>5933</v>
      </c>
      <c r="B746" s="382" t="s">
        <v>3806</v>
      </c>
      <c r="C746" s="385" t="s">
        <v>1116</v>
      </c>
      <c r="D746" s="382"/>
      <c r="E746" s="385" t="s">
        <v>1111</v>
      </c>
      <c r="F746" t="s">
        <v>150</v>
      </c>
      <c r="G746" t="s">
        <v>1635</v>
      </c>
      <c r="H746" t="s">
        <v>3003</v>
      </c>
      <c r="I746" t="s">
        <v>151</v>
      </c>
      <c r="J746" t="s">
        <v>5933</v>
      </c>
      <c r="N746" t="s">
        <v>1635</v>
      </c>
      <c r="O746" t="s">
        <v>5936</v>
      </c>
    </row>
    <row r="747" spans="1:15" hidden="1" x14ac:dyDescent="0.25">
      <c r="A747" t="s">
        <v>5933</v>
      </c>
      <c r="B747" s="382" t="s">
        <v>3814</v>
      </c>
      <c r="C747" s="384" t="s">
        <v>1117</v>
      </c>
      <c r="E747" s="384" t="s">
        <v>1113</v>
      </c>
      <c r="F747" t="s">
        <v>150</v>
      </c>
      <c r="G747" t="s">
        <v>1636</v>
      </c>
      <c r="H747" t="s">
        <v>3004</v>
      </c>
      <c r="I747" t="s">
        <v>154</v>
      </c>
      <c r="J747" t="s">
        <v>5933</v>
      </c>
      <c r="N747" t="s">
        <v>1636</v>
      </c>
      <c r="O747" t="s">
        <v>5936</v>
      </c>
    </row>
    <row r="748" spans="1:15" hidden="1" x14ac:dyDescent="0.25">
      <c r="A748" t="s">
        <v>5933</v>
      </c>
      <c r="B748" s="382" t="s">
        <v>3832</v>
      </c>
      <c r="C748" s="384" t="s">
        <v>1118</v>
      </c>
      <c r="E748" s="384" t="s">
        <v>1119</v>
      </c>
      <c r="F748" t="s">
        <v>150</v>
      </c>
      <c r="G748" t="s">
        <v>1636</v>
      </c>
      <c r="H748" t="s">
        <v>3004</v>
      </c>
      <c r="I748" t="s">
        <v>154</v>
      </c>
      <c r="J748" t="s">
        <v>5933</v>
      </c>
      <c r="N748" t="s">
        <v>1636</v>
      </c>
      <c r="O748" t="s">
        <v>5936</v>
      </c>
    </row>
    <row r="749" spans="1:15" hidden="1" x14ac:dyDescent="0.25">
      <c r="A749" t="s">
        <v>5933</v>
      </c>
      <c r="B749" s="382" t="s">
        <v>3815</v>
      </c>
      <c r="C749" s="385" t="s">
        <v>1794</v>
      </c>
      <c r="D749" s="382"/>
      <c r="E749" s="385" t="s">
        <v>1121</v>
      </c>
      <c r="F749" t="s">
        <v>150</v>
      </c>
      <c r="G749" t="s">
        <v>1636</v>
      </c>
      <c r="H749" t="s">
        <v>3004</v>
      </c>
      <c r="I749" t="s">
        <v>154</v>
      </c>
      <c r="J749" t="s">
        <v>5933</v>
      </c>
      <c r="N749" t="e">
        <v>#N/A</v>
      </c>
    </row>
    <row r="750" spans="1:15" hidden="1" x14ac:dyDescent="0.25">
      <c r="A750" t="s">
        <v>5933</v>
      </c>
      <c r="B750" s="382" t="s">
        <v>3833</v>
      </c>
      <c r="C750" s="385" t="s">
        <v>1795</v>
      </c>
      <c r="D750" s="382"/>
      <c r="E750" s="385" t="s">
        <v>1121</v>
      </c>
      <c r="F750" t="s">
        <v>150</v>
      </c>
      <c r="G750" t="s">
        <v>1636</v>
      </c>
      <c r="H750" t="s">
        <v>3004</v>
      </c>
      <c r="I750" t="s">
        <v>154</v>
      </c>
      <c r="J750" t="s">
        <v>5933</v>
      </c>
      <c r="N750" t="e">
        <v>#N/A</v>
      </c>
    </row>
    <row r="751" spans="1:15" hidden="1" x14ac:dyDescent="0.25">
      <c r="A751" t="s">
        <v>5933</v>
      </c>
      <c r="B751" s="382" t="s">
        <v>3816</v>
      </c>
      <c r="C751" s="384" t="s">
        <v>1544</v>
      </c>
      <c r="E751" s="384" t="s">
        <v>1121</v>
      </c>
      <c r="F751" t="s">
        <v>150</v>
      </c>
      <c r="G751" t="s">
        <v>1636</v>
      </c>
      <c r="H751" t="s">
        <v>3004</v>
      </c>
      <c r="I751" t="s">
        <v>154</v>
      </c>
      <c r="J751" t="s">
        <v>5933</v>
      </c>
      <c r="N751" t="e">
        <v>#N/A</v>
      </c>
    </row>
    <row r="752" spans="1:15" hidden="1" x14ac:dyDescent="0.25">
      <c r="A752" t="s">
        <v>5933</v>
      </c>
      <c r="B752" s="382" t="s">
        <v>3834</v>
      </c>
      <c r="C752" s="384" t="s">
        <v>1120</v>
      </c>
      <c r="E752" s="384" t="s">
        <v>1121</v>
      </c>
      <c r="F752" t="s">
        <v>150</v>
      </c>
      <c r="G752" t="s">
        <v>1636</v>
      </c>
      <c r="H752" t="s">
        <v>3004</v>
      </c>
      <c r="I752" t="s">
        <v>154</v>
      </c>
      <c r="J752" t="s">
        <v>5933</v>
      </c>
      <c r="N752" t="e">
        <v>#N/A</v>
      </c>
    </row>
    <row r="753" spans="1:15" hidden="1" x14ac:dyDescent="0.25">
      <c r="A753" t="s">
        <v>5933</v>
      </c>
      <c r="B753" s="382" t="s">
        <v>3835</v>
      </c>
      <c r="C753" s="384" t="s">
        <v>3836</v>
      </c>
      <c r="E753" s="384" t="s">
        <v>3837</v>
      </c>
      <c r="F753" t="s">
        <v>150</v>
      </c>
      <c r="G753" t="s">
        <v>3005</v>
      </c>
      <c r="H753" t="s">
        <v>3005</v>
      </c>
      <c r="I753" t="s">
        <v>154</v>
      </c>
      <c r="J753" t="s">
        <v>5933</v>
      </c>
      <c r="N753" t="s">
        <v>3005</v>
      </c>
      <c r="O753" t="s">
        <v>5936</v>
      </c>
    </row>
    <row r="754" spans="1:15" hidden="1" x14ac:dyDescent="0.25">
      <c r="A754" t="s">
        <v>5933</v>
      </c>
      <c r="B754" s="382" t="s">
        <v>3817</v>
      </c>
      <c r="C754" s="385" t="s">
        <v>3818</v>
      </c>
      <c r="E754" s="385" t="s">
        <v>3819</v>
      </c>
      <c r="F754" t="s">
        <v>150</v>
      </c>
      <c r="G754" t="s">
        <v>1637</v>
      </c>
      <c r="H754" t="s">
        <v>1637</v>
      </c>
      <c r="I754" t="s">
        <v>154</v>
      </c>
      <c r="J754" t="s">
        <v>5933</v>
      </c>
      <c r="N754" t="e">
        <v>#N/A</v>
      </c>
    </row>
    <row r="755" spans="1:15" hidden="1" x14ac:dyDescent="0.25">
      <c r="A755" t="s">
        <v>5933</v>
      </c>
      <c r="B755" s="382" t="s">
        <v>3838</v>
      </c>
      <c r="C755" s="384" t="s">
        <v>3839</v>
      </c>
      <c r="E755" s="384" t="s">
        <v>3840</v>
      </c>
      <c r="F755" t="s">
        <v>150</v>
      </c>
      <c r="G755" t="s">
        <v>1637</v>
      </c>
      <c r="H755" t="s">
        <v>1637</v>
      </c>
      <c r="I755" t="s">
        <v>154</v>
      </c>
      <c r="J755" t="s">
        <v>5933</v>
      </c>
      <c r="N755" t="s">
        <v>1637</v>
      </c>
      <c r="O755" t="s">
        <v>5936</v>
      </c>
    </row>
    <row r="756" spans="1:15" hidden="1" x14ac:dyDescent="0.25">
      <c r="A756" t="s">
        <v>5933</v>
      </c>
      <c r="B756" s="382" t="s">
        <v>3820</v>
      </c>
      <c r="C756" s="385" t="s">
        <v>3821</v>
      </c>
      <c r="D756" s="382"/>
      <c r="E756" s="385" t="s">
        <v>3819</v>
      </c>
      <c r="F756" t="s">
        <v>150</v>
      </c>
      <c r="G756" t="s">
        <v>1637</v>
      </c>
      <c r="H756" t="s">
        <v>1637</v>
      </c>
      <c r="I756" t="s">
        <v>154</v>
      </c>
      <c r="J756" t="s">
        <v>5933</v>
      </c>
      <c r="N756" t="e">
        <v>#N/A</v>
      </c>
    </row>
    <row r="757" spans="1:15" hidden="1" x14ac:dyDescent="0.25">
      <c r="A757" t="s">
        <v>5933</v>
      </c>
      <c r="B757" s="382" t="s">
        <v>3841</v>
      </c>
      <c r="C757" s="384" t="s">
        <v>3842</v>
      </c>
      <c r="E757" s="384" t="s">
        <v>3840</v>
      </c>
      <c r="F757" t="s">
        <v>150</v>
      </c>
      <c r="G757" t="s">
        <v>1637</v>
      </c>
      <c r="H757" t="s">
        <v>1637</v>
      </c>
      <c r="I757" t="s">
        <v>154</v>
      </c>
      <c r="J757" t="s">
        <v>5933</v>
      </c>
      <c r="N757" t="e">
        <v>#N/A</v>
      </c>
    </row>
    <row r="758" spans="1:15" hidden="1" x14ac:dyDescent="0.25">
      <c r="A758" t="s">
        <v>5933</v>
      </c>
      <c r="B758" s="382" t="s">
        <v>3787</v>
      </c>
      <c r="C758" s="384" t="s">
        <v>1122</v>
      </c>
      <c r="E758" s="384" t="s">
        <v>1123</v>
      </c>
      <c r="F758" t="s">
        <v>150</v>
      </c>
      <c r="G758" t="s">
        <v>1635</v>
      </c>
      <c r="H758" t="s">
        <v>3003</v>
      </c>
      <c r="I758" t="s">
        <v>151</v>
      </c>
      <c r="J758" t="s">
        <v>5933</v>
      </c>
      <c r="N758" t="e">
        <v>#N/A</v>
      </c>
    </row>
    <row r="759" spans="1:15" hidden="1" x14ac:dyDescent="0.25">
      <c r="A759" t="s">
        <v>5933</v>
      </c>
      <c r="B759" s="382" t="s">
        <v>3799</v>
      </c>
      <c r="C759" s="385" t="s">
        <v>1124</v>
      </c>
      <c r="D759" s="382"/>
      <c r="E759" s="385" t="s">
        <v>1125</v>
      </c>
      <c r="F759" t="s">
        <v>150</v>
      </c>
      <c r="G759" t="s">
        <v>1635</v>
      </c>
      <c r="H759" t="s">
        <v>3003</v>
      </c>
      <c r="I759" t="s">
        <v>151</v>
      </c>
      <c r="J759" t="s">
        <v>5933</v>
      </c>
      <c r="N759" t="e">
        <v>#N/A</v>
      </c>
    </row>
    <row r="760" spans="1:15" hidden="1" x14ac:dyDescent="0.25">
      <c r="A760" t="s">
        <v>5933</v>
      </c>
      <c r="B760" s="382" t="s">
        <v>3776</v>
      </c>
      <c r="C760" s="384" t="s">
        <v>3777</v>
      </c>
      <c r="E760" s="384" t="s">
        <v>3778</v>
      </c>
      <c r="F760" t="s">
        <v>150</v>
      </c>
      <c r="G760" t="s">
        <v>1636</v>
      </c>
      <c r="H760" t="s">
        <v>3003</v>
      </c>
      <c r="I760" t="s">
        <v>151</v>
      </c>
      <c r="J760" t="s">
        <v>5933</v>
      </c>
      <c r="N760" t="e">
        <v>#N/A</v>
      </c>
    </row>
    <row r="761" spans="1:15" hidden="1" x14ac:dyDescent="0.25">
      <c r="A761" t="s">
        <v>5933</v>
      </c>
      <c r="B761" s="382" t="s">
        <v>5500</v>
      </c>
      <c r="C761" s="384" t="s">
        <v>5317</v>
      </c>
      <c r="E761" s="384" t="s">
        <v>1123</v>
      </c>
      <c r="F761" t="s">
        <v>150</v>
      </c>
      <c r="G761" t="s">
        <v>1635</v>
      </c>
      <c r="H761" t="s">
        <v>3003</v>
      </c>
      <c r="I761" t="s">
        <v>151</v>
      </c>
      <c r="J761" t="s">
        <v>5933</v>
      </c>
      <c r="N761" t="e">
        <v>#N/A</v>
      </c>
    </row>
    <row r="762" spans="1:15" hidden="1" x14ac:dyDescent="0.25">
      <c r="A762" t="s">
        <v>5933</v>
      </c>
      <c r="B762" s="382" t="s">
        <v>3800</v>
      </c>
      <c r="C762" s="385" t="s">
        <v>2313</v>
      </c>
      <c r="D762" s="382"/>
      <c r="E762" s="385" t="s">
        <v>1125</v>
      </c>
      <c r="F762" t="s">
        <v>150</v>
      </c>
      <c r="G762" t="s">
        <v>1635</v>
      </c>
      <c r="H762" t="s">
        <v>3003</v>
      </c>
      <c r="I762" t="s">
        <v>151</v>
      </c>
      <c r="J762" t="s">
        <v>5933</v>
      </c>
      <c r="N762" t="e">
        <v>#N/A</v>
      </c>
    </row>
    <row r="763" spans="1:15" hidden="1" x14ac:dyDescent="0.25">
      <c r="A763" t="s">
        <v>5933</v>
      </c>
      <c r="B763" s="382" t="s">
        <v>5501</v>
      </c>
      <c r="C763" s="385" t="s">
        <v>5318</v>
      </c>
      <c r="D763" s="382"/>
      <c r="E763" s="385" t="s">
        <v>5365</v>
      </c>
      <c r="F763" t="s">
        <v>150</v>
      </c>
      <c r="G763" t="s">
        <v>1635</v>
      </c>
      <c r="H763" t="s">
        <v>3003</v>
      </c>
      <c r="I763" t="s">
        <v>151</v>
      </c>
      <c r="J763" t="s">
        <v>5933</v>
      </c>
      <c r="N763" t="e">
        <v>#N/A</v>
      </c>
    </row>
    <row r="764" spans="1:15" hidden="1" x14ac:dyDescent="0.25">
      <c r="A764" t="s">
        <v>5933</v>
      </c>
      <c r="B764" s="382" t="s">
        <v>3782</v>
      </c>
      <c r="C764" s="384" t="s">
        <v>2314</v>
      </c>
      <c r="E764" s="384" t="s">
        <v>1595</v>
      </c>
      <c r="F764" t="s">
        <v>150</v>
      </c>
      <c r="G764" t="s">
        <v>1635</v>
      </c>
      <c r="H764" t="s">
        <v>3003</v>
      </c>
      <c r="I764" t="s">
        <v>151</v>
      </c>
      <c r="J764" t="s">
        <v>5933</v>
      </c>
      <c r="N764" t="e">
        <v>#N/A</v>
      </c>
    </row>
    <row r="765" spans="1:15" hidden="1" x14ac:dyDescent="0.25">
      <c r="A765" t="s">
        <v>5933</v>
      </c>
      <c r="B765" s="382" t="s">
        <v>3788</v>
      </c>
      <c r="C765" s="385" t="s">
        <v>3789</v>
      </c>
      <c r="E765" s="385" t="s">
        <v>1126</v>
      </c>
      <c r="F765" t="s">
        <v>150</v>
      </c>
      <c r="G765" t="s">
        <v>1635</v>
      </c>
      <c r="H765" t="s">
        <v>3003</v>
      </c>
      <c r="I765" t="s">
        <v>151</v>
      </c>
      <c r="J765" t="s">
        <v>5933</v>
      </c>
      <c r="N765" t="e">
        <v>#N/A</v>
      </c>
    </row>
    <row r="766" spans="1:15" hidden="1" x14ac:dyDescent="0.25">
      <c r="A766" t="s">
        <v>5933</v>
      </c>
      <c r="B766" s="382" t="s">
        <v>3801</v>
      </c>
      <c r="C766" s="384" t="s">
        <v>2315</v>
      </c>
      <c r="E766" s="384" t="s">
        <v>1127</v>
      </c>
      <c r="F766" t="s">
        <v>150</v>
      </c>
      <c r="G766" t="s">
        <v>1635</v>
      </c>
      <c r="H766" t="s">
        <v>3003</v>
      </c>
      <c r="I766" t="s">
        <v>151</v>
      </c>
      <c r="J766" t="s">
        <v>5933</v>
      </c>
      <c r="N766" t="e">
        <v>#N/A</v>
      </c>
    </row>
    <row r="767" spans="1:15" hidden="1" x14ac:dyDescent="0.25">
      <c r="A767" t="s">
        <v>5933</v>
      </c>
      <c r="B767" s="382" t="s">
        <v>3807</v>
      </c>
      <c r="C767" s="385" t="s">
        <v>1128</v>
      </c>
      <c r="D767" s="382"/>
      <c r="E767" s="385" t="s">
        <v>1129</v>
      </c>
      <c r="F767" t="s">
        <v>150</v>
      </c>
      <c r="G767" t="s">
        <v>1635</v>
      </c>
      <c r="H767" t="s">
        <v>3003</v>
      </c>
      <c r="I767" t="s">
        <v>151</v>
      </c>
      <c r="J767" t="s">
        <v>5933</v>
      </c>
      <c r="N767" t="e">
        <v>#N/A</v>
      </c>
    </row>
    <row r="768" spans="1:15" hidden="1" x14ac:dyDescent="0.25">
      <c r="A768" t="s">
        <v>5933</v>
      </c>
      <c r="B768" s="382" t="s">
        <v>3822</v>
      </c>
      <c r="C768" s="384" t="s">
        <v>1130</v>
      </c>
      <c r="E768" s="384" t="s">
        <v>1131</v>
      </c>
      <c r="F768" t="s">
        <v>150</v>
      </c>
      <c r="G768" t="s">
        <v>1636</v>
      </c>
      <c r="H768" t="s">
        <v>3004</v>
      </c>
      <c r="I768" t="s">
        <v>154</v>
      </c>
      <c r="J768" t="s">
        <v>5933</v>
      </c>
      <c r="N768" t="e">
        <v>#N/A</v>
      </c>
    </row>
    <row r="769" spans="1:15" hidden="1" x14ac:dyDescent="0.25">
      <c r="A769" t="s">
        <v>5933</v>
      </c>
      <c r="B769" s="382" t="s">
        <v>3843</v>
      </c>
      <c r="C769" s="384" t="s">
        <v>2316</v>
      </c>
      <c r="E769" s="384" t="s">
        <v>2674</v>
      </c>
      <c r="F769" t="s">
        <v>150</v>
      </c>
      <c r="G769" t="s">
        <v>1636</v>
      </c>
      <c r="H769" t="s">
        <v>3004</v>
      </c>
      <c r="I769" t="s">
        <v>154</v>
      </c>
      <c r="J769" t="s">
        <v>5933</v>
      </c>
      <c r="N769" t="e">
        <v>#N/A</v>
      </c>
    </row>
    <row r="770" spans="1:15" hidden="1" x14ac:dyDescent="0.25">
      <c r="A770" t="s">
        <v>5933</v>
      </c>
      <c r="B770" s="382" t="s">
        <v>3779</v>
      </c>
      <c r="C770" s="385" t="s">
        <v>2317</v>
      </c>
      <c r="D770" s="382"/>
      <c r="E770" s="385" t="s">
        <v>2675</v>
      </c>
      <c r="F770" t="s">
        <v>150</v>
      </c>
      <c r="G770" t="s">
        <v>1635</v>
      </c>
      <c r="H770" t="s">
        <v>3003</v>
      </c>
      <c r="I770" t="s">
        <v>151</v>
      </c>
      <c r="J770" t="s">
        <v>5933</v>
      </c>
      <c r="N770" t="e">
        <v>#N/A</v>
      </c>
    </row>
    <row r="771" spans="1:15" hidden="1" x14ac:dyDescent="0.25">
      <c r="A771" t="s">
        <v>5933</v>
      </c>
      <c r="B771" s="382" t="s">
        <v>5502</v>
      </c>
      <c r="C771" s="384" t="s">
        <v>1542</v>
      </c>
      <c r="E771" s="384" t="s">
        <v>1595</v>
      </c>
      <c r="F771" t="s">
        <v>150</v>
      </c>
      <c r="G771" t="s">
        <v>1635</v>
      </c>
      <c r="H771" t="s">
        <v>3003</v>
      </c>
      <c r="I771" t="s">
        <v>151</v>
      </c>
      <c r="J771" t="s">
        <v>5933</v>
      </c>
      <c r="N771" t="e">
        <v>#N/A</v>
      </c>
    </row>
    <row r="772" spans="1:15" hidden="1" x14ac:dyDescent="0.25">
      <c r="A772" t="s">
        <v>5933</v>
      </c>
      <c r="B772" s="382" t="s">
        <v>3790</v>
      </c>
      <c r="C772" s="385" t="s">
        <v>1132</v>
      </c>
      <c r="E772" s="385" t="s">
        <v>1126</v>
      </c>
      <c r="F772" t="s">
        <v>150</v>
      </c>
      <c r="G772" t="s">
        <v>1635</v>
      </c>
      <c r="H772" t="s">
        <v>3003</v>
      </c>
      <c r="I772" t="s">
        <v>151</v>
      </c>
      <c r="J772" t="s">
        <v>5933</v>
      </c>
      <c r="N772" t="e">
        <v>#N/A</v>
      </c>
    </row>
    <row r="773" spans="1:15" hidden="1" x14ac:dyDescent="0.25">
      <c r="A773" t="s">
        <v>5933</v>
      </c>
      <c r="B773" s="382" t="s">
        <v>3802</v>
      </c>
      <c r="C773" s="384" t="s">
        <v>1133</v>
      </c>
      <c r="E773" s="384" t="s">
        <v>1127</v>
      </c>
      <c r="F773" t="s">
        <v>150</v>
      </c>
      <c r="G773" t="s">
        <v>1635</v>
      </c>
      <c r="H773" t="s">
        <v>3003</v>
      </c>
      <c r="I773" t="s">
        <v>151</v>
      </c>
      <c r="J773" t="s">
        <v>5933</v>
      </c>
      <c r="N773" t="s">
        <v>1635</v>
      </c>
      <c r="O773" t="s">
        <v>5936</v>
      </c>
    </row>
    <row r="774" spans="1:15" hidden="1" x14ac:dyDescent="0.25">
      <c r="A774" t="s">
        <v>5933</v>
      </c>
      <c r="B774" s="382" t="s">
        <v>3808</v>
      </c>
      <c r="C774" s="384" t="s">
        <v>1134</v>
      </c>
      <c r="E774" s="384" t="s">
        <v>1129</v>
      </c>
      <c r="F774" t="s">
        <v>150</v>
      </c>
      <c r="G774" t="s">
        <v>1635</v>
      </c>
      <c r="H774" t="s">
        <v>3003</v>
      </c>
      <c r="I774" t="s">
        <v>151</v>
      </c>
      <c r="J774" t="s">
        <v>5933</v>
      </c>
      <c r="N774" t="s">
        <v>1635</v>
      </c>
      <c r="O774" t="s">
        <v>5936</v>
      </c>
    </row>
    <row r="775" spans="1:15" hidden="1" x14ac:dyDescent="0.25">
      <c r="A775" t="s">
        <v>5933</v>
      </c>
      <c r="B775" s="382" t="s">
        <v>3823</v>
      </c>
      <c r="C775" s="384" t="s">
        <v>1135</v>
      </c>
      <c r="E775" s="384" t="s">
        <v>1131</v>
      </c>
      <c r="F775" t="s">
        <v>150</v>
      </c>
      <c r="G775" t="s">
        <v>1636</v>
      </c>
      <c r="H775" t="s">
        <v>3004</v>
      </c>
      <c r="I775" t="s">
        <v>154</v>
      </c>
      <c r="J775" t="s">
        <v>5933</v>
      </c>
      <c r="N775" t="s">
        <v>1636</v>
      </c>
      <c r="O775" t="s">
        <v>5936</v>
      </c>
    </row>
    <row r="776" spans="1:15" hidden="1" x14ac:dyDescent="0.25">
      <c r="A776" t="s">
        <v>5933</v>
      </c>
      <c r="B776" s="382" t="s">
        <v>3844</v>
      </c>
      <c r="C776" s="384" t="s">
        <v>1136</v>
      </c>
      <c r="E776" s="384" t="s">
        <v>1137</v>
      </c>
      <c r="F776" t="s">
        <v>150</v>
      </c>
      <c r="G776" t="s">
        <v>1636</v>
      </c>
      <c r="H776" t="s">
        <v>3004</v>
      </c>
      <c r="I776" t="s">
        <v>154</v>
      </c>
      <c r="J776" t="s">
        <v>5933</v>
      </c>
      <c r="N776" t="s">
        <v>1636</v>
      </c>
      <c r="O776" t="s">
        <v>5936</v>
      </c>
    </row>
    <row r="777" spans="1:15" hidden="1" x14ac:dyDescent="0.25">
      <c r="A777" t="s">
        <v>5933</v>
      </c>
      <c r="B777" s="382" t="s">
        <v>3824</v>
      </c>
      <c r="C777" s="384" t="s">
        <v>1796</v>
      </c>
      <c r="E777" s="384" t="s">
        <v>1121</v>
      </c>
      <c r="F777" t="s">
        <v>150</v>
      </c>
      <c r="G777" t="s">
        <v>1636</v>
      </c>
      <c r="H777" t="s">
        <v>3004</v>
      </c>
      <c r="I777" t="s">
        <v>154</v>
      </c>
      <c r="J777" t="s">
        <v>5933</v>
      </c>
      <c r="N777" t="e">
        <v>#N/A</v>
      </c>
    </row>
    <row r="778" spans="1:15" hidden="1" x14ac:dyDescent="0.25">
      <c r="A778" t="s">
        <v>5933</v>
      </c>
      <c r="B778" s="382" t="s">
        <v>3845</v>
      </c>
      <c r="C778" s="384" t="s">
        <v>1797</v>
      </c>
      <c r="E778" s="384" t="s">
        <v>1121</v>
      </c>
      <c r="F778" t="s">
        <v>150</v>
      </c>
      <c r="G778" t="s">
        <v>1636</v>
      </c>
      <c r="H778" t="s">
        <v>3004</v>
      </c>
      <c r="I778" t="s">
        <v>154</v>
      </c>
      <c r="J778" t="s">
        <v>5933</v>
      </c>
      <c r="N778" t="e">
        <v>#N/A</v>
      </c>
    </row>
    <row r="779" spans="1:15" hidden="1" x14ac:dyDescent="0.25">
      <c r="A779" t="s">
        <v>5933</v>
      </c>
      <c r="B779" s="382" t="s">
        <v>3825</v>
      </c>
      <c r="C779" s="384" t="s">
        <v>1545</v>
      </c>
      <c r="E779" s="384" t="s">
        <v>1121</v>
      </c>
      <c r="F779" t="s">
        <v>150</v>
      </c>
      <c r="G779" t="s">
        <v>1636</v>
      </c>
      <c r="H779" t="s">
        <v>3004</v>
      </c>
      <c r="I779" t="s">
        <v>154</v>
      </c>
      <c r="J779" t="s">
        <v>5933</v>
      </c>
      <c r="N779" t="e">
        <v>#N/A</v>
      </c>
    </row>
    <row r="780" spans="1:15" hidden="1" x14ac:dyDescent="0.25">
      <c r="A780" t="s">
        <v>5933</v>
      </c>
      <c r="B780" s="382" t="s">
        <v>3846</v>
      </c>
      <c r="C780" s="384" t="s">
        <v>1138</v>
      </c>
      <c r="E780" s="384" t="s">
        <v>1121</v>
      </c>
      <c r="F780" t="s">
        <v>150</v>
      </c>
      <c r="G780" t="s">
        <v>1636</v>
      </c>
      <c r="H780" t="s">
        <v>3004</v>
      </c>
      <c r="I780" t="s">
        <v>154</v>
      </c>
      <c r="J780" t="s">
        <v>5933</v>
      </c>
      <c r="N780" t="e">
        <v>#N/A</v>
      </c>
    </row>
    <row r="781" spans="1:15" hidden="1" x14ac:dyDescent="0.25">
      <c r="A781" t="s">
        <v>5933</v>
      </c>
      <c r="B781" s="382" t="s">
        <v>5112</v>
      </c>
      <c r="C781" s="384" t="s">
        <v>4650</v>
      </c>
      <c r="E781" s="384" t="s">
        <v>2677</v>
      </c>
      <c r="F781" t="s">
        <v>150</v>
      </c>
      <c r="G781" t="s">
        <v>5386</v>
      </c>
      <c r="H781" t="s">
        <v>5386</v>
      </c>
      <c r="I781" s="74" t="s">
        <v>151</v>
      </c>
      <c r="J781" t="s">
        <v>5933</v>
      </c>
      <c r="N781" t="e">
        <v>#N/A</v>
      </c>
    </row>
    <row r="782" spans="1:15" hidden="1" x14ac:dyDescent="0.25">
      <c r="A782" t="s">
        <v>5933</v>
      </c>
      <c r="B782" s="382" t="s">
        <v>4829</v>
      </c>
      <c r="C782" s="384" t="s">
        <v>4546</v>
      </c>
      <c r="E782" s="384" t="s">
        <v>2678</v>
      </c>
      <c r="F782" t="s">
        <v>150</v>
      </c>
      <c r="G782" t="s">
        <v>5386</v>
      </c>
      <c r="H782" t="s">
        <v>5386</v>
      </c>
      <c r="I782" s="74" t="s">
        <v>151</v>
      </c>
      <c r="J782" t="s">
        <v>5933</v>
      </c>
      <c r="N782" t="s">
        <v>5386</v>
      </c>
      <c r="O782" t="s">
        <v>5936</v>
      </c>
    </row>
    <row r="783" spans="1:15" hidden="1" x14ac:dyDescent="0.25">
      <c r="A783" t="s">
        <v>5933</v>
      </c>
      <c r="B783" s="382" t="s">
        <v>5116</v>
      </c>
      <c r="C783" s="384" t="s">
        <v>4653</v>
      </c>
      <c r="E783" s="384" t="s">
        <v>2680</v>
      </c>
      <c r="F783" t="s">
        <v>150</v>
      </c>
      <c r="G783" t="s">
        <v>5386</v>
      </c>
      <c r="H783" t="s">
        <v>5386</v>
      </c>
      <c r="I783" s="74" t="s">
        <v>151</v>
      </c>
      <c r="J783" t="s">
        <v>5933</v>
      </c>
      <c r="N783" t="e">
        <v>#N/A</v>
      </c>
    </row>
    <row r="784" spans="1:15" hidden="1" x14ac:dyDescent="0.25">
      <c r="A784" t="s">
        <v>5933</v>
      </c>
      <c r="B784" s="382" t="s">
        <v>4831</v>
      </c>
      <c r="C784" s="384" t="s">
        <v>4548</v>
      </c>
      <c r="E784" s="384" t="s">
        <v>2681</v>
      </c>
      <c r="F784" t="s">
        <v>150</v>
      </c>
      <c r="G784" t="s">
        <v>5386</v>
      </c>
      <c r="H784" t="s">
        <v>5386</v>
      </c>
      <c r="I784" s="74" t="s">
        <v>151</v>
      </c>
      <c r="J784" t="s">
        <v>5933</v>
      </c>
      <c r="N784" t="s">
        <v>5386</v>
      </c>
      <c r="O784" t="s">
        <v>5936</v>
      </c>
    </row>
    <row r="785" spans="1:15" hidden="1" x14ac:dyDescent="0.25">
      <c r="A785" t="s">
        <v>5933</v>
      </c>
      <c r="B785" s="382" t="s">
        <v>5120</v>
      </c>
      <c r="C785" s="384" t="s">
        <v>4656</v>
      </c>
      <c r="E785" s="384" t="s">
        <v>2682</v>
      </c>
      <c r="F785" t="s">
        <v>150</v>
      </c>
      <c r="G785" t="s">
        <v>5386</v>
      </c>
      <c r="H785" t="s">
        <v>5386</v>
      </c>
      <c r="I785" s="74" t="s">
        <v>151</v>
      </c>
      <c r="J785" t="s">
        <v>5933</v>
      </c>
      <c r="N785" t="e">
        <v>#N/A</v>
      </c>
    </row>
    <row r="786" spans="1:15" hidden="1" x14ac:dyDescent="0.25">
      <c r="A786" t="s">
        <v>5933</v>
      </c>
      <c r="B786" s="382" t="s">
        <v>5503</v>
      </c>
      <c r="C786" s="384" t="s">
        <v>4550</v>
      </c>
      <c r="E786" s="384" t="s">
        <v>2683</v>
      </c>
      <c r="F786" t="s">
        <v>150</v>
      </c>
      <c r="G786" t="s">
        <v>5386</v>
      </c>
      <c r="H786" t="s">
        <v>5386</v>
      </c>
      <c r="I786" s="74" t="s">
        <v>151</v>
      </c>
      <c r="J786" t="s">
        <v>5933</v>
      </c>
      <c r="N786" t="s">
        <v>5386</v>
      </c>
      <c r="O786" t="s">
        <v>5936</v>
      </c>
    </row>
    <row r="787" spans="1:15" hidden="1" x14ac:dyDescent="0.25">
      <c r="A787" t="s">
        <v>5933</v>
      </c>
      <c r="B787" s="382" t="s">
        <v>4828</v>
      </c>
      <c r="C787" s="384" t="s">
        <v>4651</v>
      </c>
      <c r="E787" s="384" t="s">
        <v>2677</v>
      </c>
      <c r="F787" t="s">
        <v>150</v>
      </c>
      <c r="G787" t="s">
        <v>5386</v>
      </c>
      <c r="H787" t="s">
        <v>5386</v>
      </c>
      <c r="I787" s="74" t="s">
        <v>151</v>
      </c>
      <c r="J787" t="s">
        <v>5933</v>
      </c>
      <c r="N787" t="s">
        <v>5386</v>
      </c>
      <c r="O787" t="s">
        <v>5936</v>
      </c>
    </row>
    <row r="788" spans="1:15" hidden="1" x14ac:dyDescent="0.25">
      <c r="A788" t="s">
        <v>5933</v>
      </c>
      <c r="B788" s="382" t="s">
        <v>4830</v>
      </c>
      <c r="C788" s="384" t="s">
        <v>4654</v>
      </c>
      <c r="E788" s="384" t="s">
        <v>2680</v>
      </c>
      <c r="F788" t="s">
        <v>150</v>
      </c>
      <c r="G788" t="s">
        <v>5386</v>
      </c>
      <c r="H788" t="s">
        <v>5386</v>
      </c>
      <c r="I788" s="74" t="s">
        <v>151</v>
      </c>
      <c r="J788" t="s">
        <v>5933</v>
      </c>
      <c r="N788" t="s">
        <v>5386</v>
      </c>
      <c r="O788" t="s">
        <v>5936</v>
      </c>
    </row>
    <row r="789" spans="1:15" hidden="1" x14ac:dyDescent="0.25">
      <c r="A789" t="s">
        <v>5933</v>
      </c>
      <c r="B789" s="382" t="s">
        <v>4832</v>
      </c>
      <c r="C789" s="384" t="s">
        <v>4657</v>
      </c>
      <c r="E789" s="384" t="s">
        <v>2682</v>
      </c>
      <c r="F789" t="s">
        <v>150</v>
      </c>
      <c r="G789" t="s">
        <v>5386</v>
      </c>
      <c r="H789" t="s">
        <v>5386</v>
      </c>
      <c r="I789" s="74" t="s">
        <v>151</v>
      </c>
      <c r="J789" t="s">
        <v>5933</v>
      </c>
      <c r="N789" t="s">
        <v>5386</v>
      </c>
      <c r="O789" t="s">
        <v>5936</v>
      </c>
    </row>
    <row r="790" spans="1:15" hidden="1" x14ac:dyDescent="0.25">
      <c r="A790" t="s">
        <v>5933</v>
      </c>
      <c r="B790" s="382" t="s">
        <v>5122</v>
      </c>
      <c r="C790" s="384" t="s">
        <v>4886</v>
      </c>
      <c r="E790" s="384" t="s">
        <v>2683</v>
      </c>
      <c r="F790" t="s">
        <v>150</v>
      </c>
      <c r="G790" t="s">
        <v>5386</v>
      </c>
      <c r="H790" t="s">
        <v>5386</v>
      </c>
      <c r="I790" t="s">
        <v>151</v>
      </c>
      <c r="J790" t="s">
        <v>5933</v>
      </c>
      <c r="N790" t="e">
        <v>#N/A</v>
      </c>
    </row>
    <row r="791" spans="1:15" hidden="1" x14ac:dyDescent="0.25">
      <c r="A791" t="s">
        <v>5933</v>
      </c>
      <c r="B791" s="382" t="s">
        <v>5504</v>
      </c>
      <c r="C791" s="384" t="s">
        <v>5184</v>
      </c>
      <c r="E791" s="384" t="s">
        <v>2677</v>
      </c>
      <c r="F791" t="s">
        <v>150</v>
      </c>
      <c r="G791" t="s">
        <v>5386</v>
      </c>
      <c r="H791" t="s">
        <v>5386</v>
      </c>
      <c r="I791" s="74" t="s">
        <v>151</v>
      </c>
      <c r="J791" t="s">
        <v>5933</v>
      </c>
      <c r="N791" t="s">
        <v>5386</v>
      </c>
      <c r="O791" t="s">
        <v>5936</v>
      </c>
    </row>
    <row r="792" spans="1:15" hidden="1" x14ac:dyDescent="0.25">
      <c r="A792" t="s">
        <v>5933</v>
      </c>
      <c r="B792" s="382" t="s">
        <v>5115</v>
      </c>
      <c r="C792" s="384" t="s">
        <v>4547</v>
      </c>
      <c r="E792" s="384" t="s">
        <v>2678</v>
      </c>
      <c r="F792" t="s">
        <v>150</v>
      </c>
      <c r="G792" t="s">
        <v>5386</v>
      </c>
      <c r="H792" t="s">
        <v>5386</v>
      </c>
      <c r="I792" s="74" t="s">
        <v>151</v>
      </c>
      <c r="J792" t="s">
        <v>5933</v>
      </c>
      <c r="N792" t="e">
        <v>#N/A</v>
      </c>
    </row>
    <row r="793" spans="1:15" hidden="1" x14ac:dyDescent="0.25">
      <c r="A793" t="s">
        <v>5933</v>
      </c>
      <c r="B793" s="382" t="s">
        <v>5505</v>
      </c>
      <c r="C793" s="384" t="s">
        <v>5185</v>
      </c>
      <c r="E793" s="384" t="s">
        <v>2680</v>
      </c>
      <c r="F793" t="s">
        <v>150</v>
      </c>
      <c r="G793" t="s">
        <v>5386</v>
      </c>
      <c r="H793" t="s">
        <v>5386</v>
      </c>
      <c r="I793" s="74" t="s">
        <v>151</v>
      </c>
      <c r="J793" t="s">
        <v>5933</v>
      </c>
      <c r="N793" t="s">
        <v>5386</v>
      </c>
      <c r="O793" t="s">
        <v>5936</v>
      </c>
    </row>
    <row r="794" spans="1:15" hidden="1" x14ac:dyDescent="0.25">
      <c r="A794" t="s">
        <v>5933</v>
      </c>
      <c r="B794" s="382" t="s">
        <v>5119</v>
      </c>
      <c r="C794" s="384" t="s">
        <v>4549</v>
      </c>
      <c r="E794" s="384" t="s">
        <v>2681</v>
      </c>
      <c r="F794" t="s">
        <v>150</v>
      </c>
      <c r="G794" t="s">
        <v>5386</v>
      </c>
      <c r="H794" t="s">
        <v>5386</v>
      </c>
      <c r="I794" s="74" t="s">
        <v>151</v>
      </c>
      <c r="J794" t="s">
        <v>5933</v>
      </c>
      <c r="N794" t="e">
        <v>#N/A</v>
      </c>
    </row>
    <row r="795" spans="1:15" hidden="1" x14ac:dyDescent="0.25">
      <c r="A795" t="s">
        <v>5933</v>
      </c>
      <c r="B795" s="382" t="s">
        <v>5506</v>
      </c>
      <c r="C795" s="384" t="s">
        <v>5186</v>
      </c>
      <c r="E795" s="384" t="s">
        <v>2682</v>
      </c>
      <c r="F795" t="s">
        <v>150</v>
      </c>
      <c r="G795" t="s">
        <v>5386</v>
      </c>
      <c r="H795" t="s">
        <v>5386</v>
      </c>
      <c r="I795" s="74" t="s">
        <v>151</v>
      </c>
      <c r="J795" t="s">
        <v>5933</v>
      </c>
      <c r="N795" t="s">
        <v>5386</v>
      </c>
      <c r="O795" t="s">
        <v>5936</v>
      </c>
    </row>
    <row r="796" spans="1:15" hidden="1" x14ac:dyDescent="0.25">
      <c r="A796" t="s">
        <v>5933</v>
      </c>
      <c r="B796" s="382" t="s">
        <v>5123</v>
      </c>
      <c r="C796" s="384" t="s">
        <v>4551</v>
      </c>
      <c r="E796" s="384" t="s">
        <v>2683</v>
      </c>
      <c r="F796" t="s">
        <v>150</v>
      </c>
      <c r="G796" t="s">
        <v>5386</v>
      </c>
      <c r="H796" t="s">
        <v>5386</v>
      </c>
      <c r="I796" s="74" t="s">
        <v>151</v>
      </c>
      <c r="J796" t="s">
        <v>5933</v>
      </c>
      <c r="N796" t="e">
        <v>#N/A</v>
      </c>
    </row>
    <row r="797" spans="1:15" hidden="1" x14ac:dyDescent="0.25">
      <c r="A797" t="s">
        <v>5933</v>
      </c>
      <c r="B797" s="382" t="s">
        <v>3873</v>
      </c>
      <c r="C797" s="384" t="s">
        <v>2318</v>
      </c>
      <c r="E797" s="384" t="s">
        <v>2676</v>
      </c>
      <c r="F797" t="s">
        <v>150</v>
      </c>
      <c r="G797" t="s">
        <v>5387</v>
      </c>
      <c r="H797" t="s">
        <v>5387</v>
      </c>
      <c r="I797" t="s">
        <v>154</v>
      </c>
      <c r="J797" t="s">
        <v>5933</v>
      </c>
      <c r="N797" t="s">
        <v>5387</v>
      </c>
      <c r="O797" t="s">
        <v>5936</v>
      </c>
    </row>
    <row r="798" spans="1:15" hidden="1" x14ac:dyDescent="0.25">
      <c r="A798" t="s">
        <v>5933</v>
      </c>
      <c r="B798" s="382" t="s">
        <v>3864</v>
      </c>
      <c r="C798" s="384" t="s">
        <v>2319</v>
      </c>
      <c r="E798" s="384" t="s">
        <v>2676</v>
      </c>
      <c r="F798" t="s">
        <v>150</v>
      </c>
      <c r="G798" t="s">
        <v>5387</v>
      </c>
      <c r="H798" t="s">
        <v>5387</v>
      </c>
      <c r="I798" t="s">
        <v>154</v>
      </c>
      <c r="J798" t="s">
        <v>5933</v>
      </c>
      <c r="N798" t="e">
        <v>#N/A</v>
      </c>
    </row>
    <row r="799" spans="1:15" hidden="1" x14ac:dyDescent="0.25">
      <c r="A799" t="s">
        <v>5933</v>
      </c>
      <c r="B799" s="382" t="s">
        <v>3874</v>
      </c>
      <c r="C799" s="384" t="s">
        <v>2320</v>
      </c>
      <c r="E799" s="384" t="s">
        <v>2676</v>
      </c>
      <c r="F799" t="s">
        <v>150</v>
      </c>
      <c r="G799" t="s">
        <v>5387</v>
      </c>
      <c r="H799" t="s">
        <v>5387</v>
      </c>
      <c r="I799" t="s">
        <v>154</v>
      </c>
      <c r="J799" t="s">
        <v>5933</v>
      </c>
      <c r="N799" t="s">
        <v>5387</v>
      </c>
      <c r="O799" t="s">
        <v>5936</v>
      </c>
    </row>
    <row r="800" spans="1:15" hidden="1" x14ac:dyDescent="0.25">
      <c r="A800" t="s">
        <v>5933</v>
      </c>
      <c r="B800" s="382" t="s">
        <v>5507</v>
      </c>
      <c r="C800" s="384" t="s">
        <v>5319</v>
      </c>
      <c r="E800" s="384" t="s">
        <v>1140</v>
      </c>
      <c r="F800" t="s">
        <v>150</v>
      </c>
      <c r="G800" t="s">
        <v>5386</v>
      </c>
      <c r="H800" t="s">
        <v>5386</v>
      </c>
      <c r="I800" s="74" t="s">
        <v>151</v>
      </c>
      <c r="J800" t="s">
        <v>5933</v>
      </c>
      <c r="N800" t="e">
        <v>#N/A</v>
      </c>
    </row>
    <row r="801" spans="1:15" hidden="1" x14ac:dyDescent="0.25">
      <c r="A801" t="s">
        <v>5933</v>
      </c>
      <c r="B801" s="382" t="s">
        <v>3847</v>
      </c>
      <c r="C801" s="384" t="s">
        <v>3848</v>
      </c>
      <c r="E801" s="384" t="s">
        <v>1140</v>
      </c>
      <c r="F801" t="s">
        <v>150</v>
      </c>
      <c r="G801" t="s">
        <v>5386</v>
      </c>
      <c r="H801" t="s">
        <v>5386</v>
      </c>
      <c r="I801" s="74" t="s">
        <v>151</v>
      </c>
      <c r="J801" t="s">
        <v>5933</v>
      </c>
      <c r="N801" t="e">
        <v>#N/A</v>
      </c>
    </row>
    <row r="802" spans="1:15" hidden="1" x14ac:dyDescent="0.25">
      <c r="A802" t="s">
        <v>5933</v>
      </c>
      <c r="B802" s="382" t="s">
        <v>3875</v>
      </c>
      <c r="C802" s="384" t="s">
        <v>1144</v>
      </c>
      <c r="E802" s="384" t="s">
        <v>1142</v>
      </c>
      <c r="F802" t="s">
        <v>150</v>
      </c>
      <c r="G802" t="s">
        <v>5387</v>
      </c>
      <c r="H802" t="s">
        <v>5387</v>
      </c>
      <c r="I802" t="s">
        <v>154</v>
      </c>
      <c r="J802" t="s">
        <v>5933</v>
      </c>
      <c r="N802" t="e">
        <v>#N/A</v>
      </c>
    </row>
    <row r="803" spans="1:15" hidden="1" x14ac:dyDescent="0.25">
      <c r="A803" t="s">
        <v>5933</v>
      </c>
      <c r="B803" s="382" t="s">
        <v>3849</v>
      </c>
      <c r="C803" t="s">
        <v>2321</v>
      </c>
      <c r="E803" t="s">
        <v>2677</v>
      </c>
      <c r="F803" t="s">
        <v>150</v>
      </c>
      <c r="G803" t="s">
        <v>5386</v>
      </c>
      <c r="H803" t="s">
        <v>5386</v>
      </c>
      <c r="I803" s="74" t="s">
        <v>151</v>
      </c>
      <c r="J803" t="s">
        <v>5933</v>
      </c>
      <c r="N803" t="e">
        <v>#N/A</v>
      </c>
    </row>
    <row r="804" spans="1:15" hidden="1" x14ac:dyDescent="0.25">
      <c r="A804" t="s">
        <v>5933</v>
      </c>
      <c r="B804" s="382" t="s">
        <v>3858</v>
      </c>
      <c r="C804" t="s">
        <v>2322</v>
      </c>
      <c r="E804" t="s">
        <v>2678</v>
      </c>
      <c r="F804" t="s">
        <v>150</v>
      </c>
      <c r="G804" t="s">
        <v>5386</v>
      </c>
      <c r="H804" t="s">
        <v>5386</v>
      </c>
      <c r="I804" s="74" t="s">
        <v>151</v>
      </c>
      <c r="J804" t="s">
        <v>5933</v>
      </c>
      <c r="N804" t="s">
        <v>5386</v>
      </c>
      <c r="O804" t="s">
        <v>5936</v>
      </c>
    </row>
    <row r="805" spans="1:15" hidden="1" x14ac:dyDescent="0.25">
      <c r="A805" t="s">
        <v>5933</v>
      </c>
      <c r="B805" s="382" t="s">
        <v>3865</v>
      </c>
      <c r="C805" t="s">
        <v>2323</v>
      </c>
      <c r="E805" t="s">
        <v>2678</v>
      </c>
      <c r="F805" t="s">
        <v>150</v>
      </c>
      <c r="G805" t="s">
        <v>4628</v>
      </c>
      <c r="H805" t="s">
        <v>3006</v>
      </c>
      <c r="I805" t="s">
        <v>154</v>
      </c>
      <c r="J805" t="s">
        <v>5933</v>
      </c>
      <c r="N805" t="s">
        <v>4628</v>
      </c>
      <c r="O805" t="s">
        <v>5936</v>
      </c>
    </row>
    <row r="806" spans="1:15" hidden="1" x14ac:dyDescent="0.25">
      <c r="A806" t="s">
        <v>5933</v>
      </c>
      <c r="B806" s="382" t="s">
        <v>3876</v>
      </c>
      <c r="C806" t="s">
        <v>2324</v>
      </c>
      <c r="E806" t="s">
        <v>2679</v>
      </c>
      <c r="F806" t="s">
        <v>150</v>
      </c>
      <c r="G806" t="s">
        <v>4628</v>
      </c>
      <c r="H806" t="s">
        <v>3006</v>
      </c>
      <c r="I806" t="s">
        <v>154</v>
      </c>
      <c r="J806" t="s">
        <v>5933</v>
      </c>
      <c r="N806" t="s">
        <v>4628</v>
      </c>
      <c r="O806" t="s">
        <v>5936</v>
      </c>
    </row>
    <row r="807" spans="1:15" hidden="1" x14ac:dyDescent="0.25">
      <c r="A807" t="s">
        <v>5933</v>
      </c>
      <c r="B807" s="382" t="s">
        <v>5508</v>
      </c>
      <c r="C807" t="s">
        <v>4652</v>
      </c>
      <c r="E807" t="s">
        <v>2678</v>
      </c>
      <c r="F807" t="s">
        <v>150</v>
      </c>
      <c r="G807" t="s">
        <v>5386</v>
      </c>
      <c r="H807" t="s">
        <v>5386</v>
      </c>
      <c r="I807" s="74" t="s">
        <v>151</v>
      </c>
      <c r="J807" t="s">
        <v>5933</v>
      </c>
      <c r="N807" t="e">
        <v>#N/A</v>
      </c>
    </row>
    <row r="808" spans="1:15" hidden="1" x14ac:dyDescent="0.25">
      <c r="A808" t="s">
        <v>5933</v>
      </c>
      <c r="B808" s="382" t="s">
        <v>3850</v>
      </c>
      <c r="C808" t="s">
        <v>2325</v>
      </c>
      <c r="E808" t="s">
        <v>2678</v>
      </c>
      <c r="F808" t="s">
        <v>150</v>
      </c>
      <c r="G808" t="s">
        <v>5386</v>
      </c>
      <c r="H808" t="s">
        <v>5386</v>
      </c>
      <c r="I808" s="74" t="s">
        <v>151</v>
      </c>
      <c r="J808" t="s">
        <v>5933</v>
      </c>
      <c r="N808" t="s">
        <v>5386</v>
      </c>
      <c r="O808" t="s">
        <v>5936</v>
      </c>
    </row>
    <row r="809" spans="1:15" hidden="1" x14ac:dyDescent="0.25">
      <c r="A809" t="s">
        <v>5933</v>
      </c>
      <c r="B809" s="382" t="s">
        <v>3859</v>
      </c>
      <c r="C809" t="s">
        <v>2326</v>
      </c>
      <c r="E809" t="s">
        <v>2678</v>
      </c>
      <c r="F809" t="s">
        <v>150</v>
      </c>
      <c r="G809" t="s">
        <v>5386</v>
      </c>
      <c r="H809" t="s">
        <v>5386</v>
      </c>
      <c r="I809" s="74" t="s">
        <v>151</v>
      </c>
      <c r="J809" t="s">
        <v>5933</v>
      </c>
      <c r="N809" t="s">
        <v>5386</v>
      </c>
      <c r="O809" t="s">
        <v>5936</v>
      </c>
    </row>
    <row r="810" spans="1:15" hidden="1" x14ac:dyDescent="0.25">
      <c r="A810" t="s">
        <v>5933</v>
      </c>
      <c r="B810" s="382" t="s">
        <v>3866</v>
      </c>
      <c r="C810" t="s">
        <v>2327</v>
      </c>
      <c r="E810" t="s">
        <v>2678</v>
      </c>
      <c r="F810" t="s">
        <v>150</v>
      </c>
      <c r="G810" t="s">
        <v>4628</v>
      </c>
      <c r="H810" t="s">
        <v>3006</v>
      </c>
      <c r="I810" t="s">
        <v>154</v>
      </c>
      <c r="J810" t="s">
        <v>5933</v>
      </c>
      <c r="N810" t="s">
        <v>4628</v>
      </c>
      <c r="O810" t="s">
        <v>5936</v>
      </c>
    </row>
    <row r="811" spans="1:15" hidden="1" x14ac:dyDescent="0.25">
      <c r="A811" t="s">
        <v>5933</v>
      </c>
      <c r="B811" s="382" t="s">
        <v>3877</v>
      </c>
      <c r="C811" t="s">
        <v>2328</v>
      </c>
      <c r="E811" t="s">
        <v>2678</v>
      </c>
      <c r="F811" t="s">
        <v>150</v>
      </c>
      <c r="G811" t="s">
        <v>4628</v>
      </c>
      <c r="H811" t="s">
        <v>3006</v>
      </c>
      <c r="I811" t="s">
        <v>154</v>
      </c>
      <c r="J811" t="s">
        <v>5933</v>
      </c>
      <c r="N811" t="s">
        <v>4628</v>
      </c>
      <c r="O811" t="s">
        <v>5936</v>
      </c>
    </row>
    <row r="812" spans="1:15" hidden="1" x14ac:dyDescent="0.25">
      <c r="A812" t="s">
        <v>5933</v>
      </c>
      <c r="B812" s="382" t="s">
        <v>5509</v>
      </c>
      <c r="C812" t="s">
        <v>1139</v>
      </c>
      <c r="E812" t="s">
        <v>1140</v>
      </c>
      <c r="F812" t="s">
        <v>150</v>
      </c>
      <c r="G812" t="s">
        <v>5386</v>
      </c>
      <c r="H812" t="s">
        <v>5386</v>
      </c>
      <c r="I812" s="74" t="s">
        <v>151</v>
      </c>
      <c r="J812" t="s">
        <v>5933</v>
      </c>
      <c r="N812" t="e">
        <v>#N/A</v>
      </c>
    </row>
    <row r="813" spans="1:15" hidden="1" x14ac:dyDescent="0.25">
      <c r="A813" t="s">
        <v>5933</v>
      </c>
      <c r="B813" s="382" t="s">
        <v>5510</v>
      </c>
      <c r="C813" t="s">
        <v>1143</v>
      </c>
      <c r="E813" t="s">
        <v>1142</v>
      </c>
      <c r="F813" t="s">
        <v>150</v>
      </c>
      <c r="G813" t="s">
        <v>5386</v>
      </c>
      <c r="H813" t="s">
        <v>5386</v>
      </c>
      <c r="I813" s="74" t="s">
        <v>151</v>
      </c>
      <c r="J813" t="s">
        <v>5933</v>
      </c>
      <c r="N813" t="e">
        <v>#N/A</v>
      </c>
    </row>
    <row r="814" spans="1:15" hidden="1" x14ac:dyDescent="0.25">
      <c r="A814" t="s">
        <v>5933</v>
      </c>
      <c r="B814" s="382" t="s">
        <v>5511</v>
      </c>
      <c r="C814" t="s">
        <v>1145</v>
      </c>
      <c r="E814" t="s">
        <v>1146</v>
      </c>
      <c r="F814" t="s">
        <v>150</v>
      </c>
      <c r="G814" t="s">
        <v>5386</v>
      </c>
      <c r="H814" t="s">
        <v>5386</v>
      </c>
      <c r="I814" s="74" t="s">
        <v>151</v>
      </c>
      <c r="J814" t="s">
        <v>5933</v>
      </c>
      <c r="N814" t="e">
        <v>#N/A</v>
      </c>
    </row>
    <row r="815" spans="1:15" hidden="1" x14ac:dyDescent="0.25">
      <c r="A815" t="s">
        <v>5933</v>
      </c>
      <c r="B815" s="382" t="s">
        <v>5512</v>
      </c>
      <c r="C815" t="s">
        <v>1149</v>
      </c>
      <c r="E815" t="s">
        <v>1150</v>
      </c>
      <c r="F815" t="s">
        <v>150</v>
      </c>
      <c r="G815" t="s">
        <v>5386</v>
      </c>
      <c r="H815" t="s">
        <v>5386</v>
      </c>
      <c r="I815" s="74" t="s">
        <v>151</v>
      </c>
      <c r="J815" t="s">
        <v>5933</v>
      </c>
      <c r="N815" t="e">
        <v>#N/A</v>
      </c>
    </row>
    <row r="816" spans="1:15" hidden="1" x14ac:dyDescent="0.25">
      <c r="A816" t="s">
        <v>5933</v>
      </c>
      <c r="B816" s="382" t="s">
        <v>5111</v>
      </c>
      <c r="C816" t="s">
        <v>1141</v>
      </c>
      <c r="E816" t="s">
        <v>2678</v>
      </c>
      <c r="F816" t="s">
        <v>150</v>
      </c>
      <c r="G816" t="s">
        <v>4628</v>
      </c>
      <c r="H816" t="s">
        <v>3006</v>
      </c>
      <c r="I816" t="s">
        <v>154</v>
      </c>
      <c r="J816" t="s">
        <v>5933</v>
      </c>
      <c r="N816" t="e">
        <v>#N/A</v>
      </c>
    </row>
    <row r="817" spans="1:15" hidden="1" x14ac:dyDescent="0.25">
      <c r="A817" t="s">
        <v>5933</v>
      </c>
      <c r="B817" s="382" t="s">
        <v>3851</v>
      </c>
      <c r="C817" t="s">
        <v>3852</v>
      </c>
      <c r="E817" t="s">
        <v>1146</v>
      </c>
      <c r="F817" t="s">
        <v>150</v>
      </c>
      <c r="G817" t="s">
        <v>5386</v>
      </c>
      <c r="H817" t="s">
        <v>5386</v>
      </c>
      <c r="I817" s="74" t="s">
        <v>151</v>
      </c>
      <c r="J817" t="s">
        <v>5933</v>
      </c>
      <c r="N817" t="e">
        <v>#N/A</v>
      </c>
    </row>
    <row r="818" spans="1:15" hidden="1" x14ac:dyDescent="0.25">
      <c r="A818" t="s">
        <v>5933</v>
      </c>
      <c r="B818" s="382" t="s">
        <v>3878</v>
      </c>
      <c r="C818" t="s">
        <v>1148</v>
      </c>
      <c r="E818" t="s">
        <v>1147</v>
      </c>
      <c r="F818" t="s">
        <v>150</v>
      </c>
      <c r="G818" t="s">
        <v>5387</v>
      </c>
      <c r="H818" t="s">
        <v>5387</v>
      </c>
      <c r="I818" t="s">
        <v>154</v>
      </c>
      <c r="J818" t="s">
        <v>5933</v>
      </c>
      <c r="N818" t="e">
        <v>#N/A</v>
      </c>
    </row>
    <row r="819" spans="1:15" hidden="1" x14ac:dyDescent="0.25">
      <c r="A819" t="s">
        <v>5933</v>
      </c>
      <c r="B819" s="382" t="s">
        <v>3853</v>
      </c>
      <c r="C819" t="s">
        <v>2329</v>
      </c>
      <c r="E819" t="s">
        <v>2680</v>
      </c>
      <c r="F819" t="s">
        <v>150</v>
      </c>
      <c r="G819" t="s">
        <v>5386</v>
      </c>
      <c r="H819" t="s">
        <v>5386</v>
      </c>
      <c r="I819" s="74" t="s">
        <v>151</v>
      </c>
      <c r="J819" t="s">
        <v>5933</v>
      </c>
      <c r="N819" t="s">
        <v>5386</v>
      </c>
      <c r="O819" t="s">
        <v>5936</v>
      </c>
    </row>
    <row r="820" spans="1:15" hidden="1" x14ac:dyDescent="0.25">
      <c r="A820" t="s">
        <v>5933</v>
      </c>
      <c r="B820" s="382" t="s">
        <v>3860</v>
      </c>
      <c r="C820" t="s">
        <v>2330</v>
      </c>
      <c r="E820" t="s">
        <v>2680</v>
      </c>
      <c r="F820" t="s">
        <v>150</v>
      </c>
      <c r="G820" t="s">
        <v>5386</v>
      </c>
      <c r="H820" t="s">
        <v>5386</v>
      </c>
      <c r="I820" s="74" t="s">
        <v>151</v>
      </c>
      <c r="J820" t="s">
        <v>5933</v>
      </c>
      <c r="N820" t="s">
        <v>5386</v>
      </c>
      <c r="O820" t="s">
        <v>5936</v>
      </c>
    </row>
    <row r="821" spans="1:15" hidden="1" x14ac:dyDescent="0.25">
      <c r="A821" t="s">
        <v>5933</v>
      </c>
      <c r="B821" s="382" t="s">
        <v>3867</v>
      </c>
      <c r="C821" t="s">
        <v>2331</v>
      </c>
      <c r="E821" t="s">
        <v>2680</v>
      </c>
      <c r="F821" t="s">
        <v>150</v>
      </c>
      <c r="G821" t="s">
        <v>4628</v>
      </c>
      <c r="H821" t="s">
        <v>3006</v>
      </c>
      <c r="I821" t="s">
        <v>154</v>
      </c>
      <c r="J821" t="s">
        <v>5933</v>
      </c>
      <c r="N821" t="s">
        <v>4628</v>
      </c>
      <c r="O821" t="s">
        <v>5936</v>
      </c>
    </row>
    <row r="822" spans="1:15" hidden="1" x14ac:dyDescent="0.25">
      <c r="A822" t="s">
        <v>5933</v>
      </c>
      <c r="B822" s="382" t="s">
        <v>3879</v>
      </c>
      <c r="C822" t="s">
        <v>2332</v>
      </c>
      <c r="E822" t="s">
        <v>2680</v>
      </c>
      <c r="F822" t="s">
        <v>150</v>
      </c>
      <c r="G822" t="s">
        <v>4628</v>
      </c>
      <c r="H822" t="s">
        <v>3006</v>
      </c>
      <c r="I822" t="s">
        <v>154</v>
      </c>
      <c r="J822" t="s">
        <v>5933</v>
      </c>
      <c r="N822" t="s">
        <v>4628</v>
      </c>
      <c r="O822" t="s">
        <v>5936</v>
      </c>
    </row>
    <row r="823" spans="1:15" hidden="1" x14ac:dyDescent="0.25">
      <c r="A823" t="s">
        <v>5933</v>
      </c>
      <c r="B823" s="382" t="s">
        <v>5513</v>
      </c>
      <c r="C823" t="s">
        <v>4655</v>
      </c>
      <c r="E823" t="s">
        <v>2681</v>
      </c>
      <c r="F823" t="s">
        <v>150</v>
      </c>
      <c r="G823" t="s">
        <v>5386</v>
      </c>
      <c r="H823" t="s">
        <v>5386</v>
      </c>
      <c r="I823" s="74" t="s">
        <v>151</v>
      </c>
      <c r="J823" t="s">
        <v>5933</v>
      </c>
      <c r="N823" t="e">
        <v>#N/A</v>
      </c>
    </row>
    <row r="824" spans="1:15" hidden="1" x14ac:dyDescent="0.25">
      <c r="A824" t="s">
        <v>5933</v>
      </c>
      <c r="B824" s="382" t="s">
        <v>3854</v>
      </c>
      <c r="C824" t="s">
        <v>2333</v>
      </c>
      <c r="E824" t="s">
        <v>2681</v>
      </c>
      <c r="F824" t="s">
        <v>150</v>
      </c>
      <c r="G824" t="s">
        <v>5386</v>
      </c>
      <c r="H824" t="s">
        <v>5386</v>
      </c>
      <c r="I824" s="74" t="s">
        <v>151</v>
      </c>
      <c r="J824" t="s">
        <v>5933</v>
      </c>
      <c r="N824" t="s">
        <v>5386</v>
      </c>
      <c r="O824" t="s">
        <v>5936</v>
      </c>
    </row>
    <row r="825" spans="1:15" hidden="1" x14ac:dyDescent="0.25">
      <c r="A825" t="s">
        <v>5933</v>
      </c>
      <c r="B825" s="382" t="s">
        <v>3861</v>
      </c>
      <c r="C825" t="s">
        <v>2334</v>
      </c>
      <c r="E825" t="s">
        <v>2681</v>
      </c>
      <c r="F825" t="s">
        <v>150</v>
      </c>
      <c r="G825" t="s">
        <v>5386</v>
      </c>
      <c r="H825" t="s">
        <v>5386</v>
      </c>
      <c r="I825" s="74" t="s">
        <v>151</v>
      </c>
      <c r="J825" t="s">
        <v>5933</v>
      </c>
      <c r="N825" t="s">
        <v>5386</v>
      </c>
      <c r="O825" t="s">
        <v>5936</v>
      </c>
    </row>
    <row r="826" spans="1:15" hidden="1" x14ac:dyDescent="0.25">
      <c r="A826" t="s">
        <v>5933</v>
      </c>
      <c r="B826" s="382" t="s">
        <v>3868</v>
      </c>
      <c r="C826" t="s">
        <v>2335</v>
      </c>
      <c r="E826" t="s">
        <v>2681</v>
      </c>
      <c r="F826" t="s">
        <v>150</v>
      </c>
      <c r="G826" t="s">
        <v>4628</v>
      </c>
      <c r="H826" t="s">
        <v>3006</v>
      </c>
      <c r="I826" t="s">
        <v>154</v>
      </c>
      <c r="J826" t="s">
        <v>5933</v>
      </c>
      <c r="N826" t="s">
        <v>4628</v>
      </c>
      <c r="O826" t="s">
        <v>5936</v>
      </c>
    </row>
    <row r="827" spans="1:15" hidden="1" x14ac:dyDescent="0.25">
      <c r="A827" t="s">
        <v>5933</v>
      </c>
      <c r="B827" s="382" t="s">
        <v>3880</v>
      </c>
      <c r="C827" t="s">
        <v>2336</v>
      </c>
      <c r="E827" t="s">
        <v>2681</v>
      </c>
      <c r="F827" t="s">
        <v>150</v>
      </c>
      <c r="G827" t="s">
        <v>4628</v>
      </c>
      <c r="H827" t="s">
        <v>3006</v>
      </c>
      <c r="I827" t="s">
        <v>154</v>
      </c>
      <c r="J827" t="s">
        <v>5933</v>
      </c>
      <c r="N827" t="s">
        <v>4628</v>
      </c>
      <c r="O827" t="s">
        <v>5936</v>
      </c>
    </row>
    <row r="828" spans="1:15" hidden="1" x14ac:dyDescent="0.25">
      <c r="A828" t="s">
        <v>5933</v>
      </c>
      <c r="B828" s="382" t="s">
        <v>3855</v>
      </c>
      <c r="C828" s="382" t="s">
        <v>2337</v>
      </c>
      <c r="E828" s="382" t="s">
        <v>1150</v>
      </c>
      <c r="F828" t="s">
        <v>150</v>
      </c>
      <c r="G828" t="s">
        <v>5386</v>
      </c>
      <c r="H828" t="s">
        <v>5386</v>
      </c>
      <c r="I828" s="74" t="s">
        <v>151</v>
      </c>
      <c r="J828" t="s">
        <v>5933</v>
      </c>
      <c r="N828" t="e">
        <v>#N/A</v>
      </c>
    </row>
    <row r="829" spans="1:15" hidden="1" x14ac:dyDescent="0.25">
      <c r="A829" t="s">
        <v>5933</v>
      </c>
      <c r="B829" s="382" t="s">
        <v>3856</v>
      </c>
      <c r="C829" s="382" t="s">
        <v>2338</v>
      </c>
      <c r="E829" s="382" t="s">
        <v>2682</v>
      </c>
      <c r="F829" t="s">
        <v>150</v>
      </c>
      <c r="G829" t="s">
        <v>5386</v>
      </c>
      <c r="H829" t="s">
        <v>5386</v>
      </c>
      <c r="I829" s="74" t="s">
        <v>151</v>
      </c>
      <c r="J829" t="s">
        <v>5933</v>
      </c>
      <c r="N829" t="s">
        <v>5386</v>
      </c>
      <c r="O829" t="s">
        <v>5936</v>
      </c>
    </row>
    <row r="830" spans="1:15" hidden="1" x14ac:dyDescent="0.25">
      <c r="A830" t="s">
        <v>5933</v>
      </c>
      <c r="B830" s="382" t="s">
        <v>3862</v>
      </c>
      <c r="C830" s="382" t="s">
        <v>2339</v>
      </c>
      <c r="E830" s="382" t="s">
        <v>2682</v>
      </c>
      <c r="F830" t="s">
        <v>150</v>
      </c>
      <c r="G830" t="s">
        <v>5386</v>
      </c>
      <c r="H830" t="s">
        <v>5386</v>
      </c>
      <c r="I830" s="74" t="s">
        <v>151</v>
      </c>
      <c r="J830" t="s">
        <v>5933</v>
      </c>
      <c r="N830" t="s">
        <v>5386</v>
      </c>
      <c r="O830" t="s">
        <v>5936</v>
      </c>
    </row>
    <row r="831" spans="1:15" hidden="1" x14ac:dyDescent="0.25">
      <c r="A831" t="s">
        <v>5933</v>
      </c>
      <c r="B831" s="382" t="s">
        <v>3869</v>
      </c>
      <c r="C831" s="382" t="s">
        <v>2340</v>
      </c>
      <c r="E831" s="382" t="s">
        <v>2682</v>
      </c>
      <c r="F831" t="s">
        <v>150</v>
      </c>
      <c r="G831" t="s">
        <v>5386</v>
      </c>
      <c r="H831" t="s">
        <v>5386</v>
      </c>
      <c r="I831" s="74" t="s">
        <v>151</v>
      </c>
      <c r="J831" t="s">
        <v>5933</v>
      </c>
      <c r="N831" t="s">
        <v>5386</v>
      </c>
      <c r="O831" t="s">
        <v>5936</v>
      </c>
    </row>
    <row r="832" spans="1:15" hidden="1" x14ac:dyDescent="0.25">
      <c r="A832" t="s">
        <v>5933</v>
      </c>
      <c r="B832" s="382" t="s">
        <v>3881</v>
      </c>
      <c r="C832" s="382" t="s">
        <v>2341</v>
      </c>
      <c r="E832" s="382" t="s">
        <v>2682</v>
      </c>
      <c r="F832" t="s">
        <v>150</v>
      </c>
      <c r="G832" t="s">
        <v>5386</v>
      </c>
      <c r="H832" t="s">
        <v>5386</v>
      </c>
      <c r="I832" s="74" t="s">
        <v>151</v>
      </c>
      <c r="J832" t="s">
        <v>5933</v>
      </c>
      <c r="N832" t="s">
        <v>5386</v>
      </c>
      <c r="O832" t="s">
        <v>5936</v>
      </c>
    </row>
    <row r="833" spans="1:15" hidden="1" x14ac:dyDescent="0.25">
      <c r="A833" t="s">
        <v>5933</v>
      </c>
      <c r="B833" s="382" t="s">
        <v>3857</v>
      </c>
      <c r="C833" s="382" t="s">
        <v>2342</v>
      </c>
      <c r="E833" s="382" t="s">
        <v>2683</v>
      </c>
      <c r="F833" t="s">
        <v>150</v>
      </c>
      <c r="G833" t="s">
        <v>5386</v>
      </c>
      <c r="H833" t="s">
        <v>5386</v>
      </c>
      <c r="I833" s="74" t="s">
        <v>151</v>
      </c>
      <c r="J833" t="s">
        <v>5933</v>
      </c>
      <c r="N833" t="s">
        <v>5386</v>
      </c>
      <c r="O833" t="s">
        <v>5936</v>
      </c>
    </row>
    <row r="834" spans="1:15" hidden="1" x14ac:dyDescent="0.25">
      <c r="A834" t="s">
        <v>5933</v>
      </c>
      <c r="B834" s="382" t="s">
        <v>3863</v>
      </c>
      <c r="C834" t="s">
        <v>2343</v>
      </c>
      <c r="E834" t="s">
        <v>2683</v>
      </c>
      <c r="F834" t="s">
        <v>150</v>
      </c>
      <c r="G834" t="s">
        <v>5386</v>
      </c>
      <c r="H834" t="s">
        <v>5386</v>
      </c>
      <c r="I834" s="74" t="s">
        <v>151</v>
      </c>
      <c r="J834" t="s">
        <v>5933</v>
      </c>
      <c r="N834" t="s">
        <v>5386</v>
      </c>
      <c r="O834" t="s">
        <v>5936</v>
      </c>
    </row>
    <row r="835" spans="1:15" hidden="1" x14ac:dyDescent="0.25">
      <c r="A835" t="s">
        <v>5933</v>
      </c>
      <c r="B835" s="382" t="s">
        <v>3870</v>
      </c>
      <c r="C835" s="382" t="s">
        <v>2344</v>
      </c>
      <c r="E835" s="382" t="s">
        <v>2683</v>
      </c>
      <c r="F835" t="s">
        <v>150</v>
      </c>
      <c r="G835" t="s">
        <v>4628</v>
      </c>
      <c r="H835" t="s">
        <v>3006</v>
      </c>
      <c r="I835" t="s">
        <v>154</v>
      </c>
      <c r="J835" t="s">
        <v>5933</v>
      </c>
      <c r="N835" t="s">
        <v>4628</v>
      </c>
      <c r="O835" t="s">
        <v>5936</v>
      </c>
    </row>
    <row r="836" spans="1:15" hidden="1" x14ac:dyDescent="0.25">
      <c r="A836" t="s">
        <v>5933</v>
      </c>
      <c r="B836" s="382" t="s">
        <v>3882</v>
      </c>
      <c r="C836" s="382" t="s">
        <v>2345</v>
      </c>
      <c r="E836" s="382" t="s">
        <v>2683</v>
      </c>
      <c r="F836" t="s">
        <v>150</v>
      </c>
      <c r="G836" t="s">
        <v>4628</v>
      </c>
      <c r="H836" t="s">
        <v>3006</v>
      </c>
      <c r="I836" t="s">
        <v>154</v>
      </c>
      <c r="J836" t="s">
        <v>5933</v>
      </c>
      <c r="N836" t="s">
        <v>4628</v>
      </c>
      <c r="O836" t="s">
        <v>5936</v>
      </c>
    </row>
    <row r="837" spans="1:15" hidden="1" x14ac:dyDescent="0.25">
      <c r="A837" t="s">
        <v>5933</v>
      </c>
      <c r="B837" s="382" t="s">
        <v>3883</v>
      </c>
      <c r="C837" s="382" t="s">
        <v>2346</v>
      </c>
      <c r="E837" s="382" t="s">
        <v>2684</v>
      </c>
      <c r="F837" t="s">
        <v>150</v>
      </c>
      <c r="G837" t="s">
        <v>5387</v>
      </c>
      <c r="H837" t="s">
        <v>5387</v>
      </c>
      <c r="I837" t="s">
        <v>154</v>
      </c>
      <c r="J837" t="s">
        <v>5933</v>
      </c>
      <c r="N837" t="s">
        <v>5387</v>
      </c>
      <c r="O837" t="s">
        <v>5936</v>
      </c>
    </row>
    <row r="838" spans="1:15" hidden="1" x14ac:dyDescent="0.25">
      <c r="A838" t="s">
        <v>5933</v>
      </c>
      <c r="B838" s="382" t="s">
        <v>3871</v>
      </c>
      <c r="C838" s="382" t="s">
        <v>2347</v>
      </c>
      <c r="E838" s="382" t="s">
        <v>2684</v>
      </c>
      <c r="F838" t="s">
        <v>150</v>
      </c>
      <c r="G838" t="s">
        <v>1636</v>
      </c>
      <c r="H838" t="s">
        <v>3004</v>
      </c>
      <c r="I838" t="s">
        <v>154</v>
      </c>
      <c r="J838" t="s">
        <v>5933</v>
      </c>
      <c r="N838" t="e">
        <v>#N/A</v>
      </c>
    </row>
    <row r="839" spans="1:15" hidden="1" x14ac:dyDescent="0.25">
      <c r="A839" t="s">
        <v>5933</v>
      </c>
      <c r="B839" s="382" t="s">
        <v>3884</v>
      </c>
      <c r="C839" s="382" t="s">
        <v>2348</v>
      </c>
      <c r="E839" s="382" t="s">
        <v>2684</v>
      </c>
      <c r="F839" t="s">
        <v>150</v>
      </c>
      <c r="G839" t="s">
        <v>5387</v>
      </c>
      <c r="H839" t="s">
        <v>5387</v>
      </c>
      <c r="I839" t="s">
        <v>154</v>
      </c>
      <c r="J839" t="s">
        <v>5933</v>
      </c>
      <c r="N839" t="s">
        <v>5387</v>
      </c>
      <c r="O839" t="s">
        <v>5936</v>
      </c>
    </row>
    <row r="840" spans="1:15" hidden="1" x14ac:dyDescent="0.25">
      <c r="A840" t="s">
        <v>5933</v>
      </c>
      <c r="B840" s="382" t="s">
        <v>3885</v>
      </c>
      <c r="C840" s="382" t="s">
        <v>2349</v>
      </c>
      <c r="E840" s="382" t="s">
        <v>2685</v>
      </c>
      <c r="F840" t="s">
        <v>150</v>
      </c>
      <c r="G840" t="s">
        <v>5387</v>
      </c>
      <c r="H840" t="s">
        <v>5387</v>
      </c>
      <c r="I840" t="s">
        <v>154</v>
      </c>
      <c r="J840" t="s">
        <v>5933</v>
      </c>
      <c r="N840" t="s">
        <v>5387</v>
      </c>
      <c r="O840" t="s">
        <v>5936</v>
      </c>
    </row>
    <row r="841" spans="1:15" hidden="1" x14ac:dyDescent="0.25">
      <c r="A841" t="s">
        <v>5933</v>
      </c>
      <c r="B841" s="382" t="s">
        <v>3872</v>
      </c>
      <c r="C841" s="718" t="s">
        <v>2350</v>
      </c>
      <c r="E841" s="382" t="s">
        <v>2685</v>
      </c>
      <c r="F841" t="s">
        <v>150</v>
      </c>
      <c r="G841" t="s">
        <v>1636</v>
      </c>
      <c r="H841" t="s">
        <v>3004</v>
      </c>
      <c r="I841" t="s">
        <v>154</v>
      </c>
      <c r="J841" t="s">
        <v>5933</v>
      </c>
      <c r="N841" t="e">
        <v>#N/A</v>
      </c>
    </row>
    <row r="842" spans="1:15" hidden="1" x14ac:dyDescent="0.25">
      <c r="A842" t="s">
        <v>5933</v>
      </c>
      <c r="B842" s="382" t="s">
        <v>3886</v>
      </c>
      <c r="C842" s="382" t="s">
        <v>2351</v>
      </c>
      <c r="E842" s="382" t="s">
        <v>2685</v>
      </c>
      <c r="F842" t="s">
        <v>150</v>
      </c>
      <c r="G842" t="s">
        <v>5387</v>
      </c>
      <c r="H842" t="s">
        <v>5387</v>
      </c>
      <c r="I842" t="s">
        <v>154</v>
      </c>
      <c r="J842" t="s">
        <v>5933</v>
      </c>
      <c r="N842" t="s">
        <v>5387</v>
      </c>
      <c r="O842" t="s">
        <v>5936</v>
      </c>
    </row>
    <row r="843" spans="1:15" hidden="1" x14ac:dyDescent="0.25">
      <c r="A843" t="s">
        <v>5933</v>
      </c>
      <c r="B843" s="382" t="s">
        <v>5132</v>
      </c>
      <c r="C843" s="718" t="s">
        <v>1546</v>
      </c>
      <c r="E843" s="382" t="s">
        <v>1779</v>
      </c>
      <c r="F843" t="s">
        <v>150</v>
      </c>
      <c r="G843" t="s">
        <v>50</v>
      </c>
      <c r="H843" t="s">
        <v>5580</v>
      </c>
      <c r="I843" t="s">
        <v>151</v>
      </c>
      <c r="J843" t="s">
        <v>5933</v>
      </c>
      <c r="N843" t="s">
        <v>50</v>
      </c>
      <c r="O843" t="s">
        <v>5936</v>
      </c>
    </row>
    <row r="844" spans="1:15" hidden="1" x14ac:dyDescent="0.25">
      <c r="A844" t="s">
        <v>5933</v>
      </c>
      <c r="B844" s="382" t="s">
        <v>4923</v>
      </c>
      <c r="C844" s="382" t="s">
        <v>4887</v>
      </c>
      <c r="E844" s="382" t="s">
        <v>4903</v>
      </c>
      <c r="F844" t="s">
        <v>150</v>
      </c>
      <c r="G844" t="s">
        <v>153</v>
      </c>
      <c r="H844" t="s">
        <v>153</v>
      </c>
      <c r="I844" t="s">
        <v>151</v>
      </c>
      <c r="J844" t="s">
        <v>5933</v>
      </c>
      <c r="N844" t="e">
        <v>#N/A</v>
      </c>
    </row>
    <row r="845" spans="1:15" hidden="1" x14ac:dyDescent="0.25">
      <c r="A845" t="s">
        <v>5933</v>
      </c>
      <c r="B845" s="382" t="s">
        <v>4924</v>
      </c>
      <c r="C845" s="718" t="s">
        <v>4888</v>
      </c>
      <c r="E845" s="382" t="s">
        <v>4904</v>
      </c>
      <c r="F845" t="s">
        <v>150</v>
      </c>
      <c r="G845" t="s">
        <v>51</v>
      </c>
      <c r="H845" t="s">
        <v>4683</v>
      </c>
      <c r="I845" t="s">
        <v>151</v>
      </c>
      <c r="J845" t="s">
        <v>5933</v>
      </c>
      <c r="N845" t="e">
        <v>#N/A</v>
      </c>
    </row>
    <row r="846" spans="1:15" hidden="1" x14ac:dyDescent="0.25">
      <c r="A846" t="s">
        <v>5933</v>
      </c>
      <c r="B846" s="382" t="s">
        <v>5134</v>
      </c>
      <c r="C846" s="382" t="s">
        <v>4658</v>
      </c>
      <c r="E846" s="382" t="s">
        <v>4683</v>
      </c>
      <c r="F846" t="s">
        <v>150</v>
      </c>
      <c r="G846" t="s">
        <v>51</v>
      </c>
      <c r="H846" t="s">
        <v>51</v>
      </c>
      <c r="I846" t="s">
        <v>151</v>
      </c>
      <c r="J846" t="s">
        <v>5933</v>
      </c>
      <c r="N846" t="e">
        <v>#N/A</v>
      </c>
    </row>
    <row r="847" spans="1:15" hidden="1" x14ac:dyDescent="0.25">
      <c r="A847" t="s">
        <v>5933</v>
      </c>
      <c r="B847" s="382" t="s">
        <v>5514</v>
      </c>
      <c r="C847" t="s">
        <v>4694</v>
      </c>
      <c r="E847" t="s">
        <v>3949</v>
      </c>
      <c r="F847" t="s">
        <v>150</v>
      </c>
      <c r="G847" t="s">
        <v>153</v>
      </c>
      <c r="H847" t="s">
        <v>153</v>
      </c>
      <c r="I847" t="s">
        <v>151</v>
      </c>
      <c r="J847" t="s">
        <v>5933</v>
      </c>
      <c r="N847" t="e">
        <v>#N/A</v>
      </c>
    </row>
    <row r="848" spans="1:15" hidden="1" x14ac:dyDescent="0.25">
      <c r="A848" t="s">
        <v>5933</v>
      </c>
      <c r="B848" s="382" t="s">
        <v>4839</v>
      </c>
      <c r="C848" t="s">
        <v>4727</v>
      </c>
      <c r="E848" t="s">
        <v>4728</v>
      </c>
      <c r="F848" t="s">
        <v>150</v>
      </c>
      <c r="G848" t="s">
        <v>153</v>
      </c>
      <c r="H848" t="s">
        <v>153</v>
      </c>
      <c r="I848" t="s">
        <v>151</v>
      </c>
      <c r="J848" t="s">
        <v>5933</v>
      </c>
      <c r="N848" t="e">
        <v>#N/A</v>
      </c>
    </row>
    <row r="849" spans="1:15" hidden="1" x14ac:dyDescent="0.25">
      <c r="A849" t="s">
        <v>5933</v>
      </c>
      <c r="B849" s="382" t="s">
        <v>4840</v>
      </c>
      <c r="C849" s="382" t="s">
        <v>4729</v>
      </c>
      <c r="D849" s="382"/>
      <c r="E849" t="s">
        <v>4728</v>
      </c>
      <c r="F849" t="s">
        <v>150</v>
      </c>
      <c r="G849" t="s">
        <v>153</v>
      </c>
      <c r="H849" t="s">
        <v>153</v>
      </c>
      <c r="I849" t="s">
        <v>151</v>
      </c>
      <c r="J849" t="s">
        <v>5933</v>
      </c>
      <c r="N849" t="e">
        <v>#N/A</v>
      </c>
    </row>
    <row r="850" spans="1:15" hidden="1" x14ac:dyDescent="0.25">
      <c r="A850" t="s">
        <v>5933</v>
      </c>
      <c r="B850" s="382" t="s">
        <v>5142</v>
      </c>
      <c r="C850" t="s">
        <v>5143</v>
      </c>
      <c r="E850" t="s">
        <v>4957</v>
      </c>
      <c r="F850" t="s">
        <v>150</v>
      </c>
      <c r="G850" t="s">
        <v>153</v>
      </c>
      <c r="H850" t="s">
        <v>153</v>
      </c>
      <c r="I850" t="s">
        <v>151</v>
      </c>
      <c r="J850" t="s">
        <v>5933</v>
      </c>
      <c r="N850" t="e">
        <v>#N/A</v>
      </c>
    </row>
    <row r="851" spans="1:15" hidden="1" x14ac:dyDescent="0.25">
      <c r="A851" t="s">
        <v>5933</v>
      </c>
      <c r="B851" s="382" t="s">
        <v>5144</v>
      </c>
      <c r="C851" t="s">
        <v>5145</v>
      </c>
      <c r="E851" t="s">
        <v>4958</v>
      </c>
      <c r="F851" t="s">
        <v>150</v>
      </c>
      <c r="G851" t="s">
        <v>153</v>
      </c>
      <c r="H851" t="s">
        <v>153</v>
      </c>
      <c r="I851" t="s">
        <v>151</v>
      </c>
      <c r="J851" t="s">
        <v>5933</v>
      </c>
      <c r="N851" t="s">
        <v>153</v>
      </c>
      <c r="O851" t="s">
        <v>5936</v>
      </c>
    </row>
    <row r="852" spans="1:15" hidden="1" x14ac:dyDescent="0.25">
      <c r="A852" t="s">
        <v>5933</v>
      </c>
      <c r="B852" s="382" t="s">
        <v>4925</v>
      </c>
      <c r="C852" t="s">
        <v>4889</v>
      </c>
      <c r="E852" t="s">
        <v>3979</v>
      </c>
      <c r="F852" t="s">
        <v>150</v>
      </c>
      <c r="G852" t="s">
        <v>153</v>
      </c>
      <c r="H852" t="s">
        <v>153</v>
      </c>
      <c r="I852" t="s">
        <v>151</v>
      </c>
      <c r="J852" t="s">
        <v>5933</v>
      </c>
      <c r="N852" t="e">
        <v>#N/A</v>
      </c>
    </row>
    <row r="853" spans="1:15" hidden="1" x14ac:dyDescent="0.25">
      <c r="A853" t="s">
        <v>5933</v>
      </c>
      <c r="B853" s="382" t="s">
        <v>5146</v>
      </c>
      <c r="C853" t="s">
        <v>5147</v>
      </c>
      <c r="E853" t="s">
        <v>4959</v>
      </c>
      <c r="F853" t="s">
        <v>150</v>
      </c>
      <c r="G853" t="s">
        <v>211</v>
      </c>
      <c r="H853" s="585" t="s">
        <v>211</v>
      </c>
      <c r="I853" s="585" t="s">
        <v>154</v>
      </c>
      <c r="J853" t="s">
        <v>5933</v>
      </c>
      <c r="N853" t="e">
        <v>#N/A</v>
      </c>
    </row>
    <row r="854" spans="1:15" hidden="1" x14ac:dyDescent="0.25">
      <c r="A854" t="s">
        <v>5933</v>
      </c>
      <c r="B854" s="382" t="s">
        <v>5149</v>
      </c>
      <c r="C854" t="s">
        <v>5150</v>
      </c>
      <c r="E854" t="s">
        <v>4961</v>
      </c>
      <c r="F854" t="s">
        <v>150</v>
      </c>
      <c r="G854" t="s">
        <v>153</v>
      </c>
      <c r="H854" t="s">
        <v>153</v>
      </c>
      <c r="I854" t="s">
        <v>151</v>
      </c>
      <c r="J854" t="s">
        <v>5933</v>
      </c>
      <c r="N854" t="s">
        <v>153</v>
      </c>
      <c r="O854" t="s">
        <v>5936</v>
      </c>
    </row>
    <row r="855" spans="1:15" hidden="1" x14ac:dyDescent="0.25">
      <c r="A855" t="s">
        <v>5933</v>
      </c>
      <c r="B855" s="382" t="s">
        <v>4842</v>
      </c>
      <c r="C855" t="s">
        <v>4730</v>
      </c>
      <c r="E855" t="s">
        <v>4731</v>
      </c>
      <c r="F855" t="s">
        <v>150</v>
      </c>
      <c r="G855" t="s">
        <v>153</v>
      </c>
      <c r="H855" t="s">
        <v>153</v>
      </c>
      <c r="I855" t="s">
        <v>151</v>
      </c>
      <c r="J855" t="s">
        <v>5933</v>
      </c>
      <c r="N855" t="e">
        <v>#N/A</v>
      </c>
    </row>
    <row r="856" spans="1:15" hidden="1" x14ac:dyDescent="0.25">
      <c r="A856" t="s">
        <v>5933</v>
      </c>
      <c r="B856" s="382" t="s">
        <v>5515</v>
      </c>
      <c r="C856" s="382" t="s">
        <v>5187</v>
      </c>
      <c r="D856" s="382"/>
      <c r="E856" s="382" t="s">
        <v>4731</v>
      </c>
      <c r="F856" t="s">
        <v>150</v>
      </c>
      <c r="G856" t="s">
        <v>153</v>
      </c>
      <c r="H856" t="s">
        <v>153</v>
      </c>
      <c r="I856" t="s">
        <v>151</v>
      </c>
      <c r="J856" t="s">
        <v>5933</v>
      </c>
      <c r="N856" t="e">
        <v>#N/A</v>
      </c>
    </row>
    <row r="857" spans="1:15" hidden="1" x14ac:dyDescent="0.25">
      <c r="A857" t="s">
        <v>5933</v>
      </c>
      <c r="B857" s="382" t="s">
        <v>4843</v>
      </c>
      <c r="C857" s="382" t="s">
        <v>4732</v>
      </c>
      <c r="D857" s="382"/>
      <c r="E857" s="382" t="s">
        <v>4733</v>
      </c>
      <c r="F857" t="s">
        <v>150</v>
      </c>
      <c r="G857" t="s">
        <v>153</v>
      </c>
      <c r="H857" t="s">
        <v>153</v>
      </c>
      <c r="I857" t="s">
        <v>151</v>
      </c>
      <c r="J857" t="s">
        <v>5933</v>
      </c>
      <c r="N857" t="e">
        <v>#N/A</v>
      </c>
    </row>
    <row r="858" spans="1:15" hidden="1" x14ac:dyDescent="0.25">
      <c r="A858" t="s">
        <v>5933</v>
      </c>
      <c r="B858" s="382" t="s">
        <v>5516</v>
      </c>
      <c r="C858" t="s">
        <v>4509</v>
      </c>
      <c r="E858" t="s">
        <v>4515</v>
      </c>
      <c r="F858" t="s">
        <v>150</v>
      </c>
      <c r="G858" t="s">
        <v>153</v>
      </c>
      <c r="H858" t="s">
        <v>153</v>
      </c>
      <c r="I858" t="s">
        <v>151</v>
      </c>
      <c r="J858" t="s">
        <v>5933</v>
      </c>
      <c r="N858" t="e">
        <v>#N/A</v>
      </c>
    </row>
    <row r="859" spans="1:15" hidden="1" x14ac:dyDescent="0.25">
      <c r="A859" t="s">
        <v>5933</v>
      </c>
      <c r="B859" s="382" t="s">
        <v>5517</v>
      </c>
      <c r="C859" t="s">
        <v>5214</v>
      </c>
      <c r="E859" t="s">
        <v>5247</v>
      </c>
      <c r="F859" t="s">
        <v>150</v>
      </c>
      <c r="G859" t="s">
        <v>153</v>
      </c>
      <c r="H859" t="s">
        <v>153</v>
      </c>
      <c r="I859" t="s">
        <v>151</v>
      </c>
      <c r="J859" t="s">
        <v>5933</v>
      </c>
      <c r="N859" t="s">
        <v>153</v>
      </c>
      <c r="O859" t="s">
        <v>5936</v>
      </c>
    </row>
    <row r="860" spans="1:15" hidden="1" x14ac:dyDescent="0.25">
      <c r="A860" t="s">
        <v>5933</v>
      </c>
      <c r="B860" s="382" t="s">
        <v>4845</v>
      </c>
      <c r="C860" s="382" t="s">
        <v>4734</v>
      </c>
      <c r="D860" s="382"/>
      <c r="E860" s="382" t="s">
        <v>4735</v>
      </c>
      <c r="F860" t="s">
        <v>150</v>
      </c>
      <c r="G860" t="s">
        <v>153</v>
      </c>
      <c r="H860" t="s">
        <v>153</v>
      </c>
      <c r="I860" t="s">
        <v>151</v>
      </c>
      <c r="J860" t="s">
        <v>5933</v>
      </c>
      <c r="N860" t="s">
        <v>153</v>
      </c>
      <c r="O860" t="s">
        <v>5936</v>
      </c>
    </row>
    <row r="861" spans="1:15" hidden="1" x14ac:dyDescent="0.25">
      <c r="A861" t="s">
        <v>5933</v>
      </c>
      <c r="B861" s="382" t="s">
        <v>5518</v>
      </c>
      <c r="C861" s="382" t="s">
        <v>5215</v>
      </c>
      <c r="D861" s="382"/>
      <c r="E861" s="382" t="s">
        <v>5248</v>
      </c>
      <c r="F861" t="s">
        <v>150</v>
      </c>
      <c r="G861" t="s">
        <v>153</v>
      </c>
      <c r="H861" t="s">
        <v>153</v>
      </c>
      <c r="I861" t="s">
        <v>151</v>
      </c>
      <c r="J861" t="s">
        <v>5933</v>
      </c>
      <c r="N861" t="s">
        <v>153</v>
      </c>
      <c r="O861" t="s">
        <v>5936</v>
      </c>
    </row>
    <row r="862" spans="1:15" hidden="1" x14ac:dyDescent="0.25">
      <c r="A862" t="s">
        <v>5933</v>
      </c>
      <c r="B862" s="382" t="s">
        <v>5519</v>
      </c>
      <c r="C862" t="s">
        <v>5216</v>
      </c>
      <c r="E862" t="s">
        <v>969</v>
      </c>
      <c r="F862" t="s">
        <v>150</v>
      </c>
      <c r="G862" t="s">
        <v>153</v>
      </c>
      <c r="H862" t="s">
        <v>153</v>
      </c>
      <c r="I862" t="s">
        <v>151</v>
      </c>
      <c r="J862" t="s">
        <v>5933</v>
      </c>
      <c r="N862" t="s">
        <v>153</v>
      </c>
      <c r="O862" t="s">
        <v>5936</v>
      </c>
    </row>
    <row r="863" spans="1:15" hidden="1" x14ac:dyDescent="0.25">
      <c r="A863" t="s">
        <v>5933</v>
      </c>
      <c r="B863" s="382" t="s">
        <v>4926</v>
      </c>
      <c r="C863" t="s">
        <v>4890</v>
      </c>
      <c r="E863" t="s">
        <v>4905</v>
      </c>
      <c r="F863" t="s">
        <v>150</v>
      </c>
      <c r="G863" t="s">
        <v>153</v>
      </c>
      <c r="H863" t="s">
        <v>153</v>
      </c>
      <c r="I863" t="s">
        <v>151</v>
      </c>
      <c r="J863" t="s">
        <v>5933</v>
      </c>
      <c r="N863" t="e">
        <v>#N/A</v>
      </c>
    </row>
    <row r="864" spans="1:15" hidden="1" x14ac:dyDescent="0.25">
      <c r="A864" t="s">
        <v>5933</v>
      </c>
      <c r="B864" s="382" t="s">
        <v>5520</v>
      </c>
      <c r="C864" s="382" t="s">
        <v>5217</v>
      </c>
      <c r="D864" s="382"/>
      <c r="E864" s="382" t="s">
        <v>5250</v>
      </c>
      <c r="F864" t="s">
        <v>150</v>
      </c>
      <c r="G864" t="s">
        <v>153</v>
      </c>
      <c r="H864" t="s">
        <v>153</v>
      </c>
      <c r="I864" t="s">
        <v>151</v>
      </c>
      <c r="J864" t="s">
        <v>5933</v>
      </c>
      <c r="N864" t="e">
        <v>#N/A</v>
      </c>
    </row>
    <row r="865" spans="1:15" hidden="1" x14ac:dyDescent="0.25">
      <c r="A865" t="s">
        <v>5933</v>
      </c>
      <c r="B865" s="382" t="s">
        <v>5521</v>
      </c>
      <c r="C865" s="382" t="s">
        <v>5218</v>
      </c>
      <c r="D865" s="382"/>
      <c r="E865" s="382" t="s">
        <v>5251</v>
      </c>
      <c r="F865" t="s">
        <v>150</v>
      </c>
      <c r="G865" t="s">
        <v>153</v>
      </c>
      <c r="H865" t="s">
        <v>153</v>
      </c>
      <c r="I865" t="s">
        <v>151</v>
      </c>
      <c r="J865" t="s">
        <v>5933</v>
      </c>
      <c r="N865" t="s">
        <v>153</v>
      </c>
      <c r="O865" t="s">
        <v>5936</v>
      </c>
    </row>
    <row r="866" spans="1:15" hidden="1" x14ac:dyDescent="0.25">
      <c r="A866" t="s">
        <v>5933</v>
      </c>
      <c r="B866" s="382" t="s">
        <v>5522</v>
      </c>
      <c r="C866" t="s">
        <v>5219</v>
      </c>
      <c r="E866" t="s">
        <v>5252</v>
      </c>
      <c r="F866" t="s">
        <v>150</v>
      </c>
      <c r="G866" t="s">
        <v>153</v>
      </c>
      <c r="H866" t="s">
        <v>153</v>
      </c>
      <c r="I866" t="s">
        <v>151</v>
      </c>
      <c r="J866" t="s">
        <v>5933</v>
      </c>
      <c r="N866" t="s">
        <v>153</v>
      </c>
      <c r="O866" t="s">
        <v>5936</v>
      </c>
    </row>
    <row r="867" spans="1:15" hidden="1" x14ac:dyDescent="0.25">
      <c r="A867" t="s">
        <v>5933</v>
      </c>
      <c r="B867" s="382" t="s">
        <v>5523</v>
      </c>
      <c r="C867" t="s">
        <v>5220</v>
      </c>
      <c r="E867" t="s">
        <v>5253</v>
      </c>
      <c r="F867" t="s">
        <v>150</v>
      </c>
      <c r="G867" t="s">
        <v>153</v>
      </c>
      <c r="H867" t="s">
        <v>153</v>
      </c>
      <c r="I867" t="s">
        <v>151</v>
      </c>
      <c r="J867" t="s">
        <v>5933</v>
      </c>
      <c r="N867" t="e">
        <v>#N/A</v>
      </c>
    </row>
    <row r="868" spans="1:15" hidden="1" x14ac:dyDescent="0.25">
      <c r="A868" t="s">
        <v>5933</v>
      </c>
      <c r="B868" s="382" t="s">
        <v>5524</v>
      </c>
      <c r="C868" t="s">
        <v>5221</v>
      </c>
      <c r="E868" t="s">
        <v>5254</v>
      </c>
      <c r="F868" t="s">
        <v>150</v>
      </c>
      <c r="G868" t="s">
        <v>153</v>
      </c>
      <c r="H868" t="s">
        <v>153</v>
      </c>
      <c r="I868" t="s">
        <v>151</v>
      </c>
      <c r="J868" t="s">
        <v>5933</v>
      </c>
      <c r="N868" t="s">
        <v>153</v>
      </c>
      <c r="O868" t="s">
        <v>5936</v>
      </c>
    </row>
    <row r="869" spans="1:15" hidden="1" x14ac:dyDescent="0.25">
      <c r="A869" t="s">
        <v>5933</v>
      </c>
      <c r="B869" s="382" t="s">
        <v>5525</v>
      </c>
      <c r="C869" s="382" t="s">
        <v>5222</v>
      </c>
      <c r="D869" s="382"/>
      <c r="E869" s="382" t="s">
        <v>953</v>
      </c>
      <c r="F869" t="s">
        <v>150</v>
      </c>
      <c r="G869" t="s">
        <v>153</v>
      </c>
      <c r="H869" t="s">
        <v>153</v>
      </c>
      <c r="I869" t="s">
        <v>151</v>
      </c>
      <c r="J869" t="s">
        <v>5933</v>
      </c>
      <c r="N869" t="e">
        <v>#N/A</v>
      </c>
    </row>
    <row r="870" spans="1:15" hidden="1" x14ac:dyDescent="0.25">
      <c r="A870" t="s">
        <v>5933</v>
      </c>
      <c r="B870" s="382" t="s">
        <v>5526</v>
      </c>
      <c r="C870" s="382" t="s">
        <v>5223</v>
      </c>
      <c r="D870" s="382"/>
      <c r="E870" s="382" t="s">
        <v>5255</v>
      </c>
      <c r="F870" t="s">
        <v>150</v>
      </c>
      <c r="G870" t="s">
        <v>153</v>
      </c>
      <c r="H870" t="s">
        <v>153</v>
      </c>
      <c r="I870" t="s">
        <v>151</v>
      </c>
      <c r="J870" t="s">
        <v>5933</v>
      </c>
      <c r="N870" t="e">
        <v>#N/A</v>
      </c>
    </row>
    <row r="871" spans="1:15" hidden="1" x14ac:dyDescent="0.25">
      <c r="A871" t="s">
        <v>5933</v>
      </c>
      <c r="B871" s="382" t="s">
        <v>5527</v>
      </c>
      <c r="C871" t="s">
        <v>5224</v>
      </c>
      <c r="E871" t="s">
        <v>2643</v>
      </c>
      <c r="F871" t="s">
        <v>150</v>
      </c>
      <c r="G871" t="s">
        <v>153</v>
      </c>
      <c r="H871" t="s">
        <v>153</v>
      </c>
      <c r="I871" t="s">
        <v>151</v>
      </c>
      <c r="J871" t="s">
        <v>5933</v>
      </c>
      <c r="N871" t="e">
        <v>#N/A</v>
      </c>
    </row>
    <row r="872" spans="1:15" hidden="1" x14ac:dyDescent="0.25">
      <c r="A872" t="s">
        <v>5933</v>
      </c>
      <c r="B872" s="382" t="s">
        <v>5528</v>
      </c>
      <c r="C872" t="s">
        <v>5320</v>
      </c>
      <c r="E872" t="s">
        <v>5245</v>
      </c>
      <c r="F872" t="s">
        <v>150</v>
      </c>
      <c r="G872" t="s">
        <v>153</v>
      </c>
      <c r="H872" t="s">
        <v>153</v>
      </c>
      <c r="I872" t="s">
        <v>151</v>
      </c>
      <c r="J872" t="s">
        <v>5933</v>
      </c>
      <c r="N872" t="e">
        <v>#N/A</v>
      </c>
    </row>
    <row r="873" spans="1:15" hidden="1" x14ac:dyDescent="0.25">
      <c r="A873" t="s">
        <v>5933</v>
      </c>
      <c r="B873" s="382" t="s">
        <v>5529</v>
      </c>
      <c r="C873" s="382" t="s">
        <v>5225</v>
      </c>
      <c r="D873" s="382"/>
      <c r="E873" s="382" t="s">
        <v>5257</v>
      </c>
      <c r="F873" t="s">
        <v>150</v>
      </c>
      <c r="G873" t="s">
        <v>153</v>
      </c>
      <c r="H873" t="s">
        <v>153</v>
      </c>
      <c r="I873" t="s">
        <v>151</v>
      </c>
      <c r="J873" t="s">
        <v>5933</v>
      </c>
      <c r="N873" t="e">
        <v>#N/A</v>
      </c>
    </row>
    <row r="874" spans="1:15" hidden="1" x14ac:dyDescent="0.25">
      <c r="A874" t="s">
        <v>5933</v>
      </c>
      <c r="B874" s="382" t="s">
        <v>5530</v>
      </c>
      <c r="C874" s="382" t="s">
        <v>5226</v>
      </c>
      <c r="D874" s="382"/>
      <c r="E874" s="382" t="s">
        <v>5258</v>
      </c>
      <c r="F874" t="s">
        <v>150</v>
      </c>
      <c r="G874" t="s">
        <v>153</v>
      </c>
      <c r="H874" t="s">
        <v>153</v>
      </c>
      <c r="I874" t="s">
        <v>151</v>
      </c>
      <c r="J874" t="s">
        <v>5933</v>
      </c>
      <c r="N874" t="s">
        <v>153</v>
      </c>
      <c r="O874" t="s">
        <v>5936</v>
      </c>
    </row>
    <row r="875" spans="1:15" hidden="1" x14ac:dyDescent="0.25">
      <c r="A875" t="s">
        <v>5933</v>
      </c>
      <c r="B875" s="382" t="s">
        <v>3887</v>
      </c>
      <c r="C875" t="s">
        <v>3888</v>
      </c>
      <c r="E875" t="s">
        <v>3889</v>
      </c>
      <c r="F875" t="s">
        <v>150</v>
      </c>
      <c r="G875" t="s">
        <v>50</v>
      </c>
      <c r="H875" t="s">
        <v>5580</v>
      </c>
      <c r="I875" t="s">
        <v>151</v>
      </c>
      <c r="J875" t="s">
        <v>5933</v>
      </c>
      <c r="N875" t="s">
        <v>50</v>
      </c>
      <c r="O875" t="s">
        <v>5936</v>
      </c>
    </row>
    <row r="876" spans="1:15" hidden="1" x14ac:dyDescent="0.25">
      <c r="A876" t="s">
        <v>5933</v>
      </c>
      <c r="B876" s="382" t="s">
        <v>3890</v>
      </c>
      <c r="C876" t="s">
        <v>3891</v>
      </c>
      <c r="E876" t="s">
        <v>3892</v>
      </c>
      <c r="F876" t="s">
        <v>150</v>
      </c>
      <c r="G876" t="s">
        <v>50</v>
      </c>
      <c r="H876" t="s">
        <v>5580</v>
      </c>
      <c r="I876" t="s">
        <v>151</v>
      </c>
      <c r="J876" t="s">
        <v>5933</v>
      </c>
      <c r="N876" t="e">
        <v>#N/A</v>
      </c>
    </row>
    <row r="877" spans="1:15" hidden="1" x14ac:dyDescent="0.25">
      <c r="A877" t="s">
        <v>5933</v>
      </c>
      <c r="B877" s="382" t="s">
        <v>3893</v>
      </c>
      <c r="C877" s="382" t="s">
        <v>3894</v>
      </c>
      <c r="D877" s="382"/>
      <c r="E877" s="382" t="s">
        <v>3895</v>
      </c>
      <c r="F877" t="s">
        <v>150</v>
      </c>
      <c r="G877" t="s">
        <v>50</v>
      </c>
      <c r="H877" t="s">
        <v>5580</v>
      </c>
      <c r="I877" t="s">
        <v>151</v>
      </c>
      <c r="J877" t="s">
        <v>5933</v>
      </c>
      <c r="N877" t="s">
        <v>50</v>
      </c>
      <c r="O877" t="s">
        <v>5936</v>
      </c>
    </row>
    <row r="878" spans="1:15" hidden="1" x14ac:dyDescent="0.25">
      <c r="A878" t="s">
        <v>5933</v>
      </c>
      <c r="B878" s="382" t="s">
        <v>3896</v>
      </c>
      <c r="C878" s="382" t="s">
        <v>3897</v>
      </c>
      <c r="D878" s="382"/>
      <c r="E878" s="382" t="s">
        <v>3898</v>
      </c>
      <c r="F878" t="s">
        <v>150</v>
      </c>
      <c r="G878" t="s">
        <v>50</v>
      </c>
      <c r="H878" t="s">
        <v>5580</v>
      </c>
      <c r="I878" t="s">
        <v>151</v>
      </c>
      <c r="J878" t="s">
        <v>5933</v>
      </c>
      <c r="N878" t="s">
        <v>50</v>
      </c>
      <c r="O878" t="s">
        <v>5936</v>
      </c>
    </row>
    <row r="879" spans="1:15" hidden="1" x14ac:dyDescent="0.25">
      <c r="A879" t="s">
        <v>5933</v>
      </c>
      <c r="B879" s="382" t="s">
        <v>3899</v>
      </c>
      <c r="C879" t="s">
        <v>3900</v>
      </c>
      <c r="E879" t="s">
        <v>3901</v>
      </c>
      <c r="F879" t="s">
        <v>150</v>
      </c>
      <c r="G879" t="s">
        <v>50</v>
      </c>
      <c r="H879" t="s">
        <v>5580</v>
      </c>
      <c r="I879" t="s">
        <v>151</v>
      </c>
      <c r="J879" t="s">
        <v>5933</v>
      </c>
      <c r="N879" t="e">
        <v>#N/A</v>
      </c>
    </row>
    <row r="880" spans="1:15" hidden="1" x14ac:dyDescent="0.25">
      <c r="A880" t="s">
        <v>5933</v>
      </c>
      <c r="B880" s="382" t="s">
        <v>3902</v>
      </c>
      <c r="C880" t="s">
        <v>2352</v>
      </c>
      <c r="E880" t="s">
        <v>2686</v>
      </c>
      <c r="F880" t="s">
        <v>150</v>
      </c>
      <c r="G880" t="s">
        <v>50</v>
      </c>
      <c r="H880" t="s">
        <v>5580</v>
      </c>
      <c r="I880" t="s">
        <v>151</v>
      </c>
      <c r="J880" t="s">
        <v>5933</v>
      </c>
      <c r="N880" t="e">
        <v>#N/A</v>
      </c>
    </row>
    <row r="881" spans="1:15" hidden="1" x14ac:dyDescent="0.25">
      <c r="A881" t="s">
        <v>5933</v>
      </c>
      <c r="B881" s="382" t="s">
        <v>3903</v>
      </c>
      <c r="C881" t="s">
        <v>3904</v>
      </c>
      <c r="E881" t="s">
        <v>3905</v>
      </c>
      <c r="F881" t="s">
        <v>150</v>
      </c>
      <c r="G881" t="s">
        <v>50</v>
      </c>
      <c r="H881" t="s">
        <v>5580</v>
      </c>
      <c r="I881" t="s">
        <v>151</v>
      </c>
      <c r="J881" t="s">
        <v>5933</v>
      </c>
      <c r="N881" t="s">
        <v>50</v>
      </c>
      <c r="O881" t="s">
        <v>5936</v>
      </c>
    </row>
    <row r="882" spans="1:15" hidden="1" x14ac:dyDescent="0.25">
      <c r="A882" t="s">
        <v>5933</v>
      </c>
      <c r="B882" s="382" t="s">
        <v>3906</v>
      </c>
      <c r="C882" t="s">
        <v>3907</v>
      </c>
      <c r="E882" t="s">
        <v>3908</v>
      </c>
      <c r="F882" t="s">
        <v>150</v>
      </c>
      <c r="G882" t="s">
        <v>50</v>
      </c>
      <c r="H882" t="s">
        <v>5580</v>
      </c>
      <c r="I882" t="s">
        <v>151</v>
      </c>
      <c r="J882" t="s">
        <v>5933</v>
      </c>
      <c r="N882" t="s">
        <v>50</v>
      </c>
      <c r="O882" t="s">
        <v>5936</v>
      </c>
    </row>
    <row r="883" spans="1:15" hidden="1" x14ac:dyDescent="0.25">
      <c r="A883" t="s">
        <v>5933</v>
      </c>
      <c r="B883" s="382" t="s">
        <v>3909</v>
      </c>
      <c r="C883" t="s">
        <v>3910</v>
      </c>
      <c r="E883" t="s">
        <v>3911</v>
      </c>
      <c r="F883" t="s">
        <v>150</v>
      </c>
      <c r="G883" t="s">
        <v>50</v>
      </c>
      <c r="H883" t="s">
        <v>5580</v>
      </c>
      <c r="I883" t="s">
        <v>151</v>
      </c>
      <c r="J883" t="s">
        <v>5933</v>
      </c>
      <c r="N883" t="e">
        <v>#N/A</v>
      </c>
    </row>
    <row r="884" spans="1:15" hidden="1" x14ac:dyDescent="0.25">
      <c r="A884" t="s">
        <v>5933</v>
      </c>
      <c r="B884" s="382" t="s">
        <v>5531</v>
      </c>
      <c r="C884" t="s">
        <v>4507</v>
      </c>
      <c r="E884" t="s">
        <v>4513</v>
      </c>
      <c r="F884" t="s">
        <v>150</v>
      </c>
      <c r="G884" t="s">
        <v>50</v>
      </c>
      <c r="H884" t="s">
        <v>5580</v>
      </c>
      <c r="I884" t="s">
        <v>151</v>
      </c>
      <c r="J884" t="s">
        <v>5933</v>
      </c>
      <c r="N884" t="s">
        <v>50</v>
      </c>
      <c r="O884" t="s">
        <v>5936</v>
      </c>
    </row>
    <row r="885" spans="1:15" hidden="1" x14ac:dyDescent="0.25">
      <c r="A885" t="s">
        <v>5933</v>
      </c>
      <c r="B885" s="382" t="s">
        <v>3912</v>
      </c>
      <c r="C885" s="382" t="s">
        <v>3913</v>
      </c>
      <c r="D885" s="382"/>
      <c r="E885" s="382" t="s">
        <v>3914</v>
      </c>
      <c r="F885" t="s">
        <v>150</v>
      </c>
      <c r="G885" t="s">
        <v>50</v>
      </c>
      <c r="H885" t="s">
        <v>5580</v>
      </c>
      <c r="I885" t="s">
        <v>151</v>
      </c>
      <c r="J885" t="s">
        <v>5933</v>
      </c>
      <c r="N885" t="e">
        <v>#N/A</v>
      </c>
    </row>
    <row r="886" spans="1:15" hidden="1" x14ac:dyDescent="0.25">
      <c r="A886" t="s">
        <v>5933</v>
      </c>
      <c r="B886" s="382" t="s">
        <v>3915</v>
      </c>
      <c r="C886" t="s">
        <v>3916</v>
      </c>
      <c r="E886" t="s">
        <v>3917</v>
      </c>
      <c r="F886" t="s">
        <v>150</v>
      </c>
      <c r="G886" t="s">
        <v>50</v>
      </c>
      <c r="H886" t="s">
        <v>5580</v>
      </c>
      <c r="I886" t="s">
        <v>151</v>
      </c>
      <c r="J886" t="s">
        <v>5933</v>
      </c>
      <c r="N886" t="e">
        <v>#N/A</v>
      </c>
    </row>
    <row r="887" spans="1:15" hidden="1" x14ac:dyDescent="0.25">
      <c r="A887" t="s">
        <v>5933</v>
      </c>
      <c r="B887" s="382" t="s">
        <v>3918</v>
      </c>
      <c r="C887" t="s">
        <v>2353</v>
      </c>
      <c r="E887" t="s">
        <v>2687</v>
      </c>
      <c r="F887" t="s">
        <v>150</v>
      </c>
      <c r="G887" t="s">
        <v>50</v>
      </c>
      <c r="H887" t="s">
        <v>5580</v>
      </c>
      <c r="I887" t="s">
        <v>151</v>
      </c>
      <c r="J887" t="s">
        <v>5933</v>
      </c>
      <c r="N887" t="e">
        <v>#N/A</v>
      </c>
    </row>
    <row r="888" spans="1:15" hidden="1" x14ac:dyDescent="0.25">
      <c r="A888" t="s">
        <v>5933</v>
      </c>
      <c r="B888" s="382" t="s">
        <v>3919</v>
      </c>
      <c r="C888" t="s">
        <v>2354</v>
      </c>
      <c r="E888" t="s">
        <v>2688</v>
      </c>
      <c r="F888" t="s">
        <v>150</v>
      </c>
      <c r="G888" t="s">
        <v>50</v>
      </c>
      <c r="H888" t="s">
        <v>5580</v>
      </c>
      <c r="I888" t="s">
        <v>151</v>
      </c>
      <c r="J888" t="s">
        <v>5933</v>
      </c>
      <c r="N888" t="e">
        <v>#N/A</v>
      </c>
    </row>
    <row r="889" spans="1:15" hidden="1" x14ac:dyDescent="0.25">
      <c r="A889" t="s">
        <v>5933</v>
      </c>
      <c r="B889" s="382" t="s">
        <v>3920</v>
      </c>
      <c r="C889" s="382" t="s">
        <v>1547</v>
      </c>
      <c r="D889" s="382"/>
      <c r="E889" s="382" t="s">
        <v>1408</v>
      </c>
      <c r="F889" t="s">
        <v>150</v>
      </c>
      <c r="G889" t="s">
        <v>50</v>
      </c>
      <c r="H889" t="s">
        <v>5580</v>
      </c>
      <c r="I889" t="s">
        <v>151</v>
      </c>
      <c r="J889" t="s">
        <v>5933</v>
      </c>
      <c r="N889" t="s">
        <v>50</v>
      </c>
      <c r="O889" t="s">
        <v>5936</v>
      </c>
    </row>
    <row r="890" spans="1:15" hidden="1" x14ac:dyDescent="0.25">
      <c r="A890" t="s">
        <v>5933</v>
      </c>
      <c r="B890" s="382" t="s">
        <v>3921</v>
      </c>
      <c r="C890" t="s">
        <v>2355</v>
      </c>
      <c r="E890" t="s">
        <v>2689</v>
      </c>
      <c r="F890" t="s">
        <v>150</v>
      </c>
      <c r="G890" t="s">
        <v>50</v>
      </c>
      <c r="H890" t="s">
        <v>5580</v>
      </c>
      <c r="I890" t="s">
        <v>151</v>
      </c>
      <c r="J890" t="s">
        <v>5933</v>
      </c>
      <c r="N890" t="e">
        <v>#N/A</v>
      </c>
    </row>
    <row r="891" spans="1:15" hidden="1" x14ac:dyDescent="0.25">
      <c r="A891" t="s">
        <v>5933</v>
      </c>
      <c r="B891" s="382" t="s">
        <v>3922</v>
      </c>
      <c r="C891" t="s">
        <v>1151</v>
      </c>
      <c r="E891" t="s">
        <v>1152</v>
      </c>
      <c r="F891" t="s">
        <v>150</v>
      </c>
      <c r="G891" t="s">
        <v>49</v>
      </c>
      <c r="H891" s="35" t="s">
        <v>94</v>
      </c>
      <c r="I891" t="s">
        <v>151</v>
      </c>
      <c r="J891" t="s">
        <v>5933</v>
      </c>
      <c r="N891" t="s">
        <v>49</v>
      </c>
      <c r="O891" t="s">
        <v>5936</v>
      </c>
    </row>
    <row r="892" spans="1:15" hidden="1" x14ac:dyDescent="0.25">
      <c r="A892" t="s">
        <v>5933</v>
      </c>
      <c r="B892" s="382" t="s">
        <v>5532</v>
      </c>
      <c r="C892" t="s">
        <v>4470</v>
      </c>
      <c r="E892" t="s">
        <v>4480</v>
      </c>
      <c r="F892" t="s">
        <v>150</v>
      </c>
      <c r="G892" t="s">
        <v>49</v>
      </c>
      <c r="H892" s="35" t="s">
        <v>94</v>
      </c>
      <c r="I892" t="s">
        <v>151</v>
      </c>
      <c r="J892" t="s">
        <v>5933</v>
      </c>
      <c r="N892" t="s">
        <v>49</v>
      </c>
      <c r="O892" t="s">
        <v>5936</v>
      </c>
    </row>
    <row r="893" spans="1:15" hidden="1" x14ac:dyDescent="0.25">
      <c r="A893" t="s">
        <v>5933</v>
      </c>
      <c r="B893" s="382" t="s">
        <v>3923</v>
      </c>
      <c r="C893" s="382" t="s">
        <v>3924</v>
      </c>
      <c r="D893" s="382"/>
      <c r="E893" s="382" t="s">
        <v>3925</v>
      </c>
      <c r="F893" t="s">
        <v>150</v>
      </c>
      <c r="G893" t="s">
        <v>49</v>
      </c>
      <c r="H893" s="35" t="s">
        <v>93</v>
      </c>
      <c r="I893" t="s">
        <v>151</v>
      </c>
      <c r="J893" t="s">
        <v>5933</v>
      </c>
      <c r="N893" t="e">
        <v>#N/A</v>
      </c>
    </row>
    <row r="894" spans="1:15" hidden="1" x14ac:dyDescent="0.25">
      <c r="A894" t="s">
        <v>5933</v>
      </c>
      <c r="B894" s="382" t="s">
        <v>3926</v>
      </c>
      <c r="C894" s="382" t="s">
        <v>2356</v>
      </c>
      <c r="D894" s="382"/>
      <c r="E894" s="382" t="s">
        <v>2690</v>
      </c>
      <c r="F894" t="s">
        <v>150</v>
      </c>
      <c r="G894" t="s">
        <v>51</v>
      </c>
      <c r="H894" t="s">
        <v>1596</v>
      </c>
      <c r="I894" t="s">
        <v>151</v>
      </c>
      <c r="J894" t="s">
        <v>5933</v>
      </c>
      <c r="N894" t="e">
        <v>#N/A</v>
      </c>
    </row>
    <row r="895" spans="1:15" hidden="1" x14ac:dyDescent="0.25">
      <c r="A895" t="s">
        <v>5933</v>
      </c>
      <c r="B895" s="382" t="s">
        <v>3927</v>
      </c>
      <c r="C895" t="s">
        <v>2357</v>
      </c>
      <c r="E895" t="s">
        <v>1596</v>
      </c>
      <c r="F895" t="s">
        <v>150</v>
      </c>
      <c r="G895" t="s">
        <v>51</v>
      </c>
      <c r="H895" t="s">
        <v>1596</v>
      </c>
      <c r="I895" t="s">
        <v>151</v>
      </c>
      <c r="J895" t="s">
        <v>5933</v>
      </c>
      <c r="N895" t="s">
        <v>51</v>
      </c>
      <c r="O895" t="s">
        <v>5936</v>
      </c>
    </row>
    <row r="896" spans="1:15" hidden="1" x14ac:dyDescent="0.25">
      <c r="A896" t="s">
        <v>5933</v>
      </c>
      <c r="B896" s="382" t="s">
        <v>3928</v>
      </c>
      <c r="C896" t="s">
        <v>2358</v>
      </c>
      <c r="E896" t="s">
        <v>2691</v>
      </c>
      <c r="F896" t="s">
        <v>150</v>
      </c>
      <c r="G896" t="s">
        <v>51</v>
      </c>
      <c r="H896" t="s">
        <v>1596</v>
      </c>
      <c r="I896" t="s">
        <v>151</v>
      </c>
      <c r="J896" t="s">
        <v>5933</v>
      </c>
      <c r="N896" t="s">
        <v>51</v>
      </c>
      <c r="O896" t="s">
        <v>5936</v>
      </c>
    </row>
    <row r="897" spans="1:15" hidden="1" x14ac:dyDescent="0.25">
      <c r="A897" t="s">
        <v>5933</v>
      </c>
      <c r="B897" s="382" t="s">
        <v>3929</v>
      </c>
      <c r="C897" t="s">
        <v>1153</v>
      </c>
      <c r="E897" t="s">
        <v>1154</v>
      </c>
      <c r="F897" t="s">
        <v>150</v>
      </c>
      <c r="G897" t="s">
        <v>77</v>
      </c>
      <c r="H897" s="2" t="s">
        <v>3010</v>
      </c>
      <c r="I897" t="s">
        <v>151</v>
      </c>
      <c r="J897" t="s">
        <v>5933</v>
      </c>
      <c r="N897" t="e">
        <v>#N/A</v>
      </c>
    </row>
    <row r="898" spans="1:15" hidden="1" x14ac:dyDescent="0.25">
      <c r="A898" t="s">
        <v>5933</v>
      </c>
      <c r="B898" s="382" t="s">
        <v>3930</v>
      </c>
      <c r="C898" t="s">
        <v>1155</v>
      </c>
      <c r="E898" t="s">
        <v>1154</v>
      </c>
      <c r="F898" t="s">
        <v>150</v>
      </c>
      <c r="G898" t="s">
        <v>77</v>
      </c>
      <c r="H898" s="2" t="s">
        <v>3009</v>
      </c>
      <c r="I898" t="s">
        <v>151</v>
      </c>
      <c r="J898" t="s">
        <v>5933</v>
      </c>
      <c r="N898" t="e">
        <v>#N/A</v>
      </c>
    </row>
    <row r="899" spans="1:15" hidden="1" x14ac:dyDescent="0.25">
      <c r="A899" t="s">
        <v>5933</v>
      </c>
      <c r="B899" s="382" t="s">
        <v>5533</v>
      </c>
      <c r="C899" t="s">
        <v>5321</v>
      </c>
      <c r="E899" t="s">
        <v>5366</v>
      </c>
      <c r="F899" t="s">
        <v>150</v>
      </c>
      <c r="G899" s="18" t="s">
        <v>153</v>
      </c>
      <c r="I899" t="s">
        <v>151</v>
      </c>
      <c r="J899" t="s">
        <v>5933</v>
      </c>
      <c r="N899" t="e">
        <v>#N/A</v>
      </c>
    </row>
    <row r="900" spans="1:15" hidden="1" x14ac:dyDescent="0.25">
      <c r="A900" t="s">
        <v>5933</v>
      </c>
      <c r="B900" s="382" t="s">
        <v>3931</v>
      </c>
      <c r="C900" t="s">
        <v>3932</v>
      </c>
      <c r="E900" t="s">
        <v>3933</v>
      </c>
      <c r="F900" t="s">
        <v>150</v>
      </c>
      <c r="G900" s="18" t="s">
        <v>153</v>
      </c>
      <c r="I900" t="s">
        <v>151</v>
      </c>
      <c r="J900" t="s">
        <v>5933</v>
      </c>
      <c r="N900" t="e">
        <v>#N/A</v>
      </c>
    </row>
    <row r="901" spans="1:15" hidden="1" x14ac:dyDescent="0.25">
      <c r="A901" t="s">
        <v>5933</v>
      </c>
      <c r="B901" s="382" t="s">
        <v>3934</v>
      </c>
      <c r="C901" t="s">
        <v>1156</v>
      </c>
      <c r="E901" t="s">
        <v>1157</v>
      </c>
      <c r="F901" t="s">
        <v>150</v>
      </c>
      <c r="G901" t="s">
        <v>51</v>
      </c>
      <c r="H901" t="s">
        <v>51</v>
      </c>
      <c r="I901" t="s">
        <v>151</v>
      </c>
      <c r="J901" t="s">
        <v>5933</v>
      </c>
      <c r="N901" t="e">
        <v>#N/A</v>
      </c>
    </row>
    <row r="902" spans="1:15" hidden="1" x14ac:dyDescent="0.25">
      <c r="A902" t="s">
        <v>5933</v>
      </c>
      <c r="B902" s="382" t="s">
        <v>3935</v>
      </c>
      <c r="C902" t="s">
        <v>1158</v>
      </c>
      <c r="E902" t="s">
        <v>1159</v>
      </c>
      <c r="F902" t="s">
        <v>150</v>
      </c>
      <c r="G902" t="s">
        <v>51</v>
      </c>
      <c r="H902" t="s">
        <v>51</v>
      </c>
      <c r="I902" t="s">
        <v>151</v>
      </c>
      <c r="J902" t="s">
        <v>5933</v>
      </c>
      <c r="N902" t="e">
        <v>#N/A</v>
      </c>
    </row>
    <row r="903" spans="1:15" hidden="1" x14ac:dyDescent="0.25">
      <c r="A903" t="s">
        <v>5933</v>
      </c>
      <c r="B903" s="382" t="s">
        <v>3936</v>
      </c>
      <c r="C903" t="s">
        <v>1160</v>
      </c>
      <c r="E903" t="s">
        <v>1161</v>
      </c>
      <c r="F903" t="s">
        <v>150</v>
      </c>
      <c r="G903" t="s">
        <v>51</v>
      </c>
      <c r="H903" t="s">
        <v>51</v>
      </c>
      <c r="I903" t="s">
        <v>151</v>
      </c>
      <c r="J903" t="s">
        <v>5933</v>
      </c>
      <c r="N903" t="e">
        <v>#N/A</v>
      </c>
    </row>
    <row r="904" spans="1:15" hidden="1" x14ac:dyDescent="0.25">
      <c r="A904" t="s">
        <v>5933</v>
      </c>
      <c r="B904" s="382" t="s">
        <v>3937</v>
      </c>
      <c r="C904" t="s">
        <v>3938</v>
      </c>
      <c r="E904" t="s">
        <v>3939</v>
      </c>
      <c r="F904" t="s">
        <v>150</v>
      </c>
      <c r="G904" t="s">
        <v>153</v>
      </c>
      <c r="H904" t="s">
        <v>153</v>
      </c>
      <c r="I904" t="s">
        <v>151</v>
      </c>
      <c r="J904" t="s">
        <v>5933</v>
      </c>
      <c r="N904" t="e">
        <v>#N/A</v>
      </c>
    </row>
    <row r="905" spans="1:15" hidden="1" x14ac:dyDescent="0.25">
      <c r="A905" t="s">
        <v>5933</v>
      </c>
      <c r="B905" s="382" t="s">
        <v>3940</v>
      </c>
      <c r="C905" t="s">
        <v>2359</v>
      </c>
      <c r="E905" t="s">
        <v>2692</v>
      </c>
      <c r="F905" t="s">
        <v>150</v>
      </c>
      <c r="G905" t="s">
        <v>153</v>
      </c>
      <c r="H905" t="s">
        <v>153</v>
      </c>
      <c r="I905" t="s">
        <v>151</v>
      </c>
      <c r="J905" t="s">
        <v>5933</v>
      </c>
      <c r="N905" t="e">
        <v>#N/A</v>
      </c>
    </row>
    <row r="906" spans="1:15" hidden="1" x14ac:dyDescent="0.25">
      <c r="A906" t="s">
        <v>5933</v>
      </c>
      <c r="B906" s="382" t="s">
        <v>5534</v>
      </c>
      <c r="C906" t="s">
        <v>5322</v>
      </c>
      <c r="E906" t="s">
        <v>5367</v>
      </c>
      <c r="F906" t="s">
        <v>150</v>
      </c>
      <c r="G906" t="s">
        <v>153</v>
      </c>
      <c r="H906" t="s">
        <v>153</v>
      </c>
      <c r="I906" t="s">
        <v>151</v>
      </c>
      <c r="J906" t="s">
        <v>5933</v>
      </c>
      <c r="N906" t="e">
        <v>#N/A</v>
      </c>
    </row>
    <row r="907" spans="1:15" hidden="1" x14ac:dyDescent="0.25">
      <c r="A907" t="s">
        <v>5933</v>
      </c>
      <c r="B907" s="382" t="s">
        <v>3941</v>
      </c>
      <c r="C907" t="s">
        <v>3942</v>
      </c>
      <c r="E907" t="s">
        <v>3943</v>
      </c>
      <c r="F907" t="s">
        <v>150</v>
      </c>
      <c r="G907" t="s">
        <v>153</v>
      </c>
      <c r="H907" t="s">
        <v>153</v>
      </c>
      <c r="I907" t="s">
        <v>151</v>
      </c>
      <c r="J907" t="s">
        <v>5933</v>
      </c>
      <c r="N907" t="e">
        <v>#N/A</v>
      </c>
    </row>
    <row r="908" spans="1:15" hidden="1" x14ac:dyDescent="0.25">
      <c r="A908" t="s">
        <v>5933</v>
      </c>
      <c r="B908" s="382" t="s">
        <v>3944</v>
      </c>
      <c r="C908" t="s">
        <v>3945</v>
      </c>
      <c r="E908" t="s">
        <v>3946</v>
      </c>
      <c r="F908" t="s">
        <v>150</v>
      </c>
      <c r="G908" t="s">
        <v>153</v>
      </c>
      <c r="H908" t="s">
        <v>153</v>
      </c>
      <c r="I908" t="s">
        <v>151</v>
      </c>
      <c r="J908" t="s">
        <v>5933</v>
      </c>
      <c r="N908" t="s">
        <v>153</v>
      </c>
      <c r="O908" t="s">
        <v>5936</v>
      </c>
    </row>
    <row r="909" spans="1:15" hidden="1" x14ac:dyDescent="0.25">
      <c r="A909" t="s">
        <v>5933</v>
      </c>
      <c r="B909" s="382" t="s">
        <v>3947</v>
      </c>
      <c r="C909" t="s">
        <v>3948</v>
      </c>
      <c r="E909" t="s">
        <v>3949</v>
      </c>
      <c r="F909" t="s">
        <v>150</v>
      </c>
      <c r="G909" t="s">
        <v>153</v>
      </c>
      <c r="H909" t="s">
        <v>153</v>
      </c>
      <c r="I909" t="s">
        <v>151</v>
      </c>
      <c r="J909" t="s">
        <v>5933</v>
      </c>
      <c r="N909" t="e">
        <v>#N/A</v>
      </c>
    </row>
    <row r="910" spans="1:15" hidden="1" x14ac:dyDescent="0.25">
      <c r="A910">
        <v>6</v>
      </c>
      <c r="B910" s="382" t="s">
        <v>5857</v>
      </c>
      <c r="C910" t="s">
        <v>5697</v>
      </c>
      <c r="D910" t="s">
        <v>5753</v>
      </c>
      <c r="E910" t="s">
        <v>5724</v>
      </c>
      <c r="F910" t="s">
        <v>150</v>
      </c>
      <c r="G910" t="s">
        <v>153</v>
      </c>
      <c r="H910" t="s">
        <v>153</v>
      </c>
      <c r="I910" t="s">
        <v>151</v>
      </c>
      <c r="J910" t="s">
        <v>5933</v>
      </c>
      <c r="N910" t="s">
        <v>153</v>
      </c>
      <c r="O910" t="s">
        <v>5936</v>
      </c>
    </row>
    <row r="911" spans="1:15" hidden="1" x14ac:dyDescent="0.25">
      <c r="A911" t="s">
        <v>5933</v>
      </c>
      <c r="B911" s="382" t="s">
        <v>3950</v>
      </c>
      <c r="C911" t="s">
        <v>1162</v>
      </c>
      <c r="E911" t="s">
        <v>1163</v>
      </c>
      <c r="F911" t="s">
        <v>150</v>
      </c>
      <c r="G911" t="s">
        <v>153</v>
      </c>
      <c r="H911" t="s">
        <v>153</v>
      </c>
      <c r="I911" t="s">
        <v>151</v>
      </c>
      <c r="J911" t="s">
        <v>5933</v>
      </c>
      <c r="N911" t="s">
        <v>153</v>
      </c>
      <c r="O911" t="s">
        <v>5936</v>
      </c>
    </row>
    <row r="912" spans="1:15" hidden="1" x14ac:dyDescent="0.25">
      <c r="A912" t="s">
        <v>5933</v>
      </c>
      <c r="B912" s="382" t="s">
        <v>3951</v>
      </c>
      <c r="C912" t="s">
        <v>2360</v>
      </c>
      <c r="E912" t="s">
        <v>2693</v>
      </c>
      <c r="F912" t="s">
        <v>150</v>
      </c>
      <c r="G912" t="s">
        <v>153</v>
      </c>
      <c r="H912" t="s">
        <v>153</v>
      </c>
      <c r="I912" t="s">
        <v>151</v>
      </c>
      <c r="J912" t="s">
        <v>5933</v>
      </c>
      <c r="N912" t="e">
        <v>#N/A</v>
      </c>
    </row>
    <row r="913" spans="1:15" hidden="1" x14ac:dyDescent="0.25">
      <c r="A913" t="s">
        <v>5933</v>
      </c>
      <c r="B913" s="382" t="s">
        <v>4765</v>
      </c>
      <c r="C913" s="382" t="s">
        <v>4471</v>
      </c>
      <c r="D913" s="382"/>
      <c r="E913" s="382" t="s">
        <v>4481</v>
      </c>
      <c r="F913" t="s">
        <v>150</v>
      </c>
      <c r="G913" t="s">
        <v>153</v>
      </c>
      <c r="H913" t="s">
        <v>153</v>
      </c>
      <c r="I913" t="s">
        <v>151</v>
      </c>
      <c r="J913" t="s">
        <v>5933</v>
      </c>
      <c r="N913" t="s">
        <v>153</v>
      </c>
      <c r="O913" t="s">
        <v>5936</v>
      </c>
    </row>
    <row r="914" spans="1:15" hidden="1" x14ac:dyDescent="0.25">
      <c r="A914" t="s">
        <v>5933</v>
      </c>
      <c r="B914" s="382" t="s">
        <v>3952</v>
      </c>
      <c r="C914" s="382" t="s">
        <v>2361</v>
      </c>
      <c r="D914" s="382"/>
      <c r="E914" s="382" t="s">
        <v>2694</v>
      </c>
      <c r="F914" t="s">
        <v>150</v>
      </c>
      <c r="G914" t="s">
        <v>5388</v>
      </c>
      <c r="H914" t="s">
        <v>5388</v>
      </c>
      <c r="I914" t="s">
        <v>151</v>
      </c>
      <c r="J914" t="s">
        <v>5933</v>
      </c>
      <c r="N914" t="e">
        <v>#N/A</v>
      </c>
    </row>
    <row r="915" spans="1:15" hidden="1" x14ac:dyDescent="0.25">
      <c r="A915" t="s">
        <v>5933</v>
      </c>
      <c r="B915" s="382" t="s">
        <v>3953</v>
      </c>
      <c r="C915" s="382" t="s">
        <v>2362</v>
      </c>
      <c r="D915" s="382"/>
      <c r="E915" s="382" t="s">
        <v>2695</v>
      </c>
      <c r="F915" t="s">
        <v>150</v>
      </c>
      <c r="G915" t="s">
        <v>5388</v>
      </c>
      <c r="H915" t="s">
        <v>5388</v>
      </c>
      <c r="I915" t="s">
        <v>151</v>
      </c>
      <c r="J915" t="s">
        <v>5933</v>
      </c>
      <c r="N915" t="e">
        <v>#N/A</v>
      </c>
    </row>
    <row r="916" spans="1:15" hidden="1" x14ac:dyDescent="0.25">
      <c r="A916" t="s">
        <v>5933</v>
      </c>
      <c r="B916" s="382" t="s">
        <v>3954</v>
      </c>
      <c r="C916" t="s">
        <v>1164</v>
      </c>
      <c r="E916" t="s">
        <v>1789</v>
      </c>
      <c r="F916" t="s">
        <v>150</v>
      </c>
      <c r="G916" t="s">
        <v>153</v>
      </c>
      <c r="H916" t="s">
        <v>153</v>
      </c>
      <c r="I916" t="s">
        <v>151</v>
      </c>
      <c r="J916" t="s">
        <v>5933</v>
      </c>
      <c r="N916" t="e">
        <v>#N/A</v>
      </c>
    </row>
    <row r="917" spans="1:15" hidden="1" x14ac:dyDescent="0.25">
      <c r="A917" t="s">
        <v>5933</v>
      </c>
      <c r="B917" s="382" t="s">
        <v>3955</v>
      </c>
      <c r="C917" t="s">
        <v>1165</v>
      </c>
      <c r="E917" t="s">
        <v>1166</v>
      </c>
      <c r="F917" t="s">
        <v>150</v>
      </c>
      <c r="G917" t="s">
        <v>153</v>
      </c>
      <c r="H917" t="s">
        <v>153</v>
      </c>
      <c r="I917" t="s">
        <v>151</v>
      </c>
      <c r="J917" t="s">
        <v>5933</v>
      </c>
      <c r="N917" t="s">
        <v>153</v>
      </c>
      <c r="O917" t="s">
        <v>5936</v>
      </c>
    </row>
    <row r="918" spans="1:15" hidden="1" x14ac:dyDescent="0.25">
      <c r="A918" t="s">
        <v>5933</v>
      </c>
      <c r="B918" s="382" t="s">
        <v>5535</v>
      </c>
      <c r="C918" t="s">
        <v>4552</v>
      </c>
      <c r="E918" t="s">
        <v>4583</v>
      </c>
      <c r="F918" t="s">
        <v>150</v>
      </c>
      <c r="G918" t="s">
        <v>153</v>
      </c>
      <c r="H918" t="s">
        <v>153</v>
      </c>
      <c r="I918" t="s">
        <v>151</v>
      </c>
      <c r="J918" t="s">
        <v>5933</v>
      </c>
      <c r="N918" t="e">
        <v>#N/A</v>
      </c>
    </row>
    <row r="919" spans="1:15" hidden="1" x14ac:dyDescent="0.25">
      <c r="A919" t="s">
        <v>5933</v>
      </c>
      <c r="B919" s="382" t="s">
        <v>4766</v>
      </c>
      <c r="C919" t="s">
        <v>4553</v>
      </c>
      <c r="E919" t="s">
        <v>4584</v>
      </c>
      <c r="F919" t="s">
        <v>150</v>
      </c>
      <c r="G919" t="s">
        <v>153</v>
      </c>
      <c r="H919" t="s">
        <v>153</v>
      </c>
      <c r="I919" t="s">
        <v>151</v>
      </c>
      <c r="J919" t="s">
        <v>5933</v>
      </c>
      <c r="N919" t="e">
        <v>#N/A</v>
      </c>
    </row>
    <row r="920" spans="1:15" hidden="1" x14ac:dyDescent="0.25">
      <c r="A920" t="s">
        <v>5933</v>
      </c>
      <c r="B920" s="382" t="s">
        <v>3956</v>
      </c>
      <c r="C920" t="s">
        <v>1167</v>
      </c>
      <c r="E920" t="s">
        <v>1168</v>
      </c>
      <c r="F920" t="s">
        <v>150</v>
      </c>
      <c r="G920" t="s">
        <v>153</v>
      </c>
      <c r="H920" t="s">
        <v>153</v>
      </c>
      <c r="I920" t="s">
        <v>151</v>
      </c>
      <c r="J920" t="s">
        <v>5933</v>
      </c>
      <c r="N920" t="s">
        <v>153</v>
      </c>
      <c r="O920" t="s">
        <v>5936</v>
      </c>
    </row>
    <row r="921" spans="1:15" hidden="1" x14ac:dyDescent="0.25">
      <c r="A921" t="s">
        <v>5933</v>
      </c>
      <c r="B921" s="382" t="s">
        <v>3957</v>
      </c>
      <c r="C921" t="s">
        <v>3958</v>
      </c>
      <c r="E921" t="s">
        <v>3959</v>
      </c>
      <c r="F921" t="s">
        <v>150</v>
      </c>
      <c r="G921" t="s">
        <v>153</v>
      </c>
      <c r="H921" t="s">
        <v>153</v>
      </c>
      <c r="I921" t="s">
        <v>151</v>
      </c>
      <c r="J921" t="s">
        <v>5933</v>
      </c>
      <c r="N921" t="e">
        <v>#N/A</v>
      </c>
    </row>
    <row r="922" spans="1:15" hidden="1" x14ac:dyDescent="0.25">
      <c r="A922" t="s">
        <v>5933</v>
      </c>
      <c r="B922" s="382" t="s">
        <v>3960</v>
      </c>
      <c r="C922" t="s">
        <v>3961</v>
      </c>
      <c r="E922" t="s">
        <v>3959</v>
      </c>
      <c r="F922" t="s">
        <v>150</v>
      </c>
      <c r="G922" t="s">
        <v>153</v>
      </c>
      <c r="H922" t="s">
        <v>153</v>
      </c>
      <c r="I922" t="s">
        <v>151</v>
      </c>
      <c r="J922" t="s">
        <v>5933</v>
      </c>
      <c r="N922" t="s">
        <v>153</v>
      </c>
      <c r="O922" t="s">
        <v>5936</v>
      </c>
    </row>
    <row r="923" spans="1:15" hidden="1" x14ac:dyDescent="0.25">
      <c r="A923" t="s">
        <v>5933</v>
      </c>
      <c r="B923" s="382" t="s">
        <v>3962</v>
      </c>
      <c r="C923" t="s">
        <v>3963</v>
      </c>
      <c r="E923" t="s">
        <v>3964</v>
      </c>
      <c r="F923" t="s">
        <v>150</v>
      </c>
      <c r="G923" t="s">
        <v>153</v>
      </c>
      <c r="H923" t="s">
        <v>153</v>
      </c>
      <c r="I923" t="s">
        <v>151</v>
      </c>
      <c r="J923" t="s">
        <v>5933</v>
      </c>
      <c r="N923" t="e">
        <v>#N/A</v>
      </c>
    </row>
    <row r="924" spans="1:15" hidden="1" x14ac:dyDescent="0.25">
      <c r="A924" t="s">
        <v>5933</v>
      </c>
      <c r="B924" s="382" t="s">
        <v>3965</v>
      </c>
      <c r="C924" t="s">
        <v>3966</v>
      </c>
      <c r="E924" t="s">
        <v>3967</v>
      </c>
      <c r="F924" t="s">
        <v>150</v>
      </c>
      <c r="G924" t="s">
        <v>153</v>
      </c>
      <c r="H924" t="s">
        <v>153</v>
      </c>
      <c r="I924" t="s">
        <v>151</v>
      </c>
      <c r="J924" t="s">
        <v>5933</v>
      </c>
      <c r="N924" t="s">
        <v>153</v>
      </c>
      <c r="O924" t="s">
        <v>5936</v>
      </c>
    </row>
    <row r="925" spans="1:15" hidden="1" x14ac:dyDescent="0.25">
      <c r="A925" t="s">
        <v>5933</v>
      </c>
      <c r="B925" s="382" t="s">
        <v>3968</v>
      </c>
      <c r="C925" t="s">
        <v>3969</v>
      </c>
      <c r="E925" t="s">
        <v>3933</v>
      </c>
      <c r="F925" t="s">
        <v>150</v>
      </c>
      <c r="G925" t="s">
        <v>153</v>
      </c>
      <c r="H925" t="s">
        <v>153</v>
      </c>
      <c r="I925" t="s">
        <v>151</v>
      </c>
      <c r="J925" t="s">
        <v>5933</v>
      </c>
      <c r="N925" t="e">
        <v>#N/A</v>
      </c>
    </row>
    <row r="926" spans="1:15" hidden="1" x14ac:dyDescent="0.25">
      <c r="A926" t="s">
        <v>5933</v>
      </c>
      <c r="B926" s="382" t="s">
        <v>3970</v>
      </c>
      <c r="C926" t="s">
        <v>2363</v>
      </c>
      <c r="D926" t="s">
        <v>5937</v>
      </c>
      <c r="E926" t="s">
        <v>2696</v>
      </c>
      <c r="F926" t="s">
        <v>150</v>
      </c>
      <c r="G926" t="s">
        <v>153</v>
      </c>
      <c r="H926" t="s">
        <v>153</v>
      </c>
      <c r="I926" t="s">
        <v>151</v>
      </c>
      <c r="J926" t="s">
        <v>5933</v>
      </c>
      <c r="N926" t="e">
        <v>#N/A</v>
      </c>
    </row>
    <row r="927" spans="1:15" hidden="1" x14ac:dyDescent="0.25">
      <c r="A927" t="s">
        <v>5933</v>
      </c>
      <c r="B927" s="382" t="s">
        <v>3971</v>
      </c>
      <c r="C927" t="s">
        <v>2364</v>
      </c>
      <c r="D927" t="s">
        <v>2924</v>
      </c>
      <c r="E927" t="s">
        <v>2697</v>
      </c>
      <c r="F927" t="s">
        <v>150</v>
      </c>
      <c r="G927" t="s">
        <v>153</v>
      </c>
      <c r="H927" t="s">
        <v>153</v>
      </c>
      <c r="I927" t="s">
        <v>151</v>
      </c>
      <c r="J927" t="s">
        <v>5933</v>
      </c>
      <c r="N927" t="s">
        <v>153</v>
      </c>
      <c r="O927" t="s">
        <v>5936</v>
      </c>
    </row>
    <row r="928" spans="1:15" hidden="1" x14ac:dyDescent="0.25">
      <c r="A928" t="s">
        <v>5933</v>
      </c>
      <c r="B928" s="382" t="s">
        <v>3972</v>
      </c>
      <c r="C928" t="s">
        <v>2365</v>
      </c>
      <c r="D928" t="s">
        <v>5140</v>
      </c>
      <c r="E928" t="s">
        <v>2698</v>
      </c>
      <c r="F928" t="s">
        <v>150</v>
      </c>
      <c r="G928" t="s">
        <v>153</v>
      </c>
      <c r="H928" t="s">
        <v>153</v>
      </c>
      <c r="I928" t="s">
        <v>151</v>
      </c>
      <c r="J928" t="s">
        <v>5933</v>
      </c>
      <c r="N928" t="s">
        <v>153</v>
      </c>
      <c r="O928" t="s">
        <v>5936</v>
      </c>
    </row>
    <row r="929" spans="1:15" hidden="1" x14ac:dyDescent="0.25">
      <c r="A929" t="s">
        <v>5933</v>
      </c>
      <c r="B929" s="382" t="s">
        <v>3973</v>
      </c>
      <c r="C929" t="s">
        <v>2366</v>
      </c>
      <c r="E929" t="s">
        <v>2699</v>
      </c>
      <c r="F929" t="s">
        <v>150</v>
      </c>
      <c r="G929" t="s">
        <v>153</v>
      </c>
      <c r="H929" t="s">
        <v>153</v>
      </c>
      <c r="I929" t="s">
        <v>151</v>
      </c>
      <c r="J929" t="s">
        <v>5933</v>
      </c>
      <c r="N929" t="s">
        <v>153</v>
      </c>
      <c r="O929" t="s">
        <v>5936</v>
      </c>
    </row>
    <row r="930" spans="1:15" hidden="1" x14ac:dyDescent="0.25">
      <c r="A930" t="s">
        <v>5933</v>
      </c>
      <c r="B930" s="382" t="s">
        <v>3974</v>
      </c>
      <c r="C930" t="s">
        <v>2367</v>
      </c>
      <c r="E930" t="s">
        <v>2700</v>
      </c>
      <c r="F930" t="s">
        <v>150</v>
      </c>
      <c r="G930" t="s">
        <v>153</v>
      </c>
      <c r="H930" t="s">
        <v>153</v>
      </c>
      <c r="I930" t="s">
        <v>151</v>
      </c>
      <c r="J930" t="s">
        <v>5933</v>
      </c>
      <c r="N930" t="e">
        <v>#N/A</v>
      </c>
    </row>
    <row r="931" spans="1:15" hidden="1" x14ac:dyDescent="0.25">
      <c r="A931" t="s">
        <v>5933</v>
      </c>
      <c r="B931" s="382" t="s">
        <v>5536</v>
      </c>
      <c r="C931" t="s">
        <v>5323</v>
      </c>
      <c r="E931" t="s">
        <v>5368</v>
      </c>
      <c r="F931" t="s">
        <v>150</v>
      </c>
      <c r="G931" t="s">
        <v>153</v>
      </c>
      <c r="H931" t="s">
        <v>153</v>
      </c>
      <c r="I931" t="s">
        <v>151</v>
      </c>
      <c r="J931" t="s">
        <v>5933</v>
      </c>
      <c r="N931" t="e">
        <v>#N/A</v>
      </c>
    </row>
    <row r="932" spans="1:15" hidden="1" x14ac:dyDescent="0.25">
      <c r="A932">
        <v>6</v>
      </c>
      <c r="B932" s="382" t="s">
        <v>5858</v>
      </c>
      <c r="C932" t="s">
        <v>5698</v>
      </c>
      <c r="D932" t="s">
        <v>5754</v>
      </c>
      <c r="E932" t="s">
        <v>5725</v>
      </c>
      <c r="F932" t="s">
        <v>150</v>
      </c>
      <c r="G932" t="s">
        <v>153</v>
      </c>
      <c r="H932" t="s">
        <v>153</v>
      </c>
      <c r="I932" t="s">
        <v>151</v>
      </c>
      <c r="J932" t="s">
        <v>5933</v>
      </c>
      <c r="N932" t="s">
        <v>153</v>
      </c>
      <c r="O932" t="s">
        <v>5936</v>
      </c>
    </row>
    <row r="933" spans="1:15" hidden="1" x14ac:dyDescent="0.25">
      <c r="A933" t="s">
        <v>5933</v>
      </c>
      <c r="B933" s="382" t="s">
        <v>3975</v>
      </c>
      <c r="C933" t="s">
        <v>2368</v>
      </c>
      <c r="E933" t="s">
        <v>2701</v>
      </c>
      <c r="F933" t="s">
        <v>150</v>
      </c>
      <c r="G933" t="s">
        <v>77</v>
      </c>
      <c r="H933" s="2" t="s">
        <v>3009</v>
      </c>
      <c r="I933" t="s">
        <v>151</v>
      </c>
      <c r="J933" t="s">
        <v>5933</v>
      </c>
      <c r="N933" t="e">
        <v>#N/A</v>
      </c>
    </row>
    <row r="934" spans="1:15" hidden="1" x14ac:dyDescent="0.25">
      <c r="A934" t="s">
        <v>5933</v>
      </c>
      <c r="B934" s="382" t="s">
        <v>3976</v>
      </c>
      <c r="C934" t="s">
        <v>2369</v>
      </c>
      <c r="E934" t="s">
        <v>2702</v>
      </c>
      <c r="F934" t="s">
        <v>150</v>
      </c>
      <c r="G934" t="s">
        <v>77</v>
      </c>
      <c r="H934" s="2" t="s">
        <v>3010</v>
      </c>
      <c r="I934" t="s">
        <v>151</v>
      </c>
      <c r="J934" t="s">
        <v>5933</v>
      </c>
      <c r="N934" t="e">
        <v>#N/A</v>
      </c>
    </row>
    <row r="935" spans="1:15" hidden="1" x14ac:dyDescent="0.25">
      <c r="A935" t="s">
        <v>5933</v>
      </c>
      <c r="B935" s="382" t="s">
        <v>3977</v>
      </c>
      <c r="C935" t="s">
        <v>3978</v>
      </c>
      <c r="E935" t="s">
        <v>3979</v>
      </c>
      <c r="F935" t="s">
        <v>150</v>
      </c>
      <c r="G935" t="s">
        <v>153</v>
      </c>
      <c r="H935" t="s">
        <v>153</v>
      </c>
      <c r="I935" t="s">
        <v>151</v>
      </c>
      <c r="J935" t="s">
        <v>5933</v>
      </c>
      <c r="N935" t="e">
        <v>#N/A</v>
      </c>
    </row>
    <row r="936" spans="1:15" hidden="1" x14ac:dyDescent="0.25">
      <c r="A936" t="s">
        <v>5933</v>
      </c>
      <c r="B936" s="382" t="s">
        <v>3980</v>
      </c>
      <c r="C936" t="s">
        <v>1169</v>
      </c>
      <c r="E936" t="s">
        <v>1170</v>
      </c>
      <c r="F936" t="s">
        <v>150</v>
      </c>
      <c r="G936" t="s">
        <v>153</v>
      </c>
      <c r="H936" t="s">
        <v>153</v>
      </c>
      <c r="I936" t="s">
        <v>151</v>
      </c>
      <c r="J936" t="s">
        <v>5933</v>
      </c>
      <c r="N936" t="s">
        <v>153</v>
      </c>
      <c r="O936" t="s">
        <v>5936</v>
      </c>
    </row>
    <row r="937" spans="1:15" hidden="1" x14ac:dyDescent="0.25">
      <c r="A937" t="s">
        <v>5933</v>
      </c>
      <c r="B937" s="382" t="s">
        <v>3981</v>
      </c>
      <c r="C937" s="382" t="s">
        <v>1171</v>
      </c>
      <c r="E937" s="382" t="s">
        <v>1172</v>
      </c>
      <c r="F937" t="s">
        <v>150</v>
      </c>
      <c r="G937" t="s">
        <v>153</v>
      </c>
      <c r="H937" t="s">
        <v>153</v>
      </c>
      <c r="I937" t="s">
        <v>151</v>
      </c>
      <c r="J937" t="s">
        <v>5933</v>
      </c>
      <c r="N937" t="s">
        <v>153</v>
      </c>
      <c r="O937" t="s">
        <v>5936</v>
      </c>
    </row>
    <row r="938" spans="1:15" hidden="1" x14ac:dyDescent="0.25">
      <c r="A938" t="s">
        <v>5933</v>
      </c>
      <c r="B938" s="382" t="s">
        <v>3982</v>
      </c>
      <c r="C938" t="s">
        <v>1173</v>
      </c>
      <c r="E938" t="s">
        <v>1174</v>
      </c>
      <c r="F938" t="s">
        <v>150</v>
      </c>
      <c r="G938" t="s">
        <v>153</v>
      </c>
      <c r="H938" t="s">
        <v>153</v>
      </c>
      <c r="I938" t="s">
        <v>151</v>
      </c>
      <c r="J938" t="s">
        <v>5933</v>
      </c>
      <c r="N938" t="e">
        <v>#N/A</v>
      </c>
    </row>
    <row r="939" spans="1:15" hidden="1" x14ac:dyDescent="0.25">
      <c r="A939" t="s">
        <v>5933</v>
      </c>
      <c r="B939" s="382" t="s">
        <v>3983</v>
      </c>
      <c r="C939" t="s">
        <v>3984</v>
      </c>
      <c r="E939" t="s">
        <v>1175</v>
      </c>
      <c r="F939" t="s">
        <v>150</v>
      </c>
      <c r="G939" t="s">
        <v>153</v>
      </c>
      <c r="H939" t="s">
        <v>153</v>
      </c>
      <c r="I939" t="s">
        <v>151</v>
      </c>
      <c r="J939" t="s">
        <v>5933</v>
      </c>
      <c r="N939" t="e">
        <v>#N/A</v>
      </c>
    </row>
    <row r="940" spans="1:15" hidden="1" x14ac:dyDescent="0.25">
      <c r="A940" t="s">
        <v>5933</v>
      </c>
      <c r="B940" s="382" t="s">
        <v>3985</v>
      </c>
      <c r="C940" t="s">
        <v>1176</v>
      </c>
      <c r="E940" t="s">
        <v>1177</v>
      </c>
      <c r="F940" t="s">
        <v>150</v>
      </c>
      <c r="G940" t="s">
        <v>153</v>
      </c>
      <c r="H940" t="s">
        <v>153</v>
      </c>
      <c r="I940" t="s">
        <v>151</v>
      </c>
      <c r="J940" t="s">
        <v>5933</v>
      </c>
      <c r="N940" t="e">
        <v>#N/A</v>
      </c>
    </row>
    <row r="941" spans="1:15" hidden="1" x14ac:dyDescent="0.25">
      <c r="A941" t="s">
        <v>5933</v>
      </c>
      <c r="B941" s="382" t="s">
        <v>5537</v>
      </c>
      <c r="C941" t="s">
        <v>4508</v>
      </c>
      <c r="E941" t="s">
        <v>4514</v>
      </c>
      <c r="F941" t="s">
        <v>150</v>
      </c>
      <c r="G941" t="s">
        <v>153</v>
      </c>
      <c r="H941" t="s">
        <v>153</v>
      </c>
      <c r="I941" t="s">
        <v>151</v>
      </c>
      <c r="J941" t="s">
        <v>5933</v>
      </c>
      <c r="N941" t="e">
        <v>#N/A</v>
      </c>
    </row>
    <row r="942" spans="1:15" hidden="1" x14ac:dyDescent="0.25">
      <c r="A942" t="s">
        <v>5933</v>
      </c>
      <c r="B942" s="382" t="s">
        <v>5859</v>
      </c>
      <c r="C942" s="382" t="s">
        <v>5821</v>
      </c>
      <c r="D942" s="382"/>
      <c r="E942" t="s">
        <v>5796</v>
      </c>
      <c r="F942" t="s">
        <v>150</v>
      </c>
      <c r="G942" t="s">
        <v>153</v>
      </c>
      <c r="H942" t="s">
        <v>153</v>
      </c>
      <c r="I942" t="s">
        <v>151</v>
      </c>
      <c r="J942" t="s">
        <v>5933</v>
      </c>
      <c r="N942" t="s">
        <v>153</v>
      </c>
      <c r="O942" t="s">
        <v>5936</v>
      </c>
    </row>
    <row r="943" spans="1:15" hidden="1" x14ac:dyDescent="0.25">
      <c r="A943" t="s">
        <v>5933</v>
      </c>
      <c r="B943" s="382" t="s">
        <v>3986</v>
      </c>
      <c r="C943" t="s">
        <v>1179</v>
      </c>
      <c r="E943" t="s">
        <v>1180</v>
      </c>
      <c r="F943" t="s">
        <v>150</v>
      </c>
      <c r="G943" t="s">
        <v>153</v>
      </c>
      <c r="H943" t="s">
        <v>153</v>
      </c>
      <c r="I943" t="s">
        <v>151</v>
      </c>
      <c r="J943" t="s">
        <v>5933</v>
      </c>
      <c r="N943" t="s">
        <v>153</v>
      </c>
      <c r="O943" t="s">
        <v>5936</v>
      </c>
    </row>
    <row r="944" spans="1:15" hidden="1" x14ac:dyDescent="0.25">
      <c r="A944" t="s">
        <v>5933</v>
      </c>
      <c r="B944" s="382" t="s">
        <v>3987</v>
      </c>
      <c r="C944" t="s">
        <v>3988</v>
      </c>
      <c r="E944" t="s">
        <v>3989</v>
      </c>
      <c r="F944" t="s">
        <v>150</v>
      </c>
      <c r="G944" t="s">
        <v>153</v>
      </c>
      <c r="H944" t="s">
        <v>153</v>
      </c>
      <c r="I944" t="s">
        <v>151</v>
      </c>
      <c r="J944" t="s">
        <v>5933</v>
      </c>
      <c r="N944" t="s">
        <v>153</v>
      </c>
      <c r="O944" t="s">
        <v>5936</v>
      </c>
    </row>
    <row r="945" spans="1:15" hidden="1" x14ac:dyDescent="0.25">
      <c r="A945" t="s">
        <v>5933</v>
      </c>
      <c r="B945" s="382" t="s">
        <v>3990</v>
      </c>
      <c r="C945" t="s">
        <v>1181</v>
      </c>
      <c r="E945" t="s">
        <v>1182</v>
      </c>
      <c r="F945" t="s">
        <v>150</v>
      </c>
      <c r="G945" t="s">
        <v>153</v>
      </c>
      <c r="H945" t="s">
        <v>153</v>
      </c>
      <c r="I945" t="s">
        <v>151</v>
      </c>
      <c r="J945" t="s">
        <v>5933</v>
      </c>
      <c r="N945" t="e">
        <v>#N/A</v>
      </c>
    </row>
    <row r="946" spans="1:15" hidden="1" x14ac:dyDescent="0.25">
      <c r="A946" t="s">
        <v>5933</v>
      </c>
      <c r="B946" s="382" t="s">
        <v>3991</v>
      </c>
      <c r="C946" t="s">
        <v>2370</v>
      </c>
      <c r="E946" t="s">
        <v>2703</v>
      </c>
      <c r="F946" t="s">
        <v>150</v>
      </c>
      <c r="G946" t="s">
        <v>5388</v>
      </c>
      <c r="H946" t="s">
        <v>5388</v>
      </c>
      <c r="I946" t="s">
        <v>151</v>
      </c>
      <c r="J946" t="s">
        <v>5933</v>
      </c>
      <c r="N946" t="e">
        <v>#N/A</v>
      </c>
    </row>
    <row r="947" spans="1:15" hidden="1" x14ac:dyDescent="0.25">
      <c r="A947" t="s">
        <v>5933</v>
      </c>
      <c r="B947" s="382" t="s">
        <v>3992</v>
      </c>
      <c r="C947" t="s">
        <v>2371</v>
      </c>
      <c r="E947" t="s">
        <v>2704</v>
      </c>
      <c r="F947" t="s">
        <v>150</v>
      </c>
      <c r="G947" t="s">
        <v>153</v>
      </c>
      <c r="H947" t="s">
        <v>153</v>
      </c>
      <c r="I947" t="s">
        <v>151</v>
      </c>
      <c r="J947" t="s">
        <v>5933</v>
      </c>
      <c r="N947" t="e">
        <v>#N/A</v>
      </c>
    </row>
    <row r="948" spans="1:15" hidden="1" x14ac:dyDescent="0.25">
      <c r="A948" t="s">
        <v>5933</v>
      </c>
      <c r="B948" s="382" t="s">
        <v>3993</v>
      </c>
      <c r="C948" s="382" t="s">
        <v>1183</v>
      </c>
      <c r="D948" s="382"/>
      <c r="E948" s="382" t="s">
        <v>1184</v>
      </c>
      <c r="F948" t="s">
        <v>150</v>
      </c>
      <c r="G948" t="s">
        <v>153</v>
      </c>
      <c r="H948" t="s">
        <v>153</v>
      </c>
      <c r="I948" t="s">
        <v>151</v>
      </c>
      <c r="J948" t="s">
        <v>5933</v>
      </c>
      <c r="N948" t="e">
        <v>#N/A</v>
      </c>
    </row>
    <row r="949" spans="1:15" hidden="1" x14ac:dyDescent="0.25">
      <c r="A949" t="s">
        <v>5933</v>
      </c>
      <c r="B949" s="382" t="s">
        <v>3994</v>
      </c>
      <c r="C949" s="382" t="s">
        <v>1185</v>
      </c>
      <c r="D949" s="382"/>
      <c r="E949" s="382" t="s">
        <v>1186</v>
      </c>
      <c r="F949" t="s">
        <v>150</v>
      </c>
      <c r="G949" t="s">
        <v>153</v>
      </c>
      <c r="H949" t="s">
        <v>153</v>
      </c>
      <c r="I949" t="s">
        <v>151</v>
      </c>
      <c r="J949" t="s">
        <v>5933</v>
      </c>
      <c r="N949" t="s">
        <v>153</v>
      </c>
      <c r="O949" t="s">
        <v>5936</v>
      </c>
    </row>
    <row r="950" spans="1:15" hidden="1" x14ac:dyDescent="0.25">
      <c r="A950" t="s">
        <v>5933</v>
      </c>
      <c r="B950" s="382" t="s">
        <v>3995</v>
      </c>
      <c r="C950" s="382" t="s">
        <v>2372</v>
      </c>
      <c r="E950" s="382" t="s">
        <v>2705</v>
      </c>
      <c r="F950" t="s">
        <v>150</v>
      </c>
      <c r="G950" t="s">
        <v>153</v>
      </c>
      <c r="H950" t="s">
        <v>153</v>
      </c>
      <c r="I950" t="s">
        <v>151</v>
      </c>
      <c r="J950" t="s">
        <v>5933</v>
      </c>
      <c r="N950" t="e">
        <v>#N/A</v>
      </c>
    </row>
    <row r="951" spans="1:15" hidden="1" x14ac:dyDescent="0.25">
      <c r="A951" t="s">
        <v>5933</v>
      </c>
      <c r="B951" s="382" t="s">
        <v>3996</v>
      </c>
      <c r="C951" t="s">
        <v>3997</v>
      </c>
      <c r="E951" t="s">
        <v>3998</v>
      </c>
      <c r="F951" t="s">
        <v>150</v>
      </c>
      <c r="G951" t="s">
        <v>153</v>
      </c>
      <c r="H951" t="s">
        <v>153</v>
      </c>
      <c r="I951" t="s">
        <v>151</v>
      </c>
      <c r="J951" t="s">
        <v>5933</v>
      </c>
      <c r="N951" t="e">
        <v>#N/A</v>
      </c>
    </row>
    <row r="952" spans="1:15" hidden="1" x14ac:dyDescent="0.25">
      <c r="A952" t="s">
        <v>5933</v>
      </c>
      <c r="B952" s="382" t="s">
        <v>3999</v>
      </c>
      <c r="C952" s="382" t="s">
        <v>4000</v>
      </c>
      <c r="E952" s="382" t="s">
        <v>3998</v>
      </c>
      <c r="F952" t="s">
        <v>150</v>
      </c>
      <c r="G952" t="s">
        <v>153</v>
      </c>
      <c r="H952" t="s">
        <v>153</v>
      </c>
      <c r="I952" t="s">
        <v>151</v>
      </c>
      <c r="J952" t="s">
        <v>5933</v>
      </c>
      <c r="N952" t="e">
        <v>#N/A</v>
      </c>
    </row>
    <row r="953" spans="1:15" hidden="1" x14ac:dyDescent="0.25">
      <c r="A953" t="s">
        <v>5933</v>
      </c>
      <c r="B953" s="382" t="s">
        <v>4001</v>
      </c>
      <c r="C953" t="s">
        <v>4002</v>
      </c>
      <c r="E953" t="s">
        <v>4003</v>
      </c>
      <c r="F953" t="s">
        <v>150</v>
      </c>
      <c r="G953" t="s">
        <v>153</v>
      </c>
      <c r="H953" t="s">
        <v>153</v>
      </c>
      <c r="I953" t="s">
        <v>151</v>
      </c>
      <c r="J953" t="s">
        <v>5933</v>
      </c>
      <c r="N953" t="e">
        <v>#N/A</v>
      </c>
    </row>
    <row r="954" spans="1:15" hidden="1" x14ac:dyDescent="0.25">
      <c r="A954" t="s">
        <v>5933</v>
      </c>
      <c r="B954" s="382" t="s">
        <v>4004</v>
      </c>
      <c r="C954" t="s">
        <v>2373</v>
      </c>
      <c r="E954" t="s">
        <v>2706</v>
      </c>
      <c r="F954" t="s">
        <v>150</v>
      </c>
      <c r="G954" t="s">
        <v>5388</v>
      </c>
      <c r="H954" t="s">
        <v>5388</v>
      </c>
      <c r="I954" t="s">
        <v>151</v>
      </c>
      <c r="J954" t="s">
        <v>5933</v>
      </c>
      <c r="N954" t="e">
        <v>#N/A</v>
      </c>
    </row>
    <row r="955" spans="1:15" hidden="1" x14ac:dyDescent="0.25">
      <c r="A955" t="s">
        <v>5933</v>
      </c>
      <c r="B955" s="382" t="s">
        <v>4005</v>
      </c>
      <c r="C955" t="s">
        <v>2374</v>
      </c>
      <c r="E955" t="s">
        <v>2707</v>
      </c>
      <c r="F955" t="s">
        <v>150</v>
      </c>
      <c r="G955" t="s">
        <v>5388</v>
      </c>
      <c r="H955" t="s">
        <v>5388</v>
      </c>
      <c r="I955" t="s">
        <v>151</v>
      </c>
      <c r="J955" t="s">
        <v>5933</v>
      </c>
      <c r="N955" t="e">
        <v>#N/A</v>
      </c>
    </row>
    <row r="956" spans="1:15" hidden="1" x14ac:dyDescent="0.25">
      <c r="A956" t="s">
        <v>5933</v>
      </c>
      <c r="B956" s="382" t="s">
        <v>4006</v>
      </c>
      <c r="C956" t="s">
        <v>2375</v>
      </c>
      <c r="E956" t="s">
        <v>2708</v>
      </c>
      <c r="F956" t="s">
        <v>150</v>
      </c>
      <c r="G956" t="s">
        <v>5388</v>
      </c>
      <c r="H956" t="s">
        <v>5388</v>
      </c>
      <c r="I956" t="s">
        <v>151</v>
      </c>
      <c r="J956" t="s">
        <v>5933</v>
      </c>
      <c r="N956" t="e">
        <v>#N/A</v>
      </c>
    </row>
    <row r="957" spans="1:15" hidden="1" x14ac:dyDescent="0.25">
      <c r="A957" t="s">
        <v>5933</v>
      </c>
      <c r="B957" s="382" t="s">
        <v>4007</v>
      </c>
      <c r="C957" t="s">
        <v>2376</v>
      </c>
      <c r="E957" t="s">
        <v>2709</v>
      </c>
      <c r="F957" t="s">
        <v>150</v>
      </c>
      <c r="G957" t="s">
        <v>5388</v>
      </c>
      <c r="H957" t="s">
        <v>5388</v>
      </c>
      <c r="I957" t="s">
        <v>151</v>
      </c>
      <c r="J957" t="s">
        <v>5933</v>
      </c>
      <c r="N957" t="e">
        <v>#N/A</v>
      </c>
    </row>
    <row r="958" spans="1:15" hidden="1" x14ac:dyDescent="0.25">
      <c r="A958" t="s">
        <v>5933</v>
      </c>
      <c r="B958" s="382" t="s">
        <v>4008</v>
      </c>
      <c r="C958" t="s">
        <v>2377</v>
      </c>
      <c r="E958" t="s">
        <v>2710</v>
      </c>
      <c r="F958" t="s">
        <v>150</v>
      </c>
      <c r="G958" t="s">
        <v>5388</v>
      </c>
      <c r="H958" t="s">
        <v>5388</v>
      </c>
      <c r="I958" t="s">
        <v>151</v>
      </c>
      <c r="J958" t="s">
        <v>5933</v>
      </c>
      <c r="N958" t="e">
        <v>#N/A</v>
      </c>
    </row>
    <row r="959" spans="1:15" hidden="1" x14ac:dyDescent="0.25">
      <c r="A959" t="s">
        <v>5933</v>
      </c>
      <c r="B959" s="382" t="s">
        <v>4009</v>
      </c>
      <c r="C959" t="s">
        <v>2378</v>
      </c>
      <c r="E959" t="s">
        <v>2711</v>
      </c>
      <c r="F959" t="s">
        <v>150</v>
      </c>
      <c r="G959" t="s">
        <v>5388</v>
      </c>
      <c r="H959" t="s">
        <v>5388</v>
      </c>
      <c r="I959" t="s">
        <v>151</v>
      </c>
      <c r="J959" t="s">
        <v>5933</v>
      </c>
      <c r="N959" t="e">
        <v>#N/A</v>
      </c>
    </row>
    <row r="960" spans="1:15" hidden="1" x14ac:dyDescent="0.25">
      <c r="A960" t="s">
        <v>5933</v>
      </c>
      <c r="B960" s="382" t="s">
        <v>4010</v>
      </c>
      <c r="C960" s="382" t="s">
        <v>2379</v>
      </c>
      <c r="D960" s="382"/>
      <c r="E960" s="382" t="s">
        <v>2712</v>
      </c>
      <c r="F960" t="s">
        <v>150</v>
      </c>
      <c r="G960" t="s">
        <v>5388</v>
      </c>
      <c r="H960" t="s">
        <v>5388</v>
      </c>
      <c r="I960" t="s">
        <v>151</v>
      </c>
      <c r="J960" t="s">
        <v>5933</v>
      </c>
      <c r="N960" t="e">
        <v>#N/A</v>
      </c>
    </row>
    <row r="961" spans="1:15" hidden="1" x14ac:dyDescent="0.25">
      <c r="A961">
        <v>6</v>
      </c>
      <c r="B961" s="382" t="s">
        <v>5860</v>
      </c>
      <c r="C961" t="s">
        <v>5699</v>
      </c>
      <c r="D961" t="s">
        <v>5755</v>
      </c>
      <c r="E961" t="s">
        <v>5726</v>
      </c>
      <c r="F961" t="s">
        <v>150</v>
      </c>
      <c r="G961" t="s">
        <v>153</v>
      </c>
      <c r="H961" t="s">
        <v>153</v>
      </c>
      <c r="I961" t="s">
        <v>151</v>
      </c>
      <c r="J961" t="s">
        <v>5933</v>
      </c>
      <c r="N961" t="e">
        <v>#N/A</v>
      </c>
    </row>
    <row r="962" spans="1:15" hidden="1" x14ac:dyDescent="0.25">
      <c r="A962">
        <v>6</v>
      </c>
      <c r="B962" s="382" t="s">
        <v>5861</v>
      </c>
      <c r="C962" t="s">
        <v>5700</v>
      </c>
      <c r="D962" t="s">
        <v>5756</v>
      </c>
      <c r="E962" t="s">
        <v>5726</v>
      </c>
      <c r="F962" t="s">
        <v>150</v>
      </c>
      <c r="G962" t="s">
        <v>153</v>
      </c>
      <c r="H962" t="s">
        <v>153</v>
      </c>
      <c r="I962" t="s">
        <v>151</v>
      </c>
      <c r="J962" t="s">
        <v>5933</v>
      </c>
      <c r="N962" t="s">
        <v>153</v>
      </c>
      <c r="O962" t="s">
        <v>5936</v>
      </c>
    </row>
    <row r="963" spans="1:15" hidden="1" x14ac:dyDescent="0.25">
      <c r="A963" t="s">
        <v>5933</v>
      </c>
      <c r="B963" s="382" t="s">
        <v>5862</v>
      </c>
      <c r="C963" t="s">
        <v>5822</v>
      </c>
      <c r="E963" t="s">
        <v>5727</v>
      </c>
      <c r="F963" t="s">
        <v>150</v>
      </c>
      <c r="G963" t="s">
        <v>153</v>
      </c>
      <c r="H963" t="s">
        <v>153</v>
      </c>
      <c r="I963" t="s">
        <v>151</v>
      </c>
      <c r="J963" t="s">
        <v>5933</v>
      </c>
      <c r="N963" t="s">
        <v>153</v>
      </c>
      <c r="O963" t="s">
        <v>5936</v>
      </c>
    </row>
    <row r="964" spans="1:15" hidden="1" x14ac:dyDescent="0.25">
      <c r="A964">
        <v>6</v>
      </c>
      <c r="B964" s="382" t="s">
        <v>5863</v>
      </c>
      <c r="C964" t="s">
        <v>5701</v>
      </c>
      <c r="D964" t="s">
        <v>5757</v>
      </c>
      <c r="E964" t="s">
        <v>5727</v>
      </c>
      <c r="F964" t="s">
        <v>150</v>
      </c>
      <c r="G964" t="s">
        <v>153</v>
      </c>
      <c r="H964" t="s">
        <v>153</v>
      </c>
      <c r="I964" t="s">
        <v>151</v>
      </c>
      <c r="J964" t="s">
        <v>5933</v>
      </c>
      <c r="N964" t="e">
        <v>#N/A</v>
      </c>
    </row>
    <row r="965" spans="1:15" hidden="1" x14ac:dyDescent="0.25">
      <c r="A965" t="s">
        <v>5933</v>
      </c>
      <c r="B965" s="382" t="s">
        <v>4011</v>
      </c>
      <c r="C965" s="382" t="s">
        <v>2380</v>
      </c>
      <c r="D965" s="382"/>
      <c r="E965" s="382" t="s">
        <v>2713</v>
      </c>
      <c r="F965" t="s">
        <v>150</v>
      </c>
      <c r="G965" t="s">
        <v>5388</v>
      </c>
      <c r="H965" t="s">
        <v>5388</v>
      </c>
      <c r="I965" t="s">
        <v>151</v>
      </c>
      <c r="J965" t="s">
        <v>5933</v>
      </c>
      <c r="N965" t="e">
        <v>#N/A</v>
      </c>
    </row>
    <row r="966" spans="1:15" hidden="1" x14ac:dyDescent="0.25">
      <c r="A966" t="s">
        <v>5933</v>
      </c>
      <c r="B966" s="382" t="s">
        <v>4012</v>
      </c>
      <c r="C966" t="s">
        <v>2381</v>
      </c>
      <c r="E966" t="s">
        <v>2714</v>
      </c>
      <c r="F966" t="s">
        <v>150</v>
      </c>
      <c r="G966" t="s">
        <v>5388</v>
      </c>
      <c r="H966" t="s">
        <v>5388</v>
      </c>
      <c r="I966" t="s">
        <v>151</v>
      </c>
      <c r="J966" t="s">
        <v>5933</v>
      </c>
      <c r="N966" t="e">
        <v>#N/A</v>
      </c>
    </row>
    <row r="967" spans="1:15" hidden="1" x14ac:dyDescent="0.25">
      <c r="A967" t="s">
        <v>5933</v>
      </c>
      <c r="B967" s="382" t="s">
        <v>4013</v>
      </c>
      <c r="C967" t="s">
        <v>2382</v>
      </c>
      <c r="E967" t="s">
        <v>2715</v>
      </c>
      <c r="F967" t="s">
        <v>150</v>
      </c>
      <c r="G967" s="18" t="s">
        <v>5388</v>
      </c>
      <c r="H967" s="18" t="s">
        <v>153</v>
      </c>
      <c r="I967" t="s">
        <v>151</v>
      </c>
      <c r="J967" t="s">
        <v>5933</v>
      </c>
      <c r="N967" t="e">
        <v>#N/A</v>
      </c>
    </row>
    <row r="968" spans="1:15" hidden="1" x14ac:dyDescent="0.25">
      <c r="A968" t="s">
        <v>5933</v>
      </c>
      <c r="B968" s="382" t="s">
        <v>4014</v>
      </c>
      <c r="C968" t="s">
        <v>2383</v>
      </c>
      <c r="E968" t="s">
        <v>2716</v>
      </c>
      <c r="F968" t="s">
        <v>150</v>
      </c>
      <c r="G968" s="18" t="s">
        <v>5388</v>
      </c>
      <c r="H968" s="18" t="s">
        <v>153</v>
      </c>
      <c r="I968" t="s">
        <v>151</v>
      </c>
      <c r="J968" t="s">
        <v>5933</v>
      </c>
      <c r="N968" t="e">
        <v>#N/A</v>
      </c>
    </row>
    <row r="969" spans="1:15" hidden="1" x14ac:dyDescent="0.25">
      <c r="A969" t="s">
        <v>5933</v>
      </c>
      <c r="B969" s="382" t="s">
        <v>4015</v>
      </c>
      <c r="C969" t="s">
        <v>2384</v>
      </c>
      <c r="E969" t="s">
        <v>2717</v>
      </c>
      <c r="F969" t="s">
        <v>150</v>
      </c>
      <c r="G969" t="s">
        <v>5388</v>
      </c>
      <c r="H969" t="s">
        <v>5388</v>
      </c>
      <c r="I969" t="s">
        <v>151</v>
      </c>
      <c r="J969" t="s">
        <v>5933</v>
      </c>
      <c r="N969" t="e">
        <v>#N/A</v>
      </c>
    </row>
    <row r="970" spans="1:15" hidden="1" x14ac:dyDescent="0.25">
      <c r="A970" t="s">
        <v>5933</v>
      </c>
      <c r="B970" s="382" t="s">
        <v>5538</v>
      </c>
      <c r="C970" t="s">
        <v>4659</v>
      </c>
      <c r="E970" t="s">
        <v>2718</v>
      </c>
      <c r="F970" t="s">
        <v>150</v>
      </c>
      <c r="G970" t="s">
        <v>153</v>
      </c>
      <c r="H970" t="s">
        <v>153</v>
      </c>
      <c r="I970" t="s">
        <v>151</v>
      </c>
      <c r="J970" t="s">
        <v>5933</v>
      </c>
      <c r="N970" t="e">
        <v>#N/A</v>
      </c>
    </row>
    <row r="971" spans="1:15" hidden="1" x14ac:dyDescent="0.25">
      <c r="A971" t="s">
        <v>5933</v>
      </c>
      <c r="B971" s="382" t="s">
        <v>4016</v>
      </c>
      <c r="C971" s="382" t="s">
        <v>2385</v>
      </c>
      <c r="E971" s="382" t="s">
        <v>2718</v>
      </c>
      <c r="F971" t="s">
        <v>150</v>
      </c>
      <c r="G971" t="s">
        <v>153</v>
      </c>
      <c r="H971" t="s">
        <v>153</v>
      </c>
      <c r="I971" t="s">
        <v>151</v>
      </c>
      <c r="J971" t="s">
        <v>5933</v>
      </c>
      <c r="N971" t="s">
        <v>153</v>
      </c>
      <c r="O971" t="s">
        <v>5936</v>
      </c>
    </row>
    <row r="972" spans="1:15" hidden="1" x14ac:dyDescent="0.25">
      <c r="A972" t="s">
        <v>5933</v>
      </c>
      <c r="B972" s="382" t="s">
        <v>4017</v>
      </c>
      <c r="C972" t="s">
        <v>2386</v>
      </c>
      <c r="E972" t="s">
        <v>2719</v>
      </c>
      <c r="F972" t="s">
        <v>150</v>
      </c>
      <c r="G972" t="s">
        <v>77</v>
      </c>
      <c r="H972" s="2" t="s">
        <v>3010</v>
      </c>
      <c r="I972" t="s">
        <v>151</v>
      </c>
      <c r="J972" t="s">
        <v>5933</v>
      </c>
      <c r="N972" t="e">
        <v>#N/A</v>
      </c>
    </row>
    <row r="973" spans="1:15" hidden="1" x14ac:dyDescent="0.25">
      <c r="A973" t="s">
        <v>5933</v>
      </c>
      <c r="B973" s="382" t="s">
        <v>4018</v>
      </c>
      <c r="C973" t="s">
        <v>2387</v>
      </c>
      <c r="E973" t="s">
        <v>2720</v>
      </c>
      <c r="F973" t="s">
        <v>150</v>
      </c>
      <c r="G973" t="s">
        <v>77</v>
      </c>
      <c r="H973" s="2" t="s">
        <v>3009</v>
      </c>
      <c r="I973" t="s">
        <v>151</v>
      </c>
      <c r="J973" t="s">
        <v>5933</v>
      </c>
      <c r="N973" t="e">
        <v>#N/A</v>
      </c>
    </row>
    <row r="974" spans="1:15" hidden="1" x14ac:dyDescent="0.25">
      <c r="A974" t="s">
        <v>5933</v>
      </c>
      <c r="B974" s="382" t="s">
        <v>4767</v>
      </c>
      <c r="C974" t="s">
        <v>4554</v>
      </c>
      <c r="E974" t="s">
        <v>4585</v>
      </c>
      <c r="F974" t="s">
        <v>150</v>
      </c>
      <c r="G974" t="s">
        <v>77</v>
      </c>
      <c r="H974" s="2" t="s">
        <v>3010</v>
      </c>
      <c r="I974" t="s">
        <v>151</v>
      </c>
      <c r="J974" t="s">
        <v>5933</v>
      </c>
      <c r="N974" t="e">
        <v>#N/A</v>
      </c>
    </row>
    <row r="975" spans="1:15" hidden="1" x14ac:dyDescent="0.25">
      <c r="A975" t="s">
        <v>5933</v>
      </c>
      <c r="B975" s="382" t="s">
        <v>5539</v>
      </c>
      <c r="C975" t="s">
        <v>4555</v>
      </c>
      <c r="E975" t="s">
        <v>4586</v>
      </c>
      <c r="F975" t="s">
        <v>150</v>
      </c>
      <c r="G975" t="s">
        <v>77</v>
      </c>
      <c r="H975" s="2" t="s">
        <v>3009</v>
      </c>
      <c r="I975" t="s">
        <v>151</v>
      </c>
      <c r="J975" t="s">
        <v>5933</v>
      </c>
      <c r="N975" t="e">
        <v>#N/A</v>
      </c>
    </row>
    <row r="976" spans="1:15" hidden="1" x14ac:dyDescent="0.25">
      <c r="A976">
        <v>6</v>
      </c>
      <c r="B976" s="382" t="s">
        <v>5864</v>
      </c>
      <c r="C976" t="s">
        <v>5702</v>
      </c>
      <c r="D976" t="s">
        <v>5758</v>
      </c>
      <c r="E976" t="s">
        <v>5255</v>
      </c>
      <c r="F976" t="s">
        <v>150</v>
      </c>
      <c r="G976" t="s">
        <v>153</v>
      </c>
      <c r="H976" t="s">
        <v>153</v>
      </c>
      <c r="I976" t="s">
        <v>151</v>
      </c>
      <c r="J976" t="s">
        <v>5933</v>
      </c>
      <c r="N976" t="s">
        <v>153</v>
      </c>
      <c r="O976" t="s">
        <v>5936</v>
      </c>
    </row>
    <row r="977" spans="1:15" hidden="1" x14ac:dyDescent="0.25">
      <c r="A977">
        <v>6</v>
      </c>
      <c r="B977" s="382" t="s">
        <v>5865</v>
      </c>
      <c r="C977" s="382" t="s">
        <v>5703</v>
      </c>
      <c r="D977" t="s">
        <v>5759</v>
      </c>
      <c r="E977" s="382" t="s">
        <v>5728</v>
      </c>
      <c r="F977" t="s">
        <v>150</v>
      </c>
      <c r="G977" t="s">
        <v>153</v>
      </c>
      <c r="H977" t="s">
        <v>153</v>
      </c>
      <c r="I977" t="s">
        <v>151</v>
      </c>
      <c r="J977" t="s">
        <v>5933</v>
      </c>
      <c r="N977" t="s">
        <v>153</v>
      </c>
      <c r="O977" t="s">
        <v>5936</v>
      </c>
    </row>
    <row r="978" spans="1:15" hidden="1" x14ac:dyDescent="0.25">
      <c r="A978">
        <v>6</v>
      </c>
      <c r="B978" s="382" t="s">
        <v>5866</v>
      </c>
      <c r="C978" t="s">
        <v>5704</v>
      </c>
      <c r="D978" t="s">
        <v>5760</v>
      </c>
      <c r="E978" t="s">
        <v>5729</v>
      </c>
      <c r="F978" t="s">
        <v>150</v>
      </c>
      <c r="G978" t="s">
        <v>153</v>
      </c>
      <c r="H978" t="s">
        <v>153</v>
      </c>
      <c r="I978" t="s">
        <v>151</v>
      </c>
      <c r="J978" t="s">
        <v>5933</v>
      </c>
      <c r="N978" t="s">
        <v>153</v>
      </c>
      <c r="O978" t="s">
        <v>5936</v>
      </c>
    </row>
    <row r="979" spans="1:15" hidden="1" x14ac:dyDescent="0.25">
      <c r="A979" t="s">
        <v>5933</v>
      </c>
      <c r="B979" s="382" t="s">
        <v>5867</v>
      </c>
      <c r="C979" t="s">
        <v>5823</v>
      </c>
      <c r="E979" t="s">
        <v>5797</v>
      </c>
      <c r="F979" t="s">
        <v>150</v>
      </c>
      <c r="G979" t="s">
        <v>153</v>
      </c>
      <c r="H979" t="s">
        <v>153</v>
      </c>
      <c r="I979" t="s">
        <v>151</v>
      </c>
      <c r="J979" t="s">
        <v>5933</v>
      </c>
      <c r="N979" t="s">
        <v>153</v>
      </c>
      <c r="O979" t="s">
        <v>5936</v>
      </c>
    </row>
    <row r="980" spans="1:15" hidden="1" x14ac:dyDescent="0.25">
      <c r="A980" t="s">
        <v>5933</v>
      </c>
      <c r="B980" s="382" t="s">
        <v>5868</v>
      </c>
      <c r="C980" t="s">
        <v>5824</v>
      </c>
      <c r="E980" t="s">
        <v>5798</v>
      </c>
      <c r="F980" t="s">
        <v>150</v>
      </c>
      <c r="G980" t="s">
        <v>153</v>
      </c>
      <c r="H980" t="s">
        <v>153</v>
      </c>
      <c r="I980" t="s">
        <v>151</v>
      </c>
      <c r="J980" t="s">
        <v>5933</v>
      </c>
      <c r="N980" t="s">
        <v>153</v>
      </c>
      <c r="O980" t="s">
        <v>5936</v>
      </c>
    </row>
    <row r="981" spans="1:15" hidden="1" x14ac:dyDescent="0.25">
      <c r="A981" t="s">
        <v>5933</v>
      </c>
      <c r="B981" s="382" t="s">
        <v>5869</v>
      </c>
      <c r="C981" t="s">
        <v>5825</v>
      </c>
      <c r="E981" t="s">
        <v>5799</v>
      </c>
      <c r="F981" t="s">
        <v>150</v>
      </c>
      <c r="G981" t="s">
        <v>153</v>
      </c>
      <c r="H981" t="s">
        <v>153</v>
      </c>
      <c r="I981" t="s">
        <v>151</v>
      </c>
      <c r="J981" t="s">
        <v>5933</v>
      </c>
      <c r="N981" t="s">
        <v>153</v>
      </c>
      <c r="O981" t="s">
        <v>5936</v>
      </c>
    </row>
    <row r="982" spans="1:15" hidden="1" x14ac:dyDescent="0.25">
      <c r="A982" t="s">
        <v>5933</v>
      </c>
      <c r="B982" s="382" t="s">
        <v>5540</v>
      </c>
      <c r="C982" t="s">
        <v>5324</v>
      </c>
      <c r="E982" t="s">
        <v>5369</v>
      </c>
      <c r="F982" t="s">
        <v>150</v>
      </c>
      <c r="G982" t="s">
        <v>49</v>
      </c>
      <c r="H982" s="35" t="s">
        <v>93</v>
      </c>
      <c r="I982" t="s">
        <v>151</v>
      </c>
      <c r="J982" t="s">
        <v>5933</v>
      </c>
      <c r="N982" t="e">
        <v>#N/A</v>
      </c>
    </row>
    <row r="983" spans="1:15" hidden="1" x14ac:dyDescent="0.25">
      <c r="A983" t="s">
        <v>5933</v>
      </c>
      <c r="B983" s="382" t="s">
        <v>4019</v>
      </c>
      <c r="C983" s="382" t="s">
        <v>1187</v>
      </c>
      <c r="D983" s="382"/>
      <c r="E983" s="382" t="s">
        <v>1188</v>
      </c>
      <c r="F983" t="s">
        <v>150</v>
      </c>
      <c r="G983" t="s">
        <v>50</v>
      </c>
      <c r="H983" t="s">
        <v>5580</v>
      </c>
      <c r="I983" t="s">
        <v>151</v>
      </c>
      <c r="J983" t="s">
        <v>5933</v>
      </c>
      <c r="N983" t="s">
        <v>50</v>
      </c>
      <c r="O983" t="s">
        <v>5936</v>
      </c>
    </row>
    <row r="984" spans="1:15" hidden="1" x14ac:dyDescent="0.25">
      <c r="A984" t="s">
        <v>5933</v>
      </c>
      <c r="B984" s="382" t="s">
        <v>4020</v>
      </c>
      <c r="C984" s="382" t="s">
        <v>1189</v>
      </c>
      <c r="E984" s="382" t="s">
        <v>1190</v>
      </c>
      <c r="F984" t="s">
        <v>150</v>
      </c>
      <c r="G984" t="s">
        <v>50</v>
      </c>
      <c r="H984" t="s">
        <v>5580</v>
      </c>
      <c r="I984" t="s">
        <v>151</v>
      </c>
      <c r="J984" t="s">
        <v>5933</v>
      </c>
      <c r="N984" t="e">
        <v>#N/A</v>
      </c>
    </row>
    <row r="985" spans="1:15" hidden="1" x14ac:dyDescent="0.25">
      <c r="A985" t="s">
        <v>5933</v>
      </c>
      <c r="B985" s="382" t="s">
        <v>4021</v>
      </c>
      <c r="C985" s="382" t="s">
        <v>1191</v>
      </c>
      <c r="E985" s="382" t="s">
        <v>1192</v>
      </c>
      <c r="F985" t="s">
        <v>150</v>
      </c>
      <c r="G985" t="s">
        <v>49</v>
      </c>
      <c r="H985" s="35" t="s">
        <v>93</v>
      </c>
      <c r="I985" t="s">
        <v>151</v>
      </c>
      <c r="J985" t="s">
        <v>5933</v>
      </c>
      <c r="N985" t="s">
        <v>49</v>
      </c>
      <c r="O985" t="s">
        <v>5936</v>
      </c>
    </row>
    <row r="986" spans="1:15" hidden="1" x14ac:dyDescent="0.25">
      <c r="A986" t="s">
        <v>5933</v>
      </c>
      <c r="B986" s="382" t="s">
        <v>4022</v>
      </c>
      <c r="C986" t="s">
        <v>1193</v>
      </c>
      <c r="E986" t="s">
        <v>1194</v>
      </c>
      <c r="F986" t="s">
        <v>150</v>
      </c>
      <c r="G986" t="s">
        <v>49</v>
      </c>
      <c r="H986" s="35" t="s">
        <v>93</v>
      </c>
      <c r="I986" t="s">
        <v>151</v>
      </c>
      <c r="J986" t="s">
        <v>5933</v>
      </c>
      <c r="N986" t="s">
        <v>49</v>
      </c>
      <c r="O986" t="s">
        <v>5936</v>
      </c>
    </row>
    <row r="987" spans="1:15" hidden="1" x14ac:dyDescent="0.25">
      <c r="A987" t="s">
        <v>5933</v>
      </c>
      <c r="B987" s="382" t="s">
        <v>4023</v>
      </c>
      <c r="C987" t="s">
        <v>4024</v>
      </c>
      <c r="E987" t="s">
        <v>4025</v>
      </c>
      <c r="F987" t="s">
        <v>150</v>
      </c>
      <c r="G987" t="s">
        <v>49</v>
      </c>
      <c r="H987" s="35" t="s">
        <v>93</v>
      </c>
      <c r="I987" t="s">
        <v>151</v>
      </c>
      <c r="J987" t="s">
        <v>5933</v>
      </c>
      <c r="N987" t="e">
        <v>#N/A</v>
      </c>
    </row>
    <row r="988" spans="1:15" hidden="1" x14ac:dyDescent="0.25">
      <c r="A988" t="s">
        <v>5933</v>
      </c>
      <c r="B988" s="382" t="s">
        <v>4026</v>
      </c>
      <c r="C988" s="382" t="s">
        <v>4027</v>
      </c>
      <c r="D988" s="382"/>
      <c r="E988" s="382" t="s">
        <v>4028</v>
      </c>
      <c r="F988" t="s">
        <v>150</v>
      </c>
      <c r="G988" t="s">
        <v>51</v>
      </c>
      <c r="H988" t="s">
        <v>51</v>
      </c>
      <c r="I988" t="s">
        <v>151</v>
      </c>
      <c r="J988" t="s">
        <v>5933</v>
      </c>
      <c r="N988" t="e">
        <v>#N/A</v>
      </c>
    </row>
    <row r="989" spans="1:15" hidden="1" x14ac:dyDescent="0.25">
      <c r="A989" t="s">
        <v>5933</v>
      </c>
      <c r="B989" s="382" t="s">
        <v>4029</v>
      </c>
      <c r="C989" t="s">
        <v>4030</v>
      </c>
      <c r="E989" t="s">
        <v>4031</v>
      </c>
      <c r="F989" t="s">
        <v>150</v>
      </c>
      <c r="G989" t="s">
        <v>153</v>
      </c>
      <c r="H989" t="s">
        <v>153</v>
      </c>
      <c r="I989" t="s">
        <v>151</v>
      </c>
      <c r="J989" t="s">
        <v>5933</v>
      </c>
      <c r="N989" t="s">
        <v>153</v>
      </c>
      <c r="O989" t="s">
        <v>5936</v>
      </c>
    </row>
    <row r="990" spans="1:15" s="315" customFormat="1" hidden="1" x14ac:dyDescent="0.25">
      <c r="A990" s="315" t="s">
        <v>5933</v>
      </c>
      <c r="B990" s="450" t="s">
        <v>5870</v>
      </c>
      <c r="C990" s="315" t="s">
        <v>5826</v>
      </c>
      <c r="E990" s="315" t="s">
        <v>5800</v>
      </c>
      <c r="F990" s="315" t="s">
        <v>150</v>
      </c>
      <c r="G990" t="s">
        <v>153</v>
      </c>
      <c r="H990" t="s">
        <v>153</v>
      </c>
      <c r="I990" t="s">
        <v>151</v>
      </c>
      <c r="J990" t="s">
        <v>5933</v>
      </c>
      <c r="K990"/>
      <c r="L990"/>
      <c r="N990" s="315" t="s">
        <v>153</v>
      </c>
      <c r="O990" s="315" t="s">
        <v>5936</v>
      </c>
    </row>
    <row r="991" spans="1:15" hidden="1" x14ac:dyDescent="0.25">
      <c r="A991" t="s">
        <v>5934</v>
      </c>
      <c r="B991" s="382" t="s">
        <v>4032</v>
      </c>
      <c r="C991" t="s">
        <v>1196</v>
      </c>
      <c r="E991" t="s">
        <v>1195</v>
      </c>
      <c r="F991" t="s">
        <v>150</v>
      </c>
      <c r="G991" t="s">
        <v>155</v>
      </c>
      <c r="H991" t="s">
        <v>663</v>
      </c>
      <c r="I991" t="s">
        <v>32</v>
      </c>
      <c r="J991" t="s">
        <v>5934</v>
      </c>
      <c r="N991" t="e">
        <v>#N/A</v>
      </c>
    </row>
    <row r="992" spans="1:15" hidden="1" x14ac:dyDescent="0.25">
      <c r="A992" t="s">
        <v>5934</v>
      </c>
      <c r="B992" s="382" t="s">
        <v>4033</v>
      </c>
      <c r="C992" t="s">
        <v>1198</v>
      </c>
      <c r="E992" t="s">
        <v>1197</v>
      </c>
      <c r="F992" t="s">
        <v>150</v>
      </c>
      <c r="G992" t="s">
        <v>1708</v>
      </c>
      <c r="H992" t="s">
        <v>1404</v>
      </c>
      <c r="I992" t="s">
        <v>32</v>
      </c>
      <c r="J992" t="s">
        <v>5934</v>
      </c>
      <c r="N992" t="e">
        <v>#N/A</v>
      </c>
    </row>
    <row r="993" spans="1:14" hidden="1" x14ac:dyDescent="0.25">
      <c r="A993" t="s">
        <v>5934</v>
      </c>
      <c r="B993" s="382" t="s">
        <v>4034</v>
      </c>
      <c r="C993" t="s">
        <v>1201</v>
      </c>
      <c r="E993" t="s">
        <v>1202</v>
      </c>
      <c r="F993" t="s">
        <v>150</v>
      </c>
      <c r="G993" t="s">
        <v>34</v>
      </c>
      <c r="H993" t="s">
        <v>1752</v>
      </c>
      <c r="I993" t="s">
        <v>32</v>
      </c>
      <c r="J993" t="s">
        <v>5934</v>
      </c>
      <c r="N993" t="e">
        <v>#N/A</v>
      </c>
    </row>
    <row r="994" spans="1:14" hidden="1" x14ac:dyDescent="0.25">
      <c r="A994" t="s">
        <v>5934</v>
      </c>
      <c r="B994" s="382" t="s">
        <v>4035</v>
      </c>
      <c r="C994" t="s">
        <v>2388</v>
      </c>
      <c r="E994" t="s">
        <v>2721</v>
      </c>
      <c r="F994" t="s">
        <v>150</v>
      </c>
      <c r="G994" t="s">
        <v>2721</v>
      </c>
      <c r="H994" t="s">
        <v>4629</v>
      </c>
      <c r="I994" t="s">
        <v>32</v>
      </c>
      <c r="J994" t="s">
        <v>5934</v>
      </c>
      <c r="N994" t="e">
        <v>#N/A</v>
      </c>
    </row>
    <row r="995" spans="1:14" hidden="1" x14ac:dyDescent="0.25">
      <c r="A995" t="s">
        <v>5934</v>
      </c>
      <c r="B995" s="382" t="s">
        <v>4036</v>
      </c>
      <c r="C995" t="s">
        <v>1205</v>
      </c>
      <c r="E995" t="s">
        <v>1204</v>
      </c>
      <c r="F995" t="s">
        <v>150</v>
      </c>
      <c r="G995" t="s">
        <v>59</v>
      </c>
      <c r="H995" t="s">
        <v>1753</v>
      </c>
      <c r="I995" t="s">
        <v>32</v>
      </c>
      <c r="J995" t="s">
        <v>5934</v>
      </c>
      <c r="N995" t="e">
        <v>#N/A</v>
      </c>
    </row>
    <row r="996" spans="1:14" hidden="1" x14ac:dyDescent="0.25">
      <c r="A996" t="s">
        <v>5934</v>
      </c>
      <c r="B996" s="382" t="s">
        <v>4037</v>
      </c>
      <c r="C996" t="s">
        <v>4038</v>
      </c>
      <c r="E996" t="s">
        <v>4039</v>
      </c>
      <c r="F996" t="s">
        <v>150</v>
      </c>
      <c r="G996" t="s">
        <v>35</v>
      </c>
      <c r="H996" s="18" t="s">
        <v>1703</v>
      </c>
      <c r="I996" t="s">
        <v>32</v>
      </c>
      <c r="J996" t="s">
        <v>5934</v>
      </c>
      <c r="N996" t="e">
        <v>#N/A</v>
      </c>
    </row>
    <row r="997" spans="1:14" hidden="1" x14ac:dyDescent="0.25">
      <c r="A997" t="s">
        <v>5934</v>
      </c>
      <c r="B997" s="382" t="s">
        <v>4040</v>
      </c>
      <c r="C997" t="s">
        <v>4041</v>
      </c>
      <c r="E997" t="s">
        <v>4042</v>
      </c>
      <c r="F997" t="s">
        <v>150</v>
      </c>
      <c r="G997" t="s">
        <v>35</v>
      </c>
      <c r="H997" s="18" t="s">
        <v>1703</v>
      </c>
      <c r="I997" t="s">
        <v>32</v>
      </c>
      <c r="J997" t="s">
        <v>5934</v>
      </c>
      <c r="N997" t="e">
        <v>#N/A</v>
      </c>
    </row>
    <row r="998" spans="1:14" hidden="1" x14ac:dyDescent="0.25">
      <c r="A998" t="s">
        <v>5934</v>
      </c>
      <c r="B998" s="382" t="s">
        <v>4043</v>
      </c>
      <c r="C998" t="s">
        <v>1389</v>
      </c>
      <c r="E998" t="s">
        <v>1390</v>
      </c>
      <c r="F998" t="s">
        <v>150</v>
      </c>
      <c r="G998" t="s">
        <v>1207</v>
      </c>
      <c r="H998" t="s">
        <v>1634</v>
      </c>
      <c r="I998" t="s">
        <v>32</v>
      </c>
      <c r="J998" t="s">
        <v>5934</v>
      </c>
      <c r="N998" t="e">
        <v>#N/A</v>
      </c>
    </row>
    <row r="999" spans="1:14" hidden="1" x14ac:dyDescent="0.25">
      <c r="A999" t="s">
        <v>5934</v>
      </c>
      <c r="B999" s="382" t="s">
        <v>4044</v>
      </c>
      <c r="C999" s="382" t="s">
        <v>4045</v>
      </c>
      <c r="E999" s="382" t="s">
        <v>3014</v>
      </c>
      <c r="F999" t="s">
        <v>150</v>
      </c>
      <c r="G999" t="s">
        <v>1207</v>
      </c>
      <c r="H999" t="s">
        <v>1634</v>
      </c>
      <c r="I999" t="s">
        <v>32</v>
      </c>
      <c r="J999" t="s">
        <v>5934</v>
      </c>
      <c r="N999" t="e">
        <v>#N/A</v>
      </c>
    </row>
    <row r="1000" spans="1:14" hidden="1" x14ac:dyDescent="0.25">
      <c r="A1000" t="s">
        <v>5935</v>
      </c>
      <c r="B1000" s="382" t="s">
        <v>4847</v>
      </c>
      <c r="C1000" t="s">
        <v>4660</v>
      </c>
      <c r="E1000" t="s">
        <v>4684</v>
      </c>
      <c r="F1000" t="s">
        <v>4751</v>
      </c>
      <c r="G1000" t="s">
        <v>4752</v>
      </c>
      <c r="H1000" t="s">
        <v>4752</v>
      </c>
      <c r="J1000" t="s">
        <v>5935</v>
      </c>
    </row>
    <row r="1001" spans="1:14" hidden="1" x14ac:dyDescent="0.25">
      <c r="A1001" t="s">
        <v>5935</v>
      </c>
      <c r="B1001" s="382" t="s">
        <v>4768</v>
      </c>
      <c r="C1001" s="382" t="s">
        <v>3008</v>
      </c>
      <c r="E1001" s="382" t="s">
        <v>707</v>
      </c>
      <c r="F1001" t="s">
        <v>4751</v>
      </c>
      <c r="G1001" t="s">
        <v>4752</v>
      </c>
      <c r="H1001" t="s">
        <v>4752</v>
      </c>
      <c r="J1001" t="s">
        <v>5935</v>
      </c>
    </row>
    <row r="1002" spans="1:14" hidden="1" x14ac:dyDescent="0.25">
      <c r="A1002" t="s">
        <v>5935</v>
      </c>
      <c r="B1002" s="382" t="s">
        <v>4046</v>
      </c>
      <c r="C1002" t="s">
        <v>2389</v>
      </c>
      <c r="E1002" t="s">
        <v>707</v>
      </c>
      <c r="F1002" t="s">
        <v>4751</v>
      </c>
      <c r="G1002" t="s">
        <v>4752</v>
      </c>
      <c r="H1002" t="s">
        <v>4752</v>
      </c>
      <c r="J1002" t="s">
        <v>5935</v>
      </c>
    </row>
    <row r="1003" spans="1:14" hidden="1" x14ac:dyDescent="0.25">
      <c r="A1003" t="s">
        <v>5935</v>
      </c>
      <c r="B1003" s="382" t="s">
        <v>4769</v>
      </c>
      <c r="C1003" t="s">
        <v>4736</v>
      </c>
      <c r="E1003" t="s">
        <v>4684</v>
      </c>
      <c r="F1003" t="s">
        <v>4751</v>
      </c>
      <c r="G1003" t="s">
        <v>4752</v>
      </c>
      <c r="H1003" t="s">
        <v>4752</v>
      </c>
      <c r="J1003" t="s">
        <v>5935</v>
      </c>
    </row>
    <row r="1004" spans="1:14" hidden="1" x14ac:dyDescent="0.25">
      <c r="A1004" t="s">
        <v>5935</v>
      </c>
      <c r="B1004" s="382" t="s">
        <v>4048</v>
      </c>
      <c r="C1004" t="s">
        <v>2390</v>
      </c>
      <c r="E1004" t="s">
        <v>2722</v>
      </c>
      <c r="F1004" t="s">
        <v>4751</v>
      </c>
      <c r="G1004" t="s">
        <v>4752</v>
      </c>
      <c r="H1004" t="s">
        <v>4752</v>
      </c>
      <c r="J1004" t="s">
        <v>5935</v>
      </c>
    </row>
    <row r="1005" spans="1:14" hidden="1" x14ac:dyDescent="0.25">
      <c r="A1005" t="s">
        <v>5935</v>
      </c>
      <c r="B1005" s="382" t="s">
        <v>4848</v>
      </c>
      <c r="C1005" t="s">
        <v>4661</v>
      </c>
      <c r="E1005" t="s">
        <v>4684</v>
      </c>
      <c r="F1005" t="s">
        <v>4751</v>
      </c>
      <c r="G1005" t="s">
        <v>4753</v>
      </c>
      <c r="H1005" t="s">
        <v>4753</v>
      </c>
      <c r="J1005" t="s">
        <v>5935</v>
      </c>
    </row>
    <row r="1006" spans="1:14" hidden="1" x14ac:dyDescent="0.25">
      <c r="A1006" t="s">
        <v>5935</v>
      </c>
      <c r="B1006" s="382" t="s">
        <v>4049</v>
      </c>
      <c r="C1006" t="s">
        <v>2391</v>
      </c>
      <c r="E1006" t="s">
        <v>707</v>
      </c>
      <c r="F1006" t="s">
        <v>4751</v>
      </c>
      <c r="G1006" t="s">
        <v>4753</v>
      </c>
      <c r="H1006" t="s">
        <v>4753</v>
      </c>
      <c r="J1006" t="s">
        <v>5935</v>
      </c>
    </row>
    <row r="1007" spans="1:14" hidden="1" x14ac:dyDescent="0.25">
      <c r="A1007" t="s">
        <v>5935</v>
      </c>
      <c r="B1007" s="382" t="s">
        <v>4770</v>
      </c>
      <c r="C1007" t="s">
        <v>4737</v>
      </c>
      <c r="E1007" t="s">
        <v>4684</v>
      </c>
      <c r="F1007" t="s">
        <v>4751</v>
      </c>
      <c r="G1007" t="s">
        <v>4753</v>
      </c>
      <c r="H1007" t="s">
        <v>4753</v>
      </c>
      <c r="J1007" t="s">
        <v>5935</v>
      </c>
    </row>
    <row r="1008" spans="1:14" hidden="1" x14ac:dyDescent="0.25">
      <c r="A1008" t="s">
        <v>5935</v>
      </c>
      <c r="B1008" s="382" t="s">
        <v>4771</v>
      </c>
      <c r="C1008" t="s">
        <v>4556</v>
      </c>
      <c r="E1008" t="s">
        <v>707</v>
      </c>
      <c r="F1008" t="s">
        <v>4751</v>
      </c>
      <c r="G1008" t="s">
        <v>4753</v>
      </c>
      <c r="H1008" t="s">
        <v>4753</v>
      </c>
      <c r="J1008" t="s">
        <v>5935</v>
      </c>
    </row>
    <row r="1009" spans="1:10" hidden="1" x14ac:dyDescent="0.25">
      <c r="A1009" t="s">
        <v>5935</v>
      </c>
      <c r="B1009" s="382" t="s">
        <v>4051</v>
      </c>
      <c r="C1009" t="s">
        <v>2392</v>
      </c>
      <c r="E1009" t="s">
        <v>2723</v>
      </c>
      <c r="F1009" t="s">
        <v>4751</v>
      </c>
      <c r="G1009" t="s">
        <v>4753</v>
      </c>
      <c r="H1009" t="s">
        <v>4753</v>
      </c>
      <c r="J1009" t="s">
        <v>5935</v>
      </c>
    </row>
    <row r="1010" spans="1:10" hidden="1" x14ac:dyDescent="0.25">
      <c r="A1010" t="s">
        <v>5931</v>
      </c>
      <c r="B1010" s="382" t="s">
        <v>5541</v>
      </c>
      <c r="C1010" t="s">
        <v>4487</v>
      </c>
      <c r="E1010" t="s">
        <v>2725</v>
      </c>
      <c r="F1010" t="s">
        <v>4754</v>
      </c>
      <c r="G1010" t="s">
        <v>4047</v>
      </c>
      <c r="H1010" t="s">
        <v>4047</v>
      </c>
      <c r="J1010" t="s">
        <v>5931</v>
      </c>
    </row>
    <row r="1011" spans="1:10" hidden="1" x14ac:dyDescent="0.25">
      <c r="A1011" t="s">
        <v>5931</v>
      </c>
      <c r="B1011" s="382" t="s">
        <v>5542</v>
      </c>
      <c r="C1011" t="s">
        <v>5325</v>
      </c>
      <c r="E1011" t="s">
        <v>2728</v>
      </c>
      <c r="F1011" t="s">
        <v>4754</v>
      </c>
      <c r="G1011" t="s">
        <v>4047</v>
      </c>
      <c r="H1011" t="s">
        <v>4047</v>
      </c>
      <c r="J1011" t="s">
        <v>5931</v>
      </c>
    </row>
    <row r="1012" spans="1:10" hidden="1" x14ac:dyDescent="0.25">
      <c r="A1012" t="s">
        <v>5931</v>
      </c>
      <c r="B1012" s="382" t="s">
        <v>4052</v>
      </c>
      <c r="C1012" t="s">
        <v>3030</v>
      </c>
      <c r="E1012" t="s">
        <v>2724</v>
      </c>
      <c r="F1012" t="s">
        <v>4754</v>
      </c>
      <c r="G1012" t="s">
        <v>4047</v>
      </c>
      <c r="H1012" t="s">
        <v>4047</v>
      </c>
      <c r="J1012" t="s">
        <v>5931</v>
      </c>
    </row>
    <row r="1013" spans="1:10" hidden="1" x14ac:dyDescent="0.25">
      <c r="A1013" t="s">
        <v>5931</v>
      </c>
      <c r="B1013" s="382" t="s">
        <v>4053</v>
      </c>
      <c r="C1013" t="s">
        <v>2393</v>
      </c>
      <c r="E1013" t="s">
        <v>2724</v>
      </c>
      <c r="F1013" t="s">
        <v>4754</v>
      </c>
      <c r="G1013" t="s">
        <v>4047</v>
      </c>
      <c r="H1013" t="s">
        <v>4047</v>
      </c>
      <c r="J1013" t="s">
        <v>5931</v>
      </c>
    </row>
    <row r="1014" spans="1:10" hidden="1" x14ac:dyDescent="0.25">
      <c r="A1014" t="s">
        <v>5931</v>
      </c>
      <c r="B1014" s="382" t="s">
        <v>4054</v>
      </c>
      <c r="C1014" t="s">
        <v>2394</v>
      </c>
      <c r="E1014" t="s">
        <v>2725</v>
      </c>
      <c r="F1014" t="s">
        <v>4754</v>
      </c>
      <c r="G1014" t="s">
        <v>4047</v>
      </c>
      <c r="H1014" t="s">
        <v>4047</v>
      </c>
      <c r="J1014" t="s">
        <v>5931</v>
      </c>
    </row>
    <row r="1015" spans="1:10" hidden="1" x14ac:dyDescent="0.25">
      <c r="A1015" t="s">
        <v>5931</v>
      </c>
      <c r="B1015" s="382" t="s">
        <v>4055</v>
      </c>
      <c r="C1015" t="s">
        <v>4056</v>
      </c>
      <c r="E1015" t="s">
        <v>4057</v>
      </c>
      <c r="F1015" t="s">
        <v>4754</v>
      </c>
      <c r="G1015" t="s">
        <v>4047</v>
      </c>
      <c r="H1015" t="s">
        <v>4047</v>
      </c>
      <c r="J1015" t="s">
        <v>5931</v>
      </c>
    </row>
    <row r="1016" spans="1:10" hidden="1" x14ac:dyDescent="0.25">
      <c r="A1016" t="s">
        <v>5931</v>
      </c>
      <c r="B1016" s="382" t="s">
        <v>4058</v>
      </c>
      <c r="C1016" t="s">
        <v>4059</v>
      </c>
      <c r="E1016" t="s">
        <v>4057</v>
      </c>
      <c r="F1016" t="s">
        <v>4754</v>
      </c>
      <c r="G1016" t="s">
        <v>4047</v>
      </c>
      <c r="H1016" t="s">
        <v>4047</v>
      </c>
      <c r="J1016" t="s">
        <v>5931</v>
      </c>
    </row>
    <row r="1017" spans="1:10" hidden="1" x14ac:dyDescent="0.25">
      <c r="A1017" t="s">
        <v>5931</v>
      </c>
      <c r="B1017" s="382" t="s">
        <v>4060</v>
      </c>
      <c r="C1017" t="s">
        <v>4061</v>
      </c>
      <c r="E1017" t="s">
        <v>2726</v>
      </c>
      <c r="F1017" t="s">
        <v>4754</v>
      </c>
      <c r="G1017" t="s">
        <v>4047</v>
      </c>
      <c r="H1017" t="s">
        <v>4047</v>
      </c>
      <c r="J1017" t="s">
        <v>5931</v>
      </c>
    </row>
    <row r="1018" spans="1:10" hidden="1" x14ac:dyDescent="0.25">
      <c r="A1018" t="s">
        <v>5931</v>
      </c>
      <c r="B1018" s="382" t="s">
        <v>4062</v>
      </c>
      <c r="C1018" t="s">
        <v>2395</v>
      </c>
      <c r="E1018" t="s">
        <v>2726</v>
      </c>
      <c r="F1018" t="s">
        <v>4754</v>
      </c>
      <c r="G1018" t="s">
        <v>4047</v>
      </c>
      <c r="H1018" t="s">
        <v>4047</v>
      </c>
      <c r="J1018" t="s">
        <v>5931</v>
      </c>
    </row>
    <row r="1019" spans="1:10" hidden="1" x14ac:dyDescent="0.25">
      <c r="A1019" t="s">
        <v>5931</v>
      </c>
      <c r="B1019" s="382" t="s">
        <v>4063</v>
      </c>
      <c r="C1019" t="s">
        <v>4064</v>
      </c>
      <c r="E1019" t="s">
        <v>4065</v>
      </c>
      <c r="F1019" t="s">
        <v>4754</v>
      </c>
      <c r="G1019" t="s">
        <v>4047</v>
      </c>
      <c r="H1019" t="s">
        <v>4047</v>
      </c>
      <c r="J1019" t="s">
        <v>5931</v>
      </c>
    </row>
    <row r="1020" spans="1:10" hidden="1" x14ac:dyDescent="0.25">
      <c r="A1020" t="s">
        <v>5931</v>
      </c>
      <c r="B1020" s="382" t="s">
        <v>4066</v>
      </c>
      <c r="C1020" t="s">
        <v>3031</v>
      </c>
      <c r="E1020" t="s">
        <v>3032</v>
      </c>
      <c r="F1020" t="s">
        <v>4754</v>
      </c>
      <c r="G1020" t="s">
        <v>4047</v>
      </c>
      <c r="H1020" t="s">
        <v>4047</v>
      </c>
      <c r="J1020" t="s">
        <v>5931</v>
      </c>
    </row>
    <row r="1021" spans="1:10" hidden="1" x14ac:dyDescent="0.25">
      <c r="A1021" t="s">
        <v>5931</v>
      </c>
      <c r="B1021" s="382" t="s">
        <v>4067</v>
      </c>
      <c r="C1021" t="s">
        <v>4068</v>
      </c>
      <c r="E1021" t="s">
        <v>4069</v>
      </c>
      <c r="F1021" t="s">
        <v>4754</v>
      </c>
      <c r="G1021" t="s">
        <v>4047</v>
      </c>
      <c r="H1021" t="s">
        <v>4047</v>
      </c>
      <c r="J1021" t="s">
        <v>5931</v>
      </c>
    </row>
    <row r="1022" spans="1:10" hidden="1" x14ac:dyDescent="0.25">
      <c r="A1022" t="s">
        <v>5931</v>
      </c>
      <c r="B1022" s="382" t="s">
        <v>4070</v>
      </c>
      <c r="C1022" t="s">
        <v>4071</v>
      </c>
      <c r="E1022" t="s">
        <v>4069</v>
      </c>
      <c r="F1022" t="s">
        <v>4754</v>
      </c>
      <c r="G1022" t="s">
        <v>4047</v>
      </c>
      <c r="H1022" t="s">
        <v>4047</v>
      </c>
      <c r="J1022" t="s">
        <v>5931</v>
      </c>
    </row>
    <row r="1023" spans="1:10" hidden="1" x14ac:dyDescent="0.25">
      <c r="A1023" t="s">
        <v>5931</v>
      </c>
      <c r="B1023" s="382" t="s">
        <v>4072</v>
      </c>
      <c r="C1023" t="s">
        <v>4073</v>
      </c>
      <c r="E1023" t="s">
        <v>2727</v>
      </c>
      <c r="F1023" t="s">
        <v>4754</v>
      </c>
      <c r="G1023" t="s">
        <v>4047</v>
      </c>
      <c r="H1023" t="s">
        <v>4047</v>
      </c>
      <c r="J1023" t="s">
        <v>5931</v>
      </c>
    </row>
    <row r="1024" spans="1:10" hidden="1" x14ac:dyDescent="0.25">
      <c r="A1024" t="s">
        <v>5931</v>
      </c>
      <c r="B1024" s="382" t="s">
        <v>4074</v>
      </c>
      <c r="C1024" t="s">
        <v>2396</v>
      </c>
      <c r="E1024" t="s">
        <v>2727</v>
      </c>
      <c r="F1024" t="s">
        <v>4754</v>
      </c>
      <c r="G1024" t="s">
        <v>4047</v>
      </c>
      <c r="H1024" t="s">
        <v>4047</v>
      </c>
      <c r="J1024" t="s">
        <v>5931</v>
      </c>
    </row>
    <row r="1025" spans="1:10" hidden="1" x14ac:dyDescent="0.25">
      <c r="A1025" t="s">
        <v>5931</v>
      </c>
      <c r="B1025" s="382" t="s">
        <v>4075</v>
      </c>
      <c r="C1025" t="s">
        <v>2397</v>
      </c>
      <c r="E1025" t="s">
        <v>2728</v>
      </c>
      <c r="F1025" t="s">
        <v>4754</v>
      </c>
      <c r="G1025" t="s">
        <v>4047</v>
      </c>
      <c r="H1025" t="s">
        <v>4047</v>
      </c>
      <c r="J1025" t="s">
        <v>5931</v>
      </c>
    </row>
    <row r="1026" spans="1:10" hidden="1" x14ac:dyDescent="0.25">
      <c r="A1026" t="s">
        <v>5931</v>
      </c>
      <c r="B1026" s="382" t="s">
        <v>4076</v>
      </c>
      <c r="C1026" s="382" t="s">
        <v>2398</v>
      </c>
      <c r="E1026" s="382" t="s">
        <v>2728</v>
      </c>
      <c r="F1026" t="s">
        <v>4754</v>
      </c>
      <c r="G1026" t="s">
        <v>4047</v>
      </c>
      <c r="H1026" t="s">
        <v>4047</v>
      </c>
      <c r="J1026" t="s">
        <v>5931</v>
      </c>
    </row>
    <row r="1027" spans="1:10" hidden="1" x14ac:dyDescent="0.25">
      <c r="A1027" t="s">
        <v>5931</v>
      </c>
      <c r="B1027" s="382" t="s">
        <v>4077</v>
      </c>
      <c r="C1027" t="s">
        <v>4078</v>
      </c>
      <c r="E1027" t="s">
        <v>2728</v>
      </c>
      <c r="F1027" t="s">
        <v>4754</v>
      </c>
      <c r="G1027" t="s">
        <v>4047</v>
      </c>
      <c r="H1027" t="s">
        <v>4047</v>
      </c>
      <c r="J1027" t="s">
        <v>5931</v>
      </c>
    </row>
    <row r="1028" spans="1:10" hidden="1" x14ac:dyDescent="0.25">
      <c r="A1028" t="s">
        <v>5931</v>
      </c>
      <c r="B1028" s="382" t="s">
        <v>5543</v>
      </c>
      <c r="C1028" s="382" t="s">
        <v>4488</v>
      </c>
      <c r="E1028" s="382" t="s">
        <v>2725</v>
      </c>
      <c r="F1028" t="s">
        <v>4754</v>
      </c>
      <c r="G1028" t="s">
        <v>4050</v>
      </c>
      <c r="H1028" t="s">
        <v>4050</v>
      </c>
      <c r="J1028" t="s">
        <v>5931</v>
      </c>
    </row>
    <row r="1029" spans="1:10" hidden="1" x14ac:dyDescent="0.25">
      <c r="A1029" t="s">
        <v>5931</v>
      </c>
      <c r="B1029" s="382" t="s">
        <v>5544</v>
      </c>
      <c r="C1029" t="s">
        <v>5326</v>
      </c>
      <c r="E1029" t="s">
        <v>2730</v>
      </c>
      <c r="F1029" t="s">
        <v>4754</v>
      </c>
      <c r="G1029" t="s">
        <v>4050</v>
      </c>
      <c r="H1029" t="s">
        <v>4050</v>
      </c>
      <c r="J1029" t="s">
        <v>5931</v>
      </c>
    </row>
    <row r="1030" spans="1:10" hidden="1" x14ac:dyDescent="0.25">
      <c r="A1030" t="s">
        <v>5931</v>
      </c>
      <c r="B1030" s="382" t="s">
        <v>5545</v>
      </c>
      <c r="C1030" t="s">
        <v>5327</v>
      </c>
      <c r="E1030" t="s">
        <v>5370</v>
      </c>
      <c r="F1030" t="s">
        <v>4754</v>
      </c>
      <c r="G1030" t="s">
        <v>4050</v>
      </c>
      <c r="H1030" t="s">
        <v>4050</v>
      </c>
      <c r="J1030" t="s">
        <v>5931</v>
      </c>
    </row>
    <row r="1031" spans="1:10" hidden="1" x14ac:dyDescent="0.25">
      <c r="A1031" t="s">
        <v>5931</v>
      </c>
      <c r="B1031" s="382" t="s">
        <v>4079</v>
      </c>
      <c r="C1031" t="s">
        <v>4080</v>
      </c>
      <c r="E1031" t="s">
        <v>2724</v>
      </c>
      <c r="F1031" t="s">
        <v>4754</v>
      </c>
      <c r="G1031" t="s">
        <v>4050</v>
      </c>
      <c r="H1031" t="s">
        <v>4050</v>
      </c>
      <c r="J1031" t="s">
        <v>5931</v>
      </c>
    </row>
    <row r="1032" spans="1:10" hidden="1" x14ac:dyDescent="0.25">
      <c r="A1032" t="s">
        <v>5931</v>
      </c>
      <c r="B1032" s="382" t="s">
        <v>4081</v>
      </c>
      <c r="C1032" t="s">
        <v>2399</v>
      </c>
      <c r="E1032" t="s">
        <v>2724</v>
      </c>
      <c r="F1032" t="s">
        <v>4754</v>
      </c>
      <c r="G1032" t="s">
        <v>4050</v>
      </c>
      <c r="H1032" t="s">
        <v>4050</v>
      </c>
      <c r="J1032" t="s">
        <v>5931</v>
      </c>
    </row>
    <row r="1033" spans="1:10" hidden="1" x14ac:dyDescent="0.25">
      <c r="A1033" t="s">
        <v>5931</v>
      </c>
      <c r="B1033" s="382" t="s">
        <v>4082</v>
      </c>
      <c r="C1033" t="s">
        <v>4083</v>
      </c>
      <c r="E1033" t="s">
        <v>4084</v>
      </c>
      <c r="F1033" t="s">
        <v>4754</v>
      </c>
      <c r="G1033" t="s">
        <v>4050</v>
      </c>
      <c r="H1033" t="s">
        <v>4050</v>
      </c>
      <c r="J1033" t="s">
        <v>5931</v>
      </c>
    </row>
    <row r="1034" spans="1:10" hidden="1" x14ac:dyDescent="0.25">
      <c r="A1034" t="s">
        <v>5931</v>
      </c>
      <c r="B1034" s="382" t="s">
        <v>4085</v>
      </c>
      <c r="C1034" t="s">
        <v>2400</v>
      </c>
      <c r="E1034" t="s">
        <v>2725</v>
      </c>
      <c r="F1034" t="s">
        <v>4754</v>
      </c>
      <c r="G1034" t="s">
        <v>4050</v>
      </c>
      <c r="H1034" t="s">
        <v>4050</v>
      </c>
      <c r="J1034" t="s">
        <v>5931</v>
      </c>
    </row>
    <row r="1035" spans="1:10" hidden="1" x14ac:dyDescent="0.25">
      <c r="A1035" t="s">
        <v>5931</v>
      </c>
      <c r="B1035" s="382" t="s">
        <v>4086</v>
      </c>
      <c r="C1035" t="s">
        <v>4087</v>
      </c>
      <c r="E1035" t="s">
        <v>4088</v>
      </c>
      <c r="F1035" t="s">
        <v>4754</v>
      </c>
      <c r="G1035" t="s">
        <v>4050</v>
      </c>
      <c r="H1035" t="s">
        <v>4050</v>
      </c>
      <c r="J1035" t="s">
        <v>5931</v>
      </c>
    </row>
    <row r="1036" spans="1:10" hidden="1" x14ac:dyDescent="0.25">
      <c r="A1036" t="s">
        <v>5931</v>
      </c>
      <c r="B1036" s="382" t="s">
        <v>4089</v>
      </c>
      <c r="C1036" t="s">
        <v>4090</v>
      </c>
      <c r="E1036" t="s">
        <v>4088</v>
      </c>
      <c r="F1036" t="s">
        <v>4754</v>
      </c>
      <c r="G1036" t="s">
        <v>4050</v>
      </c>
      <c r="H1036" t="s">
        <v>4050</v>
      </c>
      <c r="J1036" t="s">
        <v>5931</v>
      </c>
    </row>
    <row r="1037" spans="1:10" hidden="1" x14ac:dyDescent="0.25">
      <c r="A1037" t="s">
        <v>5931</v>
      </c>
      <c r="B1037" s="382" t="s">
        <v>4091</v>
      </c>
      <c r="C1037" t="s">
        <v>4092</v>
      </c>
      <c r="E1037" t="s">
        <v>2729</v>
      </c>
      <c r="F1037" t="s">
        <v>4754</v>
      </c>
      <c r="G1037" t="s">
        <v>4050</v>
      </c>
      <c r="H1037" t="s">
        <v>4050</v>
      </c>
      <c r="J1037" t="s">
        <v>5931</v>
      </c>
    </row>
    <row r="1038" spans="1:10" hidden="1" x14ac:dyDescent="0.25">
      <c r="A1038" t="s">
        <v>5931</v>
      </c>
      <c r="B1038" s="382" t="s">
        <v>4093</v>
      </c>
      <c r="C1038" t="s">
        <v>2401</v>
      </c>
      <c r="E1038" t="s">
        <v>2729</v>
      </c>
      <c r="F1038" t="s">
        <v>4754</v>
      </c>
      <c r="G1038" t="s">
        <v>4050</v>
      </c>
      <c r="H1038" t="s">
        <v>4050</v>
      </c>
      <c r="J1038" t="s">
        <v>5931</v>
      </c>
    </row>
    <row r="1039" spans="1:10" hidden="1" x14ac:dyDescent="0.25">
      <c r="A1039" t="s">
        <v>5931</v>
      </c>
      <c r="B1039" s="382" t="s">
        <v>4094</v>
      </c>
      <c r="C1039" t="s">
        <v>4095</v>
      </c>
      <c r="E1039" t="s">
        <v>4065</v>
      </c>
      <c r="F1039" t="s">
        <v>4754</v>
      </c>
      <c r="G1039" t="s">
        <v>4050</v>
      </c>
      <c r="H1039" t="s">
        <v>4050</v>
      </c>
      <c r="J1039" t="s">
        <v>5931</v>
      </c>
    </row>
    <row r="1040" spans="1:10" hidden="1" x14ac:dyDescent="0.25">
      <c r="A1040" t="s">
        <v>5931</v>
      </c>
      <c r="B1040" s="382" t="s">
        <v>4096</v>
      </c>
      <c r="C1040" s="382" t="s">
        <v>4097</v>
      </c>
      <c r="E1040" s="382" t="s">
        <v>4069</v>
      </c>
      <c r="F1040" t="s">
        <v>4754</v>
      </c>
      <c r="G1040" t="s">
        <v>4050</v>
      </c>
      <c r="H1040" t="s">
        <v>4050</v>
      </c>
      <c r="J1040" t="s">
        <v>5931</v>
      </c>
    </row>
    <row r="1041" spans="1:10" hidden="1" x14ac:dyDescent="0.25">
      <c r="A1041" t="s">
        <v>5931</v>
      </c>
      <c r="B1041" s="382" t="s">
        <v>4098</v>
      </c>
      <c r="C1041" t="s">
        <v>4099</v>
      </c>
      <c r="E1041" t="s">
        <v>4069</v>
      </c>
      <c r="F1041" t="s">
        <v>4754</v>
      </c>
      <c r="G1041" t="s">
        <v>4050</v>
      </c>
      <c r="H1041" t="s">
        <v>4050</v>
      </c>
      <c r="J1041" t="s">
        <v>5931</v>
      </c>
    </row>
    <row r="1042" spans="1:10" hidden="1" x14ac:dyDescent="0.25">
      <c r="A1042" t="s">
        <v>5931</v>
      </c>
      <c r="B1042" s="382" t="s">
        <v>5546</v>
      </c>
      <c r="C1042" t="s">
        <v>5328</v>
      </c>
      <c r="E1042" t="s">
        <v>5371</v>
      </c>
      <c r="F1042" t="s">
        <v>4754</v>
      </c>
      <c r="G1042" t="s">
        <v>4050</v>
      </c>
      <c r="H1042" t="s">
        <v>4050</v>
      </c>
      <c r="J1042" t="s">
        <v>5931</v>
      </c>
    </row>
    <row r="1043" spans="1:10" hidden="1" x14ac:dyDescent="0.25">
      <c r="A1043" t="s">
        <v>5931</v>
      </c>
      <c r="B1043" s="382" t="s">
        <v>4100</v>
      </c>
      <c r="C1043" t="s">
        <v>4101</v>
      </c>
      <c r="E1043" t="s">
        <v>2727</v>
      </c>
      <c r="F1043" t="s">
        <v>4754</v>
      </c>
      <c r="G1043" t="s">
        <v>4050</v>
      </c>
      <c r="H1043" t="s">
        <v>4050</v>
      </c>
      <c r="J1043" t="s">
        <v>5931</v>
      </c>
    </row>
    <row r="1044" spans="1:10" hidden="1" x14ac:dyDescent="0.25">
      <c r="A1044" t="s">
        <v>5931</v>
      </c>
      <c r="B1044" s="382" t="s">
        <v>4102</v>
      </c>
      <c r="C1044" t="s">
        <v>2402</v>
      </c>
      <c r="E1044" t="s">
        <v>2727</v>
      </c>
      <c r="F1044" t="s">
        <v>4754</v>
      </c>
      <c r="G1044" t="s">
        <v>4050</v>
      </c>
      <c r="H1044" t="s">
        <v>4050</v>
      </c>
      <c r="J1044" t="s">
        <v>5931</v>
      </c>
    </row>
    <row r="1045" spans="1:10" hidden="1" x14ac:dyDescent="0.25">
      <c r="A1045" t="s">
        <v>5931</v>
      </c>
      <c r="B1045" s="382" t="s">
        <v>4103</v>
      </c>
      <c r="C1045" t="s">
        <v>2403</v>
      </c>
      <c r="E1045" t="s">
        <v>2730</v>
      </c>
      <c r="F1045" t="s">
        <v>4754</v>
      </c>
      <c r="G1045" t="s">
        <v>4050</v>
      </c>
      <c r="H1045" t="s">
        <v>4050</v>
      </c>
      <c r="J1045" t="s">
        <v>5931</v>
      </c>
    </row>
    <row r="1046" spans="1:10" hidden="1" x14ac:dyDescent="0.25">
      <c r="A1046" t="s">
        <v>5931</v>
      </c>
      <c r="B1046" s="382" t="s">
        <v>4104</v>
      </c>
      <c r="C1046" t="s">
        <v>2404</v>
      </c>
      <c r="E1046" t="s">
        <v>2730</v>
      </c>
      <c r="F1046" t="s">
        <v>4754</v>
      </c>
      <c r="G1046" t="s">
        <v>4050</v>
      </c>
      <c r="H1046" t="s">
        <v>4050</v>
      </c>
      <c r="J1046" t="s">
        <v>5931</v>
      </c>
    </row>
    <row r="1047" spans="1:10" hidden="1" x14ac:dyDescent="0.25">
      <c r="A1047" t="s">
        <v>5931</v>
      </c>
      <c r="B1047" s="382" t="s">
        <v>4105</v>
      </c>
      <c r="C1047" t="s">
        <v>4106</v>
      </c>
      <c r="E1047" t="s">
        <v>2730</v>
      </c>
      <c r="F1047" t="s">
        <v>4754</v>
      </c>
      <c r="G1047" t="s">
        <v>4050</v>
      </c>
      <c r="H1047" t="s">
        <v>4050</v>
      </c>
      <c r="J1047" t="s">
        <v>5931</v>
      </c>
    </row>
    <row r="1048" spans="1:10" hidden="1" x14ac:dyDescent="0.25">
      <c r="A1048" t="s">
        <v>5932</v>
      </c>
      <c r="B1048" s="382" t="s">
        <v>4851</v>
      </c>
      <c r="C1048" t="s">
        <v>4557</v>
      </c>
      <c r="E1048" t="s">
        <v>4587</v>
      </c>
      <c r="F1048" t="s">
        <v>2100</v>
      </c>
      <c r="G1048" t="s">
        <v>5389</v>
      </c>
      <c r="H1048" t="s">
        <v>1208</v>
      </c>
      <c r="J1048" t="s">
        <v>5932</v>
      </c>
    </row>
    <row r="1049" spans="1:10" hidden="1" x14ac:dyDescent="0.25">
      <c r="A1049" t="s">
        <v>5932</v>
      </c>
      <c r="B1049" s="382" t="s">
        <v>5547</v>
      </c>
      <c r="C1049" t="s">
        <v>5188</v>
      </c>
      <c r="E1049" t="s">
        <v>5196</v>
      </c>
      <c r="F1049" t="s">
        <v>2100</v>
      </c>
      <c r="G1049" t="s">
        <v>5389</v>
      </c>
      <c r="H1049" t="s">
        <v>1221</v>
      </c>
      <c r="J1049" t="s">
        <v>5932</v>
      </c>
    </row>
    <row r="1050" spans="1:10" hidden="1" x14ac:dyDescent="0.25">
      <c r="A1050" t="s">
        <v>5932</v>
      </c>
      <c r="B1050" s="382" t="s">
        <v>4852</v>
      </c>
      <c r="C1050" t="s">
        <v>1551</v>
      </c>
      <c r="E1050" t="s">
        <v>1653</v>
      </c>
      <c r="F1050" t="s">
        <v>2100</v>
      </c>
      <c r="G1050" t="s">
        <v>5389</v>
      </c>
      <c r="H1050" t="s">
        <v>1221</v>
      </c>
      <c r="J1050" t="s">
        <v>5932</v>
      </c>
    </row>
    <row r="1051" spans="1:10" hidden="1" x14ac:dyDescent="0.25">
      <c r="A1051" t="s">
        <v>5932</v>
      </c>
      <c r="B1051" s="382" t="s">
        <v>4853</v>
      </c>
      <c r="C1051" t="s">
        <v>4559</v>
      </c>
      <c r="E1051" t="s">
        <v>2096</v>
      </c>
      <c r="F1051" t="s">
        <v>2100</v>
      </c>
      <c r="G1051" t="s">
        <v>5389</v>
      </c>
      <c r="H1051" t="s">
        <v>1221</v>
      </c>
      <c r="J1051" t="s">
        <v>5932</v>
      </c>
    </row>
    <row r="1052" spans="1:10" hidden="1" x14ac:dyDescent="0.25">
      <c r="A1052" t="s">
        <v>5932</v>
      </c>
      <c r="B1052" s="382" t="s">
        <v>4854</v>
      </c>
      <c r="C1052" t="s">
        <v>4560</v>
      </c>
      <c r="E1052" t="s">
        <v>4589</v>
      </c>
      <c r="F1052" t="s">
        <v>2100</v>
      </c>
      <c r="G1052" t="s">
        <v>5390</v>
      </c>
      <c r="H1052" t="s">
        <v>5390</v>
      </c>
      <c r="J1052" t="s">
        <v>5932</v>
      </c>
    </row>
    <row r="1053" spans="1:10" hidden="1" x14ac:dyDescent="0.25">
      <c r="A1053" t="s">
        <v>5932</v>
      </c>
      <c r="B1053" s="382" t="s">
        <v>4855</v>
      </c>
      <c r="C1053" s="382" t="s">
        <v>4561</v>
      </c>
      <c r="D1053" s="382"/>
      <c r="E1053" s="382" t="s">
        <v>4590</v>
      </c>
      <c r="F1053" t="s">
        <v>2100</v>
      </c>
      <c r="G1053" t="s">
        <v>5389</v>
      </c>
      <c r="H1053" t="s">
        <v>1221</v>
      </c>
      <c r="J1053" t="s">
        <v>5932</v>
      </c>
    </row>
    <row r="1054" spans="1:10" hidden="1" x14ac:dyDescent="0.25">
      <c r="A1054" t="s">
        <v>5932</v>
      </c>
      <c r="B1054" s="382" t="s">
        <v>4107</v>
      </c>
      <c r="C1054" t="s">
        <v>1209</v>
      </c>
      <c r="E1054" t="s">
        <v>1210</v>
      </c>
      <c r="F1054" t="s">
        <v>2100</v>
      </c>
      <c r="G1054" t="s">
        <v>5389</v>
      </c>
      <c r="H1054" t="s">
        <v>1208</v>
      </c>
      <c r="J1054" t="s">
        <v>5932</v>
      </c>
    </row>
    <row r="1055" spans="1:10" hidden="1" x14ac:dyDescent="0.25">
      <c r="A1055">
        <v>6</v>
      </c>
      <c r="B1055" s="382" t="s">
        <v>5871</v>
      </c>
      <c r="C1055" s="382" t="s">
        <v>5705</v>
      </c>
      <c r="D1055" t="s">
        <v>5761</v>
      </c>
      <c r="E1055" s="382" t="s">
        <v>1210</v>
      </c>
      <c r="F1055" t="s">
        <v>2100</v>
      </c>
      <c r="G1055" t="s">
        <v>5389</v>
      </c>
      <c r="H1055" t="s">
        <v>1208</v>
      </c>
      <c r="J1055" t="s">
        <v>5932</v>
      </c>
    </row>
    <row r="1056" spans="1:10" hidden="1" x14ac:dyDescent="0.25">
      <c r="A1056" t="s">
        <v>5932</v>
      </c>
      <c r="B1056" s="382" t="s">
        <v>4108</v>
      </c>
      <c r="C1056" t="s">
        <v>1548</v>
      </c>
      <c r="E1056" t="s">
        <v>1791</v>
      </c>
      <c r="F1056" t="s">
        <v>2100</v>
      </c>
      <c r="G1056" t="s">
        <v>5389</v>
      </c>
      <c r="H1056" t="s">
        <v>1208</v>
      </c>
      <c r="J1056" t="s">
        <v>5932</v>
      </c>
    </row>
    <row r="1057" spans="1:10" hidden="1" x14ac:dyDescent="0.25">
      <c r="A1057" t="s">
        <v>5932</v>
      </c>
      <c r="B1057" s="382" t="s">
        <v>5872</v>
      </c>
      <c r="C1057" s="382" t="s">
        <v>5827</v>
      </c>
      <c r="D1057" s="382"/>
      <c r="E1057" s="406" t="s">
        <v>1212</v>
      </c>
      <c r="F1057" t="s">
        <v>2100</v>
      </c>
      <c r="G1057" t="s">
        <v>5389</v>
      </c>
      <c r="H1057" t="s">
        <v>1208</v>
      </c>
      <c r="J1057" t="s">
        <v>5932</v>
      </c>
    </row>
    <row r="1058" spans="1:10" hidden="1" x14ac:dyDescent="0.25">
      <c r="A1058" t="s">
        <v>5932</v>
      </c>
      <c r="B1058" s="382" t="s">
        <v>4109</v>
      </c>
      <c r="C1058" s="382" t="s">
        <v>1211</v>
      </c>
      <c r="D1058" s="382"/>
      <c r="E1058" s="382" t="s">
        <v>1212</v>
      </c>
      <c r="F1058" t="s">
        <v>2100</v>
      </c>
      <c r="G1058" t="s">
        <v>5389</v>
      </c>
      <c r="H1058" t="s">
        <v>1208</v>
      </c>
      <c r="J1058" t="s">
        <v>5932</v>
      </c>
    </row>
    <row r="1059" spans="1:10" hidden="1" x14ac:dyDescent="0.25">
      <c r="A1059" t="s">
        <v>5932</v>
      </c>
      <c r="B1059" s="382" t="s">
        <v>4110</v>
      </c>
      <c r="C1059" t="s">
        <v>1213</v>
      </c>
      <c r="E1059" t="s">
        <v>1214</v>
      </c>
      <c r="F1059" t="s">
        <v>2100</v>
      </c>
      <c r="G1059" t="s">
        <v>5389</v>
      </c>
      <c r="H1059" t="s">
        <v>1208</v>
      </c>
      <c r="J1059" t="s">
        <v>5932</v>
      </c>
    </row>
    <row r="1060" spans="1:10" hidden="1" x14ac:dyDescent="0.25">
      <c r="A1060" t="s">
        <v>5932</v>
      </c>
      <c r="B1060" s="382" t="s">
        <v>4111</v>
      </c>
      <c r="C1060" s="382" t="s">
        <v>2405</v>
      </c>
      <c r="D1060" s="382"/>
      <c r="E1060" s="382" t="s">
        <v>5372</v>
      </c>
      <c r="F1060" t="s">
        <v>2100</v>
      </c>
      <c r="G1060" t="s">
        <v>5389</v>
      </c>
      <c r="H1060" s="5" t="s">
        <v>1221</v>
      </c>
      <c r="J1060" t="s">
        <v>5932</v>
      </c>
    </row>
    <row r="1061" spans="1:10" hidden="1" x14ac:dyDescent="0.25">
      <c r="A1061" t="s">
        <v>5932</v>
      </c>
      <c r="B1061" s="382" t="s">
        <v>4112</v>
      </c>
      <c r="C1061" t="s">
        <v>1216</v>
      </c>
      <c r="E1061" t="s">
        <v>1217</v>
      </c>
      <c r="F1061" t="s">
        <v>2100</v>
      </c>
      <c r="G1061" t="s">
        <v>5389</v>
      </c>
      <c r="H1061" t="s">
        <v>1215</v>
      </c>
      <c r="J1061" t="s">
        <v>5932</v>
      </c>
    </row>
    <row r="1062" spans="1:10" hidden="1" x14ac:dyDescent="0.25">
      <c r="A1062" t="s">
        <v>5932</v>
      </c>
      <c r="B1062" s="382" t="s">
        <v>4113</v>
      </c>
      <c r="C1062" s="382" t="s">
        <v>1218</v>
      </c>
      <c r="D1062" s="382"/>
      <c r="E1062" s="382" t="s">
        <v>1217</v>
      </c>
      <c r="F1062" t="s">
        <v>2100</v>
      </c>
      <c r="G1062" t="s">
        <v>5389</v>
      </c>
      <c r="H1062" t="s">
        <v>1215</v>
      </c>
      <c r="J1062" t="s">
        <v>5932</v>
      </c>
    </row>
    <row r="1063" spans="1:10" hidden="1" x14ac:dyDescent="0.25">
      <c r="A1063" t="s">
        <v>5932</v>
      </c>
      <c r="B1063" s="382" t="s">
        <v>4114</v>
      </c>
      <c r="C1063" t="s">
        <v>2406</v>
      </c>
      <c r="E1063" t="s">
        <v>1220</v>
      </c>
      <c r="F1063" t="s">
        <v>2100</v>
      </c>
      <c r="G1063" t="s">
        <v>5389</v>
      </c>
      <c r="H1063" s="5" t="s">
        <v>1221</v>
      </c>
      <c r="J1063" t="s">
        <v>5932</v>
      </c>
    </row>
    <row r="1064" spans="1:10" hidden="1" x14ac:dyDescent="0.25">
      <c r="A1064" t="s">
        <v>5932</v>
      </c>
      <c r="B1064" s="382" t="s">
        <v>4115</v>
      </c>
      <c r="C1064" t="s">
        <v>1219</v>
      </c>
      <c r="E1064" t="s">
        <v>1220</v>
      </c>
      <c r="F1064" t="s">
        <v>2100</v>
      </c>
      <c r="G1064" t="s">
        <v>5389</v>
      </c>
      <c r="H1064" t="s">
        <v>1215</v>
      </c>
      <c r="J1064" t="s">
        <v>5932</v>
      </c>
    </row>
    <row r="1065" spans="1:10" hidden="1" x14ac:dyDescent="0.25">
      <c r="A1065" t="s">
        <v>5932</v>
      </c>
      <c r="B1065" s="382" t="s">
        <v>4116</v>
      </c>
      <c r="C1065" s="382" t="s">
        <v>1549</v>
      </c>
      <c r="E1065" s="382" t="s">
        <v>1781</v>
      </c>
      <c r="F1065" t="s">
        <v>2100</v>
      </c>
      <c r="G1065" t="s">
        <v>5389</v>
      </c>
      <c r="H1065" t="s">
        <v>1215</v>
      </c>
      <c r="J1065" t="s">
        <v>5932</v>
      </c>
    </row>
    <row r="1066" spans="1:10" hidden="1" x14ac:dyDescent="0.25">
      <c r="A1066" t="s">
        <v>5932</v>
      </c>
      <c r="B1066" s="382" t="s">
        <v>4772</v>
      </c>
      <c r="C1066" t="s">
        <v>4558</v>
      </c>
      <c r="E1066" t="s">
        <v>4588</v>
      </c>
      <c r="F1066" t="s">
        <v>2100</v>
      </c>
      <c r="G1066" t="s">
        <v>5389</v>
      </c>
      <c r="H1066" s="5" t="s">
        <v>1221</v>
      </c>
      <c r="J1066" t="s">
        <v>5932</v>
      </c>
    </row>
    <row r="1067" spans="1:10" hidden="1" x14ac:dyDescent="0.25">
      <c r="A1067" t="s">
        <v>5932</v>
      </c>
      <c r="B1067" s="382" t="s">
        <v>4117</v>
      </c>
      <c r="C1067" s="718" t="s">
        <v>2407</v>
      </c>
      <c r="E1067" s="382" t="s">
        <v>1223</v>
      </c>
      <c r="F1067" t="s">
        <v>2100</v>
      </c>
      <c r="G1067" t="s">
        <v>5389</v>
      </c>
      <c r="H1067" t="s">
        <v>1221</v>
      </c>
      <c r="J1067" t="s">
        <v>5932</v>
      </c>
    </row>
    <row r="1068" spans="1:10" hidden="1" x14ac:dyDescent="0.25">
      <c r="A1068" t="s">
        <v>5932</v>
      </c>
      <c r="B1068" s="382" t="s">
        <v>4118</v>
      </c>
      <c r="C1068" t="s">
        <v>1222</v>
      </c>
      <c r="E1068" t="s">
        <v>1223</v>
      </c>
      <c r="F1068" t="s">
        <v>2100</v>
      </c>
      <c r="G1068" t="s">
        <v>5389</v>
      </c>
      <c r="H1068" t="s">
        <v>1221</v>
      </c>
      <c r="J1068" t="s">
        <v>5932</v>
      </c>
    </row>
    <row r="1069" spans="1:10" hidden="1" x14ac:dyDescent="0.25">
      <c r="A1069" t="s">
        <v>5932</v>
      </c>
      <c r="B1069" s="382" t="s">
        <v>4119</v>
      </c>
      <c r="C1069" s="382" t="s">
        <v>1224</v>
      </c>
      <c r="E1069" s="382" t="s">
        <v>818</v>
      </c>
      <c r="F1069" t="s">
        <v>2100</v>
      </c>
      <c r="G1069" t="s">
        <v>5389</v>
      </c>
      <c r="H1069" t="s">
        <v>1221</v>
      </c>
      <c r="J1069" t="s">
        <v>5932</v>
      </c>
    </row>
    <row r="1070" spans="1:10" hidden="1" x14ac:dyDescent="0.25">
      <c r="A1070" t="s">
        <v>5932</v>
      </c>
      <c r="B1070" s="382" t="s">
        <v>4120</v>
      </c>
      <c r="C1070" t="s">
        <v>1225</v>
      </c>
      <c r="E1070" t="s">
        <v>1226</v>
      </c>
      <c r="F1070" t="s">
        <v>2100</v>
      </c>
      <c r="G1070" t="s">
        <v>5389</v>
      </c>
      <c r="H1070" t="s">
        <v>1221</v>
      </c>
      <c r="J1070" t="s">
        <v>5932</v>
      </c>
    </row>
    <row r="1071" spans="1:10" hidden="1" x14ac:dyDescent="0.25">
      <c r="A1071" t="s">
        <v>5932</v>
      </c>
      <c r="B1071" s="382" t="s">
        <v>4121</v>
      </c>
      <c r="C1071" s="382" t="s">
        <v>2408</v>
      </c>
      <c r="D1071" s="382"/>
      <c r="E1071" s="382" t="s">
        <v>2731</v>
      </c>
      <c r="F1071" t="s">
        <v>2100</v>
      </c>
      <c r="G1071" t="s">
        <v>5389</v>
      </c>
      <c r="H1071" t="s">
        <v>1221</v>
      </c>
      <c r="J1071" t="s">
        <v>5932</v>
      </c>
    </row>
    <row r="1072" spans="1:10" hidden="1" x14ac:dyDescent="0.25">
      <c r="A1072" t="s">
        <v>5932</v>
      </c>
      <c r="B1072" s="382" t="s">
        <v>4122</v>
      </c>
      <c r="C1072" t="s">
        <v>2409</v>
      </c>
      <c r="E1072" t="s">
        <v>2732</v>
      </c>
      <c r="F1072" t="s">
        <v>2100</v>
      </c>
      <c r="G1072" t="s">
        <v>5389</v>
      </c>
      <c r="H1072" t="s">
        <v>1221</v>
      </c>
      <c r="J1072" t="s">
        <v>5932</v>
      </c>
    </row>
    <row r="1073" spans="1:10" hidden="1" x14ac:dyDescent="0.25">
      <c r="A1073" t="s">
        <v>5932</v>
      </c>
      <c r="B1073" s="382" t="s">
        <v>4123</v>
      </c>
      <c r="C1073" t="s">
        <v>2410</v>
      </c>
      <c r="E1073" t="s">
        <v>2732</v>
      </c>
      <c r="F1073" t="s">
        <v>2100</v>
      </c>
      <c r="G1073" t="s">
        <v>5389</v>
      </c>
      <c r="H1073" t="s">
        <v>1221</v>
      </c>
      <c r="J1073" t="s">
        <v>5932</v>
      </c>
    </row>
    <row r="1074" spans="1:10" hidden="1" x14ac:dyDescent="0.25">
      <c r="A1074" t="s">
        <v>5932</v>
      </c>
      <c r="B1074" s="382" t="s">
        <v>4124</v>
      </c>
      <c r="C1074" t="s">
        <v>2411</v>
      </c>
      <c r="E1074" t="s">
        <v>2733</v>
      </c>
      <c r="F1074" t="s">
        <v>2100</v>
      </c>
      <c r="G1074" t="s">
        <v>5389</v>
      </c>
      <c r="H1074" s="5" t="s">
        <v>1221</v>
      </c>
      <c r="J1074" t="s">
        <v>5932</v>
      </c>
    </row>
    <row r="1075" spans="1:10" hidden="1" x14ac:dyDescent="0.25">
      <c r="A1075" t="s">
        <v>5932</v>
      </c>
      <c r="B1075" s="382" t="s">
        <v>4125</v>
      </c>
      <c r="C1075" t="s">
        <v>2412</v>
      </c>
      <c r="E1075" t="s">
        <v>2734</v>
      </c>
      <c r="F1075" t="s">
        <v>2100</v>
      </c>
      <c r="G1075" t="s">
        <v>5389</v>
      </c>
      <c r="H1075" s="5" t="s">
        <v>1221</v>
      </c>
      <c r="J1075" t="s">
        <v>5932</v>
      </c>
    </row>
    <row r="1076" spans="1:10" hidden="1" x14ac:dyDescent="0.25">
      <c r="A1076" t="s">
        <v>5932</v>
      </c>
      <c r="B1076" s="382" t="s">
        <v>4126</v>
      </c>
      <c r="C1076" t="s">
        <v>2413</v>
      </c>
      <c r="E1076" t="s">
        <v>2735</v>
      </c>
      <c r="F1076" t="s">
        <v>2100</v>
      </c>
      <c r="G1076" t="s">
        <v>5389</v>
      </c>
      <c r="H1076" t="s">
        <v>1221</v>
      </c>
      <c r="J1076" t="s">
        <v>5932</v>
      </c>
    </row>
    <row r="1077" spans="1:10" hidden="1" x14ac:dyDescent="0.25">
      <c r="A1077" t="s">
        <v>5932</v>
      </c>
      <c r="B1077" s="382" t="s">
        <v>4127</v>
      </c>
      <c r="C1077" t="s">
        <v>1228</v>
      </c>
      <c r="E1077" t="s">
        <v>1229</v>
      </c>
      <c r="F1077" t="s">
        <v>2100</v>
      </c>
      <c r="G1077" t="s">
        <v>5389</v>
      </c>
      <c r="H1077" t="s">
        <v>1227</v>
      </c>
      <c r="J1077" t="s">
        <v>5932</v>
      </c>
    </row>
    <row r="1078" spans="1:10" hidden="1" x14ac:dyDescent="0.25">
      <c r="A1078" t="s">
        <v>5932</v>
      </c>
      <c r="B1078" s="382" t="s">
        <v>4128</v>
      </c>
      <c r="C1078" t="s">
        <v>1409</v>
      </c>
      <c r="E1078" t="s">
        <v>1229</v>
      </c>
      <c r="F1078" t="s">
        <v>2100</v>
      </c>
      <c r="G1078" t="s">
        <v>5389</v>
      </c>
      <c r="H1078" t="s">
        <v>1227</v>
      </c>
      <c r="J1078" t="s">
        <v>5932</v>
      </c>
    </row>
    <row r="1079" spans="1:10" hidden="1" x14ac:dyDescent="0.25">
      <c r="A1079" t="s">
        <v>5932</v>
      </c>
      <c r="B1079" s="382" t="s">
        <v>4129</v>
      </c>
      <c r="C1079" t="s">
        <v>1230</v>
      </c>
      <c r="E1079" t="s">
        <v>1229</v>
      </c>
      <c r="F1079" t="s">
        <v>2100</v>
      </c>
      <c r="G1079" t="s">
        <v>5389</v>
      </c>
      <c r="H1079" t="s">
        <v>1227</v>
      </c>
      <c r="J1079" t="s">
        <v>5932</v>
      </c>
    </row>
    <row r="1080" spans="1:10" hidden="1" x14ac:dyDescent="0.25">
      <c r="A1080" t="s">
        <v>5932</v>
      </c>
      <c r="B1080" s="382" t="s">
        <v>4130</v>
      </c>
      <c r="C1080" t="s">
        <v>1550</v>
      </c>
      <c r="E1080" t="s">
        <v>866</v>
      </c>
      <c r="F1080" t="s">
        <v>2100</v>
      </c>
      <c r="G1080" t="s">
        <v>5389</v>
      </c>
      <c r="H1080" s="5" t="s">
        <v>1221</v>
      </c>
      <c r="J1080" t="s">
        <v>5932</v>
      </c>
    </row>
    <row r="1081" spans="1:10" hidden="1" x14ac:dyDescent="0.25">
      <c r="A1081" t="s">
        <v>5932</v>
      </c>
      <c r="B1081" s="382" t="s">
        <v>4131</v>
      </c>
      <c r="C1081" t="s">
        <v>1231</v>
      </c>
      <c r="E1081" t="s">
        <v>1232</v>
      </c>
      <c r="F1081" t="s">
        <v>2100</v>
      </c>
      <c r="G1081" t="s">
        <v>5389</v>
      </c>
      <c r="H1081" t="s">
        <v>1227</v>
      </c>
      <c r="J1081" t="s">
        <v>5932</v>
      </c>
    </row>
    <row r="1082" spans="1:10" hidden="1" x14ac:dyDescent="0.25">
      <c r="A1082" t="s">
        <v>5932</v>
      </c>
      <c r="B1082" s="382" t="s">
        <v>4132</v>
      </c>
      <c r="C1082" t="s">
        <v>2414</v>
      </c>
      <c r="E1082" t="s">
        <v>1229</v>
      </c>
      <c r="F1082" t="s">
        <v>2100</v>
      </c>
      <c r="G1082" t="s">
        <v>5389</v>
      </c>
      <c r="H1082" s="5" t="s">
        <v>1221</v>
      </c>
      <c r="J1082" t="s">
        <v>5932</v>
      </c>
    </row>
    <row r="1083" spans="1:10" hidden="1" x14ac:dyDescent="0.25">
      <c r="A1083" t="s">
        <v>5932</v>
      </c>
      <c r="B1083" s="382" t="s">
        <v>4133</v>
      </c>
      <c r="C1083" t="s">
        <v>2415</v>
      </c>
      <c r="E1083" t="s">
        <v>2736</v>
      </c>
      <c r="F1083" t="s">
        <v>2100</v>
      </c>
      <c r="G1083" t="s">
        <v>5389</v>
      </c>
      <c r="H1083" s="5" t="s">
        <v>1221</v>
      </c>
      <c r="J1083" t="s">
        <v>5932</v>
      </c>
    </row>
    <row r="1084" spans="1:10" hidden="1" x14ac:dyDescent="0.25">
      <c r="A1084" t="s">
        <v>5932</v>
      </c>
      <c r="B1084" s="382" t="s">
        <v>4134</v>
      </c>
      <c r="C1084" t="s">
        <v>2416</v>
      </c>
      <c r="E1084" t="s">
        <v>2737</v>
      </c>
      <c r="F1084" t="s">
        <v>2100</v>
      </c>
      <c r="G1084" t="s">
        <v>5389</v>
      </c>
      <c r="H1084" t="s">
        <v>1710</v>
      </c>
      <c r="J1084" t="s">
        <v>5932</v>
      </c>
    </row>
    <row r="1085" spans="1:10" hidden="1" x14ac:dyDescent="0.25">
      <c r="A1085" t="s">
        <v>5932</v>
      </c>
      <c r="B1085" s="382" t="s">
        <v>4135</v>
      </c>
      <c r="C1085" t="s">
        <v>2417</v>
      </c>
      <c r="E1085" t="s">
        <v>2738</v>
      </c>
      <c r="F1085" t="s">
        <v>2100</v>
      </c>
      <c r="G1085" t="s">
        <v>5389</v>
      </c>
      <c r="H1085" s="5" t="s">
        <v>1221</v>
      </c>
      <c r="J1085" t="s">
        <v>5932</v>
      </c>
    </row>
    <row r="1086" spans="1:10" hidden="1" x14ac:dyDescent="0.25">
      <c r="A1086" t="s">
        <v>5932</v>
      </c>
      <c r="B1086" s="382" t="s">
        <v>4136</v>
      </c>
      <c r="C1086" t="s">
        <v>2418</v>
      </c>
      <c r="E1086" t="s">
        <v>2739</v>
      </c>
      <c r="F1086" t="s">
        <v>2100</v>
      </c>
      <c r="G1086" t="s">
        <v>5389</v>
      </c>
      <c r="H1086" s="5" t="s">
        <v>1221</v>
      </c>
      <c r="J1086" t="s">
        <v>5932</v>
      </c>
    </row>
    <row r="1087" spans="1:10" hidden="1" x14ac:dyDescent="0.25">
      <c r="A1087" t="s">
        <v>5932</v>
      </c>
      <c r="B1087" s="382" t="s">
        <v>4137</v>
      </c>
      <c r="C1087" t="s">
        <v>2419</v>
      </c>
      <c r="E1087" t="s">
        <v>2739</v>
      </c>
      <c r="F1087" t="s">
        <v>2100</v>
      </c>
      <c r="G1087" t="s">
        <v>5389</v>
      </c>
      <c r="H1087" s="5" t="s">
        <v>1221</v>
      </c>
      <c r="J1087" t="s">
        <v>5932</v>
      </c>
    </row>
    <row r="1088" spans="1:10" hidden="1" x14ac:dyDescent="0.25">
      <c r="A1088" t="s">
        <v>5932</v>
      </c>
      <c r="B1088" s="382" t="s">
        <v>4138</v>
      </c>
      <c r="C1088" t="s">
        <v>1514</v>
      </c>
      <c r="E1088" t="s">
        <v>1515</v>
      </c>
      <c r="F1088" t="s">
        <v>2100</v>
      </c>
      <c r="G1088" t="s">
        <v>5389</v>
      </c>
      <c r="H1088" s="5" t="s">
        <v>1221</v>
      </c>
      <c r="J1088" t="s">
        <v>5932</v>
      </c>
    </row>
    <row r="1089" spans="1:10" hidden="1" x14ac:dyDescent="0.25">
      <c r="A1089" t="s">
        <v>5932</v>
      </c>
      <c r="B1089" s="382" t="s">
        <v>4139</v>
      </c>
      <c r="C1089" t="s">
        <v>1552</v>
      </c>
      <c r="E1089" t="s">
        <v>1236</v>
      </c>
      <c r="F1089" t="s">
        <v>2100</v>
      </c>
      <c r="G1089" t="s">
        <v>5389</v>
      </c>
      <c r="H1089" s="5" t="s">
        <v>1221</v>
      </c>
      <c r="J1089" t="s">
        <v>5932</v>
      </c>
    </row>
    <row r="1090" spans="1:10" hidden="1" x14ac:dyDescent="0.25">
      <c r="A1090" t="s">
        <v>5932</v>
      </c>
      <c r="B1090" s="382" t="s">
        <v>4140</v>
      </c>
      <c r="C1090" t="s">
        <v>1235</v>
      </c>
      <c r="E1090" t="s">
        <v>1236</v>
      </c>
      <c r="F1090" t="s">
        <v>2100</v>
      </c>
      <c r="G1090" t="s">
        <v>5389</v>
      </c>
      <c r="H1090" s="5" t="s">
        <v>1221</v>
      </c>
      <c r="J1090" t="s">
        <v>5932</v>
      </c>
    </row>
    <row r="1091" spans="1:10" hidden="1" x14ac:dyDescent="0.25">
      <c r="A1091" t="s">
        <v>5932</v>
      </c>
      <c r="B1091" s="382" t="s">
        <v>4141</v>
      </c>
      <c r="C1091" t="s">
        <v>1553</v>
      </c>
      <c r="E1091" t="s">
        <v>1238</v>
      </c>
      <c r="F1091" t="s">
        <v>2100</v>
      </c>
      <c r="G1091" t="s">
        <v>5389</v>
      </c>
      <c r="H1091" s="5" t="s">
        <v>1221</v>
      </c>
      <c r="J1091" t="s">
        <v>5932</v>
      </c>
    </row>
    <row r="1092" spans="1:10" hidden="1" x14ac:dyDescent="0.25">
      <c r="A1092" t="s">
        <v>5932</v>
      </c>
      <c r="B1092" s="382" t="s">
        <v>4142</v>
      </c>
      <c r="C1092" t="s">
        <v>1237</v>
      </c>
      <c r="E1092" t="s">
        <v>1238</v>
      </c>
      <c r="F1092" t="s">
        <v>2100</v>
      </c>
      <c r="G1092" t="s">
        <v>5389</v>
      </c>
      <c r="H1092" t="s">
        <v>1233</v>
      </c>
      <c r="J1092" t="s">
        <v>5932</v>
      </c>
    </row>
    <row r="1093" spans="1:10" hidden="1" x14ac:dyDescent="0.25">
      <c r="A1093" t="s">
        <v>5932</v>
      </c>
      <c r="B1093" s="382" t="s">
        <v>4143</v>
      </c>
      <c r="C1093" t="s">
        <v>2420</v>
      </c>
      <c r="E1093" t="s">
        <v>1234</v>
      </c>
      <c r="F1093" t="s">
        <v>2100</v>
      </c>
      <c r="G1093" t="s">
        <v>5389</v>
      </c>
      <c r="H1093" s="5" t="s">
        <v>1221</v>
      </c>
      <c r="J1093" t="s">
        <v>5932</v>
      </c>
    </row>
    <row r="1094" spans="1:10" hidden="1" x14ac:dyDescent="0.25">
      <c r="A1094" t="s">
        <v>5932</v>
      </c>
      <c r="B1094" s="382" t="s">
        <v>4144</v>
      </c>
      <c r="C1094" t="s">
        <v>1554</v>
      </c>
      <c r="E1094" t="s">
        <v>2096</v>
      </c>
      <c r="F1094" t="s">
        <v>2100</v>
      </c>
      <c r="G1094" t="s">
        <v>5389</v>
      </c>
      <c r="H1094" s="5" t="s">
        <v>1221</v>
      </c>
      <c r="J1094" t="s">
        <v>5932</v>
      </c>
    </row>
    <row r="1095" spans="1:10" hidden="1" x14ac:dyDescent="0.25">
      <c r="A1095" t="s">
        <v>5932</v>
      </c>
      <c r="B1095" s="382" t="s">
        <v>4145</v>
      </c>
      <c r="C1095" t="s">
        <v>1555</v>
      </c>
      <c r="E1095" t="s">
        <v>1597</v>
      </c>
      <c r="F1095" t="s">
        <v>2100</v>
      </c>
      <c r="G1095" t="s">
        <v>5389</v>
      </c>
      <c r="H1095" t="s">
        <v>3026</v>
      </c>
      <c r="J1095" t="s">
        <v>5932</v>
      </c>
    </row>
    <row r="1096" spans="1:10" hidden="1" x14ac:dyDescent="0.25">
      <c r="A1096" t="s">
        <v>5932</v>
      </c>
      <c r="B1096" s="382" t="s">
        <v>4146</v>
      </c>
      <c r="C1096" t="s">
        <v>1240</v>
      </c>
      <c r="E1096" t="s">
        <v>1239</v>
      </c>
      <c r="F1096" t="s">
        <v>2100</v>
      </c>
      <c r="G1096" t="s">
        <v>5390</v>
      </c>
      <c r="H1096" t="s">
        <v>5390</v>
      </c>
      <c r="J1096" t="s">
        <v>5932</v>
      </c>
    </row>
    <row r="1097" spans="1:10" hidden="1" x14ac:dyDescent="0.25">
      <c r="A1097" t="s">
        <v>5932</v>
      </c>
      <c r="B1097" s="382" t="s">
        <v>4147</v>
      </c>
      <c r="C1097" t="s">
        <v>1241</v>
      </c>
      <c r="E1097" t="s">
        <v>1239</v>
      </c>
      <c r="F1097" t="s">
        <v>2100</v>
      </c>
      <c r="G1097" t="s">
        <v>5390</v>
      </c>
      <c r="H1097" t="s">
        <v>5390</v>
      </c>
      <c r="J1097" t="s">
        <v>5932</v>
      </c>
    </row>
    <row r="1098" spans="1:10" hidden="1" x14ac:dyDescent="0.25">
      <c r="A1098" t="s">
        <v>5932</v>
      </c>
      <c r="B1098" s="382" t="s">
        <v>4148</v>
      </c>
      <c r="C1098" t="s">
        <v>2421</v>
      </c>
      <c r="E1098" t="s">
        <v>2740</v>
      </c>
      <c r="F1098" t="s">
        <v>2100</v>
      </c>
      <c r="G1098" t="s">
        <v>5390</v>
      </c>
      <c r="H1098" t="s">
        <v>5390</v>
      </c>
      <c r="J1098" t="s">
        <v>5932</v>
      </c>
    </row>
    <row r="1099" spans="1:10" hidden="1" x14ac:dyDescent="0.25">
      <c r="A1099" t="s">
        <v>5932</v>
      </c>
      <c r="B1099" s="382" t="s">
        <v>4149</v>
      </c>
      <c r="C1099" t="s">
        <v>1242</v>
      </c>
      <c r="E1099" t="s">
        <v>1243</v>
      </c>
      <c r="F1099" t="s">
        <v>2100</v>
      </c>
      <c r="G1099" t="s">
        <v>5390</v>
      </c>
      <c r="H1099" t="s">
        <v>5390</v>
      </c>
      <c r="J1099" t="s">
        <v>5932</v>
      </c>
    </row>
    <row r="1100" spans="1:10" hidden="1" x14ac:dyDescent="0.25">
      <c r="A1100" t="s">
        <v>5932</v>
      </c>
      <c r="B1100" s="382" t="s">
        <v>4150</v>
      </c>
      <c r="C1100" t="s">
        <v>1244</v>
      </c>
      <c r="E1100" t="s">
        <v>1245</v>
      </c>
      <c r="F1100" t="s">
        <v>2100</v>
      </c>
      <c r="G1100" t="s">
        <v>5390</v>
      </c>
      <c r="H1100" t="s">
        <v>5390</v>
      </c>
      <c r="J1100" t="s">
        <v>5932</v>
      </c>
    </row>
    <row r="1101" spans="1:10" hidden="1" x14ac:dyDescent="0.25">
      <c r="A1101" t="s">
        <v>5932</v>
      </c>
      <c r="B1101" s="382" t="s">
        <v>5548</v>
      </c>
      <c r="C1101" t="s">
        <v>5329</v>
      </c>
      <c r="E1101" t="s">
        <v>5373</v>
      </c>
      <c r="F1101" t="s">
        <v>2100</v>
      </c>
      <c r="G1101" t="s">
        <v>5390</v>
      </c>
      <c r="H1101" t="s">
        <v>5390</v>
      </c>
      <c r="J1101" t="s">
        <v>5932</v>
      </c>
    </row>
    <row r="1102" spans="1:10" hidden="1" x14ac:dyDescent="0.25">
      <c r="A1102" t="s">
        <v>5932</v>
      </c>
      <c r="B1102" s="382" t="s">
        <v>4151</v>
      </c>
      <c r="C1102" t="s">
        <v>1246</v>
      </c>
      <c r="E1102" t="s">
        <v>1247</v>
      </c>
      <c r="F1102" t="s">
        <v>2100</v>
      </c>
      <c r="G1102" t="s">
        <v>5390</v>
      </c>
      <c r="H1102" t="s">
        <v>5390</v>
      </c>
      <c r="J1102" t="s">
        <v>5932</v>
      </c>
    </row>
    <row r="1103" spans="1:10" hidden="1" x14ac:dyDescent="0.25">
      <c r="A1103" t="s">
        <v>5932</v>
      </c>
      <c r="B1103" s="382" t="s">
        <v>4152</v>
      </c>
      <c r="C1103" t="s">
        <v>2422</v>
      </c>
      <c r="E1103" t="s">
        <v>2741</v>
      </c>
      <c r="F1103" t="s">
        <v>2100</v>
      </c>
      <c r="G1103" t="s">
        <v>3</v>
      </c>
      <c r="H1103" t="s">
        <v>5575</v>
      </c>
      <c r="J1103" t="s">
        <v>5932</v>
      </c>
    </row>
    <row r="1104" spans="1:10" hidden="1" x14ac:dyDescent="0.25">
      <c r="A1104" t="s">
        <v>5932</v>
      </c>
      <c r="B1104" s="382" t="s">
        <v>4856</v>
      </c>
      <c r="C1104" t="s">
        <v>4738</v>
      </c>
      <c r="E1104" t="s">
        <v>1267</v>
      </c>
      <c r="F1104" t="s">
        <v>2100</v>
      </c>
      <c r="G1104" t="s">
        <v>5389</v>
      </c>
      <c r="H1104" s="2" t="s">
        <v>5785</v>
      </c>
      <c r="J1104" t="s">
        <v>5932</v>
      </c>
    </row>
    <row r="1105" spans="1:10" hidden="1" x14ac:dyDescent="0.25">
      <c r="A1105" t="s">
        <v>5932</v>
      </c>
      <c r="B1105" s="382" t="s">
        <v>4857</v>
      </c>
      <c r="C1105" t="s">
        <v>4739</v>
      </c>
      <c r="E1105" t="s">
        <v>4740</v>
      </c>
      <c r="F1105" t="s">
        <v>2100</v>
      </c>
      <c r="G1105" t="s">
        <v>5389</v>
      </c>
      <c r="H1105" s="2" t="s">
        <v>5785</v>
      </c>
      <c r="J1105" t="s">
        <v>5932</v>
      </c>
    </row>
    <row r="1106" spans="1:10" hidden="1" x14ac:dyDescent="0.25">
      <c r="A1106" t="s">
        <v>5932</v>
      </c>
      <c r="B1106" s="382" t="s">
        <v>4858</v>
      </c>
      <c r="C1106" t="s">
        <v>4562</v>
      </c>
      <c r="E1106" t="s">
        <v>1251</v>
      </c>
      <c r="F1106" t="s">
        <v>2100</v>
      </c>
      <c r="G1106" t="s">
        <v>5389</v>
      </c>
      <c r="H1106" t="s">
        <v>3027</v>
      </c>
      <c r="J1106" t="s">
        <v>5932</v>
      </c>
    </row>
    <row r="1107" spans="1:10" hidden="1" x14ac:dyDescent="0.25">
      <c r="A1107" t="s">
        <v>5932</v>
      </c>
      <c r="B1107" s="382" t="s">
        <v>4153</v>
      </c>
      <c r="C1107" t="s">
        <v>1411</v>
      </c>
      <c r="E1107" t="s">
        <v>1412</v>
      </c>
      <c r="F1107" t="s">
        <v>2100</v>
      </c>
      <c r="G1107" t="s">
        <v>5389</v>
      </c>
      <c r="H1107" t="s">
        <v>1410</v>
      </c>
      <c r="J1107" t="s">
        <v>5932</v>
      </c>
    </row>
    <row r="1108" spans="1:10" hidden="1" x14ac:dyDescent="0.25">
      <c r="A1108" t="s">
        <v>5932</v>
      </c>
      <c r="B1108" s="382" t="s">
        <v>4154</v>
      </c>
      <c r="C1108" t="s">
        <v>1413</v>
      </c>
      <c r="E1108" t="s">
        <v>1414</v>
      </c>
      <c r="F1108" t="s">
        <v>2100</v>
      </c>
      <c r="G1108" t="s">
        <v>5389</v>
      </c>
      <c r="H1108" t="s">
        <v>1410</v>
      </c>
      <c r="J1108" t="s">
        <v>5932</v>
      </c>
    </row>
    <row r="1109" spans="1:10" hidden="1" x14ac:dyDescent="0.25">
      <c r="A1109" t="s">
        <v>5932</v>
      </c>
      <c r="B1109" s="382" t="s">
        <v>4155</v>
      </c>
      <c r="C1109" t="s">
        <v>1556</v>
      </c>
      <c r="E1109" t="s">
        <v>1601</v>
      </c>
      <c r="F1109" t="s">
        <v>2100</v>
      </c>
      <c r="G1109" t="s">
        <v>5389</v>
      </c>
      <c r="H1109" s="2" t="s">
        <v>5785</v>
      </c>
      <c r="J1109" t="s">
        <v>5932</v>
      </c>
    </row>
    <row r="1110" spans="1:10" hidden="1" x14ac:dyDescent="0.25">
      <c r="A1110" t="s">
        <v>5932</v>
      </c>
      <c r="B1110" s="382" t="s">
        <v>4156</v>
      </c>
      <c r="C1110" t="s">
        <v>1415</v>
      </c>
      <c r="E1110" t="s">
        <v>1416</v>
      </c>
      <c r="F1110" t="s">
        <v>2100</v>
      </c>
      <c r="G1110" t="s">
        <v>5389</v>
      </c>
      <c r="H1110" t="s">
        <v>1410</v>
      </c>
      <c r="J1110" t="s">
        <v>5932</v>
      </c>
    </row>
    <row r="1111" spans="1:10" hidden="1" x14ac:dyDescent="0.25">
      <c r="A1111" t="s">
        <v>5932</v>
      </c>
      <c r="B1111" s="382" t="s">
        <v>4157</v>
      </c>
      <c r="C1111" s="382" t="s">
        <v>1417</v>
      </c>
      <c r="E1111" s="382" t="s">
        <v>1418</v>
      </c>
      <c r="F1111" t="s">
        <v>2100</v>
      </c>
      <c r="G1111" t="s">
        <v>5389</v>
      </c>
      <c r="H1111" s="2" t="s">
        <v>5785</v>
      </c>
      <c r="J1111" t="s">
        <v>5932</v>
      </c>
    </row>
    <row r="1112" spans="1:10" hidden="1" x14ac:dyDescent="0.25">
      <c r="A1112" t="s">
        <v>5932</v>
      </c>
      <c r="B1112" s="382" t="s">
        <v>4158</v>
      </c>
      <c r="C1112" t="s">
        <v>1419</v>
      </c>
      <c r="E1112" t="s">
        <v>1420</v>
      </c>
      <c r="F1112" t="s">
        <v>2100</v>
      </c>
      <c r="G1112" t="s">
        <v>5389</v>
      </c>
      <c r="H1112" s="2" t="s">
        <v>5785</v>
      </c>
      <c r="J1112" t="s">
        <v>5932</v>
      </c>
    </row>
    <row r="1113" spans="1:10" hidden="1" x14ac:dyDescent="0.25">
      <c r="A1113" t="s">
        <v>5932</v>
      </c>
      <c r="B1113" s="382" t="s">
        <v>4159</v>
      </c>
      <c r="C1113" t="s">
        <v>1421</v>
      </c>
      <c r="E1113" t="s">
        <v>114</v>
      </c>
      <c r="F1113" t="s">
        <v>2100</v>
      </c>
      <c r="G1113" t="s">
        <v>5389</v>
      </c>
      <c r="H1113" t="s">
        <v>1410</v>
      </c>
      <c r="J1113" t="s">
        <v>5932</v>
      </c>
    </row>
    <row r="1114" spans="1:10" hidden="1" x14ac:dyDescent="0.25">
      <c r="A1114" t="s">
        <v>5932</v>
      </c>
      <c r="B1114" s="382" t="s">
        <v>4160</v>
      </c>
      <c r="C1114" t="s">
        <v>1422</v>
      </c>
      <c r="E1114" t="s">
        <v>1423</v>
      </c>
      <c r="F1114" t="s">
        <v>2100</v>
      </c>
      <c r="G1114" t="s">
        <v>5389</v>
      </c>
      <c r="H1114" s="2" t="s">
        <v>5785</v>
      </c>
      <c r="J1114" t="s">
        <v>5932</v>
      </c>
    </row>
    <row r="1115" spans="1:10" hidden="1" x14ac:dyDescent="0.25">
      <c r="A1115" t="s">
        <v>5932</v>
      </c>
      <c r="B1115" s="382" t="s">
        <v>4161</v>
      </c>
      <c r="C1115" t="s">
        <v>1424</v>
      </c>
      <c r="E1115" t="s">
        <v>1425</v>
      </c>
      <c r="F1115" t="s">
        <v>2100</v>
      </c>
      <c r="G1115" t="s">
        <v>5389</v>
      </c>
      <c r="H1115" t="s">
        <v>1410</v>
      </c>
      <c r="J1115" t="s">
        <v>5932</v>
      </c>
    </row>
    <row r="1116" spans="1:10" hidden="1" x14ac:dyDescent="0.25">
      <c r="A1116" t="s">
        <v>5932</v>
      </c>
      <c r="B1116" s="382" t="s">
        <v>4162</v>
      </c>
      <c r="C1116" t="s">
        <v>1426</v>
      </c>
      <c r="E1116" t="s">
        <v>1427</v>
      </c>
      <c r="F1116" t="s">
        <v>2100</v>
      </c>
      <c r="G1116" t="s">
        <v>5389</v>
      </c>
      <c r="H1116" t="s">
        <v>1410</v>
      </c>
      <c r="J1116" t="s">
        <v>5932</v>
      </c>
    </row>
    <row r="1117" spans="1:10" hidden="1" x14ac:dyDescent="0.25">
      <c r="A1117" t="s">
        <v>5932</v>
      </c>
      <c r="B1117" s="382" t="s">
        <v>4163</v>
      </c>
      <c r="C1117" t="s">
        <v>1428</v>
      </c>
      <c r="E1117" t="s">
        <v>1429</v>
      </c>
      <c r="F1117" t="s">
        <v>2100</v>
      </c>
      <c r="G1117" t="s">
        <v>5389</v>
      </c>
      <c r="H1117" s="2" t="s">
        <v>5785</v>
      </c>
      <c r="J1117" t="s">
        <v>5932</v>
      </c>
    </row>
    <row r="1118" spans="1:10" hidden="1" x14ac:dyDescent="0.25">
      <c r="A1118" t="s">
        <v>5932</v>
      </c>
      <c r="B1118" s="382" t="s">
        <v>4164</v>
      </c>
      <c r="C1118" t="s">
        <v>1430</v>
      </c>
      <c r="E1118" t="s">
        <v>1431</v>
      </c>
      <c r="F1118" t="s">
        <v>2100</v>
      </c>
      <c r="G1118" t="s">
        <v>5389</v>
      </c>
      <c r="H1118" t="s">
        <v>1410</v>
      </c>
      <c r="J1118" t="s">
        <v>5932</v>
      </c>
    </row>
    <row r="1119" spans="1:10" hidden="1" x14ac:dyDescent="0.25">
      <c r="A1119" t="s">
        <v>5932</v>
      </c>
      <c r="B1119" s="382" t="s">
        <v>4165</v>
      </c>
      <c r="C1119" t="s">
        <v>1557</v>
      </c>
      <c r="E1119" t="s">
        <v>1602</v>
      </c>
      <c r="F1119" t="s">
        <v>2100</v>
      </c>
      <c r="G1119" t="s">
        <v>5389</v>
      </c>
      <c r="H1119" t="s">
        <v>1410</v>
      </c>
      <c r="J1119" t="s">
        <v>5932</v>
      </c>
    </row>
    <row r="1120" spans="1:10" hidden="1" x14ac:dyDescent="0.25">
      <c r="A1120" t="s">
        <v>5932</v>
      </c>
      <c r="B1120" s="382" t="s">
        <v>4166</v>
      </c>
      <c r="C1120" t="s">
        <v>1432</v>
      </c>
      <c r="E1120" t="s">
        <v>1433</v>
      </c>
      <c r="F1120" t="s">
        <v>2100</v>
      </c>
      <c r="G1120" t="s">
        <v>5389</v>
      </c>
      <c r="H1120" t="s">
        <v>1410</v>
      </c>
      <c r="J1120" t="s">
        <v>5932</v>
      </c>
    </row>
    <row r="1121" spans="1:10" hidden="1" x14ac:dyDescent="0.25">
      <c r="A1121" t="s">
        <v>5932</v>
      </c>
      <c r="B1121" s="382" t="s">
        <v>4167</v>
      </c>
      <c r="C1121" t="s">
        <v>1248</v>
      </c>
      <c r="E1121" t="s">
        <v>1249</v>
      </c>
      <c r="F1121" t="s">
        <v>2100</v>
      </c>
      <c r="G1121" t="s">
        <v>5389</v>
      </c>
      <c r="H1121" s="2" t="s">
        <v>5785</v>
      </c>
      <c r="J1121" t="s">
        <v>5932</v>
      </c>
    </row>
    <row r="1122" spans="1:10" hidden="1" x14ac:dyDescent="0.25">
      <c r="A1122" t="s">
        <v>5932</v>
      </c>
      <c r="B1122" s="382" t="s">
        <v>4168</v>
      </c>
      <c r="C1122" t="s">
        <v>2423</v>
      </c>
      <c r="E1122" t="s">
        <v>2742</v>
      </c>
      <c r="F1122" t="s">
        <v>2100</v>
      </c>
      <c r="G1122" t="s">
        <v>5389</v>
      </c>
      <c r="H1122" s="2" t="s">
        <v>5785</v>
      </c>
      <c r="J1122" t="s">
        <v>5932</v>
      </c>
    </row>
    <row r="1123" spans="1:10" hidden="1" x14ac:dyDescent="0.25">
      <c r="A1123" t="s">
        <v>5932</v>
      </c>
      <c r="B1123" s="382" t="s">
        <v>4169</v>
      </c>
      <c r="C1123" t="s">
        <v>2424</v>
      </c>
      <c r="E1123" t="s">
        <v>2743</v>
      </c>
      <c r="F1123" t="s">
        <v>2100</v>
      </c>
      <c r="G1123" t="s">
        <v>5389</v>
      </c>
      <c r="H1123" t="s">
        <v>3027</v>
      </c>
      <c r="J1123" t="s">
        <v>5932</v>
      </c>
    </row>
    <row r="1124" spans="1:10" hidden="1" x14ac:dyDescent="0.25">
      <c r="A1124" t="s">
        <v>5932</v>
      </c>
      <c r="B1124" s="382" t="s">
        <v>4170</v>
      </c>
      <c r="C1124" t="s">
        <v>1250</v>
      </c>
      <c r="E1124" t="s">
        <v>1251</v>
      </c>
      <c r="F1124" t="s">
        <v>2100</v>
      </c>
      <c r="G1124" t="s">
        <v>5389</v>
      </c>
      <c r="H1124" s="2" t="s">
        <v>5785</v>
      </c>
      <c r="J1124" t="s">
        <v>5932</v>
      </c>
    </row>
    <row r="1125" spans="1:10" hidden="1" x14ac:dyDescent="0.25">
      <c r="A1125" t="s">
        <v>5932</v>
      </c>
      <c r="B1125" s="382" t="s">
        <v>4171</v>
      </c>
      <c r="C1125" s="382" t="s">
        <v>2425</v>
      </c>
      <c r="E1125" s="382" t="s">
        <v>2744</v>
      </c>
      <c r="F1125" t="s">
        <v>2100</v>
      </c>
      <c r="G1125" t="s">
        <v>5389</v>
      </c>
      <c r="H1125" t="s">
        <v>3027</v>
      </c>
      <c r="J1125" t="s">
        <v>5932</v>
      </c>
    </row>
    <row r="1126" spans="1:10" hidden="1" x14ac:dyDescent="0.25">
      <c r="A1126" t="s">
        <v>5932</v>
      </c>
      <c r="B1126" s="382" t="s">
        <v>4172</v>
      </c>
      <c r="C1126" t="s">
        <v>2426</v>
      </c>
      <c r="E1126" t="s">
        <v>2745</v>
      </c>
      <c r="F1126" t="s">
        <v>2100</v>
      </c>
      <c r="G1126" t="s">
        <v>5389</v>
      </c>
      <c r="H1126" t="s">
        <v>3027</v>
      </c>
      <c r="J1126" t="s">
        <v>5932</v>
      </c>
    </row>
    <row r="1127" spans="1:10" hidden="1" x14ac:dyDescent="0.25">
      <c r="A1127" t="s">
        <v>5932</v>
      </c>
      <c r="B1127" s="382" t="s">
        <v>4173</v>
      </c>
      <c r="C1127" t="s">
        <v>2427</v>
      </c>
      <c r="E1127" t="s">
        <v>2746</v>
      </c>
      <c r="F1127" t="s">
        <v>2100</v>
      </c>
      <c r="G1127" t="s">
        <v>5389</v>
      </c>
      <c r="H1127" t="s">
        <v>3027</v>
      </c>
      <c r="J1127" t="s">
        <v>5932</v>
      </c>
    </row>
    <row r="1128" spans="1:10" hidden="1" x14ac:dyDescent="0.25">
      <c r="A1128" t="s">
        <v>5932</v>
      </c>
      <c r="B1128" s="382" t="s">
        <v>4773</v>
      </c>
      <c r="C1128" t="s">
        <v>4563</v>
      </c>
      <c r="E1128" t="s">
        <v>4591</v>
      </c>
      <c r="F1128" t="s">
        <v>2100</v>
      </c>
      <c r="G1128" t="s">
        <v>5389</v>
      </c>
      <c r="H1128" s="2" t="s">
        <v>5785</v>
      </c>
      <c r="J1128" t="s">
        <v>5932</v>
      </c>
    </row>
    <row r="1129" spans="1:10" hidden="1" x14ac:dyDescent="0.25">
      <c r="A1129" t="s">
        <v>5932</v>
      </c>
      <c r="B1129" s="382" t="s">
        <v>4774</v>
      </c>
      <c r="C1129" t="s">
        <v>4564</v>
      </c>
      <c r="E1129" t="s">
        <v>4592</v>
      </c>
      <c r="F1129" t="s">
        <v>2100</v>
      </c>
      <c r="G1129" t="s">
        <v>5389</v>
      </c>
      <c r="H1129" s="2" t="s">
        <v>5785</v>
      </c>
      <c r="J1129" t="s">
        <v>5932</v>
      </c>
    </row>
    <row r="1130" spans="1:10" hidden="1" x14ac:dyDescent="0.25">
      <c r="A1130" t="s">
        <v>5932</v>
      </c>
      <c r="B1130" s="382" t="s">
        <v>4174</v>
      </c>
      <c r="C1130" t="s">
        <v>2428</v>
      </c>
      <c r="E1130" t="s">
        <v>2747</v>
      </c>
      <c r="F1130" t="s">
        <v>2100</v>
      </c>
      <c r="G1130" t="s">
        <v>5389</v>
      </c>
      <c r="H1130" s="2" t="s">
        <v>5785</v>
      </c>
      <c r="J1130" t="s">
        <v>5932</v>
      </c>
    </row>
    <row r="1131" spans="1:10" hidden="1" x14ac:dyDescent="0.25">
      <c r="A1131" t="s">
        <v>5932</v>
      </c>
      <c r="B1131" s="382" t="s">
        <v>4175</v>
      </c>
      <c r="C1131" t="s">
        <v>2429</v>
      </c>
      <c r="E1131" t="s">
        <v>2748</v>
      </c>
      <c r="F1131" t="s">
        <v>2100</v>
      </c>
      <c r="G1131" t="s">
        <v>5389</v>
      </c>
      <c r="H1131" t="s">
        <v>3027</v>
      </c>
      <c r="J1131" t="s">
        <v>5932</v>
      </c>
    </row>
    <row r="1132" spans="1:10" hidden="1" x14ac:dyDescent="0.25">
      <c r="A1132" t="s">
        <v>5932</v>
      </c>
      <c r="B1132" s="382" t="s">
        <v>4176</v>
      </c>
      <c r="C1132" t="s">
        <v>2430</v>
      </c>
      <c r="E1132" t="s">
        <v>2749</v>
      </c>
      <c r="F1132" t="s">
        <v>2100</v>
      </c>
      <c r="G1132" t="s">
        <v>5389</v>
      </c>
      <c r="H1132" t="s">
        <v>3027</v>
      </c>
      <c r="J1132" t="s">
        <v>5932</v>
      </c>
    </row>
    <row r="1133" spans="1:10" hidden="1" x14ac:dyDescent="0.25">
      <c r="A1133" t="s">
        <v>5932</v>
      </c>
      <c r="B1133" s="382" t="s">
        <v>4177</v>
      </c>
      <c r="C1133" s="382" t="s">
        <v>2431</v>
      </c>
      <c r="E1133" s="382" t="s">
        <v>1252</v>
      </c>
      <c r="F1133" t="s">
        <v>2100</v>
      </c>
      <c r="G1133" t="s">
        <v>5389</v>
      </c>
      <c r="H1133" t="s">
        <v>3022</v>
      </c>
      <c r="J1133" t="s">
        <v>5932</v>
      </c>
    </row>
    <row r="1134" spans="1:10" hidden="1" x14ac:dyDescent="0.25">
      <c r="A1134" t="s">
        <v>5932</v>
      </c>
      <c r="B1134" s="382" t="s">
        <v>4178</v>
      </c>
      <c r="C1134" t="s">
        <v>1434</v>
      </c>
      <c r="E1134" t="s">
        <v>1254</v>
      </c>
      <c r="F1134" t="s">
        <v>2100</v>
      </c>
      <c r="G1134" t="s">
        <v>5389</v>
      </c>
      <c r="H1134" t="s">
        <v>3022</v>
      </c>
      <c r="J1134" t="s">
        <v>5932</v>
      </c>
    </row>
    <row r="1135" spans="1:10" hidden="1" x14ac:dyDescent="0.25">
      <c r="A1135" t="s">
        <v>5932</v>
      </c>
      <c r="B1135" s="382" t="s">
        <v>4179</v>
      </c>
      <c r="C1135" s="382" t="s">
        <v>1253</v>
      </c>
      <c r="E1135" s="382" t="s">
        <v>1254</v>
      </c>
      <c r="F1135" t="s">
        <v>2100</v>
      </c>
      <c r="G1135" t="s">
        <v>5389</v>
      </c>
      <c r="H1135" t="s">
        <v>3022</v>
      </c>
      <c r="J1135" t="s">
        <v>5932</v>
      </c>
    </row>
    <row r="1136" spans="1:10" hidden="1" x14ac:dyDescent="0.25">
      <c r="A1136" t="s">
        <v>5932</v>
      </c>
      <c r="B1136" s="382" t="s">
        <v>5873</v>
      </c>
      <c r="C1136" s="382" t="s">
        <v>5828</v>
      </c>
      <c r="D1136" s="382"/>
      <c r="E1136" s="406" t="s">
        <v>5801</v>
      </c>
      <c r="F1136" t="s">
        <v>2100</v>
      </c>
      <c r="G1136" t="s">
        <v>5389</v>
      </c>
      <c r="H1136" t="s">
        <v>3022</v>
      </c>
      <c r="J1136" t="s">
        <v>5932</v>
      </c>
    </row>
    <row r="1137" spans="1:10" hidden="1" x14ac:dyDescent="0.25">
      <c r="A1137" t="s">
        <v>5932</v>
      </c>
      <c r="B1137" s="382" t="s">
        <v>4180</v>
      </c>
      <c r="C1137" t="s">
        <v>2432</v>
      </c>
      <c r="E1137" t="s">
        <v>2750</v>
      </c>
      <c r="F1137" t="s">
        <v>2100</v>
      </c>
      <c r="G1137" t="s">
        <v>5389</v>
      </c>
      <c r="H1137" t="s">
        <v>3022</v>
      </c>
      <c r="J1137" t="s">
        <v>5932</v>
      </c>
    </row>
    <row r="1138" spans="1:10" hidden="1" x14ac:dyDescent="0.25">
      <c r="A1138" t="s">
        <v>5932</v>
      </c>
      <c r="B1138" s="382" t="s">
        <v>4181</v>
      </c>
      <c r="C1138" s="382" t="s">
        <v>2433</v>
      </c>
      <c r="E1138" s="382" t="s">
        <v>2750</v>
      </c>
      <c r="F1138" t="s">
        <v>2100</v>
      </c>
      <c r="G1138" t="s">
        <v>5389</v>
      </c>
      <c r="H1138" t="s">
        <v>3022</v>
      </c>
      <c r="J1138" t="s">
        <v>5932</v>
      </c>
    </row>
    <row r="1139" spans="1:10" hidden="1" x14ac:dyDescent="0.25">
      <c r="A1139">
        <v>6</v>
      </c>
      <c r="B1139" s="382" t="s">
        <v>5874</v>
      </c>
      <c r="C1139" t="s">
        <v>5706</v>
      </c>
      <c r="D1139" t="s">
        <v>5762</v>
      </c>
      <c r="E1139" t="s">
        <v>5730</v>
      </c>
      <c r="F1139" t="s">
        <v>2100</v>
      </c>
      <c r="G1139" t="s">
        <v>5389</v>
      </c>
      <c r="H1139" t="s">
        <v>3022</v>
      </c>
    </row>
    <row r="1140" spans="1:10" hidden="1" x14ac:dyDescent="0.25">
      <c r="A1140" t="s">
        <v>5932</v>
      </c>
      <c r="B1140" s="382" t="s">
        <v>4182</v>
      </c>
      <c r="C1140" t="s">
        <v>2434</v>
      </c>
      <c r="E1140" t="s">
        <v>2751</v>
      </c>
      <c r="F1140" t="s">
        <v>2100</v>
      </c>
      <c r="G1140" t="s">
        <v>5389</v>
      </c>
      <c r="H1140" s="2" t="s">
        <v>5785</v>
      </c>
      <c r="J1140" t="s">
        <v>5932</v>
      </c>
    </row>
    <row r="1141" spans="1:10" hidden="1" x14ac:dyDescent="0.25">
      <c r="A1141" t="s">
        <v>5932</v>
      </c>
      <c r="B1141" s="382" t="s">
        <v>4183</v>
      </c>
      <c r="C1141" t="s">
        <v>2435</v>
      </c>
      <c r="E1141" t="s">
        <v>2752</v>
      </c>
      <c r="F1141" t="s">
        <v>2100</v>
      </c>
      <c r="G1141" t="s">
        <v>5389</v>
      </c>
      <c r="H1141" t="s">
        <v>3022</v>
      </c>
      <c r="J1141" t="s">
        <v>5932</v>
      </c>
    </row>
    <row r="1142" spans="1:10" hidden="1" x14ac:dyDescent="0.25">
      <c r="A1142" t="s">
        <v>5932</v>
      </c>
      <c r="B1142" s="382" t="s">
        <v>4184</v>
      </c>
      <c r="C1142" t="s">
        <v>2436</v>
      </c>
      <c r="E1142" t="s">
        <v>2753</v>
      </c>
      <c r="F1142" t="s">
        <v>2100</v>
      </c>
      <c r="G1142" t="s">
        <v>5389</v>
      </c>
      <c r="H1142" s="2" t="s">
        <v>5785</v>
      </c>
      <c r="J1142" t="s">
        <v>5932</v>
      </c>
    </row>
    <row r="1143" spans="1:10" hidden="1" x14ac:dyDescent="0.25">
      <c r="A1143" t="s">
        <v>5932</v>
      </c>
      <c r="B1143" s="382" t="s">
        <v>4185</v>
      </c>
      <c r="C1143" t="s">
        <v>2437</v>
      </c>
      <c r="E1143" t="s">
        <v>2754</v>
      </c>
      <c r="F1143" t="s">
        <v>2100</v>
      </c>
      <c r="G1143" t="s">
        <v>5389</v>
      </c>
      <c r="H1143" s="2" t="s">
        <v>5785</v>
      </c>
      <c r="J1143" t="s">
        <v>5932</v>
      </c>
    </row>
    <row r="1144" spans="1:10" hidden="1" x14ac:dyDescent="0.25">
      <c r="A1144" t="s">
        <v>5932</v>
      </c>
      <c r="B1144" s="382" t="s">
        <v>4186</v>
      </c>
      <c r="C1144" t="s">
        <v>1256</v>
      </c>
      <c r="E1144" t="s">
        <v>1255</v>
      </c>
      <c r="F1144" t="s">
        <v>2100</v>
      </c>
      <c r="G1144" t="s">
        <v>5390</v>
      </c>
      <c r="H1144" t="s">
        <v>5390</v>
      </c>
      <c r="J1144" t="s">
        <v>5932</v>
      </c>
    </row>
    <row r="1145" spans="1:10" hidden="1" x14ac:dyDescent="0.25">
      <c r="A1145" t="s">
        <v>5932</v>
      </c>
      <c r="B1145" s="382" t="s">
        <v>5549</v>
      </c>
      <c r="C1145" t="s">
        <v>5330</v>
      </c>
      <c r="E1145" t="s">
        <v>5374</v>
      </c>
      <c r="F1145" t="s">
        <v>2100</v>
      </c>
      <c r="G1145" t="s">
        <v>5389</v>
      </c>
      <c r="H1145" s="2" t="s">
        <v>5785</v>
      </c>
      <c r="J1145" t="s">
        <v>5932</v>
      </c>
    </row>
    <row r="1146" spans="1:10" hidden="1" x14ac:dyDescent="0.25">
      <c r="A1146" t="s">
        <v>5932</v>
      </c>
      <c r="B1146" s="382" t="s">
        <v>4187</v>
      </c>
      <c r="C1146" t="s">
        <v>2438</v>
      </c>
      <c r="E1146" t="s">
        <v>2755</v>
      </c>
      <c r="F1146" t="s">
        <v>2100</v>
      </c>
      <c r="G1146" t="s">
        <v>5389</v>
      </c>
      <c r="H1146" t="s">
        <v>4451</v>
      </c>
      <c r="J1146" t="s">
        <v>5932</v>
      </c>
    </row>
    <row r="1147" spans="1:10" hidden="1" x14ac:dyDescent="0.25">
      <c r="A1147" t="s">
        <v>5932</v>
      </c>
      <c r="B1147" s="382" t="s">
        <v>4188</v>
      </c>
      <c r="C1147" t="s">
        <v>2439</v>
      </c>
      <c r="E1147" t="s">
        <v>1436</v>
      </c>
      <c r="F1147" t="s">
        <v>2100</v>
      </c>
      <c r="G1147" t="s">
        <v>5389</v>
      </c>
      <c r="H1147" t="s">
        <v>4451</v>
      </c>
      <c r="J1147" t="s">
        <v>5932</v>
      </c>
    </row>
    <row r="1148" spans="1:10" hidden="1" x14ac:dyDescent="0.25">
      <c r="A1148" t="s">
        <v>5932</v>
      </c>
      <c r="B1148" s="382" t="s">
        <v>4189</v>
      </c>
      <c r="C1148" t="s">
        <v>1435</v>
      </c>
      <c r="E1148" t="s">
        <v>1436</v>
      </c>
      <c r="F1148" t="s">
        <v>2100</v>
      </c>
      <c r="G1148" t="s">
        <v>5389</v>
      </c>
      <c r="H1148" t="s">
        <v>4451</v>
      </c>
      <c r="J1148" t="s">
        <v>5932</v>
      </c>
    </row>
    <row r="1149" spans="1:10" hidden="1" x14ac:dyDescent="0.25">
      <c r="A1149" t="s">
        <v>5932</v>
      </c>
      <c r="B1149" s="382" t="s">
        <v>5550</v>
      </c>
      <c r="C1149" t="s">
        <v>1558</v>
      </c>
      <c r="E1149" t="s">
        <v>1267</v>
      </c>
      <c r="F1149" t="s">
        <v>2100</v>
      </c>
      <c r="G1149" t="s">
        <v>5389</v>
      </c>
      <c r="H1149" s="2" t="s">
        <v>5785</v>
      </c>
      <c r="J1149" t="s">
        <v>5932</v>
      </c>
    </row>
    <row r="1150" spans="1:10" hidden="1" x14ac:dyDescent="0.25">
      <c r="A1150">
        <v>6</v>
      </c>
      <c r="B1150" s="382" t="s">
        <v>5875</v>
      </c>
      <c r="C1150" t="s">
        <v>5707</v>
      </c>
      <c r="D1150" t="s">
        <v>5763</v>
      </c>
      <c r="E1150" t="s">
        <v>5731</v>
      </c>
      <c r="F1150" t="s">
        <v>2100</v>
      </c>
      <c r="G1150" t="s">
        <v>5389</v>
      </c>
      <c r="H1150" t="s">
        <v>3022</v>
      </c>
      <c r="J1150" t="s">
        <v>5932</v>
      </c>
    </row>
    <row r="1151" spans="1:10" hidden="1" x14ac:dyDescent="0.25">
      <c r="A1151" t="s">
        <v>5932</v>
      </c>
      <c r="B1151" s="382" t="s">
        <v>4190</v>
      </c>
      <c r="C1151" t="s">
        <v>1257</v>
      </c>
      <c r="E1151" t="s">
        <v>1258</v>
      </c>
      <c r="F1151" t="s">
        <v>2100</v>
      </c>
      <c r="G1151" t="s">
        <v>5389</v>
      </c>
      <c r="H1151" t="s">
        <v>4451</v>
      </c>
      <c r="J1151" t="s">
        <v>5932</v>
      </c>
    </row>
    <row r="1152" spans="1:10" hidden="1" x14ac:dyDescent="0.25">
      <c r="A1152">
        <v>6</v>
      </c>
      <c r="B1152" s="382" t="s">
        <v>5876</v>
      </c>
      <c r="C1152" t="s">
        <v>5708</v>
      </c>
      <c r="D1152" t="s">
        <v>5764</v>
      </c>
      <c r="E1152" t="s">
        <v>5732</v>
      </c>
      <c r="F1152" t="s">
        <v>2100</v>
      </c>
      <c r="G1152" t="s">
        <v>5389</v>
      </c>
      <c r="H1152" s="2" t="s">
        <v>5785</v>
      </c>
    </row>
    <row r="1153" spans="1:10" hidden="1" x14ac:dyDescent="0.25">
      <c r="A1153" t="s">
        <v>5932</v>
      </c>
      <c r="B1153" s="382" t="s">
        <v>4191</v>
      </c>
      <c r="C1153" t="s">
        <v>2440</v>
      </c>
      <c r="E1153" t="s">
        <v>2756</v>
      </c>
      <c r="F1153" t="s">
        <v>2100</v>
      </c>
      <c r="G1153" t="s">
        <v>5389</v>
      </c>
      <c r="H1153" s="2" t="s">
        <v>5785</v>
      </c>
      <c r="J1153" t="s">
        <v>5932</v>
      </c>
    </row>
    <row r="1154" spans="1:10" hidden="1" x14ac:dyDescent="0.25">
      <c r="A1154" t="s">
        <v>5932</v>
      </c>
      <c r="B1154" s="382" t="s">
        <v>4192</v>
      </c>
      <c r="C1154" t="s">
        <v>1259</v>
      </c>
      <c r="E1154" t="s">
        <v>1260</v>
      </c>
      <c r="F1154" t="s">
        <v>2100</v>
      </c>
      <c r="G1154" t="s">
        <v>5390</v>
      </c>
      <c r="H1154" t="s">
        <v>5390</v>
      </c>
      <c r="J1154" t="s">
        <v>5932</v>
      </c>
    </row>
    <row r="1155" spans="1:10" hidden="1" x14ac:dyDescent="0.25">
      <c r="A1155" t="s">
        <v>5932</v>
      </c>
      <c r="B1155" s="382" t="s">
        <v>4193</v>
      </c>
      <c r="C1155" t="s">
        <v>1261</v>
      </c>
      <c r="E1155" t="s">
        <v>1262</v>
      </c>
      <c r="F1155" t="s">
        <v>2100</v>
      </c>
      <c r="G1155" t="s">
        <v>5390</v>
      </c>
      <c r="H1155" t="s">
        <v>5390</v>
      </c>
      <c r="J1155" t="s">
        <v>5932</v>
      </c>
    </row>
    <row r="1156" spans="1:10" hidden="1" x14ac:dyDescent="0.25">
      <c r="A1156" t="s">
        <v>5932</v>
      </c>
      <c r="B1156" s="382" t="s">
        <v>4194</v>
      </c>
      <c r="C1156" t="s">
        <v>2441</v>
      </c>
      <c r="E1156" t="s">
        <v>2757</v>
      </c>
      <c r="F1156" t="s">
        <v>2100</v>
      </c>
      <c r="G1156" t="s">
        <v>5390</v>
      </c>
      <c r="H1156" t="s">
        <v>5390</v>
      </c>
      <c r="J1156" t="s">
        <v>5932</v>
      </c>
    </row>
    <row r="1157" spans="1:10" hidden="1" x14ac:dyDescent="0.25">
      <c r="A1157" t="s">
        <v>5932</v>
      </c>
      <c r="B1157" s="382" t="s">
        <v>4195</v>
      </c>
      <c r="C1157" t="s">
        <v>1263</v>
      </c>
      <c r="E1157" t="s">
        <v>1264</v>
      </c>
      <c r="F1157" t="s">
        <v>2100</v>
      </c>
      <c r="G1157" t="s">
        <v>5390</v>
      </c>
      <c r="H1157" t="s">
        <v>5390</v>
      </c>
      <c r="J1157" t="s">
        <v>5932</v>
      </c>
    </row>
    <row r="1158" spans="1:10" hidden="1" x14ac:dyDescent="0.25">
      <c r="A1158" t="s">
        <v>5932</v>
      </c>
      <c r="B1158" s="382" t="s">
        <v>4196</v>
      </c>
      <c r="C1158" t="s">
        <v>1265</v>
      </c>
      <c r="E1158" t="s">
        <v>51</v>
      </c>
      <c r="F1158" t="s">
        <v>2100</v>
      </c>
      <c r="G1158" t="s">
        <v>5390</v>
      </c>
      <c r="H1158" t="s">
        <v>5390</v>
      </c>
      <c r="J1158" t="s">
        <v>5932</v>
      </c>
    </row>
    <row r="1159" spans="1:10" hidden="1" x14ac:dyDescent="0.25">
      <c r="A1159" t="s">
        <v>5932</v>
      </c>
      <c r="B1159" s="382" t="s">
        <v>5551</v>
      </c>
      <c r="C1159" s="382" t="s">
        <v>1559</v>
      </c>
      <c r="D1159" s="382"/>
      <c r="E1159" s="382" t="s">
        <v>1406</v>
      </c>
      <c r="F1159" t="s">
        <v>2100</v>
      </c>
      <c r="G1159" s="2" t="s">
        <v>5391</v>
      </c>
      <c r="H1159" s="90" t="s">
        <v>5391</v>
      </c>
      <c r="J1159" t="s">
        <v>5932</v>
      </c>
    </row>
    <row r="1160" spans="1:10" hidden="1" x14ac:dyDescent="0.25">
      <c r="A1160" t="s">
        <v>5932</v>
      </c>
      <c r="B1160" s="382" t="s">
        <v>4860</v>
      </c>
      <c r="C1160" s="382" t="s">
        <v>4565</v>
      </c>
      <c r="D1160" s="382"/>
      <c r="E1160" s="382" t="s">
        <v>4593</v>
      </c>
      <c r="F1160" t="s">
        <v>2100</v>
      </c>
      <c r="G1160" s="2" t="s">
        <v>5389</v>
      </c>
      <c r="H1160" s="2" t="s">
        <v>5785</v>
      </c>
      <c r="J1160" t="s">
        <v>5932</v>
      </c>
    </row>
    <row r="1161" spans="1:10" hidden="1" x14ac:dyDescent="0.25">
      <c r="A1161" t="s">
        <v>5932</v>
      </c>
      <c r="B1161" s="382" t="s">
        <v>4861</v>
      </c>
      <c r="C1161" s="382" t="s">
        <v>4741</v>
      </c>
      <c r="D1161" s="382"/>
      <c r="E1161" s="382" t="s">
        <v>4742</v>
      </c>
      <c r="F1161" t="s">
        <v>2100</v>
      </c>
      <c r="G1161" t="s">
        <v>5391</v>
      </c>
      <c r="H1161" s="90" t="s">
        <v>5391</v>
      </c>
      <c r="J1161" t="s">
        <v>5932</v>
      </c>
    </row>
    <row r="1162" spans="1:10" hidden="1" x14ac:dyDescent="0.25">
      <c r="A1162" t="s">
        <v>5932</v>
      </c>
      <c r="B1162" s="382" t="s">
        <v>5552</v>
      </c>
      <c r="C1162" t="s">
        <v>5227</v>
      </c>
      <c r="E1162" t="s">
        <v>5259</v>
      </c>
      <c r="F1162" t="s">
        <v>2100</v>
      </c>
      <c r="G1162" t="s">
        <v>5391</v>
      </c>
      <c r="H1162" s="90" t="s">
        <v>5391</v>
      </c>
      <c r="J1162" t="s">
        <v>5932</v>
      </c>
    </row>
    <row r="1163" spans="1:10" hidden="1" x14ac:dyDescent="0.25">
      <c r="A1163" t="s">
        <v>5932</v>
      </c>
      <c r="B1163" s="382" t="s">
        <v>5553</v>
      </c>
      <c r="C1163" t="s">
        <v>5228</v>
      </c>
      <c r="E1163" t="s">
        <v>5260</v>
      </c>
      <c r="F1163" t="s">
        <v>2100</v>
      </c>
      <c r="G1163" t="s">
        <v>99</v>
      </c>
      <c r="H1163" t="s">
        <v>99</v>
      </c>
      <c r="J1163" t="s">
        <v>5932</v>
      </c>
    </row>
    <row r="1164" spans="1:10" hidden="1" x14ac:dyDescent="0.25">
      <c r="A1164" t="s">
        <v>5932</v>
      </c>
      <c r="B1164" s="382" t="s">
        <v>4862</v>
      </c>
      <c r="C1164" t="s">
        <v>4743</v>
      </c>
      <c r="E1164" t="s">
        <v>4744</v>
      </c>
      <c r="F1164" t="s">
        <v>2100</v>
      </c>
      <c r="G1164" t="s">
        <v>5389</v>
      </c>
      <c r="H1164" s="2" t="s">
        <v>5785</v>
      </c>
      <c r="J1164" t="s">
        <v>5932</v>
      </c>
    </row>
    <row r="1165" spans="1:10" hidden="1" x14ac:dyDescent="0.25">
      <c r="A1165" t="s">
        <v>5932</v>
      </c>
      <c r="B1165" s="382" t="s">
        <v>5160</v>
      </c>
      <c r="C1165" t="s">
        <v>5161</v>
      </c>
      <c r="E1165" t="s">
        <v>4966</v>
      </c>
      <c r="F1165" t="s">
        <v>2100</v>
      </c>
      <c r="G1165" t="s">
        <v>5389</v>
      </c>
      <c r="H1165" s="2" t="s">
        <v>5785</v>
      </c>
      <c r="J1165" t="s">
        <v>5932</v>
      </c>
    </row>
    <row r="1166" spans="1:10" hidden="1" x14ac:dyDescent="0.25">
      <c r="A1166" t="s">
        <v>5932</v>
      </c>
      <c r="B1166" s="382" t="s">
        <v>5554</v>
      </c>
      <c r="C1166" t="s">
        <v>5229</v>
      </c>
      <c r="E1166" t="s">
        <v>5261</v>
      </c>
      <c r="F1166" t="s">
        <v>2100</v>
      </c>
      <c r="G1166" t="s">
        <v>5389</v>
      </c>
      <c r="H1166" s="2" t="s">
        <v>5785</v>
      </c>
      <c r="J1166" t="s">
        <v>5932</v>
      </c>
    </row>
    <row r="1167" spans="1:10" hidden="1" x14ac:dyDescent="0.25">
      <c r="A1167" t="s">
        <v>5932</v>
      </c>
      <c r="B1167" s="382" t="s">
        <v>5555</v>
      </c>
      <c r="C1167" t="s">
        <v>5230</v>
      </c>
      <c r="E1167" t="s">
        <v>5262</v>
      </c>
      <c r="F1167" t="s">
        <v>2100</v>
      </c>
      <c r="G1167" t="s">
        <v>5389</v>
      </c>
      <c r="H1167" s="2" t="s">
        <v>5785</v>
      </c>
      <c r="J1167" t="s">
        <v>5932</v>
      </c>
    </row>
    <row r="1168" spans="1:10" hidden="1" x14ac:dyDescent="0.25">
      <c r="A1168" t="s">
        <v>5932</v>
      </c>
      <c r="B1168" s="382" t="s">
        <v>4775</v>
      </c>
      <c r="C1168" t="s">
        <v>2093</v>
      </c>
      <c r="E1168" t="s">
        <v>1707</v>
      </c>
      <c r="F1168" t="s">
        <v>2100</v>
      </c>
      <c r="G1168" t="s">
        <v>5389</v>
      </c>
      <c r="H1168" s="2" t="s">
        <v>5785</v>
      </c>
      <c r="J1168" t="s">
        <v>5932</v>
      </c>
    </row>
    <row r="1169" spans="1:10" hidden="1" x14ac:dyDescent="0.25">
      <c r="A1169" t="s">
        <v>5932</v>
      </c>
      <c r="B1169" s="382" t="s">
        <v>4197</v>
      </c>
      <c r="C1169" t="s">
        <v>2442</v>
      </c>
      <c r="E1169" t="s">
        <v>1406</v>
      </c>
      <c r="F1169" t="s">
        <v>2100</v>
      </c>
      <c r="G1169" t="s">
        <v>5391</v>
      </c>
      <c r="H1169" s="90" t="s">
        <v>5391</v>
      </c>
      <c r="J1169" t="s">
        <v>5932</v>
      </c>
    </row>
    <row r="1170" spans="1:10" hidden="1" x14ac:dyDescent="0.25">
      <c r="A1170" t="s">
        <v>5932</v>
      </c>
      <c r="B1170" s="382" t="s">
        <v>4198</v>
      </c>
      <c r="C1170" t="s">
        <v>2443</v>
      </c>
      <c r="E1170" t="s">
        <v>2758</v>
      </c>
      <c r="F1170" t="s">
        <v>2100</v>
      </c>
      <c r="G1170" t="s">
        <v>5391</v>
      </c>
      <c r="H1170" s="90" t="s">
        <v>5391</v>
      </c>
      <c r="J1170" t="s">
        <v>5932</v>
      </c>
    </row>
    <row r="1171" spans="1:10" hidden="1" x14ac:dyDescent="0.25">
      <c r="A1171" t="s">
        <v>5932</v>
      </c>
      <c r="B1171" s="382" t="s">
        <v>4199</v>
      </c>
      <c r="C1171" t="s">
        <v>2444</v>
      </c>
      <c r="E1171" t="s">
        <v>2759</v>
      </c>
      <c r="F1171" t="s">
        <v>2100</v>
      </c>
      <c r="G1171" t="s">
        <v>5391</v>
      </c>
      <c r="H1171" s="90" t="s">
        <v>5391</v>
      </c>
      <c r="J1171" t="s">
        <v>5932</v>
      </c>
    </row>
    <row r="1172" spans="1:10" hidden="1" x14ac:dyDescent="0.25">
      <c r="A1172" t="s">
        <v>5932</v>
      </c>
      <c r="B1172" s="382" t="s">
        <v>4200</v>
      </c>
      <c r="C1172" t="s">
        <v>2445</v>
      </c>
      <c r="E1172" t="s">
        <v>2760</v>
      </c>
      <c r="F1172" t="s">
        <v>2100</v>
      </c>
      <c r="G1172" t="s">
        <v>5391</v>
      </c>
      <c r="H1172" s="90" t="s">
        <v>5391</v>
      </c>
      <c r="J1172" t="s">
        <v>5932</v>
      </c>
    </row>
    <row r="1173" spans="1:10" hidden="1" x14ac:dyDescent="0.25">
      <c r="A1173" t="s">
        <v>5932</v>
      </c>
      <c r="B1173" s="382" t="s">
        <v>4201</v>
      </c>
      <c r="C1173" t="s">
        <v>1266</v>
      </c>
      <c r="E1173" t="s">
        <v>1267</v>
      </c>
      <c r="F1173" t="s">
        <v>2100</v>
      </c>
      <c r="G1173" t="s">
        <v>5389</v>
      </c>
      <c r="H1173" s="2" t="s">
        <v>5785</v>
      </c>
      <c r="J1173" t="s">
        <v>5932</v>
      </c>
    </row>
    <row r="1174" spans="1:10" hidden="1" x14ac:dyDescent="0.25">
      <c r="A1174" t="s">
        <v>5932</v>
      </c>
      <c r="B1174" s="382" t="s">
        <v>4202</v>
      </c>
      <c r="C1174" t="s">
        <v>1268</v>
      </c>
      <c r="E1174" t="s">
        <v>1269</v>
      </c>
      <c r="F1174" t="s">
        <v>2100</v>
      </c>
      <c r="G1174" t="s">
        <v>5389</v>
      </c>
      <c r="H1174" s="2" t="s">
        <v>5785</v>
      </c>
      <c r="J1174" t="s">
        <v>5932</v>
      </c>
    </row>
    <row r="1175" spans="1:10" hidden="1" x14ac:dyDescent="0.25">
      <c r="A1175" t="s">
        <v>5932</v>
      </c>
      <c r="B1175" s="382" t="s">
        <v>4203</v>
      </c>
      <c r="C1175" s="382" t="s">
        <v>4204</v>
      </c>
      <c r="D1175" s="382"/>
      <c r="E1175" s="382" t="s">
        <v>4205</v>
      </c>
      <c r="F1175" t="s">
        <v>2100</v>
      </c>
      <c r="G1175" t="s">
        <v>5391</v>
      </c>
      <c r="H1175" s="90" t="s">
        <v>5391</v>
      </c>
      <c r="J1175" t="s">
        <v>5932</v>
      </c>
    </row>
    <row r="1176" spans="1:10" hidden="1" x14ac:dyDescent="0.25">
      <c r="A1176" t="s">
        <v>5932</v>
      </c>
      <c r="B1176" s="382" t="s">
        <v>4206</v>
      </c>
      <c r="C1176" t="s">
        <v>2446</v>
      </c>
      <c r="E1176" t="s">
        <v>1267</v>
      </c>
      <c r="F1176" t="s">
        <v>2100</v>
      </c>
      <c r="G1176" t="s">
        <v>5391</v>
      </c>
      <c r="H1176" s="90" t="s">
        <v>5391</v>
      </c>
      <c r="J1176" t="s">
        <v>5932</v>
      </c>
    </row>
    <row r="1177" spans="1:10" hidden="1" x14ac:dyDescent="0.25">
      <c r="A1177" t="s">
        <v>5932</v>
      </c>
      <c r="B1177" s="382" t="s">
        <v>4207</v>
      </c>
      <c r="C1177" t="s">
        <v>2447</v>
      </c>
      <c r="E1177" t="s">
        <v>2761</v>
      </c>
      <c r="F1177" t="s">
        <v>2100</v>
      </c>
      <c r="G1177" t="s">
        <v>5391</v>
      </c>
      <c r="H1177" s="90" t="s">
        <v>5391</v>
      </c>
      <c r="J1177" t="s">
        <v>5932</v>
      </c>
    </row>
    <row r="1178" spans="1:10" hidden="1" x14ac:dyDescent="0.25">
      <c r="A1178" t="s">
        <v>5932</v>
      </c>
      <c r="B1178" s="382" t="s">
        <v>4208</v>
      </c>
      <c r="C1178" t="s">
        <v>2448</v>
      </c>
      <c r="E1178" t="s">
        <v>2762</v>
      </c>
      <c r="F1178" t="s">
        <v>2100</v>
      </c>
      <c r="G1178" t="s">
        <v>5389</v>
      </c>
      <c r="H1178" s="2" t="s">
        <v>5785</v>
      </c>
      <c r="J1178" t="s">
        <v>5932</v>
      </c>
    </row>
    <row r="1179" spans="1:10" hidden="1" x14ac:dyDescent="0.25">
      <c r="A1179" t="s">
        <v>5932</v>
      </c>
      <c r="B1179" s="382" t="s">
        <v>4209</v>
      </c>
      <c r="C1179" t="s">
        <v>1391</v>
      </c>
      <c r="E1179" t="s">
        <v>1392</v>
      </c>
      <c r="F1179" t="s">
        <v>2100</v>
      </c>
      <c r="G1179" t="s">
        <v>5391</v>
      </c>
      <c r="H1179" s="90" t="s">
        <v>5391</v>
      </c>
      <c r="J1179" t="s">
        <v>5932</v>
      </c>
    </row>
    <row r="1180" spans="1:10" hidden="1" x14ac:dyDescent="0.25">
      <c r="A1180" t="s">
        <v>5932</v>
      </c>
      <c r="B1180" s="382" t="s">
        <v>4210</v>
      </c>
      <c r="C1180" s="382" t="s">
        <v>2449</v>
      </c>
      <c r="D1180" s="382"/>
      <c r="E1180" s="382" t="s">
        <v>2763</v>
      </c>
      <c r="F1180" t="s">
        <v>2100</v>
      </c>
      <c r="G1180" t="s">
        <v>5391</v>
      </c>
      <c r="H1180" s="90" t="s">
        <v>5391</v>
      </c>
      <c r="J1180" t="s">
        <v>5932</v>
      </c>
    </row>
    <row r="1181" spans="1:10" hidden="1" x14ac:dyDescent="0.25">
      <c r="A1181" t="s">
        <v>5932</v>
      </c>
      <c r="B1181" s="382" t="s">
        <v>5877</v>
      </c>
      <c r="C1181" s="382" t="s">
        <v>5709</v>
      </c>
      <c r="D1181" s="382"/>
      <c r="E1181" s="406" t="s">
        <v>5733</v>
      </c>
      <c r="F1181" t="s">
        <v>2100</v>
      </c>
      <c r="G1181" t="s">
        <v>5391</v>
      </c>
      <c r="H1181" s="90" t="s">
        <v>5391</v>
      </c>
      <c r="J1181" t="s">
        <v>5932</v>
      </c>
    </row>
    <row r="1182" spans="1:10" hidden="1" x14ac:dyDescent="0.25">
      <c r="A1182" t="s">
        <v>5932</v>
      </c>
      <c r="B1182" s="382" t="s">
        <v>4211</v>
      </c>
      <c r="C1182" s="382" t="s">
        <v>1270</v>
      </c>
      <c r="D1182" s="382"/>
      <c r="E1182" s="382" t="s">
        <v>1271</v>
      </c>
      <c r="F1182" t="s">
        <v>2100</v>
      </c>
      <c r="G1182" t="s">
        <v>5389</v>
      </c>
      <c r="H1182" s="2" t="s">
        <v>5785</v>
      </c>
      <c r="J1182" t="s">
        <v>5932</v>
      </c>
    </row>
    <row r="1183" spans="1:10" hidden="1" x14ac:dyDescent="0.25">
      <c r="A1183" t="s">
        <v>5932</v>
      </c>
      <c r="B1183" s="382" t="s">
        <v>4212</v>
      </c>
      <c r="C1183" t="s">
        <v>2450</v>
      </c>
      <c r="E1183" t="s">
        <v>2764</v>
      </c>
      <c r="F1183" t="s">
        <v>2100</v>
      </c>
      <c r="G1183" t="s">
        <v>5391</v>
      </c>
      <c r="H1183" s="90" t="s">
        <v>5391</v>
      </c>
      <c r="J1183" t="s">
        <v>5932</v>
      </c>
    </row>
    <row r="1184" spans="1:10" hidden="1" x14ac:dyDescent="0.25">
      <c r="A1184" t="s">
        <v>5932</v>
      </c>
      <c r="B1184" s="382" t="s">
        <v>4213</v>
      </c>
      <c r="C1184" t="s">
        <v>4214</v>
      </c>
      <c r="E1184" t="s">
        <v>4215</v>
      </c>
      <c r="F1184" t="s">
        <v>2100</v>
      </c>
      <c r="G1184" t="s">
        <v>5391</v>
      </c>
      <c r="H1184" s="90" t="s">
        <v>5391</v>
      </c>
      <c r="J1184" t="s">
        <v>5932</v>
      </c>
    </row>
    <row r="1185" spans="1:10" hidden="1" x14ac:dyDescent="0.25">
      <c r="A1185" t="s">
        <v>5932</v>
      </c>
      <c r="B1185" s="382" t="s">
        <v>5878</v>
      </c>
      <c r="C1185" t="s">
        <v>5829</v>
      </c>
      <c r="E1185" t="s">
        <v>5802</v>
      </c>
      <c r="F1185" t="s">
        <v>2100</v>
      </c>
      <c r="G1185" t="s">
        <v>5389</v>
      </c>
      <c r="H1185" s="2" t="s">
        <v>5785</v>
      </c>
    </row>
    <row r="1186" spans="1:10" hidden="1" x14ac:dyDescent="0.25">
      <c r="A1186" t="s">
        <v>5932</v>
      </c>
      <c r="B1186" s="382" t="s">
        <v>4863</v>
      </c>
      <c r="C1186" t="s">
        <v>4745</v>
      </c>
      <c r="E1186" t="s">
        <v>4746</v>
      </c>
      <c r="F1186" t="s">
        <v>2100</v>
      </c>
      <c r="G1186" t="s">
        <v>5391</v>
      </c>
      <c r="H1186" s="90" t="s">
        <v>5391</v>
      </c>
      <c r="J1186" t="s">
        <v>5932</v>
      </c>
    </row>
    <row r="1187" spans="1:10" hidden="1" x14ac:dyDescent="0.25">
      <c r="A1187" t="s">
        <v>5932</v>
      </c>
      <c r="B1187" s="382" t="s">
        <v>4864</v>
      </c>
      <c r="C1187" t="s">
        <v>4747</v>
      </c>
      <c r="E1187" t="s">
        <v>4748</v>
      </c>
      <c r="F1187" t="s">
        <v>2100</v>
      </c>
      <c r="G1187" t="s">
        <v>5391</v>
      </c>
      <c r="H1187" s="90" t="s">
        <v>5391</v>
      </c>
      <c r="J1187" t="s">
        <v>5932</v>
      </c>
    </row>
    <row r="1188" spans="1:10" hidden="1" x14ac:dyDescent="0.25">
      <c r="A1188" t="s">
        <v>5932</v>
      </c>
      <c r="B1188" s="382" t="s">
        <v>4216</v>
      </c>
      <c r="C1188" s="382" t="s">
        <v>2451</v>
      </c>
      <c r="E1188" s="382" t="s">
        <v>2765</v>
      </c>
      <c r="F1188" t="s">
        <v>2100</v>
      </c>
      <c r="G1188" t="s">
        <v>5391</v>
      </c>
      <c r="H1188" s="90" t="s">
        <v>5391</v>
      </c>
      <c r="J1188" t="s">
        <v>5932</v>
      </c>
    </row>
    <row r="1189" spans="1:10" hidden="1" x14ac:dyDescent="0.25">
      <c r="A1189" t="s">
        <v>5932</v>
      </c>
      <c r="B1189" s="382" t="s">
        <v>4217</v>
      </c>
      <c r="C1189" t="s">
        <v>4218</v>
      </c>
      <c r="E1189" t="s">
        <v>4219</v>
      </c>
      <c r="F1189" t="s">
        <v>2100</v>
      </c>
      <c r="G1189" t="s">
        <v>5391</v>
      </c>
      <c r="H1189" s="90" t="s">
        <v>5391</v>
      </c>
      <c r="J1189" t="s">
        <v>5932</v>
      </c>
    </row>
    <row r="1190" spans="1:10" hidden="1" x14ac:dyDescent="0.25">
      <c r="A1190" t="s">
        <v>5932</v>
      </c>
      <c r="B1190" s="382" t="s">
        <v>4220</v>
      </c>
      <c r="C1190" t="s">
        <v>2452</v>
      </c>
      <c r="E1190" t="s">
        <v>2766</v>
      </c>
      <c r="F1190" t="s">
        <v>2100</v>
      </c>
      <c r="G1190" t="s">
        <v>5391</v>
      </c>
      <c r="H1190" s="90" t="s">
        <v>5391</v>
      </c>
      <c r="J1190" t="s">
        <v>5932</v>
      </c>
    </row>
    <row r="1191" spans="1:10" hidden="1" x14ac:dyDescent="0.25">
      <c r="A1191" t="s">
        <v>5930</v>
      </c>
      <c r="B1191" s="382" t="s">
        <v>4865</v>
      </c>
      <c r="C1191" t="s">
        <v>1560</v>
      </c>
      <c r="E1191" t="s">
        <v>1618</v>
      </c>
      <c r="F1191" t="s">
        <v>2101</v>
      </c>
      <c r="G1191" s="18" t="s">
        <v>5392</v>
      </c>
      <c r="H1191" t="s">
        <v>128</v>
      </c>
      <c r="J1191" t="s">
        <v>5930</v>
      </c>
    </row>
    <row r="1192" spans="1:10" hidden="1" x14ac:dyDescent="0.25">
      <c r="A1192" t="s">
        <v>5930</v>
      </c>
      <c r="B1192" s="382" t="s">
        <v>5556</v>
      </c>
      <c r="C1192" t="s">
        <v>5231</v>
      </c>
      <c r="E1192" t="s">
        <v>5263</v>
      </c>
      <c r="F1192" t="s">
        <v>2101</v>
      </c>
      <c r="G1192" s="18" t="s">
        <v>5392</v>
      </c>
      <c r="H1192" t="s">
        <v>128</v>
      </c>
      <c r="J1192" t="s">
        <v>5930</v>
      </c>
    </row>
    <row r="1193" spans="1:10" hidden="1" x14ac:dyDescent="0.25">
      <c r="A1193" t="s">
        <v>5930</v>
      </c>
      <c r="B1193" s="382" t="s">
        <v>4221</v>
      </c>
      <c r="C1193" s="382" t="s">
        <v>1272</v>
      </c>
      <c r="D1193" s="382"/>
      <c r="E1193" s="382" t="s">
        <v>2767</v>
      </c>
      <c r="F1193" s="18" t="s">
        <v>2101</v>
      </c>
      <c r="G1193" s="18" t="s">
        <v>5392</v>
      </c>
      <c r="H1193" t="s">
        <v>128</v>
      </c>
      <c r="J1193" t="s">
        <v>5930</v>
      </c>
    </row>
    <row r="1194" spans="1:10" hidden="1" x14ac:dyDescent="0.25">
      <c r="A1194" t="s">
        <v>5930</v>
      </c>
      <c r="B1194" s="382" t="s">
        <v>4222</v>
      </c>
      <c r="C1194" t="s">
        <v>1273</v>
      </c>
      <c r="E1194" t="s">
        <v>1274</v>
      </c>
      <c r="F1194" t="s">
        <v>2101</v>
      </c>
      <c r="G1194" s="18" t="s">
        <v>5392</v>
      </c>
      <c r="H1194" t="s">
        <v>128</v>
      </c>
      <c r="J1194" t="s">
        <v>5930</v>
      </c>
    </row>
    <row r="1195" spans="1:10" hidden="1" x14ac:dyDescent="0.25">
      <c r="A1195" t="s">
        <v>5930</v>
      </c>
      <c r="B1195" s="382" t="s">
        <v>4223</v>
      </c>
      <c r="C1195" t="s">
        <v>1275</v>
      </c>
      <c r="E1195" t="s">
        <v>2768</v>
      </c>
      <c r="F1195" t="s">
        <v>2101</v>
      </c>
      <c r="G1195" s="18" t="s">
        <v>5392</v>
      </c>
      <c r="H1195" t="s">
        <v>128</v>
      </c>
      <c r="J1195" t="s">
        <v>5930</v>
      </c>
    </row>
    <row r="1196" spans="1:10" hidden="1" x14ac:dyDescent="0.25">
      <c r="A1196" t="s">
        <v>5930</v>
      </c>
      <c r="B1196" s="382" t="s">
        <v>4224</v>
      </c>
      <c r="C1196" s="382" t="s">
        <v>1276</v>
      </c>
      <c r="D1196" s="382"/>
      <c r="E1196" t="s">
        <v>2767</v>
      </c>
      <c r="F1196" t="s">
        <v>2101</v>
      </c>
      <c r="G1196" s="18" t="s">
        <v>5392</v>
      </c>
      <c r="H1196" t="s">
        <v>128</v>
      </c>
      <c r="J1196" t="s">
        <v>5930</v>
      </c>
    </row>
    <row r="1197" spans="1:10" hidden="1" x14ac:dyDescent="0.25">
      <c r="A1197" t="s">
        <v>5930</v>
      </c>
      <c r="B1197" s="382" t="s">
        <v>4225</v>
      </c>
      <c r="C1197" t="s">
        <v>1437</v>
      </c>
      <c r="E1197" t="s">
        <v>2769</v>
      </c>
      <c r="F1197" t="s">
        <v>2101</v>
      </c>
      <c r="G1197" s="18" t="s">
        <v>5392</v>
      </c>
      <c r="H1197" t="s">
        <v>128</v>
      </c>
      <c r="J1197" t="s">
        <v>5930</v>
      </c>
    </row>
    <row r="1198" spans="1:10" hidden="1" x14ac:dyDescent="0.25">
      <c r="A1198" t="s">
        <v>5930</v>
      </c>
      <c r="B1198" s="382" t="s">
        <v>4226</v>
      </c>
      <c r="C1198" t="s">
        <v>1277</v>
      </c>
      <c r="E1198" t="s">
        <v>2768</v>
      </c>
      <c r="F1198" t="s">
        <v>2101</v>
      </c>
      <c r="G1198" s="18" t="s">
        <v>5392</v>
      </c>
      <c r="H1198" t="s">
        <v>128</v>
      </c>
      <c r="J1198" t="s">
        <v>5930</v>
      </c>
    </row>
    <row r="1199" spans="1:10" hidden="1" x14ac:dyDescent="0.25">
      <c r="A1199" t="s">
        <v>5930</v>
      </c>
      <c r="B1199" s="382" t="s">
        <v>4227</v>
      </c>
      <c r="C1199" t="s">
        <v>1438</v>
      </c>
      <c r="E1199" t="s">
        <v>2770</v>
      </c>
      <c r="F1199" t="s">
        <v>2101</v>
      </c>
      <c r="G1199" s="18" t="s">
        <v>5392</v>
      </c>
      <c r="H1199" t="s">
        <v>128</v>
      </c>
      <c r="J1199" t="s">
        <v>5930</v>
      </c>
    </row>
    <row r="1200" spans="1:10" hidden="1" x14ac:dyDescent="0.25">
      <c r="A1200" t="s">
        <v>5930</v>
      </c>
      <c r="B1200" s="382" t="s">
        <v>4228</v>
      </c>
      <c r="C1200" s="382" t="s">
        <v>1439</v>
      </c>
      <c r="D1200" s="382"/>
      <c r="E1200" s="382" t="s">
        <v>2769</v>
      </c>
      <c r="F1200" t="s">
        <v>2101</v>
      </c>
      <c r="G1200" s="18" t="s">
        <v>5392</v>
      </c>
      <c r="H1200" t="s">
        <v>128</v>
      </c>
      <c r="J1200" t="s">
        <v>5930</v>
      </c>
    </row>
    <row r="1201" spans="1:10" hidden="1" x14ac:dyDescent="0.25">
      <c r="A1201" t="s">
        <v>5930</v>
      </c>
      <c r="B1201" s="382" t="s">
        <v>4229</v>
      </c>
      <c r="C1201" t="s">
        <v>2453</v>
      </c>
      <c r="E1201" t="s">
        <v>2771</v>
      </c>
      <c r="F1201" t="s">
        <v>2101</v>
      </c>
      <c r="G1201" s="18" t="s">
        <v>5392</v>
      </c>
      <c r="H1201" t="s">
        <v>128</v>
      </c>
      <c r="J1201" t="s">
        <v>5930</v>
      </c>
    </row>
    <row r="1202" spans="1:10" hidden="1" x14ac:dyDescent="0.25">
      <c r="A1202" t="s">
        <v>5930</v>
      </c>
      <c r="B1202" s="382" t="s">
        <v>4230</v>
      </c>
      <c r="C1202" t="s">
        <v>1440</v>
      </c>
      <c r="E1202" t="s">
        <v>2770</v>
      </c>
      <c r="F1202" t="s">
        <v>2101</v>
      </c>
      <c r="G1202" s="18" t="s">
        <v>5392</v>
      </c>
      <c r="H1202" t="s">
        <v>128</v>
      </c>
      <c r="J1202" t="s">
        <v>5930</v>
      </c>
    </row>
    <row r="1203" spans="1:10" hidden="1" x14ac:dyDescent="0.25">
      <c r="A1203" t="s">
        <v>5930</v>
      </c>
      <c r="B1203" s="382" t="s">
        <v>4231</v>
      </c>
      <c r="C1203" t="s">
        <v>1441</v>
      </c>
      <c r="E1203" t="s">
        <v>2772</v>
      </c>
      <c r="F1203" t="s">
        <v>2101</v>
      </c>
      <c r="G1203" s="18" t="s">
        <v>5392</v>
      </c>
      <c r="H1203" t="s">
        <v>128</v>
      </c>
      <c r="J1203" t="s">
        <v>5930</v>
      </c>
    </row>
    <row r="1204" spans="1:10" hidden="1" x14ac:dyDescent="0.25">
      <c r="A1204" t="s">
        <v>5930</v>
      </c>
      <c r="B1204" s="382" t="s">
        <v>4232</v>
      </c>
      <c r="C1204" s="382" t="s">
        <v>2454</v>
      </c>
      <c r="E1204" s="382" t="s">
        <v>2773</v>
      </c>
      <c r="F1204" t="s">
        <v>2101</v>
      </c>
      <c r="G1204" s="18" t="s">
        <v>5392</v>
      </c>
      <c r="H1204" t="s">
        <v>128</v>
      </c>
      <c r="J1204" t="s">
        <v>5930</v>
      </c>
    </row>
    <row r="1205" spans="1:10" hidden="1" x14ac:dyDescent="0.25">
      <c r="A1205" t="s">
        <v>5930</v>
      </c>
      <c r="B1205" s="382" t="s">
        <v>4233</v>
      </c>
      <c r="C1205" t="s">
        <v>2455</v>
      </c>
      <c r="E1205" t="s">
        <v>2774</v>
      </c>
      <c r="F1205" t="s">
        <v>2101</v>
      </c>
      <c r="G1205" s="18" t="s">
        <v>5392</v>
      </c>
      <c r="H1205" t="s">
        <v>128</v>
      </c>
      <c r="J1205" t="s">
        <v>5930</v>
      </c>
    </row>
    <row r="1206" spans="1:10" hidden="1" x14ac:dyDescent="0.25">
      <c r="A1206" t="s">
        <v>5930</v>
      </c>
      <c r="B1206" s="382" t="s">
        <v>4234</v>
      </c>
      <c r="C1206" s="382" t="s">
        <v>1442</v>
      </c>
      <c r="E1206" s="382" t="s">
        <v>2774</v>
      </c>
      <c r="F1206" t="s">
        <v>2101</v>
      </c>
      <c r="G1206" s="18" t="s">
        <v>5392</v>
      </c>
      <c r="H1206" t="s">
        <v>128</v>
      </c>
      <c r="J1206" t="s">
        <v>5930</v>
      </c>
    </row>
    <row r="1207" spans="1:10" hidden="1" x14ac:dyDescent="0.25">
      <c r="A1207" t="s">
        <v>5930</v>
      </c>
      <c r="B1207" s="382" t="s">
        <v>4235</v>
      </c>
      <c r="C1207" t="s">
        <v>2456</v>
      </c>
      <c r="E1207" t="s">
        <v>2775</v>
      </c>
      <c r="F1207" t="s">
        <v>2101</v>
      </c>
      <c r="G1207" s="18" t="s">
        <v>5392</v>
      </c>
      <c r="H1207" t="s">
        <v>128</v>
      </c>
      <c r="J1207" t="s">
        <v>5930</v>
      </c>
    </row>
    <row r="1208" spans="1:10" hidden="1" x14ac:dyDescent="0.25">
      <c r="A1208" t="s">
        <v>5930</v>
      </c>
      <c r="B1208" s="382" t="s">
        <v>4236</v>
      </c>
      <c r="C1208" t="s">
        <v>2457</v>
      </c>
      <c r="E1208" t="s">
        <v>1706</v>
      </c>
      <c r="F1208" t="s">
        <v>2101</v>
      </c>
      <c r="G1208" s="18" t="s">
        <v>5392</v>
      </c>
      <c r="H1208" t="s">
        <v>128</v>
      </c>
      <c r="J1208" t="s">
        <v>5930</v>
      </c>
    </row>
    <row r="1209" spans="1:10" hidden="1" x14ac:dyDescent="0.25">
      <c r="A1209" t="s">
        <v>5930</v>
      </c>
      <c r="B1209" s="382" t="s">
        <v>4237</v>
      </c>
      <c r="C1209" t="s">
        <v>1561</v>
      </c>
      <c r="E1209" t="s">
        <v>1654</v>
      </c>
      <c r="F1209" t="s">
        <v>2101</v>
      </c>
      <c r="G1209" s="18" t="s">
        <v>5392</v>
      </c>
      <c r="H1209" t="s">
        <v>128</v>
      </c>
      <c r="J1209" t="s">
        <v>5930</v>
      </c>
    </row>
    <row r="1210" spans="1:10" hidden="1" x14ac:dyDescent="0.25">
      <c r="A1210" t="s">
        <v>5930</v>
      </c>
      <c r="B1210" s="382" t="s">
        <v>4238</v>
      </c>
      <c r="C1210" s="382" t="s">
        <v>1562</v>
      </c>
      <c r="D1210" s="382"/>
      <c r="E1210" s="382" t="s">
        <v>1614</v>
      </c>
      <c r="F1210" t="s">
        <v>2101</v>
      </c>
      <c r="G1210" s="18" t="s">
        <v>5392</v>
      </c>
      <c r="H1210" t="s">
        <v>128</v>
      </c>
      <c r="J1210" t="s">
        <v>5930</v>
      </c>
    </row>
    <row r="1211" spans="1:10" hidden="1" x14ac:dyDescent="0.25">
      <c r="A1211" t="s">
        <v>5930</v>
      </c>
      <c r="B1211" s="382" t="s">
        <v>4239</v>
      </c>
      <c r="C1211" t="s">
        <v>1443</v>
      </c>
      <c r="E1211" t="s">
        <v>1444</v>
      </c>
      <c r="F1211" t="s">
        <v>2101</v>
      </c>
      <c r="G1211" s="18" t="s">
        <v>5392</v>
      </c>
      <c r="H1211" t="s">
        <v>128</v>
      </c>
      <c r="J1211" t="s">
        <v>5930</v>
      </c>
    </row>
    <row r="1212" spans="1:10" hidden="1" x14ac:dyDescent="0.25">
      <c r="A1212" t="s">
        <v>5930</v>
      </c>
      <c r="B1212" s="382" t="s">
        <v>4240</v>
      </c>
      <c r="C1212" t="s">
        <v>1445</v>
      </c>
      <c r="E1212" t="s">
        <v>1446</v>
      </c>
      <c r="F1212" t="s">
        <v>2101</v>
      </c>
      <c r="G1212" s="18" t="s">
        <v>5392</v>
      </c>
      <c r="H1212" t="s">
        <v>128</v>
      </c>
      <c r="J1212" t="s">
        <v>5930</v>
      </c>
    </row>
    <row r="1213" spans="1:10" hidden="1" x14ac:dyDescent="0.25">
      <c r="A1213" t="s">
        <v>5930</v>
      </c>
      <c r="B1213" s="382" t="s">
        <v>4241</v>
      </c>
      <c r="C1213" s="382" t="s">
        <v>1447</v>
      </c>
      <c r="E1213" s="382" t="s">
        <v>1448</v>
      </c>
      <c r="F1213" t="s">
        <v>2101</v>
      </c>
      <c r="G1213" t="s">
        <v>162</v>
      </c>
      <c r="H1213" t="s">
        <v>118</v>
      </c>
      <c r="J1213" t="s">
        <v>5930</v>
      </c>
    </row>
    <row r="1214" spans="1:10" hidden="1" x14ac:dyDescent="0.25">
      <c r="A1214" t="s">
        <v>5930</v>
      </c>
      <c r="B1214" s="382" t="s">
        <v>4242</v>
      </c>
      <c r="C1214" t="s">
        <v>1449</v>
      </c>
      <c r="E1214" t="s">
        <v>1450</v>
      </c>
      <c r="F1214" t="s">
        <v>2101</v>
      </c>
      <c r="G1214" t="s">
        <v>162</v>
      </c>
      <c r="H1214" t="s">
        <v>118</v>
      </c>
      <c r="J1214" t="s">
        <v>5930</v>
      </c>
    </row>
    <row r="1215" spans="1:10" hidden="1" x14ac:dyDescent="0.25">
      <c r="A1215" t="s">
        <v>5930</v>
      </c>
      <c r="B1215" s="382" t="s">
        <v>4243</v>
      </c>
      <c r="C1215" s="382" t="s">
        <v>1278</v>
      </c>
      <c r="E1215" s="382" t="s">
        <v>1279</v>
      </c>
      <c r="F1215" t="s">
        <v>2101</v>
      </c>
      <c r="G1215" t="s">
        <v>5392</v>
      </c>
      <c r="H1215" t="s">
        <v>5776</v>
      </c>
      <c r="J1215" t="s">
        <v>5930</v>
      </c>
    </row>
    <row r="1216" spans="1:10" hidden="1" x14ac:dyDescent="0.25">
      <c r="A1216" t="s">
        <v>5930</v>
      </c>
      <c r="B1216" s="382" t="s">
        <v>4244</v>
      </c>
      <c r="C1216" t="s">
        <v>1280</v>
      </c>
      <c r="E1216" t="s">
        <v>1239</v>
      </c>
      <c r="F1216" t="s">
        <v>2101</v>
      </c>
      <c r="G1216" t="s">
        <v>5390</v>
      </c>
      <c r="H1216" t="s">
        <v>5390</v>
      </c>
      <c r="J1216" t="s">
        <v>5930</v>
      </c>
    </row>
    <row r="1217" spans="1:10" hidden="1" x14ac:dyDescent="0.25">
      <c r="A1217" t="s">
        <v>5930</v>
      </c>
      <c r="B1217" s="382" t="s">
        <v>4245</v>
      </c>
      <c r="C1217" s="382" t="s">
        <v>1281</v>
      </c>
      <c r="E1217" s="382" t="s">
        <v>1239</v>
      </c>
      <c r="F1217" t="s">
        <v>2101</v>
      </c>
      <c r="G1217" t="s">
        <v>5390</v>
      </c>
      <c r="H1217" t="s">
        <v>5390</v>
      </c>
      <c r="J1217" t="s">
        <v>5930</v>
      </c>
    </row>
    <row r="1218" spans="1:10" hidden="1" x14ac:dyDescent="0.25">
      <c r="A1218" t="s">
        <v>5930</v>
      </c>
      <c r="B1218" s="382" t="s">
        <v>4246</v>
      </c>
      <c r="C1218" t="s">
        <v>2458</v>
      </c>
      <c r="E1218" t="s">
        <v>2776</v>
      </c>
      <c r="F1218" t="s">
        <v>2101</v>
      </c>
      <c r="G1218" t="s">
        <v>5390</v>
      </c>
      <c r="H1218" t="s">
        <v>5390</v>
      </c>
      <c r="J1218" t="s">
        <v>5930</v>
      </c>
    </row>
    <row r="1219" spans="1:10" hidden="1" x14ac:dyDescent="0.25">
      <c r="A1219" t="s">
        <v>5930</v>
      </c>
      <c r="B1219" s="382" t="s">
        <v>4247</v>
      </c>
      <c r="C1219" t="s">
        <v>1282</v>
      </c>
      <c r="E1219" t="s">
        <v>1283</v>
      </c>
      <c r="F1219" t="s">
        <v>2101</v>
      </c>
      <c r="G1219" t="s">
        <v>5390</v>
      </c>
      <c r="H1219" t="s">
        <v>5390</v>
      </c>
      <c r="J1219" t="s">
        <v>5930</v>
      </c>
    </row>
    <row r="1220" spans="1:10" hidden="1" x14ac:dyDescent="0.25">
      <c r="A1220" t="s">
        <v>5930</v>
      </c>
      <c r="B1220" s="382" t="s">
        <v>4248</v>
      </c>
      <c r="C1220" t="s">
        <v>1284</v>
      </c>
      <c r="E1220" t="s">
        <v>1285</v>
      </c>
      <c r="F1220" t="s">
        <v>2101</v>
      </c>
      <c r="G1220" t="s">
        <v>5390</v>
      </c>
      <c r="H1220" t="s">
        <v>5390</v>
      </c>
      <c r="J1220" t="s">
        <v>5930</v>
      </c>
    </row>
    <row r="1221" spans="1:10" hidden="1" x14ac:dyDescent="0.25">
      <c r="A1221" t="s">
        <v>5930</v>
      </c>
      <c r="B1221" s="382" t="s">
        <v>4249</v>
      </c>
      <c r="C1221" t="s">
        <v>1286</v>
      </c>
      <c r="E1221" t="s">
        <v>1287</v>
      </c>
      <c r="F1221" t="s">
        <v>2101</v>
      </c>
      <c r="G1221" t="s">
        <v>5390</v>
      </c>
      <c r="H1221" t="s">
        <v>5390</v>
      </c>
      <c r="J1221" t="s">
        <v>5930</v>
      </c>
    </row>
    <row r="1222" spans="1:10" hidden="1" x14ac:dyDescent="0.25">
      <c r="A1222" t="s">
        <v>5930</v>
      </c>
      <c r="B1222" s="382" t="s">
        <v>4250</v>
      </c>
      <c r="C1222" t="s">
        <v>1563</v>
      </c>
      <c r="E1222" t="s">
        <v>1655</v>
      </c>
      <c r="F1222" t="s">
        <v>2101</v>
      </c>
      <c r="G1222" t="s">
        <v>3</v>
      </c>
      <c r="H1222" t="s">
        <v>5575</v>
      </c>
      <c r="J1222" t="s">
        <v>5930</v>
      </c>
    </row>
    <row r="1223" spans="1:10" hidden="1" x14ac:dyDescent="0.25">
      <c r="A1223" t="s">
        <v>5930</v>
      </c>
      <c r="B1223" s="382" t="s">
        <v>4251</v>
      </c>
      <c r="C1223" t="s">
        <v>2459</v>
      </c>
      <c r="E1223" t="s">
        <v>2777</v>
      </c>
      <c r="F1223" t="s">
        <v>2101</v>
      </c>
      <c r="G1223" t="s">
        <v>5391</v>
      </c>
      <c r="H1223" s="90" t="s">
        <v>5391</v>
      </c>
      <c r="J1223" t="s">
        <v>5930</v>
      </c>
    </row>
    <row r="1224" spans="1:10" hidden="1" x14ac:dyDescent="0.25">
      <c r="A1224" t="s">
        <v>5930</v>
      </c>
      <c r="B1224" s="382" t="s">
        <v>4252</v>
      </c>
      <c r="C1224" t="s">
        <v>2460</v>
      </c>
      <c r="E1224" t="s">
        <v>2778</v>
      </c>
      <c r="F1224" t="s">
        <v>2101</v>
      </c>
      <c r="G1224" t="s">
        <v>5391</v>
      </c>
      <c r="H1224" s="90" t="s">
        <v>5391</v>
      </c>
      <c r="J1224" t="s">
        <v>5930</v>
      </c>
    </row>
    <row r="1225" spans="1:10" hidden="1" x14ac:dyDescent="0.25">
      <c r="A1225" t="s">
        <v>5930</v>
      </c>
      <c r="B1225" s="382" t="s">
        <v>4253</v>
      </c>
      <c r="C1225" t="s">
        <v>2461</v>
      </c>
      <c r="E1225" t="s">
        <v>1288</v>
      </c>
      <c r="F1225" t="s">
        <v>2101</v>
      </c>
      <c r="G1225" t="s">
        <v>5391</v>
      </c>
      <c r="H1225" s="90" t="s">
        <v>5391</v>
      </c>
      <c r="J1225" t="s">
        <v>5930</v>
      </c>
    </row>
    <row r="1226" spans="1:10" hidden="1" x14ac:dyDescent="0.25">
      <c r="A1226" t="s">
        <v>5930</v>
      </c>
      <c r="B1226" s="382" t="s">
        <v>4254</v>
      </c>
      <c r="C1226" t="s">
        <v>1289</v>
      </c>
      <c r="E1226" t="s">
        <v>1288</v>
      </c>
      <c r="F1226" t="s">
        <v>2101</v>
      </c>
      <c r="G1226" t="s">
        <v>5391</v>
      </c>
      <c r="H1226" s="90" t="s">
        <v>5391</v>
      </c>
      <c r="J1226" t="s">
        <v>5930</v>
      </c>
    </row>
    <row r="1227" spans="1:10" hidden="1" x14ac:dyDescent="0.25">
      <c r="A1227" t="s">
        <v>5930</v>
      </c>
      <c r="B1227" s="382" t="s">
        <v>5879</v>
      </c>
      <c r="C1227" s="382" t="s">
        <v>5830</v>
      </c>
      <c r="D1227" s="382"/>
      <c r="E1227" s="406" t="s">
        <v>5803</v>
      </c>
      <c r="F1227" t="s">
        <v>2101</v>
      </c>
      <c r="G1227" t="s">
        <v>5391</v>
      </c>
      <c r="H1227" s="90" t="s">
        <v>5391</v>
      </c>
      <c r="J1227" t="s">
        <v>5930</v>
      </c>
    </row>
    <row r="1228" spans="1:10" hidden="1" x14ac:dyDescent="0.25">
      <c r="A1228" t="s">
        <v>5930</v>
      </c>
      <c r="B1228" s="382" t="s">
        <v>4255</v>
      </c>
      <c r="C1228" s="382" t="s">
        <v>1451</v>
      </c>
      <c r="E1228" s="382" t="s">
        <v>1452</v>
      </c>
      <c r="F1228" t="s">
        <v>2101</v>
      </c>
      <c r="G1228" t="s">
        <v>162</v>
      </c>
      <c r="H1228" t="s">
        <v>118</v>
      </c>
      <c r="J1228" t="s">
        <v>5930</v>
      </c>
    </row>
    <row r="1229" spans="1:10" hidden="1" x14ac:dyDescent="0.25">
      <c r="A1229" t="s">
        <v>5930</v>
      </c>
      <c r="B1229" s="382" t="s">
        <v>4256</v>
      </c>
      <c r="C1229" t="s">
        <v>1290</v>
      </c>
      <c r="E1229" t="s">
        <v>1291</v>
      </c>
      <c r="F1229" t="s">
        <v>2101</v>
      </c>
      <c r="G1229" t="s">
        <v>113</v>
      </c>
      <c r="H1229" t="s">
        <v>118</v>
      </c>
      <c r="J1229" t="s">
        <v>5930</v>
      </c>
    </row>
    <row r="1230" spans="1:10" hidden="1" x14ac:dyDescent="0.25">
      <c r="A1230" t="s">
        <v>5930</v>
      </c>
      <c r="B1230" s="382" t="s">
        <v>4257</v>
      </c>
      <c r="C1230" t="s">
        <v>1292</v>
      </c>
      <c r="E1230" t="s">
        <v>1293</v>
      </c>
      <c r="F1230" t="s">
        <v>2101</v>
      </c>
      <c r="G1230" t="s">
        <v>113</v>
      </c>
      <c r="H1230" t="s">
        <v>118</v>
      </c>
      <c r="J1230" t="s">
        <v>5930</v>
      </c>
    </row>
    <row r="1231" spans="1:10" hidden="1" x14ac:dyDescent="0.25">
      <c r="A1231" t="s">
        <v>5930</v>
      </c>
      <c r="B1231" s="382" t="s">
        <v>4258</v>
      </c>
      <c r="C1231" t="s">
        <v>2462</v>
      </c>
      <c r="E1231" t="s">
        <v>2779</v>
      </c>
      <c r="F1231" t="s">
        <v>2101</v>
      </c>
      <c r="G1231" t="s">
        <v>113</v>
      </c>
      <c r="H1231" t="s">
        <v>118</v>
      </c>
      <c r="J1231" t="s">
        <v>5930</v>
      </c>
    </row>
    <row r="1232" spans="1:10" hidden="1" x14ac:dyDescent="0.25">
      <c r="A1232" t="s">
        <v>5930</v>
      </c>
      <c r="B1232" s="382" t="s">
        <v>4259</v>
      </c>
      <c r="C1232" t="s">
        <v>2463</v>
      </c>
      <c r="E1232" t="s">
        <v>2780</v>
      </c>
      <c r="F1232" t="s">
        <v>2101</v>
      </c>
      <c r="G1232" t="s">
        <v>113</v>
      </c>
      <c r="H1232" t="s">
        <v>118</v>
      </c>
      <c r="J1232" t="s">
        <v>5930</v>
      </c>
    </row>
    <row r="1233" spans="1:10" hidden="1" x14ac:dyDescent="0.25">
      <c r="A1233" t="s">
        <v>5930</v>
      </c>
      <c r="B1233" s="382" t="s">
        <v>4260</v>
      </c>
      <c r="C1233" t="s">
        <v>2464</v>
      </c>
      <c r="E1233" t="s">
        <v>2781</v>
      </c>
      <c r="F1233" t="s">
        <v>2101</v>
      </c>
      <c r="G1233" t="s">
        <v>113</v>
      </c>
      <c r="H1233" t="s">
        <v>118</v>
      </c>
      <c r="J1233" t="s">
        <v>5930</v>
      </c>
    </row>
    <row r="1234" spans="1:10" hidden="1" x14ac:dyDescent="0.25">
      <c r="A1234" t="s">
        <v>5930</v>
      </c>
      <c r="B1234" s="382" t="s">
        <v>4261</v>
      </c>
      <c r="C1234" t="s">
        <v>1294</v>
      </c>
      <c r="E1234" t="s">
        <v>1295</v>
      </c>
      <c r="F1234" t="s">
        <v>2101</v>
      </c>
      <c r="G1234" t="s">
        <v>113</v>
      </c>
      <c r="H1234" t="s">
        <v>118</v>
      </c>
      <c r="J1234" t="s">
        <v>5930</v>
      </c>
    </row>
    <row r="1235" spans="1:10" hidden="1" x14ac:dyDescent="0.25">
      <c r="A1235" t="s">
        <v>5930</v>
      </c>
      <c r="B1235" s="382" t="s">
        <v>4262</v>
      </c>
      <c r="C1235" t="s">
        <v>1453</v>
      </c>
      <c r="E1235" t="s">
        <v>1454</v>
      </c>
      <c r="F1235" t="s">
        <v>2101</v>
      </c>
      <c r="G1235" t="s">
        <v>113</v>
      </c>
      <c r="H1235" t="s">
        <v>118</v>
      </c>
      <c r="J1235" t="s">
        <v>5930</v>
      </c>
    </row>
    <row r="1236" spans="1:10" hidden="1" x14ac:dyDescent="0.25">
      <c r="A1236" t="s">
        <v>5930</v>
      </c>
      <c r="B1236" s="382" t="s">
        <v>5162</v>
      </c>
      <c r="C1236" t="s">
        <v>1564</v>
      </c>
      <c r="E1236" t="s">
        <v>1778</v>
      </c>
      <c r="F1236" t="s">
        <v>2101</v>
      </c>
      <c r="G1236" t="s">
        <v>162</v>
      </c>
      <c r="H1236" t="s">
        <v>122</v>
      </c>
      <c r="J1236" t="s">
        <v>5930</v>
      </c>
    </row>
    <row r="1237" spans="1:10" hidden="1" x14ac:dyDescent="0.25">
      <c r="A1237" t="s">
        <v>5930</v>
      </c>
      <c r="B1237" s="382" t="s">
        <v>5557</v>
      </c>
      <c r="C1237" t="s">
        <v>5232</v>
      </c>
      <c r="E1237" t="s">
        <v>5265</v>
      </c>
      <c r="F1237" t="s">
        <v>2101</v>
      </c>
      <c r="G1237" t="s">
        <v>5392</v>
      </c>
      <c r="H1237" t="s">
        <v>5774</v>
      </c>
      <c r="J1237" t="s">
        <v>5930</v>
      </c>
    </row>
    <row r="1238" spans="1:10" hidden="1" x14ac:dyDescent="0.25">
      <c r="A1238" t="s">
        <v>5930</v>
      </c>
      <c r="B1238" s="382" t="s">
        <v>5558</v>
      </c>
      <c r="C1238" t="s">
        <v>5331</v>
      </c>
      <c r="E1238" t="s">
        <v>5375</v>
      </c>
      <c r="F1238" t="s">
        <v>2101</v>
      </c>
      <c r="G1238" t="s">
        <v>162</v>
      </c>
      <c r="H1238" t="s">
        <v>122</v>
      </c>
      <c r="J1238" t="s">
        <v>5930</v>
      </c>
    </row>
    <row r="1239" spans="1:10" hidden="1" x14ac:dyDescent="0.25">
      <c r="A1239" t="s">
        <v>5930</v>
      </c>
      <c r="B1239" s="382" t="s">
        <v>4927</v>
      </c>
      <c r="C1239" t="s">
        <v>4891</v>
      </c>
      <c r="E1239" t="s">
        <v>4906</v>
      </c>
      <c r="F1239" t="s">
        <v>2101</v>
      </c>
      <c r="G1239" t="s">
        <v>162</v>
      </c>
      <c r="H1239" t="s">
        <v>122</v>
      </c>
      <c r="J1239" t="s">
        <v>5930</v>
      </c>
    </row>
    <row r="1240" spans="1:10" hidden="1" x14ac:dyDescent="0.25">
      <c r="A1240" t="s">
        <v>5930</v>
      </c>
      <c r="B1240" s="382" t="s">
        <v>5559</v>
      </c>
      <c r="C1240" t="s">
        <v>5332</v>
      </c>
      <c r="E1240" t="s">
        <v>1460</v>
      </c>
      <c r="F1240" t="s">
        <v>2101</v>
      </c>
      <c r="G1240" t="s">
        <v>162</v>
      </c>
      <c r="H1240" t="s">
        <v>5784</v>
      </c>
      <c r="J1240" t="s">
        <v>5930</v>
      </c>
    </row>
    <row r="1241" spans="1:10" hidden="1" x14ac:dyDescent="0.25">
      <c r="A1241" t="s">
        <v>5930</v>
      </c>
      <c r="B1241" s="382" t="s">
        <v>5560</v>
      </c>
      <c r="C1241" t="s">
        <v>5333</v>
      </c>
      <c r="E1241" t="s">
        <v>5376</v>
      </c>
      <c r="F1241" t="s">
        <v>2101</v>
      </c>
      <c r="G1241" t="s">
        <v>37</v>
      </c>
      <c r="H1241" t="s">
        <v>37</v>
      </c>
      <c r="J1241" t="s">
        <v>5930</v>
      </c>
    </row>
    <row r="1242" spans="1:10" hidden="1" x14ac:dyDescent="0.25">
      <c r="A1242" t="s">
        <v>5930</v>
      </c>
      <c r="B1242" s="382" t="s">
        <v>5561</v>
      </c>
      <c r="C1242" t="s">
        <v>1570</v>
      </c>
      <c r="E1242" t="s">
        <v>5377</v>
      </c>
      <c r="F1242" t="s">
        <v>2101</v>
      </c>
      <c r="G1242" t="s">
        <v>37</v>
      </c>
      <c r="H1242" t="s">
        <v>37</v>
      </c>
      <c r="J1242" t="s">
        <v>5930</v>
      </c>
    </row>
    <row r="1243" spans="1:10" hidden="1" x14ac:dyDescent="0.25">
      <c r="A1243" t="s">
        <v>5930</v>
      </c>
      <c r="B1243" s="382" t="s">
        <v>4868</v>
      </c>
      <c r="C1243" t="s">
        <v>1571</v>
      </c>
      <c r="E1243" t="s">
        <v>1658</v>
      </c>
      <c r="F1243" t="s">
        <v>2101</v>
      </c>
      <c r="G1243" t="s">
        <v>162</v>
      </c>
      <c r="H1243" t="s">
        <v>120</v>
      </c>
      <c r="J1243" t="s">
        <v>5930</v>
      </c>
    </row>
    <row r="1244" spans="1:10" hidden="1" x14ac:dyDescent="0.25">
      <c r="A1244" t="s">
        <v>5930</v>
      </c>
      <c r="B1244" s="382" t="s">
        <v>5163</v>
      </c>
      <c r="C1244" t="s">
        <v>1473</v>
      </c>
      <c r="E1244" t="s">
        <v>1474</v>
      </c>
      <c r="F1244" t="s">
        <v>2101</v>
      </c>
      <c r="G1244" t="s">
        <v>162</v>
      </c>
      <c r="H1244" t="s">
        <v>120</v>
      </c>
      <c r="J1244" t="s">
        <v>5930</v>
      </c>
    </row>
    <row r="1245" spans="1:10" hidden="1" x14ac:dyDescent="0.25">
      <c r="A1245" t="s">
        <v>5930</v>
      </c>
      <c r="B1245" s="382" t="s">
        <v>5562</v>
      </c>
      <c r="C1245" t="s">
        <v>1573</v>
      </c>
      <c r="E1245" t="s">
        <v>1598</v>
      </c>
      <c r="F1245" t="s">
        <v>2101</v>
      </c>
      <c r="G1245" t="s">
        <v>162</v>
      </c>
      <c r="H1245" t="s">
        <v>120</v>
      </c>
      <c r="J1245" t="s">
        <v>5930</v>
      </c>
    </row>
    <row r="1246" spans="1:10" hidden="1" x14ac:dyDescent="0.25">
      <c r="A1246" t="s">
        <v>5930</v>
      </c>
      <c r="B1246" s="382" t="s">
        <v>4871</v>
      </c>
      <c r="C1246" t="s">
        <v>4662</v>
      </c>
      <c r="E1246" t="s">
        <v>4685</v>
      </c>
      <c r="F1246" t="s">
        <v>2101</v>
      </c>
      <c r="G1246" t="s">
        <v>162</v>
      </c>
      <c r="H1246" t="s">
        <v>120</v>
      </c>
      <c r="J1246" t="s">
        <v>5930</v>
      </c>
    </row>
    <row r="1247" spans="1:10" hidden="1" x14ac:dyDescent="0.25">
      <c r="A1247" t="s">
        <v>5930</v>
      </c>
      <c r="B1247" s="382" t="s">
        <v>4928</v>
      </c>
      <c r="C1247" t="s">
        <v>4892</v>
      </c>
      <c r="E1247" t="s">
        <v>1801</v>
      </c>
      <c r="F1247" t="s">
        <v>2101</v>
      </c>
      <c r="G1247" t="s">
        <v>162</v>
      </c>
      <c r="H1247" t="s">
        <v>121</v>
      </c>
      <c r="J1247" t="s">
        <v>5930</v>
      </c>
    </row>
    <row r="1248" spans="1:10" hidden="1" x14ac:dyDescent="0.25">
      <c r="A1248" t="s">
        <v>5930</v>
      </c>
      <c r="B1248" s="382" t="s">
        <v>4873</v>
      </c>
      <c r="C1248" t="s">
        <v>1579</v>
      </c>
      <c r="E1248" t="s">
        <v>1804</v>
      </c>
      <c r="F1248" t="s">
        <v>2101</v>
      </c>
      <c r="G1248" t="s">
        <v>162</v>
      </c>
      <c r="H1248" t="s">
        <v>120</v>
      </c>
      <c r="J1248" t="s">
        <v>5930</v>
      </c>
    </row>
    <row r="1249" spans="1:10" hidden="1" x14ac:dyDescent="0.25">
      <c r="A1249" t="s">
        <v>5930</v>
      </c>
      <c r="B1249" s="382" t="s">
        <v>5165</v>
      </c>
      <c r="C1249" t="s">
        <v>1581</v>
      </c>
      <c r="E1249" t="s">
        <v>1805</v>
      </c>
      <c r="F1249" t="s">
        <v>2101</v>
      </c>
      <c r="G1249" t="s">
        <v>162</v>
      </c>
      <c r="H1249" t="s">
        <v>124</v>
      </c>
      <c r="J1249" t="s">
        <v>5930</v>
      </c>
    </row>
    <row r="1250" spans="1:10" hidden="1" x14ac:dyDescent="0.25">
      <c r="A1250" t="s">
        <v>5930</v>
      </c>
      <c r="B1250" s="382" t="s">
        <v>4929</v>
      </c>
      <c r="C1250" t="s">
        <v>4893</v>
      </c>
      <c r="E1250" t="s">
        <v>1495</v>
      </c>
      <c r="F1250" t="s">
        <v>2101</v>
      </c>
      <c r="G1250" t="s">
        <v>162</v>
      </c>
      <c r="H1250" t="s">
        <v>124</v>
      </c>
      <c r="J1250" t="s">
        <v>5930</v>
      </c>
    </row>
    <row r="1251" spans="1:10" hidden="1" x14ac:dyDescent="0.25">
      <c r="A1251" t="s">
        <v>5930</v>
      </c>
      <c r="B1251" s="382" t="s">
        <v>5563</v>
      </c>
      <c r="C1251" t="s">
        <v>1584</v>
      </c>
      <c r="E1251" t="s">
        <v>1306</v>
      </c>
      <c r="F1251" t="s">
        <v>2101</v>
      </c>
      <c r="G1251" t="s">
        <v>162</v>
      </c>
      <c r="H1251" t="s">
        <v>120</v>
      </c>
      <c r="J1251" t="s">
        <v>5930</v>
      </c>
    </row>
    <row r="1252" spans="1:10" hidden="1" x14ac:dyDescent="0.25">
      <c r="A1252" t="s">
        <v>5930</v>
      </c>
      <c r="B1252" s="382" t="s">
        <v>5564</v>
      </c>
      <c r="C1252" t="s">
        <v>1585</v>
      </c>
      <c r="E1252" t="s">
        <v>1806</v>
      </c>
      <c r="F1252" t="s">
        <v>2101</v>
      </c>
      <c r="G1252" t="s">
        <v>162</v>
      </c>
      <c r="H1252" t="s">
        <v>124</v>
      </c>
      <c r="J1252" t="s">
        <v>5930</v>
      </c>
    </row>
    <row r="1253" spans="1:10" hidden="1" x14ac:dyDescent="0.25">
      <c r="A1253" t="s">
        <v>5930</v>
      </c>
      <c r="B1253" s="382" t="s">
        <v>4875</v>
      </c>
      <c r="C1253" t="s">
        <v>4663</v>
      </c>
      <c r="E1253" t="s">
        <v>4686</v>
      </c>
      <c r="F1253" t="s">
        <v>2101</v>
      </c>
      <c r="G1253" t="s">
        <v>162</v>
      </c>
      <c r="H1253" t="s">
        <v>120</v>
      </c>
      <c r="J1253" t="s">
        <v>5930</v>
      </c>
    </row>
    <row r="1254" spans="1:10" hidden="1" x14ac:dyDescent="0.25">
      <c r="A1254" t="s">
        <v>5930</v>
      </c>
      <c r="B1254" s="382" t="s">
        <v>5565</v>
      </c>
      <c r="C1254" t="s">
        <v>5233</v>
      </c>
      <c r="E1254" t="s">
        <v>5378</v>
      </c>
      <c r="F1254" t="s">
        <v>2101</v>
      </c>
      <c r="G1254" t="s">
        <v>5392</v>
      </c>
      <c r="H1254" t="s">
        <v>5775</v>
      </c>
      <c r="J1254" t="s">
        <v>5930</v>
      </c>
    </row>
    <row r="1255" spans="1:10" hidden="1" x14ac:dyDescent="0.25">
      <c r="A1255" t="s">
        <v>5930</v>
      </c>
      <c r="B1255" s="382" t="s">
        <v>4876</v>
      </c>
      <c r="C1255" t="s">
        <v>4749</v>
      </c>
      <c r="E1255" t="s">
        <v>4750</v>
      </c>
      <c r="F1255" t="s">
        <v>2101</v>
      </c>
      <c r="G1255" t="s">
        <v>5391</v>
      </c>
      <c r="H1255" s="90" t="s">
        <v>5391</v>
      </c>
      <c r="J1255" t="s">
        <v>5930</v>
      </c>
    </row>
    <row r="1256" spans="1:10" hidden="1" x14ac:dyDescent="0.25">
      <c r="A1256" t="s">
        <v>5930</v>
      </c>
      <c r="B1256" s="382" t="s">
        <v>5566</v>
      </c>
      <c r="C1256" t="s">
        <v>4664</v>
      </c>
      <c r="E1256" t="s">
        <v>5379</v>
      </c>
      <c r="F1256" t="s">
        <v>2101</v>
      </c>
      <c r="G1256" t="s">
        <v>162</v>
      </c>
      <c r="H1256" t="s">
        <v>120</v>
      </c>
      <c r="J1256" t="s">
        <v>5930</v>
      </c>
    </row>
    <row r="1257" spans="1:10" hidden="1" x14ac:dyDescent="0.25">
      <c r="A1257" t="s">
        <v>5930</v>
      </c>
      <c r="B1257" s="382" t="s">
        <v>4263</v>
      </c>
      <c r="C1257" t="s">
        <v>1296</v>
      </c>
      <c r="E1257" t="s">
        <v>1297</v>
      </c>
      <c r="F1257" t="s">
        <v>2101</v>
      </c>
      <c r="G1257" t="s">
        <v>162</v>
      </c>
      <c r="H1257" t="s">
        <v>125</v>
      </c>
      <c r="J1257" t="s">
        <v>5930</v>
      </c>
    </row>
    <row r="1258" spans="1:10" hidden="1" x14ac:dyDescent="0.25">
      <c r="A1258" t="s">
        <v>5930</v>
      </c>
      <c r="B1258" s="382" t="s">
        <v>4264</v>
      </c>
      <c r="C1258" t="s">
        <v>2465</v>
      </c>
      <c r="E1258" t="s">
        <v>2782</v>
      </c>
      <c r="F1258" t="s">
        <v>2101</v>
      </c>
      <c r="G1258" t="s">
        <v>162</v>
      </c>
      <c r="H1258" t="s">
        <v>125</v>
      </c>
      <c r="J1258" t="s">
        <v>5930</v>
      </c>
    </row>
    <row r="1259" spans="1:10" hidden="1" x14ac:dyDescent="0.25">
      <c r="A1259" t="s">
        <v>5930</v>
      </c>
      <c r="B1259" s="382" t="s">
        <v>4265</v>
      </c>
      <c r="C1259" t="s">
        <v>1393</v>
      </c>
      <c r="E1259" t="s">
        <v>1394</v>
      </c>
      <c r="F1259" t="s">
        <v>2101</v>
      </c>
      <c r="G1259" t="s">
        <v>162</v>
      </c>
      <c r="H1259" t="s">
        <v>5777</v>
      </c>
      <c r="J1259" t="s">
        <v>5930</v>
      </c>
    </row>
    <row r="1260" spans="1:10" hidden="1" x14ac:dyDescent="0.25">
      <c r="A1260" t="s">
        <v>5930</v>
      </c>
      <c r="B1260" s="382" t="s">
        <v>4266</v>
      </c>
      <c r="C1260" t="s">
        <v>1455</v>
      </c>
      <c r="E1260" t="s">
        <v>1456</v>
      </c>
      <c r="F1260" t="s">
        <v>2101</v>
      </c>
      <c r="G1260" t="s">
        <v>162</v>
      </c>
      <c r="H1260" t="s">
        <v>5777</v>
      </c>
      <c r="J1260" t="s">
        <v>5930</v>
      </c>
    </row>
    <row r="1261" spans="1:10" hidden="1" x14ac:dyDescent="0.25">
      <c r="A1261" t="s">
        <v>5930</v>
      </c>
      <c r="B1261" s="382" t="s">
        <v>4267</v>
      </c>
      <c r="C1261" t="s">
        <v>4268</v>
      </c>
      <c r="E1261" t="s">
        <v>4269</v>
      </c>
      <c r="F1261" t="s">
        <v>2101</v>
      </c>
      <c r="G1261" t="s">
        <v>162</v>
      </c>
      <c r="H1261" t="s">
        <v>5777</v>
      </c>
      <c r="J1261" t="s">
        <v>5930</v>
      </c>
    </row>
    <row r="1262" spans="1:10" hidden="1" x14ac:dyDescent="0.25">
      <c r="A1262" t="s">
        <v>5930</v>
      </c>
      <c r="B1262" s="382" t="s">
        <v>4270</v>
      </c>
      <c r="C1262" t="s">
        <v>1298</v>
      </c>
      <c r="E1262" t="s">
        <v>1299</v>
      </c>
      <c r="F1262" t="s">
        <v>2101</v>
      </c>
      <c r="G1262" t="s">
        <v>162</v>
      </c>
      <c r="H1262" t="s">
        <v>5777</v>
      </c>
      <c r="J1262" t="s">
        <v>5930</v>
      </c>
    </row>
    <row r="1263" spans="1:10" hidden="1" x14ac:dyDescent="0.25">
      <c r="A1263">
        <v>6</v>
      </c>
      <c r="B1263" s="382" t="s">
        <v>5880</v>
      </c>
      <c r="C1263" t="s">
        <v>5710</v>
      </c>
      <c r="D1263" t="s">
        <v>5765</v>
      </c>
      <c r="E1263" t="s">
        <v>5734</v>
      </c>
      <c r="F1263" t="s">
        <v>2101</v>
      </c>
      <c r="G1263" t="s">
        <v>5392</v>
      </c>
      <c r="H1263" t="s">
        <v>5774</v>
      </c>
      <c r="J1263" t="s">
        <v>5930</v>
      </c>
    </row>
    <row r="1264" spans="1:10" hidden="1" x14ac:dyDescent="0.25">
      <c r="A1264" t="s">
        <v>5930</v>
      </c>
      <c r="B1264" s="382" t="s">
        <v>4271</v>
      </c>
      <c r="C1264" t="s">
        <v>1301</v>
      </c>
      <c r="E1264" t="s">
        <v>1300</v>
      </c>
      <c r="F1264" t="s">
        <v>2101</v>
      </c>
      <c r="G1264" t="s">
        <v>162</v>
      </c>
      <c r="H1264" t="s">
        <v>5777</v>
      </c>
      <c r="J1264" t="s">
        <v>5930</v>
      </c>
    </row>
    <row r="1265" spans="1:10" hidden="1" x14ac:dyDescent="0.25">
      <c r="A1265">
        <v>6</v>
      </c>
      <c r="B1265" s="382" t="s">
        <v>5881</v>
      </c>
      <c r="C1265" t="s">
        <v>5711</v>
      </c>
      <c r="D1265" t="s">
        <v>5766</v>
      </c>
      <c r="E1265" t="s">
        <v>5735</v>
      </c>
      <c r="F1265" t="s">
        <v>2101</v>
      </c>
      <c r="G1265" t="s">
        <v>5392</v>
      </c>
      <c r="H1265" t="s">
        <v>5774</v>
      </c>
    </row>
    <row r="1266" spans="1:10" hidden="1" x14ac:dyDescent="0.25">
      <c r="A1266" t="s">
        <v>5930</v>
      </c>
      <c r="B1266" s="382" t="s">
        <v>4272</v>
      </c>
      <c r="C1266" t="s">
        <v>1565</v>
      </c>
      <c r="E1266" t="s">
        <v>1615</v>
      </c>
      <c r="F1266" t="s">
        <v>2101</v>
      </c>
      <c r="G1266" t="s">
        <v>162</v>
      </c>
      <c r="H1266" t="s">
        <v>5777</v>
      </c>
      <c r="J1266" t="s">
        <v>5930</v>
      </c>
    </row>
    <row r="1267" spans="1:10" hidden="1" x14ac:dyDescent="0.25">
      <c r="A1267" t="s">
        <v>5930</v>
      </c>
      <c r="B1267" s="382" t="s">
        <v>4273</v>
      </c>
      <c r="C1267" s="382" t="s">
        <v>2466</v>
      </c>
      <c r="E1267" s="382" t="s">
        <v>2783</v>
      </c>
      <c r="F1267" t="s">
        <v>2101</v>
      </c>
      <c r="G1267" t="s">
        <v>162</v>
      </c>
      <c r="H1267" t="s">
        <v>122</v>
      </c>
      <c r="J1267" t="s">
        <v>5930</v>
      </c>
    </row>
    <row r="1268" spans="1:10" hidden="1" x14ac:dyDescent="0.25">
      <c r="A1268" t="s">
        <v>5930</v>
      </c>
      <c r="B1268" s="382" t="s">
        <v>4274</v>
      </c>
      <c r="C1268" t="s">
        <v>2467</v>
      </c>
      <c r="E1268" t="s">
        <v>2784</v>
      </c>
      <c r="F1268" t="s">
        <v>2101</v>
      </c>
      <c r="G1268" t="s">
        <v>162</v>
      </c>
      <c r="H1268" t="s">
        <v>122</v>
      </c>
      <c r="J1268" t="s">
        <v>5930</v>
      </c>
    </row>
    <row r="1269" spans="1:10" hidden="1" x14ac:dyDescent="0.25">
      <c r="A1269" t="s">
        <v>5930</v>
      </c>
      <c r="B1269" s="382" t="s">
        <v>4275</v>
      </c>
      <c r="C1269" t="s">
        <v>2468</v>
      </c>
      <c r="E1269" t="s">
        <v>2785</v>
      </c>
      <c r="F1269" t="s">
        <v>2101</v>
      </c>
      <c r="G1269" t="s">
        <v>162</v>
      </c>
      <c r="H1269" t="s">
        <v>122</v>
      </c>
      <c r="J1269" t="s">
        <v>5930</v>
      </c>
    </row>
    <row r="1270" spans="1:10" hidden="1" x14ac:dyDescent="0.25">
      <c r="A1270" t="s">
        <v>5930</v>
      </c>
      <c r="B1270" s="382" t="s">
        <v>4276</v>
      </c>
      <c r="C1270" t="s">
        <v>1302</v>
      </c>
      <c r="E1270" t="s">
        <v>1303</v>
      </c>
      <c r="F1270" t="s">
        <v>2101</v>
      </c>
      <c r="G1270" t="s">
        <v>162</v>
      </c>
      <c r="H1270" t="s">
        <v>122</v>
      </c>
      <c r="J1270" t="s">
        <v>5930</v>
      </c>
    </row>
    <row r="1271" spans="1:10" hidden="1" x14ac:dyDescent="0.25">
      <c r="A1271" t="s">
        <v>5930</v>
      </c>
      <c r="B1271" s="382" t="s">
        <v>4277</v>
      </c>
      <c r="C1271" t="s">
        <v>1395</v>
      </c>
      <c r="E1271" t="s">
        <v>1396</v>
      </c>
      <c r="F1271" t="s">
        <v>2101</v>
      </c>
      <c r="G1271" t="s">
        <v>162</v>
      </c>
      <c r="H1271" t="s">
        <v>122</v>
      </c>
      <c r="J1271" t="s">
        <v>5930</v>
      </c>
    </row>
    <row r="1272" spans="1:10" hidden="1" x14ac:dyDescent="0.25">
      <c r="A1272" t="s">
        <v>5930</v>
      </c>
      <c r="B1272" s="382" t="s">
        <v>4278</v>
      </c>
      <c r="C1272" t="s">
        <v>1457</v>
      </c>
      <c r="E1272" t="s">
        <v>1458</v>
      </c>
      <c r="F1272" t="s">
        <v>2101</v>
      </c>
      <c r="G1272" t="s">
        <v>162</v>
      </c>
      <c r="H1272" t="s">
        <v>122</v>
      </c>
      <c r="J1272" t="s">
        <v>5930</v>
      </c>
    </row>
    <row r="1273" spans="1:10" hidden="1" x14ac:dyDescent="0.25">
      <c r="A1273">
        <v>6</v>
      </c>
      <c r="B1273" s="382" t="s">
        <v>5882</v>
      </c>
      <c r="C1273" s="382" t="s">
        <v>5712</v>
      </c>
      <c r="D1273" s="382" t="s">
        <v>5767</v>
      </c>
      <c r="E1273" t="s">
        <v>5736</v>
      </c>
      <c r="F1273" t="s">
        <v>2101</v>
      </c>
      <c r="G1273" t="s">
        <v>5392</v>
      </c>
      <c r="H1273" t="s">
        <v>5774</v>
      </c>
      <c r="J1273" t="s">
        <v>5930</v>
      </c>
    </row>
    <row r="1274" spans="1:10" hidden="1" x14ac:dyDescent="0.25">
      <c r="A1274">
        <v>6</v>
      </c>
      <c r="B1274" s="382" t="s">
        <v>5883</v>
      </c>
      <c r="C1274" t="s">
        <v>5713</v>
      </c>
      <c r="D1274" t="s">
        <v>5768</v>
      </c>
      <c r="E1274" t="s">
        <v>5737</v>
      </c>
      <c r="F1274" t="s">
        <v>2101</v>
      </c>
      <c r="G1274" t="s">
        <v>5392</v>
      </c>
      <c r="H1274" t="s">
        <v>5774</v>
      </c>
    </row>
    <row r="1275" spans="1:10" hidden="1" x14ac:dyDescent="0.25">
      <c r="A1275">
        <v>6</v>
      </c>
      <c r="B1275" s="382" t="s">
        <v>5884</v>
      </c>
      <c r="C1275" s="382" t="s">
        <v>5714</v>
      </c>
      <c r="D1275" s="382" t="s">
        <v>5769</v>
      </c>
      <c r="E1275" t="s">
        <v>5738</v>
      </c>
      <c r="F1275" t="s">
        <v>2101</v>
      </c>
      <c r="G1275" t="s">
        <v>5392</v>
      </c>
      <c r="H1275" t="s">
        <v>5774</v>
      </c>
      <c r="J1275" t="s">
        <v>5930</v>
      </c>
    </row>
    <row r="1276" spans="1:10" hidden="1" x14ac:dyDescent="0.25">
      <c r="A1276" t="s">
        <v>5930</v>
      </c>
      <c r="B1276" s="382" t="s">
        <v>5885</v>
      </c>
      <c r="C1276" t="s">
        <v>5831</v>
      </c>
      <c r="E1276" t="s">
        <v>5804</v>
      </c>
      <c r="F1276" t="s">
        <v>2101</v>
      </c>
      <c r="G1276" t="s">
        <v>5392</v>
      </c>
      <c r="H1276" t="s">
        <v>5774</v>
      </c>
      <c r="J1276" t="s">
        <v>5930</v>
      </c>
    </row>
    <row r="1277" spans="1:10" hidden="1" x14ac:dyDescent="0.25">
      <c r="A1277" t="s">
        <v>5930</v>
      </c>
      <c r="B1277" s="382" t="s">
        <v>4279</v>
      </c>
      <c r="C1277" t="s">
        <v>1566</v>
      </c>
      <c r="E1277" t="s">
        <v>1800</v>
      </c>
      <c r="F1277" t="s">
        <v>2101</v>
      </c>
      <c r="G1277" t="s">
        <v>162</v>
      </c>
      <c r="H1277" t="s">
        <v>119</v>
      </c>
      <c r="J1277" t="s">
        <v>5930</v>
      </c>
    </row>
    <row r="1278" spans="1:10" hidden="1" x14ac:dyDescent="0.25">
      <c r="A1278" t="s">
        <v>5930</v>
      </c>
      <c r="B1278" s="382" t="s">
        <v>4280</v>
      </c>
      <c r="C1278" t="s">
        <v>2469</v>
      </c>
      <c r="E1278" t="s">
        <v>2786</v>
      </c>
      <c r="F1278" t="s">
        <v>2101</v>
      </c>
      <c r="G1278" t="s">
        <v>162</v>
      </c>
      <c r="H1278" t="s">
        <v>122</v>
      </c>
      <c r="J1278" t="s">
        <v>5930</v>
      </c>
    </row>
    <row r="1279" spans="1:10" hidden="1" x14ac:dyDescent="0.25">
      <c r="A1279" t="s">
        <v>5930</v>
      </c>
      <c r="B1279" s="382" t="s">
        <v>4281</v>
      </c>
      <c r="C1279" t="s">
        <v>1304</v>
      </c>
      <c r="E1279" t="s">
        <v>1305</v>
      </c>
      <c r="F1279" t="s">
        <v>2101</v>
      </c>
      <c r="G1279" t="s">
        <v>162</v>
      </c>
      <c r="H1279" t="s">
        <v>122</v>
      </c>
      <c r="J1279" t="s">
        <v>5930</v>
      </c>
    </row>
    <row r="1280" spans="1:10" hidden="1" x14ac:dyDescent="0.25">
      <c r="A1280" t="s">
        <v>5930</v>
      </c>
      <c r="B1280" s="382" t="s">
        <v>4282</v>
      </c>
      <c r="C1280" t="s">
        <v>1567</v>
      </c>
      <c r="E1280" t="s">
        <v>1656</v>
      </c>
      <c r="F1280" t="s">
        <v>2101</v>
      </c>
      <c r="G1280" t="s">
        <v>162</v>
      </c>
      <c r="H1280" t="s">
        <v>122</v>
      </c>
      <c r="J1280" t="s">
        <v>5930</v>
      </c>
    </row>
    <row r="1281" spans="1:10" hidden="1" x14ac:dyDescent="0.25">
      <c r="A1281" t="s">
        <v>5930</v>
      </c>
      <c r="B1281" s="382" t="s">
        <v>4776</v>
      </c>
      <c r="C1281" t="s">
        <v>1568</v>
      </c>
      <c r="E1281" t="s">
        <v>1657</v>
      </c>
      <c r="F1281" t="s">
        <v>2101</v>
      </c>
      <c r="G1281" t="s">
        <v>162</v>
      </c>
      <c r="H1281" t="s">
        <v>122</v>
      </c>
      <c r="J1281" t="s">
        <v>5930</v>
      </c>
    </row>
    <row r="1282" spans="1:10" hidden="1" x14ac:dyDescent="0.25">
      <c r="A1282" t="s">
        <v>5930</v>
      </c>
      <c r="B1282" s="382" t="s">
        <v>4283</v>
      </c>
      <c r="C1282" t="s">
        <v>2470</v>
      </c>
      <c r="E1282" t="s">
        <v>1462</v>
      </c>
      <c r="F1282" t="s">
        <v>2101</v>
      </c>
      <c r="G1282" t="s">
        <v>162</v>
      </c>
      <c r="H1282" t="s">
        <v>122</v>
      </c>
      <c r="J1282" t="s">
        <v>5930</v>
      </c>
    </row>
    <row r="1283" spans="1:10" hidden="1" x14ac:dyDescent="0.25">
      <c r="A1283" t="s">
        <v>5930</v>
      </c>
      <c r="B1283" s="382" t="s">
        <v>4284</v>
      </c>
      <c r="C1283" s="382" t="s">
        <v>2471</v>
      </c>
      <c r="E1283" s="382" t="s">
        <v>1306</v>
      </c>
      <c r="F1283" t="s">
        <v>2101</v>
      </c>
      <c r="G1283" t="s">
        <v>162</v>
      </c>
      <c r="H1283" t="s">
        <v>122</v>
      </c>
      <c r="J1283" t="s">
        <v>5930</v>
      </c>
    </row>
    <row r="1284" spans="1:10" hidden="1" x14ac:dyDescent="0.25">
      <c r="A1284" t="s">
        <v>5930</v>
      </c>
      <c r="B1284" s="382" t="s">
        <v>4285</v>
      </c>
      <c r="C1284" t="s">
        <v>2472</v>
      </c>
      <c r="E1284" t="s">
        <v>2787</v>
      </c>
      <c r="F1284" t="s">
        <v>2101</v>
      </c>
      <c r="G1284" t="s">
        <v>162</v>
      </c>
      <c r="H1284" t="s">
        <v>122</v>
      </c>
      <c r="J1284" t="s">
        <v>5930</v>
      </c>
    </row>
    <row r="1285" spans="1:10" hidden="1" x14ac:dyDescent="0.25">
      <c r="A1285" t="s">
        <v>5930</v>
      </c>
      <c r="B1285" s="382" t="s">
        <v>4286</v>
      </c>
      <c r="C1285" t="s">
        <v>2473</v>
      </c>
      <c r="E1285" t="s">
        <v>1307</v>
      </c>
      <c r="F1285" t="s">
        <v>2101</v>
      </c>
      <c r="G1285" t="s">
        <v>162</v>
      </c>
      <c r="H1285" t="s">
        <v>122</v>
      </c>
      <c r="J1285" t="s">
        <v>5930</v>
      </c>
    </row>
    <row r="1286" spans="1:10" hidden="1" x14ac:dyDescent="0.25">
      <c r="A1286">
        <v>6</v>
      </c>
      <c r="B1286" s="382" t="s">
        <v>5886</v>
      </c>
      <c r="C1286" t="s">
        <v>5715</v>
      </c>
      <c r="D1286" t="s">
        <v>5770</v>
      </c>
      <c r="E1286" t="s">
        <v>5739</v>
      </c>
      <c r="F1286" t="s">
        <v>2101</v>
      </c>
      <c r="G1286" t="s">
        <v>5392</v>
      </c>
      <c r="H1286" t="s">
        <v>5774</v>
      </c>
    </row>
    <row r="1287" spans="1:10" hidden="1" x14ac:dyDescent="0.25">
      <c r="A1287" t="s">
        <v>5930</v>
      </c>
      <c r="B1287" s="382" t="s">
        <v>4287</v>
      </c>
      <c r="C1287" t="s">
        <v>1308</v>
      </c>
      <c r="E1287" t="s">
        <v>1309</v>
      </c>
      <c r="F1287" t="s">
        <v>2101</v>
      </c>
      <c r="G1287" t="s">
        <v>162</v>
      </c>
      <c r="H1287" t="s">
        <v>4480</v>
      </c>
      <c r="J1287" t="s">
        <v>5930</v>
      </c>
    </row>
    <row r="1288" spans="1:10" hidden="1" x14ac:dyDescent="0.25">
      <c r="A1288" t="s">
        <v>5930</v>
      </c>
      <c r="B1288" s="382" t="s">
        <v>4288</v>
      </c>
      <c r="C1288" t="s">
        <v>1459</v>
      </c>
      <c r="E1288" t="s">
        <v>1460</v>
      </c>
      <c r="F1288" t="s">
        <v>2101</v>
      </c>
      <c r="G1288" t="s">
        <v>162</v>
      </c>
      <c r="H1288" t="s">
        <v>5784</v>
      </c>
      <c r="J1288" t="s">
        <v>5930</v>
      </c>
    </row>
    <row r="1289" spans="1:10" hidden="1" x14ac:dyDescent="0.25">
      <c r="A1289" t="s">
        <v>5930</v>
      </c>
      <c r="B1289" s="382" t="s">
        <v>4777</v>
      </c>
      <c r="C1289" t="s">
        <v>1461</v>
      </c>
      <c r="E1289" t="s">
        <v>1462</v>
      </c>
      <c r="F1289" t="s">
        <v>2101</v>
      </c>
      <c r="G1289" t="s">
        <v>162</v>
      </c>
      <c r="H1289" t="s">
        <v>122</v>
      </c>
      <c r="J1289" t="s">
        <v>5930</v>
      </c>
    </row>
    <row r="1290" spans="1:10" hidden="1" x14ac:dyDescent="0.25">
      <c r="A1290">
        <v>6</v>
      </c>
      <c r="B1290" s="382" t="s">
        <v>5887</v>
      </c>
      <c r="C1290" t="s">
        <v>5716</v>
      </c>
      <c r="D1290" t="s">
        <v>5771</v>
      </c>
      <c r="E1290" t="s">
        <v>5740</v>
      </c>
      <c r="F1290" t="s">
        <v>2101</v>
      </c>
      <c r="G1290" t="s">
        <v>5392</v>
      </c>
      <c r="H1290" t="s">
        <v>5774</v>
      </c>
      <c r="J1290" t="s">
        <v>5930</v>
      </c>
    </row>
    <row r="1291" spans="1:10" hidden="1" x14ac:dyDescent="0.25">
      <c r="A1291" t="s">
        <v>5930</v>
      </c>
      <c r="B1291" s="382" t="s">
        <v>4289</v>
      </c>
      <c r="C1291" t="s">
        <v>2474</v>
      </c>
      <c r="E1291" t="s">
        <v>2788</v>
      </c>
      <c r="F1291" t="s">
        <v>2101</v>
      </c>
      <c r="G1291" t="s">
        <v>162</v>
      </c>
      <c r="H1291" t="s">
        <v>3007</v>
      </c>
      <c r="J1291" t="s">
        <v>5930</v>
      </c>
    </row>
    <row r="1292" spans="1:10" hidden="1" x14ac:dyDescent="0.25">
      <c r="A1292" t="s">
        <v>5930</v>
      </c>
      <c r="B1292" s="382" t="s">
        <v>4290</v>
      </c>
      <c r="C1292" t="s">
        <v>2475</v>
      </c>
      <c r="E1292" t="s">
        <v>2789</v>
      </c>
      <c r="F1292" t="s">
        <v>2101</v>
      </c>
      <c r="G1292" t="s">
        <v>162</v>
      </c>
      <c r="H1292" t="s">
        <v>3007</v>
      </c>
      <c r="J1292" t="s">
        <v>5930</v>
      </c>
    </row>
    <row r="1293" spans="1:10" hidden="1" x14ac:dyDescent="0.25">
      <c r="A1293" t="s">
        <v>5930</v>
      </c>
      <c r="B1293" s="382" t="s">
        <v>4291</v>
      </c>
      <c r="C1293" t="s">
        <v>2476</v>
      </c>
      <c r="E1293" t="s">
        <v>2790</v>
      </c>
      <c r="F1293" t="s">
        <v>2101</v>
      </c>
      <c r="G1293" t="s">
        <v>162</v>
      </c>
      <c r="H1293" t="s">
        <v>3007</v>
      </c>
      <c r="J1293" t="s">
        <v>5930</v>
      </c>
    </row>
    <row r="1294" spans="1:10" hidden="1" x14ac:dyDescent="0.25">
      <c r="A1294" t="s">
        <v>5930</v>
      </c>
      <c r="B1294" s="382" t="s">
        <v>4292</v>
      </c>
      <c r="C1294" t="s">
        <v>1569</v>
      </c>
      <c r="E1294" t="s">
        <v>1620</v>
      </c>
      <c r="F1294" t="s">
        <v>2101</v>
      </c>
      <c r="G1294" t="s">
        <v>162</v>
      </c>
      <c r="H1294" t="s">
        <v>3007</v>
      </c>
      <c r="J1294" t="s">
        <v>5930</v>
      </c>
    </row>
    <row r="1295" spans="1:10" hidden="1" x14ac:dyDescent="0.25">
      <c r="A1295" t="s">
        <v>5930</v>
      </c>
      <c r="B1295" s="382" t="s">
        <v>4293</v>
      </c>
      <c r="C1295" t="s">
        <v>2477</v>
      </c>
      <c r="E1295" t="s">
        <v>2791</v>
      </c>
      <c r="F1295" t="s">
        <v>2101</v>
      </c>
      <c r="G1295" t="s">
        <v>162</v>
      </c>
      <c r="H1295" t="s">
        <v>3007</v>
      </c>
      <c r="J1295" t="s">
        <v>5930</v>
      </c>
    </row>
    <row r="1296" spans="1:10" hidden="1" x14ac:dyDescent="0.25">
      <c r="A1296" t="s">
        <v>5930</v>
      </c>
      <c r="B1296" s="382" t="s">
        <v>4294</v>
      </c>
      <c r="C1296" t="s">
        <v>1621</v>
      </c>
      <c r="E1296" t="s">
        <v>1463</v>
      </c>
      <c r="F1296" t="s">
        <v>2101</v>
      </c>
      <c r="G1296" t="s">
        <v>162</v>
      </c>
      <c r="H1296" t="s">
        <v>3007</v>
      </c>
      <c r="J1296" t="s">
        <v>5930</v>
      </c>
    </row>
    <row r="1297" spans="1:10" hidden="1" x14ac:dyDescent="0.25">
      <c r="A1297" t="s">
        <v>5930</v>
      </c>
      <c r="B1297" s="382" t="s">
        <v>4295</v>
      </c>
      <c r="C1297" t="s">
        <v>1516</v>
      </c>
      <c r="E1297" t="s">
        <v>1517</v>
      </c>
      <c r="F1297" t="s">
        <v>2101</v>
      </c>
      <c r="G1297" t="s">
        <v>162</v>
      </c>
      <c r="H1297" t="s">
        <v>3007</v>
      </c>
      <c r="J1297" t="s">
        <v>5930</v>
      </c>
    </row>
    <row r="1298" spans="1:10" hidden="1" x14ac:dyDescent="0.25">
      <c r="A1298" t="s">
        <v>5930</v>
      </c>
      <c r="B1298" s="382" t="s">
        <v>4296</v>
      </c>
      <c r="C1298" t="s">
        <v>2478</v>
      </c>
      <c r="E1298" t="s">
        <v>2792</v>
      </c>
      <c r="F1298" t="s">
        <v>2101</v>
      </c>
      <c r="G1298" t="s">
        <v>162</v>
      </c>
      <c r="H1298" t="s">
        <v>3007</v>
      </c>
      <c r="J1298" t="s">
        <v>5930</v>
      </c>
    </row>
    <row r="1299" spans="1:10" x14ac:dyDescent="0.25">
      <c r="A1299">
        <v>6</v>
      </c>
      <c r="B1299" s="382" t="s">
        <v>4297</v>
      </c>
      <c r="C1299" t="s">
        <v>1464</v>
      </c>
      <c r="D1299" t="s">
        <v>2024</v>
      </c>
      <c r="E1299" t="s">
        <v>1465</v>
      </c>
      <c r="F1299" t="s">
        <v>2101</v>
      </c>
      <c r="G1299" t="s">
        <v>5393</v>
      </c>
      <c r="H1299" t="s">
        <v>5393</v>
      </c>
    </row>
    <row r="1300" spans="1:10" x14ac:dyDescent="0.25">
      <c r="A1300" t="s">
        <v>5930</v>
      </c>
      <c r="B1300" s="382" t="s">
        <v>4297</v>
      </c>
      <c r="C1300" t="s">
        <v>1464</v>
      </c>
      <c r="E1300" t="s">
        <v>1465</v>
      </c>
      <c r="F1300" t="s">
        <v>2101</v>
      </c>
      <c r="G1300" t="s">
        <v>5393</v>
      </c>
      <c r="H1300" t="s">
        <v>5393</v>
      </c>
      <c r="J1300" t="s">
        <v>5930</v>
      </c>
    </row>
    <row r="1301" spans="1:10" x14ac:dyDescent="0.25">
      <c r="A1301">
        <v>6</v>
      </c>
      <c r="B1301" s="382" t="s">
        <v>4298</v>
      </c>
      <c r="C1301" t="s">
        <v>1466</v>
      </c>
      <c r="D1301" t="s">
        <v>2025</v>
      </c>
      <c r="E1301" t="s">
        <v>1467</v>
      </c>
      <c r="F1301" t="s">
        <v>2101</v>
      </c>
      <c r="G1301" t="s">
        <v>5393</v>
      </c>
      <c r="H1301" t="s">
        <v>5393</v>
      </c>
      <c r="J1301" t="s">
        <v>5930</v>
      </c>
    </row>
    <row r="1302" spans="1:10" x14ac:dyDescent="0.25">
      <c r="A1302" t="s">
        <v>5930</v>
      </c>
      <c r="B1302" s="382" t="s">
        <v>4298</v>
      </c>
      <c r="C1302" t="s">
        <v>1466</v>
      </c>
      <c r="E1302" t="s">
        <v>1467</v>
      </c>
      <c r="F1302" t="s">
        <v>2101</v>
      </c>
      <c r="G1302" t="s">
        <v>5393</v>
      </c>
      <c r="H1302" t="s">
        <v>5393</v>
      </c>
      <c r="J1302" t="s">
        <v>5930</v>
      </c>
    </row>
    <row r="1303" spans="1:10" x14ac:dyDescent="0.25">
      <c r="A1303">
        <v>6</v>
      </c>
      <c r="B1303" s="382" t="s">
        <v>4299</v>
      </c>
      <c r="C1303" t="s">
        <v>2094</v>
      </c>
      <c r="D1303" t="s">
        <v>2098</v>
      </c>
      <c r="E1303" t="s">
        <v>1029</v>
      </c>
      <c r="F1303" t="s">
        <v>2101</v>
      </c>
      <c r="G1303" t="s">
        <v>5393</v>
      </c>
      <c r="H1303" t="s">
        <v>5393</v>
      </c>
    </row>
    <row r="1304" spans="1:10" x14ac:dyDescent="0.25">
      <c r="A1304" t="s">
        <v>5930</v>
      </c>
      <c r="B1304" s="382" t="s">
        <v>4299</v>
      </c>
      <c r="C1304" t="s">
        <v>2094</v>
      </c>
      <c r="E1304" t="s">
        <v>1029</v>
      </c>
      <c r="F1304" t="s">
        <v>2101</v>
      </c>
      <c r="G1304" t="s">
        <v>5393</v>
      </c>
      <c r="H1304" t="s">
        <v>5393</v>
      </c>
      <c r="J1304" t="s">
        <v>5930</v>
      </c>
    </row>
    <row r="1305" spans="1:10" x14ac:dyDescent="0.25">
      <c r="A1305">
        <v>6</v>
      </c>
      <c r="B1305" s="382" t="s">
        <v>4300</v>
      </c>
      <c r="C1305" s="382" t="s">
        <v>1468</v>
      </c>
      <c r="D1305" s="382" t="s">
        <v>2026</v>
      </c>
      <c r="E1305" s="406" t="s">
        <v>1469</v>
      </c>
      <c r="F1305" t="s">
        <v>2101</v>
      </c>
      <c r="G1305" t="s">
        <v>5393</v>
      </c>
      <c r="H1305" t="s">
        <v>5393</v>
      </c>
      <c r="J1305" t="s">
        <v>5930</v>
      </c>
    </row>
    <row r="1306" spans="1:10" x14ac:dyDescent="0.25">
      <c r="A1306" t="s">
        <v>5930</v>
      </c>
      <c r="B1306" s="382" t="s">
        <v>4300</v>
      </c>
      <c r="C1306" t="s">
        <v>1468</v>
      </c>
      <c r="E1306" t="s">
        <v>1469</v>
      </c>
      <c r="F1306" t="s">
        <v>2101</v>
      </c>
      <c r="G1306" t="s">
        <v>5393</v>
      </c>
      <c r="H1306" t="s">
        <v>5393</v>
      </c>
      <c r="J1306" t="s">
        <v>5930</v>
      </c>
    </row>
    <row r="1307" spans="1:10" x14ac:dyDescent="0.25">
      <c r="A1307">
        <v>6</v>
      </c>
      <c r="B1307" s="382" t="s">
        <v>4301</v>
      </c>
      <c r="C1307" t="s">
        <v>1470</v>
      </c>
      <c r="D1307" t="s">
        <v>2027</v>
      </c>
      <c r="E1307" t="s">
        <v>1041</v>
      </c>
      <c r="F1307" t="s">
        <v>2101</v>
      </c>
      <c r="G1307" t="s">
        <v>5393</v>
      </c>
      <c r="H1307" t="s">
        <v>5393</v>
      </c>
      <c r="J1307" t="s">
        <v>5930</v>
      </c>
    </row>
    <row r="1308" spans="1:10" x14ac:dyDescent="0.25">
      <c r="A1308" t="s">
        <v>5930</v>
      </c>
      <c r="B1308" s="382" t="s">
        <v>4301</v>
      </c>
      <c r="C1308" s="382" t="s">
        <v>1470</v>
      </c>
      <c r="D1308" s="382"/>
      <c r="E1308" t="s">
        <v>1041</v>
      </c>
      <c r="F1308" t="s">
        <v>2101</v>
      </c>
      <c r="G1308" t="s">
        <v>5393</v>
      </c>
      <c r="H1308" t="s">
        <v>5393</v>
      </c>
      <c r="J1308" t="s">
        <v>5930</v>
      </c>
    </row>
    <row r="1309" spans="1:10" x14ac:dyDescent="0.25">
      <c r="A1309">
        <v>6</v>
      </c>
      <c r="B1309" s="382" t="s">
        <v>4302</v>
      </c>
      <c r="C1309" t="s">
        <v>1471</v>
      </c>
      <c r="D1309" t="s">
        <v>2028</v>
      </c>
      <c r="E1309" t="s">
        <v>1046</v>
      </c>
      <c r="F1309" t="s">
        <v>2101</v>
      </c>
      <c r="G1309" t="s">
        <v>5393</v>
      </c>
      <c r="H1309" t="s">
        <v>5393</v>
      </c>
    </row>
    <row r="1310" spans="1:10" x14ac:dyDescent="0.25">
      <c r="A1310" t="s">
        <v>5930</v>
      </c>
      <c r="B1310" s="382" t="s">
        <v>4302</v>
      </c>
      <c r="C1310" t="s">
        <v>1471</v>
      </c>
      <c r="E1310" t="s">
        <v>1046</v>
      </c>
      <c r="F1310" t="s">
        <v>2101</v>
      </c>
      <c r="G1310" t="s">
        <v>5393</v>
      </c>
      <c r="H1310" t="s">
        <v>5393</v>
      </c>
      <c r="J1310" t="s">
        <v>5930</v>
      </c>
    </row>
    <row r="1311" spans="1:10" x14ac:dyDescent="0.25">
      <c r="A1311">
        <v>6</v>
      </c>
      <c r="B1311" s="382" t="s">
        <v>4303</v>
      </c>
      <c r="C1311" t="s">
        <v>1472</v>
      </c>
      <c r="D1311" t="s">
        <v>2029</v>
      </c>
      <c r="E1311" t="s">
        <v>1051</v>
      </c>
      <c r="F1311" t="s">
        <v>2101</v>
      </c>
      <c r="G1311" t="s">
        <v>5393</v>
      </c>
      <c r="H1311" t="s">
        <v>5393</v>
      </c>
      <c r="J1311" t="s">
        <v>5930</v>
      </c>
    </row>
    <row r="1312" spans="1:10" x14ac:dyDescent="0.25">
      <c r="A1312" t="s">
        <v>5930</v>
      </c>
      <c r="B1312" s="382" t="s">
        <v>4303</v>
      </c>
      <c r="C1312" t="s">
        <v>1472</v>
      </c>
      <c r="E1312" t="s">
        <v>1051</v>
      </c>
      <c r="F1312" t="s">
        <v>2101</v>
      </c>
      <c r="G1312" t="s">
        <v>5393</v>
      </c>
      <c r="H1312" t="s">
        <v>5393</v>
      </c>
      <c r="J1312" t="s">
        <v>5930</v>
      </c>
    </row>
    <row r="1313" spans="1:10" x14ac:dyDescent="0.25">
      <c r="A1313">
        <v>6</v>
      </c>
      <c r="B1313" s="382" t="s">
        <v>4304</v>
      </c>
      <c r="C1313" t="s">
        <v>1310</v>
      </c>
      <c r="D1313" t="s">
        <v>2030</v>
      </c>
      <c r="E1313" t="s">
        <v>1311</v>
      </c>
      <c r="F1313" t="s">
        <v>2101</v>
      </c>
      <c r="G1313" t="s">
        <v>5393</v>
      </c>
      <c r="H1313" t="s">
        <v>5393</v>
      </c>
    </row>
    <row r="1314" spans="1:10" x14ac:dyDescent="0.25">
      <c r="A1314" t="s">
        <v>5930</v>
      </c>
      <c r="B1314" s="382" t="s">
        <v>4304</v>
      </c>
      <c r="C1314" t="s">
        <v>1310</v>
      </c>
      <c r="E1314" t="s">
        <v>1311</v>
      </c>
      <c r="F1314" t="s">
        <v>2101</v>
      </c>
      <c r="G1314" t="s">
        <v>5393</v>
      </c>
      <c r="H1314" t="s">
        <v>5393</v>
      </c>
      <c r="J1314" t="s">
        <v>5930</v>
      </c>
    </row>
    <row r="1315" spans="1:10" x14ac:dyDescent="0.25">
      <c r="A1315" t="s">
        <v>5930</v>
      </c>
      <c r="B1315" s="382" t="s">
        <v>4305</v>
      </c>
      <c r="C1315" t="s">
        <v>1397</v>
      </c>
      <c r="E1315" t="s">
        <v>1087</v>
      </c>
      <c r="F1315" t="s">
        <v>2101</v>
      </c>
      <c r="G1315" t="s">
        <v>5393</v>
      </c>
      <c r="H1315" t="s">
        <v>5393</v>
      </c>
      <c r="J1315" t="s">
        <v>5930</v>
      </c>
    </row>
    <row r="1316" spans="1:10" hidden="1" x14ac:dyDescent="0.25">
      <c r="A1316">
        <v>6</v>
      </c>
      <c r="B1316" s="382" t="s">
        <v>4306</v>
      </c>
      <c r="C1316" s="382" t="s">
        <v>4307</v>
      </c>
      <c r="D1316" s="382" t="s">
        <v>4867</v>
      </c>
      <c r="E1316" s="406" t="s">
        <v>4308</v>
      </c>
      <c r="F1316" t="s">
        <v>2101</v>
      </c>
      <c r="G1316" t="s">
        <v>162</v>
      </c>
      <c r="H1316" t="s">
        <v>124</v>
      </c>
      <c r="J1316" t="s">
        <v>5930</v>
      </c>
    </row>
    <row r="1317" spans="1:10" x14ac:dyDescent="0.25">
      <c r="A1317" t="s">
        <v>5930</v>
      </c>
      <c r="B1317" s="382" t="s">
        <v>4306</v>
      </c>
      <c r="C1317" t="s">
        <v>4307</v>
      </c>
      <c r="E1317" t="s">
        <v>4308</v>
      </c>
      <c r="F1317" t="s">
        <v>2101</v>
      </c>
      <c r="G1317" t="s">
        <v>5393</v>
      </c>
      <c r="H1317" t="s">
        <v>5393</v>
      </c>
      <c r="J1317" t="s">
        <v>5930</v>
      </c>
    </row>
    <row r="1318" spans="1:10" x14ac:dyDescent="0.25">
      <c r="A1318">
        <v>6</v>
      </c>
      <c r="B1318" s="382" t="s">
        <v>4309</v>
      </c>
      <c r="C1318" s="382" t="s">
        <v>1312</v>
      </c>
      <c r="D1318" s="382" t="s">
        <v>2031</v>
      </c>
      <c r="E1318" t="s">
        <v>1066</v>
      </c>
      <c r="F1318" t="s">
        <v>2101</v>
      </c>
      <c r="G1318" t="s">
        <v>5393</v>
      </c>
      <c r="H1318" t="s">
        <v>5393</v>
      </c>
      <c r="J1318" t="s">
        <v>5930</v>
      </c>
    </row>
    <row r="1319" spans="1:10" x14ac:dyDescent="0.25">
      <c r="A1319" t="s">
        <v>5930</v>
      </c>
      <c r="B1319" s="382" t="s">
        <v>4309</v>
      </c>
      <c r="C1319" s="382" t="s">
        <v>1312</v>
      </c>
      <c r="E1319" s="382" t="s">
        <v>1066</v>
      </c>
      <c r="F1319" t="s">
        <v>2101</v>
      </c>
      <c r="G1319" t="s">
        <v>5393</v>
      </c>
      <c r="H1319" t="s">
        <v>5393</v>
      </c>
      <c r="J1319" t="s">
        <v>5930</v>
      </c>
    </row>
    <row r="1320" spans="1:10" x14ac:dyDescent="0.25">
      <c r="A1320">
        <v>6</v>
      </c>
      <c r="B1320" s="382" t="s">
        <v>4310</v>
      </c>
      <c r="C1320" t="s">
        <v>2479</v>
      </c>
      <c r="D1320" t="s">
        <v>2977</v>
      </c>
      <c r="E1320" t="s">
        <v>2793</v>
      </c>
      <c r="F1320" t="s">
        <v>2101</v>
      </c>
      <c r="G1320" t="s">
        <v>5393</v>
      </c>
      <c r="H1320" t="s">
        <v>5393</v>
      </c>
    </row>
    <row r="1321" spans="1:10" x14ac:dyDescent="0.25">
      <c r="A1321" t="s">
        <v>5930</v>
      </c>
      <c r="B1321" s="382" t="s">
        <v>4310</v>
      </c>
      <c r="C1321" t="s">
        <v>2479</v>
      </c>
      <c r="E1321" t="s">
        <v>2793</v>
      </c>
      <c r="F1321" t="s">
        <v>2101</v>
      </c>
      <c r="G1321" t="s">
        <v>5393</v>
      </c>
      <c r="H1321" t="s">
        <v>5393</v>
      </c>
      <c r="J1321" t="s">
        <v>5930</v>
      </c>
    </row>
    <row r="1322" spans="1:10" x14ac:dyDescent="0.25">
      <c r="A1322" t="s">
        <v>5930</v>
      </c>
      <c r="B1322" s="382" t="s">
        <v>4311</v>
      </c>
      <c r="C1322" t="s">
        <v>2480</v>
      </c>
      <c r="E1322" t="s">
        <v>2794</v>
      </c>
      <c r="F1322" t="s">
        <v>2101</v>
      </c>
      <c r="G1322" t="s">
        <v>5393</v>
      </c>
      <c r="H1322" t="s">
        <v>5393</v>
      </c>
      <c r="J1322" t="s">
        <v>5930</v>
      </c>
    </row>
    <row r="1323" spans="1:10" x14ac:dyDescent="0.25">
      <c r="A1323">
        <v>6</v>
      </c>
      <c r="B1323" s="382" t="s">
        <v>4312</v>
      </c>
      <c r="C1323" s="382" t="s">
        <v>1313</v>
      </c>
      <c r="D1323" s="382" t="s">
        <v>2032</v>
      </c>
      <c r="E1323" s="406" t="s">
        <v>1314</v>
      </c>
      <c r="F1323" t="s">
        <v>2101</v>
      </c>
      <c r="G1323" t="s">
        <v>5393</v>
      </c>
      <c r="H1323" t="s">
        <v>5393</v>
      </c>
      <c r="J1323" t="s">
        <v>5930</v>
      </c>
    </row>
    <row r="1324" spans="1:10" x14ac:dyDescent="0.25">
      <c r="A1324" t="s">
        <v>5930</v>
      </c>
      <c r="B1324" s="382" t="s">
        <v>4312</v>
      </c>
      <c r="C1324" t="s">
        <v>1313</v>
      </c>
      <c r="E1324" t="s">
        <v>1314</v>
      </c>
      <c r="F1324" t="s">
        <v>2101</v>
      </c>
      <c r="G1324" t="s">
        <v>5393</v>
      </c>
      <c r="H1324" t="s">
        <v>5393</v>
      </c>
      <c r="J1324" t="s">
        <v>5930</v>
      </c>
    </row>
    <row r="1325" spans="1:10" hidden="1" x14ac:dyDescent="0.25">
      <c r="A1325" t="s">
        <v>5930</v>
      </c>
      <c r="B1325" s="382" t="s">
        <v>4313</v>
      </c>
      <c r="C1325" s="382" t="s">
        <v>1509</v>
      </c>
      <c r="D1325" s="382"/>
      <c r="E1325" t="s">
        <v>1603</v>
      </c>
      <c r="F1325" t="s">
        <v>2101</v>
      </c>
      <c r="G1325" t="s">
        <v>37</v>
      </c>
      <c r="H1325" t="s">
        <v>37</v>
      </c>
      <c r="J1325" t="s">
        <v>5930</v>
      </c>
    </row>
    <row r="1326" spans="1:10" hidden="1" x14ac:dyDescent="0.25">
      <c r="A1326" t="s">
        <v>5930</v>
      </c>
      <c r="B1326" s="382" t="s">
        <v>4314</v>
      </c>
      <c r="C1326" t="s">
        <v>1506</v>
      </c>
      <c r="E1326" t="s">
        <v>1507</v>
      </c>
      <c r="F1326" t="s">
        <v>2101</v>
      </c>
      <c r="G1326" t="s">
        <v>162</v>
      </c>
      <c r="H1326" t="s">
        <v>120</v>
      </c>
      <c r="J1326" t="s">
        <v>5930</v>
      </c>
    </row>
    <row r="1327" spans="1:10" hidden="1" x14ac:dyDescent="0.25">
      <c r="A1327" t="s">
        <v>5930</v>
      </c>
      <c r="B1327" s="382" t="s">
        <v>4315</v>
      </c>
      <c r="C1327" t="s">
        <v>2481</v>
      </c>
      <c r="E1327" t="s">
        <v>2795</v>
      </c>
      <c r="F1327" t="s">
        <v>2101</v>
      </c>
      <c r="G1327" t="s">
        <v>162</v>
      </c>
      <c r="H1327" t="s">
        <v>120</v>
      </c>
      <c r="J1327" t="s">
        <v>5930</v>
      </c>
    </row>
    <row r="1328" spans="1:10" hidden="1" x14ac:dyDescent="0.25">
      <c r="A1328" t="s">
        <v>5930</v>
      </c>
      <c r="B1328" s="382" t="s">
        <v>4316</v>
      </c>
      <c r="C1328" t="s">
        <v>1518</v>
      </c>
      <c r="E1328" t="s">
        <v>1519</v>
      </c>
      <c r="F1328" t="s">
        <v>2101</v>
      </c>
      <c r="G1328" t="s">
        <v>162</v>
      </c>
      <c r="H1328" t="s">
        <v>120</v>
      </c>
      <c r="J1328" t="s">
        <v>5930</v>
      </c>
    </row>
    <row r="1329" spans="1:10" hidden="1" x14ac:dyDescent="0.25">
      <c r="A1329" t="s">
        <v>5930</v>
      </c>
      <c r="B1329" s="382" t="s">
        <v>4317</v>
      </c>
      <c r="C1329" t="s">
        <v>1315</v>
      </c>
      <c r="E1329" t="s">
        <v>1316</v>
      </c>
      <c r="F1329" t="s">
        <v>2101</v>
      </c>
      <c r="G1329" t="s">
        <v>162</v>
      </c>
      <c r="H1329" t="s">
        <v>120</v>
      </c>
      <c r="J1329" t="s">
        <v>5930</v>
      </c>
    </row>
    <row r="1330" spans="1:10" hidden="1" x14ac:dyDescent="0.25">
      <c r="A1330" t="s">
        <v>5930</v>
      </c>
      <c r="B1330" s="382" t="s">
        <v>4318</v>
      </c>
      <c r="C1330" t="s">
        <v>4319</v>
      </c>
      <c r="E1330" t="s">
        <v>4320</v>
      </c>
      <c r="F1330" t="s">
        <v>2101</v>
      </c>
      <c r="G1330" t="s">
        <v>162</v>
      </c>
      <c r="H1330" t="s">
        <v>120</v>
      </c>
      <c r="J1330" t="s">
        <v>5930</v>
      </c>
    </row>
    <row r="1331" spans="1:10" hidden="1" x14ac:dyDescent="0.25">
      <c r="A1331" t="s">
        <v>5930</v>
      </c>
      <c r="B1331" s="382" t="s">
        <v>4321</v>
      </c>
      <c r="C1331" t="s">
        <v>1520</v>
      </c>
      <c r="E1331" t="s">
        <v>1521</v>
      </c>
      <c r="F1331" t="s">
        <v>2101</v>
      </c>
      <c r="G1331" t="s">
        <v>162</v>
      </c>
      <c r="H1331" t="s">
        <v>120</v>
      </c>
      <c r="J1331" t="s">
        <v>5930</v>
      </c>
    </row>
    <row r="1332" spans="1:10" hidden="1" x14ac:dyDescent="0.25">
      <c r="A1332" t="s">
        <v>5930</v>
      </c>
      <c r="B1332" s="382" t="s">
        <v>4322</v>
      </c>
      <c r="C1332" t="s">
        <v>1475</v>
      </c>
      <c r="E1332" t="s">
        <v>1476</v>
      </c>
      <c r="F1332" t="s">
        <v>2101</v>
      </c>
      <c r="G1332" t="s">
        <v>162</v>
      </c>
      <c r="H1332" t="s">
        <v>120</v>
      </c>
      <c r="J1332" t="s">
        <v>5930</v>
      </c>
    </row>
    <row r="1333" spans="1:10" hidden="1" x14ac:dyDescent="0.25">
      <c r="A1333" t="s">
        <v>5930</v>
      </c>
      <c r="B1333" s="382" t="s">
        <v>4323</v>
      </c>
      <c r="C1333" t="s">
        <v>1317</v>
      </c>
      <c r="E1333" t="s">
        <v>1318</v>
      </c>
      <c r="F1333" t="s">
        <v>2101</v>
      </c>
      <c r="G1333" t="s">
        <v>162</v>
      </c>
      <c r="H1333" t="s">
        <v>127</v>
      </c>
      <c r="J1333" t="s">
        <v>5930</v>
      </c>
    </row>
    <row r="1334" spans="1:10" hidden="1" x14ac:dyDescent="0.25">
      <c r="A1334" t="s">
        <v>5930</v>
      </c>
      <c r="B1334" s="382" t="s">
        <v>4324</v>
      </c>
      <c r="C1334" t="s">
        <v>2482</v>
      </c>
      <c r="E1334" t="s">
        <v>2796</v>
      </c>
      <c r="F1334" t="s">
        <v>2101</v>
      </c>
      <c r="G1334" t="s">
        <v>162</v>
      </c>
      <c r="H1334" t="s">
        <v>127</v>
      </c>
      <c r="J1334" t="s">
        <v>5930</v>
      </c>
    </row>
    <row r="1335" spans="1:10" hidden="1" x14ac:dyDescent="0.25">
      <c r="A1335" t="s">
        <v>5930</v>
      </c>
      <c r="B1335" s="382" t="s">
        <v>4325</v>
      </c>
      <c r="C1335" t="s">
        <v>2483</v>
      </c>
      <c r="E1335" t="s">
        <v>2797</v>
      </c>
      <c r="F1335" t="s">
        <v>2101</v>
      </c>
      <c r="G1335" t="s">
        <v>162</v>
      </c>
      <c r="H1335" t="s">
        <v>120</v>
      </c>
      <c r="J1335" t="s">
        <v>5930</v>
      </c>
    </row>
    <row r="1336" spans="1:10" hidden="1" x14ac:dyDescent="0.25">
      <c r="A1336" t="s">
        <v>5930</v>
      </c>
      <c r="B1336" s="382" t="s">
        <v>5888</v>
      </c>
      <c r="C1336" t="s">
        <v>5832</v>
      </c>
      <c r="E1336" t="s">
        <v>5805</v>
      </c>
      <c r="F1336" t="s">
        <v>2101</v>
      </c>
      <c r="G1336" t="s">
        <v>162</v>
      </c>
      <c r="H1336" t="s">
        <v>116</v>
      </c>
    </row>
    <row r="1337" spans="1:10" hidden="1" x14ac:dyDescent="0.25">
      <c r="A1337" t="s">
        <v>5930</v>
      </c>
      <c r="B1337" s="382" t="s">
        <v>4326</v>
      </c>
      <c r="C1337" t="s">
        <v>1319</v>
      </c>
      <c r="E1337" t="s">
        <v>1320</v>
      </c>
      <c r="F1337" t="s">
        <v>2101</v>
      </c>
      <c r="G1337" t="s">
        <v>162</v>
      </c>
      <c r="H1337" t="s">
        <v>116</v>
      </c>
      <c r="J1337" t="s">
        <v>5930</v>
      </c>
    </row>
    <row r="1338" spans="1:10" hidden="1" x14ac:dyDescent="0.25">
      <c r="A1338" t="s">
        <v>5930</v>
      </c>
      <c r="B1338" s="382" t="s">
        <v>4327</v>
      </c>
      <c r="C1338" s="382" t="s">
        <v>1321</v>
      </c>
      <c r="E1338" s="382" t="s">
        <v>1322</v>
      </c>
      <c r="F1338" t="s">
        <v>2101</v>
      </c>
      <c r="G1338" t="s">
        <v>162</v>
      </c>
      <c r="H1338" t="s">
        <v>116</v>
      </c>
      <c r="J1338" t="s">
        <v>5930</v>
      </c>
    </row>
    <row r="1339" spans="1:10" hidden="1" x14ac:dyDescent="0.25">
      <c r="A1339" t="s">
        <v>5930</v>
      </c>
      <c r="B1339" s="382" t="s">
        <v>4328</v>
      </c>
      <c r="C1339" t="s">
        <v>1323</v>
      </c>
      <c r="E1339" t="s">
        <v>1324</v>
      </c>
      <c r="F1339" t="s">
        <v>2101</v>
      </c>
      <c r="G1339" t="s">
        <v>162</v>
      </c>
      <c r="H1339" t="s">
        <v>116</v>
      </c>
      <c r="J1339" t="s">
        <v>5930</v>
      </c>
    </row>
    <row r="1340" spans="1:10" hidden="1" x14ac:dyDescent="0.25">
      <c r="A1340" t="s">
        <v>5930</v>
      </c>
      <c r="B1340" s="382" t="s">
        <v>4329</v>
      </c>
      <c r="C1340" t="s">
        <v>1572</v>
      </c>
      <c r="E1340" t="s">
        <v>1782</v>
      </c>
      <c r="F1340" t="s">
        <v>2101</v>
      </c>
      <c r="G1340" t="s">
        <v>162</v>
      </c>
      <c r="H1340" t="s">
        <v>121</v>
      </c>
      <c r="J1340" t="s">
        <v>5930</v>
      </c>
    </row>
    <row r="1341" spans="1:10" hidden="1" x14ac:dyDescent="0.25">
      <c r="A1341" t="s">
        <v>5930</v>
      </c>
      <c r="B1341" s="382" t="s">
        <v>4330</v>
      </c>
      <c r="C1341" t="s">
        <v>1574</v>
      </c>
      <c r="E1341" t="s">
        <v>1599</v>
      </c>
      <c r="F1341" t="s">
        <v>2101</v>
      </c>
      <c r="G1341" t="s">
        <v>162</v>
      </c>
      <c r="H1341" t="s">
        <v>121</v>
      </c>
      <c r="J1341" t="s">
        <v>5930</v>
      </c>
    </row>
    <row r="1342" spans="1:10" hidden="1" x14ac:dyDescent="0.25">
      <c r="A1342" t="s">
        <v>5930</v>
      </c>
      <c r="B1342" s="382" t="s">
        <v>4331</v>
      </c>
      <c r="C1342" t="s">
        <v>2484</v>
      </c>
      <c r="E1342" t="s">
        <v>1477</v>
      </c>
      <c r="F1342" t="s">
        <v>2101</v>
      </c>
      <c r="G1342" t="s">
        <v>162</v>
      </c>
      <c r="H1342" t="s">
        <v>116</v>
      </c>
      <c r="J1342" t="s">
        <v>5930</v>
      </c>
    </row>
    <row r="1343" spans="1:10" hidden="1" x14ac:dyDescent="0.25">
      <c r="A1343" t="s">
        <v>5930</v>
      </c>
      <c r="B1343" s="382" t="s">
        <v>4332</v>
      </c>
      <c r="C1343" t="s">
        <v>4333</v>
      </c>
      <c r="E1343" t="s">
        <v>4334</v>
      </c>
      <c r="F1343" t="s">
        <v>2101</v>
      </c>
      <c r="G1343" t="s">
        <v>162</v>
      </c>
      <c r="H1343" t="s">
        <v>116</v>
      </c>
      <c r="J1343" t="s">
        <v>5930</v>
      </c>
    </row>
    <row r="1344" spans="1:10" hidden="1" x14ac:dyDescent="0.25">
      <c r="A1344" t="s">
        <v>5930</v>
      </c>
      <c r="B1344" s="382" t="s">
        <v>4335</v>
      </c>
      <c r="C1344" t="s">
        <v>1575</v>
      </c>
      <c r="E1344" t="s">
        <v>1604</v>
      </c>
      <c r="F1344" t="s">
        <v>2101</v>
      </c>
      <c r="G1344" t="s">
        <v>162</v>
      </c>
      <c r="H1344" t="s">
        <v>121</v>
      </c>
      <c r="J1344" t="s">
        <v>5930</v>
      </c>
    </row>
    <row r="1345" spans="1:10" hidden="1" x14ac:dyDescent="0.25">
      <c r="A1345" t="s">
        <v>5930</v>
      </c>
      <c r="B1345" s="382" t="s">
        <v>4336</v>
      </c>
      <c r="C1345" t="s">
        <v>1478</v>
      </c>
      <c r="E1345" t="s">
        <v>1479</v>
      </c>
      <c r="F1345" t="s">
        <v>2101</v>
      </c>
      <c r="G1345" t="s">
        <v>162</v>
      </c>
      <c r="H1345" t="s">
        <v>124</v>
      </c>
      <c r="J1345" t="s">
        <v>5930</v>
      </c>
    </row>
    <row r="1346" spans="1:10" hidden="1" x14ac:dyDescent="0.25">
      <c r="A1346" t="s">
        <v>5930</v>
      </c>
      <c r="B1346" s="382" t="s">
        <v>4337</v>
      </c>
      <c r="C1346" t="s">
        <v>1576</v>
      </c>
      <c r="E1346" t="s">
        <v>1711</v>
      </c>
      <c r="F1346" t="s">
        <v>2101</v>
      </c>
      <c r="G1346" t="s">
        <v>162</v>
      </c>
      <c r="H1346" t="s">
        <v>121</v>
      </c>
      <c r="J1346" t="s">
        <v>5930</v>
      </c>
    </row>
    <row r="1347" spans="1:10" hidden="1" x14ac:dyDescent="0.25">
      <c r="A1347" t="s">
        <v>5930</v>
      </c>
      <c r="B1347" s="382" t="s">
        <v>4338</v>
      </c>
      <c r="C1347" t="s">
        <v>2485</v>
      </c>
      <c r="E1347" t="s">
        <v>2798</v>
      </c>
      <c r="F1347" t="s">
        <v>2101</v>
      </c>
      <c r="G1347" t="s">
        <v>162</v>
      </c>
      <c r="H1347" t="s">
        <v>121</v>
      </c>
      <c r="J1347" t="s">
        <v>5930</v>
      </c>
    </row>
    <row r="1348" spans="1:10" hidden="1" x14ac:dyDescent="0.25">
      <c r="A1348" t="s">
        <v>5930</v>
      </c>
      <c r="B1348" s="382" t="s">
        <v>4339</v>
      </c>
      <c r="C1348" t="s">
        <v>1326</v>
      </c>
      <c r="E1348" t="s">
        <v>1327</v>
      </c>
      <c r="F1348" t="s">
        <v>2101</v>
      </c>
      <c r="G1348" t="s">
        <v>162</v>
      </c>
      <c r="H1348" t="s">
        <v>121</v>
      </c>
      <c r="J1348" t="s">
        <v>5930</v>
      </c>
    </row>
    <row r="1349" spans="1:10" hidden="1" x14ac:dyDescent="0.25">
      <c r="A1349" t="s">
        <v>5930</v>
      </c>
      <c r="B1349" s="382" t="s">
        <v>4340</v>
      </c>
      <c r="C1349" t="s">
        <v>1328</v>
      </c>
      <c r="E1349" t="s">
        <v>1329</v>
      </c>
      <c r="F1349" t="s">
        <v>2101</v>
      </c>
      <c r="G1349" t="s">
        <v>162</v>
      </c>
      <c r="H1349" t="s">
        <v>121</v>
      </c>
      <c r="J1349" t="s">
        <v>5930</v>
      </c>
    </row>
    <row r="1350" spans="1:10" hidden="1" x14ac:dyDescent="0.25">
      <c r="A1350" t="s">
        <v>5930</v>
      </c>
      <c r="B1350" s="382" t="s">
        <v>5889</v>
      </c>
      <c r="C1350" s="382" t="s">
        <v>5833</v>
      </c>
      <c r="D1350" s="382"/>
      <c r="E1350" t="s">
        <v>5806</v>
      </c>
      <c r="F1350" t="s">
        <v>2101</v>
      </c>
      <c r="G1350" t="s">
        <v>162</v>
      </c>
      <c r="H1350" t="s">
        <v>121</v>
      </c>
      <c r="J1350" t="s">
        <v>5930</v>
      </c>
    </row>
    <row r="1351" spans="1:10" hidden="1" x14ac:dyDescent="0.25">
      <c r="A1351" t="s">
        <v>5930</v>
      </c>
      <c r="B1351" s="382" t="s">
        <v>4341</v>
      </c>
      <c r="C1351" t="s">
        <v>1480</v>
      </c>
      <c r="E1351" t="s">
        <v>1481</v>
      </c>
      <c r="F1351" t="s">
        <v>2101</v>
      </c>
      <c r="G1351" t="s">
        <v>162</v>
      </c>
      <c r="H1351" t="s">
        <v>121</v>
      </c>
      <c r="J1351" t="s">
        <v>5930</v>
      </c>
    </row>
    <row r="1352" spans="1:10" hidden="1" x14ac:dyDescent="0.25">
      <c r="A1352" t="s">
        <v>5930</v>
      </c>
      <c r="B1352" s="382" t="s">
        <v>4342</v>
      </c>
      <c r="C1352" t="s">
        <v>2486</v>
      </c>
      <c r="E1352" t="s">
        <v>2799</v>
      </c>
      <c r="F1352" t="s">
        <v>2101</v>
      </c>
      <c r="G1352" t="s">
        <v>162</v>
      </c>
      <c r="H1352" t="s">
        <v>121</v>
      </c>
      <c r="J1352" t="s">
        <v>5930</v>
      </c>
    </row>
    <row r="1353" spans="1:10" hidden="1" x14ac:dyDescent="0.25">
      <c r="A1353" t="s">
        <v>5930</v>
      </c>
      <c r="B1353" s="382" t="s">
        <v>4343</v>
      </c>
      <c r="C1353" t="s">
        <v>1482</v>
      </c>
      <c r="E1353" t="s">
        <v>1483</v>
      </c>
      <c r="F1353" t="s">
        <v>2101</v>
      </c>
      <c r="G1353" t="s">
        <v>162</v>
      </c>
      <c r="H1353" t="s">
        <v>121</v>
      </c>
      <c r="J1353" t="s">
        <v>5930</v>
      </c>
    </row>
    <row r="1354" spans="1:10" hidden="1" x14ac:dyDescent="0.25">
      <c r="A1354" t="s">
        <v>5930</v>
      </c>
      <c r="B1354" s="382" t="s">
        <v>4344</v>
      </c>
      <c r="C1354" t="s">
        <v>1577</v>
      </c>
      <c r="E1354" t="s">
        <v>1802</v>
      </c>
      <c r="F1354" t="s">
        <v>2101</v>
      </c>
      <c r="G1354" t="s">
        <v>162</v>
      </c>
      <c r="H1354" t="s">
        <v>121</v>
      </c>
      <c r="J1354" t="s">
        <v>5930</v>
      </c>
    </row>
    <row r="1355" spans="1:10" hidden="1" x14ac:dyDescent="0.25">
      <c r="A1355" t="s">
        <v>5930</v>
      </c>
      <c r="B1355" s="382" t="s">
        <v>4345</v>
      </c>
      <c r="C1355" s="382" t="s">
        <v>1578</v>
      </c>
      <c r="D1355" s="382"/>
      <c r="E1355" t="s">
        <v>1803</v>
      </c>
      <c r="F1355" t="s">
        <v>2101</v>
      </c>
      <c r="G1355" t="s">
        <v>162</v>
      </c>
      <c r="H1355" t="s">
        <v>121</v>
      </c>
      <c r="J1355" t="s">
        <v>5930</v>
      </c>
    </row>
    <row r="1356" spans="1:10" hidden="1" x14ac:dyDescent="0.25">
      <c r="A1356" t="s">
        <v>5930</v>
      </c>
      <c r="B1356" s="382" t="s">
        <v>4346</v>
      </c>
      <c r="C1356" t="s">
        <v>2487</v>
      </c>
      <c r="E1356" t="s">
        <v>2800</v>
      </c>
      <c r="F1356" t="s">
        <v>2101</v>
      </c>
      <c r="G1356" t="s">
        <v>162</v>
      </c>
      <c r="H1356" t="s">
        <v>121</v>
      </c>
      <c r="J1356" t="s">
        <v>5930</v>
      </c>
    </row>
    <row r="1357" spans="1:10" hidden="1" x14ac:dyDescent="0.25">
      <c r="A1357" t="s">
        <v>5930</v>
      </c>
      <c r="B1357" s="382" t="s">
        <v>4347</v>
      </c>
      <c r="C1357" s="382" t="s">
        <v>4348</v>
      </c>
      <c r="D1357" s="382"/>
      <c r="E1357" s="406" t="s">
        <v>4349</v>
      </c>
      <c r="F1357" t="s">
        <v>2101</v>
      </c>
      <c r="G1357" t="s">
        <v>162</v>
      </c>
      <c r="H1357" t="s">
        <v>124</v>
      </c>
      <c r="J1357" t="s">
        <v>5930</v>
      </c>
    </row>
    <row r="1358" spans="1:10" hidden="1" x14ac:dyDescent="0.25">
      <c r="A1358" t="s">
        <v>5930</v>
      </c>
      <c r="B1358" s="382" t="s">
        <v>4350</v>
      </c>
      <c r="C1358" s="382" t="s">
        <v>2488</v>
      </c>
      <c r="D1358" s="382"/>
      <c r="E1358" t="s">
        <v>2801</v>
      </c>
      <c r="F1358" t="s">
        <v>2101</v>
      </c>
      <c r="G1358" t="s">
        <v>162</v>
      </c>
      <c r="H1358" t="s">
        <v>121</v>
      </c>
      <c r="J1358" t="s">
        <v>5930</v>
      </c>
    </row>
    <row r="1359" spans="1:10" hidden="1" x14ac:dyDescent="0.25">
      <c r="A1359" t="s">
        <v>5930</v>
      </c>
      <c r="B1359" s="382" t="s">
        <v>4351</v>
      </c>
      <c r="C1359" t="s">
        <v>1330</v>
      </c>
      <c r="E1359" t="s">
        <v>1331</v>
      </c>
      <c r="F1359" t="s">
        <v>2101</v>
      </c>
      <c r="G1359" t="s">
        <v>162</v>
      </c>
      <c r="H1359" t="s">
        <v>121</v>
      </c>
      <c r="J1359" t="s">
        <v>5930</v>
      </c>
    </row>
    <row r="1360" spans="1:10" hidden="1" x14ac:dyDescent="0.25">
      <c r="A1360" t="s">
        <v>5930</v>
      </c>
      <c r="B1360" s="382" t="s">
        <v>4352</v>
      </c>
      <c r="C1360" s="718" t="s">
        <v>1332</v>
      </c>
      <c r="E1360" s="382" t="s">
        <v>1333</v>
      </c>
      <c r="F1360" t="s">
        <v>2101</v>
      </c>
      <c r="G1360" t="s">
        <v>162</v>
      </c>
      <c r="H1360" t="s">
        <v>121</v>
      </c>
      <c r="J1360" t="s">
        <v>5930</v>
      </c>
    </row>
    <row r="1361" spans="1:10" hidden="1" x14ac:dyDescent="0.25">
      <c r="A1361" t="s">
        <v>5930</v>
      </c>
      <c r="B1361" s="382" t="s">
        <v>4353</v>
      </c>
      <c r="C1361" t="s">
        <v>1335</v>
      </c>
      <c r="E1361" t="s">
        <v>1334</v>
      </c>
      <c r="F1361" t="s">
        <v>2101</v>
      </c>
      <c r="G1361" t="s">
        <v>162</v>
      </c>
      <c r="H1361" t="s">
        <v>124</v>
      </c>
      <c r="J1361" t="s">
        <v>5930</v>
      </c>
    </row>
    <row r="1362" spans="1:10" hidden="1" x14ac:dyDescent="0.25">
      <c r="A1362" t="s">
        <v>5930</v>
      </c>
      <c r="B1362" s="382" t="s">
        <v>4354</v>
      </c>
      <c r="C1362" t="s">
        <v>1484</v>
      </c>
      <c r="E1362" t="s">
        <v>1485</v>
      </c>
      <c r="F1362" t="s">
        <v>2101</v>
      </c>
      <c r="G1362" t="s">
        <v>162</v>
      </c>
      <c r="H1362" t="s">
        <v>117</v>
      </c>
      <c r="J1362" t="s">
        <v>5930</v>
      </c>
    </row>
    <row r="1363" spans="1:10" hidden="1" x14ac:dyDescent="0.25">
      <c r="A1363" t="s">
        <v>5930</v>
      </c>
      <c r="B1363" s="382" t="s">
        <v>4355</v>
      </c>
      <c r="C1363" t="s">
        <v>1486</v>
      </c>
      <c r="E1363" t="s">
        <v>1487</v>
      </c>
      <c r="F1363" t="s">
        <v>2101</v>
      </c>
      <c r="G1363" t="s">
        <v>162</v>
      </c>
      <c r="H1363" t="s">
        <v>117</v>
      </c>
      <c r="J1363" t="s">
        <v>5930</v>
      </c>
    </row>
    <row r="1364" spans="1:10" hidden="1" x14ac:dyDescent="0.25">
      <c r="A1364" t="s">
        <v>5930</v>
      </c>
      <c r="B1364" s="382" t="s">
        <v>4356</v>
      </c>
      <c r="C1364" t="s">
        <v>1336</v>
      </c>
      <c r="E1364" t="s">
        <v>1337</v>
      </c>
      <c r="F1364" t="s">
        <v>2101</v>
      </c>
      <c r="G1364" t="s">
        <v>162</v>
      </c>
      <c r="H1364" t="s">
        <v>117</v>
      </c>
      <c r="J1364" t="s">
        <v>5930</v>
      </c>
    </row>
    <row r="1365" spans="1:10" hidden="1" x14ac:dyDescent="0.25">
      <c r="A1365" t="s">
        <v>5930</v>
      </c>
      <c r="B1365" s="382" t="s">
        <v>4357</v>
      </c>
      <c r="C1365" t="s">
        <v>2489</v>
      </c>
      <c r="E1365" t="s">
        <v>2802</v>
      </c>
      <c r="F1365" t="s">
        <v>2101</v>
      </c>
      <c r="G1365" t="s">
        <v>162</v>
      </c>
      <c r="H1365" t="s">
        <v>117</v>
      </c>
      <c r="J1365" t="s">
        <v>5930</v>
      </c>
    </row>
    <row r="1366" spans="1:10" hidden="1" x14ac:dyDescent="0.25">
      <c r="A1366" t="s">
        <v>5930</v>
      </c>
      <c r="B1366" s="382" t="s">
        <v>4358</v>
      </c>
      <c r="C1366" s="382" t="s">
        <v>1338</v>
      </c>
      <c r="D1366" s="382"/>
      <c r="E1366" t="s">
        <v>1339</v>
      </c>
      <c r="F1366" t="s">
        <v>2101</v>
      </c>
      <c r="G1366" t="s">
        <v>162</v>
      </c>
      <c r="H1366" t="s">
        <v>121</v>
      </c>
      <c r="J1366" t="s">
        <v>5930</v>
      </c>
    </row>
    <row r="1367" spans="1:10" hidden="1" x14ac:dyDescent="0.25">
      <c r="A1367" t="s">
        <v>5930</v>
      </c>
      <c r="B1367" s="382" t="s">
        <v>4778</v>
      </c>
      <c r="C1367" t="s">
        <v>4566</v>
      </c>
      <c r="E1367" t="s">
        <v>4594</v>
      </c>
      <c r="F1367" t="s">
        <v>2101</v>
      </c>
      <c r="G1367" t="s">
        <v>162</v>
      </c>
      <c r="H1367" t="s">
        <v>121</v>
      </c>
      <c r="J1367" t="s">
        <v>5930</v>
      </c>
    </row>
    <row r="1368" spans="1:10" hidden="1" x14ac:dyDescent="0.25">
      <c r="A1368" t="s">
        <v>5930</v>
      </c>
      <c r="B1368" s="382" t="s">
        <v>4359</v>
      </c>
      <c r="C1368" t="s">
        <v>1340</v>
      </c>
      <c r="E1368" t="s">
        <v>1341</v>
      </c>
      <c r="F1368" t="s">
        <v>2101</v>
      </c>
      <c r="G1368" t="s">
        <v>162</v>
      </c>
      <c r="H1368" t="s">
        <v>115</v>
      </c>
      <c r="J1368" t="s">
        <v>5930</v>
      </c>
    </row>
    <row r="1369" spans="1:10" hidden="1" x14ac:dyDescent="0.25">
      <c r="A1369" t="s">
        <v>5930</v>
      </c>
      <c r="B1369" s="382" t="s">
        <v>4360</v>
      </c>
      <c r="C1369" t="s">
        <v>1342</v>
      </c>
      <c r="E1369" t="s">
        <v>1343</v>
      </c>
      <c r="F1369" t="s">
        <v>2101</v>
      </c>
      <c r="G1369" t="s">
        <v>162</v>
      </c>
      <c r="H1369" t="s">
        <v>115</v>
      </c>
      <c r="J1369" t="s">
        <v>5930</v>
      </c>
    </row>
    <row r="1370" spans="1:10" hidden="1" x14ac:dyDescent="0.25">
      <c r="A1370" t="s">
        <v>5930</v>
      </c>
      <c r="B1370" s="382" t="s">
        <v>4361</v>
      </c>
      <c r="C1370" t="s">
        <v>1344</v>
      </c>
      <c r="E1370" t="s">
        <v>1345</v>
      </c>
      <c r="F1370" t="s">
        <v>2101</v>
      </c>
      <c r="G1370" t="s">
        <v>162</v>
      </c>
      <c r="H1370" t="s">
        <v>121</v>
      </c>
      <c r="J1370" t="s">
        <v>5930</v>
      </c>
    </row>
    <row r="1371" spans="1:10" hidden="1" x14ac:dyDescent="0.25">
      <c r="A1371" t="s">
        <v>5930</v>
      </c>
      <c r="B1371" s="382" t="s">
        <v>4362</v>
      </c>
      <c r="C1371" t="s">
        <v>2490</v>
      </c>
      <c r="E1371" t="s">
        <v>2803</v>
      </c>
      <c r="F1371" t="s">
        <v>2101</v>
      </c>
      <c r="G1371" t="s">
        <v>162</v>
      </c>
      <c r="H1371" t="s">
        <v>121</v>
      </c>
      <c r="J1371" t="s">
        <v>5930</v>
      </c>
    </row>
    <row r="1372" spans="1:10" hidden="1" x14ac:dyDescent="0.25">
      <c r="A1372" t="s">
        <v>5930</v>
      </c>
      <c r="B1372" s="382" t="s">
        <v>4363</v>
      </c>
      <c r="C1372" s="382" t="s">
        <v>1346</v>
      </c>
      <c r="D1372" s="382"/>
      <c r="E1372" t="s">
        <v>1347</v>
      </c>
      <c r="F1372" t="s">
        <v>2101</v>
      </c>
      <c r="G1372" t="s">
        <v>162</v>
      </c>
      <c r="H1372" t="s">
        <v>121</v>
      </c>
      <c r="J1372" t="s">
        <v>5930</v>
      </c>
    </row>
    <row r="1373" spans="1:10" hidden="1" x14ac:dyDescent="0.25">
      <c r="A1373" t="s">
        <v>5930</v>
      </c>
      <c r="B1373" s="382" t="s">
        <v>4364</v>
      </c>
      <c r="C1373" t="s">
        <v>1488</v>
      </c>
      <c r="E1373" t="s">
        <v>1489</v>
      </c>
      <c r="F1373" t="s">
        <v>2101</v>
      </c>
      <c r="G1373" t="s">
        <v>162</v>
      </c>
      <c r="H1373" t="s">
        <v>115</v>
      </c>
      <c r="J1373" t="s">
        <v>5930</v>
      </c>
    </row>
    <row r="1374" spans="1:10" hidden="1" x14ac:dyDescent="0.25">
      <c r="A1374" t="s">
        <v>5930</v>
      </c>
      <c r="B1374" s="382" t="s">
        <v>5890</v>
      </c>
      <c r="C1374" t="s">
        <v>5834</v>
      </c>
      <c r="E1374" t="s">
        <v>5807</v>
      </c>
      <c r="F1374" t="s">
        <v>2101</v>
      </c>
      <c r="G1374" t="s">
        <v>162</v>
      </c>
      <c r="H1374" t="s">
        <v>115</v>
      </c>
    </row>
    <row r="1375" spans="1:10" hidden="1" x14ac:dyDescent="0.25">
      <c r="A1375" t="s">
        <v>5930</v>
      </c>
      <c r="B1375" s="382" t="s">
        <v>4365</v>
      </c>
      <c r="C1375" s="382" t="s">
        <v>2491</v>
      </c>
      <c r="D1375" s="382"/>
      <c r="E1375" s="406" t="s">
        <v>2804</v>
      </c>
      <c r="F1375" t="s">
        <v>2101</v>
      </c>
      <c r="G1375" t="s">
        <v>162</v>
      </c>
      <c r="H1375" t="s">
        <v>115</v>
      </c>
      <c r="J1375" t="s">
        <v>5930</v>
      </c>
    </row>
    <row r="1376" spans="1:10" hidden="1" x14ac:dyDescent="0.25">
      <c r="A1376" t="s">
        <v>5930</v>
      </c>
      <c r="B1376" s="382" t="s">
        <v>4366</v>
      </c>
      <c r="C1376" s="382" t="s">
        <v>2492</v>
      </c>
      <c r="D1376" s="382"/>
      <c r="E1376" t="s">
        <v>2805</v>
      </c>
      <c r="F1376" t="s">
        <v>2101</v>
      </c>
      <c r="G1376" t="s">
        <v>162</v>
      </c>
      <c r="H1376" t="s">
        <v>115</v>
      </c>
      <c r="J1376" t="s">
        <v>5930</v>
      </c>
    </row>
    <row r="1377" spans="1:10" hidden="1" x14ac:dyDescent="0.25">
      <c r="A1377" t="s">
        <v>5930</v>
      </c>
      <c r="B1377" s="382" t="s">
        <v>4367</v>
      </c>
      <c r="C1377" t="s">
        <v>2493</v>
      </c>
      <c r="E1377" t="s">
        <v>1490</v>
      </c>
      <c r="F1377" t="s">
        <v>2101</v>
      </c>
      <c r="G1377" t="s">
        <v>162</v>
      </c>
      <c r="H1377" t="s">
        <v>115</v>
      </c>
      <c r="J1377" t="s">
        <v>5930</v>
      </c>
    </row>
    <row r="1378" spans="1:10" hidden="1" x14ac:dyDescent="0.25">
      <c r="A1378" t="s">
        <v>5930</v>
      </c>
      <c r="B1378" s="382" t="s">
        <v>4368</v>
      </c>
      <c r="C1378" s="382" t="s">
        <v>2494</v>
      </c>
      <c r="D1378" s="382"/>
      <c r="E1378" s="406" t="s">
        <v>2806</v>
      </c>
      <c r="F1378" t="s">
        <v>2101</v>
      </c>
      <c r="G1378" t="s">
        <v>162</v>
      </c>
      <c r="H1378" t="s">
        <v>122</v>
      </c>
      <c r="J1378" t="s">
        <v>5930</v>
      </c>
    </row>
    <row r="1379" spans="1:10" hidden="1" x14ac:dyDescent="0.25">
      <c r="A1379" t="s">
        <v>5930</v>
      </c>
      <c r="B1379" s="382" t="s">
        <v>4369</v>
      </c>
      <c r="C1379" t="s">
        <v>1349</v>
      </c>
      <c r="E1379" t="s">
        <v>1350</v>
      </c>
      <c r="F1379" t="s">
        <v>2101</v>
      </c>
      <c r="G1379" t="s">
        <v>162</v>
      </c>
      <c r="H1379" t="s">
        <v>126</v>
      </c>
      <c r="J1379" t="s">
        <v>5930</v>
      </c>
    </row>
    <row r="1380" spans="1:10" hidden="1" x14ac:dyDescent="0.25">
      <c r="A1380" t="s">
        <v>5930</v>
      </c>
      <c r="B1380" s="382" t="s">
        <v>4370</v>
      </c>
      <c r="C1380" s="382" t="s">
        <v>1580</v>
      </c>
      <c r="D1380" s="382"/>
      <c r="E1380" t="s">
        <v>1348</v>
      </c>
      <c r="F1380" t="s">
        <v>2101</v>
      </c>
      <c r="G1380" t="s">
        <v>162</v>
      </c>
      <c r="H1380" t="s">
        <v>126</v>
      </c>
      <c r="J1380" t="s">
        <v>5930</v>
      </c>
    </row>
    <row r="1381" spans="1:10" hidden="1" x14ac:dyDescent="0.25">
      <c r="A1381" t="s">
        <v>5930</v>
      </c>
      <c r="B1381" s="382" t="s">
        <v>4371</v>
      </c>
      <c r="C1381" t="s">
        <v>1522</v>
      </c>
      <c r="E1381" t="s">
        <v>1523</v>
      </c>
      <c r="F1381" t="s">
        <v>2101</v>
      </c>
      <c r="G1381" t="s">
        <v>113</v>
      </c>
      <c r="H1381" t="s">
        <v>126</v>
      </c>
      <c r="J1381" t="s">
        <v>5930</v>
      </c>
    </row>
    <row r="1382" spans="1:10" hidden="1" x14ac:dyDescent="0.25">
      <c r="A1382" t="s">
        <v>5930</v>
      </c>
      <c r="B1382" s="382" t="s">
        <v>4372</v>
      </c>
      <c r="C1382" t="s">
        <v>1351</v>
      </c>
      <c r="E1382" t="s">
        <v>1352</v>
      </c>
      <c r="F1382" t="s">
        <v>2101</v>
      </c>
      <c r="G1382" t="s">
        <v>162</v>
      </c>
      <c r="H1382" t="s">
        <v>126</v>
      </c>
      <c r="J1382" t="s">
        <v>5930</v>
      </c>
    </row>
    <row r="1383" spans="1:10" hidden="1" x14ac:dyDescent="0.25">
      <c r="A1383" t="s">
        <v>5930</v>
      </c>
      <c r="B1383" s="382" t="s">
        <v>4373</v>
      </c>
      <c r="C1383" t="s">
        <v>1491</v>
      </c>
      <c r="E1383" t="s">
        <v>1492</v>
      </c>
      <c r="F1383" t="s">
        <v>2101</v>
      </c>
      <c r="G1383" t="s">
        <v>113</v>
      </c>
      <c r="H1383" t="s">
        <v>126</v>
      </c>
      <c r="J1383" t="s">
        <v>5930</v>
      </c>
    </row>
    <row r="1384" spans="1:10" hidden="1" x14ac:dyDescent="0.25">
      <c r="A1384" t="s">
        <v>5930</v>
      </c>
      <c r="B1384" s="382" t="s">
        <v>4374</v>
      </c>
      <c r="C1384" s="382" t="s">
        <v>1353</v>
      </c>
      <c r="D1384" s="382"/>
      <c r="E1384" s="382" t="s">
        <v>2807</v>
      </c>
      <c r="F1384" t="s">
        <v>2101</v>
      </c>
      <c r="G1384" t="s">
        <v>113</v>
      </c>
      <c r="H1384" t="s">
        <v>126</v>
      </c>
      <c r="J1384" t="s">
        <v>5930</v>
      </c>
    </row>
    <row r="1385" spans="1:10" hidden="1" x14ac:dyDescent="0.25">
      <c r="A1385" t="s">
        <v>5930</v>
      </c>
      <c r="B1385" s="382" t="s">
        <v>4375</v>
      </c>
      <c r="C1385" s="382" t="s">
        <v>2495</v>
      </c>
      <c r="D1385" s="382"/>
      <c r="E1385" t="s">
        <v>2808</v>
      </c>
      <c r="F1385" t="s">
        <v>2101</v>
      </c>
      <c r="G1385" t="s">
        <v>113</v>
      </c>
      <c r="H1385" t="s">
        <v>126</v>
      </c>
      <c r="J1385" t="s">
        <v>5930</v>
      </c>
    </row>
    <row r="1386" spans="1:10" hidden="1" x14ac:dyDescent="0.25">
      <c r="A1386" t="s">
        <v>5930</v>
      </c>
      <c r="B1386" s="382" t="s">
        <v>4376</v>
      </c>
      <c r="C1386" t="s">
        <v>1493</v>
      </c>
      <c r="E1386" t="s">
        <v>2809</v>
      </c>
      <c r="F1386" t="s">
        <v>2101</v>
      </c>
      <c r="G1386" t="s">
        <v>113</v>
      </c>
      <c r="H1386" t="s">
        <v>126</v>
      </c>
      <c r="J1386" t="s">
        <v>5930</v>
      </c>
    </row>
    <row r="1387" spans="1:10" hidden="1" x14ac:dyDescent="0.25">
      <c r="A1387" t="s">
        <v>5930</v>
      </c>
      <c r="B1387" s="382" t="s">
        <v>4377</v>
      </c>
      <c r="C1387" s="382" t="s">
        <v>1494</v>
      </c>
      <c r="D1387" s="382"/>
      <c r="E1387" t="s">
        <v>2810</v>
      </c>
      <c r="F1387" t="s">
        <v>2101</v>
      </c>
      <c r="G1387" t="s">
        <v>162</v>
      </c>
      <c r="H1387" t="s">
        <v>126</v>
      </c>
      <c r="J1387" t="s">
        <v>5930</v>
      </c>
    </row>
    <row r="1388" spans="1:10" hidden="1" x14ac:dyDescent="0.25">
      <c r="A1388" t="s">
        <v>5930</v>
      </c>
      <c r="B1388" s="382" t="s">
        <v>4378</v>
      </c>
      <c r="C1388" t="s">
        <v>2496</v>
      </c>
      <c r="E1388" t="s">
        <v>2811</v>
      </c>
      <c r="F1388" t="s">
        <v>2101</v>
      </c>
      <c r="G1388" t="s">
        <v>113</v>
      </c>
      <c r="H1388" t="s">
        <v>126</v>
      </c>
      <c r="J1388" t="s">
        <v>5930</v>
      </c>
    </row>
    <row r="1389" spans="1:10" hidden="1" x14ac:dyDescent="0.25">
      <c r="A1389" t="s">
        <v>5930</v>
      </c>
      <c r="B1389" s="382" t="s">
        <v>4379</v>
      </c>
      <c r="C1389" s="382" t="s">
        <v>2497</v>
      </c>
      <c r="D1389" s="382"/>
      <c r="E1389" t="s">
        <v>2812</v>
      </c>
      <c r="F1389" t="s">
        <v>2101</v>
      </c>
      <c r="G1389" t="s">
        <v>113</v>
      </c>
      <c r="H1389" t="s">
        <v>126</v>
      </c>
      <c r="J1389" t="s">
        <v>5930</v>
      </c>
    </row>
    <row r="1390" spans="1:10" hidden="1" x14ac:dyDescent="0.25">
      <c r="A1390" t="s">
        <v>5930</v>
      </c>
      <c r="B1390" s="382" t="s">
        <v>4380</v>
      </c>
      <c r="C1390" t="s">
        <v>2498</v>
      </c>
      <c r="E1390" t="s">
        <v>2813</v>
      </c>
      <c r="F1390" t="s">
        <v>2101</v>
      </c>
      <c r="G1390" t="s">
        <v>113</v>
      </c>
      <c r="H1390" t="s">
        <v>126</v>
      </c>
      <c r="J1390" t="s">
        <v>5930</v>
      </c>
    </row>
    <row r="1391" spans="1:10" hidden="1" x14ac:dyDescent="0.25">
      <c r="A1391" t="s">
        <v>5930</v>
      </c>
      <c r="B1391" s="382" t="s">
        <v>4381</v>
      </c>
      <c r="C1391" s="382" t="s">
        <v>2499</v>
      </c>
      <c r="D1391" s="382"/>
      <c r="E1391" t="s">
        <v>2814</v>
      </c>
      <c r="F1391" t="s">
        <v>2101</v>
      </c>
      <c r="G1391" t="s">
        <v>162</v>
      </c>
      <c r="H1391" t="s">
        <v>124</v>
      </c>
      <c r="J1391" t="s">
        <v>5930</v>
      </c>
    </row>
    <row r="1392" spans="1:10" hidden="1" x14ac:dyDescent="0.25">
      <c r="A1392" t="s">
        <v>5930</v>
      </c>
      <c r="B1392" s="382" t="s">
        <v>4382</v>
      </c>
      <c r="C1392" t="s">
        <v>2500</v>
      </c>
      <c r="E1392" t="s">
        <v>2815</v>
      </c>
      <c r="F1392" t="s">
        <v>2101</v>
      </c>
      <c r="G1392" t="s">
        <v>162</v>
      </c>
      <c r="H1392" t="s">
        <v>124</v>
      </c>
      <c r="J1392" t="s">
        <v>5930</v>
      </c>
    </row>
    <row r="1393" spans="1:10" hidden="1" x14ac:dyDescent="0.25">
      <c r="A1393" t="s">
        <v>5930</v>
      </c>
      <c r="B1393" s="382" t="s">
        <v>4383</v>
      </c>
      <c r="C1393" s="382" t="s">
        <v>2501</v>
      </c>
      <c r="D1393" s="382"/>
      <c r="E1393" t="s">
        <v>1354</v>
      </c>
      <c r="F1393" t="s">
        <v>2101</v>
      </c>
      <c r="G1393" t="s">
        <v>162</v>
      </c>
      <c r="H1393" t="s">
        <v>124</v>
      </c>
      <c r="J1393" t="s">
        <v>5930</v>
      </c>
    </row>
    <row r="1394" spans="1:10" hidden="1" x14ac:dyDescent="0.25">
      <c r="A1394" t="s">
        <v>5930</v>
      </c>
      <c r="B1394" s="382" t="s">
        <v>4384</v>
      </c>
      <c r="C1394" t="s">
        <v>1398</v>
      </c>
      <c r="E1394" t="s">
        <v>1399</v>
      </c>
      <c r="F1394" t="s">
        <v>2101</v>
      </c>
      <c r="G1394" t="s">
        <v>162</v>
      </c>
      <c r="H1394" t="s">
        <v>124</v>
      </c>
      <c r="J1394" t="s">
        <v>5930</v>
      </c>
    </row>
    <row r="1395" spans="1:10" hidden="1" x14ac:dyDescent="0.25">
      <c r="A1395" t="s">
        <v>5930</v>
      </c>
      <c r="B1395" s="382" t="s">
        <v>4385</v>
      </c>
      <c r="C1395" s="382" t="s">
        <v>1525</v>
      </c>
      <c r="D1395" s="382"/>
      <c r="E1395" t="s">
        <v>1524</v>
      </c>
      <c r="F1395" t="s">
        <v>2101</v>
      </c>
      <c r="G1395" t="s">
        <v>162</v>
      </c>
      <c r="H1395" t="s">
        <v>119</v>
      </c>
      <c r="J1395" t="s">
        <v>5930</v>
      </c>
    </row>
    <row r="1396" spans="1:10" hidden="1" x14ac:dyDescent="0.25">
      <c r="A1396" t="s">
        <v>5930</v>
      </c>
      <c r="B1396" s="382" t="s">
        <v>4386</v>
      </c>
      <c r="C1396" t="s">
        <v>1496</v>
      </c>
      <c r="E1396" t="s">
        <v>1495</v>
      </c>
      <c r="F1396" t="s">
        <v>2101</v>
      </c>
      <c r="G1396" t="s">
        <v>162</v>
      </c>
      <c r="H1396" t="s">
        <v>124</v>
      </c>
      <c r="J1396" t="s">
        <v>5930</v>
      </c>
    </row>
    <row r="1397" spans="1:10" hidden="1" x14ac:dyDescent="0.25">
      <c r="A1397" t="s">
        <v>5930</v>
      </c>
      <c r="B1397" s="382" t="s">
        <v>4387</v>
      </c>
      <c r="C1397" s="382" t="s">
        <v>1582</v>
      </c>
      <c r="D1397" s="382"/>
      <c r="E1397" t="s">
        <v>1659</v>
      </c>
      <c r="F1397" t="s">
        <v>2101</v>
      </c>
      <c r="G1397" t="s">
        <v>162</v>
      </c>
      <c r="H1397" t="s">
        <v>124</v>
      </c>
      <c r="J1397" t="s">
        <v>5930</v>
      </c>
    </row>
    <row r="1398" spans="1:10" hidden="1" x14ac:dyDescent="0.25">
      <c r="A1398" t="s">
        <v>5930</v>
      </c>
      <c r="B1398" s="382" t="s">
        <v>4388</v>
      </c>
      <c r="C1398" t="s">
        <v>1355</v>
      </c>
      <c r="E1398" t="s">
        <v>1356</v>
      </c>
      <c r="F1398" t="s">
        <v>2101</v>
      </c>
      <c r="G1398" t="s">
        <v>162</v>
      </c>
      <c r="H1398" t="s">
        <v>124</v>
      </c>
      <c r="J1398" t="s">
        <v>5930</v>
      </c>
    </row>
    <row r="1399" spans="1:10" hidden="1" x14ac:dyDescent="0.25">
      <c r="A1399" t="s">
        <v>5930</v>
      </c>
      <c r="B1399" s="382" t="s">
        <v>4389</v>
      </c>
      <c r="C1399" t="s">
        <v>1357</v>
      </c>
      <c r="E1399" t="s">
        <v>1358</v>
      </c>
      <c r="F1399" t="s">
        <v>2101</v>
      </c>
      <c r="G1399" t="s">
        <v>162</v>
      </c>
      <c r="H1399" t="s">
        <v>124</v>
      </c>
      <c r="J1399" t="s">
        <v>5930</v>
      </c>
    </row>
    <row r="1400" spans="1:10" hidden="1" x14ac:dyDescent="0.25">
      <c r="A1400" t="s">
        <v>5930</v>
      </c>
      <c r="B1400" s="382" t="s">
        <v>4390</v>
      </c>
      <c r="C1400" t="s">
        <v>1497</v>
      </c>
      <c r="E1400" t="s">
        <v>1498</v>
      </c>
      <c r="F1400" t="s">
        <v>2101</v>
      </c>
      <c r="G1400" t="s">
        <v>162</v>
      </c>
      <c r="H1400" t="s">
        <v>124</v>
      </c>
      <c r="J1400" t="s">
        <v>5930</v>
      </c>
    </row>
    <row r="1401" spans="1:10" hidden="1" x14ac:dyDescent="0.25">
      <c r="A1401" t="s">
        <v>5930</v>
      </c>
      <c r="B1401" s="382" t="s">
        <v>4391</v>
      </c>
      <c r="C1401" s="382" t="s">
        <v>2502</v>
      </c>
      <c r="D1401" s="382"/>
      <c r="E1401" t="s">
        <v>2816</v>
      </c>
      <c r="F1401" t="s">
        <v>2101</v>
      </c>
      <c r="G1401" t="s">
        <v>162</v>
      </c>
      <c r="H1401" t="s">
        <v>124</v>
      </c>
      <c r="J1401" t="s">
        <v>5930</v>
      </c>
    </row>
    <row r="1402" spans="1:10" hidden="1" x14ac:dyDescent="0.25">
      <c r="A1402" t="s">
        <v>5930</v>
      </c>
      <c r="B1402" s="382" t="s">
        <v>4392</v>
      </c>
      <c r="C1402" t="s">
        <v>1499</v>
      </c>
      <c r="E1402" t="s">
        <v>1500</v>
      </c>
      <c r="F1402" t="s">
        <v>2101</v>
      </c>
      <c r="G1402" t="s">
        <v>162</v>
      </c>
      <c r="H1402" t="s">
        <v>124</v>
      </c>
      <c r="J1402" t="s">
        <v>5930</v>
      </c>
    </row>
    <row r="1403" spans="1:10" hidden="1" x14ac:dyDescent="0.25">
      <c r="A1403" t="s">
        <v>5930</v>
      </c>
      <c r="B1403" s="382" t="s">
        <v>4393</v>
      </c>
      <c r="C1403" s="382" t="s">
        <v>1583</v>
      </c>
      <c r="E1403" s="382" t="s">
        <v>1660</v>
      </c>
      <c r="F1403" t="s">
        <v>2101</v>
      </c>
      <c r="G1403" t="s">
        <v>162</v>
      </c>
      <c r="H1403" t="s">
        <v>124</v>
      </c>
      <c r="J1403" t="s">
        <v>5930</v>
      </c>
    </row>
    <row r="1404" spans="1:10" hidden="1" x14ac:dyDescent="0.25">
      <c r="A1404" t="s">
        <v>5930</v>
      </c>
      <c r="B1404" s="382" t="s">
        <v>4394</v>
      </c>
      <c r="C1404" t="s">
        <v>1359</v>
      </c>
      <c r="E1404" t="s">
        <v>1360</v>
      </c>
      <c r="F1404" t="s">
        <v>2101</v>
      </c>
      <c r="G1404" t="s">
        <v>162</v>
      </c>
      <c r="H1404" t="s">
        <v>124</v>
      </c>
      <c r="J1404" t="s">
        <v>5930</v>
      </c>
    </row>
    <row r="1405" spans="1:10" hidden="1" x14ac:dyDescent="0.25">
      <c r="A1405" t="s">
        <v>5930</v>
      </c>
      <c r="B1405" s="382" t="s">
        <v>4395</v>
      </c>
      <c r="C1405" t="s">
        <v>2095</v>
      </c>
      <c r="E1405" t="s">
        <v>2097</v>
      </c>
      <c r="F1405" t="s">
        <v>2101</v>
      </c>
      <c r="G1405" t="s">
        <v>162</v>
      </c>
      <c r="H1405" t="s">
        <v>124</v>
      </c>
      <c r="J1405" t="s">
        <v>5930</v>
      </c>
    </row>
    <row r="1406" spans="1:10" hidden="1" x14ac:dyDescent="0.25">
      <c r="A1406" t="s">
        <v>5930</v>
      </c>
      <c r="B1406" s="382" t="s">
        <v>4396</v>
      </c>
      <c r="C1406" t="s">
        <v>1361</v>
      </c>
      <c r="E1406" t="s">
        <v>1362</v>
      </c>
      <c r="F1406" t="s">
        <v>2101</v>
      </c>
      <c r="G1406" t="s">
        <v>162</v>
      </c>
      <c r="H1406" t="s">
        <v>124</v>
      </c>
      <c r="J1406" t="s">
        <v>5930</v>
      </c>
    </row>
    <row r="1407" spans="1:10" hidden="1" x14ac:dyDescent="0.25">
      <c r="A1407" t="s">
        <v>5930</v>
      </c>
      <c r="B1407" s="382" t="s">
        <v>4397</v>
      </c>
      <c r="C1407" t="s">
        <v>1363</v>
      </c>
      <c r="E1407" t="s">
        <v>1364</v>
      </c>
      <c r="F1407" t="s">
        <v>2101</v>
      </c>
      <c r="G1407" t="s">
        <v>162</v>
      </c>
      <c r="H1407" t="s">
        <v>124</v>
      </c>
      <c r="J1407" t="s">
        <v>5930</v>
      </c>
    </row>
    <row r="1408" spans="1:10" hidden="1" x14ac:dyDescent="0.25">
      <c r="A1408" t="s">
        <v>5930</v>
      </c>
      <c r="B1408" s="382" t="s">
        <v>4398</v>
      </c>
      <c r="C1408" t="s">
        <v>2503</v>
      </c>
      <c r="E1408" t="s">
        <v>1325</v>
      </c>
      <c r="F1408" t="s">
        <v>2101</v>
      </c>
      <c r="G1408" t="s">
        <v>162</v>
      </c>
      <c r="H1408" t="s">
        <v>124</v>
      </c>
      <c r="J1408" t="s">
        <v>5930</v>
      </c>
    </row>
    <row r="1409" spans="1:10" hidden="1" x14ac:dyDescent="0.25">
      <c r="A1409" t="s">
        <v>5930</v>
      </c>
      <c r="B1409" s="382" t="s">
        <v>4399</v>
      </c>
      <c r="C1409" t="s">
        <v>2504</v>
      </c>
      <c r="E1409" t="s">
        <v>2817</v>
      </c>
      <c r="F1409" t="s">
        <v>2101</v>
      </c>
      <c r="G1409" t="s">
        <v>162</v>
      </c>
      <c r="H1409" t="s">
        <v>124</v>
      </c>
      <c r="J1409" t="s">
        <v>5930</v>
      </c>
    </row>
    <row r="1410" spans="1:10" hidden="1" x14ac:dyDescent="0.25">
      <c r="A1410" t="s">
        <v>5930</v>
      </c>
      <c r="B1410" s="382" t="s">
        <v>4400</v>
      </c>
      <c r="C1410" t="s">
        <v>1586</v>
      </c>
      <c r="E1410" t="s">
        <v>1661</v>
      </c>
      <c r="F1410" t="s">
        <v>2101</v>
      </c>
      <c r="G1410" t="s">
        <v>162</v>
      </c>
      <c r="H1410" t="s">
        <v>124</v>
      </c>
      <c r="J1410" t="s">
        <v>5930</v>
      </c>
    </row>
    <row r="1411" spans="1:10" hidden="1" x14ac:dyDescent="0.25">
      <c r="A1411" t="s">
        <v>5930</v>
      </c>
      <c r="B1411" s="382" t="s">
        <v>4401</v>
      </c>
      <c r="C1411" t="s">
        <v>1365</v>
      </c>
      <c r="E1411" t="s">
        <v>1366</v>
      </c>
      <c r="F1411" t="s">
        <v>2101</v>
      </c>
      <c r="G1411" t="s">
        <v>162</v>
      </c>
      <c r="H1411" t="s">
        <v>124</v>
      </c>
      <c r="J1411" t="s">
        <v>5930</v>
      </c>
    </row>
    <row r="1412" spans="1:10" hidden="1" x14ac:dyDescent="0.25">
      <c r="A1412" t="s">
        <v>5930</v>
      </c>
      <c r="B1412" s="382" t="s">
        <v>4402</v>
      </c>
      <c r="C1412" t="s">
        <v>4403</v>
      </c>
      <c r="E1412" t="s">
        <v>4404</v>
      </c>
      <c r="F1412" t="s">
        <v>2101</v>
      </c>
      <c r="G1412" t="s">
        <v>162</v>
      </c>
      <c r="H1412" t="s">
        <v>124</v>
      </c>
      <c r="J1412" t="s">
        <v>5930</v>
      </c>
    </row>
    <row r="1413" spans="1:10" hidden="1" x14ac:dyDescent="0.25">
      <c r="A1413" t="s">
        <v>5930</v>
      </c>
      <c r="B1413" s="382" t="s">
        <v>5891</v>
      </c>
      <c r="C1413" t="s">
        <v>5835</v>
      </c>
      <c r="E1413" t="s">
        <v>5808</v>
      </c>
      <c r="F1413" t="s">
        <v>2101</v>
      </c>
      <c r="G1413" t="s">
        <v>162</v>
      </c>
      <c r="H1413" t="s">
        <v>124</v>
      </c>
      <c r="J1413" t="s">
        <v>5930</v>
      </c>
    </row>
    <row r="1414" spans="1:10" hidden="1" x14ac:dyDescent="0.25">
      <c r="A1414" t="s">
        <v>5930</v>
      </c>
      <c r="B1414" s="382" t="s">
        <v>4405</v>
      </c>
      <c r="C1414" t="s">
        <v>1501</v>
      </c>
      <c r="E1414" t="s">
        <v>1502</v>
      </c>
      <c r="F1414" t="s">
        <v>2101</v>
      </c>
      <c r="G1414" t="s">
        <v>162</v>
      </c>
      <c r="H1414" t="s">
        <v>124</v>
      </c>
      <c r="J1414" t="s">
        <v>5930</v>
      </c>
    </row>
    <row r="1415" spans="1:10" hidden="1" x14ac:dyDescent="0.25">
      <c r="A1415" t="s">
        <v>5930</v>
      </c>
      <c r="B1415" s="382" t="s">
        <v>4406</v>
      </c>
      <c r="C1415" t="s">
        <v>1587</v>
      </c>
      <c r="E1415" t="s">
        <v>1662</v>
      </c>
      <c r="F1415" t="s">
        <v>2101</v>
      </c>
      <c r="G1415" s="18" t="s">
        <v>5392</v>
      </c>
      <c r="H1415" t="s">
        <v>128</v>
      </c>
      <c r="J1415" t="s">
        <v>5930</v>
      </c>
    </row>
    <row r="1416" spans="1:10" hidden="1" x14ac:dyDescent="0.25">
      <c r="A1416" t="s">
        <v>5930</v>
      </c>
      <c r="B1416" s="382" t="s">
        <v>4407</v>
      </c>
      <c r="C1416" t="s">
        <v>2505</v>
      </c>
      <c r="E1416" t="s">
        <v>2818</v>
      </c>
      <c r="F1416" t="s">
        <v>2101</v>
      </c>
      <c r="G1416" t="s">
        <v>162</v>
      </c>
      <c r="H1416" t="s">
        <v>124</v>
      </c>
      <c r="J1416" t="s">
        <v>5930</v>
      </c>
    </row>
    <row r="1417" spans="1:10" hidden="1" x14ac:dyDescent="0.25">
      <c r="A1417" t="s">
        <v>5930</v>
      </c>
      <c r="B1417" s="382" t="s">
        <v>4408</v>
      </c>
      <c r="C1417" t="s">
        <v>1588</v>
      </c>
      <c r="E1417" t="s">
        <v>1616</v>
      </c>
      <c r="F1417" t="s">
        <v>2101</v>
      </c>
      <c r="G1417" t="s">
        <v>162</v>
      </c>
      <c r="H1417" t="s">
        <v>124</v>
      </c>
      <c r="J1417" t="s">
        <v>5930</v>
      </c>
    </row>
    <row r="1418" spans="1:10" hidden="1" x14ac:dyDescent="0.25">
      <c r="A1418" t="s">
        <v>5930</v>
      </c>
      <c r="B1418" s="382" t="s">
        <v>4409</v>
      </c>
      <c r="C1418" t="s">
        <v>1367</v>
      </c>
      <c r="E1418" t="s">
        <v>1368</v>
      </c>
      <c r="F1418" t="s">
        <v>2101</v>
      </c>
      <c r="G1418" s="18" t="s">
        <v>5392</v>
      </c>
      <c r="H1418" t="s">
        <v>128</v>
      </c>
      <c r="J1418" t="s">
        <v>5930</v>
      </c>
    </row>
    <row r="1419" spans="1:10" hidden="1" x14ac:dyDescent="0.25">
      <c r="A1419" t="s">
        <v>5930</v>
      </c>
      <c r="B1419" s="382" t="s">
        <v>4410</v>
      </c>
      <c r="C1419" t="s">
        <v>1589</v>
      </c>
      <c r="E1419" t="s">
        <v>1783</v>
      </c>
      <c r="F1419" t="s">
        <v>2101</v>
      </c>
      <c r="G1419" t="s">
        <v>162</v>
      </c>
      <c r="H1419" t="s">
        <v>124</v>
      </c>
      <c r="J1419" t="s">
        <v>5930</v>
      </c>
    </row>
    <row r="1420" spans="1:10" hidden="1" x14ac:dyDescent="0.25">
      <c r="A1420" t="s">
        <v>5930</v>
      </c>
      <c r="B1420" s="382" t="s">
        <v>4411</v>
      </c>
      <c r="C1420" t="s">
        <v>1526</v>
      </c>
      <c r="E1420" t="s">
        <v>1527</v>
      </c>
      <c r="F1420" t="s">
        <v>2101</v>
      </c>
      <c r="G1420" t="s">
        <v>5391</v>
      </c>
      <c r="H1420" s="90" t="s">
        <v>5391</v>
      </c>
      <c r="J1420" t="s">
        <v>5930</v>
      </c>
    </row>
    <row r="1421" spans="1:10" hidden="1" x14ac:dyDescent="0.25">
      <c r="A1421" t="s">
        <v>5930</v>
      </c>
      <c r="B1421" s="382" t="s">
        <v>4779</v>
      </c>
      <c r="C1421" s="382" t="s">
        <v>4472</v>
      </c>
      <c r="E1421" s="382" t="s">
        <v>4482</v>
      </c>
      <c r="F1421" t="s">
        <v>2101</v>
      </c>
      <c r="G1421" t="s">
        <v>162</v>
      </c>
      <c r="H1421" t="s">
        <v>124</v>
      </c>
      <c r="J1421" t="s">
        <v>5930</v>
      </c>
    </row>
    <row r="1422" spans="1:10" hidden="1" x14ac:dyDescent="0.25">
      <c r="A1422" t="s">
        <v>5930</v>
      </c>
      <c r="B1422" s="382" t="s">
        <v>4780</v>
      </c>
      <c r="C1422" t="s">
        <v>4567</v>
      </c>
      <c r="E1422" t="s">
        <v>4595</v>
      </c>
      <c r="F1422" t="s">
        <v>2101</v>
      </c>
      <c r="G1422" t="s">
        <v>162</v>
      </c>
      <c r="H1422" t="s">
        <v>124</v>
      </c>
      <c r="J1422" t="s">
        <v>5930</v>
      </c>
    </row>
    <row r="1423" spans="1:10" hidden="1" x14ac:dyDescent="0.25">
      <c r="A1423" t="s">
        <v>5930</v>
      </c>
      <c r="B1423" s="382" t="s">
        <v>4412</v>
      </c>
      <c r="C1423" t="s">
        <v>1369</v>
      </c>
      <c r="E1423" t="s">
        <v>1370</v>
      </c>
      <c r="F1423" t="s">
        <v>2101</v>
      </c>
      <c r="G1423" t="s">
        <v>162</v>
      </c>
      <c r="H1423" t="s">
        <v>124</v>
      </c>
      <c r="J1423" t="s">
        <v>5930</v>
      </c>
    </row>
    <row r="1424" spans="1:10" hidden="1" x14ac:dyDescent="0.25">
      <c r="A1424" t="s">
        <v>5930</v>
      </c>
      <c r="B1424" s="382" t="s">
        <v>4781</v>
      </c>
      <c r="C1424" t="s">
        <v>4473</v>
      </c>
      <c r="E1424" t="s">
        <v>4483</v>
      </c>
      <c r="F1424" t="s">
        <v>2101</v>
      </c>
      <c r="G1424" t="s">
        <v>162</v>
      </c>
      <c r="H1424" t="s">
        <v>124</v>
      </c>
      <c r="J1424" t="s">
        <v>5930</v>
      </c>
    </row>
    <row r="1425" spans="1:10" hidden="1" x14ac:dyDescent="0.25">
      <c r="A1425" t="s">
        <v>5930</v>
      </c>
      <c r="B1425" s="382" t="s">
        <v>4413</v>
      </c>
      <c r="C1425" s="382" t="s">
        <v>1371</v>
      </c>
      <c r="D1425" s="382"/>
      <c r="E1425" s="406" t="s">
        <v>1372</v>
      </c>
      <c r="F1425" t="s">
        <v>2101</v>
      </c>
      <c r="G1425" t="s">
        <v>162</v>
      </c>
      <c r="H1425" t="s">
        <v>124</v>
      </c>
      <c r="J1425" t="s">
        <v>5930</v>
      </c>
    </row>
    <row r="1426" spans="1:10" hidden="1" x14ac:dyDescent="0.25">
      <c r="A1426" t="s">
        <v>5930</v>
      </c>
      <c r="B1426" s="382" t="s">
        <v>5892</v>
      </c>
      <c r="C1426" t="s">
        <v>5836</v>
      </c>
      <c r="E1426" t="s">
        <v>5809</v>
      </c>
      <c r="F1426" t="s">
        <v>2101</v>
      </c>
      <c r="G1426" t="s">
        <v>162</v>
      </c>
      <c r="H1426" t="s">
        <v>124</v>
      </c>
      <c r="J1426" t="s">
        <v>5930</v>
      </c>
    </row>
    <row r="1427" spans="1:10" hidden="1" x14ac:dyDescent="0.25">
      <c r="A1427" t="s">
        <v>5930</v>
      </c>
      <c r="B1427" s="382" t="s">
        <v>4414</v>
      </c>
      <c r="C1427" s="382" t="s">
        <v>1373</v>
      </c>
      <c r="E1427" s="382" t="s">
        <v>1374</v>
      </c>
      <c r="F1427" t="s">
        <v>2101</v>
      </c>
      <c r="G1427" t="s">
        <v>162</v>
      </c>
      <c r="H1427" t="s">
        <v>119</v>
      </c>
      <c r="J1427" t="s">
        <v>5930</v>
      </c>
    </row>
    <row r="1428" spans="1:10" hidden="1" x14ac:dyDescent="0.25">
      <c r="A1428" t="s">
        <v>5930</v>
      </c>
      <c r="B1428" s="382" t="s">
        <v>4415</v>
      </c>
      <c r="C1428" t="s">
        <v>2506</v>
      </c>
      <c r="E1428" t="s">
        <v>1375</v>
      </c>
      <c r="F1428" t="s">
        <v>2101</v>
      </c>
      <c r="G1428" t="s">
        <v>162</v>
      </c>
      <c r="H1428" t="s">
        <v>119</v>
      </c>
      <c r="J1428" t="s">
        <v>5930</v>
      </c>
    </row>
    <row r="1429" spans="1:10" hidden="1" x14ac:dyDescent="0.25">
      <c r="A1429" t="s">
        <v>5930</v>
      </c>
      <c r="B1429" s="382" t="s">
        <v>4416</v>
      </c>
      <c r="C1429" s="382" t="s">
        <v>2507</v>
      </c>
      <c r="D1429" s="382"/>
      <c r="E1429" t="s">
        <v>2819</v>
      </c>
      <c r="F1429" t="s">
        <v>2101</v>
      </c>
      <c r="G1429" t="s">
        <v>162</v>
      </c>
      <c r="H1429" t="s">
        <v>119</v>
      </c>
      <c r="J1429" t="s">
        <v>5930</v>
      </c>
    </row>
    <row r="1430" spans="1:10" hidden="1" x14ac:dyDescent="0.25">
      <c r="A1430" t="s">
        <v>5930</v>
      </c>
      <c r="B1430" s="382" t="s">
        <v>4417</v>
      </c>
      <c r="C1430" t="s">
        <v>2508</v>
      </c>
      <c r="E1430" t="s">
        <v>2820</v>
      </c>
      <c r="F1430" t="s">
        <v>2101</v>
      </c>
      <c r="G1430" t="s">
        <v>162</v>
      </c>
      <c r="H1430" t="s">
        <v>119</v>
      </c>
      <c r="J1430" t="s">
        <v>5930</v>
      </c>
    </row>
    <row r="1431" spans="1:10" hidden="1" x14ac:dyDescent="0.25">
      <c r="A1431" t="s">
        <v>5930</v>
      </c>
      <c r="B1431" s="382" t="s">
        <v>4418</v>
      </c>
      <c r="C1431" s="382" t="s">
        <v>2509</v>
      </c>
      <c r="D1431" s="382"/>
      <c r="E1431" s="406" t="s">
        <v>2821</v>
      </c>
      <c r="F1431" t="s">
        <v>2101</v>
      </c>
      <c r="G1431" t="s">
        <v>162</v>
      </c>
      <c r="H1431" t="s">
        <v>119</v>
      </c>
      <c r="J1431" t="s">
        <v>5930</v>
      </c>
    </row>
    <row r="1432" spans="1:10" hidden="1" x14ac:dyDescent="0.25">
      <c r="A1432" t="s">
        <v>5930</v>
      </c>
      <c r="B1432" s="382" t="s">
        <v>4419</v>
      </c>
      <c r="C1432" s="382" t="s">
        <v>2510</v>
      </c>
      <c r="D1432" s="382"/>
      <c r="E1432" s="406" t="s">
        <v>2822</v>
      </c>
      <c r="F1432" t="s">
        <v>2101</v>
      </c>
      <c r="G1432" t="s">
        <v>162</v>
      </c>
      <c r="H1432" t="s">
        <v>119</v>
      </c>
      <c r="J1432" t="s">
        <v>5930</v>
      </c>
    </row>
    <row r="1433" spans="1:10" hidden="1" x14ac:dyDescent="0.25">
      <c r="A1433" t="s">
        <v>5930</v>
      </c>
      <c r="B1433" s="382" t="s">
        <v>4420</v>
      </c>
      <c r="C1433" s="382" t="s">
        <v>2511</v>
      </c>
      <c r="E1433" s="382" t="s">
        <v>1503</v>
      </c>
      <c r="F1433" t="s">
        <v>2101</v>
      </c>
      <c r="G1433" t="s">
        <v>162</v>
      </c>
      <c r="H1433" t="s">
        <v>119</v>
      </c>
      <c r="J1433" t="s">
        <v>5930</v>
      </c>
    </row>
    <row r="1434" spans="1:10" hidden="1" x14ac:dyDescent="0.25">
      <c r="A1434" t="s">
        <v>5930</v>
      </c>
      <c r="B1434" s="382" t="s">
        <v>4421</v>
      </c>
      <c r="C1434" t="s">
        <v>2512</v>
      </c>
      <c r="E1434" t="s">
        <v>1528</v>
      </c>
      <c r="F1434" t="s">
        <v>2101</v>
      </c>
      <c r="G1434" t="s">
        <v>162</v>
      </c>
      <c r="H1434" t="s">
        <v>119</v>
      </c>
      <c r="J1434" t="s">
        <v>5930</v>
      </c>
    </row>
    <row r="1435" spans="1:10" hidden="1" x14ac:dyDescent="0.25">
      <c r="A1435" t="s">
        <v>5930</v>
      </c>
      <c r="B1435" s="382" t="s">
        <v>4422</v>
      </c>
      <c r="C1435" s="382" t="s">
        <v>2513</v>
      </c>
      <c r="D1435" s="382"/>
      <c r="E1435" t="s">
        <v>2823</v>
      </c>
      <c r="F1435" t="s">
        <v>2101</v>
      </c>
      <c r="G1435" t="s">
        <v>162</v>
      </c>
      <c r="H1435" t="s">
        <v>122</v>
      </c>
      <c r="J1435" t="s">
        <v>5930</v>
      </c>
    </row>
    <row r="1436" spans="1:10" hidden="1" x14ac:dyDescent="0.25">
      <c r="A1436" t="s">
        <v>5930</v>
      </c>
      <c r="B1436" s="382" t="s">
        <v>4423</v>
      </c>
      <c r="C1436" t="s">
        <v>2514</v>
      </c>
      <c r="E1436" t="s">
        <v>2824</v>
      </c>
      <c r="F1436" t="s">
        <v>2101</v>
      </c>
      <c r="G1436" t="s">
        <v>162</v>
      </c>
      <c r="H1436" t="s">
        <v>124</v>
      </c>
      <c r="J1436" t="s">
        <v>5930</v>
      </c>
    </row>
    <row r="1437" spans="1:10" hidden="1" x14ac:dyDescent="0.25">
      <c r="A1437" t="s">
        <v>5930</v>
      </c>
      <c r="B1437" s="382" t="s">
        <v>4424</v>
      </c>
      <c r="C1437" s="382" t="s">
        <v>2515</v>
      </c>
      <c r="D1437" s="382"/>
      <c r="E1437" t="s">
        <v>2825</v>
      </c>
      <c r="F1437" t="s">
        <v>2101</v>
      </c>
      <c r="G1437" t="s">
        <v>162</v>
      </c>
      <c r="H1437" t="s">
        <v>124</v>
      </c>
      <c r="J1437" t="s">
        <v>5930</v>
      </c>
    </row>
    <row r="1438" spans="1:10" hidden="1" x14ac:dyDescent="0.25">
      <c r="A1438" t="s">
        <v>5930</v>
      </c>
      <c r="B1438" s="382" t="s">
        <v>4425</v>
      </c>
      <c r="C1438" t="s">
        <v>2516</v>
      </c>
      <c r="E1438" t="s">
        <v>2826</v>
      </c>
      <c r="F1438" t="s">
        <v>2101</v>
      </c>
      <c r="G1438" t="s">
        <v>162</v>
      </c>
      <c r="H1438" t="s">
        <v>124</v>
      </c>
      <c r="J1438" t="s">
        <v>5930</v>
      </c>
    </row>
    <row r="1439" spans="1:10" hidden="1" x14ac:dyDescent="0.25">
      <c r="A1439">
        <v>6</v>
      </c>
      <c r="B1439" s="382" t="s">
        <v>5893</v>
      </c>
      <c r="C1439" t="s">
        <v>5717</v>
      </c>
      <c r="D1439" t="s">
        <v>5772</v>
      </c>
      <c r="E1439" t="s">
        <v>1376</v>
      </c>
      <c r="F1439" t="s">
        <v>2101</v>
      </c>
      <c r="G1439" t="s">
        <v>5391</v>
      </c>
      <c r="H1439" s="90" t="s">
        <v>5391</v>
      </c>
      <c r="J1439" t="s">
        <v>5930</v>
      </c>
    </row>
    <row r="1440" spans="1:10" hidden="1" x14ac:dyDescent="0.25">
      <c r="A1440" t="s">
        <v>5930</v>
      </c>
      <c r="B1440" s="382" t="s">
        <v>4426</v>
      </c>
      <c r="C1440" s="382" t="s">
        <v>1529</v>
      </c>
      <c r="D1440" s="382"/>
      <c r="E1440" t="s">
        <v>1530</v>
      </c>
      <c r="F1440" t="s">
        <v>2101</v>
      </c>
      <c r="G1440" t="s">
        <v>162</v>
      </c>
      <c r="H1440" t="s">
        <v>1376</v>
      </c>
      <c r="J1440" t="s">
        <v>5930</v>
      </c>
    </row>
    <row r="1441" spans="1:10" hidden="1" x14ac:dyDescent="0.25">
      <c r="A1441">
        <v>6</v>
      </c>
      <c r="B1441" s="382" t="s">
        <v>5894</v>
      </c>
      <c r="C1441" t="s">
        <v>5718</v>
      </c>
      <c r="D1441" t="s">
        <v>5773</v>
      </c>
      <c r="E1441" t="s">
        <v>5741</v>
      </c>
      <c r="F1441" t="s">
        <v>2101</v>
      </c>
      <c r="G1441" s="18" t="s">
        <v>5392</v>
      </c>
      <c r="H1441" t="s">
        <v>128</v>
      </c>
    </row>
    <row r="1442" spans="1:10" hidden="1" x14ac:dyDescent="0.25">
      <c r="A1442" t="s">
        <v>5930</v>
      </c>
      <c r="B1442" s="382" t="s">
        <v>4427</v>
      </c>
      <c r="C1442" t="s">
        <v>2517</v>
      </c>
      <c r="E1442" t="s">
        <v>2827</v>
      </c>
      <c r="F1442" t="s">
        <v>2101</v>
      </c>
      <c r="G1442" t="s">
        <v>162</v>
      </c>
      <c r="H1442" t="s">
        <v>1376</v>
      </c>
      <c r="J1442" t="s">
        <v>5930</v>
      </c>
    </row>
    <row r="1443" spans="1:10" hidden="1" x14ac:dyDescent="0.25">
      <c r="A1443" t="s">
        <v>5930</v>
      </c>
      <c r="B1443" s="382" t="s">
        <v>5895</v>
      </c>
      <c r="C1443" t="s">
        <v>5837</v>
      </c>
      <c r="E1443" t="s">
        <v>5810</v>
      </c>
      <c r="F1443" t="s">
        <v>2101</v>
      </c>
      <c r="G1443" t="s">
        <v>162</v>
      </c>
      <c r="H1443" t="s">
        <v>124</v>
      </c>
      <c r="J1443" t="s">
        <v>5930</v>
      </c>
    </row>
    <row r="1444" spans="1:10" hidden="1" x14ac:dyDescent="0.25">
      <c r="A1444" t="s">
        <v>5930</v>
      </c>
      <c r="B1444" s="382" t="s">
        <v>4428</v>
      </c>
      <c r="C1444" s="382" t="s">
        <v>1377</v>
      </c>
      <c r="D1444" s="382"/>
      <c r="E1444" t="s">
        <v>1255</v>
      </c>
      <c r="F1444" t="s">
        <v>2101</v>
      </c>
      <c r="G1444" t="s">
        <v>5390</v>
      </c>
      <c r="H1444" t="s">
        <v>5390</v>
      </c>
      <c r="J1444" t="s">
        <v>5930</v>
      </c>
    </row>
    <row r="1445" spans="1:10" hidden="1" x14ac:dyDescent="0.25">
      <c r="A1445" t="s">
        <v>5930</v>
      </c>
      <c r="B1445" s="382" t="s">
        <v>4429</v>
      </c>
      <c r="C1445" t="s">
        <v>2518</v>
      </c>
      <c r="E1445" t="s">
        <v>2828</v>
      </c>
      <c r="F1445" t="s">
        <v>2101</v>
      </c>
      <c r="G1445" t="s">
        <v>162</v>
      </c>
      <c r="H1445" t="s">
        <v>124</v>
      </c>
      <c r="J1445" t="s">
        <v>5930</v>
      </c>
    </row>
    <row r="1446" spans="1:10" hidden="1" x14ac:dyDescent="0.25">
      <c r="A1446" t="s">
        <v>5930</v>
      </c>
      <c r="B1446" s="382" t="s">
        <v>5896</v>
      </c>
      <c r="C1446" t="s">
        <v>5838</v>
      </c>
      <c r="E1446" t="s">
        <v>5811</v>
      </c>
      <c r="F1446" t="s">
        <v>2101</v>
      </c>
      <c r="G1446" t="s">
        <v>5390</v>
      </c>
      <c r="H1446" t="s">
        <v>5390</v>
      </c>
    </row>
    <row r="1447" spans="1:10" hidden="1" x14ac:dyDescent="0.25">
      <c r="A1447" t="s">
        <v>5930</v>
      </c>
      <c r="B1447" s="382" t="s">
        <v>4430</v>
      </c>
      <c r="C1447" s="382" t="s">
        <v>1378</v>
      </c>
      <c r="D1447" s="382"/>
      <c r="E1447" t="s">
        <v>1260</v>
      </c>
      <c r="F1447" t="s">
        <v>2101</v>
      </c>
      <c r="G1447" t="s">
        <v>5390</v>
      </c>
      <c r="H1447" t="s">
        <v>5390</v>
      </c>
      <c r="J1447" t="s">
        <v>5930</v>
      </c>
    </row>
    <row r="1448" spans="1:10" hidden="1" x14ac:dyDescent="0.25">
      <c r="A1448" t="s">
        <v>5930</v>
      </c>
      <c r="B1448" s="382" t="s">
        <v>4431</v>
      </c>
      <c r="C1448" t="s">
        <v>1379</v>
      </c>
      <c r="E1448" t="s">
        <v>1262</v>
      </c>
      <c r="F1448" t="s">
        <v>2101</v>
      </c>
      <c r="G1448" t="s">
        <v>5390</v>
      </c>
      <c r="H1448" t="s">
        <v>5390</v>
      </c>
      <c r="J1448" t="s">
        <v>5930</v>
      </c>
    </row>
    <row r="1449" spans="1:10" hidden="1" x14ac:dyDescent="0.25">
      <c r="A1449" t="s">
        <v>5930</v>
      </c>
      <c r="B1449" s="382" t="s">
        <v>4432</v>
      </c>
      <c r="C1449" s="382" t="s">
        <v>2519</v>
      </c>
      <c r="D1449" s="382"/>
      <c r="E1449" t="s">
        <v>2757</v>
      </c>
      <c r="F1449" t="s">
        <v>2101</v>
      </c>
      <c r="G1449" t="s">
        <v>5390</v>
      </c>
      <c r="H1449" t="s">
        <v>5390</v>
      </c>
      <c r="J1449" t="s">
        <v>5930</v>
      </c>
    </row>
    <row r="1450" spans="1:10" hidden="1" x14ac:dyDescent="0.25">
      <c r="A1450" t="s">
        <v>5930</v>
      </c>
      <c r="B1450" s="382" t="s">
        <v>4433</v>
      </c>
      <c r="C1450" t="s">
        <v>1380</v>
      </c>
      <c r="E1450" t="s">
        <v>1381</v>
      </c>
      <c r="F1450" t="s">
        <v>2101</v>
      </c>
      <c r="G1450" t="s">
        <v>5390</v>
      </c>
      <c r="H1450" t="s">
        <v>5390</v>
      </c>
      <c r="J1450" t="s">
        <v>5930</v>
      </c>
    </row>
    <row r="1451" spans="1:10" hidden="1" x14ac:dyDescent="0.25">
      <c r="A1451" t="s">
        <v>5930</v>
      </c>
      <c r="B1451" s="382" t="s">
        <v>4434</v>
      </c>
      <c r="C1451" s="382" t="s">
        <v>1382</v>
      </c>
      <c r="D1451" s="382"/>
      <c r="E1451" t="s">
        <v>51</v>
      </c>
      <c r="F1451" t="s">
        <v>2101</v>
      </c>
      <c r="G1451" t="s">
        <v>5390</v>
      </c>
      <c r="H1451" t="s">
        <v>5390</v>
      </c>
      <c r="J1451" t="s">
        <v>5930</v>
      </c>
    </row>
    <row r="1452" spans="1:10" hidden="1" x14ac:dyDescent="0.25">
      <c r="A1452" t="s">
        <v>5930</v>
      </c>
      <c r="B1452" s="382" t="s">
        <v>5567</v>
      </c>
      <c r="C1452" t="s">
        <v>5189</v>
      </c>
      <c r="E1452" t="s">
        <v>5197</v>
      </c>
      <c r="F1452" t="s">
        <v>2101</v>
      </c>
      <c r="G1452" s="18" t="s">
        <v>5392</v>
      </c>
      <c r="H1452" t="s">
        <v>128</v>
      </c>
      <c r="J1452" t="s">
        <v>5930</v>
      </c>
    </row>
    <row r="1453" spans="1:10" hidden="1" x14ac:dyDescent="0.25">
      <c r="A1453" t="s">
        <v>5930</v>
      </c>
      <c r="B1453" s="382" t="s">
        <v>5166</v>
      </c>
      <c r="C1453" s="382" t="s">
        <v>5167</v>
      </c>
      <c r="D1453" s="382"/>
      <c r="E1453" t="s">
        <v>4975</v>
      </c>
      <c r="F1453" t="s">
        <v>2101</v>
      </c>
      <c r="G1453" t="s">
        <v>5391</v>
      </c>
      <c r="H1453" s="90" t="s">
        <v>5391</v>
      </c>
      <c r="J1453" t="s">
        <v>5930</v>
      </c>
    </row>
    <row r="1454" spans="1:10" hidden="1" x14ac:dyDescent="0.25">
      <c r="A1454" t="s">
        <v>5930</v>
      </c>
      <c r="B1454" s="382" t="s">
        <v>5568</v>
      </c>
      <c r="C1454" t="s">
        <v>5334</v>
      </c>
      <c r="E1454" t="s">
        <v>5380</v>
      </c>
      <c r="F1454" t="s">
        <v>2101</v>
      </c>
      <c r="G1454" s="18" t="s">
        <v>5392</v>
      </c>
      <c r="H1454" t="s">
        <v>128</v>
      </c>
      <c r="J1454" t="s">
        <v>5930</v>
      </c>
    </row>
    <row r="1455" spans="1:10" hidden="1" x14ac:dyDescent="0.25">
      <c r="A1455" t="s">
        <v>5930</v>
      </c>
      <c r="B1455" s="382" t="s">
        <v>4435</v>
      </c>
      <c r="C1455" s="382" t="s">
        <v>2520</v>
      </c>
      <c r="D1455" s="382"/>
      <c r="E1455" t="s">
        <v>2829</v>
      </c>
      <c r="F1455" t="s">
        <v>2101</v>
      </c>
      <c r="G1455" t="s">
        <v>5391</v>
      </c>
      <c r="H1455" s="90" t="s">
        <v>5391</v>
      </c>
      <c r="J1455" t="s">
        <v>5930</v>
      </c>
    </row>
    <row r="1456" spans="1:10" hidden="1" x14ac:dyDescent="0.25">
      <c r="A1456" t="s">
        <v>5930</v>
      </c>
      <c r="B1456" s="382" t="s">
        <v>4436</v>
      </c>
      <c r="C1456" t="s">
        <v>2521</v>
      </c>
      <c r="E1456" t="s">
        <v>1707</v>
      </c>
      <c r="F1456" t="s">
        <v>2101</v>
      </c>
      <c r="G1456" t="s">
        <v>5391</v>
      </c>
      <c r="H1456" s="90" t="s">
        <v>5391</v>
      </c>
      <c r="J1456" t="s">
        <v>5930</v>
      </c>
    </row>
    <row r="1457" spans="1:10" hidden="1" x14ac:dyDescent="0.25">
      <c r="A1457" t="s">
        <v>5930</v>
      </c>
      <c r="B1457" s="382" t="s">
        <v>4437</v>
      </c>
      <c r="C1457" s="382" t="s">
        <v>1531</v>
      </c>
      <c r="D1457" s="382"/>
      <c r="E1457" t="s">
        <v>1532</v>
      </c>
      <c r="F1457" t="s">
        <v>2101</v>
      </c>
      <c r="G1457" t="s">
        <v>5391</v>
      </c>
      <c r="H1457" s="90" t="s">
        <v>5391</v>
      </c>
      <c r="J1457" t="s">
        <v>5930</v>
      </c>
    </row>
    <row r="1458" spans="1:10" hidden="1" x14ac:dyDescent="0.25">
      <c r="A1458" t="s">
        <v>5930</v>
      </c>
      <c r="B1458" s="382" t="s">
        <v>5569</v>
      </c>
      <c r="C1458" t="s">
        <v>1590</v>
      </c>
      <c r="E1458" t="s">
        <v>1406</v>
      </c>
      <c r="F1458" t="s">
        <v>2101</v>
      </c>
      <c r="G1458" t="s">
        <v>5391</v>
      </c>
      <c r="H1458" s="90" t="s">
        <v>5391</v>
      </c>
      <c r="J1458" t="s">
        <v>5930</v>
      </c>
    </row>
    <row r="1459" spans="1:10" hidden="1" x14ac:dyDescent="0.25">
      <c r="A1459" t="s">
        <v>5930</v>
      </c>
      <c r="B1459" s="382" t="s">
        <v>4438</v>
      </c>
      <c r="C1459" s="382" t="s">
        <v>2522</v>
      </c>
      <c r="D1459" s="382"/>
      <c r="E1459" t="s">
        <v>2830</v>
      </c>
      <c r="F1459" t="s">
        <v>2101</v>
      </c>
      <c r="G1459" t="s">
        <v>5391</v>
      </c>
      <c r="H1459" s="90" t="s">
        <v>5391</v>
      </c>
      <c r="J1459" t="s">
        <v>5930</v>
      </c>
    </row>
    <row r="1460" spans="1:10" hidden="1" x14ac:dyDescent="0.25">
      <c r="A1460" t="s">
        <v>5930</v>
      </c>
      <c r="B1460" s="382" t="s">
        <v>4439</v>
      </c>
      <c r="C1460" t="s">
        <v>2523</v>
      </c>
      <c r="E1460" t="s">
        <v>2831</v>
      </c>
      <c r="F1460" t="s">
        <v>2101</v>
      </c>
      <c r="G1460" t="s">
        <v>5391</v>
      </c>
      <c r="H1460" s="90" t="s">
        <v>5391</v>
      </c>
      <c r="J1460" t="s">
        <v>5930</v>
      </c>
    </row>
    <row r="1461" spans="1:10" hidden="1" x14ac:dyDescent="0.25">
      <c r="A1461" t="s">
        <v>5930</v>
      </c>
      <c r="B1461" s="382" t="s">
        <v>5897</v>
      </c>
      <c r="C1461" s="382" t="s">
        <v>5839</v>
      </c>
      <c r="D1461" s="382"/>
      <c r="E1461" t="s">
        <v>5812</v>
      </c>
      <c r="F1461" t="s">
        <v>2101</v>
      </c>
      <c r="G1461" s="18" t="s">
        <v>5392</v>
      </c>
      <c r="H1461" t="s">
        <v>128</v>
      </c>
      <c r="J1461" t="s">
        <v>5930</v>
      </c>
    </row>
    <row r="1462" spans="1:10" hidden="1" x14ac:dyDescent="0.25">
      <c r="A1462" t="s">
        <v>5930</v>
      </c>
      <c r="B1462" s="382" t="s">
        <v>4440</v>
      </c>
      <c r="C1462" s="382" t="s">
        <v>1591</v>
      </c>
      <c r="D1462" s="382"/>
      <c r="E1462" t="s">
        <v>1807</v>
      </c>
      <c r="F1462" t="s">
        <v>2101</v>
      </c>
      <c r="G1462" t="s">
        <v>5391</v>
      </c>
      <c r="H1462" s="90" t="s">
        <v>5391</v>
      </c>
      <c r="J1462" t="s">
        <v>5930</v>
      </c>
    </row>
    <row r="1463" spans="1:10" hidden="1" x14ac:dyDescent="0.25">
      <c r="A1463" t="s">
        <v>5930</v>
      </c>
      <c r="B1463" s="382" t="s">
        <v>4782</v>
      </c>
      <c r="C1463" t="s">
        <v>4474</v>
      </c>
      <c r="E1463" t="s">
        <v>4484</v>
      </c>
      <c r="F1463" t="s">
        <v>2101</v>
      </c>
      <c r="G1463" s="18" t="s">
        <v>5392</v>
      </c>
      <c r="H1463" t="s">
        <v>128</v>
      </c>
      <c r="J1463" t="s">
        <v>5930</v>
      </c>
    </row>
    <row r="1464" spans="1:10" hidden="1" x14ac:dyDescent="0.25">
      <c r="A1464" t="s">
        <v>5930</v>
      </c>
      <c r="B1464" s="382" t="s">
        <v>4441</v>
      </c>
      <c r="C1464" s="382" t="s">
        <v>2524</v>
      </c>
      <c r="D1464" s="382"/>
      <c r="E1464" t="s">
        <v>2832</v>
      </c>
      <c r="F1464" t="s">
        <v>2101</v>
      </c>
      <c r="G1464" t="s">
        <v>5391</v>
      </c>
      <c r="H1464" s="90" t="s">
        <v>5391</v>
      </c>
      <c r="J1464" t="s">
        <v>5930</v>
      </c>
    </row>
    <row r="1465" spans="1:10" hidden="1" x14ac:dyDescent="0.25">
      <c r="A1465" t="s">
        <v>5930</v>
      </c>
      <c r="B1465" s="382" t="s">
        <v>5898</v>
      </c>
      <c r="C1465" t="s">
        <v>5840</v>
      </c>
      <c r="E1465" t="s">
        <v>5813</v>
      </c>
      <c r="F1465" t="s">
        <v>2101</v>
      </c>
      <c r="G1465" s="18" t="s">
        <v>5392</v>
      </c>
      <c r="H1465" t="s">
        <v>128</v>
      </c>
    </row>
    <row r="1466" spans="1:10" hidden="1" x14ac:dyDescent="0.25">
      <c r="A1466" t="s">
        <v>5930</v>
      </c>
      <c r="B1466" s="382" t="s">
        <v>4930</v>
      </c>
      <c r="C1466" t="s">
        <v>4894</v>
      </c>
      <c r="E1466" t="s">
        <v>4976</v>
      </c>
      <c r="F1466" t="s">
        <v>2101</v>
      </c>
      <c r="G1466" t="s">
        <v>5391</v>
      </c>
      <c r="H1466" s="90" t="s">
        <v>5391</v>
      </c>
      <c r="J1466" t="s">
        <v>5930</v>
      </c>
    </row>
    <row r="1467" spans="1:10" hidden="1" x14ac:dyDescent="0.25">
      <c r="A1467" t="s">
        <v>5930</v>
      </c>
      <c r="B1467" s="382" t="s">
        <v>4442</v>
      </c>
      <c r="C1467" s="382" t="s">
        <v>2525</v>
      </c>
      <c r="D1467" s="382"/>
      <c r="E1467" t="s">
        <v>2833</v>
      </c>
      <c r="F1467" t="s">
        <v>2101</v>
      </c>
      <c r="G1467" t="s">
        <v>5391</v>
      </c>
      <c r="H1467" s="90" t="s">
        <v>5391</v>
      </c>
      <c r="J1467" t="s">
        <v>5930</v>
      </c>
    </row>
    <row r="1468" spans="1:10" hidden="1" x14ac:dyDescent="0.25">
      <c r="A1468" t="s">
        <v>5930</v>
      </c>
      <c r="B1468" s="382" t="s">
        <v>4443</v>
      </c>
      <c r="C1468" t="s">
        <v>2526</v>
      </c>
      <c r="E1468" t="s">
        <v>2833</v>
      </c>
      <c r="F1468" t="s">
        <v>2101</v>
      </c>
      <c r="G1468" t="s">
        <v>5391</v>
      </c>
      <c r="H1468" s="90" t="s">
        <v>5391</v>
      </c>
      <c r="J1468" t="s">
        <v>5930</v>
      </c>
    </row>
    <row r="1469" spans="1:10" hidden="1" x14ac:dyDescent="0.25">
      <c r="A1469" t="s">
        <v>5930</v>
      </c>
      <c r="B1469" s="382" t="s">
        <v>4444</v>
      </c>
      <c r="C1469" s="382" t="s">
        <v>2527</v>
      </c>
      <c r="E1469" s="382" t="s">
        <v>2834</v>
      </c>
      <c r="F1469" t="s">
        <v>2101</v>
      </c>
      <c r="G1469" t="s">
        <v>5391</v>
      </c>
      <c r="H1469" s="90" t="s">
        <v>5391</v>
      </c>
      <c r="J1469" t="s">
        <v>5930</v>
      </c>
    </row>
    <row r="1470" spans="1:10" hidden="1" x14ac:dyDescent="0.25">
      <c r="A1470" t="s">
        <v>5930</v>
      </c>
      <c r="B1470" s="382" t="s">
        <v>4445</v>
      </c>
      <c r="C1470" t="s">
        <v>2528</v>
      </c>
      <c r="E1470" t="s">
        <v>2834</v>
      </c>
      <c r="F1470" t="s">
        <v>2101</v>
      </c>
      <c r="G1470" t="s">
        <v>5391</v>
      </c>
      <c r="H1470" s="90" t="s">
        <v>5391</v>
      </c>
      <c r="J1470" t="s">
        <v>5930</v>
      </c>
    </row>
    <row r="1471" spans="1:10" hidden="1" x14ac:dyDescent="0.25">
      <c r="A1471" t="s">
        <v>5930</v>
      </c>
      <c r="B1471" s="382" t="s">
        <v>4446</v>
      </c>
      <c r="C1471" s="382" t="s">
        <v>4447</v>
      </c>
      <c r="D1471" s="382"/>
      <c r="E1471" s="406" t="s">
        <v>4448</v>
      </c>
      <c r="F1471" t="s">
        <v>2101</v>
      </c>
      <c r="G1471" t="s">
        <v>5391</v>
      </c>
      <c r="H1471" s="90" t="s">
        <v>5391</v>
      </c>
      <c r="J1471" t="s">
        <v>5930</v>
      </c>
    </row>
    <row r="1472" spans="1:10" hidden="1" x14ac:dyDescent="0.25">
      <c r="A1472" t="s">
        <v>5930</v>
      </c>
      <c r="B1472" s="382" t="s">
        <v>4449</v>
      </c>
      <c r="C1472" s="382" t="s">
        <v>2529</v>
      </c>
      <c r="D1472" s="382"/>
      <c r="E1472" t="s">
        <v>1504</v>
      </c>
      <c r="F1472" t="s">
        <v>2101</v>
      </c>
      <c r="G1472" t="s">
        <v>5391</v>
      </c>
      <c r="H1472" s="90" t="s">
        <v>5391</v>
      </c>
      <c r="J1472" t="s">
        <v>5930</v>
      </c>
    </row>
    <row r="1473" spans="1:10" hidden="1" x14ac:dyDescent="0.25">
      <c r="A1473" t="s">
        <v>5930</v>
      </c>
      <c r="B1473" s="382" t="s">
        <v>4450</v>
      </c>
      <c r="C1473" t="s">
        <v>2530</v>
      </c>
      <c r="E1473" t="s">
        <v>1504</v>
      </c>
      <c r="F1473" t="s">
        <v>2101</v>
      </c>
      <c r="G1473" t="s">
        <v>5391</v>
      </c>
      <c r="H1473" s="90" t="s">
        <v>5391</v>
      </c>
      <c r="J1473" t="s">
        <v>5930</v>
      </c>
    </row>
    <row r="1474" spans="1:10" hidden="1" x14ac:dyDescent="0.25">
      <c r="A1474" t="s">
        <v>4516</v>
      </c>
      <c r="B1474" s="718"/>
      <c r="J1474" t="s">
        <v>4516</v>
      </c>
    </row>
    <row r="1475" spans="1:10" hidden="1" x14ac:dyDescent="0.25">
      <c r="A1475" t="s">
        <v>4516</v>
      </c>
      <c r="B1475" s="718"/>
    </row>
    <row r="1476" spans="1:10" hidden="1" x14ac:dyDescent="0.25">
      <c r="A1476" t="s">
        <v>4516</v>
      </c>
      <c r="B1476" s="718"/>
      <c r="J1476" t="s">
        <v>4516</v>
      </c>
    </row>
    <row r="1477" spans="1:10" hidden="1" x14ac:dyDescent="0.25">
      <c r="A1477" t="s">
        <v>4516</v>
      </c>
      <c r="B1477" s="718"/>
    </row>
    <row r="1478" spans="1:10" hidden="1" x14ac:dyDescent="0.25">
      <c r="A1478" t="s">
        <v>4516</v>
      </c>
      <c r="B1478" s="718"/>
      <c r="C1478" s="382"/>
      <c r="D1478" s="382"/>
      <c r="E1478" s="406"/>
      <c r="J1478" t="s">
        <v>4516</v>
      </c>
    </row>
    <row r="1479" spans="1:10" hidden="1" x14ac:dyDescent="0.25">
      <c r="A1479" t="s">
        <v>4516</v>
      </c>
      <c r="B1479" s="718"/>
    </row>
    <row r="1480" spans="1:10" hidden="1" x14ac:dyDescent="0.25">
      <c r="A1480" t="s">
        <v>4516</v>
      </c>
      <c r="B1480" s="718"/>
      <c r="C1480" s="382"/>
      <c r="D1480" s="382"/>
      <c r="E1480" s="406"/>
      <c r="J1480" t="s">
        <v>4516</v>
      </c>
    </row>
    <row r="1481" spans="1:10" hidden="1" x14ac:dyDescent="0.25">
      <c r="A1481" t="s">
        <v>4516</v>
      </c>
      <c r="G1481" s="90"/>
      <c r="H1481" s="90"/>
    </row>
    <row r="1482" spans="1:10" hidden="1" x14ac:dyDescent="0.25">
      <c r="A1482" t="s">
        <v>4516</v>
      </c>
      <c r="B1482" s="382"/>
      <c r="C1482" s="382"/>
      <c r="D1482" s="382"/>
      <c r="J1482" t="s">
        <v>4516</v>
      </c>
    </row>
    <row r="1483" spans="1:10" hidden="1" x14ac:dyDescent="0.25">
      <c r="A1483" t="s">
        <v>4516</v>
      </c>
      <c r="G1483" s="90"/>
      <c r="H1483" s="90"/>
    </row>
    <row r="1484" spans="1:10" hidden="1" x14ac:dyDescent="0.25">
      <c r="A1484" t="s">
        <v>4516</v>
      </c>
      <c r="B1484" s="382"/>
      <c r="C1484" s="382"/>
      <c r="D1484" s="382"/>
      <c r="J1484" t="s">
        <v>4516</v>
      </c>
    </row>
    <row r="1485" spans="1:10" hidden="1" x14ac:dyDescent="0.25">
      <c r="A1485" t="s">
        <v>4516</v>
      </c>
      <c r="G1485" s="90"/>
      <c r="H1485" s="90"/>
    </row>
    <row r="1486" spans="1:10" hidden="1" x14ac:dyDescent="0.25">
      <c r="A1486" t="s">
        <v>4516</v>
      </c>
      <c r="B1486" s="382"/>
      <c r="C1486" s="382"/>
      <c r="D1486" s="382"/>
      <c r="J1486" t="s">
        <v>4516</v>
      </c>
    </row>
    <row r="1487" spans="1:10" hidden="1" x14ac:dyDescent="0.25">
      <c r="A1487" t="s">
        <v>4516</v>
      </c>
      <c r="G1487" s="90"/>
      <c r="H1487" s="90"/>
    </row>
    <row r="1488" spans="1:10" hidden="1" x14ac:dyDescent="0.25">
      <c r="A1488" t="s">
        <v>4516</v>
      </c>
      <c r="B1488" s="382"/>
      <c r="C1488" s="382"/>
      <c r="D1488" s="382"/>
      <c r="J1488" t="s">
        <v>4516</v>
      </c>
    </row>
    <row r="1489" spans="1:12" hidden="1" x14ac:dyDescent="0.25">
      <c r="A1489" t="s">
        <v>4516</v>
      </c>
      <c r="G1489" s="90"/>
      <c r="H1489" s="90"/>
    </row>
    <row r="1490" spans="1:12" hidden="1" x14ac:dyDescent="0.25">
      <c r="A1490" t="s">
        <v>4516</v>
      </c>
      <c r="C1490" s="382"/>
      <c r="D1490" s="382"/>
      <c r="E1490" s="406"/>
      <c r="J1490" t="s">
        <v>4516</v>
      </c>
      <c r="L1490" s="454">
        <v>0</v>
      </c>
    </row>
    <row r="1491" spans="1:12" hidden="1" x14ac:dyDescent="0.25">
      <c r="A1491" t="s">
        <v>4516</v>
      </c>
      <c r="B1491" s="382"/>
      <c r="C1491" s="382"/>
      <c r="D1491" s="382"/>
      <c r="J1491" t="s">
        <v>4516</v>
      </c>
      <c r="L1491" s="454">
        <v>0</v>
      </c>
    </row>
    <row r="1492" spans="1:12" hidden="1" x14ac:dyDescent="0.25">
      <c r="A1492" t="s">
        <v>4516</v>
      </c>
    </row>
    <row r="1493" spans="1:12" hidden="1" x14ac:dyDescent="0.25">
      <c r="A1493" t="s">
        <v>4516</v>
      </c>
      <c r="B1493" s="382"/>
      <c r="C1493" s="382"/>
      <c r="D1493" s="382"/>
      <c r="J1493" t="s">
        <v>4516</v>
      </c>
    </row>
    <row r="1494" spans="1:12" hidden="1" x14ac:dyDescent="0.25">
      <c r="A1494" t="s">
        <v>4516</v>
      </c>
    </row>
    <row r="1495" spans="1:12" hidden="1" x14ac:dyDescent="0.25">
      <c r="A1495" t="s">
        <v>4516</v>
      </c>
      <c r="B1495" s="382"/>
      <c r="J1495" t="s">
        <v>4516</v>
      </c>
    </row>
    <row r="1496" spans="1:12" hidden="1" x14ac:dyDescent="0.25">
      <c r="A1496" t="s">
        <v>4516</v>
      </c>
      <c r="G1496" s="90"/>
      <c r="H1496" s="90"/>
    </row>
    <row r="1497" spans="1:12" hidden="1" x14ac:dyDescent="0.25">
      <c r="A1497" t="s">
        <v>4516</v>
      </c>
      <c r="C1497" s="382"/>
      <c r="D1497" s="382"/>
      <c r="E1497" s="406"/>
      <c r="J1497" t="s">
        <v>4516</v>
      </c>
    </row>
    <row r="1498" spans="1:12" hidden="1" x14ac:dyDescent="0.25">
      <c r="A1498" t="s">
        <v>4516</v>
      </c>
      <c r="B1498" s="382"/>
      <c r="C1498" s="382"/>
      <c r="D1498" s="382"/>
      <c r="J1498" t="s">
        <v>4516</v>
      </c>
    </row>
    <row r="1499" spans="1:12" hidden="1" x14ac:dyDescent="0.25">
      <c r="A1499" t="s">
        <v>4516</v>
      </c>
      <c r="G1499" s="90"/>
      <c r="H1499" s="90"/>
    </row>
    <row r="1500" spans="1:12" hidden="1" x14ac:dyDescent="0.25">
      <c r="A1500" t="s">
        <v>4516</v>
      </c>
      <c r="B1500" s="382"/>
      <c r="J1500" t="s">
        <v>4516</v>
      </c>
    </row>
    <row r="1501" spans="1:12" hidden="1" x14ac:dyDescent="0.25">
      <c r="A1501" t="s">
        <v>4516</v>
      </c>
      <c r="G1501" s="90"/>
      <c r="H1501" s="90"/>
    </row>
    <row r="1502" spans="1:12" hidden="1" x14ac:dyDescent="0.25">
      <c r="A1502" t="s">
        <v>4516</v>
      </c>
      <c r="B1502" s="382"/>
      <c r="C1502" s="382"/>
      <c r="D1502" s="382"/>
      <c r="J1502" t="s">
        <v>4516</v>
      </c>
    </row>
    <row r="1503" spans="1:12" hidden="1" x14ac:dyDescent="0.25">
      <c r="A1503" t="s">
        <v>4516</v>
      </c>
    </row>
    <row r="1504" spans="1:12" hidden="1" x14ac:dyDescent="0.25">
      <c r="A1504" t="s">
        <v>4516</v>
      </c>
      <c r="B1504" s="382"/>
      <c r="J1504" t="s">
        <v>4516</v>
      </c>
    </row>
    <row r="1505" spans="1:10" hidden="1" x14ac:dyDescent="0.25">
      <c r="A1505" t="s">
        <v>4516</v>
      </c>
      <c r="G1505" s="90"/>
      <c r="H1505" s="90"/>
    </row>
    <row r="1506" spans="1:10" hidden="1" x14ac:dyDescent="0.25">
      <c r="A1506" t="s">
        <v>4516</v>
      </c>
      <c r="C1506" s="382"/>
      <c r="E1506" s="382"/>
      <c r="J1506" t="s">
        <v>4516</v>
      </c>
    </row>
    <row r="1507" spans="1:10" hidden="1" x14ac:dyDescent="0.25">
      <c r="A1507" t="s">
        <v>4516</v>
      </c>
    </row>
    <row r="1508" spans="1:10" hidden="1" x14ac:dyDescent="0.25">
      <c r="A1508" t="s">
        <v>4516</v>
      </c>
      <c r="C1508" s="382"/>
      <c r="E1508" s="382"/>
    </row>
    <row r="1509" spans="1:10" hidden="1" x14ac:dyDescent="0.25">
      <c r="A1509" t="s">
        <v>4516</v>
      </c>
      <c r="G1509" s="90"/>
      <c r="H1509" s="90"/>
    </row>
    <row r="1510" spans="1:10" hidden="1" x14ac:dyDescent="0.25">
      <c r="A1510" t="s">
        <v>4516</v>
      </c>
      <c r="G1510" s="90"/>
      <c r="H1510" s="90"/>
    </row>
    <row r="1511" spans="1:10" hidden="1" x14ac:dyDescent="0.25">
      <c r="A1511" t="s">
        <v>4516</v>
      </c>
    </row>
    <row r="1512" spans="1:10" hidden="1" x14ac:dyDescent="0.25">
      <c r="A1512" t="s">
        <v>4516</v>
      </c>
      <c r="C1512" s="382"/>
      <c r="E1512" s="382"/>
    </row>
    <row r="1513" spans="1:10" hidden="1" x14ac:dyDescent="0.25">
      <c r="A1513" t="s">
        <v>4516</v>
      </c>
    </row>
    <row r="1514" spans="1:10" hidden="1" x14ac:dyDescent="0.25">
      <c r="A1514" t="s">
        <v>4516</v>
      </c>
      <c r="C1514" s="382"/>
      <c r="D1514" s="382"/>
      <c r="E1514" s="406"/>
      <c r="J1514" t="s">
        <v>4516</v>
      </c>
    </row>
    <row r="1515" spans="1:10" hidden="1" x14ac:dyDescent="0.25">
      <c r="A1515" t="s">
        <v>4516</v>
      </c>
      <c r="B1515" s="382"/>
      <c r="C1515" s="382"/>
      <c r="D1515" s="382"/>
      <c r="J1515" t="s">
        <v>4516</v>
      </c>
    </row>
    <row r="1516" spans="1:10" hidden="1" x14ac:dyDescent="0.25">
      <c r="A1516" t="s">
        <v>4516</v>
      </c>
      <c r="G1516" s="90"/>
      <c r="H1516" s="90"/>
    </row>
    <row r="1517" spans="1:10" hidden="1" x14ac:dyDescent="0.25">
      <c r="A1517" t="s">
        <v>4516</v>
      </c>
      <c r="C1517" s="382"/>
      <c r="D1517" s="382"/>
      <c r="E1517" s="406"/>
      <c r="J1517" t="s">
        <v>4516</v>
      </c>
    </row>
    <row r="1518" spans="1:10" hidden="1" x14ac:dyDescent="0.25">
      <c r="A1518" t="s">
        <v>4516</v>
      </c>
      <c r="C1518" s="382"/>
      <c r="D1518" s="382"/>
      <c r="E1518" s="406"/>
      <c r="J1518" t="s">
        <v>4516</v>
      </c>
    </row>
    <row r="1519" spans="1:10" hidden="1" x14ac:dyDescent="0.25">
      <c r="A1519" t="s">
        <v>4516</v>
      </c>
      <c r="B1519" s="382"/>
      <c r="J1519" t="s">
        <v>4516</v>
      </c>
    </row>
    <row r="1520" spans="1:10" hidden="1" x14ac:dyDescent="0.25">
      <c r="A1520" t="s">
        <v>4516</v>
      </c>
    </row>
    <row r="1521" spans="1:12" hidden="1" x14ac:dyDescent="0.25">
      <c r="A1521" t="s">
        <v>4516</v>
      </c>
      <c r="B1521" s="382"/>
      <c r="C1521" s="382"/>
      <c r="D1521" s="382"/>
      <c r="J1521" t="s">
        <v>4516</v>
      </c>
      <c r="L1521" s="454">
        <v>0</v>
      </c>
    </row>
    <row r="1522" spans="1:12" hidden="1" x14ac:dyDescent="0.25">
      <c r="A1522" t="s">
        <v>4516</v>
      </c>
      <c r="G1522" s="90"/>
      <c r="H1522" s="90"/>
    </row>
    <row r="1523" spans="1:12" hidden="1" x14ac:dyDescent="0.25">
      <c r="A1523" t="s">
        <v>4516</v>
      </c>
      <c r="B1523" s="382"/>
      <c r="J1523" t="s">
        <v>4516</v>
      </c>
      <c r="L1523" s="454">
        <v>0</v>
      </c>
    </row>
    <row r="1524" spans="1:12" hidden="1" x14ac:dyDescent="0.25">
      <c r="A1524" t="s">
        <v>4516</v>
      </c>
      <c r="G1524" s="90"/>
      <c r="H1524" s="90"/>
    </row>
    <row r="1525" spans="1:12" hidden="1" x14ac:dyDescent="0.25">
      <c r="A1525" t="s">
        <v>4516</v>
      </c>
      <c r="J1525" t="s">
        <v>4516</v>
      </c>
    </row>
    <row r="1526" spans="1:12" hidden="1" x14ac:dyDescent="0.25">
      <c r="A1526" t="s">
        <v>4516</v>
      </c>
    </row>
    <row r="1527" spans="1:12" hidden="1" x14ac:dyDescent="0.25">
      <c r="A1527" t="s">
        <v>4516</v>
      </c>
    </row>
    <row r="1528" spans="1:12" hidden="1" x14ac:dyDescent="0.25">
      <c r="A1528" t="s">
        <v>4516</v>
      </c>
    </row>
    <row r="1529" spans="1:12" hidden="1" x14ac:dyDescent="0.25">
      <c r="A1529" t="s">
        <v>4516</v>
      </c>
      <c r="B1529" s="382"/>
      <c r="C1529" s="382"/>
      <c r="D1529" s="382"/>
      <c r="J1529" t="s">
        <v>4516</v>
      </c>
      <c r="L1529" s="454">
        <v>0</v>
      </c>
    </row>
    <row r="1530" spans="1:12" hidden="1" x14ac:dyDescent="0.25">
      <c r="A1530" t="s">
        <v>4516</v>
      </c>
      <c r="G1530" s="90"/>
      <c r="H1530" s="90"/>
    </row>
    <row r="1531" spans="1:12" hidden="1" x14ac:dyDescent="0.25">
      <c r="A1531" t="s">
        <v>4516</v>
      </c>
      <c r="C1531" s="382"/>
      <c r="E1531" s="382"/>
    </row>
    <row r="1532" spans="1:12" hidden="1" x14ac:dyDescent="0.25">
      <c r="A1532" t="s">
        <v>4516</v>
      </c>
      <c r="G1532" s="90"/>
      <c r="H1532" s="90"/>
    </row>
    <row r="1533" spans="1:12" hidden="1" x14ac:dyDescent="0.25">
      <c r="A1533" t="s">
        <v>4516</v>
      </c>
      <c r="B1533" s="382"/>
      <c r="J1533" t="s">
        <v>4516</v>
      </c>
      <c r="L1533" s="454">
        <v>0</v>
      </c>
    </row>
    <row r="1534" spans="1:12" hidden="1" x14ac:dyDescent="0.25">
      <c r="A1534" t="s">
        <v>4516</v>
      </c>
      <c r="G1534" s="90"/>
      <c r="H1534" s="90"/>
    </row>
    <row r="1535" spans="1:12" hidden="1" x14ac:dyDescent="0.25">
      <c r="A1535" t="s">
        <v>4516</v>
      </c>
      <c r="B1535" s="382"/>
      <c r="C1535" s="382"/>
      <c r="D1535" s="382"/>
      <c r="J1535" t="s">
        <v>4516</v>
      </c>
      <c r="L1535" s="454">
        <v>0</v>
      </c>
    </row>
    <row r="1536" spans="1:12" hidden="1" x14ac:dyDescent="0.25">
      <c r="A1536" t="s">
        <v>4516</v>
      </c>
      <c r="G1536" s="90"/>
      <c r="H1536" s="90"/>
    </row>
    <row r="1537" spans="1:12" hidden="1" x14ac:dyDescent="0.25">
      <c r="A1537" t="s">
        <v>4516</v>
      </c>
      <c r="C1537" s="382"/>
      <c r="E1537" s="382"/>
    </row>
    <row r="1538" spans="1:12" hidden="1" x14ac:dyDescent="0.25">
      <c r="A1538" t="s">
        <v>4516</v>
      </c>
      <c r="G1538" s="90"/>
      <c r="H1538" s="90"/>
    </row>
    <row r="1539" spans="1:12" hidden="1" x14ac:dyDescent="0.25">
      <c r="A1539" t="s">
        <v>4516</v>
      </c>
      <c r="C1539" s="382"/>
      <c r="D1539" s="382"/>
      <c r="E1539" s="406"/>
      <c r="J1539" t="s">
        <v>4516</v>
      </c>
      <c r="L1539" s="454">
        <v>0</v>
      </c>
    </row>
    <row r="1540" spans="1:12" hidden="1" x14ac:dyDescent="0.25">
      <c r="A1540" t="s">
        <v>4516</v>
      </c>
      <c r="C1540" s="382"/>
      <c r="D1540" s="382"/>
      <c r="E1540" s="406"/>
      <c r="J1540" t="s">
        <v>4516</v>
      </c>
      <c r="L1540" s="454">
        <v>0</v>
      </c>
    </row>
    <row r="1541" spans="1:12" hidden="1" x14ac:dyDescent="0.25">
      <c r="A1541" t="s">
        <v>4516</v>
      </c>
      <c r="B1541" s="382"/>
      <c r="J1541" t="s">
        <v>4516</v>
      </c>
      <c r="L1541" s="454">
        <v>0</v>
      </c>
    </row>
    <row r="1542" spans="1:12" hidden="1" x14ac:dyDescent="0.25">
      <c r="A1542" t="s">
        <v>4516</v>
      </c>
    </row>
    <row r="1543" spans="1:12" hidden="1" x14ac:dyDescent="0.25">
      <c r="A1543" t="s">
        <v>4516</v>
      </c>
      <c r="B1543" s="382"/>
      <c r="C1543" s="382"/>
      <c r="D1543" s="382"/>
      <c r="J1543" t="s">
        <v>4516</v>
      </c>
      <c r="L1543" s="454">
        <v>0</v>
      </c>
    </row>
    <row r="1544" spans="1:12" hidden="1" x14ac:dyDescent="0.25">
      <c r="A1544" t="s">
        <v>4516</v>
      </c>
    </row>
    <row r="1545" spans="1:12" hidden="1" x14ac:dyDescent="0.25">
      <c r="A1545" t="s">
        <v>4516</v>
      </c>
      <c r="B1545" s="382"/>
      <c r="J1545" t="s">
        <v>4516</v>
      </c>
      <c r="L1545" s="454">
        <v>0</v>
      </c>
    </row>
    <row r="1546" spans="1:12" hidden="1" x14ac:dyDescent="0.25">
      <c r="A1546" t="s">
        <v>4516</v>
      </c>
    </row>
    <row r="1547" spans="1:12" hidden="1" x14ac:dyDescent="0.25">
      <c r="A1547" t="s">
        <v>4516</v>
      </c>
      <c r="B1547" s="382"/>
      <c r="J1547" t="s">
        <v>4516</v>
      </c>
      <c r="L1547" s="454">
        <v>0</v>
      </c>
    </row>
    <row r="1548" spans="1:12" hidden="1" x14ac:dyDescent="0.25">
      <c r="A1548" t="s">
        <v>4516</v>
      </c>
    </row>
    <row r="1549" spans="1:12" hidden="1" x14ac:dyDescent="0.25">
      <c r="A1549" t="s">
        <v>4516</v>
      </c>
      <c r="B1549" s="382"/>
      <c r="C1549" s="382"/>
      <c r="D1549" s="382"/>
      <c r="J1549" t="s">
        <v>4516</v>
      </c>
    </row>
    <row r="1550" spans="1:12" hidden="1" x14ac:dyDescent="0.25">
      <c r="A1550" t="s">
        <v>4516</v>
      </c>
    </row>
    <row r="1551" spans="1:12" hidden="1" x14ac:dyDescent="0.25">
      <c r="A1551" t="s">
        <v>4516</v>
      </c>
      <c r="B1551" s="382"/>
      <c r="J1551" t="s">
        <v>4516</v>
      </c>
    </row>
    <row r="1552" spans="1:12" hidden="1" x14ac:dyDescent="0.25">
      <c r="A1552" t="s">
        <v>4516</v>
      </c>
    </row>
    <row r="1553" spans="1:10" hidden="1" x14ac:dyDescent="0.25">
      <c r="A1553" t="s">
        <v>4516</v>
      </c>
      <c r="B1553" s="382"/>
      <c r="C1553" s="382"/>
      <c r="D1553" s="382"/>
      <c r="J1553" t="s">
        <v>4516</v>
      </c>
    </row>
    <row r="1554" spans="1:10" hidden="1" x14ac:dyDescent="0.25">
      <c r="A1554" t="s">
        <v>4516</v>
      </c>
    </row>
    <row r="1555" spans="1:10" hidden="1" x14ac:dyDescent="0.25">
      <c r="A1555" t="s">
        <v>4516</v>
      </c>
      <c r="B1555" s="382"/>
      <c r="C1555" s="382"/>
      <c r="D1555" s="382"/>
      <c r="J1555" t="s">
        <v>4516</v>
      </c>
    </row>
    <row r="1556" spans="1:10" hidden="1" x14ac:dyDescent="0.25">
      <c r="A1556" t="s">
        <v>4516</v>
      </c>
    </row>
    <row r="1557" spans="1:10" hidden="1" x14ac:dyDescent="0.25">
      <c r="A1557" t="s">
        <v>4516</v>
      </c>
      <c r="B1557" s="382"/>
      <c r="C1557" s="382"/>
      <c r="D1557" s="382"/>
      <c r="J1557" t="s">
        <v>4516</v>
      </c>
    </row>
    <row r="1558" spans="1:10" hidden="1" x14ac:dyDescent="0.25">
      <c r="A1558" t="s">
        <v>4516</v>
      </c>
    </row>
    <row r="1559" spans="1:10" hidden="1" x14ac:dyDescent="0.25">
      <c r="A1559" t="s">
        <v>4516</v>
      </c>
      <c r="B1559" s="382"/>
      <c r="C1559" s="382"/>
      <c r="D1559" s="382"/>
      <c r="J1559" t="s">
        <v>4516</v>
      </c>
    </row>
    <row r="1560" spans="1:10" hidden="1" x14ac:dyDescent="0.25">
      <c r="A1560" t="s">
        <v>4516</v>
      </c>
    </row>
    <row r="1561" spans="1:10" hidden="1" x14ac:dyDescent="0.25">
      <c r="A1561" t="s">
        <v>4516</v>
      </c>
      <c r="B1561" s="382"/>
      <c r="C1561" s="382"/>
      <c r="D1561" s="382"/>
      <c r="J1561" t="s">
        <v>4516</v>
      </c>
    </row>
    <row r="1562" spans="1:10" hidden="1" x14ac:dyDescent="0.25">
      <c r="A1562" t="s">
        <v>4516</v>
      </c>
    </row>
    <row r="1563" spans="1:10" hidden="1" x14ac:dyDescent="0.25">
      <c r="A1563" t="s">
        <v>4516</v>
      </c>
      <c r="B1563" s="382"/>
      <c r="J1563" t="s">
        <v>4516</v>
      </c>
    </row>
    <row r="1564" spans="1:10" hidden="1" x14ac:dyDescent="0.25">
      <c r="A1564" t="s">
        <v>4516</v>
      </c>
    </row>
    <row r="1565" spans="1:10" hidden="1" x14ac:dyDescent="0.25">
      <c r="A1565" t="s">
        <v>4516</v>
      </c>
      <c r="B1565" s="382"/>
      <c r="J1565" t="s">
        <v>4516</v>
      </c>
    </row>
    <row r="1566" spans="1:10" hidden="1" x14ac:dyDescent="0.25">
      <c r="A1566" t="s">
        <v>4516</v>
      </c>
    </row>
    <row r="1567" spans="1:10" hidden="1" x14ac:dyDescent="0.25">
      <c r="A1567" t="s">
        <v>4516</v>
      </c>
      <c r="B1567" s="382"/>
      <c r="J1567" t="s">
        <v>4516</v>
      </c>
    </row>
    <row r="1568" spans="1:10" hidden="1" x14ac:dyDescent="0.25">
      <c r="A1568" t="s">
        <v>4516</v>
      </c>
    </row>
    <row r="1569" spans="1:10" hidden="1" x14ac:dyDescent="0.25">
      <c r="A1569" t="s">
        <v>4516</v>
      </c>
      <c r="B1569" s="382"/>
      <c r="J1569" t="s">
        <v>4516</v>
      </c>
    </row>
    <row r="1570" spans="1:10" hidden="1" x14ac:dyDescent="0.25">
      <c r="A1570" t="s">
        <v>4516</v>
      </c>
    </row>
    <row r="1571" spans="1:10" hidden="1" x14ac:dyDescent="0.25">
      <c r="A1571" t="s">
        <v>4516</v>
      </c>
      <c r="B1571" s="382"/>
      <c r="J1571" t="s">
        <v>4516</v>
      </c>
    </row>
    <row r="1572" spans="1:10" hidden="1" x14ac:dyDescent="0.25">
      <c r="A1572" t="s">
        <v>4516</v>
      </c>
    </row>
    <row r="1573" spans="1:10" hidden="1" x14ac:dyDescent="0.25">
      <c r="A1573" t="s">
        <v>4516</v>
      </c>
      <c r="C1573" s="382"/>
      <c r="D1573" s="382"/>
      <c r="E1573" s="406"/>
      <c r="J1573" t="s">
        <v>4516</v>
      </c>
    </row>
    <row r="1574" spans="1:10" hidden="1" x14ac:dyDescent="0.25">
      <c r="A1574" t="s">
        <v>4516</v>
      </c>
      <c r="C1574" s="382"/>
      <c r="D1574" s="382"/>
      <c r="E1574" s="406"/>
      <c r="J1574" t="s">
        <v>4516</v>
      </c>
    </row>
    <row r="1575" spans="1:10" hidden="1" x14ac:dyDescent="0.25">
      <c r="A1575" t="s">
        <v>4516</v>
      </c>
    </row>
    <row r="1576" spans="1:10" hidden="1" x14ac:dyDescent="0.25">
      <c r="A1576" t="s">
        <v>4516</v>
      </c>
      <c r="C1576" s="382"/>
      <c r="D1576" s="382"/>
      <c r="E1576" s="406"/>
      <c r="J1576" t="s">
        <v>4516</v>
      </c>
    </row>
    <row r="1577" spans="1:10" hidden="1" x14ac:dyDescent="0.25">
      <c r="A1577" t="s">
        <v>4516</v>
      </c>
      <c r="C1577" s="382"/>
      <c r="D1577" s="382"/>
      <c r="E1577" s="406"/>
      <c r="J1577" t="s">
        <v>4516</v>
      </c>
    </row>
    <row r="1578" spans="1:10" hidden="1" x14ac:dyDescent="0.25">
      <c r="A1578" t="s">
        <v>4516</v>
      </c>
      <c r="C1578" s="382"/>
      <c r="D1578" s="382"/>
      <c r="E1578" s="406"/>
      <c r="J1578" t="s">
        <v>4516</v>
      </c>
    </row>
    <row r="1579" spans="1:10" hidden="1" x14ac:dyDescent="0.25">
      <c r="A1579" t="s">
        <v>4516</v>
      </c>
      <c r="C1579" s="382"/>
      <c r="D1579" s="382"/>
      <c r="E1579" s="406"/>
      <c r="J1579" t="s">
        <v>4516</v>
      </c>
    </row>
    <row r="1580" spans="1:10" hidden="1" x14ac:dyDescent="0.25">
      <c r="A1580" t="s">
        <v>4516</v>
      </c>
      <c r="C1580" s="382"/>
      <c r="D1580" s="382"/>
      <c r="E1580" s="406"/>
      <c r="J1580" t="s">
        <v>4516</v>
      </c>
    </row>
    <row r="1581" spans="1:10" hidden="1" x14ac:dyDescent="0.25">
      <c r="A1581" t="s">
        <v>4516</v>
      </c>
      <c r="C1581" s="382"/>
      <c r="D1581" s="382"/>
      <c r="E1581" s="406"/>
      <c r="J1581" t="s">
        <v>4516</v>
      </c>
    </row>
    <row r="1582" spans="1:10" hidden="1" x14ac:dyDescent="0.25">
      <c r="A1582" t="s">
        <v>4516</v>
      </c>
      <c r="B1582" s="382"/>
      <c r="J1582" t="s">
        <v>4516</v>
      </c>
    </row>
    <row r="1583" spans="1:10" hidden="1" x14ac:dyDescent="0.25">
      <c r="A1583" t="s">
        <v>4516</v>
      </c>
    </row>
    <row r="1584" spans="1:10" hidden="1" x14ac:dyDescent="0.25">
      <c r="A1584" t="s">
        <v>4516</v>
      </c>
      <c r="B1584" s="382"/>
      <c r="J1584" t="s">
        <v>4516</v>
      </c>
    </row>
    <row r="1585" spans="1:11" hidden="1" x14ac:dyDescent="0.25">
      <c r="A1585" t="s">
        <v>4516</v>
      </c>
    </row>
    <row r="1586" spans="1:11" hidden="1" x14ac:dyDescent="0.25">
      <c r="A1586" t="s">
        <v>4516</v>
      </c>
      <c r="C1586" s="382"/>
      <c r="D1586" s="382"/>
      <c r="E1586" s="406"/>
      <c r="J1586" t="s">
        <v>4516</v>
      </c>
    </row>
    <row r="1587" spans="1:11" hidden="1" x14ac:dyDescent="0.25">
      <c r="A1587" t="s">
        <v>4516</v>
      </c>
      <c r="C1587" s="382"/>
      <c r="D1587" s="382"/>
      <c r="E1587" s="406"/>
      <c r="J1587" t="s">
        <v>4516</v>
      </c>
    </row>
    <row r="1588" spans="1:11" hidden="1" x14ac:dyDescent="0.25">
      <c r="A1588" t="s">
        <v>4516</v>
      </c>
      <c r="C1588" s="382"/>
      <c r="D1588" s="382"/>
      <c r="E1588" s="406"/>
      <c r="J1588" t="s">
        <v>4516</v>
      </c>
    </row>
    <row r="1589" spans="1:11" hidden="1" x14ac:dyDescent="0.25">
      <c r="A1589" t="s">
        <v>4516</v>
      </c>
      <c r="C1589" s="382"/>
      <c r="D1589" s="382"/>
      <c r="E1589" s="406"/>
      <c r="J1589" t="s">
        <v>4516</v>
      </c>
    </row>
    <row r="1590" spans="1:11" hidden="1" x14ac:dyDescent="0.25">
      <c r="A1590" t="s">
        <v>4516</v>
      </c>
      <c r="C1590" s="382"/>
      <c r="D1590" s="382"/>
      <c r="E1590" s="406"/>
      <c r="J1590" t="s">
        <v>4516</v>
      </c>
    </row>
    <row r="1591" spans="1:11" hidden="1" x14ac:dyDescent="0.25">
      <c r="A1591" t="s">
        <v>4516</v>
      </c>
      <c r="B1591" s="382"/>
      <c r="C1591" s="382"/>
      <c r="D1591" s="382"/>
      <c r="J1591" t="s">
        <v>4516</v>
      </c>
    </row>
    <row r="1592" spans="1:11" hidden="1" x14ac:dyDescent="0.25">
      <c r="A1592" t="s">
        <v>4516</v>
      </c>
    </row>
    <row r="1593" spans="1:11" hidden="1" x14ac:dyDescent="0.25">
      <c r="A1593" t="s">
        <v>4516</v>
      </c>
      <c r="C1593" s="382"/>
      <c r="D1593" s="382"/>
      <c r="E1593" s="406"/>
      <c r="J1593" t="s">
        <v>4516</v>
      </c>
    </row>
    <row r="1594" spans="1:11" hidden="1" x14ac:dyDescent="0.25">
      <c r="A1594" t="s">
        <v>4516</v>
      </c>
      <c r="B1594" s="382"/>
      <c r="C1594" s="382"/>
      <c r="D1594" s="382"/>
      <c r="J1594" t="s">
        <v>4516</v>
      </c>
    </row>
    <row r="1595" spans="1:11" hidden="1" x14ac:dyDescent="0.25">
      <c r="A1595" t="s">
        <v>4516</v>
      </c>
    </row>
    <row r="1596" spans="1:11" hidden="1" x14ac:dyDescent="0.25">
      <c r="A1596" t="s">
        <v>4516</v>
      </c>
      <c r="B1596" s="382"/>
      <c r="J1596" t="s">
        <v>4516</v>
      </c>
      <c r="K1596" s="454">
        <v>0</v>
      </c>
    </row>
    <row r="1597" spans="1:11" hidden="1" x14ac:dyDescent="0.25">
      <c r="A1597" t="s">
        <v>4516</v>
      </c>
    </row>
    <row r="1598" spans="1:11" hidden="1" x14ac:dyDescent="0.25">
      <c r="A1598" t="s">
        <v>4516</v>
      </c>
      <c r="B1598" s="382"/>
      <c r="J1598" t="s">
        <v>4516</v>
      </c>
      <c r="K1598" s="454">
        <v>0</v>
      </c>
    </row>
    <row r="1599" spans="1:11" hidden="1" x14ac:dyDescent="0.25">
      <c r="A1599" t="s">
        <v>4516</v>
      </c>
    </row>
    <row r="1600" spans="1:11" hidden="1" x14ac:dyDescent="0.25">
      <c r="A1600" t="s">
        <v>4516</v>
      </c>
      <c r="B1600" s="382"/>
      <c r="J1600" t="s">
        <v>4516</v>
      </c>
    </row>
    <row r="1601" spans="1:10" hidden="1" x14ac:dyDescent="0.25">
      <c r="A1601" t="s">
        <v>4516</v>
      </c>
    </row>
    <row r="1602" spans="1:10" hidden="1" x14ac:dyDescent="0.25">
      <c r="A1602" t="s">
        <v>4516</v>
      </c>
      <c r="B1602" s="382"/>
      <c r="J1602" t="s">
        <v>4516</v>
      </c>
    </row>
    <row r="1603" spans="1:10" hidden="1" x14ac:dyDescent="0.25">
      <c r="A1603" t="s">
        <v>4516</v>
      </c>
    </row>
    <row r="1604" spans="1:10" hidden="1" x14ac:dyDescent="0.25">
      <c r="A1604" t="s">
        <v>4516</v>
      </c>
      <c r="B1604" s="382"/>
      <c r="J1604" t="s">
        <v>4516</v>
      </c>
    </row>
    <row r="1605" spans="1:10" hidden="1" x14ac:dyDescent="0.25">
      <c r="A1605" t="s">
        <v>4516</v>
      </c>
    </row>
    <row r="1606" spans="1:10" hidden="1" x14ac:dyDescent="0.25">
      <c r="A1606" t="s">
        <v>4516</v>
      </c>
      <c r="B1606" s="382"/>
      <c r="J1606" t="s">
        <v>4516</v>
      </c>
    </row>
    <row r="1607" spans="1:10" hidden="1" x14ac:dyDescent="0.25">
      <c r="A1607" t="s">
        <v>4516</v>
      </c>
    </row>
    <row r="1608" spans="1:10" hidden="1" x14ac:dyDescent="0.25">
      <c r="A1608" t="s">
        <v>4516</v>
      </c>
      <c r="B1608" s="382"/>
      <c r="J1608" t="s">
        <v>4516</v>
      </c>
    </row>
    <row r="1609" spans="1:10" hidden="1" x14ac:dyDescent="0.25">
      <c r="A1609" t="s">
        <v>4516</v>
      </c>
    </row>
    <row r="1610" spans="1:10" hidden="1" x14ac:dyDescent="0.25">
      <c r="A1610" t="s">
        <v>4516</v>
      </c>
      <c r="B1610" s="382"/>
      <c r="J1610" t="s">
        <v>4516</v>
      </c>
    </row>
    <row r="1611" spans="1:10" hidden="1" x14ac:dyDescent="0.25">
      <c r="A1611" t="s">
        <v>4516</v>
      </c>
    </row>
    <row r="1612" spans="1:10" hidden="1" x14ac:dyDescent="0.25">
      <c r="A1612" t="s">
        <v>4516</v>
      </c>
    </row>
    <row r="1613" spans="1:10" hidden="1" x14ac:dyDescent="0.25">
      <c r="A1613" t="s">
        <v>4516</v>
      </c>
      <c r="B1613" s="382"/>
      <c r="J1613" t="s">
        <v>4516</v>
      </c>
    </row>
    <row r="1614" spans="1:10" hidden="1" x14ac:dyDescent="0.25">
      <c r="A1614" t="s">
        <v>4516</v>
      </c>
    </row>
    <row r="1615" spans="1:10" hidden="1" x14ac:dyDescent="0.25">
      <c r="A1615" t="s">
        <v>4516</v>
      </c>
      <c r="B1615" s="382"/>
      <c r="C1615" s="382"/>
      <c r="D1615" s="382"/>
      <c r="J1615" t="s">
        <v>4516</v>
      </c>
    </row>
    <row r="1616" spans="1:10" hidden="1" x14ac:dyDescent="0.25">
      <c r="A1616" t="s">
        <v>4516</v>
      </c>
    </row>
    <row r="1617" spans="1:11" hidden="1" x14ac:dyDescent="0.25">
      <c r="A1617" t="s">
        <v>4516</v>
      </c>
      <c r="B1617" s="382"/>
      <c r="C1617" s="382"/>
      <c r="D1617" s="382"/>
      <c r="J1617" t="s">
        <v>4516</v>
      </c>
    </row>
    <row r="1618" spans="1:11" hidden="1" x14ac:dyDescent="0.25">
      <c r="A1618" t="s">
        <v>4516</v>
      </c>
      <c r="G1618" s="90"/>
      <c r="H1618" s="90"/>
    </row>
    <row r="1619" spans="1:11" hidden="1" x14ac:dyDescent="0.25">
      <c r="A1619" t="s">
        <v>4516</v>
      </c>
      <c r="B1619" s="382"/>
      <c r="C1619" s="382"/>
      <c r="D1619" s="382"/>
      <c r="J1619" t="s">
        <v>4516</v>
      </c>
    </row>
    <row r="1620" spans="1:11" hidden="1" x14ac:dyDescent="0.25">
      <c r="A1620" t="s">
        <v>4516</v>
      </c>
      <c r="G1620" s="90"/>
      <c r="H1620" s="90"/>
    </row>
    <row r="1621" spans="1:11" hidden="1" x14ac:dyDescent="0.25">
      <c r="A1621" t="s">
        <v>4516</v>
      </c>
      <c r="B1621" s="382"/>
      <c r="C1621" s="382"/>
      <c r="D1621" s="382"/>
      <c r="J1621" t="s">
        <v>4516</v>
      </c>
    </row>
    <row r="1622" spans="1:11" hidden="1" x14ac:dyDescent="0.25">
      <c r="A1622" t="s">
        <v>4516</v>
      </c>
      <c r="G1622" s="90"/>
      <c r="H1622" s="90"/>
    </row>
    <row r="1623" spans="1:11" hidden="1" x14ac:dyDescent="0.25">
      <c r="A1623" t="s">
        <v>4516</v>
      </c>
      <c r="B1623" s="382"/>
      <c r="J1623" t="s">
        <v>4516</v>
      </c>
    </row>
    <row r="1624" spans="1:11" hidden="1" x14ac:dyDescent="0.25">
      <c r="A1624" t="s">
        <v>4516</v>
      </c>
      <c r="G1624" s="90"/>
      <c r="H1624" s="90"/>
    </row>
    <row r="1625" spans="1:11" hidden="1" x14ac:dyDescent="0.25">
      <c r="A1625" t="s">
        <v>4516</v>
      </c>
      <c r="C1625" s="382"/>
      <c r="D1625" s="382"/>
      <c r="E1625" s="406"/>
      <c r="J1625" t="s">
        <v>4516</v>
      </c>
      <c r="K1625" s="454">
        <v>0</v>
      </c>
    </row>
    <row r="1626" spans="1:11" hidden="1" x14ac:dyDescent="0.25">
      <c r="A1626" t="s">
        <v>4516</v>
      </c>
      <c r="C1626" s="382"/>
      <c r="D1626" s="382"/>
      <c r="E1626" s="406"/>
      <c r="J1626" t="s">
        <v>4516</v>
      </c>
      <c r="K1626" s="454">
        <v>0</v>
      </c>
    </row>
    <row r="1627" spans="1:11" hidden="1" x14ac:dyDescent="0.25">
      <c r="A1627" t="s">
        <v>4516</v>
      </c>
      <c r="B1627" s="382"/>
      <c r="J1627" t="s">
        <v>4516</v>
      </c>
      <c r="K1627" s="454">
        <v>0</v>
      </c>
    </row>
    <row r="1628" spans="1:11" hidden="1" x14ac:dyDescent="0.25">
      <c r="A1628" t="s">
        <v>4516</v>
      </c>
    </row>
    <row r="1629" spans="1:11" hidden="1" x14ac:dyDescent="0.25">
      <c r="A1629" t="s">
        <v>4516</v>
      </c>
      <c r="B1629" s="382"/>
      <c r="J1629" t="s">
        <v>4516</v>
      </c>
      <c r="K1629" s="454">
        <v>0</v>
      </c>
    </row>
    <row r="1630" spans="1:11" hidden="1" x14ac:dyDescent="0.25">
      <c r="A1630" t="s">
        <v>4516</v>
      </c>
    </row>
    <row r="1631" spans="1:11" hidden="1" x14ac:dyDescent="0.25">
      <c r="A1631" t="s">
        <v>4516</v>
      </c>
      <c r="B1631" s="382"/>
      <c r="J1631" t="s">
        <v>4516</v>
      </c>
      <c r="K1631" s="454">
        <v>0</v>
      </c>
    </row>
    <row r="1632" spans="1:11" hidden="1" x14ac:dyDescent="0.25">
      <c r="A1632" t="s">
        <v>4516</v>
      </c>
    </row>
    <row r="1633" spans="1:11" hidden="1" x14ac:dyDescent="0.25">
      <c r="A1633" t="s">
        <v>4516</v>
      </c>
      <c r="C1633" s="382"/>
      <c r="D1633" s="382"/>
      <c r="E1633" s="406"/>
      <c r="J1633" t="s">
        <v>4516</v>
      </c>
      <c r="K1633" s="454">
        <v>0</v>
      </c>
    </row>
    <row r="1634" spans="1:11" hidden="1" x14ac:dyDescent="0.25">
      <c r="A1634" t="s">
        <v>4516</v>
      </c>
      <c r="B1634" s="382"/>
      <c r="J1634" t="s">
        <v>4516</v>
      </c>
      <c r="K1634" s="454">
        <v>0</v>
      </c>
    </row>
    <row r="1635" spans="1:11" hidden="1" x14ac:dyDescent="0.25">
      <c r="A1635" t="s">
        <v>4516</v>
      </c>
    </row>
    <row r="1636" spans="1:11" hidden="1" x14ac:dyDescent="0.25">
      <c r="A1636" t="s">
        <v>4516</v>
      </c>
      <c r="B1636" s="382"/>
      <c r="C1636" s="382"/>
      <c r="D1636" s="382"/>
      <c r="J1636" t="s">
        <v>4516</v>
      </c>
      <c r="K1636" s="454">
        <v>0</v>
      </c>
    </row>
    <row r="1637" spans="1:11" hidden="1" x14ac:dyDescent="0.25">
      <c r="A1637" t="s">
        <v>4516</v>
      </c>
    </row>
    <row r="1638" spans="1:11" hidden="1" x14ac:dyDescent="0.25">
      <c r="A1638" t="s">
        <v>4516</v>
      </c>
      <c r="B1638" s="382"/>
      <c r="C1638" s="382"/>
      <c r="D1638" s="382"/>
      <c r="J1638" t="s">
        <v>4516</v>
      </c>
      <c r="K1638" s="454">
        <v>0</v>
      </c>
    </row>
    <row r="1639" spans="1:11" hidden="1" x14ac:dyDescent="0.25">
      <c r="A1639" t="s">
        <v>4516</v>
      </c>
    </row>
    <row r="1640" spans="1:11" hidden="1" x14ac:dyDescent="0.25">
      <c r="A1640" t="s">
        <v>4516</v>
      </c>
      <c r="B1640" s="382"/>
      <c r="J1640" t="s">
        <v>4516</v>
      </c>
      <c r="K1640" s="454">
        <v>0</v>
      </c>
    </row>
    <row r="1641" spans="1:11" hidden="1" x14ac:dyDescent="0.25">
      <c r="A1641" t="s">
        <v>4516</v>
      </c>
    </row>
    <row r="1642" spans="1:11" hidden="1" x14ac:dyDescent="0.25">
      <c r="A1642" t="s">
        <v>4516</v>
      </c>
      <c r="B1642" s="382"/>
      <c r="J1642" t="s">
        <v>4516</v>
      </c>
      <c r="K1642" s="454">
        <v>0</v>
      </c>
    </row>
    <row r="1643" spans="1:11" hidden="1" x14ac:dyDescent="0.25">
      <c r="A1643" t="s">
        <v>4516</v>
      </c>
    </row>
    <row r="1644" spans="1:11" hidden="1" x14ac:dyDescent="0.25">
      <c r="A1644" t="s">
        <v>4516</v>
      </c>
      <c r="B1644" s="382"/>
      <c r="J1644" t="s">
        <v>4516</v>
      </c>
    </row>
    <row r="1645" spans="1:11" hidden="1" x14ac:dyDescent="0.25">
      <c r="A1645" t="s">
        <v>4516</v>
      </c>
    </row>
    <row r="1646" spans="1:11" hidden="1" x14ac:dyDescent="0.25">
      <c r="A1646" t="s">
        <v>4516</v>
      </c>
      <c r="B1646" s="382"/>
      <c r="J1646" t="s">
        <v>4516</v>
      </c>
    </row>
    <row r="1647" spans="1:11" hidden="1" x14ac:dyDescent="0.25">
      <c r="A1647" t="s">
        <v>4516</v>
      </c>
    </row>
    <row r="1648" spans="1:11" hidden="1" x14ac:dyDescent="0.25">
      <c r="A1648" t="s">
        <v>4516</v>
      </c>
      <c r="C1648" s="382"/>
      <c r="D1648" s="382"/>
      <c r="E1648" s="406"/>
      <c r="J1648" t="s">
        <v>4516</v>
      </c>
    </row>
    <row r="1649" spans="1:10" hidden="1" x14ac:dyDescent="0.25">
      <c r="A1649" t="s">
        <v>4516</v>
      </c>
      <c r="B1649" s="382"/>
      <c r="C1649" s="382"/>
      <c r="D1649" s="382"/>
      <c r="J1649" t="s">
        <v>4516</v>
      </c>
    </row>
    <row r="1650" spans="1:10" hidden="1" x14ac:dyDescent="0.25">
      <c r="A1650" t="s">
        <v>4516</v>
      </c>
    </row>
    <row r="1651" spans="1:10" hidden="1" x14ac:dyDescent="0.25">
      <c r="A1651" t="s">
        <v>4516</v>
      </c>
      <c r="B1651" s="382"/>
      <c r="J1651" t="s">
        <v>4516</v>
      </c>
    </row>
    <row r="1652" spans="1:10" hidden="1" x14ac:dyDescent="0.25">
      <c r="A1652" t="s">
        <v>4516</v>
      </c>
    </row>
    <row r="1653" spans="1:10" hidden="1" x14ac:dyDescent="0.25">
      <c r="A1653" t="s">
        <v>4516</v>
      </c>
      <c r="C1653" s="382"/>
      <c r="D1653" s="382"/>
      <c r="E1653" s="406"/>
      <c r="J1653" t="s">
        <v>4516</v>
      </c>
    </row>
    <row r="1654" spans="1:10" hidden="1" x14ac:dyDescent="0.25">
      <c r="A1654" t="s">
        <v>4516</v>
      </c>
    </row>
    <row r="1655" spans="1:10" hidden="1" x14ac:dyDescent="0.25">
      <c r="A1655" t="s">
        <v>4516</v>
      </c>
      <c r="G1655" s="90"/>
    </row>
    <row r="1656" spans="1:10" hidden="1" x14ac:dyDescent="0.25">
      <c r="A1656" t="s">
        <v>4516</v>
      </c>
      <c r="B1656" s="382"/>
      <c r="J1656" t="s">
        <v>4516</v>
      </c>
    </row>
    <row r="1657" spans="1:10" hidden="1" x14ac:dyDescent="0.25">
      <c r="A1657" t="s">
        <v>4516</v>
      </c>
    </row>
    <row r="1658" spans="1:10" hidden="1" x14ac:dyDescent="0.25">
      <c r="A1658" t="s">
        <v>4516</v>
      </c>
    </row>
    <row r="1659" spans="1:10" hidden="1" x14ac:dyDescent="0.25">
      <c r="A1659" t="s">
        <v>4516</v>
      </c>
      <c r="B1659" s="382"/>
      <c r="J1659" t="s">
        <v>4516</v>
      </c>
    </row>
    <row r="1660" spans="1:10" hidden="1" x14ac:dyDescent="0.25">
      <c r="A1660" t="s">
        <v>4516</v>
      </c>
    </row>
    <row r="1661" spans="1:10" hidden="1" x14ac:dyDescent="0.25">
      <c r="A1661" t="s">
        <v>4516</v>
      </c>
      <c r="B1661" s="382"/>
      <c r="J1661" t="s">
        <v>4516</v>
      </c>
    </row>
    <row r="1662" spans="1:10" hidden="1" x14ac:dyDescent="0.25">
      <c r="A1662" t="s">
        <v>4516</v>
      </c>
    </row>
    <row r="1663" spans="1:10" hidden="1" x14ac:dyDescent="0.25">
      <c r="A1663" t="s">
        <v>4516</v>
      </c>
      <c r="B1663" s="382"/>
      <c r="J1663" t="s">
        <v>4516</v>
      </c>
    </row>
    <row r="1664" spans="1:10" hidden="1" x14ac:dyDescent="0.25">
      <c r="A1664" t="s">
        <v>4516</v>
      </c>
    </row>
    <row r="1665" spans="1:10" hidden="1" x14ac:dyDescent="0.25">
      <c r="A1665" t="s">
        <v>4516</v>
      </c>
      <c r="B1665" s="382"/>
      <c r="C1665" s="382"/>
      <c r="D1665" s="382"/>
      <c r="J1665" t="s">
        <v>4516</v>
      </c>
    </row>
    <row r="1666" spans="1:10" hidden="1" x14ac:dyDescent="0.25">
      <c r="A1666" t="s">
        <v>4516</v>
      </c>
    </row>
    <row r="1667" spans="1:10" hidden="1" x14ac:dyDescent="0.25">
      <c r="A1667" t="s">
        <v>4516</v>
      </c>
      <c r="B1667" s="382"/>
      <c r="C1667" s="382"/>
      <c r="D1667" s="382"/>
      <c r="J1667" t="s">
        <v>4516</v>
      </c>
    </row>
    <row r="1668" spans="1:10" hidden="1" x14ac:dyDescent="0.25">
      <c r="A1668" t="s">
        <v>4516</v>
      </c>
    </row>
    <row r="1669" spans="1:10" hidden="1" x14ac:dyDescent="0.25">
      <c r="A1669" t="s">
        <v>4516</v>
      </c>
      <c r="C1669" s="382"/>
      <c r="D1669" s="382"/>
      <c r="E1669" s="406"/>
      <c r="J1669" t="s">
        <v>4516</v>
      </c>
    </row>
    <row r="1670" spans="1:10" hidden="1" x14ac:dyDescent="0.25">
      <c r="A1670" t="s">
        <v>4516</v>
      </c>
      <c r="B1670" s="382"/>
      <c r="J1670" t="s">
        <v>4516</v>
      </c>
    </row>
    <row r="1671" spans="1:10" hidden="1" x14ac:dyDescent="0.25">
      <c r="A1671" t="s">
        <v>4516</v>
      </c>
    </row>
    <row r="1672" spans="1:10" hidden="1" x14ac:dyDescent="0.25">
      <c r="A1672" t="s">
        <v>4516</v>
      </c>
      <c r="B1672" s="382"/>
      <c r="C1672" s="382"/>
      <c r="D1672" s="382"/>
      <c r="J1672" t="s">
        <v>4516</v>
      </c>
    </row>
    <row r="1673" spans="1:10" hidden="1" x14ac:dyDescent="0.25">
      <c r="A1673" t="s">
        <v>4516</v>
      </c>
    </row>
    <row r="1674" spans="1:10" hidden="1" x14ac:dyDescent="0.25">
      <c r="A1674" t="s">
        <v>4516</v>
      </c>
      <c r="B1674" s="382"/>
      <c r="J1674" t="s">
        <v>4516</v>
      </c>
    </row>
    <row r="1675" spans="1:10" hidden="1" x14ac:dyDescent="0.25">
      <c r="A1675" t="s">
        <v>4516</v>
      </c>
    </row>
    <row r="1676" spans="1:10" hidden="1" x14ac:dyDescent="0.25">
      <c r="A1676" t="s">
        <v>4516</v>
      </c>
      <c r="C1676" s="382"/>
      <c r="D1676" s="382"/>
      <c r="E1676" s="406"/>
      <c r="J1676" t="s">
        <v>4516</v>
      </c>
    </row>
    <row r="1677" spans="1:10" hidden="1" x14ac:dyDescent="0.25">
      <c r="A1677" t="s">
        <v>4516</v>
      </c>
      <c r="B1677" s="382"/>
      <c r="J1677" t="s">
        <v>4516</v>
      </c>
    </row>
    <row r="1678" spans="1:10" hidden="1" x14ac:dyDescent="0.25">
      <c r="A1678" t="s">
        <v>4516</v>
      </c>
    </row>
    <row r="1679" spans="1:10" hidden="1" x14ac:dyDescent="0.25">
      <c r="A1679" t="s">
        <v>4516</v>
      </c>
      <c r="B1679" s="382"/>
      <c r="C1679" s="382"/>
      <c r="D1679" s="382"/>
      <c r="J1679" t="s">
        <v>4516</v>
      </c>
    </row>
    <row r="1680" spans="1:10" hidden="1" x14ac:dyDescent="0.25">
      <c r="A1680" t="s">
        <v>4516</v>
      </c>
    </row>
    <row r="1681" spans="1:10" hidden="1" x14ac:dyDescent="0.25">
      <c r="A1681" t="s">
        <v>4516</v>
      </c>
      <c r="C1681" s="382"/>
      <c r="D1681" s="382"/>
      <c r="E1681" s="406"/>
      <c r="J1681" t="s">
        <v>4516</v>
      </c>
    </row>
    <row r="1682" spans="1:10" hidden="1" x14ac:dyDescent="0.25">
      <c r="A1682" t="s">
        <v>4516</v>
      </c>
      <c r="C1682" s="382"/>
      <c r="D1682" s="382"/>
      <c r="E1682" s="406"/>
      <c r="J1682" t="s">
        <v>4516</v>
      </c>
    </row>
    <row r="1683" spans="1:10" hidden="1" x14ac:dyDescent="0.25">
      <c r="A1683" t="s">
        <v>4516</v>
      </c>
      <c r="C1683" s="382"/>
      <c r="D1683" s="382"/>
      <c r="E1683" s="406"/>
      <c r="J1683" t="s">
        <v>4516</v>
      </c>
    </row>
    <row r="1684" spans="1:10" hidden="1" x14ac:dyDescent="0.25">
      <c r="A1684" t="s">
        <v>4516</v>
      </c>
      <c r="C1684" s="382"/>
      <c r="D1684" s="382"/>
      <c r="E1684" s="406"/>
      <c r="J1684" t="s">
        <v>4516</v>
      </c>
    </row>
    <row r="1685" spans="1:10" hidden="1" x14ac:dyDescent="0.25">
      <c r="A1685" t="s">
        <v>4516</v>
      </c>
      <c r="C1685" s="382"/>
      <c r="D1685" s="382"/>
      <c r="E1685" s="406"/>
      <c r="J1685" t="s">
        <v>4516</v>
      </c>
    </row>
    <row r="1686" spans="1:10" hidden="1" x14ac:dyDescent="0.25">
      <c r="A1686" t="s">
        <v>4516</v>
      </c>
      <c r="C1686" s="382"/>
      <c r="D1686" s="382"/>
      <c r="E1686" s="406"/>
      <c r="J1686" t="s">
        <v>4516</v>
      </c>
    </row>
    <row r="1687" spans="1:10" hidden="1" x14ac:dyDescent="0.25">
      <c r="A1687" t="s">
        <v>4516</v>
      </c>
      <c r="C1687" s="382"/>
      <c r="D1687" s="382"/>
      <c r="E1687" s="406"/>
      <c r="J1687" t="s">
        <v>4516</v>
      </c>
    </row>
    <row r="1688" spans="1:10" hidden="1" x14ac:dyDescent="0.25">
      <c r="A1688" t="s">
        <v>4516</v>
      </c>
      <c r="C1688" s="382"/>
      <c r="D1688" s="382"/>
      <c r="E1688" s="406"/>
      <c r="J1688" t="s">
        <v>4516</v>
      </c>
    </row>
    <row r="1689" spans="1:10" hidden="1" x14ac:dyDescent="0.25">
      <c r="A1689" t="s">
        <v>4516</v>
      </c>
      <c r="C1689" s="382"/>
      <c r="D1689" s="382"/>
      <c r="E1689" s="406"/>
      <c r="J1689" t="s">
        <v>4516</v>
      </c>
    </row>
    <row r="1690" spans="1:10" hidden="1" x14ac:dyDescent="0.25">
      <c r="A1690" t="s">
        <v>4516</v>
      </c>
      <c r="C1690" s="382"/>
      <c r="E1690" s="382"/>
      <c r="J1690" t="s">
        <v>4516</v>
      </c>
    </row>
    <row r="1691" spans="1:10" hidden="1" x14ac:dyDescent="0.25">
      <c r="A1691" t="s">
        <v>4516</v>
      </c>
    </row>
    <row r="1692" spans="1:10" hidden="1" x14ac:dyDescent="0.25">
      <c r="A1692" t="s">
        <v>4516</v>
      </c>
      <c r="B1692" s="382"/>
      <c r="C1692" s="382"/>
      <c r="D1692" s="382"/>
      <c r="J1692" t="s">
        <v>4516</v>
      </c>
    </row>
    <row r="1693" spans="1:10" hidden="1" x14ac:dyDescent="0.25">
      <c r="A1693" t="s">
        <v>4516</v>
      </c>
    </row>
    <row r="1694" spans="1:10" hidden="1" x14ac:dyDescent="0.25">
      <c r="A1694" t="s">
        <v>4516</v>
      </c>
      <c r="B1694" s="382"/>
      <c r="J1694" t="s">
        <v>4516</v>
      </c>
    </row>
    <row r="1695" spans="1:10" hidden="1" x14ac:dyDescent="0.25">
      <c r="A1695" t="s">
        <v>4516</v>
      </c>
    </row>
    <row r="1696" spans="1:10" hidden="1" x14ac:dyDescent="0.25">
      <c r="A1696" t="s">
        <v>4516</v>
      </c>
      <c r="B1696" s="382"/>
      <c r="C1696" s="382"/>
      <c r="D1696" s="382"/>
      <c r="J1696" t="s">
        <v>4516</v>
      </c>
    </row>
    <row r="1697" spans="1:10" hidden="1" x14ac:dyDescent="0.25">
      <c r="A1697" t="s">
        <v>4516</v>
      </c>
    </row>
    <row r="1698" spans="1:10" hidden="1" x14ac:dyDescent="0.25">
      <c r="A1698" t="s">
        <v>4516</v>
      </c>
      <c r="C1698" s="382"/>
      <c r="D1698" s="382"/>
      <c r="E1698" s="406"/>
      <c r="J1698" t="s">
        <v>4516</v>
      </c>
    </row>
    <row r="1699" spans="1:10" hidden="1" x14ac:dyDescent="0.25">
      <c r="A1699" t="s">
        <v>4516</v>
      </c>
    </row>
    <row r="1700" spans="1:10" hidden="1" x14ac:dyDescent="0.25">
      <c r="A1700" t="s">
        <v>4516</v>
      </c>
      <c r="C1700" s="382"/>
      <c r="D1700" s="382"/>
      <c r="E1700" s="406"/>
      <c r="J1700" t="s">
        <v>4516</v>
      </c>
    </row>
    <row r="1701" spans="1:10" hidden="1" x14ac:dyDescent="0.25">
      <c r="A1701" t="s">
        <v>4516</v>
      </c>
    </row>
    <row r="1702" spans="1:10" hidden="1" x14ac:dyDescent="0.25">
      <c r="A1702" t="s">
        <v>4516</v>
      </c>
      <c r="C1702" s="382"/>
      <c r="D1702" s="382"/>
      <c r="E1702" s="406"/>
      <c r="J1702" t="s">
        <v>4516</v>
      </c>
    </row>
    <row r="1703" spans="1:10" hidden="1" x14ac:dyDescent="0.25">
      <c r="A1703" t="s">
        <v>4516</v>
      </c>
      <c r="B1703" s="382"/>
      <c r="C1703" s="382"/>
      <c r="D1703" s="382"/>
      <c r="J1703" t="s">
        <v>4516</v>
      </c>
    </row>
    <row r="1704" spans="1:10" hidden="1" x14ac:dyDescent="0.25">
      <c r="A1704" t="s">
        <v>4516</v>
      </c>
    </row>
    <row r="1705" spans="1:10" hidden="1" x14ac:dyDescent="0.25">
      <c r="A1705" t="s">
        <v>4516</v>
      </c>
      <c r="B1705" s="382"/>
      <c r="J1705" t="s">
        <v>4516</v>
      </c>
    </row>
    <row r="1706" spans="1:10" hidden="1" x14ac:dyDescent="0.25">
      <c r="A1706" t="s">
        <v>4516</v>
      </c>
    </row>
    <row r="1707" spans="1:10" hidden="1" x14ac:dyDescent="0.25">
      <c r="A1707" t="s">
        <v>4516</v>
      </c>
      <c r="B1707" s="382"/>
      <c r="J1707" t="s">
        <v>4516</v>
      </c>
    </row>
    <row r="1708" spans="1:10" hidden="1" x14ac:dyDescent="0.25">
      <c r="A1708" t="s">
        <v>4516</v>
      </c>
    </row>
    <row r="1709" spans="1:10" hidden="1" x14ac:dyDescent="0.25">
      <c r="A1709" t="s">
        <v>4516</v>
      </c>
      <c r="B1709" s="382"/>
      <c r="J1709" t="s">
        <v>4516</v>
      </c>
    </row>
    <row r="1710" spans="1:10" hidden="1" x14ac:dyDescent="0.25">
      <c r="A1710" t="s">
        <v>4516</v>
      </c>
    </row>
    <row r="1711" spans="1:10" hidden="1" x14ac:dyDescent="0.25">
      <c r="A1711" t="s">
        <v>4516</v>
      </c>
      <c r="B1711" s="382"/>
      <c r="J1711" t="s">
        <v>4516</v>
      </c>
    </row>
    <row r="1712" spans="1:10" hidden="1" x14ac:dyDescent="0.25">
      <c r="A1712" t="s">
        <v>4516</v>
      </c>
    </row>
    <row r="1713" spans="1:10" hidden="1" x14ac:dyDescent="0.25">
      <c r="A1713" t="s">
        <v>4516</v>
      </c>
      <c r="B1713" s="382"/>
      <c r="J1713" t="s">
        <v>4516</v>
      </c>
    </row>
    <row r="1714" spans="1:10" hidden="1" x14ac:dyDescent="0.25">
      <c r="A1714" t="s">
        <v>4516</v>
      </c>
    </row>
    <row r="1715" spans="1:10" hidden="1" x14ac:dyDescent="0.25">
      <c r="A1715" t="s">
        <v>4516</v>
      </c>
      <c r="C1715" s="382"/>
      <c r="D1715" s="382"/>
      <c r="E1715" s="406"/>
      <c r="J1715" t="s">
        <v>4516</v>
      </c>
    </row>
    <row r="1716" spans="1:10" hidden="1" x14ac:dyDescent="0.25">
      <c r="A1716" t="s">
        <v>4516</v>
      </c>
    </row>
    <row r="1717" spans="1:10" hidden="1" x14ac:dyDescent="0.25">
      <c r="A1717" t="s">
        <v>4516</v>
      </c>
      <c r="C1717" s="382"/>
      <c r="D1717" s="382"/>
      <c r="E1717" s="406"/>
      <c r="J1717" t="s">
        <v>4516</v>
      </c>
    </row>
    <row r="1718" spans="1:10" hidden="1" x14ac:dyDescent="0.25">
      <c r="A1718" t="s">
        <v>4516</v>
      </c>
      <c r="C1718" s="382"/>
      <c r="D1718" s="382"/>
      <c r="E1718" s="406"/>
      <c r="J1718" t="s">
        <v>4516</v>
      </c>
    </row>
    <row r="1719" spans="1:10" hidden="1" x14ac:dyDescent="0.25">
      <c r="A1719" t="s">
        <v>4516</v>
      </c>
      <c r="C1719" s="382"/>
      <c r="D1719" s="382"/>
      <c r="E1719" s="406"/>
      <c r="J1719" t="s">
        <v>4516</v>
      </c>
    </row>
    <row r="1720" spans="1:10" hidden="1" x14ac:dyDescent="0.25">
      <c r="A1720" t="s">
        <v>4516</v>
      </c>
      <c r="C1720" s="382"/>
      <c r="D1720" s="382"/>
      <c r="E1720" s="406"/>
      <c r="J1720" t="s">
        <v>4516</v>
      </c>
    </row>
    <row r="1721" spans="1:10" hidden="1" x14ac:dyDescent="0.25">
      <c r="A1721" t="s">
        <v>4516</v>
      </c>
      <c r="B1721" s="382"/>
      <c r="C1721" s="382"/>
      <c r="D1721" s="382"/>
      <c r="J1721" t="s">
        <v>4516</v>
      </c>
    </row>
    <row r="1722" spans="1:10" hidden="1" x14ac:dyDescent="0.25">
      <c r="A1722" t="s">
        <v>4516</v>
      </c>
    </row>
    <row r="1723" spans="1:10" hidden="1" x14ac:dyDescent="0.25">
      <c r="A1723" t="s">
        <v>4516</v>
      </c>
      <c r="B1723" s="382"/>
      <c r="J1723" t="s">
        <v>4516</v>
      </c>
    </row>
    <row r="1724" spans="1:10" hidden="1" x14ac:dyDescent="0.25">
      <c r="A1724" t="s">
        <v>4516</v>
      </c>
    </row>
    <row r="1725" spans="1:10" hidden="1" x14ac:dyDescent="0.25">
      <c r="A1725" t="s">
        <v>4516</v>
      </c>
      <c r="B1725" s="382"/>
      <c r="J1725" t="s">
        <v>4516</v>
      </c>
    </row>
    <row r="1726" spans="1:10" hidden="1" x14ac:dyDescent="0.25">
      <c r="A1726" t="s">
        <v>4516</v>
      </c>
    </row>
    <row r="1727" spans="1:10" hidden="1" x14ac:dyDescent="0.25">
      <c r="A1727" t="s">
        <v>4516</v>
      </c>
      <c r="B1727" s="382"/>
      <c r="J1727" t="s">
        <v>4516</v>
      </c>
    </row>
    <row r="1728" spans="1:10" hidden="1" x14ac:dyDescent="0.25">
      <c r="A1728" t="s">
        <v>4516</v>
      </c>
    </row>
    <row r="1729" spans="1:10" hidden="1" x14ac:dyDescent="0.25">
      <c r="A1729" t="s">
        <v>4516</v>
      </c>
      <c r="B1729" s="382"/>
      <c r="J1729" t="s">
        <v>4516</v>
      </c>
    </row>
    <row r="1730" spans="1:10" hidden="1" x14ac:dyDescent="0.25">
      <c r="A1730" t="s">
        <v>4516</v>
      </c>
    </row>
    <row r="1731" spans="1:10" hidden="1" x14ac:dyDescent="0.25">
      <c r="A1731" t="s">
        <v>4516</v>
      </c>
      <c r="B1731" s="382"/>
      <c r="J1731" t="s">
        <v>4516</v>
      </c>
    </row>
    <row r="1732" spans="1:10" hidden="1" x14ac:dyDescent="0.25">
      <c r="A1732" t="s">
        <v>4516</v>
      </c>
    </row>
    <row r="1733" spans="1:10" hidden="1" x14ac:dyDescent="0.25">
      <c r="A1733" t="s">
        <v>4516</v>
      </c>
      <c r="B1733" s="382"/>
      <c r="J1733" t="s">
        <v>4516</v>
      </c>
    </row>
    <row r="1734" spans="1:10" hidden="1" x14ac:dyDescent="0.25">
      <c r="A1734" t="s">
        <v>4516</v>
      </c>
    </row>
    <row r="1735" spans="1:10" hidden="1" x14ac:dyDescent="0.25">
      <c r="A1735" t="s">
        <v>4516</v>
      </c>
      <c r="B1735" s="382"/>
      <c r="J1735" t="s">
        <v>4516</v>
      </c>
    </row>
    <row r="1736" spans="1:10" hidden="1" x14ac:dyDescent="0.25">
      <c r="A1736" t="s">
        <v>4516</v>
      </c>
    </row>
    <row r="1737" spans="1:10" hidden="1" x14ac:dyDescent="0.25">
      <c r="A1737" t="s">
        <v>4516</v>
      </c>
      <c r="B1737" s="382"/>
      <c r="J1737" t="s">
        <v>4516</v>
      </c>
    </row>
    <row r="1738" spans="1:10" hidden="1" x14ac:dyDescent="0.25">
      <c r="A1738" t="s">
        <v>4516</v>
      </c>
    </row>
    <row r="1739" spans="1:10" hidden="1" x14ac:dyDescent="0.25">
      <c r="A1739" t="s">
        <v>4516</v>
      </c>
      <c r="B1739" s="382"/>
      <c r="J1739" t="s">
        <v>4516</v>
      </c>
    </row>
    <row r="1740" spans="1:10" hidden="1" x14ac:dyDescent="0.25">
      <c r="A1740" t="s">
        <v>4516</v>
      </c>
    </row>
    <row r="1741" spans="1:10" hidden="1" x14ac:dyDescent="0.25">
      <c r="A1741" t="s">
        <v>4516</v>
      </c>
      <c r="B1741" s="382"/>
      <c r="J1741" t="s">
        <v>4516</v>
      </c>
    </row>
    <row r="1742" spans="1:10" hidden="1" x14ac:dyDescent="0.25">
      <c r="A1742" t="s">
        <v>4516</v>
      </c>
    </row>
    <row r="1743" spans="1:10" hidden="1" x14ac:dyDescent="0.25">
      <c r="A1743" t="s">
        <v>4516</v>
      </c>
      <c r="B1743" s="382"/>
      <c r="J1743" t="s">
        <v>4516</v>
      </c>
    </row>
    <row r="1744" spans="1:10" hidden="1" x14ac:dyDescent="0.25">
      <c r="A1744" t="s">
        <v>4516</v>
      </c>
    </row>
    <row r="1745" spans="1:10" hidden="1" x14ac:dyDescent="0.25">
      <c r="A1745" t="s">
        <v>4516</v>
      </c>
      <c r="B1745" s="382"/>
      <c r="J1745" t="s">
        <v>4516</v>
      </c>
    </row>
    <row r="1746" spans="1:10" hidden="1" x14ac:dyDescent="0.25">
      <c r="A1746" t="s">
        <v>4516</v>
      </c>
    </row>
    <row r="1747" spans="1:10" hidden="1" x14ac:dyDescent="0.25">
      <c r="A1747" t="s">
        <v>4516</v>
      </c>
      <c r="B1747" s="382"/>
      <c r="J1747" t="s">
        <v>4516</v>
      </c>
    </row>
    <row r="1748" spans="1:10" hidden="1" x14ac:dyDescent="0.25">
      <c r="A1748" t="s">
        <v>4516</v>
      </c>
    </row>
    <row r="1749" spans="1:10" hidden="1" x14ac:dyDescent="0.25">
      <c r="A1749" t="s">
        <v>4516</v>
      </c>
      <c r="B1749" s="382"/>
      <c r="J1749" t="s">
        <v>4516</v>
      </c>
    </row>
    <row r="1750" spans="1:10" hidden="1" x14ac:dyDescent="0.25">
      <c r="A1750" t="s">
        <v>4516</v>
      </c>
    </row>
    <row r="1751" spans="1:10" hidden="1" x14ac:dyDescent="0.25">
      <c r="A1751" t="s">
        <v>4516</v>
      </c>
      <c r="C1751" s="382"/>
      <c r="D1751" s="382"/>
      <c r="J1751" t="s">
        <v>4516</v>
      </c>
    </row>
    <row r="1752" spans="1:10" hidden="1" x14ac:dyDescent="0.25">
      <c r="A1752" t="s">
        <v>4516</v>
      </c>
      <c r="B1752" s="382"/>
      <c r="J1752" t="s">
        <v>4516</v>
      </c>
    </row>
    <row r="1753" spans="1:10" hidden="1" x14ac:dyDescent="0.25">
      <c r="A1753" t="s">
        <v>4516</v>
      </c>
    </row>
    <row r="1754" spans="1:10" hidden="1" x14ac:dyDescent="0.25">
      <c r="A1754" t="s">
        <v>4516</v>
      </c>
      <c r="B1754" s="382"/>
      <c r="J1754" t="s">
        <v>4516</v>
      </c>
    </row>
    <row r="1755" spans="1:10" hidden="1" x14ac:dyDescent="0.25">
      <c r="A1755" t="s">
        <v>4516</v>
      </c>
    </row>
    <row r="1756" spans="1:10" hidden="1" x14ac:dyDescent="0.25">
      <c r="A1756" t="s">
        <v>4516</v>
      </c>
      <c r="B1756" s="382"/>
      <c r="J1756" t="s">
        <v>4516</v>
      </c>
    </row>
    <row r="1757" spans="1:10" hidden="1" x14ac:dyDescent="0.25">
      <c r="A1757" t="s">
        <v>4516</v>
      </c>
    </row>
    <row r="1758" spans="1:10" hidden="1" x14ac:dyDescent="0.25">
      <c r="A1758" t="s">
        <v>4516</v>
      </c>
      <c r="B1758" s="382"/>
      <c r="J1758" t="s">
        <v>4516</v>
      </c>
    </row>
    <row r="1759" spans="1:10" hidden="1" x14ac:dyDescent="0.25">
      <c r="A1759" t="s">
        <v>4516</v>
      </c>
    </row>
    <row r="1760" spans="1:10" hidden="1" x14ac:dyDescent="0.25">
      <c r="A1760" t="s">
        <v>4516</v>
      </c>
      <c r="B1760" s="382"/>
      <c r="J1760" t="s">
        <v>4516</v>
      </c>
    </row>
    <row r="1761" spans="1:10" hidden="1" x14ac:dyDescent="0.25">
      <c r="A1761" t="s">
        <v>4516</v>
      </c>
    </row>
    <row r="1762" spans="1:10" hidden="1" x14ac:dyDescent="0.25">
      <c r="A1762" t="s">
        <v>4516</v>
      </c>
      <c r="B1762" s="382"/>
      <c r="J1762" t="s">
        <v>4516</v>
      </c>
    </row>
    <row r="1763" spans="1:10" hidden="1" x14ac:dyDescent="0.25">
      <c r="A1763" t="s">
        <v>4516</v>
      </c>
    </row>
    <row r="1764" spans="1:10" hidden="1" x14ac:dyDescent="0.25">
      <c r="A1764" t="s">
        <v>4516</v>
      </c>
      <c r="B1764" s="382"/>
      <c r="J1764" t="s">
        <v>4516</v>
      </c>
    </row>
    <row r="1765" spans="1:10" hidden="1" x14ac:dyDescent="0.25">
      <c r="A1765" t="s">
        <v>4516</v>
      </c>
    </row>
    <row r="1766" spans="1:10" hidden="1" x14ac:dyDescent="0.25">
      <c r="A1766" t="s">
        <v>4516</v>
      </c>
      <c r="B1766" s="382"/>
      <c r="C1766" s="382"/>
      <c r="D1766" s="382"/>
      <c r="J1766" t="s">
        <v>4516</v>
      </c>
    </row>
    <row r="1767" spans="1:10" hidden="1" x14ac:dyDescent="0.25">
      <c r="A1767" t="s">
        <v>4516</v>
      </c>
    </row>
    <row r="1768" spans="1:10" hidden="1" x14ac:dyDescent="0.25">
      <c r="A1768" t="s">
        <v>4516</v>
      </c>
    </row>
    <row r="1769" spans="1:10" hidden="1" x14ac:dyDescent="0.25">
      <c r="A1769" t="s">
        <v>4516</v>
      </c>
      <c r="C1769" s="382"/>
      <c r="D1769" s="382"/>
      <c r="E1769" s="406"/>
      <c r="J1769" t="s">
        <v>4516</v>
      </c>
    </row>
    <row r="1770" spans="1:10" hidden="1" x14ac:dyDescent="0.25">
      <c r="A1770" t="s">
        <v>4516</v>
      </c>
    </row>
    <row r="1771" spans="1:10" hidden="1" x14ac:dyDescent="0.25">
      <c r="A1771" t="s">
        <v>4516</v>
      </c>
      <c r="B1771" s="382"/>
      <c r="C1771" s="382"/>
      <c r="D1771" s="382"/>
      <c r="J1771" t="s">
        <v>4516</v>
      </c>
    </row>
    <row r="1772" spans="1:10" hidden="1" x14ac:dyDescent="0.25">
      <c r="A1772" t="s">
        <v>4516</v>
      </c>
    </row>
    <row r="1773" spans="1:10" hidden="1" x14ac:dyDescent="0.25">
      <c r="A1773" t="s">
        <v>4516</v>
      </c>
      <c r="B1773" s="382"/>
      <c r="J1773" t="s">
        <v>4516</v>
      </c>
    </row>
    <row r="1774" spans="1:10" hidden="1" x14ac:dyDescent="0.25">
      <c r="A1774" t="s">
        <v>4516</v>
      </c>
    </row>
    <row r="1775" spans="1:10" hidden="1" x14ac:dyDescent="0.25">
      <c r="A1775" t="s">
        <v>4516</v>
      </c>
      <c r="B1775" s="382"/>
      <c r="J1775" t="s">
        <v>4516</v>
      </c>
    </row>
    <row r="1776" spans="1:10" hidden="1" x14ac:dyDescent="0.25">
      <c r="A1776" t="s">
        <v>4516</v>
      </c>
    </row>
    <row r="1777" spans="1:10" hidden="1" x14ac:dyDescent="0.25">
      <c r="A1777" t="s">
        <v>4516</v>
      </c>
      <c r="B1777" s="382"/>
      <c r="J1777" t="s">
        <v>4516</v>
      </c>
    </row>
    <row r="1778" spans="1:10" hidden="1" x14ac:dyDescent="0.25">
      <c r="A1778" t="s">
        <v>4516</v>
      </c>
    </row>
    <row r="1779" spans="1:10" hidden="1" x14ac:dyDescent="0.25">
      <c r="A1779" t="s">
        <v>4516</v>
      </c>
      <c r="C1779" s="382"/>
      <c r="D1779" s="382"/>
      <c r="E1779" s="406"/>
      <c r="J1779" t="s">
        <v>4516</v>
      </c>
    </row>
    <row r="1780" spans="1:10" hidden="1" x14ac:dyDescent="0.25">
      <c r="A1780" t="s">
        <v>4516</v>
      </c>
      <c r="C1780" s="382"/>
      <c r="D1780" s="382"/>
      <c r="E1780" s="406"/>
      <c r="J1780" t="s">
        <v>4516</v>
      </c>
    </row>
    <row r="1781" spans="1:10" hidden="1" x14ac:dyDescent="0.25">
      <c r="A1781" t="s">
        <v>4516</v>
      </c>
    </row>
    <row r="1782" spans="1:10" hidden="1" x14ac:dyDescent="0.25">
      <c r="A1782" t="s">
        <v>4516</v>
      </c>
      <c r="B1782" s="382"/>
      <c r="J1782" t="s">
        <v>4516</v>
      </c>
    </row>
    <row r="1783" spans="1:10" hidden="1" x14ac:dyDescent="0.25">
      <c r="A1783" t="s">
        <v>4516</v>
      </c>
    </row>
    <row r="1784" spans="1:10" hidden="1" x14ac:dyDescent="0.25">
      <c r="A1784" t="s">
        <v>4516</v>
      </c>
      <c r="C1784" s="382"/>
      <c r="D1784" s="382"/>
      <c r="E1784" s="406"/>
      <c r="J1784" t="s">
        <v>4516</v>
      </c>
    </row>
    <row r="1785" spans="1:10" hidden="1" x14ac:dyDescent="0.25">
      <c r="A1785" t="s">
        <v>4516</v>
      </c>
    </row>
    <row r="1786" spans="1:10" hidden="1" x14ac:dyDescent="0.25">
      <c r="A1786" t="s">
        <v>4516</v>
      </c>
      <c r="B1786" s="382"/>
      <c r="J1786" t="s">
        <v>4516</v>
      </c>
    </row>
    <row r="1787" spans="1:10" hidden="1" x14ac:dyDescent="0.25">
      <c r="A1787" t="s">
        <v>4516</v>
      </c>
    </row>
    <row r="1788" spans="1:10" hidden="1" x14ac:dyDescent="0.25">
      <c r="A1788" t="s">
        <v>4516</v>
      </c>
      <c r="B1788" s="382"/>
      <c r="J1788" t="s">
        <v>4516</v>
      </c>
    </row>
    <row r="1789" spans="1:10" hidden="1" x14ac:dyDescent="0.25">
      <c r="A1789" t="s">
        <v>4516</v>
      </c>
    </row>
    <row r="1790" spans="1:10" hidden="1" x14ac:dyDescent="0.25">
      <c r="A1790" t="s">
        <v>4516</v>
      </c>
      <c r="B1790" s="382"/>
      <c r="C1790" s="382"/>
      <c r="D1790" s="382"/>
      <c r="J1790" t="s">
        <v>4516</v>
      </c>
    </row>
    <row r="1791" spans="1:10" hidden="1" x14ac:dyDescent="0.25">
      <c r="A1791" t="s">
        <v>4516</v>
      </c>
    </row>
    <row r="1792" spans="1:10" hidden="1" x14ac:dyDescent="0.25">
      <c r="A1792" t="s">
        <v>4516</v>
      </c>
      <c r="B1792" s="382"/>
      <c r="C1792" s="382"/>
      <c r="D1792" s="382"/>
      <c r="J1792" t="s">
        <v>4516</v>
      </c>
    </row>
    <row r="1793" spans="1:12" hidden="1" x14ac:dyDescent="0.25">
      <c r="A1793" t="s">
        <v>4516</v>
      </c>
    </row>
    <row r="1794" spans="1:12" hidden="1" x14ac:dyDescent="0.25">
      <c r="A1794" t="s">
        <v>4516</v>
      </c>
      <c r="B1794" s="382"/>
      <c r="C1794" s="382"/>
      <c r="D1794" s="382"/>
      <c r="J1794" t="s">
        <v>4516</v>
      </c>
      <c r="L1794" s="454">
        <v>0</v>
      </c>
    </row>
    <row r="1795" spans="1:12" hidden="1" x14ac:dyDescent="0.25">
      <c r="A1795" t="s">
        <v>4516</v>
      </c>
    </row>
    <row r="1796" spans="1:12" hidden="1" x14ac:dyDescent="0.25">
      <c r="A1796" t="s">
        <v>4516</v>
      </c>
      <c r="B1796" s="382"/>
      <c r="J1796" t="s">
        <v>4516</v>
      </c>
      <c r="L1796" s="454">
        <v>0</v>
      </c>
    </row>
    <row r="1797" spans="1:12" hidden="1" x14ac:dyDescent="0.25">
      <c r="A1797" t="s">
        <v>4516</v>
      </c>
    </row>
    <row r="1798" spans="1:12" hidden="1" x14ac:dyDescent="0.25">
      <c r="A1798" t="s">
        <v>4516</v>
      </c>
      <c r="B1798" s="382"/>
      <c r="J1798" t="s">
        <v>4516</v>
      </c>
      <c r="L1798" s="454">
        <v>0</v>
      </c>
    </row>
    <row r="1799" spans="1:12" hidden="1" x14ac:dyDescent="0.25">
      <c r="A1799" t="s">
        <v>4516</v>
      </c>
    </row>
    <row r="1800" spans="1:12" hidden="1" x14ac:dyDescent="0.25">
      <c r="A1800" t="s">
        <v>4516</v>
      </c>
      <c r="B1800" s="382"/>
      <c r="C1800" s="382"/>
      <c r="D1800" s="382"/>
      <c r="J1800" t="s">
        <v>4516</v>
      </c>
      <c r="L1800" s="454">
        <v>0</v>
      </c>
    </row>
    <row r="1801" spans="1:12" hidden="1" x14ac:dyDescent="0.25">
      <c r="A1801" t="s">
        <v>4516</v>
      </c>
    </row>
    <row r="1802" spans="1:12" hidden="1" x14ac:dyDescent="0.25">
      <c r="A1802" t="s">
        <v>4516</v>
      </c>
      <c r="C1802" s="382"/>
      <c r="D1802" s="382"/>
      <c r="E1802" s="406"/>
      <c r="J1802" t="s">
        <v>4516</v>
      </c>
      <c r="L1802" s="454">
        <v>0</v>
      </c>
    </row>
    <row r="1803" spans="1:12" hidden="1" x14ac:dyDescent="0.25">
      <c r="A1803" t="s">
        <v>4516</v>
      </c>
      <c r="B1803" s="382"/>
      <c r="C1803" s="382"/>
      <c r="D1803" s="382"/>
      <c r="J1803" t="s">
        <v>4516</v>
      </c>
    </row>
    <row r="1804" spans="1:12" hidden="1" x14ac:dyDescent="0.25">
      <c r="A1804" t="s">
        <v>4516</v>
      </c>
    </row>
    <row r="1805" spans="1:12" hidden="1" x14ac:dyDescent="0.25">
      <c r="A1805" t="s">
        <v>4516</v>
      </c>
      <c r="C1805" s="382"/>
      <c r="D1805" s="382"/>
      <c r="E1805" s="406"/>
      <c r="J1805" t="s">
        <v>4516</v>
      </c>
      <c r="L1805" s="454">
        <v>0</v>
      </c>
    </row>
    <row r="1806" spans="1:12" hidden="1" x14ac:dyDescent="0.25">
      <c r="A1806" t="s">
        <v>4516</v>
      </c>
      <c r="C1806" s="382"/>
      <c r="D1806" s="382"/>
      <c r="E1806" s="406"/>
      <c r="J1806" t="s">
        <v>4516</v>
      </c>
      <c r="L1806" s="454">
        <v>0</v>
      </c>
    </row>
    <row r="1807" spans="1:12" hidden="1" x14ac:dyDescent="0.25">
      <c r="A1807" t="s">
        <v>4516</v>
      </c>
      <c r="C1807" s="382"/>
      <c r="D1807" s="382"/>
      <c r="E1807" s="406"/>
      <c r="J1807" t="s">
        <v>4516</v>
      </c>
      <c r="L1807" s="454">
        <v>0</v>
      </c>
    </row>
    <row r="1808" spans="1:12" hidden="1" x14ac:dyDescent="0.25">
      <c r="A1808" t="s">
        <v>4516</v>
      </c>
    </row>
    <row r="1809" spans="1:12" hidden="1" x14ac:dyDescent="0.25">
      <c r="A1809" t="s">
        <v>4516</v>
      </c>
      <c r="B1809" s="382"/>
      <c r="C1809" s="382"/>
      <c r="D1809" s="382"/>
      <c r="J1809" t="s">
        <v>4516</v>
      </c>
      <c r="L1809" s="454">
        <v>0</v>
      </c>
    </row>
    <row r="1810" spans="1:12" hidden="1" x14ac:dyDescent="0.25">
      <c r="A1810" t="s">
        <v>4516</v>
      </c>
    </row>
    <row r="1811" spans="1:12" hidden="1" x14ac:dyDescent="0.25">
      <c r="A1811" t="s">
        <v>4516</v>
      </c>
      <c r="B1811" s="382"/>
      <c r="J1811" t="s">
        <v>4516</v>
      </c>
      <c r="L1811" s="454">
        <v>0</v>
      </c>
    </row>
    <row r="1812" spans="1:12" hidden="1" x14ac:dyDescent="0.25">
      <c r="A1812" t="s">
        <v>4516</v>
      </c>
    </row>
    <row r="1813" spans="1:12" hidden="1" x14ac:dyDescent="0.25">
      <c r="A1813" t="s">
        <v>4516</v>
      </c>
      <c r="B1813" s="382"/>
      <c r="J1813" t="s">
        <v>4516</v>
      </c>
      <c r="L1813" s="454">
        <v>0</v>
      </c>
    </row>
    <row r="1814" spans="1:12" hidden="1" x14ac:dyDescent="0.25">
      <c r="A1814" t="s">
        <v>4516</v>
      </c>
    </row>
    <row r="1815" spans="1:12" hidden="1" x14ac:dyDescent="0.25">
      <c r="A1815" t="s">
        <v>4516</v>
      </c>
      <c r="B1815" s="382"/>
      <c r="J1815" t="s">
        <v>4516</v>
      </c>
      <c r="L1815" s="454">
        <v>0</v>
      </c>
    </row>
    <row r="1816" spans="1:12" hidden="1" x14ac:dyDescent="0.25">
      <c r="A1816" t="s">
        <v>4516</v>
      </c>
    </row>
    <row r="1817" spans="1:12" hidden="1" x14ac:dyDescent="0.25">
      <c r="A1817" t="s">
        <v>4516</v>
      </c>
      <c r="C1817" s="382"/>
      <c r="D1817" s="382"/>
      <c r="E1817" s="406"/>
      <c r="J1817" t="s">
        <v>4516</v>
      </c>
      <c r="L1817" s="454">
        <v>0</v>
      </c>
    </row>
    <row r="1818" spans="1:12" hidden="1" x14ac:dyDescent="0.25">
      <c r="A1818" t="s">
        <v>4516</v>
      </c>
      <c r="C1818" s="382"/>
      <c r="E1818" s="382"/>
      <c r="J1818" t="s">
        <v>4516</v>
      </c>
    </row>
    <row r="1819" spans="1:12" hidden="1" x14ac:dyDescent="0.25">
      <c r="A1819" t="s">
        <v>4516</v>
      </c>
    </row>
    <row r="1820" spans="1:12" hidden="1" x14ac:dyDescent="0.25">
      <c r="A1820" t="s">
        <v>4516</v>
      </c>
      <c r="B1820" s="382"/>
      <c r="J1820" t="s">
        <v>4516</v>
      </c>
    </row>
    <row r="1821" spans="1:12" hidden="1" x14ac:dyDescent="0.25">
      <c r="A1821" t="s">
        <v>4516</v>
      </c>
    </row>
    <row r="1822" spans="1:12" hidden="1" x14ac:dyDescent="0.25">
      <c r="A1822" t="s">
        <v>4516</v>
      </c>
      <c r="B1822" s="382"/>
      <c r="J1822" t="s">
        <v>4516</v>
      </c>
    </row>
    <row r="1823" spans="1:12" hidden="1" x14ac:dyDescent="0.25">
      <c r="A1823" t="s">
        <v>4516</v>
      </c>
    </row>
    <row r="1824" spans="1:12" hidden="1" x14ac:dyDescent="0.25">
      <c r="A1824" t="s">
        <v>4516</v>
      </c>
      <c r="B1824" s="382"/>
      <c r="C1824" s="382"/>
      <c r="D1824" s="382"/>
      <c r="J1824" t="s">
        <v>4516</v>
      </c>
    </row>
    <row r="1825" spans="1:10" hidden="1" x14ac:dyDescent="0.25">
      <c r="A1825" t="s">
        <v>4516</v>
      </c>
    </row>
    <row r="1826" spans="1:10" hidden="1" x14ac:dyDescent="0.25">
      <c r="A1826" t="s">
        <v>4516</v>
      </c>
      <c r="B1826" s="382"/>
      <c r="J1826" t="s">
        <v>4516</v>
      </c>
    </row>
    <row r="1827" spans="1:10" hidden="1" x14ac:dyDescent="0.25">
      <c r="A1827" t="s">
        <v>4516</v>
      </c>
    </row>
    <row r="1828" spans="1:10" hidden="1" x14ac:dyDescent="0.25">
      <c r="A1828" t="s">
        <v>4516</v>
      </c>
      <c r="B1828" s="382"/>
      <c r="C1828" s="382"/>
      <c r="D1828" s="382"/>
      <c r="J1828" t="s">
        <v>4516</v>
      </c>
    </row>
    <row r="1829" spans="1:10" hidden="1" x14ac:dyDescent="0.25">
      <c r="A1829" t="s">
        <v>4516</v>
      </c>
    </row>
    <row r="1830" spans="1:10" hidden="1" x14ac:dyDescent="0.25">
      <c r="A1830" t="s">
        <v>4516</v>
      </c>
      <c r="B1830" s="382"/>
      <c r="C1830" s="382"/>
      <c r="D1830" s="382"/>
      <c r="J1830" t="s">
        <v>4516</v>
      </c>
    </row>
    <row r="1831" spans="1:10" hidden="1" x14ac:dyDescent="0.25">
      <c r="A1831" t="s">
        <v>4516</v>
      </c>
    </row>
    <row r="1832" spans="1:10" hidden="1" x14ac:dyDescent="0.25">
      <c r="A1832" t="s">
        <v>4516</v>
      </c>
      <c r="B1832" s="382"/>
      <c r="C1832" s="382"/>
      <c r="D1832" s="382"/>
      <c r="J1832" t="s">
        <v>4516</v>
      </c>
    </row>
    <row r="1833" spans="1:10" hidden="1" x14ac:dyDescent="0.25">
      <c r="A1833" t="s">
        <v>4516</v>
      </c>
    </row>
    <row r="1834" spans="1:10" hidden="1" x14ac:dyDescent="0.25">
      <c r="A1834" t="s">
        <v>4516</v>
      </c>
      <c r="C1834" s="382"/>
      <c r="D1834" s="382"/>
      <c r="E1834" s="406"/>
      <c r="J1834" t="s">
        <v>4516</v>
      </c>
    </row>
    <row r="1835" spans="1:10" hidden="1" x14ac:dyDescent="0.25">
      <c r="A1835" t="s">
        <v>4516</v>
      </c>
      <c r="B1835" s="382"/>
      <c r="J1835" t="s">
        <v>4516</v>
      </c>
    </row>
    <row r="1836" spans="1:10" hidden="1" x14ac:dyDescent="0.25">
      <c r="A1836" t="s">
        <v>4516</v>
      </c>
    </row>
    <row r="1837" spans="1:10" hidden="1" x14ac:dyDescent="0.25">
      <c r="A1837" t="s">
        <v>4516</v>
      </c>
      <c r="B1837" s="382"/>
      <c r="J1837" t="s">
        <v>4516</v>
      </c>
    </row>
    <row r="1838" spans="1:10" hidden="1" x14ac:dyDescent="0.25">
      <c r="A1838" t="s">
        <v>4516</v>
      </c>
    </row>
    <row r="1839" spans="1:10" hidden="1" x14ac:dyDescent="0.25">
      <c r="A1839" t="s">
        <v>4516</v>
      </c>
      <c r="C1839" s="382"/>
      <c r="D1839" s="382"/>
      <c r="E1839" s="406"/>
      <c r="J1839" t="s">
        <v>4516</v>
      </c>
    </row>
    <row r="1840" spans="1:10" hidden="1" x14ac:dyDescent="0.25">
      <c r="A1840" t="s">
        <v>4516</v>
      </c>
      <c r="B1840" s="382"/>
      <c r="C1840" s="382"/>
      <c r="D1840" s="382"/>
      <c r="J1840" t="s">
        <v>4516</v>
      </c>
    </row>
    <row r="1841" spans="1:10" hidden="1" x14ac:dyDescent="0.25">
      <c r="A1841" t="s">
        <v>4516</v>
      </c>
    </row>
    <row r="1842" spans="1:10" hidden="1" x14ac:dyDescent="0.25">
      <c r="A1842" t="s">
        <v>4516</v>
      </c>
      <c r="B1842" s="382"/>
      <c r="C1842" s="382"/>
      <c r="D1842" s="382"/>
      <c r="J1842" t="s">
        <v>4516</v>
      </c>
    </row>
    <row r="1843" spans="1:10" hidden="1" x14ac:dyDescent="0.25">
      <c r="A1843" t="s">
        <v>4516</v>
      </c>
    </row>
    <row r="1844" spans="1:10" hidden="1" x14ac:dyDescent="0.25">
      <c r="A1844" t="s">
        <v>4516</v>
      </c>
      <c r="B1844" s="382"/>
      <c r="J1844" t="s">
        <v>4516</v>
      </c>
    </row>
    <row r="1845" spans="1:10" hidden="1" x14ac:dyDescent="0.25">
      <c r="A1845" t="s">
        <v>4516</v>
      </c>
    </row>
    <row r="1846" spans="1:10" hidden="1" x14ac:dyDescent="0.25">
      <c r="A1846" t="s">
        <v>4516</v>
      </c>
      <c r="C1846" s="382"/>
      <c r="E1846" s="382"/>
      <c r="J1846" t="s">
        <v>4516</v>
      </c>
    </row>
    <row r="1847" spans="1:10" hidden="1" x14ac:dyDescent="0.25">
      <c r="A1847" t="s">
        <v>4516</v>
      </c>
    </row>
    <row r="1848" spans="1:10" hidden="1" x14ac:dyDescent="0.25">
      <c r="A1848" t="s">
        <v>4516</v>
      </c>
      <c r="B1848" s="382"/>
      <c r="J1848" t="s">
        <v>4516</v>
      </c>
    </row>
    <row r="1849" spans="1:10" hidden="1" x14ac:dyDescent="0.25">
      <c r="A1849" t="s">
        <v>4516</v>
      </c>
    </row>
    <row r="1850" spans="1:10" hidden="1" x14ac:dyDescent="0.25">
      <c r="A1850" t="s">
        <v>4516</v>
      </c>
      <c r="C1850" s="382"/>
      <c r="D1850" s="382"/>
      <c r="E1850" s="406"/>
      <c r="J1850" t="s">
        <v>4516</v>
      </c>
    </row>
    <row r="1851" spans="1:10" hidden="1" x14ac:dyDescent="0.25">
      <c r="A1851" t="s">
        <v>4516</v>
      </c>
    </row>
    <row r="1852" spans="1:10" hidden="1" x14ac:dyDescent="0.25">
      <c r="A1852" t="s">
        <v>4516</v>
      </c>
      <c r="C1852" s="382"/>
      <c r="D1852" s="382"/>
      <c r="E1852" s="406"/>
      <c r="J1852" t="s">
        <v>4516</v>
      </c>
    </row>
    <row r="1853" spans="1:10" hidden="1" x14ac:dyDescent="0.25">
      <c r="A1853" t="s">
        <v>4516</v>
      </c>
      <c r="C1853" s="382"/>
      <c r="D1853" s="382"/>
      <c r="E1853" s="406"/>
      <c r="J1853" t="s">
        <v>4516</v>
      </c>
    </row>
    <row r="1854" spans="1:10" hidden="1" x14ac:dyDescent="0.25">
      <c r="A1854" t="s">
        <v>4516</v>
      </c>
      <c r="B1854" s="382"/>
      <c r="J1854" t="s">
        <v>4516</v>
      </c>
    </row>
    <row r="1855" spans="1:10" hidden="1" x14ac:dyDescent="0.25">
      <c r="A1855" t="s">
        <v>4516</v>
      </c>
    </row>
    <row r="1856" spans="1:10" hidden="1" x14ac:dyDescent="0.25">
      <c r="A1856" t="s">
        <v>4516</v>
      </c>
      <c r="B1856" s="382"/>
      <c r="J1856" t="s">
        <v>4516</v>
      </c>
    </row>
    <row r="1857" spans="1:10" hidden="1" x14ac:dyDescent="0.25">
      <c r="A1857" t="s">
        <v>4516</v>
      </c>
    </row>
    <row r="1858" spans="1:10" hidden="1" x14ac:dyDescent="0.25">
      <c r="A1858" t="s">
        <v>4516</v>
      </c>
      <c r="B1858" s="382"/>
      <c r="J1858" t="s">
        <v>4516</v>
      </c>
    </row>
    <row r="1859" spans="1:10" hidden="1" x14ac:dyDescent="0.25">
      <c r="A1859" t="s">
        <v>4516</v>
      </c>
    </row>
    <row r="1860" spans="1:10" hidden="1" x14ac:dyDescent="0.25">
      <c r="A1860" t="s">
        <v>4516</v>
      </c>
      <c r="B1860" s="382"/>
      <c r="J1860" t="s">
        <v>4516</v>
      </c>
    </row>
    <row r="1861" spans="1:10" hidden="1" x14ac:dyDescent="0.25">
      <c r="A1861" t="s">
        <v>4516</v>
      </c>
    </row>
    <row r="1862" spans="1:10" hidden="1" x14ac:dyDescent="0.25">
      <c r="A1862" t="s">
        <v>4516</v>
      </c>
      <c r="B1862" s="382"/>
      <c r="J1862" t="s">
        <v>4516</v>
      </c>
    </row>
    <row r="1863" spans="1:10" hidden="1" x14ac:dyDescent="0.25">
      <c r="A1863" t="s">
        <v>4516</v>
      </c>
    </row>
    <row r="1864" spans="1:10" hidden="1" x14ac:dyDescent="0.25">
      <c r="A1864" t="s">
        <v>4516</v>
      </c>
      <c r="B1864" s="382"/>
      <c r="J1864" t="s">
        <v>4516</v>
      </c>
    </row>
    <row r="1865" spans="1:10" hidden="1" x14ac:dyDescent="0.25">
      <c r="A1865" t="s">
        <v>4516</v>
      </c>
    </row>
    <row r="1866" spans="1:10" hidden="1" x14ac:dyDescent="0.25">
      <c r="A1866" t="s">
        <v>4516</v>
      </c>
      <c r="B1866" s="382"/>
      <c r="C1866" s="382"/>
      <c r="D1866" s="382"/>
      <c r="J1866" t="s">
        <v>4516</v>
      </c>
    </row>
    <row r="1867" spans="1:10" hidden="1" x14ac:dyDescent="0.25">
      <c r="A1867" t="s">
        <v>4516</v>
      </c>
    </row>
    <row r="1868" spans="1:10" hidden="1" x14ac:dyDescent="0.25">
      <c r="A1868" t="s">
        <v>4516</v>
      </c>
      <c r="B1868" s="382"/>
      <c r="J1868" t="s">
        <v>4516</v>
      </c>
    </row>
    <row r="1869" spans="1:10" hidden="1" x14ac:dyDescent="0.25">
      <c r="A1869" t="s">
        <v>4516</v>
      </c>
    </row>
    <row r="1870" spans="1:10" hidden="1" x14ac:dyDescent="0.25">
      <c r="A1870" t="s">
        <v>4516</v>
      </c>
      <c r="C1870" s="382"/>
      <c r="D1870" s="382"/>
      <c r="E1870" s="406"/>
      <c r="J1870" t="s">
        <v>4516</v>
      </c>
    </row>
    <row r="1871" spans="1:10" hidden="1" x14ac:dyDescent="0.25">
      <c r="A1871" t="s">
        <v>4516</v>
      </c>
      <c r="C1871" s="382"/>
      <c r="E1871" s="382"/>
      <c r="J1871" t="s">
        <v>4516</v>
      </c>
    </row>
    <row r="1872" spans="1:10" hidden="1" x14ac:dyDescent="0.25">
      <c r="A1872" t="s">
        <v>4516</v>
      </c>
    </row>
    <row r="1873" spans="1:10" hidden="1" x14ac:dyDescent="0.25">
      <c r="A1873" t="s">
        <v>4516</v>
      </c>
      <c r="C1873" s="382"/>
      <c r="D1873" s="382"/>
      <c r="E1873" s="406"/>
      <c r="J1873" t="s">
        <v>4516</v>
      </c>
    </row>
    <row r="1874" spans="1:10" hidden="1" x14ac:dyDescent="0.25">
      <c r="A1874" t="s">
        <v>4516</v>
      </c>
      <c r="B1874" s="382"/>
      <c r="C1874" s="382"/>
      <c r="D1874" s="382"/>
      <c r="J1874" t="s">
        <v>4516</v>
      </c>
    </row>
    <row r="1875" spans="1:10" hidden="1" x14ac:dyDescent="0.25">
      <c r="A1875" t="s">
        <v>4516</v>
      </c>
    </row>
    <row r="1876" spans="1:10" hidden="1" x14ac:dyDescent="0.25">
      <c r="A1876" t="s">
        <v>4516</v>
      </c>
      <c r="C1876" s="382"/>
      <c r="D1876" s="382"/>
      <c r="E1876" s="406"/>
      <c r="J1876" t="s">
        <v>4516</v>
      </c>
    </row>
    <row r="1877" spans="1:10" hidden="1" x14ac:dyDescent="0.25">
      <c r="A1877" t="s">
        <v>4516</v>
      </c>
      <c r="C1877" s="382"/>
      <c r="D1877" s="382"/>
      <c r="E1877" s="406"/>
      <c r="J1877" t="s">
        <v>4516</v>
      </c>
    </row>
    <row r="1878" spans="1:10" hidden="1" x14ac:dyDescent="0.25">
      <c r="A1878" t="s">
        <v>4516</v>
      </c>
      <c r="B1878" s="382"/>
      <c r="J1878" t="s">
        <v>4516</v>
      </c>
    </row>
    <row r="1879" spans="1:10" hidden="1" x14ac:dyDescent="0.25">
      <c r="A1879" t="s">
        <v>4516</v>
      </c>
    </row>
    <row r="1880" spans="1:10" hidden="1" x14ac:dyDescent="0.25">
      <c r="A1880" t="s">
        <v>4516</v>
      </c>
      <c r="B1880" s="382"/>
      <c r="J1880" t="s">
        <v>4516</v>
      </c>
    </row>
    <row r="1881" spans="1:10" hidden="1" x14ac:dyDescent="0.25">
      <c r="A1881" t="s">
        <v>4516</v>
      </c>
    </row>
    <row r="1882" spans="1:10" hidden="1" x14ac:dyDescent="0.25">
      <c r="A1882" t="s">
        <v>4516</v>
      </c>
      <c r="B1882" s="382"/>
      <c r="J1882" t="s">
        <v>4516</v>
      </c>
    </row>
    <row r="1883" spans="1:10" hidden="1" x14ac:dyDescent="0.25">
      <c r="A1883" t="s">
        <v>4516</v>
      </c>
    </row>
    <row r="1884" spans="1:10" hidden="1" x14ac:dyDescent="0.25">
      <c r="A1884" t="s">
        <v>4516</v>
      </c>
      <c r="B1884" s="382"/>
      <c r="J1884" t="s">
        <v>4516</v>
      </c>
    </row>
    <row r="1885" spans="1:10" hidden="1" x14ac:dyDescent="0.25">
      <c r="A1885" t="s">
        <v>4516</v>
      </c>
    </row>
    <row r="1886" spans="1:10" hidden="1" x14ac:dyDescent="0.25">
      <c r="A1886" t="s">
        <v>4516</v>
      </c>
      <c r="C1886" s="382"/>
      <c r="D1886" s="382"/>
      <c r="E1886" s="406"/>
      <c r="J1886" t="s">
        <v>4516</v>
      </c>
    </row>
    <row r="1887" spans="1:10" hidden="1" x14ac:dyDescent="0.25">
      <c r="A1887" t="s">
        <v>4516</v>
      </c>
      <c r="B1887" s="382"/>
      <c r="C1887" s="382"/>
      <c r="D1887" s="382"/>
      <c r="J1887" t="s">
        <v>4516</v>
      </c>
    </row>
    <row r="1888" spans="1:10" hidden="1" x14ac:dyDescent="0.25">
      <c r="A1888" t="s">
        <v>4516</v>
      </c>
    </row>
    <row r="1889" spans="1:11" hidden="1" x14ac:dyDescent="0.25">
      <c r="A1889" t="s">
        <v>4516</v>
      </c>
      <c r="C1889" s="382"/>
      <c r="D1889" s="382"/>
      <c r="E1889" s="406"/>
      <c r="J1889" t="s">
        <v>4516</v>
      </c>
    </row>
    <row r="1890" spans="1:11" hidden="1" x14ac:dyDescent="0.25">
      <c r="A1890" t="s">
        <v>4516</v>
      </c>
      <c r="B1890" s="382"/>
      <c r="J1890" t="s">
        <v>4516</v>
      </c>
    </row>
    <row r="1891" spans="1:11" hidden="1" x14ac:dyDescent="0.25">
      <c r="A1891" t="s">
        <v>4516</v>
      </c>
    </row>
    <row r="1892" spans="1:11" hidden="1" x14ac:dyDescent="0.25">
      <c r="A1892" t="s">
        <v>4516</v>
      </c>
      <c r="B1892" s="382"/>
      <c r="C1892" s="382"/>
      <c r="D1892" s="382"/>
      <c r="J1892" t="s">
        <v>4516</v>
      </c>
    </row>
    <row r="1893" spans="1:11" hidden="1" x14ac:dyDescent="0.25">
      <c r="A1893" t="s">
        <v>4516</v>
      </c>
    </row>
    <row r="1894" spans="1:11" hidden="1" x14ac:dyDescent="0.25">
      <c r="A1894" t="s">
        <v>4516</v>
      </c>
      <c r="B1894" s="382"/>
      <c r="J1894" t="s">
        <v>4516</v>
      </c>
    </row>
    <row r="1895" spans="1:11" hidden="1" x14ac:dyDescent="0.25">
      <c r="A1895" t="s">
        <v>4516</v>
      </c>
    </row>
    <row r="1896" spans="1:11" hidden="1" x14ac:dyDescent="0.25">
      <c r="A1896" t="s">
        <v>4516</v>
      </c>
      <c r="B1896" s="382"/>
      <c r="C1896" s="382"/>
      <c r="D1896" s="382"/>
      <c r="J1896" t="s">
        <v>4516</v>
      </c>
    </row>
    <row r="1897" spans="1:11" hidden="1" x14ac:dyDescent="0.25">
      <c r="A1897" t="s">
        <v>4516</v>
      </c>
    </row>
    <row r="1898" spans="1:11" hidden="1" x14ac:dyDescent="0.25">
      <c r="A1898" t="s">
        <v>4516</v>
      </c>
      <c r="B1898" s="382"/>
      <c r="J1898" t="s">
        <v>4516</v>
      </c>
      <c r="K1898" s="454">
        <v>0</v>
      </c>
    </row>
    <row r="1899" spans="1:11" hidden="1" x14ac:dyDescent="0.25">
      <c r="A1899" t="s">
        <v>4516</v>
      </c>
    </row>
    <row r="1900" spans="1:11" hidden="1" x14ac:dyDescent="0.25">
      <c r="A1900" t="s">
        <v>4516</v>
      </c>
      <c r="B1900" s="382"/>
      <c r="J1900" t="s">
        <v>4516</v>
      </c>
      <c r="K1900" s="454">
        <v>0</v>
      </c>
    </row>
    <row r="1901" spans="1:11" hidden="1" x14ac:dyDescent="0.25">
      <c r="A1901" t="s">
        <v>4516</v>
      </c>
    </row>
    <row r="1902" spans="1:11" hidden="1" x14ac:dyDescent="0.25">
      <c r="A1902" t="s">
        <v>4516</v>
      </c>
      <c r="B1902" s="382"/>
      <c r="C1902" s="382"/>
      <c r="D1902" s="382"/>
      <c r="J1902" t="s">
        <v>4516</v>
      </c>
      <c r="K1902" s="454">
        <v>0</v>
      </c>
    </row>
    <row r="1903" spans="1:11" hidden="1" x14ac:dyDescent="0.25">
      <c r="A1903" t="s">
        <v>4516</v>
      </c>
    </row>
    <row r="1904" spans="1:11" hidden="1" x14ac:dyDescent="0.25">
      <c r="A1904" t="s">
        <v>4516</v>
      </c>
      <c r="B1904" s="382"/>
      <c r="J1904" t="s">
        <v>4516</v>
      </c>
      <c r="K1904" s="454">
        <v>0</v>
      </c>
    </row>
    <row r="1905" spans="1:11" hidden="1" x14ac:dyDescent="0.25">
      <c r="A1905" t="s">
        <v>4516</v>
      </c>
    </row>
    <row r="1906" spans="1:11" hidden="1" x14ac:dyDescent="0.25">
      <c r="A1906" t="s">
        <v>4516</v>
      </c>
      <c r="B1906" s="382"/>
      <c r="J1906" t="s">
        <v>4516</v>
      </c>
      <c r="K1906" s="454">
        <v>0</v>
      </c>
    </row>
    <row r="1907" spans="1:11" hidden="1" x14ac:dyDescent="0.25">
      <c r="A1907" t="s">
        <v>4516</v>
      </c>
    </row>
    <row r="1908" spans="1:11" hidden="1" x14ac:dyDescent="0.25">
      <c r="A1908" t="s">
        <v>4516</v>
      </c>
      <c r="C1908" s="382"/>
      <c r="D1908" s="382"/>
      <c r="E1908" s="406"/>
      <c r="J1908" t="s">
        <v>4516</v>
      </c>
    </row>
    <row r="1909" spans="1:11" hidden="1" x14ac:dyDescent="0.25">
      <c r="A1909" t="s">
        <v>4516</v>
      </c>
    </row>
    <row r="1910" spans="1:11" hidden="1" x14ac:dyDescent="0.25">
      <c r="A1910" t="s">
        <v>4516</v>
      </c>
      <c r="C1910" s="382"/>
      <c r="D1910" s="382"/>
      <c r="E1910" s="406"/>
      <c r="J1910" t="s">
        <v>4516</v>
      </c>
      <c r="K1910" s="454">
        <v>0</v>
      </c>
    </row>
    <row r="1911" spans="1:11" hidden="1" x14ac:dyDescent="0.25">
      <c r="A1911" t="s">
        <v>4516</v>
      </c>
      <c r="B1911" s="382"/>
      <c r="J1911" t="s">
        <v>4516</v>
      </c>
      <c r="K1911" s="454">
        <v>0</v>
      </c>
    </row>
    <row r="1912" spans="1:11" hidden="1" x14ac:dyDescent="0.25">
      <c r="A1912" t="s">
        <v>4516</v>
      </c>
    </row>
    <row r="1913" spans="1:11" hidden="1" x14ac:dyDescent="0.25">
      <c r="A1913" t="s">
        <v>4516</v>
      </c>
      <c r="B1913" s="382"/>
      <c r="J1913" t="s">
        <v>4516</v>
      </c>
      <c r="K1913" s="454">
        <v>0</v>
      </c>
    </row>
    <row r="1914" spans="1:11" hidden="1" x14ac:dyDescent="0.25">
      <c r="A1914" t="s">
        <v>4516</v>
      </c>
    </row>
    <row r="1915" spans="1:11" hidden="1" x14ac:dyDescent="0.25">
      <c r="A1915" t="s">
        <v>4516</v>
      </c>
      <c r="B1915" s="382"/>
      <c r="J1915" t="s">
        <v>4516</v>
      </c>
      <c r="K1915" s="454">
        <v>0</v>
      </c>
    </row>
    <row r="1916" spans="1:11" hidden="1" x14ac:dyDescent="0.25">
      <c r="A1916" t="s">
        <v>4516</v>
      </c>
    </row>
    <row r="1917" spans="1:11" hidden="1" x14ac:dyDescent="0.25">
      <c r="A1917" t="s">
        <v>4516</v>
      </c>
      <c r="B1917" s="382"/>
      <c r="J1917" t="s">
        <v>4516</v>
      </c>
      <c r="K1917" s="454">
        <v>0</v>
      </c>
    </row>
    <row r="1918" spans="1:11" hidden="1" x14ac:dyDescent="0.25">
      <c r="A1918" t="s">
        <v>4516</v>
      </c>
    </row>
    <row r="1919" spans="1:11" hidden="1" x14ac:dyDescent="0.25">
      <c r="A1919" t="s">
        <v>4516</v>
      </c>
      <c r="B1919" s="382"/>
      <c r="C1919" s="382"/>
      <c r="D1919" s="382"/>
      <c r="J1919" t="s">
        <v>4516</v>
      </c>
      <c r="K1919" s="454">
        <v>0</v>
      </c>
    </row>
    <row r="1920" spans="1:11" hidden="1" x14ac:dyDescent="0.25">
      <c r="A1920" t="s">
        <v>4516</v>
      </c>
    </row>
    <row r="1921" spans="1:11" hidden="1" x14ac:dyDescent="0.25">
      <c r="A1921" t="s">
        <v>4516</v>
      </c>
      <c r="B1921" s="382"/>
      <c r="C1921" s="382"/>
      <c r="D1921" s="382"/>
      <c r="J1921" t="s">
        <v>4516</v>
      </c>
      <c r="K1921" s="454">
        <v>0</v>
      </c>
    </row>
    <row r="1922" spans="1:11" hidden="1" x14ac:dyDescent="0.25">
      <c r="A1922" t="s">
        <v>4516</v>
      </c>
    </row>
    <row r="1923" spans="1:11" hidden="1" x14ac:dyDescent="0.25">
      <c r="A1923" t="s">
        <v>4516</v>
      </c>
      <c r="B1923" s="382"/>
      <c r="C1923" s="382"/>
      <c r="D1923" s="382"/>
      <c r="J1923" t="s">
        <v>4516</v>
      </c>
      <c r="K1923" s="454">
        <v>0</v>
      </c>
    </row>
    <row r="1924" spans="1:11" hidden="1" x14ac:dyDescent="0.25">
      <c r="A1924" t="s">
        <v>4516</v>
      </c>
    </row>
    <row r="1925" spans="1:11" hidden="1" x14ac:dyDescent="0.25">
      <c r="A1925" t="s">
        <v>4516</v>
      </c>
      <c r="B1925" s="382"/>
      <c r="C1925" s="382"/>
      <c r="D1925" s="382"/>
      <c r="J1925" t="s">
        <v>4516</v>
      </c>
    </row>
    <row r="1926" spans="1:11" hidden="1" x14ac:dyDescent="0.25">
      <c r="A1926" t="s">
        <v>4516</v>
      </c>
    </row>
    <row r="1927" spans="1:11" hidden="1" x14ac:dyDescent="0.25">
      <c r="A1927" t="s">
        <v>4516</v>
      </c>
      <c r="B1927" s="382"/>
      <c r="J1927" t="s">
        <v>4516</v>
      </c>
    </row>
    <row r="1928" spans="1:11" hidden="1" x14ac:dyDescent="0.25">
      <c r="A1928" t="s">
        <v>4516</v>
      </c>
    </row>
    <row r="1929" spans="1:11" hidden="1" x14ac:dyDescent="0.25">
      <c r="A1929" t="s">
        <v>4516</v>
      </c>
      <c r="B1929" s="382"/>
      <c r="J1929" t="s">
        <v>4516</v>
      </c>
    </row>
    <row r="1930" spans="1:11" hidden="1" x14ac:dyDescent="0.25">
      <c r="A1930" t="s">
        <v>4516</v>
      </c>
    </row>
    <row r="1931" spans="1:11" hidden="1" x14ac:dyDescent="0.25">
      <c r="A1931" t="s">
        <v>4516</v>
      </c>
      <c r="C1931" s="382"/>
      <c r="D1931" s="382"/>
      <c r="E1931" s="406"/>
      <c r="J1931" t="s">
        <v>4516</v>
      </c>
    </row>
    <row r="1932" spans="1:11" hidden="1" x14ac:dyDescent="0.25">
      <c r="A1932" t="s">
        <v>4516</v>
      </c>
      <c r="C1932" s="382"/>
      <c r="D1932" s="382"/>
      <c r="E1932" s="406"/>
      <c r="J1932" t="s">
        <v>4516</v>
      </c>
    </row>
    <row r="1933" spans="1:11" hidden="1" x14ac:dyDescent="0.25">
      <c r="A1933" t="s">
        <v>4516</v>
      </c>
      <c r="B1933" s="382"/>
      <c r="C1933" s="382"/>
      <c r="D1933" s="382"/>
      <c r="J1933" t="s">
        <v>4516</v>
      </c>
    </row>
    <row r="1934" spans="1:11" hidden="1" x14ac:dyDescent="0.25">
      <c r="A1934" t="s">
        <v>4516</v>
      </c>
    </row>
    <row r="1935" spans="1:11" hidden="1" x14ac:dyDescent="0.25">
      <c r="A1935" t="s">
        <v>4516</v>
      </c>
      <c r="B1935" s="382"/>
      <c r="J1935" t="s">
        <v>4516</v>
      </c>
    </row>
    <row r="1936" spans="1:11" hidden="1" x14ac:dyDescent="0.25">
      <c r="A1936" t="s">
        <v>4516</v>
      </c>
    </row>
    <row r="1937" spans="1:10" hidden="1" x14ac:dyDescent="0.25">
      <c r="A1937" t="s">
        <v>4516</v>
      </c>
      <c r="B1937" s="382"/>
      <c r="J1937" t="s">
        <v>4516</v>
      </c>
    </row>
    <row r="1938" spans="1:10" hidden="1" x14ac:dyDescent="0.25">
      <c r="A1938" t="s">
        <v>4516</v>
      </c>
    </row>
    <row r="1939" spans="1:10" hidden="1" x14ac:dyDescent="0.25">
      <c r="A1939" t="s">
        <v>4516</v>
      </c>
      <c r="C1939" s="382"/>
      <c r="E1939" s="382"/>
      <c r="J1939" t="s">
        <v>4516</v>
      </c>
    </row>
    <row r="1940" spans="1:10" hidden="1" x14ac:dyDescent="0.25">
      <c r="A1940" t="s">
        <v>4516</v>
      </c>
    </row>
    <row r="1941" spans="1:10" hidden="1" x14ac:dyDescent="0.25">
      <c r="A1941" t="s">
        <v>4516</v>
      </c>
      <c r="B1941" s="382"/>
      <c r="C1941" s="382"/>
      <c r="D1941" s="382"/>
      <c r="J1941" t="s">
        <v>4516</v>
      </c>
    </row>
    <row r="1942" spans="1:10" hidden="1" x14ac:dyDescent="0.25">
      <c r="A1942" t="s">
        <v>4516</v>
      </c>
    </row>
    <row r="1943" spans="1:10" hidden="1" x14ac:dyDescent="0.25">
      <c r="A1943" t="s">
        <v>4516</v>
      </c>
      <c r="C1943" s="382"/>
      <c r="D1943" s="382"/>
      <c r="E1943" s="406"/>
      <c r="J1943" t="s">
        <v>4516</v>
      </c>
    </row>
    <row r="1944" spans="1:10" hidden="1" x14ac:dyDescent="0.25">
      <c r="A1944" t="s">
        <v>4516</v>
      </c>
      <c r="B1944" s="382"/>
      <c r="J1944" t="s">
        <v>4516</v>
      </c>
    </row>
    <row r="1945" spans="1:10" hidden="1" x14ac:dyDescent="0.25">
      <c r="A1945" t="s">
        <v>4516</v>
      </c>
    </row>
    <row r="1946" spans="1:10" hidden="1" x14ac:dyDescent="0.25">
      <c r="A1946" t="s">
        <v>4516</v>
      </c>
      <c r="B1946" s="382"/>
      <c r="J1946" t="s">
        <v>4516</v>
      </c>
    </row>
    <row r="1947" spans="1:10" hidden="1" x14ac:dyDescent="0.25">
      <c r="A1947" t="s">
        <v>4516</v>
      </c>
    </row>
    <row r="1948" spans="1:10" hidden="1" x14ac:dyDescent="0.25">
      <c r="A1948" t="s">
        <v>4516</v>
      </c>
      <c r="B1948" s="382"/>
      <c r="J1948" t="s">
        <v>4516</v>
      </c>
    </row>
    <row r="1949" spans="1:10" hidden="1" x14ac:dyDescent="0.25">
      <c r="A1949" t="s">
        <v>4516</v>
      </c>
    </row>
    <row r="1950" spans="1:10" hidden="1" x14ac:dyDescent="0.25">
      <c r="A1950" t="s">
        <v>4516</v>
      </c>
      <c r="B1950" s="382"/>
      <c r="C1950" s="382"/>
      <c r="D1950" s="382"/>
      <c r="J1950" t="s">
        <v>4516</v>
      </c>
    </row>
    <row r="1951" spans="1:10" hidden="1" x14ac:dyDescent="0.25">
      <c r="A1951" t="s">
        <v>4516</v>
      </c>
    </row>
    <row r="1952" spans="1:10" hidden="1" x14ac:dyDescent="0.25">
      <c r="A1952" t="s">
        <v>4516</v>
      </c>
      <c r="C1952" s="382"/>
      <c r="D1952" s="382"/>
      <c r="E1952" s="406"/>
      <c r="J1952" t="s">
        <v>4516</v>
      </c>
    </row>
    <row r="1953" spans="1:10" hidden="1" x14ac:dyDescent="0.25">
      <c r="A1953" t="s">
        <v>4516</v>
      </c>
      <c r="C1953" s="382"/>
      <c r="D1953" s="382"/>
      <c r="E1953" s="406"/>
      <c r="J1953" t="s">
        <v>4516</v>
      </c>
    </row>
    <row r="1954" spans="1:10" hidden="1" x14ac:dyDescent="0.25">
      <c r="A1954" t="s">
        <v>4516</v>
      </c>
      <c r="B1954" s="382"/>
      <c r="C1954" s="382"/>
      <c r="D1954" s="382"/>
      <c r="J1954" t="s">
        <v>4516</v>
      </c>
    </row>
    <row r="1955" spans="1:10" hidden="1" x14ac:dyDescent="0.25">
      <c r="A1955" t="s">
        <v>4516</v>
      </c>
    </row>
    <row r="1956" spans="1:10" hidden="1" x14ac:dyDescent="0.25">
      <c r="A1956" t="s">
        <v>4516</v>
      </c>
      <c r="C1956" s="382"/>
      <c r="D1956" s="382"/>
      <c r="E1956" s="406"/>
      <c r="J1956" t="s">
        <v>4516</v>
      </c>
    </row>
    <row r="1957" spans="1:10" hidden="1" x14ac:dyDescent="0.25">
      <c r="A1957" t="s">
        <v>4516</v>
      </c>
      <c r="B1957" s="382"/>
      <c r="J1957" t="s">
        <v>4516</v>
      </c>
    </row>
    <row r="1958" spans="1:10" hidden="1" x14ac:dyDescent="0.25">
      <c r="A1958" t="s">
        <v>4516</v>
      </c>
      <c r="C1958" s="382"/>
      <c r="E1958" s="382"/>
      <c r="J1958" t="s">
        <v>4516</v>
      </c>
    </row>
    <row r="1959" spans="1:10" hidden="1" x14ac:dyDescent="0.25">
      <c r="A1959" t="s">
        <v>4516</v>
      </c>
    </row>
    <row r="1960" spans="1:10" hidden="1" x14ac:dyDescent="0.25">
      <c r="A1960" t="s">
        <v>4516</v>
      </c>
      <c r="C1960" s="382"/>
      <c r="D1960" s="382"/>
      <c r="E1960" s="406"/>
      <c r="J1960" t="s">
        <v>4516</v>
      </c>
    </row>
    <row r="1961" spans="1:10" hidden="1" x14ac:dyDescent="0.25">
      <c r="A1961" t="s">
        <v>4516</v>
      </c>
    </row>
    <row r="1962" spans="1:10" hidden="1" x14ac:dyDescent="0.25">
      <c r="A1962" t="s">
        <v>4516</v>
      </c>
      <c r="C1962" s="382"/>
      <c r="D1962" s="382"/>
      <c r="E1962" s="406"/>
      <c r="J1962" t="s">
        <v>4516</v>
      </c>
    </row>
    <row r="1963" spans="1:10" hidden="1" x14ac:dyDescent="0.25">
      <c r="A1963" t="s">
        <v>4516</v>
      </c>
      <c r="B1963" s="382"/>
      <c r="J1963" t="s">
        <v>4516</v>
      </c>
    </row>
    <row r="1964" spans="1:10" hidden="1" x14ac:dyDescent="0.25">
      <c r="A1964" t="s">
        <v>4516</v>
      </c>
      <c r="C1964" s="382"/>
      <c r="E1964" s="382"/>
      <c r="J1964" t="s">
        <v>4516</v>
      </c>
    </row>
    <row r="1965" spans="1:10" hidden="1" x14ac:dyDescent="0.25">
      <c r="A1965" t="s">
        <v>4516</v>
      </c>
    </row>
    <row r="1966" spans="1:10" hidden="1" x14ac:dyDescent="0.25">
      <c r="A1966" t="s">
        <v>4516</v>
      </c>
      <c r="C1966" s="382"/>
      <c r="D1966" s="382"/>
      <c r="E1966" s="406"/>
      <c r="J1966" t="s">
        <v>4516</v>
      </c>
    </row>
    <row r="1967" spans="1:10" hidden="1" x14ac:dyDescent="0.25">
      <c r="A1967" t="s">
        <v>4516</v>
      </c>
      <c r="B1967" s="382"/>
      <c r="C1967" s="382"/>
      <c r="D1967" s="382"/>
      <c r="J1967" t="s">
        <v>4516</v>
      </c>
    </row>
    <row r="1968" spans="1:10" hidden="1" x14ac:dyDescent="0.25">
      <c r="A1968" t="s">
        <v>4516</v>
      </c>
    </row>
    <row r="1969" spans="1:10" hidden="1" x14ac:dyDescent="0.25">
      <c r="A1969" t="s">
        <v>4516</v>
      </c>
      <c r="B1969" s="382"/>
      <c r="J1969" t="s">
        <v>4516</v>
      </c>
    </row>
    <row r="1970" spans="1:10" hidden="1" x14ac:dyDescent="0.25">
      <c r="A1970" t="s">
        <v>4516</v>
      </c>
      <c r="C1970" s="382"/>
      <c r="E1970" s="382"/>
      <c r="J1970" t="s">
        <v>4516</v>
      </c>
    </row>
    <row r="1971" spans="1:10" hidden="1" x14ac:dyDescent="0.25">
      <c r="A1971" t="s">
        <v>4516</v>
      </c>
    </row>
    <row r="1972" spans="1:10" hidden="1" x14ac:dyDescent="0.25">
      <c r="A1972" t="s">
        <v>4516</v>
      </c>
      <c r="B1972" s="382"/>
      <c r="J1972" t="s">
        <v>4516</v>
      </c>
    </row>
    <row r="1973" spans="1:10" hidden="1" x14ac:dyDescent="0.25">
      <c r="A1973" t="s">
        <v>4516</v>
      </c>
      <c r="C1973" s="382"/>
      <c r="E1973" s="382"/>
      <c r="J1973" t="s">
        <v>4516</v>
      </c>
    </row>
    <row r="1974" spans="1:10" hidden="1" x14ac:dyDescent="0.25">
      <c r="A1974" t="s">
        <v>4516</v>
      </c>
    </row>
    <row r="1975" spans="1:10" hidden="1" x14ac:dyDescent="0.25">
      <c r="A1975" t="s">
        <v>4516</v>
      </c>
      <c r="C1975" s="382"/>
      <c r="D1975" s="382"/>
      <c r="E1975" s="406"/>
      <c r="J1975" t="s">
        <v>4516</v>
      </c>
    </row>
    <row r="1976" spans="1:10" hidden="1" x14ac:dyDescent="0.25">
      <c r="A1976" t="s">
        <v>4516</v>
      </c>
      <c r="B1976" s="382"/>
      <c r="J1976" t="s">
        <v>4516</v>
      </c>
    </row>
    <row r="1977" spans="1:10" hidden="1" x14ac:dyDescent="0.25">
      <c r="A1977" t="s">
        <v>4516</v>
      </c>
      <c r="C1977" s="382"/>
      <c r="E1977" s="382"/>
      <c r="J1977" t="s">
        <v>4516</v>
      </c>
    </row>
    <row r="1978" spans="1:10" hidden="1" x14ac:dyDescent="0.25">
      <c r="A1978" t="s">
        <v>4516</v>
      </c>
    </row>
    <row r="1979" spans="1:10" hidden="1" x14ac:dyDescent="0.25">
      <c r="A1979" t="s">
        <v>4516</v>
      </c>
      <c r="C1979" s="382"/>
      <c r="D1979" s="382"/>
      <c r="E1979" s="406"/>
      <c r="J1979" t="s">
        <v>4516</v>
      </c>
    </row>
    <row r="1980" spans="1:10" hidden="1" x14ac:dyDescent="0.25">
      <c r="A1980" t="s">
        <v>4516</v>
      </c>
    </row>
    <row r="1981" spans="1:10" hidden="1" x14ac:dyDescent="0.25">
      <c r="A1981" t="s">
        <v>4516</v>
      </c>
      <c r="C1981" s="382"/>
      <c r="E1981" s="382"/>
      <c r="J1981" t="s">
        <v>4516</v>
      </c>
    </row>
    <row r="1982" spans="1:10" hidden="1" x14ac:dyDescent="0.25">
      <c r="A1982" t="s">
        <v>4516</v>
      </c>
    </row>
    <row r="1983" spans="1:10" hidden="1" x14ac:dyDescent="0.25">
      <c r="A1983" t="s">
        <v>4516</v>
      </c>
      <c r="B1983" s="382"/>
      <c r="C1983" s="382"/>
      <c r="D1983" s="382"/>
      <c r="J1983" t="s">
        <v>4516</v>
      </c>
    </row>
    <row r="1984" spans="1:10" hidden="1" x14ac:dyDescent="0.25">
      <c r="A1984" t="s">
        <v>4516</v>
      </c>
    </row>
    <row r="1985" spans="1:10" hidden="1" x14ac:dyDescent="0.25">
      <c r="A1985" t="s">
        <v>4516</v>
      </c>
      <c r="C1985" s="382"/>
      <c r="D1985" s="382"/>
      <c r="E1985" s="406"/>
      <c r="J1985" t="s">
        <v>4516</v>
      </c>
    </row>
    <row r="1986" spans="1:10" hidden="1" x14ac:dyDescent="0.25">
      <c r="A1986" t="s">
        <v>4516</v>
      </c>
      <c r="C1986" s="382"/>
      <c r="D1986" s="382"/>
      <c r="E1986" s="406"/>
      <c r="J1986" t="s">
        <v>4516</v>
      </c>
    </row>
    <row r="1987" spans="1:10" hidden="1" x14ac:dyDescent="0.25">
      <c r="A1987" t="s">
        <v>4516</v>
      </c>
      <c r="C1987" s="382"/>
      <c r="D1987" s="382"/>
      <c r="E1987" s="406"/>
      <c r="J1987" t="s">
        <v>4516</v>
      </c>
    </row>
    <row r="1988" spans="1:10" hidden="1" x14ac:dyDescent="0.25">
      <c r="A1988" t="s">
        <v>4516</v>
      </c>
      <c r="B1988" s="382"/>
      <c r="J1988" t="s">
        <v>4516</v>
      </c>
    </row>
    <row r="1989" spans="1:10" hidden="1" x14ac:dyDescent="0.25">
      <c r="A1989" t="s">
        <v>4516</v>
      </c>
      <c r="C1989" s="382"/>
      <c r="E1989" s="382"/>
      <c r="J1989" t="s">
        <v>4516</v>
      </c>
    </row>
    <row r="1990" spans="1:10" hidden="1" x14ac:dyDescent="0.25">
      <c r="A1990" t="s">
        <v>4516</v>
      </c>
    </row>
    <row r="1991" spans="1:10" hidden="1" x14ac:dyDescent="0.25">
      <c r="A1991" t="s">
        <v>4516</v>
      </c>
      <c r="B1991" s="382"/>
      <c r="J1991" t="s">
        <v>4516</v>
      </c>
    </row>
    <row r="1992" spans="1:10" hidden="1" x14ac:dyDescent="0.25">
      <c r="A1992" t="s">
        <v>4516</v>
      </c>
      <c r="C1992" s="382"/>
      <c r="E1992" s="382"/>
      <c r="J1992" t="s">
        <v>4516</v>
      </c>
    </row>
    <row r="1993" spans="1:10" hidden="1" x14ac:dyDescent="0.25">
      <c r="A1993" t="s">
        <v>4516</v>
      </c>
    </row>
    <row r="1994" spans="1:10" hidden="1" x14ac:dyDescent="0.25">
      <c r="A1994" t="s">
        <v>4516</v>
      </c>
    </row>
    <row r="1995" spans="1:10" hidden="1" x14ac:dyDescent="0.25">
      <c r="A1995" t="s">
        <v>4516</v>
      </c>
      <c r="B1995" s="382"/>
      <c r="J1995" t="s">
        <v>4516</v>
      </c>
    </row>
    <row r="1996" spans="1:10" hidden="1" x14ac:dyDescent="0.25">
      <c r="A1996" t="s">
        <v>4516</v>
      </c>
      <c r="C1996" s="382"/>
      <c r="E1996" s="382"/>
      <c r="J1996" t="s">
        <v>4516</v>
      </c>
    </row>
    <row r="1997" spans="1:10" hidden="1" x14ac:dyDescent="0.25">
      <c r="A1997" t="s">
        <v>4516</v>
      </c>
    </row>
    <row r="1998" spans="1:10" hidden="1" x14ac:dyDescent="0.25">
      <c r="A1998" t="s">
        <v>4516</v>
      </c>
      <c r="B1998" s="382"/>
      <c r="J1998" t="s">
        <v>4516</v>
      </c>
    </row>
    <row r="1999" spans="1:10" hidden="1" x14ac:dyDescent="0.25">
      <c r="A1999" t="s">
        <v>4516</v>
      </c>
      <c r="C1999" s="382"/>
      <c r="E1999" s="382"/>
      <c r="J1999" t="s">
        <v>4516</v>
      </c>
    </row>
    <row r="2000" spans="1:10" hidden="1" x14ac:dyDescent="0.25">
      <c r="A2000" t="s">
        <v>4516</v>
      </c>
    </row>
    <row r="2001" spans="1:10" hidden="1" x14ac:dyDescent="0.25">
      <c r="A2001" t="s">
        <v>4516</v>
      </c>
      <c r="B2001" s="382"/>
      <c r="J2001" t="s">
        <v>4516</v>
      </c>
    </row>
    <row r="2002" spans="1:10" hidden="1" x14ac:dyDescent="0.25">
      <c r="A2002" t="s">
        <v>4516</v>
      </c>
      <c r="C2002" s="382"/>
      <c r="E2002" s="382"/>
      <c r="J2002" t="s">
        <v>4516</v>
      </c>
    </row>
    <row r="2003" spans="1:10" hidden="1" x14ac:dyDescent="0.25">
      <c r="A2003" t="s">
        <v>4516</v>
      </c>
    </row>
    <row r="2004" spans="1:10" hidden="1" x14ac:dyDescent="0.25">
      <c r="A2004" t="s">
        <v>4516</v>
      </c>
      <c r="C2004" s="382"/>
      <c r="D2004" s="382"/>
      <c r="E2004" s="406"/>
      <c r="J2004" t="s">
        <v>4516</v>
      </c>
    </row>
    <row r="2005" spans="1:10" hidden="1" x14ac:dyDescent="0.25">
      <c r="A2005" t="s">
        <v>4516</v>
      </c>
      <c r="B2005" s="382"/>
      <c r="J2005" t="s">
        <v>4516</v>
      </c>
    </row>
    <row r="2006" spans="1:10" hidden="1" x14ac:dyDescent="0.25">
      <c r="A2006" t="s">
        <v>4516</v>
      </c>
      <c r="C2006" s="382"/>
      <c r="E2006" s="382"/>
      <c r="J2006" t="s">
        <v>4516</v>
      </c>
    </row>
    <row r="2007" spans="1:10" hidden="1" x14ac:dyDescent="0.25">
      <c r="A2007" t="s">
        <v>4516</v>
      </c>
    </row>
    <row r="2008" spans="1:10" hidden="1" x14ac:dyDescent="0.25">
      <c r="A2008" t="s">
        <v>4516</v>
      </c>
      <c r="C2008" s="382"/>
      <c r="D2008" s="382"/>
      <c r="E2008" s="406"/>
      <c r="J2008" t="s">
        <v>4516</v>
      </c>
    </row>
    <row r="2009" spans="1:10" hidden="1" x14ac:dyDescent="0.25">
      <c r="A2009" t="s">
        <v>4516</v>
      </c>
      <c r="C2009" s="382"/>
      <c r="D2009" s="382"/>
      <c r="E2009" s="406"/>
      <c r="J2009" t="s">
        <v>4516</v>
      </c>
    </row>
    <row r="2010" spans="1:10" hidden="1" x14ac:dyDescent="0.25">
      <c r="A2010" t="s">
        <v>4516</v>
      </c>
      <c r="C2010" s="382"/>
      <c r="D2010" s="382"/>
      <c r="E2010" s="406"/>
      <c r="J2010" t="s">
        <v>4516</v>
      </c>
    </row>
    <row r="2011" spans="1:10" hidden="1" x14ac:dyDescent="0.25">
      <c r="A2011" t="s">
        <v>4516</v>
      </c>
      <c r="B2011" s="382"/>
      <c r="C2011" s="382"/>
      <c r="D2011" s="382"/>
      <c r="J2011" t="s">
        <v>4516</v>
      </c>
    </row>
    <row r="2012" spans="1:10" hidden="1" x14ac:dyDescent="0.25">
      <c r="A2012" t="s">
        <v>4516</v>
      </c>
      <c r="C2012" s="382"/>
      <c r="E2012" s="382"/>
      <c r="J2012" t="s">
        <v>4516</v>
      </c>
    </row>
    <row r="2013" spans="1:10" hidden="1" x14ac:dyDescent="0.25">
      <c r="A2013" t="s">
        <v>4516</v>
      </c>
    </row>
    <row r="2014" spans="1:10" hidden="1" x14ac:dyDescent="0.25">
      <c r="A2014" t="s">
        <v>4516</v>
      </c>
      <c r="B2014" s="382"/>
      <c r="J2014" t="s">
        <v>4516</v>
      </c>
    </row>
    <row r="2015" spans="1:10" hidden="1" x14ac:dyDescent="0.25">
      <c r="A2015" t="s">
        <v>4516</v>
      </c>
      <c r="C2015" s="382"/>
      <c r="E2015" s="382"/>
      <c r="J2015" t="s">
        <v>4516</v>
      </c>
    </row>
    <row r="2016" spans="1:10" hidden="1" x14ac:dyDescent="0.25">
      <c r="A2016" t="s">
        <v>4516</v>
      </c>
    </row>
    <row r="2017" spans="1:10" hidden="1" x14ac:dyDescent="0.25">
      <c r="A2017" t="s">
        <v>4516</v>
      </c>
      <c r="B2017" s="382"/>
      <c r="J2017" t="s">
        <v>4516</v>
      </c>
    </row>
    <row r="2018" spans="1:10" hidden="1" x14ac:dyDescent="0.25">
      <c r="A2018" t="s">
        <v>4516</v>
      </c>
    </row>
    <row r="2019" spans="1:10" hidden="1" x14ac:dyDescent="0.25">
      <c r="A2019" t="s">
        <v>4516</v>
      </c>
      <c r="B2019" s="382"/>
      <c r="C2019" s="382"/>
      <c r="D2019" s="382"/>
      <c r="J2019" t="s">
        <v>4516</v>
      </c>
    </row>
    <row r="2020" spans="1:10" hidden="1" x14ac:dyDescent="0.25">
      <c r="A2020" t="s">
        <v>4516</v>
      </c>
      <c r="C2020" s="382"/>
      <c r="E2020" s="382"/>
      <c r="J2020" t="s">
        <v>4516</v>
      </c>
    </row>
    <row r="2021" spans="1:10" hidden="1" x14ac:dyDescent="0.25">
      <c r="A2021" t="s">
        <v>4516</v>
      </c>
    </row>
    <row r="2022" spans="1:10" hidden="1" x14ac:dyDescent="0.25">
      <c r="A2022" t="s">
        <v>4516</v>
      </c>
      <c r="C2022" s="382"/>
      <c r="D2022" s="382"/>
      <c r="E2022" s="406"/>
      <c r="J2022" t="s">
        <v>4516</v>
      </c>
    </row>
    <row r="2023" spans="1:10" hidden="1" x14ac:dyDescent="0.25">
      <c r="A2023" t="s">
        <v>4516</v>
      </c>
      <c r="C2023" s="382"/>
      <c r="D2023" s="382"/>
      <c r="E2023" s="382"/>
      <c r="J2023" t="s">
        <v>4516</v>
      </c>
    </row>
    <row r="2024" spans="1:10" hidden="1" x14ac:dyDescent="0.25">
      <c r="A2024" t="s">
        <v>4516</v>
      </c>
      <c r="C2024" s="382"/>
      <c r="E2024" s="382"/>
      <c r="J2024" t="s">
        <v>4516</v>
      </c>
    </row>
    <row r="2025" spans="1:10" hidden="1" x14ac:dyDescent="0.25">
      <c r="A2025" t="s">
        <v>4516</v>
      </c>
    </row>
    <row r="2026" spans="1:10" hidden="1" x14ac:dyDescent="0.25">
      <c r="A2026" t="s">
        <v>4516</v>
      </c>
      <c r="C2026" s="382"/>
      <c r="E2026" s="382"/>
      <c r="J2026" t="s">
        <v>4516</v>
      </c>
    </row>
    <row r="2027" spans="1:10" hidden="1" x14ac:dyDescent="0.25">
      <c r="A2027" t="s">
        <v>4516</v>
      </c>
      <c r="C2027" s="382"/>
      <c r="E2027" s="382"/>
      <c r="J2027" t="s">
        <v>4516</v>
      </c>
    </row>
    <row r="2028" spans="1:10" hidden="1" x14ac:dyDescent="0.25">
      <c r="A2028" t="s">
        <v>4516</v>
      </c>
    </row>
    <row r="2029" spans="1:10" hidden="1" x14ac:dyDescent="0.25">
      <c r="A2029" t="s">
        <v>4516</v>
      </c>
      <c r="C2029" s="382"/>
      <c r="E2029" s="382"/>
    </row>
    <row r="2030" spans="1:10" hidden="1" x14ac:dyDescent="0.25">
      <c r="A2030" t="s">
        <v>4516</v>
      </c>
      <c r="G2030" s="90"/>
      <c r="H2030" s="90"/>
    </row>
    <row r="2031" spans="1:10" hidden="1" x14ac:dyDescent="0.25">
      <c r="A2031" t="s">
        <v>4516</v>
      </c>
      <c r="B2031" s="382"/>
      <c r="C2031" s="382"/>
      <c r="D2031" s="382"/>
      <c r="J2031" t="s">
        <v>4516</v>
      </c>
    </row>
    <row r="2032" spans="1:10" hidden="1" x14ac:dyDescent="0.25">
      <c r="A2032" t="s">
        <v>4516</v>
      </c>
      <c r="C2032" s="382"/>
      <c r="E2032" s="382"/>
      <c r="J2032" t="s">
        <v>4516</v>
      </c>
    </row>
    <row r="2033" spans="1:10" hidden="1" x14ac:dyDescent="0.25">
      <c r="A2033" t="s">
        <v>4516</v>
      </c>
    </row>
    <row r="2034" spans="1:10" hidden="1" x14ac:dyDescent="0.25">
      <c r="A2034" t="s">
        <v>4516</v>
      </c>
      <c r="C2034" s="382"/>
      <c r="D2034" s="382"/>
      <c r="E2034" s="382"/>
      <c r="J2034" t="s">
        <v>4516</v>
      </c>
    </row>
    <row r="2035" spans="1:10" hidden="1" x14ac:dyDescent="0.25">
      <c r="A2035" t="s">
        <v>4516</v>
      </c>
      <c r="C2035" s="382"/>
      <c r="E2035" s="382"/>
      <c r="J2035" t="s">
        <v>4516</v>
      </c>
    </row>
    <row r="2036" spans="1:10" hidden="1" x14ac:dyDescent="0.25">
      <c r="A2036" t="s">
        <v>4516</v>
      </c>
    </row>
    <row r="2037" spans="1:10" hidden="1" x14ac:dyDescent="0.25">
      <c r="A2037" t="s">
        <v>4516</v>
      </c>
      <c r="C2037" s="382"/>
      <c r="D2037" s="382"/>
      <c r="E2037" s="406"/>
      <c r="J2037" t="s">
        <v>4516</v>
      </c>
    </row>
    <row r="2038" spans="1:10" hidden="1" x14ac:dyDescent="0.25">
      <c r="A2038" t="s">
        <v>4516</v>
      </c>
      <c r="C2038" s="382"/>
      <c r="D2038" s="382"/>
      <c r="E2038" s="406"/>
      <c r="J2038" t="s">
        <v>4516</v>
      </c>
    </row>
    <row r="2039" spans="1:10" hidden="1" x14ac:dyDescent="0.25">
      <c r="A2039" t="s">
        <v>4516</v>
      </c>
      <c r="C2039" s="382"/>
      <c r="D2039" s="382"/>
      <c r="E2039" s="406"/>
      <c r="J2039" t="s">
        <v>4516</v>
      </c>
    </row>
    <row r="2040" spans="1:10" hidden="1" x14ac:dyDescent="0.25">
      <c r="A2040" t="s">
        <v>4516</v>
      </c>
      <c r="B2040" s="382"/>
      <c r="J2040" t="s">
        <v>4516</v>
      </c>
    </row>
    <row r="2041" spans="1:10" hidden="1" x14ac:dyDescent="0.25">
      <c r="A2041" t="s">
        <v>4516</v>
      </c>
      <c r="C2041" s="382"/>
      <c r="E2041" s="382"/>
      <c r="J2041" t="s">
        <v>4516</v>
      </c>
    </row>
    <row r="2042" spans="1:10" hidden="1" x14ac:dyDescent="0.25">
      <c r="A2042" t="s">
        <v>4516</v>
      </c>
    </row>
    <row r="2043" spans="1:10" hidden="1" x14ac:dyDescent="0.25">
      <c r="A2043" t="s">
        <v>4516</v>
      </c>
      <c r="C2043" s="382"/>
      <c r="D2043" s="382"/>
      <c r="E2043" s="406"/>
      <c r="J2043" t="s">
        <v>4516</v>
      </c>
    </row>
    <row r="2044" spans="1:10" hidden="1" x14ac:dyDescent="0.25">
      <c r="A2044" t="s">
        <v>4516</v>
      </c>
      <c r="C2044" s="382"/>
      <c r="D2044" s="382"/>
      <c r="E2044" s="406"/>
      <c r="J2044" t="s">
        <v>4516</v>
      </c>
    </row>
    <row r="2045" spans="1:10" hidden="1" x14ac:dyDescent="0.25">
      <c r="A2045" t="s">
        <v>4516</v>
      </c>
      <c r="C2045" s="382"/>
      <c r="D2045" s="382"/>
      <c r="E2045" s="406"/>
      <c r="J2045" t="s">
        <v>4516</v>
      </c>
    </row>
    <row r="2046" spans="1:10" hidden="1" x14ac:dyDescent="0.25">
      <c r="A2046" t="s">
        <v>4516</v>
      </c>
      <c r="C2046" s="382"/>
      <c r="D2046" s="382"/>
      <c r="E2046" s="406"/>
      <c r="J2046" t="s">
        <v>4516</v>
      </c>
    </row>
    <row r="2047" spans="1:10" hidden="1" x14ac:dyDescent="0.25">
      <c r="A2047" t="s">
        <v>4516</v>
      </c>
      <c r="B2047" s="382"/>
      <c r="J2047" t="s">
        <v>4516</v>
      </c>
    </row>
    <row r="2048" spans="1:10" hidden="1" x14ac:dyDescent="0.25">
      <c r="A2048" t="s">
        <v>4516</v>
      </c>
      <c r="C2048" s="382"/>
      <c r="E2048" s="382"/>
      <c r="J2048" t="s">
        <v>4516</v>
      </c>
    </row>
    <row r="2049" spans="1:10" hidden="1" x14ac:dyDescent="0.25">
      <c r="A2049" t="s">
        <v>4516</v>
      </c>
    </row>
    <row r="2050" spans="1:10" hidden="1" x14ac:dyDescent="0.25">
      <c r="A2050" t="s">
        <v>4516</v>
      </c>
      <c r="B2050" s="382"/>
      <c r="J2050" t="s">
        <v>4516</v>
      </c>
    </row>
    <row r="2051" spans="1:10" hidden="1" x14ac:dyDescent="0.25">
      <c r="A2051" t="s">
        <v>4516</v>
      </c>
      <c r="C2051" s="382"/>
      <c r="E2051" s="382"/>
      <c r="J2051" t="s">
        <v>4516</v>
      </c>
    </row>
    <row r="2052" spans="1:10" hidden="1" x14ac:dyDescent="0.25">
      <c r="A2052" t="s">
        <v>4516</v>
      </c>
    </row>
    <row r="2053" spans="1:10" hidden="1" x14ac:dyDescent="0.25">
      <c r="A2053" t="s">
        <v>4516</v>
      </c>
      <c r="B2053" s="382"/>
      <c r="J2053" t="s">
        <v>4516</v>
      </c>
    </row>
    <row r="2054" spans="1:10" hidden="1" x14ac:dyDescent="0.25">
      <c r="A2054" t="s">
        <v>4516</v>
      </c>
      <c r="C2054" s="382"/>
      <c r="E2054" s="382"/>
      <c r="J2054" t="s">
        <v>4516</v>
      </c>
    </row>
    <row r="2055" spans="1:10" hidden="1" x14ac:dyDescent="0.25">
      <c r="A2055" t="s">
        <v>4516</v>
      </c>
    </row>
    <row r="2056" spans="1:10" hidden="1" x14ac:dyDescent="0.25">
      <c r="A2056" t="s">
        <v>4516</v>
      </c>
      <c r="B2056" s="382"/>
      <c r="J2056" t="s">
        <v>4516</v>
      </c>
    </row>
    <row r="2057" spans="1:10" hidden="1" x14ac:dyDescent="0.25">
      <c r="A2057" t="s">
        <v>4516</v>
      </c>
    </row>
    <row r="2058" spans="1:10" hidden="1" x14ac:dyDescent="0.25">
      <c r="A2058" t="s">
        <v>4516</v>
      </c>
      <c r="B2058" s="382"/>
      <c r="J2058" t="s">
        <v>4516</v>
      </c>
    </row>
    <row r="2059" spans="1:10" hidden="1" x14ac:dyDescent="0.25">
      <c r="A2059" t="s">
        <v>4516</v>
      </c>
      <c r="C2059" s="382"/>
      <c r="E2059" s="382"/>
      <c r="J2059" t="s">
        <v>4516</v>
      </c>
    </row>
    <row r="2060" spans="1:10" hidden="1" x14ac:dyDescent="0.25">
      <c r="A2060" t="s">
        <v>4516</v>
      </c>
    </row>
    <row r="2061" spans="1:10" hidden="1" x14ac:dyDescent="0.25">
      <c r="A2061" t="s">
        <v>4516</v>
      </c>
      <c r="B2061" s="382"/>
      <c r="C2061" s="382"/>
      <c r="D2061" s="382"/>
      <c r="J2061" t="s">
        <v>4516</v>
      </c>
    </row>
    <row r="2062" spans="1:10" hidden="1" x14ac:dyDescent="0.25">
      <c r="A2062" t="s">
        <v>4516</v>
      </c>
      <c r="C2062" s="382"/>
      <c r="E2062" s="382"/>
      <c r="J2062" t="s">
        <v>4516</v>
      </c>
    </row>
    <row r="2063" spans="1:10" hidden="1" x14ac:dyDescent="0.25">
      <c r="A2063" t="s">
        <v>4516</v>
      </c>
    </row>
    <row r="2064" spans="1:10" hidden="1" x14ac:dyDescent="0.25">
      <c r="A2064" t="s">
        <v>4516</v>
      </c>
      <c r="B2064" s="382"/>
      <c r="C2064" s="382"/>
      <c r="D2064" s="382"/>
      <c r="J2064" t="s">
        <v>4516</v>
      </c>
    </row>
    <row r="2065" spans="1:10" hidden="1" x14ac:dyDescent="0.25">
      <c r="A2065" t="s">
        <v>4516</v>
      </c>
      <c r="C2065" s="382"/>
      <c r="E2065" s="382"/>
      <c r="J2065" t="s">
        <v>4516</v>
      </c>
    </row>
    <row r="2066" spans="1:10" hidden="1" x14ac:dyDescent="0.25">
      <c r="A2066" t="s">
        <v>4516</v>
      </c>
    </row>
    <row r="2067" spans="1:10" hidden="1" x14ac:dyDescent="0.25">
      <c r="A2067" t="s">
        <v>4516</v>
      </c>
      <c r="B2067" s="382"/>
      <c r="J2067" t="s">
        <v>4516</v>
      </c>
    </row>
    <row r="2068" spans="1:10" hidden="1" x14ac:dyDescent="0.25">
      <c r="A2068" t="s">
        <v>4516</v>
      </c>
      <c r="C2068" s="382"/>
      <c r="E2068" s="382"/>
      <c r="J2068" t="s">
        <v>4516</v>
      </c>
    </row>
    <row r="2069" spans="1:10" hidden="1" x14ac:dyDescent="0.25">
      <c r="A2069" t="s">
        <v>4516</v>
      </c>
    </row>
    <row r="2070" spans="1:10" hidden="1" x14ac:dyDescent="0.25">
      <c r="A2070" t="s">
        <v>4516</v>
      </c>
      <c r="B2070" s="382"/>
      <c r="C2070" s="382"/>
      <c r="D2070" s="382"/>
      <c r="J2070" t="s">
        <v>4516</v>
      </c>
    </row>
    <row r="2071" spans="1:10" hidden="1" x14ac:dyDescent="0.25">
      <c r="A2071" t="s">
        <v>4516</v>
      </c>
      <c r="C2071" s="382"/>
      <c r="E2071" s="382"/>
      <c r="J2071" t="s">
        <v>4516</v>
      </c>
    </row>
    <row r="2072" spans="1:10" hidden="1" x14ac:dyDescent="0.25">
      <c r="A2072" t="s">
        <v>4516</v>
      </c>
    </row>
    <row r="2073" spans="1:10" hidden="1" x14ac:dyDescent="0.25">
      <c r="A2073" t="s">
        <v>4516</v>
      </c>
      <c r="B2073" s="382"/>
      <c r="C2073" s="382"/>
      <c r="D2073" s="382"/>
      <c r="J2073" t="s">
        <v>4516</v>
      </c>
    </row>
    <row r="2074" spans="1:10" hidden="1" x14ac:dyDescent="0.25">
      <c r="A2074" t="s">
        <v>4516</v>
      </c>
      <c r="C2074" s="382"/>
      <c r="E2074" s="382"/>
      <c r="J2074" t="s">
        <v>4516</v>
      </c>
    </row>
    <row r="2075" spans="1:10" hidden="1" x14ac:dyDescent="0.25">
      <c r="A2075" t="s">
        <v>4516</v>
      </c>
    </row>
    <row r="2076" spans="1:10" hidden="1" x14ac:dyDescent="0.25">
      <c r="A2076" t="s">
        <v>4516</v>
      </c>
      <c r="B2076" s="382"/>
      <c r="J2076" t="s">
        <v>4516</v>
      </c>
    </row>
    <row r="2077" spans="1:10" hidden="1" x14ac:dyDescent="0.25">
      <c r="A2077" t="s">
        <v>4516</v>
      </c>
      <c r="C2077" s="382"/>
      <c r="E2077" s="382"/>
      <c r="J2077" t="s">
        <v>4516</v>
      </c>
    </row>
    <row r="2078" spans="1:10" hidden="1" x14ac:dyDescent="0.25">
      <c r="A2078" t="s">
        <v>4516</v>
      </c>
    </row>
    <row r="2079" spans="1:10" hidden="1" x14ac:dyDescent="0.25">
      <c r="A2079" t="s">
        <v>4516</v>
      </c>
      <c r="B2079" s="382"/>
      <c r="J2079" t="s">
        <v>4516</v>
      </c>
    </row>
    <row r="2080" spans="1:10" hidden="1" x14ac:dyDescent="0.25">
      <c r="A2080" t="s">
        <v>4516</v>
      </c>
      <c r="C2080" s="382"/>
      <c r="E2080" s="382"/>
      <c r="J2080" t="s">
        <v>4516</v>
      </c>
    </row>
    <row r="2081" spans="1:10" hidden="1" x14ac:dyDescent="0.25">
      <c r="A2081" t="s">
        <v>4516</v>
      </c>
    </row>
    <row r="2082" spans="1:10" hidden="1" x14ac:dyDescent="0.25">
      <c r="A2082" t="s">
        <v>4516</v>
      </c>
      <c r="B2082" s="382"/>
      <c r="C2082" s="382"/>
      <c r="D2082" s="382"/>
      <c r="J2082" t="s">
        <v>4516</v>
      </c>
    </row>
    <row r="2083" spans="1:10" hidden="1" x14ac:dyDescent="0.25">
      <c r="A2083" t="s">
        <v>4516</v>
      </c>
      <c r="C2083" s="382"/>
      <c r="E2083" s="382"/>
      <c r="J2083" t="s">
        <v>4516</v>
      </c>
    </row>
    <row r="2084" spans="1:10" hidden="1" x14ac:dyDescent="0.25">
      <c r="A2084" t="s">
        <v>4516</v>
      </c>
    </row>
    <row r="2085" spans="1:10" hidden="1" x14ac:dyDescent="0.25">
      <c r="A2085" t="s">
        <v>4516</v>
      </c>
      <c r="C2085" s="382"/>
      <c r="D2085" s="382"/>
      <c r="E2085" s="406"/>
      <c r="J2085" t="s">
        <v>4516</v>
      </c>
    </row>
    <row r="2086" spans="1:10" hidden="1" x14ac:dyDescent="0.25">
      <c r="A2086" t="s">
        <v>4516</v>
      </c>
      <c r="B2086" s="382"/>
      <c r="C2086" s="382"/>
      <c r="D2086" s="382"/>
      <c r="J2086" t="s">
        <v>4516</v>
      </c>
    </row>
    <row r="2087" spans="1:10" hidden="1" x14ac:dyDescent="0.25">
      <c r="A2087" t="s">
        <v>4516</v>
      </c>
      <c r="C2087" s="382"/>
      <c r="E2087" s="382"/>
      <c r="J2087" t="s">
        <v>4516</v>
      </c>
    </row>
    <row r="2088" spans="1:10" hidden="1" x14ac:dyDescent="0.25">
      <c r="A2088" t="s">
        <v>4516</v>
      </c>
    </row>
    <row r="2089" spans="1:10" hidden="1" x14ac:dyDescent="0.25">
      <c r="A2089" t="s">
        <v>4516</v>
      </c>
      <c r="C2089" s="382"/>
      <c r="D2089" s="382"/>
      <c r="E2089" s="406"/>
      <c r="J2089" t="s">
        <v>4516</v>
      </c>
    </row>
    <row r="2090" spans="1:10" hidden="1" x14ac:dyDescent="0.25">
      <c r="A2090" t="s">
        <v>4516</v>
      </c>
      <c r="C2090" s="382"/>
      <c r="E2090" s="382"/>
      <c r="J2090" t="s">
        <v>4516</v>
      </c>
    </row>
    <row r="2091" spans="1:10" hidden="1" x14ac:dyDescent="0.25">
      <c r="A2091" t="s">
        <v>4516</v>
      </c>
    </row>
    <row r="2092" spans="1:10" hidden="1" x14ac:dyDescent="0.25">
      <c r="A2092" t="s">
        <v>4516</v>
      </c>
      <c r="B2092" s="382"/>
      <c r="J2092" t="s">
        <v>4516</v>
      </c>
    </row>
    <row r="2093" spans="1:10" hidden="1" x14ac:dyDescent="0.25">
      <c r="A2093" t="s">
        <v>4516</v>
      </c>
      <c r="C2093" s="382"/>
      <c r="E2093" s="382"/>
      <c r="J2093" t="s">
        <v>4516</v>
      </c>
    </row>
    <row r="2094" spans="1:10" hidden="1" x14ac:dyDescent="0.25">
      <c r="A2094" t="s">
        <v>4516</v>
      </c>
    </row>
    <row r="2095" spans="1:10" hidden="1" x14ac:dyDescent="0.25">
      <c r="A2095" t="s">
        <v>4516</v>
      </c>
      <c r="B2095" s="382"/>
      <c r="C2095" s="382"/>
      <c r="D2095" s="382"/>
      <c r="J2095" t="s">
        <v>4516</v>
      </c>
    </row>
    <row r="2096" spans="1:10" hidden="1" x14ac:dyDescent="0.25">
      <c r="A2096" t="s">
        <v>4516</v>
      </c>
    </row>
    <row r="2097" spans="1:10" hidden="1" x14ac:dyDescent="0.25">
      <c r="A2097" t="s">
        <v>4516</v>
      </c>
      <c r="B2097" s="382"/>
      <c r="J2097" t="s">
        <v>4516</v>
      </c>
    </row>
    <row r="2098" spans="1:10" hidden="1" x14ac:dyDescent="0.25">
      <c r="A2098" t="s">
        <v>4516</v>
      </c>
      <c r="C2098" s="382"/>
      <c r="E2098" s="382"/>
      <c r="J2098" t="s">
        <v>4516</v>
      </c>
    </row>
    <row r="2099" spans="1:10" hidden="1" x14ac:dyDescent="0.25">
      <c r="A2099" t="s">
        <v>4516</v>
      </c>
    </row>
    <row r="2100" spans="1:10" hidden="1" x14ac:dyDescent="0.25">
      <c r="A2100" t="s">
        <v>4516</v>
      </c>
      <c r="B2100" s="382"/>
      <c r="J2100" t="s">
        <v>4516</v>
      </c>
    </row>
    <row r="2101" spans="1:10" hidden="1" x14ac:dyDescent="0.25">
      <c r="A2101" t="s">
        <v>4516</v>
      </c>
      <c r="C2101" s="382"/>
      <c r="E2101" s="382"/>
      <c r="J2101" t="s">
        <v>4516</v>
      </c>
    </row>
    <row r="2102" spans="1:10" hidden="1" x14ac:dyDescent="0.25">
      <c r="A2102" t="s">
        <v>4516</v>
      </c>
    </row>
    <row r="2103" spans="1:10" hidden="1" x14ac:dyDescent="0.25">
      <c r="A2103" t="s">
        <v>4516</v>
      </c>
      <c r="B2103" s="382"/>
      <c r="C2103" s="382"/>
      <c r="D2103" s="382"/>
      <c r="J2103" t="s">
        <v>4516</v>
      </c>
    </row>
    <row r="2104" spans="1:10" hidden="1" x14ac:dyDescent="0.25">
      <c r="A2104" t="s">
        <v>4516</v>
      </c>
    </row>
    <row r="2105" spans="1:10" hidden="1" x14ac:dyDescent="0.25">
      <c r="A2105" t="s">
        <v>4516</v>
      </c>
      <c r="B2105" s="382"/>
      <c r="J2105" t="s">
        <v>4516</v>
      </c>
    </row>
    <row r="2106" spans="1:10" hidden="1" x14ac:dyDescent="0.25">
      <c r="A2106" t="s">
        <v>4516</v>
      </c>
      <c r="C2106" s="382"/>
      <c r="E2106" s="382"/>
      <c r="J2106" t="s">
        <v>4516</v>
      </c>
    </row>
    <row r="2107" spans="1:10" hidden="1" x14ac:dyDescent="0.25">
      <c r="A2107" t="s">
        <v>4516</v>
      </c>
    </row>
    <row r="2108" spans="1:10" hidden="1" x14ac:dyDescent="0.25">
      <c r="A2108" t="s">
        <v>4516</v>
      </c>
      <c r="B2108" s="382"/>
      <c r="J2108" t="s">
        <v>4516</v>
      </c>
    </row>
    <row r="2109" spans="1:10" hidden="1" x14ac:dyDescent="0.25">
      <c r="A2109" t="s">
        <v>4516</v>
      </c>
      <c r="C2109" s="382"/>
      <c r="E2109" s="382"/>
      <c r="J2109" t="s">
        <v>4516</v>
      </c>
    </row>
    <row r="2110" spans="1:10" hidden="1" x14ac:dyDescent="0.25">
      <c r="A2110" t="s">
        <v>4516</v>
      </c>
    </row>
    <row r="2111" spans="1:10" hidden="1" x14ac:dyDescent="0.25">
      <c r="A2111" t="s">
        <v>4516</v>
      </c>
      <c r="B2111" s="382"/>
      <c r="C2111" s="382"/>
      <c r="D2111" s="382"/>
      <c r="J2111" t="s">
        <v>4516</v>
      </c>
    </row>
    <row r="2112" spans="1:10" hidden="1" x14ac:dyDescent="0.25">
      <c r="A2112" t="s">
        <v>4516</v>
      </c>
      <c r="G2112" s="90"/>
      <c r="H2112" s="90"/>
    </row>
    <row r="2113" spans="1:10" hidden="1" x14ac:dyDescent="0.25">
      <c r="A2113" t="s">
        <v>4516</v>
      </c>
      <c r="B2113" s="382"/>
      <c r="J2113" t="s">
        <v>4516</v>
      </c>
    </row>
    <row r="2114" spans="1:10" hidden="1" x14ac:dyDescent="0.25">
      <c r="A2114" t="s">
        <v>4516</v>
      </c>
      <c r="G2114" s="90"/>
      <c r="H2114" s="90"/>
    </row>
    <row r="2115" spans="1:10" hidden="1" x14ac:dyDescent="0.25">
      <c r="A2115" t="s">
        <v>4516</v>
      </c>
      <c r="B2115" s="382"/>
      <c r="C2115" s="382"/>
      <c r="D2115" s="382"/>
      <c r="J2115" t="s">
        <v>4516</v>
      </c>
    </row>
    <row r="2116" spans="1:10" hidden="1" x14ac:dyDescent="0.25">
      <c r="A2116" t="s">
        <v>4516</v>
      </c>
      <c r="G2116" s="90"/>
      <c r="H2116" s="90"/>
    </row>
    <row r="2117" spans="1:10" hidden="1" x14ac:dyDescent="0.25">
      <c r="A2117" t="s">
        <v>4516</v>
      </c>
      <c r="C2117" s="382"/>
      <c r="D2117" s="382"/>
      <c r="E2117" s="406"/>
      <c r="J2117" t="s">
        <v>4516</v>
      </c>
    </row>
    <row r="2118" spans="1:10" hidden="1" x14ac:dyDescent="0.25">
      <c r="A2118" t="s">
        <v>4516</v>
      </c>
      <c r="C2118" s="382"/>
      <c r="E2118" s="382"/>
      <c r="J2118" t="s">
        <v>4516</v>
      </c>
    </row>
    <row r="2119" spans="1:10" hidden="1" x14ac:dyDescent="0.25">
      <c r="A2119" t="s">
        <v>4516</v>
      </c>
      <c r="G2119" s="90"/>
      <c r="H2119" s="90"/>
    </row>
    <row r="2120" spans="1:10" hidden="1" x14ac:dyDescent="0.25">
      <c r="A2120" t="s">
        <v>4516</v>
      </c>
      <c r="B2120" s="382"/>
      <c r="C2120" s="382"/>
      <c r="D2120" s="382"/>
      <c r="J2120" t="s">
        <v>4516</v>
      </c>
    </row>
    <row r="2121" spans="1:10" hidden="1" x14ac:dyDescent="0.25">
      <c r="A2121" t="s">
        <v>4516</v>
      </c>
      <c r="G2121" s="90"/>
      <c r="H2121" s="90"/>
    </row>
    <row r="2122" spans="1:10" hidden="1" x14ac:dyDescent="0.25">
      <c r="A2122" t="s">
        <v>4516</v>
      </c>
      <c r="B2122" s="382"/>
      <c r="J2122" t="s">
        <v>4516</v>
      </c>
    </row>
    <row r="2123" spans="1:10" hidden="1" x14ac:dyDescent="0.25">
      <c r="A2123" t="s">
        <v>4516</v>
      </c>
      <c r="C2123" s="382"/>
      <c r="E2123" s="382"/>
      <c r="J2123" t="s">
        <v>4516</v>
      </c>
    </row>
    <row r="2124" spans="1:10" hidden="1" x14ac:dyDescent="0.25">
      <c r="A2124" t="s">
        <v>4516</v>
      </c>
      <c r="G2124" s="90"/>
      <c r="H2124" s="90"/>
    </row>
    <row r="2125" spans="1:10" hidden="1" x14ac:dyDescent="0.25">
      <c r="A2125" t="s">
        <v>4516</v>
      </c>
      <c r="B2125" s="382"/>
      <c r="C2125" s="382"/>
      <c r="D2125" s="382"/>
      <c r="J2125" t="s">
        <v>4516</v>
      </c>
    </row>
    <row r="2126" spans="1:10" hidden="1" x14ac:dyDescent="0.25">
      <c r="A2126" t="s">
        <v>4516</v>
      </c>
      <c r="C2126" s="382"/>
      <c r="E2126" s="382"/>
      <c r="J2126" t="s">
        <v>4516</v>
      </c>
    </row>
    <row r="2127" spans="1:10" hidden="1" x14ac:dyDescent="0.25">
      <c r="A2127" t="s">
        <v>4516</v>
      </c>
      <c r="G2127" s="90"/>
      <c r="H2127" s="90"/>
    </row>
    <row r="2128" spans="1:10" hidden="1" x14ac:dyDescent="0.25">
      <c r="A2128" t="s">
        <v>4516</v>
      </c>
      <c r="J2128" t="s">
        <v>4516</v>
      </c>
    </row>
    <row r="2129" spans="1:10" hidden="1" x14ac:dyDescent="0.25">
      <c r="A2129" t="s">
        <v>4516</v>
      </c>
      <c r="C2129" s="382"/>
      <c r="E2129" s="382"/>
      <c r="J2129" t="s">
        <v>4516</v>
      </c>
    </row>
    <row r="2130" spans="1:10" hidden="1" x14ac:dyDescent="0.25">
      <c r="A2130" t="s">
        <v>4516</v>
      </c>
    </row>
    <row r="2131" spans="1:10" hidden="1" x14ac:dyDescent="0.25">
      <c r="A2131" t="s">
        <v>4516</v>
      </c>
      <c r="B2131" s="718"/>
      <c r="C2131" s="718"/>
      <c r="E2131" s="382"/>
      <c r="J2131" t="s">
        <v>4516</v>
      </c>
    </row>
    <row r="2132" spans="1:10" hidden="1" x14ac:dyDescent="0.25">
      <c r="A2132" t="s">
        <v>4516</v>
      </c>
    </row>
    <row r="2133" spans="1:10" hidden="1" x14ac:dyDescent="0.25">
      <c r="A2133" t="s">
        <v>4516</v>
      </c>
      <c r="B2133" s="382"/>
      <c r="C2133" s="382"/>
      <c r="D2133" s="382"/>
      <c r="J2133" t="s">
        <v>4516</v>
      </c>
    </row>
    <row r="2134" spans="1:10" hidden="1" x14ac:dyDescent="0.25">
      <c r="A2134" t="s">
        <v>4516</v>
      </c>
      <c r="J2134" t="s">
        <v>4516</v>
      </c>
    </row>
    <row r="2135" spans="1:10" hidden="1" x14ac:dyDescent="0.25">
      <c r="A2135" t="s">
        <v>4516</v>
      </c>
    </row>
    <row r="2136" spans="1:10" hidden="1" x14ac:dyDescent="0.25">
      <c r="A2136" t="s">
        <v>4516</v>
      </c>
      <c r="B2136" s="382"/>
      <c r="C2136" s="382"/>
      <c r="D2136" s="382"/>
      <c r="J2136" t="s">
        <v>4516</v>
      </c>
    </row>
    <row r="2137" spans="1:10" hidden="1" x14ac:dyDescent="0.25">
      <c r="A2137" t="s">
        <v>4516</v>
      </c>
      <c r="B2137" s="382"/>
      <c r="J2137" t="s">
        <v>4516</v>
      </c>
    </row>
    <row r="2138" spans="1:10" hidden="1" x14ac:dyDescent="0.25">
      <c r="A2138" t="s">
        <v>4516</v>
      </c>
      <c r="B2138" s="382"/>
      <c r="C2138" s="382"/>
      <c r="D2138" s="382"/>
      <c r="J2138" t="s">
        <v>4516</v>
      </c>
    </row>
    <row r="2139" spans="1:10" hidden="1" x14ac:dyDescent="0.25">
      <c r="A2139" t="s">
        <v>4516</v>
      </c>
      <c r="B2139" s="382"/>
      <c r="J2139" t="s">
        <v>4516</v>
      </c>
    </row>
    <row r="2140" spans="1:10" hidden="1" x14ac:dyDescent="0.25">
      <c r="A2140" t="s">
        <v>4516</v>
      </c>
      <c r="B2140" s="382"/>
      <c r="J2140" t="s">
        <v>4516</v>
      </c>
    </row>
    <row r="2141" spans="1:10" hidden="1" x14ac:dyDescent="0.25">
      <c r="A2141" t="s">
        <v>4516</v>
      </c>
      <c r="B2141" s="382"/>
      <c r="C2141" s="382"/>
      <c r="D2141" s="382"/>
      <c r="J2141" t="s">
        <v>4516</v>
      </c>
    </row>
    <row r="2142" spans="1:10" hidden="1" x14ac:dyDescent="0.25">
      <c r="A2142" t="s">
        <v>4516</v>
      </c>
      <c r="B2142" s="382"/>
      <c r="C2142" s="382"/>
      <c r="D2142" s="382"/>
      <c r="J2142" t="s">
        <v>4516</v>
      </c>
    </row>
    <row r="2143" spans="1:10" hidden="1" x14ac:dyDescent="0.25">
      <c r="C2143" s="382"/>
      <c r="E2143" s="382"/>
      <c r="J2143" t="s">
        <v>4516</v>
      </c>
    </row>
  </sheetData>
  <autoFilter ref="A1:O2143" xr:uid="{A6651E9E-6604-44E8-AB4D-37EED60AB279}">
    <filterColumn colId="6">
      <filters>
        <filter val="Depreciacion/Amortización"/>
      </filters>
    </filterColumn>
  </autoFilter>
  <conditionalFormatting sqref="C1:C1048576">
    <cfRule type="duplicateValues" dxfId="0" priority="1"/>
  </conditionalFormatting>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9"/>
  <dimension ref="A1:C179"/>
  <sheetViews>
    <sheetView topLeftCell="A49" zoomScale="85" zoomScaleNormal="85" workbookViewId="0">
      <selection activeCell="L34" sqref="L34"/>
    </sheetView>
  </sheetViews>
  <sheetFormatPr baseColWidth="10" defaultRowHeight="15" x14ac:dyDescent="0.25"/>
  <cols>
    <col min="1" max="1" width="11.28515625"/>
    <col min="2" max="2" width="66.140625" bestFit="1" customWidth="1"/>
  </cols>
  <sheetData>
    <row r="1" spans="1:3" x14ac:dyDescent="0.25">
      <c r="A1" t="s">
        <v>265</v>
      </c>
      <c r="B1" t="s">
        <v>576</v>
      </c>
      <c r="C1" s="42" t="s">
        <v>689</v>
      </c>
    </row>
    <row r="2" spans="1:3" x14ac:dyDescent="0.25">
      <c r="A2" t="s">
        <v>264</v>
      </c>
      <c r="B2" t="s">
        <v>442</v>
      </c>
    </row>
    <row r="3" spans="1:3" x14ac:dyDescent="0.25">
      <c r="A3" t="s">
        <v>344</v>
      </c>
      <c r="B3" t="s">
        <v>508</v>
      </c>
    </row>
    <row r="4" spans="1:3" x14ac:dyDescent="0.25">
      <c r="A4" t="s">
        <v>300</v>
      </c>
      <c r="B4" t="s">
        <v>301</v>
      </c>
    </row>
    <row r="5" spans="1:3" x14ac:dyDescent="0.25">
      <c r="A5" t="s">
        <v>302</v>
      </c>
      <c r="B5" t="s">
        <v>456</v>
      </c>
    </row>
    <row r="6" spans="1:3" x14ac:dyDescent="0.25">
      <c r="A6" t="s">
        <v>303</v>
      </c>
      <c r="B6" t="s">
        <v>457</v>
      </c>
    </row>
    <row r="7" spans="1:3" x14ac:dyDescent="0.25">
      <c r="A7" t="s">
        <v>304</v>
      </c>
      <c r="B7" t="s">
        <v>458</v>
      </c>
    </row>
    <row r="8" spans="1:3" x14ac:dyDescent="0.25">
      <c r="A8" t="s">
        <v>305</v>
      </c>
      <c r="B8" t="s">
        <v>459</v>
      </c>
    </row>
    <row r="9" spans="1:3" x14ac:dyDescent="0.25">
      <c r="A9" t="s">
        <v>306</v>
      </c>
      <c r="B9" t="s">
        <v>460</v>
      </c>
    </row>
    <row r="10" spans="1:3" x14ac:dyDescent="0.25">
      <c r="A10" t="s">
        <v>307</v>
      </c>
      <c r="B10" t="s">
        <v>461</v>
      </c>
    </row>
    <row r="11" spans="1:3" x14ac:dyDescent="0.25">
      <c r="A11" t="s">
        <v>308</v>
      </c>
      <c r="B11" t="s">
        <v>462</v>
      </c>
    </row>
    <row r="12" spans="1:3" x14ac:dyDescent="0.25">
      <c r="A12" t="s">
        <v>309</v>
      </c>
      <c r="B12" t="s">
        <v>463</v>
      </c>
    </row>
    <row r="13" spans="1:3" x14ac:dyDescent="0.25">
      <c r="A13" t="s">
        <v>310</v>
      </c>
      <c r="B13" t="s">
        <v>464</v>
      </c>
    </row>
    <row r="14" spans="1:3" x14ac:dyDescent="0.25">
      <c r="A14" t="s">
        <v>311</v>
      </c>
      <c r="B14" t="s">
        <v>465</v>
      </c>
    </row>
    <row r="15" spans="1:3" x14ac:dyDescent="0.25">
      <c r="A15" t="s">
        <v>312</v>
      </c>
      <c r="B15" t="s">
        <v>466</v>
      </c>
    </row>
    <row r="16" spans="1:3" x14ac:dyDescent="0.25">
      <c r="A16" t="s">
        <v>313</v>
      </c>
      <c r="B16" t="s">
        <v>467</v>
      </c>
    </row>
    <row r="17" spans="1:2" x14ac:dyDescent="0.25">
      <c r="A17" t="s">
        <v>314</v>
      </c>
      <c r="B17" t="s">
        <v>468</v>
      </c>
    </row>
    <row r="18" spans="1:2" x14ac:dyDescent="0.25">
      <c r="A18" t="s">
        <v>315</v>
      </c>
      <c r="B18" t="s">
        <v>469</v>
      </c>
    </row>
    <row r="19" spans="1:2" x14ac:dyDescent="0.25">
      <c r="A19" t="s">
        <v>316</v>
      </c>
      <c r="B19" t="s">
        <v>470</v>
      </c>
    </row>
    <row r="20" spans="1:2" x14ac:dyDescent="0.25">
      <c r="A20" t="s">
        <v>317</v>
      </c>
      <c r="B20" t="s">
        <v>471</v>
      </c>
    </row>
    <row r="21" spans="1:2" x14ac:dyDescent="0.25">
      <c r="A21" t="s">
        <v>318</v>
      </c>
      <c r="B21" t="s">
        <v>472</v>
      </c>
    </row>
    <row r="22" spans="1:2" x14ac:dyDescent="0.25">
      <c r="A22" t="s">
        <v>319</v>
      </c>
      <c r="B22" t="s">
        <v>473</v>
      </c>
    </row>
    <row r="23" spans="1:2" x14ac:dyDescent="0.25">
      <c r="A23" t="s">
        <v>474</v>
      </c>
      <c r="B23" t="s">
        <v>475</v>
      </c>
    </row>
    <row r="24" spans="1:2" x14ac:dyDescent="0.25">
      <c r="A24" t="s">
        <v>320</v>
      </c>
      <c r="B24" t="s">
        <v>476</v>
      </c>
    </row>
    <row r="25" spans="1:2" x14ac:dyDescent="0.25">
      <c r="A25" t="s">
        <v>321</v>
      </c>
      <c r="B25" t="s">
        <v>477</v>
      </c>
    </row>
    <row r="26" spans="1:2" x14ac:dyDescent="0.25">
      <c r="A26" t="s">
        <v>322</v>
      </c>
      <c r="B26" t="s">
        <v>478</v>
      </c>
    </row>
    <row r="27" spans="1:2" x14ac:dyDescent="0.25">
      <c r="A27" t="s">
        <v>323</v>
      </c>
      <c r="B27" t="s">
        <v>479</v>
      </c>
    </row>
    <row r="28" spans="1:2" x14ac:dyDescent="0.25">
      <c r="A28" t="s">
        <v>324</v>
      </c>
      <c r="B28" t="s">
        <v>480</v>
      </c>
    </row>
    <row r="29" spans="1:2" x14ac:dyDescent="0.25">
      <c r="A29" t="s">
        <v>325</v>
      </c>
      <c r="B29" t="s">
        <v>481</v>
      </c>
    </row>
    <row r="30" spans="1:2" x14ac:dyDescent="0.25">
      <c r="A30" t="s">
        <v>326</v>
      </c>
      <c r="B30" t="s">
        <v>482</v>
      </c>
    </row>
    <row r="31" spans="1:2" x14ac:dyDescent="0.25">
      <c r="A31" t="s">
        <v>327</v>
      </c>
      <c r="B31" t="s">
        <v>483</v>
      </c>
    </row>
    <row r="32" spans="1:2" x14ac:dyDescent="0.25">
      <c r="A32" t="s">
        <v>484</v>
      </c>
      <c r="B32" t="s">
        <v>485</v>
      </c>
    </row>
    <row r="33" spans="1:2" x14ac:dyDescent="0.25">
      <c r="A33" t="s">
        <v>328</v>
      </c>
      <c r="B33" t="s">
        <v>486</v>
      </c>
    </row>
    <row r="34" spans="1:2" x14ac:dyDescent="0.25">
      <c r="A34" t="s">
        <v>487</v>
      </c>
      <c r="B34" t="s">
        <v>488</v>
      </c>
    </row>
    <row r="35" spans="1:2" x14ac:dyDescent="0.25">
      <c r="A35" t="s">
        <v>489</v>
      </c>
      <c r="B35" t="s">
        <v>490</v>
      </c>
    </row>
    <row r="36" spans="1:2" x14ac:dyDescent="0.25">
      <c r="A36" t="s">
        <v>329</v>
      </c>
      <c r="B36" t="s">
        <v>491</v>
      </c>
    </row>
    <row r="37" spans="1:2" x14ac:dyDescent="0.25">
      <c r="A37" t="s">
        <v>330</v>
      </c>
      <c r="B37" t="s">
        <v>492</v>
      </c>
    </row>
    <row r="38" spans="1:2" x14ac:dyDescent="0.25">
      <c r="A38" t="s">
        <v>331</v>
      </c>
      <c r="B38" t="s">
        <v>493</v>
      </c>
    </row>
    <row r="39" spans="1:2" x14ac:dyDescent="0.25">
      <c r="A39" t="s">
        <v>494</v>
      </c>
      <c r="B39" t="s">
        <v>495</v>
      </c>
    </row>
    <row r="40" spans="1:2" x14ac:dyDescent="0.25">
      <c r="A40" t="s">
        <v>332</v>
      </c>
      <c r="B40" t="s">
        <v>496</v>
      </c>
    </row>
    <row r="41" spans="1:2" x14ac:dyDescent="0.25">
      <c r="A41" t="s">
        <v>333</v>
      </c>
      <c r="B41" t="s">
        <v>497</v>
      </c>
    </row>
    <row r="42" spans="1:2" x14ac:dyDescent="0.25">
      <c r="A42" t="s">
        <v>334</v>
      </c>
      <c r="B42" t="s">
        <v>498</v>
      </c>
    </row>
    <row r="43" spans="1:2" x14ac:dyDescent="0.25">
      <c r="A43" t="s">
        <v>335</v>
      </c>
      <c r="B43" t="s">
        <v>499</v>
      </c>
    </row>
    <row r="44" spans="1:2" x14ac:dyDescent="0.25">
      <c r="A44" t="s">
        <v>336</v>
      </c>
      <c r="B44" t="s">
        <v>500</v>
      </c>
    </row>
    <row r="45" spans="1:2" x14ac:dyDescent="0.25">
      <c r="A45" t="s">
        <v>337</v>
      </c>
      <c r="B45" t="s">
        <v>501</v>
      </c>
    </row>
    <row r="46" spans="1:2" x14ac:dyDescent="0.25">
      <c r="A46" t="s">
        <v>338</v>
      </c>
      <c r="B46" t="s">
        <v>502</v>
      </c>
    </row>
    <row r="47" spans="1:2" x14ac:dyDescent="0.25">
      <c r="A47" t="s">
        <v>339</v>
      </c>
      <c r="B47" t="s">
        <v>503</v>
      </c>
    </row>
    <row r="48" spans="1:2" x14ac:dyDescent="0.25">
      <c r="A48" t="s">
        <v>340</v>
      </c>
      <c r="B48" t="s">
        <v>504</v>
      </c>
    </row>
    <row r="49" spans="1:2" x14ac:dyDescent="0.25">
      <c r="A49" t="s">
        <v>341</v>
      </c>
      <c r="B49" t="s">
        <v>505</v>
      </c>
    </row>
    <row r="50" spans="1:2" x14ac:dyDescent="0.25">
      <c r="A50" t="s">
        <v>342</v>
      </c>
      <c r="B50" t="s">
        <v>506</v>
      </c>
    </row>
    <row r="51" spans="1:2" x14ac:dyDescent="0.25">
      <c r="A51" t="s">
        <v>343</v>
      </c>
      <c r="B51" t="s">
        <v>507</v>
      </c>
    </row>
    <row r="52" spans="1:2" x14ac:dyDescent="0.25">
      <c r="A52" t="s">
        <v>345</v>
      </c>
      <c r="B52" t="s">
        <v>509</v>
      </c>
    </row>
    <row r="53" spans="1:2" x14ac:dyDescent="0.25">
      <c r="A53" t="s">
        <v>346</v>
      </c>
      <c r="B53" t="s">
        <v>510</v>
      </c>
    </row>
    <row r="54" spans="1:2" x14ac:dyDescent="0.25">
      <c r="A54" t="s">
        <v>347</v>
      </c>
      <c r="B54" t="s">
        <v>511</v>
      </c>
    </row>
    <row r="55" spans="1:2" x14ac:dyDescent="0.25">
      <c r="A55" t="s">
        <v>348</v>
      </c>
      <c r="B55" t="s">
        <v>512</v>
      </c>
    </row>
    <row r="56" spans="1:2" x14ac:dyDescent="0.25">
      <c r="A56" t="s">
        <v>349</v>
      </c>
      <c r="B56" t="s">
        <v>513</v>
      </c>
    </row>
    <row r="57" spans="1:2" x14ac:dyDescent="0.25">
      <c r="A57" t="s">
        <v>350</v>
      </c>
      <c r="B57" t="s">
        <v>514</v>
      </c>
    </row>
    <row r="58" spans="1:2" x14ac:dyDescent="0.25">
      <c r="A58" t="s">
        <v>351</v>
      </c>
      <c r="B58" t="s">
        <v>515</v>
      </c>
    </row>
    <row r="59" spans="1:2" x14ac:dyDescent="0.25">
      <c r="A59" t="s">
        <v>352</v>
      </c>
      <c r="B59" t="s">
        <v>516</v>
      </c>
    </row>
    <row r="60" spans="1:2" x14ac:dyDescent="0.25">
      <c r="A60" t="s">
        <v>353</v>
      </c>
      <c r="B60" t="s">
        <v>517</v>
      </c>
    </row>
    <row r="61" spans="1:2" x14ac:dyDescent="0.25">
      <c r="A61" t="s">
        <v>354</v>
      </c>
      <c r="B61" t="s">
        <v>518</v>
      </c>
    </row>
    <row r="62" spans="1:2" x14ac:dyDescent="0.25">
      <c r="A62" t="s">
        <v>355</v>
      </c>
      <c r="B62" t="s">
        <v>519</v>
      </c>
    </row>
    <row r="63" spans="1:2" x14ac:dyDescent="0.25">
      <c r="A63" t="s">
        <v>356</v>
      </c>
      <c r="B63" t="s">
        <v>520</v>
      </c>
    </row>
    <row r="64" spans="1:2" x14ac:dyDescent="0.25">
      <c r="A64" t="s">
        <v>357</v>
      </c>
      <c r="B64" t="s">
        <v>521</v>
      </c>
    </row>
    <row r="65" spans="1:2" x14ac:dyDescent="0.25">
      <c r="A65" t="s">
        <v>358</v>
      </c>
      <c r="B65" t="s">
        <v>522</v>
      </c>
    </row>
    <row r="66" spans="1:2" x14ac:dyDescent="0.25">
      <c r="A66" t="s">
        <v>359</v>
      </c>
      <c r="B66" t="s">
        <v>523</v>
      </c>
    </row>
    <row r="67" spans="1:2" x14ac:dyDescent="0.25">
      <c r="A67" t="s">
        <v>360</v>
      </c>
      <c r="B67" t="s">
        <v>524</v>
      </c>
    </row>
    <row r="68" spans="1:2" x14ac:dyDescent="0.25">
      <c r="A68" t="s">
        <v>361</v>
      </c>
      <c r="B68" t="s">
        <v>525</v>
      </c>
    </row>
    <row r="69" spans="1:2" x14ac:dyDescent="0.25">
      <c r="A69" t="s">
        <v>362</v>
      </c>
      <c r="B69" t="s">
        <v>526</v>
      </c>
    </row>
    <row r="70" spans="1:2" x14ac:dyDescent="0.25">
      <c r="A70" t="s">
        <v>363</v>
      </c>
      <c r="B70" t="s">
        <v>527</v>
      </c>
    </row>
    <row r="71" spans="1:2" x14ac:dyDescent="0.25">
      <c r="A71" t="s">
        <v>364</v>
      </c>
      <c r="B71" t="s">
        <v>528</v>
      </c>
    </row>
    <row r="72" spans="1:2" x14ac:dyDescent="0.25">
      <c r="A72" t="s">
        <v>365</v>
      </c>
      <c r="B72" t="s">
        <v>529</v>
      </c>
    </row>
    <row r="73" spans="1:2" x14ac:dyDescent="0.25">
      <c r="A73" t="s">
        <v>366</v>
      </c>
      <c r="B73" t="s">
        <v>530</v>
      </c>
    </row>
    <row r="74" spans="1:2" x14ac:dyDescent="0.25">
      <c r="A74" t="s">
        <v>367</v>
      </c>
      <c r="B74" t="s">
        <v>531</v>
      </c>
    </row>
    <row r="75" spans="1:2" x14ac:dyDescent="0.25">
      <c r="A75" t="s">
        <v>368</v>
      </c>
      <c r="B75" t="s">
        <v>532</v>
      </c>
    </row>
    <row r="76" spans="1:2" x14ac:dyDescent="0.25">
      <c r="A76" t="s">
        <v>369</v>
      </c>
      <c r="B76" t="s">
        <v>533</v>
      </c>
    </row>
    <row r="77" spans="1:2" x14ac:dyDescent="0.25">
      <c r="A77" t="s">
        <v>370</v>
      </c>
      <c r="B77" t="s">
        <v>534</v>
      </c>
    </row>
    <row r="78" spans="1:2" x14ac:dyDescent="0.25">
      <c r="A78" t="s">
        <v>371</v>
      </c>
      <c r="B78" t="s">
        <v>535</v>
      </c>
    </row>
    <row r="79" spans="1:2" x14ac:dyDescent="0.25">
      <c r="A79" t="s">
        <v>372</v>
      </c>
      <c r="B79" t="s">
        <v>536</v>
      </c>
    </row>
    <row r="80" spans="1:2" x14ac:dyDescent="0.25">
      <c r="A80" t="s">
        <v>373</v>
      </c>
      <c r="B80" t="s">
        <v>537</v>
      </c>
    </row>
    <row r="81" spans="1:2" x14ac:dyDescent="0.25">
      <c r="A81" t="s">
        <v>374</v>
      </c>
      <c r="B81" t="s">
        <v>538</v>
      </c>
    </row>
    <row r="82" spans="1:2" x14ac:dyDescent="0.25">
      <c r="A82" t="s">
        <v>375</v>
      </c>
      <c r="B82" t="s">
        <v>539</v>
      </c>
    </row>
    <row r="83" spans="1:2" x14ac:dyDescent="0.25">
      <c r="A83" t="s">
        <v>376</v>
      </c>
      <c r="B83" t="s">
        <v>540</v>
      </c>
    </row>
    <row r="84" spans="1:2" x14ac:dyDescent="0.25">
      <c r="A84" t="s">
        <v>377</v>
      </c>
      <c r="B84" t="s">
        <v>541</v>
      </c>
    </row>
    <row r="85" spans="1:2" x14ac:dyDescent="0.25">
      <c r="A85" t="s">
        <v>378</v>
      </c>
      <c r="B85" t="s">
        <v>542</v>
      </c>
    </row>
    <row r="86" spans="1:2" x14ac:dyDescent="0.25">
      <c r="A86" t="s">
        <v>379</v>
      </c>
      <c r="B86" t="s">
        <v>543</v>
      </c>
    </row>
    <row r="87" spans="1:2" x14ac:dyDescent="0.25">
      <c r="A87" t="s">
        <v>380</v>
      </c>
      <c r="B87" t="s">
        <v>544</v>
      </c>
    </row>
    <row r="88" spans="1:2" x14ac:dyDescent="0.25">
      <c r="A88" t="s">
        <v>381</v>
      </c>
      <c r="B88" t="s">
        <v>545</v>
      </c>
    </row>
    <row r="89" spans="1:2" x14ac:dyDescent="0.25">
      <c r="A89" t="s">
        <v>382</v>
      </c>
      <c r="B89" t="s">
        <v>546</v>
      </c>
    </row>
    <row r="90" spans="1:2" x14ac:dyDescent="0.25">
      <c r="A90" t="s">
        <v>383</v>
      </c>
      <c r="B90" t="s">
        <v>547</v>
      </c>
    </row>
    <row r="91" spans="1:2" x14ac:dyDescent="0.25">
      <c r="A91" t="s">
        <v>384</v>
      </c>
      <c r="B91" t="s">
        <v>548</v>
      </c>
    </row>
    <row r="92" spans="1:2" x14ac:dyDescent="0.25">
      <c r="A92" t="s">
        <v>385</v>
      </c>
      <c r="B92" t="s">
        <v>549</v>
      </c>
    </row>
    <row r="93" spans="1:2" x14ac:dyDescent="0.25">
      <c r="A93" t="s">
        <v>386</v>
      </c>
      <c r="B93" t="s">
        <v>550</v>
      </c>
    </row>
    <row r="94" spans="1:2" x14ac:dyDescent="0.25">
      <c r="A94" t="s">
        <v>387</v>
      </c>
      <c r="B94" t="s">
        <v>551</v>
      </c>
    </row>
    <row r="95" spans="1:2" x14ac:dyDescent="0.25">
      <c r="A95" t="s">
        <v>388</v>
      </c>
      <c r="B95" t="s">
        <v>552</v>
      </c>
    </row>
    <row r="96" spans="1:2" x14ac:dyDescent="0.25">
      <c r="A96" t="s">
        <v>389</v>
      </c>
      <c r="B96" t="s">
        <v>553</v>
      </c>
    </row>
    <row r="97" spans="1:2" x14ac:dyDescent="0.25">
      <c r="A97" t="s">
        <v>390</v>
      </c>
      <c r="B97" t="s">
        <v>554</v>
      </c>
    </row>
    <row r="98" spans="1:2" x14ac:dyDescent="0.25">
      <c r="A98" t="s">
        <v>391</v>
      </c>
      <c r="B98" t="s">
        <v>555</v>
      </c>
    </row>
    <row r="99" spans="1:2" x14ac:dyDescent="0.25">
      <c r="A99" t="s">
        <v>392</v>
      </c>
      <c r="B99" t="s">
        <v>556</v>
      </c>
    </row>
    <row r="100" spans="1:2" x14ac:dyDescent="0.25">
      <c r="A100" t="s">
        <v>393</v>
      </c>
      <c r="B100" t="s">
        <v>557</v>
      </c>
    </row>
    <row r="101" spans="1:2" x14ac:dyDescent="0.25">
      <c r="A101" t="s">
        <v>394</v>
      </c>
      <c r="B101" t="s">
        <v>558</v>
      </c>
    </row>
    <row r="102" spans="1:2" x14ac:dyDescent="0.25">
      <c r="A102" t="s">
        <v>395</v>
      </c>
      <c r="B102" t="s">
        <v>559</v>
      </c>
    </row>
    <row r="103" spans="1:2" x14ac:dyDescent="0.25">
      <c r="A103" t="s">
        <v>560</v>
      </c>
      <c r="B103" t="s">
        <v>561</v>
      </c>
    </row>
    <row r="104" spans="1:2" x14ac:dyDescent="0.25">
      <c r="A104" t="s">
        <v>396</v>
      </c>
      <c r="B104" t="s">
        <v>562</v>
      </c>
    </row>
    <row r="105" spans="1:2" x14ac:dyDescent="0.25">
      <c r="A105" t="s">
        <v>397</v>
      </c>
      <c r="B105" t="s">
        <v>563</v>
      </c>
    </row>
    <row r="106" spans="1:2" x14ac:dyDescent="0.25">
      <c r="A106" t="s">
        <v>398</v>
      </c>
      <c r="B106" t="s">
        <v>564</v>
      </c>
    </row>
    <row r="107" spans="1:2" x14ac:dyDescent="0.25">
      <c r="A107" t="s">
        <v>399</v>
      </c>
      <c r="B107" t="s">
        <v>565</v>
      </c>
    </row>
    <row r="108" spans="1:2" x14ac:dyDescent="0.25">
      <c r="A108" t="s">
        <v>400</v>
      </c>
      <c r="B108" t="s">
        <v>566</v>
      </c>
    </row>
    <row r="109" spans="1:2" x14ac:dyDescent="0.25">
      <c r="A109" t="s">
        <v>401</v>
      </c>
      <c r="B109" t="s">
        <v>567</v>
      </c>
    </row>
    <row r="110" spans="1:2" x14ac:dyDescent="0.25">
      <c r="A110" t="s">
        <v>402</v>
      </c>
      <c r="B110" t="s">
        <v>568</v>
      </c>
    </row>
    <row r="111" spans="1:2" x14ac:dyDescent="0.25">
      <c r="A111" t="s">
        <v>403</v>
      </c>
      <c r="B111" t="s">
        <v>404</v>
      </c>
    </row>
    <row r="112" spans="1:2" x14ac:dyDescent="0.25">
      <c r="A112" t="s">
        <v>405</v>
      </c>
      <c r="B112" t="s">
        <v>569</v>
      </c>
    </row>
    <row r="113" spans="1:2" x14ac:dyDescent="0.25">
      <c r="A113" t="s">
        <v>406</v>
      </c>
      <c r="B113" t="s">
        <v>570</v>
      </c>
    </row>
    <row r="114" spans="1:2" x14ac:dyDescent="0.25">
      <c r="A114" t="s">
        <v>407</v>
      </c>
      <c r="B114" t="s">
        <v>571</v>
      </c>
    </row>
    <row r="115" spans="1:2" x14ac:dyDescent="0.25">
      <c r="A115" t="s">
        <v>408</v>
      </c>
      <c r="B115" t="s">
        <v>572</v>
      </c>
    </row>
    <row r="116" spans="1:2" x14ac:dyDescent="0.25">
      <c r="A116" t="s">
        <v>409</v>
      </c>
      <c r="B116" t="s">
        <v>573</v>
      </c>
    </row>
    <row r="117" spans="1:2" x14ac:dyDescent="0.25">
      <c r="A117" t="s">
        <v>410</v>
      </c>
      <c r="B117" t="s">
        <v>574</v>
      </c>
    </row>
    <row r="118" spans="1:2" x14ac:dyDescent="0.25">
      <c r="A118" t="s">
        <v>411</v>
      </c>
      <c r="B118" t="s">
        <v>575</v>
      </c>
    </row>
    <row r="119" spans="1:2" x14ac:dyDescent="0.25">
      <c r="A119" t="s">
        <v>412</v>
      </c>
      <c r="B119" t="s">
        <v>577</v>
      </c>
    </row>
    <row r="120" spans="1:2" x14ac:dyDescent="0.25">
      <c r="A120" t="s">
        <v>413</v>
      </c>
      <c r="B120" t="s">
        <v>578</v>
      </c>
    </row>
    <row r="121" spans="1:2" x14ac:dyDescent="0.25">
      <c r="A121" t="s">
        <v>414</v>
      </c>
      <c r="B121" t="s">
        <v>579</v>
      </c>
    </row>
    <row r="122" spans="1:2" x14ac:dyDescent="0.25">
      <c r="A122" t="s">
        <v>415</v>
      </c>
      <c r="B122" t="s">
        <v>580</v>
      </c>
    </row>
    <row r="123" spans="1:2" x14ac:dyDescent="0.25">
      <c r="A123" t="s">
        <v>416</v>
      </c>
      <c r="B123" t="s">
        <v>581</v>
      </c>
    </row>
    <row r="124" spans="1:2" x14ac:dyDescent="0.25">
      <c r="A124" t="s">
        <v>417</v>
      </c>
      <c r="B124" t="s">
        <v>582</v>
      </c>
    </row>
    <row r="125" spans="1:2" x14ac:dyDescent="0.25">
      <c r="A125" t="s">
        <v>418</v>
      </c>
      <c r="B125" t="s">
        <v>583</v>
      </c>
    </row>
    <row r="126" spans="1:2" x14ac:dyDescent="0.25">
      <c r="A126" t="s">
        <v>419</v>
      </c>
      <c r="B126" t="s">
        <v>584</v>
      </c>
    </row>
    <row r="127" spans="1:2" x14ac:dyDescent="0.25">
      <c r="A127" t="s">
        <v>420</v>
      </c>
      <c r="B127" t="s">
        <v>585</v>
      </c>
    </row>
    <row r="128" spans="1:2" x14ac:dyDescent="0.25">
      <c r="A128" t="s">
        <v>421</v>
      </c>
      <c r="B128" t="s">
        <v>586</v>
      </c>
    </row>
    <row r="129" spans="1:2" x14ac:dyDescent="0.25">
      <c r="A129" t="s">
        <v>422</v>
      </c>
      <c r="B129" t="s">
        <v>587</v>
      </c>
    </row>
    <row r="130" spans="1:2" x14ac:dyDescent="0.25">
      <c r="A130" t="s">
        <v>423</v>
      </c>
      <c r="B130" t="s">
        <v>588</v>
      </c>
    </row>
    <row r="131" spans="1:2" x14ac:dyDescent="0.25">
      <c r="A131" t="s">
        <v>424</v>
      </c>
      <c r="B131" t="s">
        <v>589</v>
      </c>
    </row>
    <row r="132" spans="1:2" x14ac:dyDescent="0.25">
      <c r="A132" t="s">
        <v>425</v>
      </c>
      <c r="B132" t="s">
        <v>590</v>
      </c>
    </row>
    <row r="133" spans="1:2" x14ac:dyDescent="0.25">
      <c r="A133" t="s">
        <v>426</v>
      </c>
      <c r="B133" t="s">
        <v>591</v>
      </c>
    </row>
    <row r="134" spans="1:2" x14ac:dyDescent="0.25">
      <c r="A134" t="s">
        <v>592</v>
      </c>
      <c r="B134" t="s">
        <v>593</v>
      </c>
    </row>
    <row r="135" spans="1:2" x14ac:dyDescent="0.25">
      <c r="A135" t="s">
        <v>427</v>
      </c>
      <c r="B135" t="s">
        <v>594</v>
      </c>
    </row>
    <row r="136" spans="1:2" x14ac:dyDescent="0.25">
      <c r="A136" t="s">
        <v>428</v>
      </c>
      <c r="B136" t="s">
        <v>595</v>
      </c>
    </row>
    <row r="137" spans="1:2" x14ac:dyDescent="0.25">
      <c r="A137" t="s">
        <v>429</v>
      </c>
      <c r="B137" t="s">
        <v>596</v>
      </c>
    </row>
    <row r="138" spans="1:2" x14ac:dyDescent="0.25">
      <c r="A138" t="s">
        <v>430</v>
      </c>
      <c r="B138" t="s">
        <v>597</v>
      </c>
    </row>
    <row r="139" spans="1:2" x14ac:dyDescent="0.25">
      <c r="A139" t="s">
        <v>431</v>
      </c>
      <c r="B139" t="s">
        <v>598</v>
      </c>
    </row>
    <row r="140" spans="1:2" x14ac:dyDescent="0.25">
      <c r="A140" t="s">
        <v>432</v>
      </c>
      <c r="B140" t="s">
        <v>599</v>
      </c>
    </row>
    <row r="141" spans="1:2" x14ac:dyDescent="0.25">
      <c r="A141" t="s">
        <v>433</v>
      </c>
      <c r="B141" t="s">
        <v>600</v>
      </c>
    </row>
    <row r="142" spans="1:2" x14ac:dyDescent="0.25">
      <c r="A142" t="s">
        <v>434</v>
      </c>
      <c r="B142" t="s">
        <v>601</v>
      </c>
    </row>
    <row r="143" spans="1:2" x14ac:dyDescent="0.25">
      <c r="A143" t="s">
        <v>435</v>
      </c>
      <c r="B143" t="s">
        <v>602</v>
      </c>
    </row>
    <row r="144" spans="1:2" x14ac:dyDescent="0.25">
      <c r="A144" t="s">
        <v>436</v>
      </c>
      <c r="B144" t="s">
        <v>603</v>
      </c>
    </row>
    <row r="145" spans="1:2" x14ac:dyDescent="0.25">
      <c r="A145" t="s">
        <v>437</v>
      </c>
      <c r="B145" t="s">
        <v>604</v>
      </c>
    </row>
    <row r="146" spans="1:2" x14ac:dyDescent="0.25">
      <c r="A146" t="s">
        <v>438</v>
      </c>
      <c r="B146" t="s">
        <v>605</v>
      </c>
    </row>
    <row r="147" spans="1:2" x14ac:dyDescent="0.25">
      <c r="A147" t="s">
        <v>439</v>
      </c>
      <c r="B147" t="s">
        <v>606</v>
      </c>
    </row>
    <row r="148" spans="1:2" x14ac:dyDescent="0.25">
      <c r="A148" t="s">
        <v>440</v>
      </c>
      <c r="B148" t="s">
        <v>607</v>
      </c>
    </row>
    <row r="149" spans="1:2" x14ac:dyDescent="0.25">
      <c r="A149" t="s">
        <v>441</v>
      </c>
      <c r="B149" t="s">
        <v>608</v>
      </c>
    </row>
    <row r="150" spans="1:2" x14ac:dyDescent="0.25">
      <c r="A150" t="s">
        <v>609</v>
      </c>
      <c r="B150" t="s">
        <v>610</v>
      </c>
    </row>
    <row r="151" spans="1:2" x14ac:dyDescent="0.25">
      <c r="A151" t="s">
        <v>611</v>
      </c>
      <c r="B151" t="s">
        <v>612</v>
      </c>
    </row>
    <row r="152" spans="1:2" x14ac:dyDescent="0.25">
      <c r="A152" t="s">
        <v>443</v>
      </c>
      <c r="B152" t="s">
        <v>613</v>
      </c>
    </row>
    <row r="153" spans="1:2" x14ac:dyDescent="0.25">
      <c r="A153" t="s">
        <v>614</v>
      </c>
      <c r="B153" t="s">
        <v>615</v>
      </c>
    </row>
    <row r="154" spans="1:2" x14ac:dyDescent="0.25">
      <c r="A154" t="s">
        <v>444</v>
      </c>
      <c r="B154" t="s">
        <v>616</v>
      </c>
    </row>
    <row r="155" spans="1:2" x14ac:dyDescent="0.25">
      <c r="A155" t="s">
        <v>617</v>
      </c>
      <c r="B155" t="s">
        <v>618</v>
      </c>
    </row>
    <row r="156" spans="1:2" x14ac:dyDescent="0.25">
      <c r="A156" t="s">
        <v>445</v>
      </c>
      <c r="B156" t="s">
        <v>619</v>
      </c>
    </row>
    <row r="157" spans="1:2" x14ac:dyDescent="0.25">
      <c r="A157" t="s">
        <v>446</v>
      </c>
      <c r="B157" t="s">
        <v>620</v>
      </c>
    </row>
    <row r="158" spans="1:2" x14ac:dyDescent="0.25">
      <c r="A158" t="s">
        <v>447</v>
      </c>
      <c r="B158" t="s">
        <v>621</v>
      </c>
    </row>
    <row r="159" spans="1:2" x14ac:dyDescent="0.25">
      <c r="A159" t="s">
        <v>448</v>
      </c>
      <c r="B159" t="s">
        <v>622</v>
      </c>
    </row>
    <row r="160" spans="1:2" x14ac:dyDescent="0.25">
      <c r="A160" t="s">
        <v>623</v>
      </c>
      <c r="B160" t="s">
        <v>624</v>
      </c>
    </row>
    <row r="161" spans="1:2" x14ac:dyDescent="0.25">
      <c r="A161" t="s">
        <v>625</v>
      </c>
      <c r="B161" t="s">
        <v>626</v>
      </c>
    </row>
    <row r="162" spans="1:2" x14ac:dyDescent="0.25">
      <c r="A162" t="s">
        <v>627</v>
      </c>
      <c r="B162" t="s">
        <v>628</v>
      </c>
    </row>
    <row r="163" spans="1:2" x14ac:dyDescent="0.25">
      <c r="A163" t="s">
        <v>629</v>
      </c>
      <c r="B163" t="s">
        <v>630</v>
      </c>
    </row>
    <row r="164" spans="1:2" x14ac:dyDescent="0.25">
      <c r="A164" t="s">
        <v>631</v>
      </c>
      <c r="B164" t="s">
        <v>632</v>
      </c>
    </row>
    <row r="165" spans="1:2" x14ac:dyDescent="0.25">
      <c r="A165" t="s">
        <v>633</v>
      </c>
      <c r="B165" t="s">
        <v>634</v>
      </c>
    </row>
    <row r="166" spans="1:2" x14ac:dyDescent="0.25">
      <c r="A166" t="s">
        <v>449</v>
      </c>
      <c r="B166" t="s">
        <v>635</v>
      </c>
    </row>
    <row r="167" spans="1:2" x14ac:dyDescent="0.25">
      <c r="A167" t="s">
        <v>450</v>
      </c>
      <c r="B167" t="s">
        <v>636</v>
      </c>
    </row>
    <row r="168" spans="1:2" x14ac:dyDescent="0.25">
      <c r="A168" t="s">
        <v>451</v>
      </c>
      <c r="B168" t="s">
        <v>637</v>
      </c>
    </row>
    <row r="169" spans="1:2" x14ac:dyDescent="0.25">
      <c r="A169" t="s">
        <v>638</v>
      </c>
      <c r="B169" t="s">
        <v>639</v>
      </c>
    </row>
    <row r="170" spans="1:2" x14ac:dyDescent="0.25">
      <c r="A170" t="s">
        <v>452</v>
      </c>
      <c r="B170" t="s">
        <v>640</v>
      </c>
    </row>
    <row r="171" spans="1:2" x14ac:dyDescent="0.25">
      <c r="A171" t="s">
        <v>641</v>
      </c>
      <c r="B171" t="s">
        <v>642</v>
      </c>
    </row>
    <row r="172" spans="1:2" x14ac:dyDescent="0.25">
      <c r="A172" t="s">
        <v>643</v>
      </c>
      <c r="B172" t="s">
        <v>644</v>
      </c>
    </row>
    <row r="173" spans="1:2" x14ac:dyDescent="0.25">
      <c r="A173" t="s">
        <v>645</v>
      </c>
      <c r="B173" t="s">
        <v>646</v>
      </c>
    </row>
    <row r="174" spans="1:2" x14ac:dyDescent="0.25">
      <c r="A174" t="s">
        <v>647</v>
      </c>
      <c r="B174" t="s">
        <v>648</v>
      </c>
    </row>
    <row r="175" spans="1:2" x14ac:dyDescent="0.25">
      <c r="A175" t="s">
        <v>649</v>
      </c>
      <c r="B175" t="s">
        <v>650</v>
      </c>
    </row>
    <row r="176" spans="1:2" x14ac:dyDescent="0.25">
      <c r="A176" t="s">
        <v>453</v>
      </c>
      <c r="B176" t="s">
        <v>651</v>
      </c>
    </row>
    <row r="177" spans="1:2" x14ac:dyDescent="0.25">
      <c r="A177" t="s">
        <v>454</v>
      </c>
      <c r="B177" t="s">
        <v>652</v>
      </c>
    </row>
    <row r="178" spans="1:2" x14ac:dyDescent="0.25">
      <c r="A178" t="s">
        <v>455</v>
      </c>
      <c r="B178" t="s">
        <v>653</v>
      </c>
    </row>
    <row r="179" spans="1:2" x14ac:dyDescent="0.25">
      <c r="A179" t="s">
        <v>654</v>
      </c>
      <c r="B179" t="s">
        <v>655</v>
      </c>
    </row>
  </sheetData>
  <hyperlinks>
    <hyperlink ref="C1" location="Indice!A1" display="Índice" xr:uid="{00000000-0004-0000-2D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C1:G49"/>
  <sheetViews>
    <sheetView showGridLines="0" zoomScale="80" zoomScaleNormal="80" zoomScaleSheetLayoutView="70" workbookViewId="0">
      <pane xSplit="4" ySplit="9" topLeftCell="E10" activePane="bottomRight" state="frozen"/>
      <selection activeCell="F12" sqref="F12"/>
      <selection pane="topRight" activeCell="F12" sqref="F12"/>
      <selection pane="bottomLeft" activeCell="F12" sqref="F12"/>
      <selection pane="bottomRight" activeCell="J30" sqref="J30"/>
    </sheetView>
  </sheetViews>
  <sheetFormatPr baseColWidth="10" defaultColWidth="11.28515625" defaultRowHeight="12.75" x14ac:dyDescent="0.2"/>
  <cols>
    <col min="1" max="2" width="2.28515625" style="2" customWidth="1"/>
    <col min="3" max="3" width="47" style="2" customWidth="1"/>
    <col min="4" max="4" width="12.7109375" style="108" customWidth="1"/>
    <col min="5" max="6" width="16.28515625" style="107" customWidth="1"/>
    <col min="7" max="7" width="2.28515625" style="2" customWidth="1"/>
    <col min="8" max="8" width="12" style="2" bestFit="1" customWidth="1"/>
    <col min="9" max="16384" width="11.28515625" style="2"/>
  </cols>
  <sheetData>
    <row r="1" spans="3:6" ht="14.25" x14ac:dyDescent="0.2">
      <c r="C1" s="29" t="s">
        <v>5581</v>
      </c>
      <c r="D1" s="106" t="s">
        <v>232</v>
      </c>
    </row>
    <row r="4" spans="3:6" ht="15" x14ac:dyDescent="0.25">
      <c r="C4" s="834" t="s">
        <v>183</v>
      </c>
      <c r="D4" s="834"/>
      <c r="E4" s="834"/>
      <c r="F4" s="834"/>
    </row>
    <row r="5" spans="3:6" ht="15" x14ac:dyDescent="0.25">
      <c r="C5" s="834" t="s">
        <v>5941</v>
      </c>
      <c r="D5" s="834"/>
      <c r="E5" s="834"/>
      <c r="F5" s="834"/>
    </row>
    <row r="6" spans="3:6" x14ac:dyDescent="0.2">
      <c r="C6" s="841" t="s">
        <v>184</v>
      </c>
      <c r="D6" s="841"/>
      <c r="E6" s="841"/>
      <c r="F6" s="841"/>
    </row>
    <row r="7" spans="3:6" x14ac:dyDescent="0.2">
      <c r="C7" s="841" t="s">
        <v>159</v>
      </c>
      <c r="D7" s="841"/>
      <c r="E7" s="841"/>
      <c r="F7" s="841"/>
    </row>
    <row r="8" spans="3:6" x14ac:dyDescent="0.2">
      <c r="C8" s="110"/>
      <c r="D8" s="111"/>
      <c r="E8" s="112"/>
      <c r="F8" s="112"/>
    </row>
    <row r="9" spans="3:6" ht="15" x14ac:dyDescent="0.2">
      <c r="C9" s="697"/>
      <c r="D9" s="698" t="s">
        <v>130</v>
      </c>
      <c r="E9" s="699">
        <v>45107</v>
      </c>
      <c r="F9" s="700">
        <v>44742</v>
      </c>
    </row>
    <row r="10" spans="3:6" ht="15" x14ac:dyDescent="0.2">
      <c r="C10" s="245"/>
      <c r="D10" s="246"/>
      <c r="E10" s="247"/>
      <c r="F10" s="247"/>
    </row>
    <row r="11" spans="3:6" ht="15" x14ac:dyDescent="0.2">
      <c r="C11" s="90" t="s">
        <v>5389</v>
      </c>
      <c r="D11" s="795">
        <v>25</v>
      </c>
      <c r="E11" s="187">
        <v>75953351.333999991</v>
      </c>
      <c r="F11" s="647">
        <v>68374442.417999983</v>
      </c>
    </row>
    <row r="12" spans="3:6" ht="15" x14ac:dyDescent="0.2">
      <c r="C12" s="90" t="s">
        <v>5392</v>
      </c>
      <c r="D12" s="795">
        <v>27</v>
      </c>
      <c r="E12" s="187">
        <v>-50603785.01599998</v>
      </c>
      <c r="F12" s="647">
        <v>-42277513.030999996</v>
      </c>
    </row>
    <row r="13" spans="3:6" ht="15" x14ac:dyDescent="0.2">
      <c r="C13" s="141" t="s">
        <v>54</v>
      </c>
      <c r="D13" s="795"/>
      <c r="E13" s="188">
        <v>25349566.318000011</v>
      </c>
      <c r="F13" s="648">
        <v>26096929.386999987</v>
      </c>
    </row>
    <row r="14" spans="3:6" ht="15" x14ac:dyDescent="0.2">
      <c r="C14" s="90" t="s">
        <v>160</v>
      </c>
      <c r="D14" s="795">
        <v>27</v>
      </c>
      <c r="E14" s="187">
        <v>-4410617.7630000003</v>
      </c>
      <c r="F14" s="647">
        <v>-3078593.29</v>
      </c>
    </row>
    <row r="15" spans="3:6" ht="15" x14ac:dyDescent="0.2">
      <c r="C15" s="90" t="s">
        <v>162</v>
      </c>
      <c r="D15" s="795">
        <v>27</v>
      </c>
      <c r="E15" s="187">
        <v>-15846724.893999999</v>
      </c>
      <c r="F15" s="647">
        <v>-10673917.137</v>
      </c>
    </row>
    <row r="16" spans="3:6" ht="15" x14ac:dyDescent="0.2">
      <c r="C16" s="141" t="s">
        <v>98</v>
      </c>
      <c r="D16" s="795"/>
      <c r="E16" s="188">
        <v>5092223.6610000115</v>
      </c>
      <c r="F16" s="648">
        <v>12344418.959999988</v>
      </c>
    </row>
    <row r="17" spans="3:7" ht="15" hidden="1" x14ac:dyDescent="0.2">
      <c r="C17" s="90" t="s">
        <v>256</v>
      </c>
      <c r="D17" s="795">
        <v>29</v>
      </c>
      <c r="E17" s="186">
        <v>0</v>
      </c>
      <c r="F17" s="649">
        <v>0</v>
      </c>
    </row>
    <row r="18" spans="3:7" ht="15" hidden="1" x14ac:dyDescent="0.2">
      <c r="C18" s="90" t="s">
        <v>255</v>
      </c>
      <c r="D18" s="795">
        <v>29</v>
      </c>
      <c r="E18" s="186" t="e">
        <v>#REF!</v>
      </c>
      <c r="F18" s="649" t="e">
        <v>#REF!</v>
      </c>
    </row>
    <row r="19" spans="3:7" ht="15" hidden="1" x14ac:dyDescent="0.2">
      <c r="C19" s="89" t="s">
        <v>45</v>
      </c>
      <c r="D19" s="795"/>
      <c r="E19" s="186" t="e">
        <v>#REF!</v>
      </c>
      <c r="F19" s="649" t="e">
        <v>#REF!</v>
      </c>
    </row>
    <row r="20" spans="3:7" ht="15" x14ac:dyDescent="0.2">
      <c r="C20" s="90" t="s">
        <v>3</v>
      </c>
      <c r="D20" s="795">
        <v>29</v>
      </c>
      <c r="E20" s="187">
        <v>14200000</v>
      </c>
      <c r="F20" s="647">
        <v>4440229.1850000024</v>
      </c>
    </row>
    <row r="21" spans="3:7" ht="15" x14ac:dyDescent="0.2">
      <c r="C21" s="90" t="s">
        <v>5390</v>
      </c>
      <c r="D21" s="795">
        <v>29</v>
      </c>
      <c r="E21" s="187">
        <v>-4075384.2289997712</v>
      </c>
      <c r="F21" s="647">
        <v>782823.01199998707</v>
      </c>
      <c r="G21" s="183"/>
    </row>
    <row r="22" spans="3:7" ht="15" x14ac:dyDescent="0.2">
      <c r="C22" s="90" t="s">
        <v>5391</v>
      </c>
      <c r="D22" s="795">
        <v>29</v>
      </c>
      <c r="E22" s="187">
        <v>-610092.43199999968</v>
      </c>
      <c r="F22" s="647">
        <v>-2441859.5150000001</v>
      </c>
      <c r="G22" s="183"/>
    </row>
    <row r="23" spans="3:7" ht="15" x14ac:dyDescent="0.2">
      <c r="C23" s="90" t="s">
        <v>5393</v>
      </c>
      <c r="D23" s="795">
        <v>29</v>
      </c>
      <c r="E23" s="187">
        <v>-3303133.4679999994</v>
      </c>
      <c r="F23" s="647">
        <v>-4555864.1919999998</v>
      </c>
      <c r="G23" s="183"/>
    </row>
    <row r="24" spans="3:7" ht="15" x14ac:dyDescent="0.2">
      <c r="C24" s="89" t="s">
        <v>45</v>
      </c>
      <c r="D24" s="795"/>
      <c r="E24" s="188">
        <v>6211389.8710002294</v>
      </c>
      <c r="F24" s="188">
        <v>-1774671.5100000105</v>
      </c>
    </row>
    <row r="25" spans="3:7" ht="15" x14ac:dyDescent="0.2">
      <c r="C25" s="90" t="s">
        <v>99</v>
      </c>
      <c r="D25" s="795">
        <v>30</v>
      </c>
      <c r="E25" s="187">
        <v>2287106.1979999999</v>
      </c>
      <c r="F25" s="650">
        <v>0</v>
      </c>
    </row>
    <row r="26" spans="3:7" ht="25.5" x14ac:dyDescent="0.2">
      <c r="C26" s="185" t="s">
        <v>257</v>
      </c>
      <c r="D26" s="795"/>
      <c r="E26" s="188">
        <v>13590719.730000239</v>
      </c>
      <c r="F26" s="648">
        <v>10569747.449999977</v>
      </c>
    </row>
    <row r="27" spans="3:7" ht="15" x14ac:dyDescent="0.2">
      <c r="C27" s="90" t="s">
        <v>100</v>
      </c>
      <c r="D27" s="795">
        <v>31</v>
      </c>
      <c r="E27" s="187">
        <v>0</v>
      </c>
      <c r="F27" s="650">
        <v>0</v>
      </c>
    </row>
    <row r="28" spans="3:7" ht="15" x14ac:dyDescent="0.2">
      <c r="C28" s="185" t="s">
        <v>57</v>
      </c>
      <c r="D28" s="795"/>
      <c r="E28" s="188">
        <v>13590719.730000239</v>
      </c>
      <c r="F28" s="648">
        <v>10569747.449999977</v>
      </c>
    </row>
    <row r="29" spans="3:7" ht="15" x14ac:dyDescent="0.2">
      <c r="C29" s="90" t="s">
        <v>37</v>
      </c>
      <c r="D29" s="795">
        <v>32</v>
      </c>
      <c r="E29" s="187">
        <v>-1335087.3829999999</v>
      </c>
      <c r="F29" s="649">
        <v>-1056558.861</v>
      </c>
    </row>
    <row r="30" spans="3:7" ht="15" x14ac:dyDescent="0.2">
      <c r="C30" s="141" t="s">
        <v>258</v>
      </c>
      <c r="D30" s="795"/>
      <c r="E30" s="188">
        <v>12255632.347000239</v>
      </c>
      <c r="F30" s="648">
        <v>9513188.5889999773</v>
      </c>
    </row>
    <row r="31" spans="3:7" ht="15" x14ac:dyDescent="0.2">
      <c r="C31" s="184" t="s">
        <v>55</v>
      </c>
      <c r="D31" s="795">
        <v>33</v>
      </c>
      <c r="E31" s="187">
        <v>0</v>
      </c>
      <c r="F31" s="651">
        <v>0</v>
      </c>
    </row>
    <row r="32" spans="3:7" ht="25.5" x14ac:dyDescent="0.2">
      <c r="C32" s="184" t="s">
        <v>56</v>
      </c>
      <c r="D32" s="795">
        <v>34</v>
      </c>
      <c r="E32" s="187">
        <v>0</v>
      </c>
      <c r="F32" s="649">
        <v>0</v>
      </c>
    </row>
    <row r="33" spans="3:7" ht="15.75" thickBot="1" x14ac:dyDescent="0.25">
      <c r="C33" s="89" t="s">
        <v>168</v>
      </c>
      <c r="D33" s="795"/>
      <c r="E33" s="189">
        <v>12255632.347000239</v>
      </c>
      <c r="F33" s="652">
        <v>9513188.5889999773</v>
      </c>
      <c r="G33" s="652">
        <v>0</v>
      </c>
    </row>
    <row r="34" spans="3:7" ht="15.75" thickTop="1" x14ac:dyDescent="0.2">
      <c r="C34" s="89"/>
      <c r="D34" s="795"/>
      <c r="E34" s="290"/>
      <c r="F34" s="290"/>
    </row>
    <row r="35" spans="3:7" ht="15" x14ac:dyDescent="0.2">
      <c r="C35" s="89" t="s">
        <v>5682</v>
      </c>
      <c r="D35" s="795">
        <v>35</v>
      </c>
      <c r="E35" s="232">
        <v>3.1638595955018854E-2</v>
      </c>
      <c r="F35" s="232">
        <v>4.3092912136107858E-2</v>
      </c>
    </row>
    <row r="36" spans="3:7" x14ac:dyDescent="0.2">
      <c r="C36" s="74"/>
      <c r="D36" s="109"/>
      <c r="E36" s="113"/>
      <c r="F36" s="113"/>
    </row>
    <row r="37" spans="3:7" x14ac:dyDescent="0.2">
      <c r="C37" s="11" t="s">
        <v>251</v>
      </c>
    </row>
    <row r="38" spans="3:7" ht="15" x14ac:dyDescent="0.2">
      <c r="C38" s="811" t="s">
        <v>5901</v>
      </c>
      <c r="F38" s="812"/>
    </row>
    <row r="39" spans="3:7" x14ac:dyDescent="0.2">
      <c r="E39" s="288"/>
      <c r="F39" s="288"/>
    </row>
    <row r="43" spans="3:7" x14ac:dyDescent="0.2">
      <c r="C43" s="114"/>
      <c r="D43" s="115"/>
      <c r="E43" s="840"/>
      <c r="F43" s="840"/>
    </row>
    <row r="44" spans="3:7" x14ac:dyDescent="0.2">
      <c r="C44" s="116"/>
      <c r="D44" s="117"/>
    </row>
    <row r="49" spans="3:6" x14ac:dyDescent="0.2">
      <c r="C49" s="118"/>
      <c r="E49" s="840"/>
      <c r="F49" s="840"/>
    </row>
  </sheetData>
  <mergeCells count="6">
    <mergeCell ref="E49:F49"/>
    <mergeCell ref="C4:F4"/>
    <mergeCell ref="C5:F5"/>
    <mergeCell ref="C6:F6"/>
    <mergeCell ref="C7:F7"/>
    <mergeCell ref="E43:F43"/>
  </mergeCells>
  <hyperlinks>
    <hyperlink ref="D11" location="'Nota 25'!A1" display="'Nota 25'!A1" xr:uid="{00000000-0004-0000-0200-000000000000}"/>
    <hyperlink ref="D12" location="'Nota 27'!A1" display="'Nota 27'!A1" xr:uid="{00000000-0004-0000-0200-000001000000}"/>
    <hyperlink ref="D25" location="'Nota 30'!A1" display="'Nota 30'!A1" xr:uid="{00000000-0004-0000-0200-000007000000}"/>
    <hyperlink ref="D27" location="'Nota 31'!A1" display="'Nota 31'!A1" xr:uid="{00000000-0004-0000-0200-000008000000}"/>
    <hyperlink ref="D29" location="'Nota 32'!A1" display="'Nota 32'!A1" xr:uid="{00000000-0004-0000-0200-000009000000}"/>
    <hyperlink ref="D31" location="'Nota 33'!A1" display="'Nota 33'!A1" xr:uid="{00000000-0004-0000-0200-00000A000000}"/>
    <hyperlink ref="D32" location="'Nota 34'!A1" display="'Nota 34'!A1" xr:uid="{00000000-0004-0000-0200-00000B000000}"/>
    <hyperlink ref="D35" location="'Nota 35'!A1" display="'Nota 35'!A1" xr:uid="{00000000-0004-0000-0200-00000C000000}"/>
    <hyperlink ref="D1" location="Indice!A1" display="Indice" xr:uid="{00000000-0004-0000-0200-00000D000000}"/>
    <hyperlink ref="D17" location="'Nota 29'!A1" display="'Nota 29'!A1" xr:uid="{00000000-0004-0000-0200-000006000000}"/>
    <hyperlink ref="D18" location="'Nota 29'!A1" display="'Nota 29'!A1" xr:uid="{00000000-0004-0000-0200-000005000000}"/>
    <hyperlink ref="D14" location="'Nota 27'!A1" display="'Nota 27'!A1" xr:uid="{557FD753-CC4E-4470-B779-38515EA80C01}"/>
    <hyperlink ref="D15" location="'Nota 27'!A1" display="'Nota 27'!A1" xr:uid="{0AEC0157-85EA-46FC-A9C8-2A1522018963}"/>
    <hyperlink ref="D20" location="'Nota 29'!A1" display="'Nota 29'!A1" xr:uid="{2D2C7CB8-F799-4EBE-A47D-9E318972F10F}"/>
    <hyperlink ref="D21:D23" location="'Nota 29'!A1" display="'Nota 29'!A1" xr:uid="{214B4AB2-A4C1-42FD-8799-471E9AF784BF}"/>
  </hyperlinks>
  <printOptions horizontalCentered="1"/>
  <pageMargins left="0.31496062992125984" right="0.70866141732283472" top="0.74803149606299213" bottom="0.74803149606299213" header="0.31496062992125984" footer="0.31496062992125984"/>
  <pageSetup paperSize="9" scale="7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C1:H48"/>
  <sheetViews>
    <sheetView showGridLines="0" topLeftCell="A22" zoomScale="85" zoomScaleNormal="85" workbookViewId="0">
      <selection activeCell="L34" sqref="L34"/>
    </sheetView>
  </sheetViews>
  <sheetFormatPr baseColWidth="10" defaultColWidth="10.85546875" defaultRowHeight="14.25" x14ac:dyDescent="0.2"/>
  <cols>
    <col min="1" max="2" width="2.28515625" style="19" customWidth="1"/>
    <col min="3" max="3" width="58.140625" style="19" customWidth="1"/>
    <col min="4" max="5" width="19" style="32" customWidth="1"/>
    <col min="6" max="6" width="2.28515625" style="19" customWidth="1"/>
    <col min="7" max="7" width="5.28515625" style="19" customWidth="1"/>
    <col min="8" max="8" width="2.28515625" style="19" customWidth="1"/>
    <col min="9" max="9" width="4.28515625" style="19" customWidth="1"/>
    <col min="10" max="16384" width="10.85546875" style="19"/>
  </cols>
  <sheetData>
    <row r="1" spans="3:8" ht="15" x14ac:dyDescent="0.25">
      <c r="C1" s="220"/>
      <c r="D1" s="220"/>
      <c r="E1" s="42" t="s">
        <v>5787</v>
      </c>
    </row>
    <row r="2" spans="3:8" x14ac:dyDescent="0.2">
      <c r="C2" s="30"/>
      <c r="D2" s="31"/>
      <c r="E2" s="31"/>
    </row>
    <row r="3" spans="3:8" x14ac:dyDescent="0.2">
      <c r="C3" s="30"/>
      <c r="D3" s="31"/>
      <c r="E3" s="31"/>
    </row>
    <row r="4" spans="3:8" s="2" customFormat="1" ht="15" x14ac:dyDescent="0.25">
      <c r="C4" s="834" t="s">
        <v>674</v>
      </c>
      <c r="D4" s="834"/>
      <c r="E4" s="834"/>
    </row>
    <row r="5" spans="3:8" s="2" customFormat="1" ht="15" x14ac:dyDescent="0.25">
      <c r="C5" s="834" t="s">
        <v>5941</v>
      </c>
      <c r="D5" s="834"/>
      <c r="E5" s="834"/>
    </row>
    <row r="6" spans="3:8" s="2" customFormat="1" x14ac:dyDescent="0.2">
      <c r="C6" s="843" t="s">
        <v>185</v>
      </c>
      <c r="D6" s="843"/>
      <c r="E6" s="843"/>
    </row>
    <row r="7" spans="3:8" s="2" customFormat="1" x14ac:dyDescent="0.2">
      <c r="C7" s="843" t="s">
        <v>169</v>
      </c>
      <c r="D7" s="843"/>
      <c r="E7" s="843"/>
    </row>
    <row r="8" spans="3:8" s="2" customFormat="1" x14ac:dyDescent="0.2">
      <c r="C8" s="143"/>
      <c r="D8" s="143"/>
      <c r="E8" s="143"/>
    </row>
    <row r="9" spans="3:8" s="2" customFormat="1" x14ac:dyDescent="0.2">
      <c r="C9" s="143"/>
      <c r="D9" s="88">
        <v>45107</v>
      </c>
      <c r="E9" s="143"/>
    </row>
    <row r="10" spans="3:8" s="2" customFormat="1" ht="12.75" x14ac:dyDescent="0.2">
      <c r="C10" s="503"/>
      <c r="D10" s="695">
        <v>45107</v>
      </c>
      <c r="E10" s="696">
        <v>44742</v>
      </c>
    </row>
    <row r="11" spans="3:8" s="2" customFormat="1" ht="12.75" x14ac:dyDescent="0.2">
      <c r="C11" s="74" t="s">
        <v>170</v>
      </c>
      <c r="D11" s="512"/>
      <c r="E11" s="512"/>
    </row>
    <row r="12" spans="3:8" s="2" customFormat="1" ht="15" x14ac:dyDescent="0.25">
      <c r="C12" s="18" t="s">
        <v>4600</v>
      </c>
      <c r="D12" s="619">
        <v>37808354.482000001</v>
      </c>
      <c r="E12" s="619">
        <v>59258297</v>
      </c>
    </row>
    <row r="13" spans="3:8" s="2" customFormat="1" ht="15" x14ac:dyDescent="0.25">
      <c r="C13" s="18" t="s">
        <v>1686</v>
      </c>
      <c r="D13" s="619">
        <v>53731695.119569451</v>
      </c>
      <c r="E13" s="619">
        <v>16093152</v>
      </c>
    </row>
    <row r="14" spans="3:8" s="2" customFormat="1" ht="15" x14ac:dyDescent="0.25">
      <c r="C14" s="18" t="s">
        <v>4601</v>
      </c>
      <c r="D14" s="620">
        <v>180730862.82899982</v>
      </c>
      <c r="E14" s="619">
        <v>19334802</v>
      </c>
      <c r="H14" s="26"/>
    </row>
    <row r="15" spans="3:8" s="2" customFormat="1" ht="15" x14ac:dyDescent="0.25">
      <c r="C15" s="18" t="s">
        <v>4602</v>
      </c>
      <c r="D15" s="619">
        <v>0</v>
      </c>
      <c r="E15" s="619">
        <v>-10525232</v>
      </c>
      <c r="H15" s="26"/>
    </row>
    <row r="16" spans="3:8" s="2" customFormat="1" ht="15" x14ac:dyDescent="0.25">
      <c r="C16" s="18" t="s">
        <v>4603</v>
      </c>
      <c r="D16" s="619">
        <v>-3151355.3790000002</v>
      </c>
      <c r="E16" s="619">
        <v>7397274</v>
      </c>
      <c r="H16" s="26"/>
    </row>
    <row r="17" spans="3:8" s="2" customFormat="1" ht="15" x14ac:dyDescent="0.25">
      <c r="C17" s="18" t="s">
        <v>4604</v>
      </c>
      <c r="D17" s="619">
        <v>2085152.83</v>
      </c>
      <c r="E17" s="619">
        <v>520123</v>
      </c>
      <c r="H17" s="26"/>
    </row>
    <row r="18" spans="3:8" s="2" customFormat="1" ht="12.75" x14ac:dyDescent="0.2">
      <c r="C18" s="504" t="s">
        <v>40</v>
      </c>
      <c r="D18" s="505">
        <v>271204709.88156927</v>
      </c>
      <c r="E18" s="505">
        <v>92078418</v>
      </c>
      <c r="H18" s="26"/>
    </row>
    <row r="19" spans="3:8" s="2" customFormat="1" ht="12.75" x14ac:dyDescent="0.2">
      <c r="C19" s="18"/>
      <c r="D19" s="512"/>
      <c r="E19" s="512"/>
      <c r="H19" s="26"/>
    </row>
    <row r="20" spans="3:8" s="2" customFormat="1" ht="12.75" x14ac:dyDescent="0.2">
      <c r="C20" s="74" t="s">
        <v>171</v>
      </c>
      <c r="D20" s="512"/>
      <c r="E20" s="512"/>
      <c r="H20" s="26"/>
    </row>
    <row r="21" spans="3:8" s="2" customFormat="1" ht="15" x14ac:dyDescent="0.25">
      <c r="C21" s="18" t="s">
        <v>4611</v>
      </c>
      <c r="D21" s="619">
        <v>-9377903.6549999975</v>
      </c>
      <c r="E21" s="619">
        <v>4098702</v>
      </c>
      <c r="H21" s="26"/>
    </row>
    <row r="22" spans="3:8" s="2" customFormat="1" ht="15" x14ac:dyDescent="0.25">
      <c r="C22" s="18" t="s">
        <v>4612</v>
      </c>
      <c r="D22" s="619">
        <v>0</v>
      </c>
      <c r="E22" s="619">
        <v>5881608</v>
      </c>
    </row>
    <row r="23" spans="3:8" s="2" customFormat="1" ht="15" x14ac:dyDescent="0.25">
      <c r="C23" s="18" t="s">
        <v>5926</v>
      </c>
      <c r="D23" s="619">
        <v>-51537269.005000003</v>
      </c>
      <c r="E23" s="619">
        <v>-8990780</v>
      </c>
    </row>
    <row r="24" spans="3:8" s="2" customFormat="1" ht="12.75" x14ac:dyDescent="0.2">
      <c r="C24" s="504" t="s">
        <v>41</v>
      </c>
      <c r="D24" s="505">
        <v>-60915172.659999996</v>
      </c>
      <c r="E24" s="505">
        <v>989531</v>
      </c>
    </row>
    <row r="25" spans="3:8" s="2" customFormat="1" ht="12.75" x14ac:dyDescent="0.2">
      <c r="C25" s="18"/>
      <c r="D25" s="512"/>
      <c r="E25" s="512"/>
      <c r="H25" s="26"/>
    </row>
    <row r="26" spans="3:8" s="2" customFormat="1" ht="12.75" x14ac:dyDescent="0.2">
      <c r="C26" s="74" t="s">
        <v>172</v>
      </c>
      <c r="D26" s="512"/>
      <c r="E26" s="512"/>
    </row>
    <row r="27" spans="3:8" s="2" customFormat="1" ht="15" x14ac:dyDescent="0.25">
      <c r="C27" s="18" t="s">
        <v>4605</v>
      </c>
      <c r="D27" s="620">
        <v>-171212279.69729289</v>
      </c>
      <c r="E27" s="620">
        <v>-59849263</v>
      </c>
    </row>
    <row r="28" spans="3:8" s="2" customFormat="1" ht="15" x14ac:dyDescent="0.25">
      <c r="C28" s="18" t="s">
        <v>62</v>
      </c>
      <c r="D28" s="620">
        <v>-25834663.721999999</v>
      </c>
      <c r="E28" s="620">
        <v>-41385227</v>
      </c>
    </row>
    <row r="29" spans="3:8" s="2" customFormat="1" ht="15" x14ac:dyDescent="0.25">
      <c r="C29" s="18" t="s">
        <v>4606</v>
      </c>
      <c r="D29" s="620">
        <v>-22618049.465</v>
      </c>
      <c r="E29" s="620">
        <v>6862921</v>
      </c>
    </row>
    <row r="30" spans="3:8" s="2" customFormat="1" ht="15" x14ac:dyDescent="0.25">
      <c r="C30" s="18" t="s">
        <v>63</v>
      </c>
      <c r="D30" s="620">
        <v>3220</v>
      </c>
      <c r="E30" s="620">
        <v>-5355348</v>
      </c>
    </row>
    <row r="31" spans="3:8" s="2" customFormat="1" ht="12.75" x14ac:dyDescent="0.2">
      <c r="C31" s="504" t="s">
        <v>261</v>
      </c>
      <c r="D31" s="505">
        <v>-219661772.8842929</v>
      </c>
      <c r="E31" s="505">
        <v>-99726916</v>
      </c>
    </row>
    <row r="32" spans="3:8" s="2" customFormat="1" ht="12.75" x14ac:dyDescent="0.2">
      <c r="C32" s="74"/>
      <c r="D32" s="513"/>
      <c r="E32" s="513"/>
    </row>
    <row r="33" spans="3:5" s="2" customFormat="1" ht="12.75" x14ac:dyDescent="0.2">
      <c r="C33" s="18" t="s">
        <v>64</v>
      </c>
      <c r="D33" s="621">
        <v>-9372235.6627236605</v>
      </c>
      <c r="E33" s="621">
        <v>-6658968</v>
      </c>
    </row>
    <row r="34" spans="3:5" s="2" customFormat="1" ht="15" x14ac:dyDescent="0.25">
      <c r="C34" s="18" t="s">
        <v>4607</v>
      </c>
      <c r="D34" s="622"/>
      <c r="E34" s="622">
        <v>0</v>
      </c>
    </row>
    <row r="35" spans="3:5" s="2" customFormat="1" ht="12.75" x14ac:dyDescent="0.2">
      <c r="C35" s="18" t="s">
        <v>65</v>
      </c>
      <c r="D35" s="621">
        <v>11444462.894000001</v>
      </c>
      <c r="E35" s="621">
        <v>9639499</v>
      </c>
    </row>
    <row r="36" spans="3:5" s="2" customFormat="1" ht="12.75" x14ac:dyDescent="0.2">
      <c r="C36" s="504" t="s">
        <v>4608</v>
      </c>
      <c r="D36" s="505">
        <v>2072227.2312763408</v>
      </c>
      <c r="E36" s="505">
        <v>2980531</v>
      </c>
    </row>
    <row r="37" spans="3:5" x14ac:dyDescent="0.2">
      <c r="C37" s="18"/>
      <c r="D37" s="512"/>
      <c r="E37" s="512"/>
    </row>
    <row r="38" spans="3:5" s="2" customFormat="1" ht="12.75" x14ac:dyDescent="0.2">
      <c r="C38" s="18" t="s">
        <v>4609</v>
      </c>
      <c r="D38" s="512"/>
      <c r="E38" s="512"/>
    </row>
    <row r="39" spans="3:5" s="2" customFormat="1" ht="12.75" x14ac:dyDescent="0.2">
      <c r="D39" s="506"/>
      <c r="E39" s="506"/>
    </row>
    <row r="40" spans="3:5" s="2" customFormat="1" ht="12.75" x14ac:dyDescent="0.2">
      <c r="D40" s="507"/>
      <c r="E40" s="508"/>
    </row>
    <row r="41" spans="3:5" s="2" customFormat="1" ht="12.75" x14ac:dyDescent="0.2">
      <c r="D41" s="507"/>
      <c r="E41" s="508"/>
    </row>
    <row r="42" spans="3:5" x14ac:dyDescent="0.2">
      <c r="C42" s="2"/>
      <c r="D42" s="844"/>
      <c r="E42" s="844"/>
    </row>
    <row r="43" spans="3:5" ht="15" x14ac:dyDescent="0.25">
      <c r="C43" s="755" t="s">
        <v>4610</v>
      </c>
      <c r="D43" s="842" t="s">
        <v>5579</v>
      </c>
      <c r="E43" s="842"/>
    </row>
    <row r="44" spans="3:5" x14ac:dyDescent="0.2">
      <c r="C44" s="456"/>
      <c r="D44" s="510"/>
      <c r="E44" s="509"/>
    </row>
    <row r="45" spans="3:5" x14ac:dyDescent="0.2">
      <c r="D45" s="15"/>
      <c r="E45" s="15"/>
    </row>
    <row r="46" spans="3:5" x14ac:dyDescent="0.2">
      <c r="D46" s="15"/>
      <c r="E46" s="15"/>
    </row>
    <row r="47" spans="3:5" x14ac:dyDescent="0.2">
      <c r="D47" s="15"/>
      <c r="E47" s="15"/>
    </row>
    <row r="48" spans="3:5" x14ac:dyDescent="0.2">
      <c r="D48" s="15"/>
      <c r="E48" s="15"/>
    </row>
  </sheetData>
  <mergeCells count="6">
    <mergeCell ref="D43:E43"/>
    <mergeCell ref="C7:E7"/>
    <mergeCell ref="C4:E4"/>
    <mergeCell ref="C5:E5"/>
    <mergeCell ref="C6:E6"/>
    <mergeCell ref="D42:E42"/>
  </mergeCells>
  <hyperlinks>
    <hyperlink ref="E1" location="BG!A1" display="BG!A1" xr:uid="{78C28ACC-7073-420C-8953-11B691F886E1}"/>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3FBA7-FAEA-4E80-908B-CA6B82768BDD}">
  <sheetPr codeName="Hoja11"/>
  <dimension ref="B1:AE43"/>
  <sheetViews>
    <sheetView showGridLines="0" zoomScale="85" zoomScaleNormal="85" workbookViewId="0">
      <pane xSplit="3" ySplit="11" topLeftCell="D12" activePane="bottomRight" state="frozen"/>
      <selection activeCell="L34" sqref="L34"/>
      <selection pane="topRight" activeCell="L34" sqref="L34"/>
      <selection pane="bottomLeft" activeCell="L34" sqref="L34"/>
      <selection pane="bottomRight" activeCell="L34" sqref="L34"/>
    </sheetView>
  </sheetViews>
  <sheetFormatPr baseColWidth="10" defaultColWidth="11.28515625" defaultRowHeight="12.75" x14ac:dyDescent="0.2"/>
  <cols>
    <col min="1" max="2" width="2.28515625" style="2" customWidth="1"/>
    <col min="3" max="3" width="48.5703125" style="2" customWidth="1"/>
    <col min="4" max="4" width="19" style="123" customWidth="1"/>
    <col min="5" max="5" width="20.5703125" style="123" customWidth="1"/>
    <col min="6" max="7" width="18.42578125" style="123" customWidth="1"/>
    <col min="8" max="8" width="20.140625" style="123" customWidth="1"/>
    <col min="9" max="10" width="21.140625" style="123" customWidth="1"/>
    <col min="11" max="11" width="20.28515625" style="123" customWidth="1"/>
    <col min="12" max="12" width="27.140625" style="399" customWidth="1"/>
    <col min="13" max="13" width="27.140625" style="123" customWidth="1"/>
    <col min="14" max="14" width="0.85546875" style="123" customWidth="1"/>
    <col min="15" max="15" width="1.140625" style="400" customWidth="1"/>
    <col min="16" max="16" width="1.140625" style="2" customWidth="1"/>
    <col min="17" max="17" width="19.28515625" style="2" bestFit="1" customWidth="1"/>
    <col min="18" max="18" width="2.28515625" style="2" customWidth="1"/>
    <col min="19" max="19" width="26.140625" style="2" bestFit="1" customWidth="1"/>
    <col min="20" max="20" width="15.85546875" style="2" bestFit="1" customWidth="1"/>
    <col min="21" max="21" width="15.42578125" style="2" bestFit="1" customWidth="1"/>
    <col min="22" max="23" width="27.42578125" style="2" bestFit="1" customWidth="1"/>
    <col min="24" max="25" width="16.5703125" style="2" bestFit="1" customWidth="1"/>
    <col min="26" max="26" width="12.85546875" style="2" bestFit="1" customWidth="1"/>
    <col min="27" max="27" width="17.5703125" style="2" bestFit="1" customWidth="1"/>
    <col min="28" max="28" width="14.42578125" style="2" bestFit="1" customWidth="1"/>
    <col min="29" max="29" width="11.28515625" style="2"/>
    <col min="30" max="30" width="16.5703125" style="2" bestFit="1" customWidth="1"/>
    <col min="31" max="31" width="12.85546875" style="2" bestFit="1" customWidth="1"/>
    <col min="32" max="16384" width="11.28515625" style="2"/>
  </cols>
  <sheetData>
    <row r="1" spans="2:31" ht="15" x14ac:dyDescent="0.25">
      <c r="B1"/>
      <c r="C1" s="29" t="s">
        <v>5581</v>
      </c>
      <c r="G1" s="214"/>
      <c r="H1" s="214" t="s">
        <v>232</v>
      </c>
      <c r="Q1" s="457">
        <v>45107</v>
      </c>
    </row>
    <row r="4" spans="2:31" ht="15" x14ac:dyDescent="0.25">
      <c r="D4" s="834" t="s">
        <v>5927</v>
      </c>
      <c r="E4" s="834"/>
      <c r="F4" s="834"/>
      <c r="G4" s="834"/>
      <c r="H4" s="834"/>
      <c r="I4" s="834"/>
      <c r="J4" s="834"/>
      <c r="K4" s="834"/>
      <c r="L4" s="834"/>
      <c r="M4" s="834"/>
      <c r="N4" s="834"/>
      <c r="O4" s="834"/>
    </row>
    <row r="5" spans="2:31" ht="15" x14ac:dyDescent="0.25">
      <c r="C5" s="74"/>
      <c r="D5" s="834" t="s">
        <v>5941</v>
      </c>
      <c r="E5" s="834"/>
      <c r="F5" s="834"/>
      <c r="G5" s="834"/>
      <c r="H5" s="834"/>
      <c r="I5" s="834"/>
      <c r="J5" s="834"/>
      <c r="K5" s="834"/>
      <c r="L5" s="834"/>
      <c r="M5" s="834"/>
      <c r="N5" s="834"/>
    </row>
    <row r="6" spans="2:31" x14ac:dyDescent="0.2">
      <c r="D6" s="841" t="s">
        <v>185</v>
      </c>
      <c r="E6" s="841"/>
      <c r="F6" s="841"/>
      <c r="G6" s="841"/>
      <c r="H6" s="841"/>
      <c r="I6" s="841"/>
      <c r="J6" s="841"/>
      <c r="K6" s="841"/>
      <c r="L6" s="841"/>
      <c r="M6" s="841"/>
      <c r="N6" s="841"/>
    </row>
    <row r="7" spans="2:31" x14ac:dyDescent="0.2">
      <c r="D7" s="841"/>
      <c r="E7" s="841"/>
      <c r="F7" s="841"/>
      <c r="G7" s="841"/>
      <c r="H7" s="841"/>
      <c r="I7" s="841"/>
      <c r="J7" s="841"/>
      <c r="K7" s="841"/>
      <c r="L7" s="841"/>
      <c r="M7" s="841"/>
      <c r="N7" s="841"/>
    </row>
    <row r="8" spans="2:31" x14ac:dyDescent="0.2">
      <c r="C8" s="118"/>
      <c r="D8" s="118"/>
      <c r="E8" s="118"/>
      <c r="F8" s="118"/>
      <c r="G8" s="118"/>
      <c r="H8" s="118"/>
      <c r="I8" s="118"/>
      <c r="J8" s="118"/>
      <c r="K8" s="118"/>
      <c r="L8" s="118"/>
      <c r="M8" s="118"/>
      <c r="N8" s="118"/>
    </row>
    <row r="9" spans="2:31" ht="25.5" customHeight="1" x14ac:dyDescent="0.2">
      <c r="C9" s="451"/>
      <c r="D9" s="852" t="s">
        <v>173</v>
      </c>
      <c r="E9" s="852"/>
      <c r="F9" s="852"/>
      <c r="G9" s="853" t="s">
        <v>1203</v>
      </c>
      <c r="H9" s="854"/>
      <c r="I9" s="852" t="s">
        <v>260</v>
      </c>
      <c r="J9" s="852"/>
      <c r="K9" s="852"/>
      <c r="L9" s="852"/>
      <c r="M9" s="852"/>
      <c r="N9" s="852"/>
      <c r="O9" s="240"/>
      <c r="P9" s="18"/>
      <c r="Q9" s="845" t="s">
        <v>0</v>
      </c>
    </row>
    <row r="10" spans="2:31" ht="15" customHeight="1" x14ac:dyDescent="0.2">
      <c r="C10" s="848"/>
      <c r="D10" s="847" t="s">
        <v>1750</v>
      </c>
      <c r="E10" s="847" t="s">
        <v>1197</v>
      </c>
      <c r="F10" s="847" t="s">
        <v>58</v>
      </c>
      <c r="G10" s="849" t="s">
        <v>34</v>
      </c>
      <c r="H10" s="850" t="s">
        <v>5684</v>
      </c>
      <c r="I10" s="849" t="s">
        <v>59</v>
      </c>
      <c r="J10" s="847" t="s">
        <v>60</v>
      </c>
      <c r="K10" s="845" t="s">
        <v>4462</v>
      </c>
      <c r="L10" s="845" t="s">
        <v>35</v>
      </c>
      <c r="M10" s="845" t="s">
        <v>4457</v>
      </c>
      <c r="N10" s="849"/>
      <c r="O10" s="240"/>
      <c r="P10" s="237"/>
      <c r="Q10" s="846"/>
      <c r="AA10" s="478"/>
    </row>
    <row r="11" spans="2:31" ht="25.5" customHeight="1" x14ac:dyDescent="0.2">
      <c r="C11" s="848"/>
      <c r="D11" s="849"/>
      <c r="E11" s="849"/>
      <c r="F11" s="849"/>
      <c r="G11" s="849"/>
      <c r="H11" s="851"/>
      <c r="I11" s="849"/>
      <c r="J11" s="849"/>
      <c r="K11" s="847" t="s">
        <v>4462</v>
      </c>
      <c r="L11" s="847"/>
      <c r="M11" s="847"/>
      <c r="N11" s="849"/>
      <c r="O11" s="240"/>
      <c r="P11" s="237"/>
      <c r="Q11" s="847"/>
    </row>
    <row r="12" spans="2:31" ht="15" customHeight="1" x14ac:dyDescent="0.2">
      <c r="C12" s="467"/>
      <c r="D12" s="467"/>
      <c r="E12" s="467"/>
      <c r="F12" s="467"/>
      <c r="G12" s="467"/>
      <c r="H12" s="467"/>
      <c r="I12" s="467"/>
      <c r="J12" s="467"/>
      <c r="K12" s="467"/>
      <c r="L12" s="467"/>
      <c r="M12" s="467"/>
      <c r="O12" s="467"/>
      <c r="P12" s="467"/>
      <c r="Q12" s="491"/>
      <c r="R12" s="458"/>
      <c r="T12" s="190"/>
      <c r="V12" s="2" t="s">
        <v>695</v>
      </c>
      <c r="W12" s="2" t="s">
        <v>699</v>
      </c>
    </row>
    <row r="13" spans="2:31" ht="15" x14ac:dyDescent="0.25">
      <c r="C13" s="459" t="s">
        <v>4931</v>
      </c>
      <c r="D13" s="617">
        <v>403433000</v>
      </c>
      <c r="E13" s="616">
        <v>64679.341999999997</v>
      </c>
      <c r="F13" s="302">
        <v>0</v>
      </c>
      <c r="G13" s="618">
        <v>4115689.6999999997</v>
      </c>
      <c r="H13" s="618">
        <v>0</v>
      </c>
      <c r="I13" s="618">
        <v>13076761.221999999</v>
      </c>
      <c r="J13" s="618">
        <v>0</v>
      </c>
      <c r="K13" s="618">
        <v>0</v>
      </c>
      <c r="L13" s="618">
        <v>0</v>
      </c>
      <c r="M13" s="618">
        <v>0</v>
      </c>
      <c r="O13" s="236"/>
      <c r="P13" s="236"/>
      <c r="Q13" s="238">
        <v>420690130.264</v>
      </c>
      <c r="R13" s="400"/>
      <c r="S13" s="684">
        <v>449774442</v>
      </c>
      <c r="T13" s="803">
        <v>-29084311.736000001</v>
      </c>
      <c r="U13" s="314">
        <v>407821000</v>
      </c>
      <c r="V13" s="499" t="s">
        <v>1195</v>
      </c>
      <c r="W13" s="549">
        <v>-409951000000</v>
      </c>
      <c r="X13" s="295">
        <v>-409951000</v>
      </c>
      <c r="Y13" s="296">
        <v>-2130000</v>
      </c>
      <c r="AA13" s="518"/>
    </row>
    <row r="14" spans="2:31" ht="15" x14ac:dyDescent="0.25">
      <c r="C14" s="256" t="s">
        <v>4458</v>
      </c>
      <c r="D14" s="238">
        <v>4388000</v>
      </c>
      <c r="E14" s="238">
        <v>0</v>
      </c>
      <c r="F14" s="463">
        <v>0</v>
      </c>
      <c r="G14" s="463">
        <v>0</v>
      </c>
      <c r="H14" s="463">
        <v>0</v>
      </c>
      <c r="I14" s="740">
        <v>0</v>
      </c>
      <c r="J14" s="463">
        <v>0</v>
      </c>
      <c r="K14" s="741">
        <v>0</v>
      </c>
      <c r="L14" s="463">
        <v>0</v>
      </c>
      <c r="M14" s="302">
        <v>0</v>
      </c>
      <c r="O14" s="236"/>
      <c r="P14" s="236"/>
      <c r="Q14" s="238">
        <v>4388000</v>
      </c>
      <c r="T14"/>
      <c r="U14" s="314">
        <v>145254.913</v>
      </c>
      <c r="V14" s="385" t="s">
        <v>1197</v>
      </c>
      <c r="W14" s="548">
        <v>-59921439</v>
      </c>
      <c r="X14" s="295">
        <v>-59921.438999999998</v>
      </c>
      <c r="Y14" s="296">
        <v>85333.474000000002</v>
      </c>
    </row>
    <row r="15" spans="2:31" ht="15" x14ac:dyDescent="0.25">
      <c r="C15" s="256" t="s">
        <v>4459</v>
      </c>
      <c r="D15" s="238">
        <v>0</v>
      </c>
      <c r="E15" s="804">
        <v>80575.570999999996</v>
      </c>
      <c r="F15" s="463">
        <v>0</v>
      </c>
      <c r="G15" s="463">
        <v>0</v>
      </c>
      <c r="H15" s="463">
        <v>0</v>
      </c>
      <c r="I15" s="740">
        <v>0</v>
      </c>
      <c r="J15" s="463">
        <v>0</v>
      </c>
      <c r="K15" s="741">
        <v>0</v>
      </c>
      <c r="L15" s="463">
        <v>0</v>
      </c>
      <c r="M15" s="302">
        <v>0</v>
      </c>
      <c r="O15" s="236"/>
      <c r="P15" s="236"/>
      <c r="Q15" s="238">
        <v>80575.570999999996</v>
      </c>
      <c r="T15"/>
      <c r="U15" s="314">
        <v>4115689.6999999997</v>
      </c>
      <c r="V15" s="499" t="s">
        <v>1202</v>
      </c>
      <c r="W15" s="549">
        <v>-2686623331</v>
      </c>
      <c r="X15" s="295">
        <v>-2686623.3309999998</v>
      </c>
      <c r="Y15" s="296">
        <v>0</v>
      </c>
    </row>
    <row r="16" spans="2:31" ht="15" x14ac:dyDescent="0.25">
      <c r="C16" s="256" t="s">
        <v>1204</v>
      </c>
      <c r="D16" s="238">
        <v>0</v>
      </c>
      <c r="E16" s="238">
        <v>0</v>
      </c>
      <c r="F16" s="463">
        <v>0</v>
      </c>
      <c r="G16" s="463">
        <v>0</v>
      </c>
      <c r="H16" s="463">
        <v>0</v>
      </c>
      <c r="I16" s="740">
        <v>55363.046000000002</v>
      </c>
      <c r="J16" s="463">
        <v>0</v>
      </c>
      <c r="K16" s="742">
        <v>0</v>
      </c>
      <c r="L16" s="463">
        <v>-1107259.923</v>
      </c>
      <c r="M16" s="302">
        <v>0</v>
      </c>
      <c r="O16" s="236"/>
      <c r="P16" s="239"/>
      <c r="Q16" s="238">
        <v>-1051896.8769999999</v>
      </c>
      <c r="T16"/>
      <c r="U16"/>
      <c r="V16" s="385" t="s">
        <v>2721</v>
      </c>
      <c r="W16" s="548">
        <v>-1429066369</v>
      </c>
      <c r="X16" s="295">
        <v>-1429066.3689999999</v>
      </c>
      <c r="Y16" s="296"/>
      <c r="AD16" s="295"/>
      <c r="AE16" s="295"/>
    </row>
    <row r="17" spans="3:31" ht="15" x14ac:dyDescent="0.25">
      <c r="C17" s="256" t="s">
        <v>4457</v>
      </c>
      <c r="D17" s="238">
        <v>0</v>
      </c>
      <c r="E17" s="238">
        <v>0</v>
      </c>
      <c r="F17" s="302">
        <v>0</v>
      </c>
      <c r="G17" s="463">
        <v>0</v>
      </c>
      <c r="H17" s="463">
        <v>0</v>
      </c>
      <c r="I17" s="740">
        <v>0</v>
      </c>
      <c r="J17" s="463">
        <v>0</v>
      </c>
      <c r="K17" s="741">
        <v>0</v>
      </c>
      <c r="L17" s="463">
        <v>0</v>
      </c>
      <c r="M17" s="743">
        <v>4692068.2460000003</v>
      </c>
      <c r="N17" s="613">
        <v>0</v>
      </c>
      <c r="O17" s="236"/>
      <c r="P17" s="236"/>
      <c r="Q17" s="238">
        <v>4692068.2460000003</v>
      </c>
      <c r="T17"/>
      <c r="U17" s="314">
        <v>13132124.267999999</v>
      </c>
      <c r="V17" s="499" t="s">
        <v>1204</v>
      </c>
      <c r="W17" s="549">
        <v>-13132124268</v>
      </c>
      <c r="X17" s="295">
        <v>-13132124.267999999</v>
      </c>
      <c r="Y17" s="296">
        <v>0</v>
      </c>
      <c r="AD17" s="295"/>
      <c r="AE17" s="295"/>
    </row>
    <row r="18" spans="3:31" ht="15" x14ac:dyDescent="0.25">
      <c r="C18" s="488"/>
      <c r="D18" s="463"/>
      <c r="E18" s="463"/>
      <c r="F18" s="302"/>
      <c r="G18" s="463"/>
      <c r="H18" s="463"/>
      <c r="I18" s="740"/>
      <c r="J18" s="463"/>
      <c r="K18" s="741"/>
      <c r="L18" s="463"/>
      <c r="M18" s="463"/>
      <c r="N18" s="238"/>
      <c r="O18" s="238"/>
      <c r="P18" s="238"/>
      <c r="Q18" s="238">
        <v>0</v>
      </c>
      <c r="T18"/>
      <c r="U18" s="314">
        <v>-1107259.923</v>
      </c>
      <c r="V18" s="385" t="s">
        <v>4039</v>
      </c>
      <c r="W18" s="548">
        <v>-448962305849</v>
      </c>
      <c r="X18" s="295">
        <v>-448962305.84899998</v>
      </c>
      <c r="Y18" s="296">
        <v>-23759108.794999957</v>
      </c>
      <c r="AD18" s="295"/>
      <c r="AE18" s="295"/>
    </row>
    <row r="19" spans="3:31" ht="13.5" customHeight="1" x14ac:dyDescent="0.25">
      <c r="C19" s="459" t="s">
        <v>5925</v>
      </c>
      <c r="D19" s="462">
        <v>407821000</v>
      </c>
      <c r="E19" s="462">
        <v>145254.913</v>
      </c>
      <c r="F19" s="302">
        <v>0</v>
      </c>
      <c r="G19" s="462">
        <v>4115689.6999999997</v>
      </c>
      <c r="H19" s="462">
        <v>0</v>
      </c>
      <c r="I19" s="462">
        <v>13132124.267999999</v>
      </c>
      <c r="J19" s="462">
        <v>0</v>
      </c>
      <c r="K19" s="462">
        <v>0</v>
      </c>
      <c r="L19" s="462">
        <v>-1107259.923</v>
      </c>
      <c r="M19" s="462">
        <v>4692068.2460000003</v>
      </c>
      <c r="N19" s="327"/>
      <c r="O19" s="462">
        <v>0</v>
      </c>
      <c r="P19" s="462">
        <v>0</v>
      </c>
      <c r="Q19" s="238">
        <v>428798877.204</v>
      </c>
      <c r="T19"/>
      <c r="U19"/>
      <c r="V19" s="706" t="s">
        <v>4042</v>
      </c>
      <c r="W19" s="738">
        <v>426310456977</v>
      </c>
      <c r="X19" s="295">
        <v>426310456.977</v>
      </c>
      <c r="Y19" s="296">
        <v>0</v>
      </c>
      <c r="AD19" s="295"/>
      <c r="AE19" s="295"/>
    </row>
    <row r="20" spans="3:31" ht="13.5" customHeight="1" x14ac:dyDescent="0.25">
      <c r="C20" s="460"/>
      <c r="D20" s="241"/>
      <c r="E20" s="241"/>
      <c r="F20" s="302"/>
      <c r="G20" s="241"/>
      <c r="H20" s="241"/>
      <c r="I20" s="241"/>
      <c r="J20" s="241"/>
      <c r="K20" s="241"/>
      <c r="L20" s="241"/>
      <c r="M20" s="241"/>
      <c r="O20" s="236"/>
      <c r="P20" s="236"/>
      <c r="Q20" s="238"/>
      <c r="T20"/>
      <c r="U20" s="314">
        <v>4692068.2460000003</v>
      </c>
      <c r="V20" s="707" t="s">
        <v>1390</v>
      </c>
      <c r="W20" s="739">
        <v>-4692068246</v>
      </c>
      <c r="X20" s="295">
        <v>-4692068.2460000003</v>
      </c>
      <c r="Y20" s="296">
        <v>0</v>
      </c>
      <c r="AD20" s="295"/>
      <c r="AE20" s="295"/>
    </row>
    <row r="21" spans="3:31" ht="15" x14ac:dyDescent="0.25">
      <c r="C21" s="459" t="s">
        <v>5779</v>
      </c>
      <c r="D21" s="462">
        <v>377818000</v>
      </c>
      <c r="E21" s="616">
        <v>75940.709000000003</v>
      </c>
      <c r="F21" s="302">
        <v>0</v>
      </c>
      <c r="G21" s="618">
        <v>2686623.3309999998</v>
      </c>
      <c r="H21" s="618">
        <v>1429066.3689999999</v>
      </c>
      <c r="I21" s="618">
        <v>14264716.711999999</v>
      </c>
      <c r="J21" s="618">
        <v>0</v>
      </c>
      <c r="K21" s="618">
        <v>0</v>
      </c>
      <c r="L21" s="618">
        <v>0</v>
      </c>
      <c r="M21" s="618">
        <v>23638468.355</v>
      </c>
      <c r="O21" s="236">
        <v>0</v>
      </c>
      <c r="P21" s="236">
        <v>0</v>
      </c>
      <c r="Q21" s="238">
        <v>419912815.47600001</v>
      </c>
      <c r="T21"/>
      <c r="U21"/>
      <c r="V21" s="421"/>
      <c r="W21" s="296">
        <v>-454602652525</v>
      </c>
      <c r="X21" s="2">
        <v>-454602652.52499998</v>
      </c>
      <c r="AD21" s="295"/>
      <c r="AE21" s="295"/>
    </row>
    <row r="22" spans="3:31" ht="15" x14ac:dyDescent="0.25">
      <c r="C22" s="256" t="s">
        <v>4458</v>
      </c>
      <c r="D22" s="463">
        <v>9933000</v>
      </c>
      <c r="E22" s="238">
        <v>0</v>
      </c>
      <c r="F22" s="302">
        <v>0</v>
      </c>
      <c r="G22" s="238">
        <v>0</v>
      </c>
      <c r="H22" s="238">
        <v>0</v>
      </c>
      <c r="I22" s="238">
        <v>0</v>
      </c>
      <c r="J22" s="618">
        <v>0</v>
      </c>
      <c r="K22" s="821">
        <v>0</v>
      </c>
      <c r="L22" s="618">
        <v>0</v>
      </c>
      <c r="M22" s="238">
        <v>0</v>
      </c>
      <c r="O22" s="236"/>
      <c r="P22" s="236"/>
      <c r="Q22" s="238">
        <v>9933000</v>
      </c>
      <c r="T22"/>
      <c r="U22"/>
      <c r="V22" s="421"/>
      <c r="W22" s="27"/>
      <c r="X22" s="27">
        <v>-25803775.32099998</v>
      </c>
      <c r="AD22" s="295"/>
      <c r="AE22" s="295"/>
    </row>
    <row r="23" spans="3:31" ht="15" x14ac:dyDescent="0.25">
      <c r="C23" s="256" t="s">
        <v>4459</v>
      </c>
      <c r="D23" s="238">
        <v>0</v>
      </c>
      <c r="E23" s="238">
        <v>17780.136999999999</v>
      </c>
      <c r="F23" s="302">
        <v>0</v>
      </c>
      <c r="G23" s="238">
        <v>0</v>
      </c>
      <c r="H23" s="238">
        <v>0</v>
      </c>
      <c r="I23" s="238">
        <v>0</v>
      </c>
      <c r="J23" s="618">
        <v>0</v>
      </c>
      <c r="K23" s="821">
        <v>0</v>
      </c>
      <c r="L23" s="618">
        <v>0</v>
      </c>
      <c r="M23" s="238">
        <v>0</v>
      </c>
      <c r="O23" s="236"/>
      <c r="P23" s="236"/>
      <c r="Q23" s="238">
        <v>17780.136999999999</v>
      </c>
      <c r="T23"/>
      <c r="U23"/>
      <c r="V23" s="421"/>
      <c r="AD23" s="295"/>
      <c r="AE23" s="295"/>
    </row>
    <row r="24" spans="3:31" ht="11.25" customHeight="1" x14ac:dyDescent="0.2">
      <c r="C24" s="256" t="s">
        <v>4460</v>
      </c>
      <c r="D24" s="238">
        <v>0</v>
      </c>
      <c r="E24" s="238">
        <v>0</v>
      </c>
      <c r="F24" s="302">
        <v>0</v>
      </c>
      <c r="G24" s="238">
        <v>0</v>
      </c>
      <c r="H24" s="238">
        <v>0</v>
      </c>
      <c r="I24" s="238">
        <v>0</v>
      </c>
      <c r="J24" s="618">
        <v>0</v>
      </c>
      <c r="K24" s="821">
        <v>0</v>
      </c>
      <c r="L24" s="463">
        <v>0</v>
      </c>
      <c r="M24" s="238">
        <v>-23638468.355</v>
      </c>
      <c r="O24" s="236"/>
      <c r="P24" s="236"/>
      <c r="Q24" s="238">
        <v>-23638468.355</v>
      </c>
    </row>
    <row r="25" spans="3:31" ht="11.25" customHeight="1" x14ac:dyDescent="0.2">
      <c r="C25" s="256" t="s">
        <v>1204</v>
      </c>
      <c r="D25" s="238">
        <v>0</v>
      </c>
      <c r="E25" s="238">
        <v>0</v>
      </c>
      <c r="F25" s="302">
        <v>0</v>
      </c>
      <c r="G25" s="238">
        <v>0</v>
      </c>
      <c r="H25" s="238">
        <v>0</v>
      </c>
      <c r="I25" s="238">
        <v>1181923.4180000001</v>
      </c>
      <c r="J25" s="653">
        <v>0</v>
      </c>
      <c r="K25" s="821">
        <v>0</v>
      </c>
      <c r="L25" s="618">
        <v>0</v>
      </c>
      <c r="M25" s="238">
        <v>0</v>
      </c>
      <c r="O25" s="236"/>
      <c r="P25" s="239"/>
      <c r="Q25" s="238">
        <v>1181923.4180000001</v>
      </c>
      <c r="S25" s="27"/>
      <c r="T25" s="27"/>
    </row>
    <row r="26" spans="3:31" ht="16.5" customHeight="1" x14ac:dyDescent="0.2">
      <c r="C26" s="256" t="s">
        <v>4457</v>
      </c>
      <c r="D26" s="238">
        <v>0</v>
      </c>
      <c r="E26" s="238">
        <v>0</v>
      </c>
      <c r="F26" s="236">
        <v>0</v>
      </c>
      <c r="G26" s="238">
        <v>0</v>
      </c>
      <c r="H26" s="238">
        <v>0</v>
      </c>
      <c r="I26" s="238">
        <v>0</v>
      </c>
      <c r="J26" s="653">
        <v>0</v>
      </c>
      <c r="K26" s="821">
        <v>0</v>
      </c>
      <c r="L26" s="618">
        <v>0</v>
      </c>
      <c r="M26" s="615">
        <v>12255632.346999999</v>
      </c>
      <c r="N26" s="238">
        <v>0</v>
      </c>
      <c r="O26" s="238">
        <v>0</v>
      </c>
      <c r="P26" s="238">
        <v>0</v>
      </c>
      <c r="Q26" s="238">
        <v>12255632.346999999</v>
      </c>
    </row>
    <row r="27" spans="3:31" ht="15" x14ac:dyDescent="0.25">
      <c r="C27" s="461"/>
      <c r="D27" s="238"/>
      <c r="E27" s="238"/>
      <c r="F27" s="236"/>
      <c r="G27" s="238"/>
      <c r="H27" s="238"/>
      <c r="I27" s="238">
        <v>0</v>
      </c>
      <c r="J27" s="653">
        <v>0</v>
      </c>
      <c r="K27" s="821">
        <v>0</v>
      </c>
      <c r="L27" s="238"/>
      <c r="M27" s="238"/>
      <c r="O27" s="236"/>
      <c r="P27" s="236"/>
      <c r="Q27" s="238">
        <v>0</v>
      </c>
      <c r="S27" s="295">
        <v>-0.47600001096725464</v>
      </c>
      <c r="T27" t="s">
        <v>1956</v>
      </c>
      <c r="U27" t="s">
        <v>1955</v>
      </c>
      <c r="V27" t="s">
        <v>2079</v>
      </c>
      <c r="W27" t="s">
        <v>695</v>
      </c>
      <c r="X27" s="454" t="s">
        <v>699</v>
      </c>
      <c r="Y27" s="454" t="s">
        <v>2091</v>
      </c>
      <c r="Z27" s="404" t="s">
        <v>3000</v>
      </c>
      <c r="AA27" s="314" t="s">
        <v>1808</v>
      </c>
    </row>
    <row r="28" spans="3:31" ht="15" x14ac:dyDescent="0.25">
      <c r="C28" s="459" t="s">
        <v>5942</v>
      </c>
      <c r="D28" s="614">
        <v>387751000</v>
      </c>
      <c r="E28" s="142">
        <v>93720.846000000005</v>
      </c>
      <c r="F28" s="236">
        <v>0</v>
      </c>
      <c r="G28" s="462">
        <v>2686623.3309999998</v>
      </c>
      <c r="H28" s="462">
        <v>1429066.3689999999</v>
      </c>
      <c r="I28" s="462">
        <v>15446640.129999999</v>
      </c>
      <c r="J28" s="462">
        <v>0</v>
      </c>
      <c r="K28" s="462">
        <v>0</v>
      </c>
      <c r="L28" s="462">
        <v>0</v>
      </c>
      <c r="M28" s="462">
        <v>12255632.346999999</v>
      </c>
      <c r="N28" s="327"/>
      <c r="O28" s="462">
        <v>0</v>
      </c>
      <c r="P28" s="462">
        <v>0</v>
      </c>
      <c r="Q28" s="238">
        <v>419662683.023</v>
      </c>
      <c r="T28" t="s">
        <v>1950</v>
      </c>
      <c r="U28" t="s">
        <v>1619</v>
      </c>
      <c r="V28">
        <v>20</v>
      </c>
      <c r="W28" s="499" t="s">
        <v>1195</v>
      </c>
      <c r="X28" s="312">
        <v>-387751000000</v>
      </c>
      <c r="Y28" s="502">
        <v>-387751000</v>
      </c>
      <c r="Z28" t="s">
        <v>150</v>
      </c>
      <c r="AA28" t="s">
        <v>155</v>
      </c>
      <c r="AB28" s="27">
        <v>-9933000</v>
      </c>
    </row>
    <row r="29" spans="3:31" ht="15" x14ac:dyDescent="0.25">
      <c r="C29" s="459"/>
      <c r="D29" s="614"/>
      <c r="E29" s="238"/>
      <c r="F29" s="236"/>
      <c r="G29" s="462"/>
      <c r="H29" s="462"/>
      <c r="I29" s="462"/>
      <c r="J29" s="462"/>
      <c r="K29" s="462"/>
      <c r="L29" s="462"/>
      <c r="M29" s="462"/>
      <c r="N29" s="327"/>
      <c r="O29" s="462"/>
      <c r="P29" s="462"/>
      <c r="Q29" s="238"/>
      <c r="R29" s="400"/>
      <c r="T29" t="s">
        <v>1951</v>
      </c>
      <c r="U29" t="s">
        <v>1619</v>
      </c>
      <c r="V29">
        <v>20</v>
      </c>
      <c r="W29" s="385" t="s">
        <v>1197</v>
      </c>
      <c r="X29" s="313">
        <v>-93720846</v>
      </c>
      <c r="Y29" s="502">
        <v>-93720.846000000005</v>
      </c>
      <c r="Z29" t="s">
        <v>150</v>
      </c>
      <c r="AA29" t="s">
        <v>1708</v>
      </c>
      <c r="AB29" s="27">
        <v>-17780.137000000002</v>
      </c>
    </row>
    <row r="30" spans="3:31" ht="15" x14ac:dyDescent="0.25">
      <c r="C30" s="74"/>
      <c r="D30" s="515">
        <v>0</v>
      </c>
      <c r="E30" s="515">
        <v>0</v>
      </c>
      <c r="F30" s="515"/>
      <c r="G30" s="515">
        <v>0</v>
      </c>
      <c r="H30" s="515">
        <v>0</v>
      </c>
      <c r="I30" s="515">
        <v>0</v>
      </c>
      <c r="J30" s="515"/>
      <c r="K30" s="515">
        <v>0</v>
      </c>
      <c r="L30" s="464">
        <v>0</v>
      </c>
      <c r="M30" s="655">
        <v>0</v>
      </c>
      <c r="N30" s="327"/>
      <c r="O30" s="302"/>
      <c r="P30" s="387"/>
      <c r="Q30" s="463">
        <v>0</v>
      </c>
      <c r="R30" s="400"/>
      <c r="T30" t="s">
        <v>1952</v>
      </c>
      <c r="U30" t="s">
        <v>1619</v>
      </c>
      <c r="V30">
        <v>21</v>
      </c>
      <c r="W30" s="499" t="s">
        <v>1202</v>
      </c>
      <c r="X30" s="312">
        <v>-2686623331</v>
      </c>
      <c r="Y30" s="502">
        <v>-2686623.3309999998</v>
      </c>
      <c r="Z30" s="500" t="s">
        <v>150</v>
      </c>
      <c r="AA30" s="500" t="s">
        <v>34</v>
      </c>
      <c r="AB30" s="386">
        <v>0</v>
      </c>
      <c r="AC30" s="11" t="s">
        <v>4933</v>
      </c>
      <c r="AD30" s="616">
        <v>75940709</v>
      </c>
    </row>
    <row r="31" spans="3:31" ht="15" x14ac:dyDescent="0.25">
      <c r="C31" s="11" t="s">
        <v>251</v>
      </c>
      <c r="D31" s="241"/>
      <c r="E31" s="327"/>
      <c r="F31" s="236"/>
      <c r="G31" s="295"/>
      <c r="H31" s="295"/>
      <c r="I31" s="327"/>
      <c r="J31" s="327"/>
      <c r="K31" s="327"/>
      <c r="L31" s="420"/>
      <c r="M31" s="462"/>
      <c r="N31" s="327"/>
      <c r="O31" s="327"/>
      <c r="P31" s="295"/>
      <c r="Q31" s="238"/>
      <c r="R31" s="400"/>
      <c r="T31" t="s">
        <v>2929</v>
      </c>
      <c r="U31" t="s">
        <v>1619</v>
      </c>
      <c r="V31">
        <v>21</v>
      </c>
      <c r="W31" s="385" t="s">
        <v>2721</v>
      </c>
      <c r="X31" s="313">
        <v>-1429066369</v>
      </c>
      <c r="Y31" s="502">
        <v>-1429066.3689999999</v>
      </c>
      <c r="Z31" s="500" t="s">
        <v>150</v>
      </c>
      <c r="AA31" s="500" t="s">
        <v>2721</v>
      </c>
      <c r="AB31" s="11"/>
      <c r="AC31" s="11"/>
      <c r="AD31" s="296">
        <v>-17780137</v>
      </c>
    </row>
    <row r="32" spans="3:31" ht="15" x14ac:dyDescent="0.25">
      <c r="D32" s="402"/>
      <c r="E32" s="327"/>
      <c r="F32" s="236"/>
      <c r="G32" s="2"/>
      <c r="H32" s="2"/>
      <c r="I32" s="327"/>
      <c r="J32" s="327"/>
      <c r="K32" s="327"/>
      <c r="L32" s="327"/>
      <c r="M32" s="327"/>
      <c r="N32" s="327"/>
      <c r="O32" s="327"/>
      <c r="P32" s="295"/>
      <c r="Q32" s="295"/>
      <c r="T32" t="s">
        <v>1953</v>
      </c>
      <c r="U32" t="s">
        <v>1619</v>
      </c>
      <c r="V32">
        <v>21</v>
      </c>
      <c r="W32" s="499" t="s">
        <v>1204</v>
      </c>
      <c r="X32" s="312">
        <v>-15446640130</v>
      </c>
      <c r="Y32" s="502">
        <v>-15446640.130000001</v>
      </c>
      <c r="Z32" t="s">
        <v>150</v>
      </c>
      <c r="AA32" t="s">
        <v>59</v>
      </c>
      <c r="AB32" s="2" t="s">
        <v>4934</v>
      </c>
    </row>
    <row r="33" spans="4:27" ht="15.75" customHeight="1" x14ac:dyDescent="0.25">
      <c r="D33" s="402"/>
      <c r="E33" s="116" t="s">
        <v>2084</v>
      </c>
      <c r="F33" s="402"/>
      <c r="G33" s="11"/>
      <c r="H33" s="11"/>
      <c r="I33" s="456"/>
      <c r="J33" s="456"/>
      <c r="K33" s="456"/>
      <c r="L33" s="466" t="s">
        <v>2085</v>
      </c>
      <c r="M33" s="402"/>
      <c r="T33" t="s">
        <v>4625</v>
      </c>
      <c r="U33" t="s">
        <v>1619</v>
      </c>
      <c r="V33">
        <v>23</v>
      </c>
      <c r="W33" s="385" t="s">
        <v>4039</v>
      </c>
      <c r="X33" s="313">
        <v>-449881302574</v>
      </c>
      <c r="Y33" s="502">
        <v>-449881302.574</v>
      </c>
      <c r="Z33" t="s">
        <v>150</v>
      </c>
      <c r="AA33" t="s">
        <v>35</v>
      </c>
    </row>
    <row r="34" spans="4:27" ht="15" x14ac:dyDescent="0.25">
      <c r="D34" s="402"/>
      <c r="E34" s="402"/>
      <c r="F34" s="402"/>
      <c r="G34" s="2"/>
      <c r="H34" s="2"/>
      <c r="I34" s="402"/>
      <c r="J34" s="402"/>
      <c r="K34" s="402"/>
      <c r="L34" s="403"/>
      <c r="M34" s="402"/>
      <c r="T34" s="672" t="s">
        <v>4932</v>
      </c>
      <c r="U34" s="672" t="s">
        <v>1619</v>
      </c>
      <c r="V34">
        <v>23</v>
      </c>
      <c r="W34" s="499" t="s">
        <v>4042</v>
      </c>
      <c r="X34" s="312">
        <v>449881302574</v>
      </c>
      <c r="Y34" s="502">
        <v>449881302.574</v>
      </c>
      <c r="Z34" s="2" t="s">
        <v>150</v>
      </c>
      <c r="AA34" s="2" t="s">
        <v>35</v>
      </c>
    </row>
    <row r="35" spans="4:27" ht="15" x14ac:dyDescent="0.25">
      <c r="D35" s="402"/>
      <c r="E35" s="402"/>
      <c r="F35" s="402"/>
      <c r="G35" s="2"/>
      <c r="H35" s="2"/>
      <c r="I35" s="402"/>
      <c r="J35" s="402"/>
      <c r="K35" s="402"/>
      <c r="L35" s="403"/>
      <c r="M35" s="402"/>
      <c r="T35" s="672" t="s">
        <v>1954</v>
      </c>
      <c r="U35" s="672" t="s">
        <v>1619</v>
      </c>
      <c r="V35">
        <v>23</v>
      </c>
      <c r="W35" s="385" t="s">
        <v>1390</v>
      </c>
      <c r="X35" s="313">
        <v>-12255632347</v>
      </c>
      <c r="Y35" s="502">
        <v>-12255632.346999999</v>
      </c>
      <c r="Z35" s="2" t="s">
        <v>150</v>
      </c>
      <c r="AA35" s="2" t="s">
        <v>1207</v>
      </c>
    </row>
    <row r="36" spans="4:27" ht="15" x14ac:dyDescent="0.25">
      <c r="S36" s="296"/>
      <c r="T36"/>
      <c r="U36"/>
      <c r="V36"/>
      <c r="W36" s="385"/>
      <c r="X36" s="548"/>
      <c r="Y36" s="314"/>
      <c r="Z36" s="295"/>
      <c r="AA36" s="516"/>
    </row>
    <row r="37" spans="4:27" ht="15" x14ac:dyDescent="0.25">
      <c r="E37" s="402"/>
      <c r="F37" s="402"/>
      <c r="G37" s="2"/>
      <c r="H37" s="2"/>
      <c r="T37"/>
      <c r="U37"/>
      <c r="V37"/>
      <c r="W37" s="499"/>
      <c r="X37" s="549"/>
      <c r="Y37" s="314">
        <v>-419662683.023</v>
      </c>
      <c r="Z37" s="295"/>
      <c r="AA37" s="516"/>
    </row>
    <row r="38" spans="4:27" ht="15" x14ac:dyDescent="0.25">
      <c r="T38"/>
      <c r="U38"/>
      <c r="V38"/>
      <c r="W38" s="385"/>
      <c r="X38" s="548"/>
      <c r="Y38" s="314">
        <v>0</v>
      </c>
      <c r="Z38" s="295"/>
      <c r="AA38" s="516"/>
    </row>
    <row r="39" spans="4:27" ht="15" x14ac:dyDescent="0.25">
      <c r="S39" s="327">
        <v>419662683.023</v>
      </c>
      <c r="T39" s="314">
        <v>0</v>
      </c>
      <c r="U39"/>
      <c r="V39"/>
      <c r="W39" s="499"/>
      <c r="X39" s="549"/>
      <c r="Y39" s="314"/>
      <c r="Z39" s="295"/>
      <c r="AA39" s="516"/>
    </row>
    <row r="40" spans="4:27" ht="15" x14ac:dyDescent="0.25">
      <c r="S40" s="327"/>
      <c r="T40"/>
      <c r="U40"/>
      <c r="V40"/>
      <c r="W40" s="499"/>
      <c r="X40" s="549"/>
      <c r="Y40" s="314"/>
      <c r="Z40" s="295"/>
      <c r="AA40" s="516"/>
    </row>
    <row r="41" spans="4:27" ht="15" x14ac:dyDescent="0.25">
      <c r="T41"/>
      <c r="U41"/>
      <c r="V41"/>
      <c r="W41" s="385"/>
      <c r="X41" s="548"/>
      <c r="Y41" s="314"/>
      <c r="Z41" s="295"/>
      <c r="AA41" s="516"/>
    </row>
    <row r="42" spans="4:27" ht="15" x14ac:dyDescent="0.25">
      <c r="T42"/>
      <c r="U42"/>
      <c r="V42"/>
      <c r="W42" s="499"/>
      <c r="X42" s="549"/>
      <c r="Y42" s="314"/>
      <c r="Z42" s="295"/>
      <c r="AA42" s="516"/>
    </row>
    <row r="43" spans="4:27" x14ac:dyDescent="0.2">
      <c r="Y43" s="296">
        <v>-419662683.023</v>
      </c>
      <c r="AA43" s="296"/>
    </row>
  </sheetData>
  <mergeCells count="20">
    <mergeCell ref="D4:O4"/>
    <mergeCell ref="D5:N5"/>
    <mergeCell ref="D6:N6"/>
    <mergeCell ref="D7:N7"/>
    <mergeCell ref="D9:F9"/>
    <mergeCell ref="I9:N9"/>
    <mergeCell ref="G9:H9"/>
    <mergeCell ref="Q9:Q11"/>
    <mergeCell ref="C10:C11"/>
    <mergeCell ref="D10:D11"/>
    <mergeCell ref="F10:F11"/>
    <mergeCell ref="I10:I11"/>
    <mergeCell ref="J10:J11"/>
    <mergeCell ref="M10:M11"/>
    <mergeCell ref="N10:N11"/>
    <mergeCell ref="E10:E11"/>
    <mergeCell ref="K10:K11"/>
    <mergeCell ref="L10:L11"/>
    <mergeCell ref="G10:G11"/>
    <mergeCell ref="H10:H11"/>
  </mergeCells>
  <hyperlinks>
    <hyperlink ref="H1" location="Indice!A1" display="Indice" xr:uid="{8CB8E9CC-BB27-4609-872E-2B96574A43E6}"/>
  </hyperlinks>
  <pageMargins left="3.937007874015748E-2" right="3.937007874015748E-2" top="0.74803149606299213" bottom="0.74803149606299213" header="0.31496062992125984" footer="0.31496062992125984"/>
  <pageSetup paperSize="9" scale="6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60C4-47EB-4785-97BB-2EF7E37DF9B2}">
  <sheetPr codeName="Hoja45"/>
  <dimension ref="A1:M89"/>
  <sheetViews>
    <sheetView showGridLines="0" workbookViewId="0">
      <selection activeCell="L34" sqref="L34"/>
    </sheetView>
  </sheetViews>
  <sheetFormatPr baseColWidth="10" defaultColWidth="11.28515625" defaultRowHeight="12.75" x14ac:dyDescent="0.2"/>
  <cols>
    <col min="1" max="1" width="21.28515625" style="2" bestFit="1" customWidth="1"/>
    <col min="2" max="2" width="76.7109375" style="2" bestFit="1" customWidth="1"/>
    <col min="3" max="3" width="40.7109375" style="2" bestFit="1" customWidth="1"/>
    <col min="4" max="4" width="29" style="33" customWidth="1"/>
    <col min="5" max="5" width="24.7109375" style="2" customWidth="1"/>
    <col min="6" max="6" width="21.28515625" style="2" bestFit="1" customWidth="1"/>
    <col min="7" max="7" width="17.7109375" style="2" customWidth="1"/>
    <col min="8" max="8" width="28.7109375" style="2" bestFit="1" customWidth="1"/>
    <col min="9" max="9" width="16.7109375" style="2" customWidth="1"/>
    <col min="10" max="16384" width="11.28515625" style="2"/>
  </cols>
  <sheetData>
    <row r="1" spans="1:13" x14ac:dyDescent="0.2">
      <c r="B1" s="76" t="s">
        <v>5585</v>
      </c>
      <c r="C1" s="771" t="s">
        <v>5622</v>
      </c>
      <c r="D1" s="2"/>
    </row>
    <row r="3" spans="1:13" ht="15" x14ac:dyDescent="0.2">
      <c r="C3" s="772" t="s">
        <v>232</v>
      </c>
    </row>
    <row r="6" spans="1:13" x14ac:dyDescent="0.2">
      <c r="A6" s="76" t="s">
        <v>5586</v>
      </c>
      <c r="B6" s="782">
        <v>45154</v>
      </c>
    </row>
    <row r="7" spans="1:13" ht="12.75" hidden="1" customHeight="1" x14ac:dyDescent="0.2">
      <c r="A7" s="20"/>
      <c r="B7" s="20"/>
      <c r="C7" s="20"/>
      <c r="D7" s="773"/>
    </row>
    <row r="8" spans="1:13" x14ac:dyDescent="0.2">
      <c r="A8" s="774"/>
    </row>
    <row r="9" spans="1:13" ht="26.45" customHeight="1" x14ac:dyDescent="0.2">
      <c r="B9" s="119" t="s">
        <v>5587</v>
      </c>
      <c r="C9" s="119"/>
      <c r="D9" s="119"/>
      <c r="E9" s="119"/>
      <c r="F9" s="119"/>
      <c r="G9" s="119"/>
      <c r="H9" s="119"/>
      <c r="I9" s="119"/>
      <c r="J9" s="119"/>
      <c r="K9" s="119"/>
      <c r="L9" s="119"/>
      <c r="M9" s="119"/>
    </row>
    <row r="10" spans="1:13" ht="26.45" customHeight="1" x14ac:dyDescent="0.2">
      <c r="B10" s="775" t="s">
        <v>5588</v>
      </c>
      <c r="C10" s="780">
        <v>45107</v>
      </c>
      <c r="D10" s="119"/>
      <c r="E10" s="119"/>
      <c r="F10" s="119"/>
      <c r="G10" s="119"/>
      <c r="H10" s="119"/>
      <c r="I10" s="119"/>
      <c r="J10" s="119"/>
      <c r="K10" s="119"/>
      <c r="L10" s="119"/>
      <c r="M10" s="119"/>
    </row>
    <row r="11" spans="1:13" x14ac:dyDescent="0.2">
      <c r="A11" s="33"/>
      <c r="B11" s="119"/>
      <c r="C11" s="119"/>
      <c r="D11" s="119"/>
      <c r="E11" s="119"/>
      <c r="F11" s="119"/>
      <c r="G11" s="119"/>
      <c r="H11" s="119"/>
      <c r="I11" s="119"/>
      <c r="J11" s="119"/>
      <c r="K11" s="119"/>
      <c r="L11" s="119"/>
      <c r="M11" s="119"/>
    </row>
    <row r="12" spans="1:13" x14ac:dyDescent="0.2">
      <c r="A12" s="33"/>
      <c r="B12" s="777" t="s">
        <v>5589</v>
      </c>
      <c r="C12" s="778" t="s">
        <v>5622</v>
      </c>
      <c r="D12" s="119"/>
      <c r="E12" s="119"/>
      <c r="F12" s="119"/>
      <c r="G12" s="119"/>
      <c r="H12" s="119"/>
      <c r="I12" s="119"/>
      <c r="J12" s="119"/>
      <c r="K12" s="119"/>
      <c r="L12" s="119"/>
      <c r="M12" s="119"/>
    </row>
    <row r="13" spans="1:13" x14ac:dyDescent="0.2">
      <c r="A13" s="33"/>
      <c r="B13" s="777" t="s">
        <v>5590</v>
      </c>
      <c r="C13" s="776" t="s">
        <v>5622</v>
      </c>
      <c r="D13" s="119"/>
      <c r="E13" s="119"/>
      <c r="F13" s="119"/>
      <c r="G13" s="119"/>
      <c r="H13" s="119"/>
      <c r="I13" s="119"/>
      <c r="J13" s="119"/>
      <c r="K13" s="119"/>
      <c r="L13" s="119"/>
      <c r="M13" s="119"/>
    </row>
    <row r="14" spans="1:13" x14ac:dyDescent="0.2">
      <c r="A14" s="33"/>
      <c r="B14" s="777" t="s">
        <v>5591</v>
      </c>
      <c r="C14" s="776"/>
      <c r="D14" s="119"/>
      <c r="E14" s="119"/>
      <c r="F14" s="119"/>
      <c r="G14" s="119"/>
      <c r="H14" s="119"/>
      <c r="I14" s="119"/>
      <c r="J14" s="119"/>
      <c r="K14" s="119"/>
      <c r="L14" s="119"/>
      <c r="M14" s="119"/>
    </row>
    <row r="15" spans="1:13" x14ac:dyDescent="0.2">
      <c r="A15" s="33"/>
      <c r="B15" s="777" t="s">
        <v>5592</v>
      </c>
      <c r="C15" s="776" t="s">
        <v>5623</v>
      </c>
      <c r="D15" s="119"/>
      <c r="E15" s="119"/>
      <c r="F15" s="119"/>
      <c r="G15" s="119"/>
      <c r="H15" s="119"/>
      <c r="I15" s="119"/>
      <c r="J15" s="119"/>
      <c r="K15" s="119"/>
      <c r="L15" s="119"/>
      <c r="M15" s="119"/>
    </row>
    <row r="16" spans="1:13" x14ac:dyDescent="0.2">
      <c r="A16" s="33"/>
      <c r="B16" s="777" t="s">
        <v>5593</v>
      </c>
      <c r="C16" s="776" t="s">
        <v>5624</v>
      </c>
      <c r="D16" s="119"/>
      <c r="E16" s="119"/>
      <c r="F16" s="119"/>
      <c r="G16" s="119"/>
      <c r="H16" s="119"/>
      <c r="I16" s="119"/>
      <c r="J16" s="119"/>
      <c r="K16" s="119"/>
      <c r="L16" s="119"/>
      <c r="M16" s="119"/>
    </row>
    <row r="17" spans="1:13" ht="28.5" customHeight="1" x14ac:dyDescent="0.2">
      <c r="A17" s="33"/>
      <c r="B17" s="784" t="s">
        <v>5594</v>
      </c>
      <c r="C17" s="783" t="s">
        <v>5743</v>
      </c>
      <c r="D17" s="119"/>
      <c r="E17" s="119"/>
      <c r="F17" s="119"/>
      <c r="G17" s="119"/>
      <c r="H17" s="119"/>
      <c r="I17" s="119"/>
      <c r="J17" s="119"/>
      <c r="K17" s="119"/>
      <c r="L17" s="119"/>
      <c r="M17" s="119"/>
    </row>
    <row r="18" spans="1:13" ht="26.25" customHeight="1" x14ac:dyDescent="0.2">
      <c r="A18" s="33"/>
      <c r="B18" s="784" t="s">
        <v>5595</v>
      </c>
      <c r="C18" s="783" t="s">
        <v>5625</v>
      </c>
      <c r="D18" s="119"/>
      <c r="E18" s="119"/>
      <c r="F18" s="119"/>
      <c r="G18" s="119"/>
      <c r="H18" s="119"/>
      <c r="I18" s="119"/>
      <c r="J18" s="119"/>
      <c r="K18" s="119"/>
      <c r="L18" s="119"/>
      <c r="M18" s="119"/>
    </row>
    <row r="19" spans="1:13" x14ac:dyDescent="0.2">
      <c r="A19" s="33"/>
      <c r="B19" s="777" t="s">
        <v>5596</v>
      </c>
      <c r="C19" s="776" t="s">
        <v>5626</v>
      </c>
      <c r="D19" s="119"/>
      <c r="E19" s="119"/>
      <c r="F19" s="119"/>
      <c r="G19" s="119"/>
      <c r="H19" s="119"/>
      <c r="I19" s="119"/>
      <c r="J19" s="119"/>
      <c r="K19" s="119"/>
      <c r="L19" s="119"/>
      <c r="M19" s="119"/>
    </row>
    <row r="20" spans="1:13" x14ac:dyDescent="0.2">
      <c r="A20" s="33"/>
      <c r="B20" s="777" t="s">
        <v>5597</v>
      </c>
      <c r="C20" s="776" t="s">
        <v>1690</v>
      </c>
      <c r="D20" s="119"/>
      <c r="E20" s="119"/>
      <c r="F20" s="119"/>
      <c r="G20" s="119"/>
      <c r="H20" s="119"/>
      <c r="I20" s="119"/>
      <c r="J20" s="119"/>
      <c r="K20" s="119"/>
      <c r="L20" s="119"/>
      <c r="M20" s="119"/>
    </row>
    <row r="21" spans="1:13" ht="15" x14ac:dyDescent="0.25">
      <c r="A21" s="33"/>
      <c r="B21" s="777" t="s">
        <v>5598</v>
      </c>
      <c r="C21" s="785" t="s">
        <v>5627</v>
      </c>
      <c r="D21" s="119"/>
      <c r="E21" s="119"/>
      <c r="F21" s="119"/>
      <c r="G21" s="119"/>
      <c r="H21" s="119"/>
      <c r="I21" s="119"/>
      <c r="J21" s="119"/>
      <c r="K21" s="119"/>
      <c r="L21" s="119"/>
      <c r="M21" s="119"/>
    </row>
    <row r="22" spans="1:13" x14ac:dyDescent="0.2">
      <c r="A22" s="33"/>
      <c r="B22" s="777" t="s">
        <v>5599</v>
      </c>
      <c r="C22" s="776"/>
      <c r="D22" s="119"/>
      <c r="E22" s="119"/>
      <c r="F22" s="119"/>
      <c r="G22" s="119"/>
      <c r="H22" s="119"/>
      <c r="I22" s="119"/>
      <c r="J22" s="119"/>
      <c r="K22" s="119"/>
      <c r="L22" s="119"/>
      <c r="M22" s="119"/>
    </row>
    <row r="23" spans="1:13" x14ac:dyDescent="0.2">
      <c r="A23" s="33"/>
      <c r="B23" s="777"/>
      <c r="C23" s="776"/>
      <c r="D23" s="119"/>
      <c r="E23" s="119"/>
      <c r="F23" s="119"/>
      <c r="G23" s="119"/>
      <c r="H23" s="119"/>
      <c r="I23" s="119"/>
      <c r="J23" s="119"/>
      <c r="K23" s="119"/>
      <c r="L23" s="119"/>
      <c r="M23" s="119"/>
    </row>
    <row r="24" spans="1:13" x14ac:dyDescent="0.2">
      <c r="A24" s="33"/>
      <c r="C24" s="119"/>
      <c r="D24" s="119"/>
      <c r="E24" s="119"/>
      <c r="F24" s="119"/>
      <c r="G24" s="119"/>
      <c r="H24" s="119"/>
      <c r="I24" s="119"/>
      <c r="J24" s="119"/>
      <c r="K24" s="119"/>
      <c r="L24" s="119"/>
      <c r="M24" s="119"/>
    </row>
    <row r="25" spans="1:13" x14ac:dyDescent="0.2">
      <c r="A25" s="33"/>
      <c r="B25" s="119" t="s">
        <v>5600</v>
      </c>
      <c r="C25" s="119"/>
      <c r="D25" s="119"/>
      <c r="E25" s="119"/>
      <c r="F25" s="119"/>
      <c r="G25" s="119"/>
      <c r="H25" s="119"/>
      <c r="I25" s="119"/>
      <c r="J25" s="119"/>
      <c r="K25" s="119"/>
      <c r="L25" s="119"/>
      <c r="M25" s="119"/>
    </row>
    <row r="26" spans="1:13" x14ac:dyDescent="0.2">
      <c r="A26" s="33"/>
      <c r="B26" s="777" t="s">
        <v>5601</v>
      </c>
      <c r="C26" s="779" t="s">
        <v>5602</v>
      </c>
      <c r="D26" s="779" t="s">
        <v>5603</v>
      </c>
      <c r="E26" s="119"/>
      <c r="F26" s="119"/>
      <c r="G26" s="119"/>
      <c r="H26" s="119"/>
      <c r="I26" s="119"/>
      <c r="J26" s="119"/>
      <c r="K26" s="119"/>
      <c r="L26" s="119"/>
      <c r="M26" s="119"/>
    </row>
    <row r="27" spans="1:13" x14ac:dyDescent="0.2">
      <c r="A27" s="33"/>
      <c r="B27" s="777" t="s">
        <v>5604</v>
      </c>
      <c r="C27" s="776" t="s">
        <v>5645</v>
      </c>
      <c r="D27" s="776" t="s">
        <v>5664</v>
      </c>
      <c r="E27" s="119"/>
      <c r="F27" s="119"/>
      <c r="G27" s="119"/>
      <c r="H27" s="119"/>
      <c r="I27" s="119"/>
      <c r="J27" s="119"/>
      <c r="K27" s="119"/>
      <c r="L27" s="119"/>
      <c r="M27" s="119"/>
    </row>
    <row r="28" spans="1:13" x14ac:dyDescent="0.2">
      <c r="A28" s="33"/>
      <c r="B28" s="777" t="s">
        <v>5628</v>
      </c>
      <c r="C28" s="776" t="s">
        <v>5642</v>
      </c>
      <c r="D28" s="776" t="s">
        <v>5661</v>
      </c>
      <c r="E28" s="119"/>
      <c r="F28" s="119"/>
      <c r="G28" s="119"/>
      <c r="H28" s="119"/>
      <c r="I28" s="119"/>
      <c r="J28" s="119"/>
      <c r="K28" s="119"/>
      <c r="L28" s="119"/>
      <c r="M28" s="119"/>
    </row>
    <row r="29" spans="1:13" x14ac:dyDescent="0.2">
      <c r="A29" s="33"/>
      <c r="B29" s="777" t="s">
        <v>5629</v>
      </c>
      <c r="C29" s="776" t="s">
        <v>5643</v>
      </c>
      <c r="D29" s="776" t="s">
        <v>5662</v>
      </c>
      <c r="E29" s="119"/>
      <c r="F29" s="119"/>
      <c r="G29" s="119"/>
      <c r="H29" s="119"/>
      <c r="I29" s="119"/>
      <c r="J29" s="119"/>
      <c r="K29" s="119"/>
      <c r="L29" s="119"/>
      <c r="M29" s="119"/>
    </row>
    <row r="30" spans="1:13" x14ac:dyDescent="0.2">
      <c r="A30" s="33"/>
      <c r="B30" s="777" t="s">
        <v>5630</v>
      </c>
      <c r="C30" s="776" t="s">
        <v>5644</v>
      </c>
      <c r="D30" s="776" t="s">
        <v>5663</v>
      </c>
      <c r="E30" s="119"/>
      <c r="F30" s="119"/>
      <c r="G30" s="119"/>
      <c r="H30" s="119"/>
      <c r="I30" s="119"/>
      <c r="J30" s="119"/>
      <c r="K30" s="119"/>
      <c r="L30" s="119"/>
      <c r="M30" s="119"/>
    </row>
    <row r="31" spans="1:13" x14ac:dyDescent="0.2">
      <c r="A31" s="33"/>
      <c r="B31" s="777" t="s">
        <v>5630</v>
      </c>
      <c r="C31" s="776" t="s">
        <v>5645</v>
      </c>
      <c r="D31" s="776" t="s">
        <v>5664</v>
      </c>
      <c r="E31" s="119"/>
      <c r="F31" s="119"/>
      <c r="G31" s="119"/>
      <c r="H31" s="119"/>
      <c r="I31" s="119"/>
      <c r="J31" s="119"/>
      <c r="K31" s="119"/>
      <c r="L31" s="119"/>
      <c r="M31" s="119"/>
    </row>
    <row r="32" spans="1:13" x14ac:dyDescent="0.2">
      <c r="A32" s="33"/>
      <c r="B32" s="777" t="s">
        <v>5630</v>
      </c>
      <c r="C32" s="776" t="s">
        <v>5646</v>
      </c>
      <c r="D32" s="776" t="s">
        <v>5665</v>
      </c>
      <c r="E32" s="119"/>
      <c r="F32" s="119"/>
      <c r="G32" s="119"/>
      <c r="H32" s="119"/>
      <c r="I32" s="119"/>
      <c r="J32" s="119"/>
      <c r="K32" s="119"/>
      <c r="L32" s="119"/>
      <c r="M32" s="119"/>
    </row>
    <row r="33" spans="1:13" x14ac:dyDescent="0.2">
      <c r="A33" s="33"/>
      <c r="B33" s="777" t="s">
        <v>5631</v>
      </c>
      <c r="C33" s="776" t="s">
        <v>5647</v>
      </c>
      <c r="D33" s="776" t="s">
        <v>5666</v>
      </c>
      <c r="E33" s="119"/>
      <c r="F33" s="119"/>
      <c r="G33" s="119"/>
      <c r="H33" s="119"/>
      <c r="I33" s="119"/>
      <c r="J33" s="119"/>
      <c r="K33" s="119"/>
      <c r="L33" s="119"/>
      <c r="M33" s="119"/>
    </row>
    <row r="34" spans="1:13" x14ac:dyDescent="0.2">
      <c r="A34" s="33"/>
      <c r="B34" s="777" t="s">
        <v>5631</v>
      </c>
      <c r="C34" s="776" t="s">
        <v>5648</v>
      </c>
      <c r="D34" s="776" t="s">
        <v>5667</v>
      </c>
      <c r="E34" s="119"/>
      <c r="F34" s="119"/>
      <c r="G34" s="119"/>
      <c r="H34" s="119"/>
      <c r="I34" s="119"/>
      <c r="J34" s="119"/>
      <c r="K34" s="119"/>
      <c r="L34" s="119"/>
      <c r="M34" s="119"/>
    </row>
    <row r="35" spans="1:13" x14ac:dyDescent="0.2">
      <c r="A35" s="33"/>
      <c r="B35" s="777" t="s">
        <v>5631</v>
      </c>
      <c r="C35" s="776" t="s">
        <v>5649</v>
      </c>
      <c r="D35" s="776" t="s">
        <v>5668</v>
      </c>
      <c r="E35" s="119"/>
      <c r="F35" s="119"/>
      <c r="G35" s="119"/>
      <c r="H35" s="119"/>
      <c r="I35" s="119"/>
      <c r="J35" s="119"/>
      <c r="K35" s="119"/>
      <c r="L35" s="119"/>
      <c r="M35" s="119"/>
    </row>
    <row r="36" spans="1:13" x14ac:dyDescent="0.2">
      <c r="A36" s="33"/>
      <c r="B36" s="777" t="s">
        <v>5631</v>
      </c>
      <c r="C36" s="776" t="s">
        <v>5650</v>
      </c>
      <c r="D36" s="776" t="s">
        <v>5669</v>
      </c>
      <c r="E36" s="119"/>
      <c r="F36" s="119"/>
      <c r="G36" s="119"/>
      <c r="H36" s="119"/>
      <c r="I36" s="119"/>
      <c r="J36" s="119"/>
      <c r="K36" s="119"/>
      <c r="L36" s="119"/>
      <c r="M36" s="119"/>
    </row>
    <row r="37" spans="1:13" x14ac:dyDescent="0.2">
      <c r="A37" s="33"/>
      <c r="B37" s="777" t="s">
        <v>5633</v>
      </c>
      <c r="C37" s="776" t="s">
        <v>5652</v>
      </c>
      <c r="D37" s="776" t="s">
        <v>5671</v>
      </c>
      <c r="E37" s="119"/>
      <c r="F37" s="119"/>
      <c r="G37" s="119"/>
      <c r="H37" s="119"/>
      <c r="I37" s="119"/>
      <c r="J37" s="119"/>
      <c r="K37" s="119"/>
      <c r="L37" s="119"/>
      <c r="M37" s="119"/>
    </row>
    <row r="38" spans="1:13" x14ac:dyDescent="0.2">
      <c r="A38" s="33"/>
      <c r="B38" s="777" t="s">
        <v>5632</v>
      </c>
      <c r="C38" s="776" t="s">
        <v>5651</v>
      </c>
      <c r="D38" s="776" t="s">
        <v>5670</v>
      </c>
      <c r="E38" s="119"/>
      <c r="F38" s="119"/>
      <c r="G38" s="119"/>
      <c r="H38" s="119"/>
      <c r="I38" s="119"/>
      <c r="J38" s="119"/>
      <c r="K38" s="119"/>
      <c r="L38" s="119"/>
      <c r="M38" s="119"/>
    </row>
    <row r="39" spans="1:13" x14ac:dyDescent="0.2">
      <c r="A39" s="33"/>
      <c r="B39" s="786" t="s">
        <v>5605</v>
      </c>
      <c r="C39" s="776"/>
      <c r="D39" s="776"/>
      <c r="E39" s="119"/>
      <c r="F39" s="119"/>
      <c r="G39" s="119"/>
      <c r="H39" s="119"/>
      <c r="I39" s="119"/>
      <c r="J39" s="119"/>
      <c r="K39" s="119"/>
      <c r="L39" s="119"/>
      <c r="M39" s="119"/>
    </row>
    <row r="40" spans="1:13" x14ac:dyDescent="0.2">
      <c r="A40" s="33"/>
      <c r="B40" s="777" t="s">
        <v>5634</v>
      </c>
      <c r="C40" s="776" t="s">
        <v>5653</v>
      </c>
      <c r="D40" s="776" t="s">
        <v>5672</v>
      </c>
      <c r="E40" s="119"/>
      <c r="F40" s="119"/>
      <c r="G40" s="119"/>
      <c r="H40" s="119"/>
      <c r="I40" s="119"/>
      <c r="J40" s="119"/>
      <c r="K40" s="119"/>
      <c r="L40" s="119"/>
      <c r="M40" s="119"/>
    </row>
    <row r="41" spans="1:13" x14ac:dyDescent="0.2">
      <c r="A41" s="33"/>
      <c r="B41" s="777" t="s">
        <v>5635</v>
      </c>
      <c r="C41" s="776" t="s">
        <v>5654</v>
      </c>
      <c r="D41" s="776" t="s">
        <v>5673</v>
      </c>
      <c r="E41" s="119"/>
      <c r="F41" s="119"/>
      <c r="G41" s="119"/>
      <c r="H41" s="119"/>
      <c r="I41" s="119"/>
      <c r="J41" s="119"/>
      <c r="K41" s="119"/>
      <c r="L41" s="119"/>
      <c r="M41" s="119"/>
    </row>
    <row r="42" spans="1:13" x14ac:dyDescent="0.2">
      <c r="A42" s="33"/>
      <c r="B42" s="777" t="s">
        <v>5636</v>
      </c>
      <c r="C42" s="776" t="s">
        <v>5655</v>
      </c>
      <c r="D42" s="776" t="s">
        <v>5674</v>
      </c>
      <c r="E42" s="119"/>
      <c r="F42" s="119"/>
      <c r="G42" s="119"/>
      <c r="H42" s="119"/>
      <c r="I42" s="119"/>
      <c r="J42" s="119"/>
      <c r="K42" s="119"/>
      <c r="L42" s="119"/>
      <c r="M42" s="119"/>
    </row>
    <row r="43" spans="1:13" x14ac:dyDescent="0.2">
      <c r="A43" s="33"/>
      <c r="B43" s="777" t="s">
        <v>5637</v>
      </c>
      <c r="C43" s="776" t="s">
        <v>5656</v>
      </c>
      <c r="D43" s="776" t="s">
        <v>5675</v>
      </c>
      <c r="E43" s="119"/>
      <c r="F43" s="119"/>
      <c r="G43" s="119"/>
      <c r="H43" s="119"/>
      <c r="I43" s="119"/>
      <c r="J43" s="119"/>
      <c r="K43" s="119"/>
      <c r="L43" s="119"/>
      <c r="M43" s="119"/>
    </row>
    <row r="44" spans="1:13" x14ac:dyDescent="0.2">
      <c r="A44" s="33"/>
      <c r="B44" s="777" t="s">
        <v>5638</v>
      </c>
      <c r="C44" s="776" t="s">
        <v>5657</v>
      </c>
      <c r="D44" s="776" t="s">
        <v>5676</v>
      </c>
      <c r="E44" s="119"/>
      <c r="F44" s="119"/>
      <c r="G44" s="119"/>
      <c r="H44" s="119"/>
      <c r="I44" s="119"/>
      <c r="J44" s="119"/>
      <c r="K44" s="119"/>
      <c r="L44" s="119"/>
      <c r="M44" s="119"/>
    </row>
    <row r="45" spans="1:13" x14ac:dyDescent="0.2">
      <c r="A45" s="33"/>
      <c r="B45" s="777" t="s">
        <v>5639</v>
      </c>
      <c r="C45" s="776" t="s">
        <v>5658</v>
      </c>
      <c r="D45" s="776" t="s">
        <v>5677</v>
      </c>
      <c r="E45" s="119"/>
      <c r="F45" s="119"/>
      <c r="G45" s="119"/>
      <c r="H45" s="119"/>
      <c r="I45" s="119"/>
      <c r="J45" s="119"/>
      <c r="K45" s="119"/>
      <c r="L45" s="119"/>
      <c r="M45" s="119"/>
    </row>
    <row r="46" spans="1:13" x14ac:dyDescent="0.2">
      <c r="A46" s="33"/>
      <c r="B46" s="777" t="s">
        <v>5640</v>
      </c>
      <c r="C46" s="776" t="s">
        <v>5659</v>
      </c>
      <c r="D46" s="776" t="s">
        <v>5678</v>
      </c>
      <c r="E46" s="119"/>
      <c r="F46" s="119"/>
      <c r="G46" s="119"/>
      <c r="H46" s="119"/>
      <c r="I46" s="119"/>
      <c r="J46" s="119"/>
      <c r="K46" s="119"/>
      <c r="L46" s="119"/>
      <c r="M46" s="119"/>
    </row>
    <row r="47" spans="1:13" x14ac:dyDescent="0.2">
      <c r="A47" s="33"/>
      <c r="B47" s="777" t="s">
        <v>5641</v>
      </c>
      <c r="C47" s="776" t="s">
        <v>5660</v>
      </c>
      <c r="D47" s="776" t="s">
        <v>5679</v>
      </c>
      <c r="E47" s="119"/>
      <c r="F47" s="119"/>
      <c r="G47" s="119"/>
      <c r="H47" s="119"/>
      <c r="I47" s="119"/>
      <c r="J47" s="119"/>
      <c r="K47" s="119"/>
      <c r="L47" s="119"/>
      <c r="M47" s="119"/>
    </row>
    <row r="48" spans="1:13" x14ac:dyDescent="0.2">
      <c r="A48" s="33"/>
      <c r="B48" s="119"/>
      <c r="C48" s="119"/>
      <c r="D48" s="119"/>
      <c r="E48" s="119"/>
      <c r="F48" s="119"/>
      <c r="G48" s="119"/>
      <c r="H48" s="119"/>
      <c r="I48" s="119"/>
      <c r="J48" s="119"/>
      <c r="K48" s="119"/>
      <c r="L48" s="119"/>
      <c r="M48" s="119"/>
    </row>
    <row r="49" spans="1:13" x14ac:dyDescent="0.2">
      <c r="A49" s="33"/>
      <c r="B49" s="119" t="s">
        <v>5606</v>
      </c>
      <c r="C49" s="119"/>
      <c r="D49" s="119"/>
      <c r="E49" s="119"/>
      <c r="F49" s="119"/>
      <c r="G49" s="119"/>
      <c r="H49" s="119"/>
      <c r="I49" s="119"/>
      <c r="J49" s="119"/>
      <c r="K49" s="119"/>
      <c r="L49" s="119"/>
      <c r="M49" s="119"/>
    </row>
    <row r="50" spans="1:13" x14ac:dyDescent="0.2">
      <c r="A50" s="33"/>
      <c r="B50" s="779" t="s">
        <v>5607</v>
      </c>
      <c r="C50" s="779" t="s">
        <v>5608</v>
      </c>
      <c r="D50" s="779" t="s">
        <v>5609</v>
      </c>
      <c r="E50" s="779" t="s">
        <v>5610</v>
      </c>
      <c r="F50" s="777" t="s">
        <v>5611</v>
      </c>
      <c r="G50" s="119"/>
      <c r="H50" s="119"/>
      <c r="I50" s="119"/>
      <c r="J50" s="119"/>
      <c r="K50" s="119"/>
      <c r="L50" s="119"/>
    </row>
    <row r="51" spans="1:13" x14ac:dyDescent="0.2">
      <c r="A51" s="33"/>
      <c r="B51" s="789">
        <v>387751000000</v>
      </c>
      <c r="C51" s="788">
        <v>750000000000</v>
      </c>
      <c r="D51" s="787">
        <v>454101000000</v>
      </c>
      <c r="E51" s="787">
        <v>377818000000</v>
      </c>
      <c r="F51" s="787">
        <v>1000000</v>
      </c>
      <c r="G51" s="119"/>
      <c r="H51" s="119"/>
      <c r="I51" s="119"/>
      <c r="J51" s="119"/>
      <c r="K51" s="119"/>
    </row>
    <row r="52" spans="1:13" x14ac:dyDescent="0.2">
      <c r="A52" s="33"/>
      <c r="C52" s="119"/>
      <c r="D52" s="119"/>
      <c r="E52" s="119"/>
      <c r="F52" s="119"/>
      <c r="G52" s="119"/>
      <c r="H52" s="119"/>
      <c r="I52" s="119"/>
      <c r="J52" s="119"/>
      <c r="K52" s="119"/>
      <c r="L52" s="119"/>
      <c r="M52" s="119"/>
    </row>
    <row r="53" spans="1:13" x14ac:dyDescent="0.2">
      <c r="A53" s="33"/>
      <c r="B53" s="119" t="s">
        <v>5612</v>
      </c>
      <c r="C53" s="119"/>
      <c r="D53" s="119"/>
      <c r="E53" s="119"/>
      <c r="F53" s="119"/>
      <c r="G53" s="119"/>
      <c r="H53" s="119"/>
      <c r="I53" s="119"/>
      <c r="J53" s="119"/>
      <c r="K53" s="119"/>
      <c r="L53" s="119"/>
      <c r="M53" s="119"/>
    </row>
    <row r="54" spans="1:13" x14ac:dyDescent="0.2">
      <c r="A54" s="33"/>
      <c r="B54" s="777" t="s">
        <v>5613</v>
      </c>
      <c r="C54" s="779" t="s">
        <v>5614</v>
      </c>
      <c r="D54" s="779" t="s">
        <v>291</v>
      </c>
      <c r="E54" s="779" t="s">
        <v>5615</v>
      </c>
      <c r="F54" s="779" t="s">
        <v>5616</v>
      </c>
      <c r="G54" s="779" t="s">
        <v>678</v>
      </c>
      <c r="H54" s="777" t="s">
        <v>5617</v>
      </c>
      <c r="I54" s="119"/>
      <c r="J54" s="119"/>
      <c r="K54" s="119"/>
      <c r="L54" s="119"/>
      <c r="M54" s="119"/>
    </row>
    <row r="55" spans="1:13" x14ac:dyDescent="0.2">
      <c r="A55" s="33"/>
      <c r="B55" s="778">
        <v>1</v>
      </c>
      <c r="C55" s="776" t="s">
        <v>3015</v>
      </c>
      <c r="D55" s="776">
        <v>162240</v>
      </c>
      <c r="E55" s="799" t="s">
        <v>3016</v>
      </c>
      <c r="F55" s="799">
        <v>5</v>
      </c>
      <c r="G55" s="800">
        <v>32448000000</v>
      </c>
      <c r="H55" s="801">
        <v>8.5882393421188447E-2</v>
      </c>
      <c r="I55" s="119"/>
      <c r="J55" s="119"/>
      <c r="K55" s="119"/>
      <c r="L55" s="119"/>
      <c r="M55" s="119"/>
    </row>
    <row r="56" spans="1:13" x14ac:dyDescent="0.2">
      <c r="A56" s="33"/>
      <c r="B56" s="778">
        <v>2</v>
      </c>
      <c r="C56" s="776" t="s">
        <v>3015</v>
      </c>
      <c r="D56" s="776">
        <v>332115</v>
      </c>
      <c r="E56" s="799" t="s">
        <v>3016</v>
      </c>
      <c r="F56" s="799">
        <v>5</v>
      </c>
      <c r="G56" s="800">
        <v>66423000000</v>
      </c>
      <c r="H56" s="801">
        <v>0.1758064046540804</v>
      </c>
      <c r="I56" s="119"/>
      <c r="J56" s="119"/>
      <c r="K56" s="119"/>
      <c r="L56" s="119"/>
      <c r="M56" s="119"/>
    </row>
    <row r="57" spans="1:13" x14ac:dyDescent="0.2">
      <c r="A57" s="33"/>
      <c r="B57" s="778">
        <v>3</v>
      </c>
      <c r="C57" s="776" t="s">
        <v>3015</v>
      </c>
      <c r="D57" s="776">
        <v>5875</v>
      </c>
      <c r="E57" s="799" t="s">
        <v>3016</v>
      </c>
      <c r="F57" s="799">
        <v>5</v>
      </c>
      <c r="G57" s="800">
        <v>1175000000</v>
      </c>
      <c r="H57" s="801">
        <v>3.1099547667004573E-3</v>
      </c>
      <c r="I57" s="119"/>
      <c r="J57" s="119"/>
      <c r="K57" s="119"/>
      <c r="L57" s="119"/>
      <c r="M57" s="119"/>
    </row>
    <row r="58" spans="1:13" x14ac:dyDescent="0.2">
      <c r="A58" s="33"/>
      <c r="B58" s="778">
        <v>4</v>
      </c>
      <c r="C58" s="776" t="s">
        <v>3015</v>
      </c>
      <c r="D58" s="776">
        <v>485</v>
      </c>
      <c r="E58" s="799" t="s">
        <v>3016</v>
      </c>
      <c r="F58" s="799">
        <v>5</v>
      </c>
      <c r="G58" s="800">
        <v>97000000</v>
      </c>
      <c r="H58" s="801">
        <v>2.5673669137867602E-4</v>
      </c>
      <c r="I58" s="119"/>
      <c r="J58" s="119"/>
      <c r="K58" s="119"/>
      <c r="L58" s="119"/>
      <c r="M58" s="119"/>
    </row>
    <row r="59" spans="1:13" x14ac:dyDescent="0.2">
      <c r="A59" s="33"/>
      <c r="B59" s="778">
        <v>5</v>
      </c>
      <c r="C59" s="776" t="s">
        <v>3015</v>
      </c>
      <c r="D59" s="776">
        <v>485</v>
      </c>
      <c r="E59" s="799" t="s">
        <v>3016</v>
      </c>
      <c r="F59" s="799">
        <v>5</v>
      </c>
      <c r="G59" s="800">
        <v>97000000</v>
      </c>
      <c r="H59" s="801">
        <v>2.5673669137867602E-4</v>
      </c>
      <c r="I59" s="119"/>
      <c r="J59" s="119"/>
      <c r="K59" s="119"/>
      <c r="L59" s="119"/>
      <c r="M59" s="119"/>
    </row>
    <row r="60" spans="1:13" x14ac:dyDescent="0.2">
      <c r="A60" s="33"/>
      <c r="B60" s="778">
        <v>6</v>
      </c>
      <c r="C60" s="776" t="s">
        <v>3015</v>
      </c>
      <c r="D60" s="776">
        <v>2000</v>
      </c>
      <c r="E60" s="799" t="s">
        <v>3016</v>
      </c>
      <c r="F60" s="799">
        <v>5</v>
      </c>
      <c r="G60" s="800">
        <v>400000000</v>
      </c>
      <c r="H60" s="801">
        <v>1.0587080056852619E-3</v>
      </c>
      <c r="I60" s="119"/>
      <c r="J60" s="119"/>
      <c r="K60" s="119"/>
      <c r="L60" s="119"/>
      <c r="M60" s="119"/>
    </row>
    <row r="61" spans="1:13" x14ac:dyDescent="0.2">
      <c r="A61" s="33"/>
      <c r="B61" s="778">
        <v>7</v>
      </c>
      <c r="C61" s="776" t="s">
        <v>3015</v>
      </c>
      <c r="D61" s="776">
        <v>2500</v>
      </c>
      <c r="E61" s="799" t="s">
        <v>3016</v>
      </c>
      <c r="F61" s="799">
        <v>5</v>
      </c>
      <c r="G61" s="800">
        <v>500000000</v>
      </c>
      <c r="H61" s="801">
        <v>1.3233850071065775E-3</v>
      </c>
      <c r="I61" s="119"/>
      <c r="J61" s="119"/>
      <c r="K61" s="119"/>
      <c r="L61" s="119"/>
      <c r="M61" s="119"/>
    </row>
    <row r="62" spans="1:13" x14ac:dyDescent="0.2">
      <c r="A62" s="33"/>
      <c r="B62" s="778">
        <v>8</v>
      </c>
      <c r="C62" s="776" t="s">
        <v>3015</v>
      </c>
      <c r="D62" s="776">
        <v>3860</v>
      </c>
      <c r="E62" s="799" t="s">
        <v>3016</v>
      </c>
      <c r="F62" s="799">
        <v>5</v>
      </c>
      <c r="G62" s="800">
        <v>772000000</v>
      </c>
      <c r="H62" s="801">
        <v>2.0433064509725557E-3</v>
      </c>
      <c r="I62" s="119"/>
      <c r="J62" s="119"/>
      <c r="K62" s="119"/>
      <c r="L62" s="119"/>
      <c r="M62" s="119"/>
    </row>
    <row r="63" spans="1:13" x14ac:dyDescent="0.2">
      <c r="A63" s="33"/>
      <c r="B63" s="778">
        <v>9</v>
      </c>
      <c r="C63" s="776" t="s">
        <v>3015</v>
      </c>
      <c r="D63" s="776">
        <v>3150</v>
      </c>
      <c r="E63" s="799" t="s">
        <v>3016</v>
      </c>
      <c r="F63" s="799">
        <v>5</v>
      </c>
      <c r="G63" s="800">
        <v>630000000</v>
      </c>
      <c r="H63" s="801">
        <v>1.6674651089542876E-3</v>
      </c>
      <c r="I63" s="119"/>
      <c r="J63" s="119"/>
      <c r="K63" s="119"/>
      <c r="L63" s="119"/>
      <c r="M63" s="119"/>
    </row>
    <row r="64" spans="1:13" x14ac:dyDescent="0.2">
      <c r="A64" s="33"/>
      <c r="B64" s="778">
        <v>10</v>
      </c>
      <c r="C64" s="776" t="s">
        <v>3015</v>
      </c>
      <c r="D64" s="776">
        <v>10305</v>
      </c>
      <c r="E64" s="799" t="s">
        <v>3016</v>
      </c>
      <c r="F64" s="799">
        <v>5</v>
      </c>
      <c r="G64" s="800">
        <v>2061000000</v>
      </c>
      <c r="H64" s="801">
        <v>5.4549929992933127E-3</v>
      </c>
      <c r="I64" s="119"/>
      <c r="J64" s="119"/>
      <c r="K64" s="119"/>
      <c r="L64" s="119"/>
      <c r="M64" s="119"/>
    </row>
    <row r="65" spans="1:13" x14ac:dyDescent="0.2">
      <c r="A65" s="33"/>
      <c r="B65" s="778">
        <v>11</v>
      </c>
      <c r="C65" s="776" t="s">
        <v>3015</v>
      </c>
      <c r="D65" s="776">
        <v>485</v>
      </c>
      <c r="E65" s="799" t="s">
        <v>3016</v>
      </c>
      <c r="F65" s="799">
        <v>5</v>
      </c>
      <c r="G65" s="800">
        <v>97000000</v>
      </c>
      <c r="H65" s="801">
        <v>2.5673669137867602E-4</v>
      </c>
      <c r="I65" s="119"/>
      <c r="J65" s="119"/>
      <c r="K65" s="119"/>
      <c r="L65" s="119"/>
      <c r="M65" s="119"/>
    </row>
    <row r="66" spans="1:13" x14ac:dyDescent="0.2">
      <c r="A66" s="33"/>
      <c r="B66" s="778">
        <v>12</v>
      </c>
      <c r="C66" s="776" t="s">
        <v>3015</v>
      </c>
      <c r="D66" s="776">
        <v>485</v>
      </c>
      <c r="E66" s="799" t="s">
        <v>3016</v>
      </c>
      <c r="F66" s="799">
        <v>5</v>
      </c>
      <c r="G66" s="800">
        <v>97000000</v>
      </c>
      <c r="H66" s="801">
        <v>2.5673669137867602E-4</v>
      </c>
      <c r="I66" s="119"/>
      <c r="J66" s="119"/>
      <c r="K66" s="119"/>
      <c r="L66" s="119"/>
      <c r="M66" s="119"/>
    </row>
    <row r="67" spans="1:13" x14ac:dyDescent="0.2">
      <c r="A67" s="33"/>
      <c r="B67" s="778">
        <v>13</v>
      </c>
      <c r="C67" s="776" t="s">
        <v>3015</v>
      </c>
      <c r="D67" s="776">
        <v>32030</v>
      </c>
      <c r="E67" s="799" t="s">
        <v>3016</v>
      </c>
      <c r="F67" s="799">
        <v>5</v>
      </c>
      <c r="G67" s="800">
        <v>6406000000</v>
      </c>
      <c r="H67" s="801">
        <v>1.6955208711049472E-2</v>
      </c>
      <c r="I67" s="119"/>
      <c r="J67" s="119"/>
      <c r="K67" s="119"/>
      <c r="L67" s="119"/>
      <c r="M67" s="119"/>
    </row>
    <row r="68" spans="1:13" x14ac:dyDescent="0.2">
      <c r="A68" s="33"/>
      <c r="B68" s="778">
        <v>14</v>
      </c>
      <c r="C68" s="776" t="s">
        <v>3015</v>
      </c>
      <c r="D68" s="776">
        <v>485</v>
      </c>
      <c r="E68" s="799" t="s">
        <v>3016</v>
      </c>
      <c r="F68" s="799">
        <v>5</v>
      </c>
      <c r="G68" s="800">
        <v>97000000</v>
      </c>
      <c r="H68" s="801">
        <v>2.5673669137867602E-4</v>
      </c>
      <c r="I68" s="119"/>
      <c r="J68" s="119"/>
      <c r="K68" s="119"/>
      <c r="L68" s="119"/>
      <c r="M68" s="119"/>
    </row>
    <row r="69" spans="1:13" x14ac:dyDescent="0.2">
      <c r="A69" s="33"/>
      <c r="B69" s="778">
        <v>15</v>
      </c>
      <c r="C69" s="776" t="s">
        <v>3015</v>
      </c>
      <c r="D69" s="776">
        <v>56035</v>
      </c>
      <c r="E69" s="799" t="s">
        <v>3016</v>
      </c>
      <c r="F69" s="799">
        <v>5</v>
      </c>
      <c r="G69" s="800">
        <v>11207000000</v>
      </c>
      <c r="H69" s="801">
        <v>2.9662351549286828E-2</v>
      </c>
      <c r="I69" s="119"/>
      <c r="J69" s="119"/>
      <c r="K69" s="119"/>
      <c r="L69" s="119"/>
      <c r="M69" s="119"/>
    </row>
    <row r="70" spans="1:13" x14ac:dyDescent="0.2">
      <c r="A70" s="33"/>
      <c r="B70" s="778">
        <v>16</v>
      </c>
      <c r="C70" s="776" t="s">
        <v>3015</v>
      </c>
      <c r="D70" s="776">
        <v>25</v>
      </c>
      <c r="E70" s="799" t="s">
        <v>3016</v>
      </c>
      <c r="F70" s="799">
        <v>5</v>
      </c>
      <c r="G70" s="800">
        <v>5000000</v>
      </c>
      <c r="H70" s="801">
        <v>1.3233850071065775E-5</v>
      </c>
      <c r="I70" s="119"/>
      <c r="J70" s="119"/>
      <c r="K70" s="119"/>
      <c r="L70" s="119"/>
      <c r="M70" s="119"/>
    </row>
    <row r="71" spans="1:13" x14ac:dyDescent="0.2">
      <c r="A71" s="33"/>
      <c r="B71" s="778">
        <v>17</v>
      </c>
      <c r="C71" s="776" t="s">
        <v>3015</v>
      </c>
      <c r="D71" s="776">
        <v>5</v>
      </c>
      <c r="E71" s="799" t="s">
        <v>3016</v>
      </c>
      <c r="F71" s="799">
        <v>5</v>
      </c>
      <c r="G71" s="800">
        <v>1000000</v>
      </c>
      <c r="H71" s="801">
        <v>2.6467700142131551E-6</v>
      </c>
      <c r="I71" s="119"/>
      <c r="J71" s="119"/>
      <c r="K71" s="119"/>
      <c r="L71" s="119"/>
      <c r="M71" s="119"/>
    </row>
    <row r="72" spans="1:13" x14ac:dyDescent="0.2">
      <c r="A72" s="33"/>
      <c r="B72" s="778">
        <v>18</v>
      </c>
      <c r="C72" s="776" t="s">
        <v>3015</v>
      </c>
      <c r="D72" s="776">
        <v>17980</v>
      </c>
      <c r="E72" s="799" t="s">
        <v>3016</v>
      </c>
      <c r="F72" s="799">
        <v>5</v>
      </c>
      <c r="G72" s="800">
        <v>3596000000</v>
      </c>
      <c r="H72" s="801">
        <v>9.5177849711105059E-3</v>
      </c>
      <c r="I72" s="119"/>
      <c r="J72" s="119"/>
      <c r="K72" s="119"/>
      <c r="L72" s="119"/>
      <c r="M72" s="119"/>
    </row>
    <row r="73" spans="1:13" x14ac:dyDescent="0.2">
      <c r="A73" s="33"/>
      <c r="B73" s="778">
        <v>19</v>
      </c>
      <c r="C73" s="776" t="s">
        <v>3015</v>
      </c>
      <c r="D73" s="776">
        <v>925</v>
      </c>
      <c r="E73" s="799" t="s">
        <v>3017</v>
      </c>
      <c r="F73" s="799">
        <v>1</v>
      </c>
      <c r="G73" s="800">
        <v>925000000</v>
      </c>
      <c r="H73" s="801">
        <v>2.4482622631471682E-3</v>
      </c>
      <c r="I73" s="119"/>
      <c r="J73" s="119"/>
      <c r="K73" s="119"/>
      <c r="L73" s="119"/>
      <c r="M73" s="119"/>
    </row>
    <row r="74" spans="1:13" x14ac:dyDescent="0.2">
      <c r="A74" s="33"/>
      <c r="B74" s="778">
        <v>20</v>
      </c>
      <c r="C74" s="776" t="s">
        <v>3015</v>
      </c>
      <c r="D74" s="776">
        <v>5630</v>
      </c>
      <c r="E74" s="799" t="s">
        <v>3017</v>
      </c>
      <c r="F74" s="799">
        <v>1</v>
      </c>
      <c r="G74" s="800">
        <v>5630000000</v>
      </c>
      <c r="H74" s="801">
        <v>1.4901315180020063E-2</v>
      </c>
      <c r="I74" s="119"/>
      <c r="J74" s="119"/>
      <c r="K74" s="119"/>
      <c r="L74" s="119"/>
      <c r="M74" s="119"/>
    </row>
    <row r="75" spans="1:13" x14ac:dyDescent="0.2">
      <c r="A75" s="33"/>
      <c r="B75" s="778">
        <v>21</v>
      </c>
      <c r="C75" s="776" t="s">
        <v>3015</v>
      </c>
      <c r="D75" s="776">
        <v>5630</v>
      </c>
      <c r="E75" s="799" t="s">
        <v>3017</v>
      </c>
      <c r="F75" s="799">
        <v>1</v>
      </c>
      <c r="G75" s="800">
        <v>5630000000</v>
      </c>
      <c r="H75" s="801">
        <v>1.4901315180020063E-2</v>
      </c>
      <c r="I75" s="119"/>
      <c r="J75" s="119"/>
      <c r="K75" s="119"/>
      <c r="L75" s="119"/>
      <c r="M75" s="119"/>
    </row>
    <row r="76" spans="1:13" x14ac:dyDescent="0.2">
      <c r="A76" s="33"/>
      <c r="B76" s="778">
        <v>22</v>
      </c>
      <c r="C76" s="776" t="s">
        <v>3015</v>
      </c>
      <c r="D76" s="776">
        <v>5492</v>
      </c>
      <c r="E76" s="799" t="s">
        <v>3017</v>
      </c>
      <c r="F76" s="799">
        <v>1</v>
      </c>
      <c r="G76" s="800">
        <v>5492000000</v>
      </c>
      <c r="H76" s="801">
        <v>1.4536060918058646E-2</v>
      </c>
      <c r="I76" s="119"/>
      <c r="J76" s="119"/>
      <c r="K76" s="119"/>
      <c r="L76" s="119"/>
      <c r="M76" s="119"/>
    </row>
    <row r="77" spans="1:13" x14ac:dyDescent="0.2">
      <c r="A77" s="33"/>
      <c r="B77" s="778">
        <v>23</v>
      </c>
      <c r="C77" s="776" t="s">
        <v>3015</v>
      </c>
      <c r="D77" s="776">
        <v>138</v>
      </c>
      <c r="E77" s="799" t="s">
        <v>3017</v>
      </c>
      <c r="F77" s="799">
        <v>1</v>
      </c>
      <c r="G77" s="800">
        <v>138000000</v>
      </c>
      <c r="H77" s="801">
        <v>3.6525426196141537E-4</v>
      </c>
      <c r="I77" s="119"/>
      <c r="J77" s="119"/>
      <c r="K77" s="119"/>
      <c r="L77" s="119"/>
      <c r="M77" s="119"/>
    </row>
    <row r="78" spans="1:13" x14ac:dyDescent="0.2">
      <c r="A78" s="33"/>
      <c r="B78" s="778">
        <v>24</v>
      </c>
      <c r="C78" s="776" t="s">
        <v>3015</v>
      </c>
      <c r="D78" s="776">
        <v>5687</v>
      </c>
      <c r="E78" s="799" t="s">
        <v>3017</v>
      </c>
      <c r="F78" s="799">
        <v>1</v>
      </c>
      <c r="G78" s="800">
        <v>5687000000</v>
      </c>
      <c r="H78" s="801">
        <v>1.5052181070830213E-2</v>
      </c>
      <c r="I78" s="119"/>
      <c r="J78" s="119"/>
      <c r="K78" s="119"/>
      <c r="L78" s="119"/>
      <c r="M78" s="119"/>
    </row>
    <row r="79" spans="1:13" x14ac:dyDescent="0.2">
      <c r="A79" s="33"/>
      <c r="B79" s="778">
        <v>25</v>
      </c>
      <c r="C79" s="776" t="s">
        <v>3015</v>
      </c>
      <c r="D79" s="776">
        <v>0</v>
      </c>
      <c r="E79" s="799" t="s">
        <v>3018</v>
      </c>
      <c r="F79" s="799">
        <v>0</v>
      </c>
      <c r="G79" s="800">
        <v>543000000</v>
      </c>
      <c r="H79" s="801">
        <v>1.4371961177177431E-3</v>
      </c>
      <c r="I79" s="119"/>
      <c r="J79" s="119"/>
      <c r="K79" s="119"/>
      <c r="L79" s="119"/>
      <c r="M79" s="119"/>
    </row>
    <row r="80" spans="1:13" x14ac:dyDescent="0.2">
      <c r="A80" s="33"/>
      <c r="B80" s="119"/>
      <c r="C80" s="119"/>
      <c r="D80" s="119"/>
      <c r="E80" s="119"/>
      <c r="F80" s="119"/>
      <c r="G80" s="119"/>
      <c r="H80" s="119"/>
      <c r="I80" s="119"/>
      <c r="J80" s="119"/>
      <c r="K80" s="119"/>
      <c r="L80" s="119"/>
      <c r="M80" s="119"/>
    </row>
    <row r="81" spans="1:13" x14ac:dyDescent="0.2">
      <c r="B81" s="777" t="s">
        <v>5618</v>
      </c>
      <c r="C81" s="776"/>
      <c r="I81" s="119"/>
    </row>
    <row r="82" spans="1:13" x14ac:dyDescent="0.2">
      <c r="B82" s="777" t="s">
        <v>5619</v>
      </c>
      <c r="C82" s="776" t="s">
        <v>5686</v>
      </c>
      <c r="I82" s="119"/>
    </row>
    <row r="83" spans="1:13" s="33" customFormat="1" x14ac:dyDescent="0.2">
      <c r="A83" s="2"/>
      <c r="B83" s="777" t="s">
        <v>5620</v>
      </c>
      <c r="C83" s="776" t="s">
        <v>5687</v>
      </c>
      <c r="E83" s="2"/>
      <c r="F83" s="2"/>
      <c r="G83" s="2"/>
      <c r="H83" s="2"/>
      <c r="I83" s="119"/>
      <c r="J83" s="2"/>
      <c r="K83" s="2"/>
      <c r="L83" s="2"/>
      <c r="M83" s="2"/>
    </row>
    <row r="84" spans="1:13" s="33" customFormat="1" x14ac:dyDescent="0.2">
      <c r="A84" s="2"/>
      <c r="B84" s="119" t="s">
        <v>5621</v>
      </c>
      <c r="C84" s="119"/>
      <c r="E84" s="2"/>
      <c r="F84" s="2"/>
      <c r="G84" s="2"/>
      <c r="H84" s="2"/>
      <c r="I84" s="119"/>
      <c r="J84" s="2"/>
      <c r="K84" s="2"/>
      <c r="L84" s="2"/>
      <c r="M84" s="2"/>
    </row>
    <row r="85" spans="1:13" x14ac:dyDescent="0.2">
      <c r="I85" s="119"/>
    </row>
    <row r="86" spans="1:13" x14ac:dyDescent="0.2">
      <c r="I86" s="119"/>
    </row>
    <row r="87" spans="1:13" x14ac:dyDescent="0.2">
      <c r="I87" s="119"/>
    </row>
    <row r="88" spans="1:13" x14ac:dyDescent="0.2">
      <c r="I88" s="119"/>
    </row>
    <row r="89" spans="1:13" x14ac:dyDescent="0.2">
      <c r="I89" s="119"/>
    </row>
  </sheetData>
  <hyperlinks>
    <hyperlink ref="C3" location="Indice!A1" display="Indice" xr:uid="{EC360F2E-A068-4C48-92FF-8D15FF196A78}"/>
    <hyperlink ref="C21" r:id="rId1" xr:uid="{4186AA67-DBA9-4BF4-AE2B-1C2630ED9BB6}"/>
  </hyperlinks>
  <pageMargins left="0.7" right="0.7" top="0.75" bottom="0.75" header="0.3" footer="0.3"/>
  <pageSetup orientation="portrait" r:id="rId2"/>
  <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+ETLX1Agjhg4ht6FsRv6xnwJPoPu1I0FA3w9pmgyavQ=</DigestValue>
    </Reference>
    <Reference Type="http://www.w3.org/2000/09/xmldsig#Object" URI="#idOfficeObject">
      <DigestMethod Algorithm="http://www.w3.org/2001/04/xmlenc#sha256"/>
      <DigestValue>7CKr+ZfZK+KcknAR+iebayIy5pInu/031b7tAv+71CI=</DigestValue>
    </Reference>
    <Reference Type="http://uri.etsi.org/01903#SignedProperties" URI="#idSignedProperties">
      <Transforms>
        <Transform Algorithm="http://www.w3.org/TR/2001/REC-xml-c14n-20010315"/>
      </Transforms>
      <DigestMethod Algorithm="http://www.w3.org/2001/04/xmlenc#sha256"/>
      <DigestValue>WsrUv7s7kL5X6+/1xGmqszyeNzpRfrKTXWQJTBVVQEc=</DigestValue>
    </Reference>
    <Reference Type="http://www.w3.org/2000/09/xmldsig#Object" URI="#idValidSigLnImg">
      <DigestMethod Algorithm="http://www.w3.org/2001/04/xmlenc#sha256"/>
      <DigestValue>K48Y9JDpWud2ptvb+O6sJ1o+llfhhyh7Hn3dfmv1Nis=</DigestValue>
    </Reference>
    <Reference Type="http://www.w3.org/2000/09/xmldsig#Object" URI="#idInvalidSigLnImg">
      <DigestMethod Algorithm="http://www.w3.org/2001/04/xmlenc#sha256"/>
      <DigestValue>d03G0qvZ3/b4lmbOeapmEieWyR24FXmF8aD00IVbMlo=</DigestValue>
    </Reference>
  </SignedInfo>
  <SignatureValue>khkPX/cJh9FwLiu0nYj4Y+HCGlFboC1laiAcLW/Lyj4IrSSWrNPu5+Ow/0CW8ZjX7Wa9UJJXdxQH
wtilnZgrC/wGZI+mWka5ndpbRI0tM5H14wd1P/kUoGne4avFTUhip+7yyk4igGc9pTG0fxV8eNHg
SHMhUfeRnz5gvBg1FvSv5R+kfgriX2jAzD/OvcHW4mdxXIXnYXE73EtmRd0Nj95HGZ8CXiN8Ig05
7Cd8QxEN52s9Op5kMnmhRCXkmlIiChoeTy5G28c9UBdCtoXsxp0Ue0QkSMd9MJ5CGCQtuaYlBnT9
+qJbX4OtwaJRy/maoiWViHGNSwIJ3UzZt+wJbg==</SignatureValue>
  <KeyInfo>
    <X509Data>
      <X509Certificate>MIIKLzCCCBegAwIBAgITXAAAyLNlwHdX8p4l/wAAAADIszANBgkqhkiG9w0BAQsFADBXMRcwFQYDVQQFEw5SVUMgODAwODA2MTAtNzEVMBMGA1UEChMMQ09ERTEwMCBTLkEuMQswCQYDVQQGEwJQWTEYMBYGA1UEAxMPQ0EtQ09ERTEwMCBTLkEuMB4XDTIyMTExMTE5MzY1NFoXDTI0MTExMTE5MzY1NFowgcUxKTAnBgNVBAMTIEZSQU5LTElOIEdFUkFSRE8gQk9DQ0lBIFNJTFZFSVJBMTUwMwYDVQQKEyxDRVJUSUZJQ0FETyBDVUFMSUZJQ0FETyBERSBGSVJNQSBFTEVDVFJPTklDQTELMAkGA1UEBhMCUFkxGTAXBgNVBCoTEEZSQU5LTElOIEdFUkFSRE8xGDAWBgNVBAQTD0JPQ0NJQSBTSUxWRUlSQTESMBAGA1UEBRMJQ0kxNjA5MjI1MQswCQYDVQQLEwJGMjCCASIwDQYJKoZIhvcNAQEBBQADggEPADCCAQoCggEBALxOBqw0A6o4KBjgVl7T1kT6TyUldCvpHe4dHtGI9Myra3kP+rKpseeRE+z36Cg8fktSpRVPV5CfwizcKWoL2FHlKc2Us0aZGMPNTHO94CKmpfrrriSkVSusavP2fV8EK19wu7vKxwl7wj2KQiXEjV/28kSw0davt7J8TnivsHB/e6n/w3lmKlaKRY+RT/r3Ah3CgHq+0f2EZHoM24IwkUV+uYfGDBC0sP77pjaMXK3c3RFNIpWQV32iDdqsnF237BJauMe2L4qlN6wBYW17KFEo4wBtw6ZLWL96KqsZ3nw5HD1Gn3p3Ht/rBHL6IdXd9i0b09bsLQOqSifh7URs0SECAwEAAaOCBYMwggV/MA4GA1UdDwEB/wQEAwIF4DAMBgNVHRMBAf8EAjAAMCAGA1UdJQEB/wQWMBQGCCsGAQUFBwMCBggrBgEFBQcDBDAdBgNVHQ4EFgQUoCGGmOnM7TtoJp7x7adGSGDjMHM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McBgNVHSAEggMTMIIDDzCCAwsGCysGAQQBg65wAQEEMIIC+jBKBggrBgEFBQcCARY+aHR0cDovL3d3dy5jb2RlMTAwLmNvbS5weS9yZXBvc2l0b3Jpby1kZS1kb2N1bWVudG9zLXB1YmxpY29zLwAwggFWBggrBgEFBQcCAjCCAUgeggFEAEMAZQByAHQAaQBmAGkAYwBhAGQAbwAgAGMAdQBhAGwAaQBmAGkAYwBhAGQAbwAgAGQAZQAgAGYAaQByAG0AYQAgAGUAbABlAGMAdAByAPMAbgBpAGMAYQAgAHQAaQBwAG8AIABGADIAIAAoAGMAbABhAHYAZQBzACAAZQBuACAAZABpAHMAcABvAHMAaQB0AGkAdgBvACAAYwB1AGEAbABpAGYAaQBjAGEAZABvACkAIABzAHUAagBlAHQAYQAgAGEAIABsAGEAcwAgAGMAbwBuAGQAaQBjAGkAbwBuAGUAcwAgAGQAZQAgAHUAcwBvACAAZQB4AHAAdQBlAHMAdABhAHMAIABlAG4AIABsAGEAIABEAFAAQwAgAGQAZQBsACAAUABDAFMAQwAgAEMATwBEAEUAMQAwADAAIABTAC4AQQAuMIIBUAYIKwYBBQUHAgIwggFCHoIBPgBRAHUAYQBsAGkAZgBpAGUAZAAgAGMAZQByAHQAaQBmAGkAYwBhAHQAZQAgAG8AZgAgAGUAbABlAGMAdAByAG8AbgBpAGMAIABzAGkAZwBuAGEAdAB1AHIAZQAgAHQAeQBwAGUAIABGADIAIAAoAGsAZQB5AHMAIABpAG4AIABxAHUAYQBsAGkAZgBpAGUAZAAgAGQAZQB2AGkAYwBlACkAIABzAHUAYgBqAGUAYwB0ACAAdABvACAAdABoAGUAIABjAG8AbgBkAGkAdABpAG8AbgBzACAAbwBmACAAdQBzAGUAIABzAGUAdAAgAGYAbwByAHQAaAAgAGkAbgAgAHQAaABlACAAQwBQAFMAIABvAGYAIAB0AGgAZQAgAFAAQwBTAEMAIABDAE8ARABFADEAMAAwACAAUwAuAEEALjBXBgNVHREEUDBOgSBGUkFOS0xJTi5CT0NDSUFAR1JVUE9WQVpRVUVaLkNPTaQqMCgxJjAkBgNVBA0THUZJUk1BIEVMRUNUUk9OSUNBIENVQUxJRklDQURBMA0GCSqGSIb3DQEBCwUAA4ICAQBhDO3pms41NVxOdc0ojqtT7cxt0Ax+rcuYEodlDHQRPdF8y5vNh4Y3yR+DdwUxlQ43XjZ2V0ONaqLrGu6BnPRSz28rgpbNb9iOLsD0Hjuqn6oxb92KwjDKZ8xtzqu4e2XOvurqdy8lbFbrM8PBGS2Sbp+YbzkSJfGJCaQMOPBk/JjKeBy09ERMEa7gtg6aXhfA9K41ZWLQ9+lXGj/XRNAQsnJOYPO5NMIrUbnhCc5w8kfd0JGScDraDjP+fvs4OIIWmq1ykUSQUnnIsjdYssPIl8W0Fk6bAImfhAYNBwFMBu7gkBR2c5DqoTV7fe7JbqE1q8FM+Xzc5RQFZYtKi6LSvA5vMHofAIduU1LaxTpTen91Ag79RW4cWffQ9lY5HRFdWzj/rHEKeNsOy1zNlABbRJAFN1forjGGx52vkSWYwt8u8W+liNozj8BV2FeLSYcIpQWdq9YSVKaxLybX9WfpK9OMRpdIeK205aq0HjBwaQ5uYLQ370JNwxVobvAXetVGjignDMjWKCiiM66an51FPG0CecvgK5kungp3ppdb0YL/ML1s0hXhA5rO7jatgF2UYPjDj0xRY290DhDBcgacxyKFiOya/zeyQy4vXhW7S9GrcTW5GpHbpmnhik6weixCy8uFIZcd5vVeJQhhfUdaO2mmOSp+0LgBgsP2lVC4b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24"/>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125"/>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131"/>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26"/>
            <mdssi:RelationshipReference xmlns:mdssi="http://schemas.openxmlformats.org/package/2006/digital-signature" SourceId="rId117"/>
          </Transform>
          <Transform Algorithm="http://www.w3.org/TR/2001/REC-xml-c14n-20010315"/>
        </Transforms>
        <DigestMethod Algorithm="http://www.w3.org/2001/04/xmlenc#sha256"/>
        <DigestValue>T8VZdKHG8E0phI8C7w4AZIFEAx26VFSRJ8HRcXptWI0=</DigestValue>
      </Reference>
      <Reference URI="/xl/calcChain.xml?ContentType=application/vnd.openxmlformats-officedocument.spreadsheetml.calcChain+xml">
        <DigestMethod Algorithm="http://www.w3.org/2001/04/xmlenc#sha256"/>
        <DigestValue>AHQU4Bc/jDvQYyScimLLNWWmHTmy51ft/vourR9SB+c=</DigestValue>
      </Reference>
      <Reference URI="/xl/comments1.xml?ContentType=application/vnd.openxmlformats-officedocument.spreadsheetml.comments+xml">
        <DigestMethod Algorithm="http://www.w3.org/2001/04/xmlenc#sha256"/>
        <DigestValue>6uLI7I06f8hpQUEYWdyU3RzLznWvQQRvZmn/HPxpMI4=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J2BAgzEtgHZvJLT6Z8wBZSKIOSgDyh8bTQWrBE/grlI=</DigestValue>
      </Reference>
      <Reference URI="/xl/drawings/drawing1.xml?ContentType=application/vnd.openxmlformats-officedocument.drawing+xml">
        <DigestMethod Algorithm="http://www.w3.org/2001/04/xmlenc#sha256"/>
        <DigestValue>VbZkqpR1U/B6CopVszKaUpxZa6r4kP9YKQL6Zb3ih0Q=</DigestValue>
      </Reference>
      <Reference URI="/xl/drawings/drawing10.xml?ContentType=application/vnd.openxmlformats-officedocument.drawing+xml">
        <DigestMethod Algorithm="http://www.w3.org/2001/04/xmlenc#sha256"/>
        <DigestValue>BXZiIL6I++F0QyS4nAp/gUBJ5hg6aGwlcd4uH/qDzBQ=</DigestValue>
      </Reference>
      <Reference URI="/xl/drawings/drawing11.xml?ContentType=application/vnd.openxmlformats-officedocument.drawing+xml">
        <DigestMethod Algorithm="http://www.w3.org/2001/04/xmlenc#sha256"/>
        <DigestValue>wpyivELlodkYCDJh52qQ417fyk2m497cGfsGGkEdKOA=</DigestValue>
      </Reference>
      <Reference URI="/xl/drawings/drawing12.xml?ContentType=application/vnd.openxmlformats-officedocument.drawing+xml">
        <DigestMethod Algorithm="http://www.w3.org/2001/04/xmlenc#sha256"/>
        <DigestValue>5N3FG2RVpvTgF+fvJqQhwaszeSS5xgMkqZ6Cz2NSjH4=</DigestValue>
      </Reference>
      <Reference URI="/xl/drawings/drawing13.xml?ContentType=application/vnd.openxmlformats-officedocument.drawing+xml">
        <DigestMethod Algorithm="http://www.w3.org/2001/04/xmlenc#sha256"/>
        <DigestValue>DGtvckwy6hK9JdytCqyESuOEumCVVFiXD36hXZa+948=</DigestValue>
      </Reference>
      <Reference URI="/xl/drawings/drawing14.xml?ContentType=application/vnd.openxmlformats-officedocument.drawing+xml">
        <DigestMethod Algorithm="http://www.w3.org/2001/04/xmlenc#sha256"/>
        <DigestValue>xZfWGsJxPqT7SyiFAQWbygaGGvpTK4apnjFPTJtz6UI=</DigestValue>
      </Reference>
      <Reference URI="/xl/drawings/drawing15.xml?ContentType=application/vnd.openxmlformats-officedocument.drawing+xml">
        <DigestMethod Algorithm="http://www.w3.org/2001/04/xmlenc#sha256"/>
        <DigestValue>G56yO3XlIYxQmA+YMNICZR0eu8B3ScylR2XKhqTMa+U=</DigestValue>
      </Reference>
      <Reference URI="/xl/drawings/drawing16.xml?ContentType=application/vnd.openxmlformats-officedocument.drawing+xml">
        <DigestMethod Algorithm="http://www.w3.org/2001/04/xmlenc#sha256"/>
        <DigestValue>xsx+zkCTkFHT0kJTYo+tof6mzKeh9hc6mY/rYxrFkv0=</DigestValue>
      </Reference>
      <Reference URI="/xl/drawings/drawing2.xml?ContentType=application/vnd.openxmlformats-officedocument.drawing+xml">
        <DigestMethod Algorithm="http://www.w3.org/2001/04/xmlenc#sha256"/>
        <DigestValue>DovAsUbtrvvQvA951kILnGOHpTzD6BmdIvuColLs4nQ=</DigestValue>
      </Reference>
      <Reference URI="/xl/drawings/drawing3.xml?ContentType=application/vnd.openxmlformats-officedocument.drawing+xml">
        <DigestMethod Algorithm="http://www.w3.org/2001/04/xmlenc#sha256"/>
        <DigestValue>ekcP7yoQ2xaUA/DxCYr9Ca++8EffTIoZRI55DiBpGLc=</DigestValue>
      </Reference>
      <Reference URI="/xl/drawings/drawing4.xml?ContentType=application/vnd.openxmlformats-officedocument.drawing+xml">
        <DigestMethod Algorithm="http://www.w3.org/2001/04/xmlenc#sha256"/>
        <DigestValue>0sTZA00HW01VoM0MFmOeZqbnoCKzjF6Id6QbtidEdOY=</DigestValue>
      </Reference>
      <Reference URI="/xl/drawings/drawing5.xml?ContentType=application/vnd.openxmlformats-officedocument.drawing+xml">
        <DigestMethod Algorithm="http://www.w3.org/2001/04/xmlenc#sha256"/>
        <DigestValue>qUkRsPTfG23UP7UUcp7ZnxYds2vs+yxYjSBGNqlDTHg=</DigestValue>
      </Reference>
      <Reference URI="/xl/drawings/drawing6.xml?ContentType=application/vnd.openxmlformats-officedocument.drawing+xml">
        <DigestMethod Algorithm="http://www.w3.org/2001/04/xmlenc#sha256"/>
        <DigestValue>gMWT8Mx0x0HEzz4zrnVAHXrst+qHTs6kJtxIjAP90Rc=</DigestValue>
      </Reference>
      <Reference URI="/xl/drawings/drawing7.xml?ContentType=application/vnd.openxmlformats-officedocument.drawing+xml">
        <DigestMethod Algorithm="http://www.w3.org/2001/04/xmlenc#sha256"/>
        <DigestValue>pWFi+No0LOcAhLoLJFmBc9PLjjDycgkMgHggwfQqtWk=</DigestValue>
      </Reference>
      <Reference URI="/xl/drawings/drawing8.xml?ContentType=application/vnd.openxmlformats-officedocument.drawing+xml">
        <DigestMethod Algorithm="http://www.w3.org/2001/04/xmlenc#sha256"/>
        <DigestValue>WauOoM0VuUVfSoT5TPn224C2g2oOK6Jcr+JLwpxwauw=</DigestValue>
      </Reference>
      <Reference URI="/xl/drawings/drawing9.xml?ContentType=application/vnd.openxmlformats-officedocument.drawing+xml">
        <DigestMethod Algorithm="http://www.w3.org/2001/04/xmlenc#sha256"/>
        <DigestValue>MIuvHM0oN+hQtJI6DkANib8dc+mWpZh2Y3hl/IJkesY=</DigestValue>
      </Reference>
      <Reference URI="/xl/drawings/vmlDrawing1.vml?ContentType=application/vnd.openxmlformats-officedocument.vmlDrawing">
        <DigestMethod Algorithm="http://www.w3.org/2001/04/xmlenc#sha256"/>
        <DigestValue>GT9lyMsGJq3gaIz1ZX3UUi89qInlyFLj15IiHIA+xQU=</DigestValue>
      </Reference>
      <Reference URI="/xl/drawings/vmlDrawing2.vml?ContentType=application/vnd.openxmlformats-officedocument.vmlDrawing">
        <DigestMethod Algorithm="http://www.w3.org/2001/04/xmlenc#sha256"/>
        <DigestValue>WVbjK6NSaZoCX0U5JyK5AA7zbvjZ5f6YVC5I1rVaHHA=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9lO38VqdqqwUC8edr+YjhPszek/UkTkPv2KIj2WY8nU=</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CCqyzS70cXDpQmC6c3XAy2yuenNSb+qwF5ngm4hCwpA=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HrxjYTbsv9D80MdCCTS+Y0ffQ8cIv9h5U9rOigLHcPI=</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GVi0h8VaXW6mpsiSLR6y5a/sHds6NkssSYEOZqO4x+0=</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iTwo/f4Y9cJ6JOy4mccGjpVdwOelwziA8gjr5ojb9p4=</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o28Cerq623Yr+HXMh+jav61GbZBs6bhIVkXNFclha2s=</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gDQEY5u1K4ZbUkbF9WMM1P5ckj4JmBHHsbsBS36aJbE=</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t07ZHZ2vBJOVu1SgMnSCiBwi+mZfe+9MBYK8EK8oaiE=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wRF5WuIS8bIvlR8oOA3NcxWEPjuP7R/AfxEiSKojgFA=</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o8YleifOma2VmtxddVWFRBEZRVR7TKV1dKUHXcs2XzM=</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clDjC4sEWS93W3hqkh8d0EqTP8OFAL8SSeYcEiASzz0=</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ekI8qqyo2ss4fg9CH5RF3wJVGfz5WZfvF8t2ezdRbro=</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a9CkCY8VHn3toTKl0aOPbM7XRN6YdVZcjUa5fs7AArQ=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3fuCvptC++uBjM+rA3ACY5OH6ZHOw1qEje1PfOTW3/0=</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J6pQ/JReHoVh211vW084y+z4xJLCqtnR0KCypKkWdT0=</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/uy61w1ChlvTzZgGLqTrMsWlPb0vDgpLVPUR+a3WLOc=</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NQMvA67yjDpo/26SEloITfniLAE+6sXN1g1DP2xfmrU=</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eLsIwpk+ntgo19VmZjCDvLtxGiDw2pGBcKxrbeGRmns=</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PgEt9L0JsShEbcA/SHlpVsH/Eg5K7gfxcVIEms6NwOY=</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XBBpJIUg8oiPZIn5X3HLuiMiGPNzzd50rYW6FspvU7g=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Aiv2CttLdo3mxOkywEPkAEINCCxoauEStiEjs68+1XI=</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02RHb8S1XDc9IOCJgl6xKlJx41r34CTa8JFUKnli1XQ=</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0WrudzEFyhb6QGhH6FOfSD0GxNg7vhh0mlleIzZeElI=</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iwY4q+0cGh+SMV3qa+ZtH4HrvfADDsFCXqHMijPAVQs=</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Gvw9cKuCF+YkYIOqG1uAVCCdtEXd+mhPjkS2RCfPACg=</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vvvuUzplaYKoMuw1KDaFMMCJZ/XJ9I7u533Ja6/aKCw=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8xy2pud3YFtoEiQot6JUKbyqdsCGSGve6w5dFKpOHx4=</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8HdWwLwIBC9UYh32AvSDjrA50ocLUoxDl7pd8s3PBJE=</DigestValue>
      </Reference>
      <Reference URI="/xl/externalLinks/externalLink1.xml?ContentType=application/vnd.openxmlformats-officedocument.spreadsheetml.externalLink+xml">
        <DigestMethod Algorithm="http://www.w3.org/2001/04/xmlenc#sha256"/>
        <DigestValue>PKZ+ha0MpxhOlYSNvy1eMGZwdyUaPd3oZrp3RlqYYZg=</DigestValue>
      </Reference>
      <Reference URI="/xl/externalLinks/externalLink10.xml?ContentType=application/vnd.openxmlformats-officedocument.spreadsheetml.externalLink+xml">
        <DigestMethod Algorithm="http://www.w3.org/2001/04/xmlenc#sha256"/>
        <DigestValue>xWfgX81T4OfaW1T9H40Ap/y/5ftxNawOUHcapazi5so=</DigestValue>
      </Reference>
      <Reference URI="/xl/externalLinks/externalLink11.xml?ContentType=application/vnd.openxmlformats-officedocument.spreadsheetml.externalLink+xml">
        <DigestMethod Algorithm="http://www.w3.org/2001/04/xmlenc#sha256"/>
        <DigestValue>iMQ2zylJlJj7eBWbl1XgJauNIY2NgBZ1Vx1WgX7EvU8=</DigestValue>
      </Reference>
      <Reference URI="/xl/externalLinks/externalLink12.xml?ContentType=application/vnd.openxmlformats-officedocument.spreadsheetml.externalLink+xml">
        <DigestMethod Algorithm="http://www.w3.org/2001/04/xmlenc#sha256"/>
        <DigestValue>2bX6zqOt9EwA22QSy0Rxp/t12EgAEaksTDmzeXzfBCQ=</DigestValue>
      </Reference>
      <Reference URI="/xl/externalLinks/externalLink13.xml?ContentType=application/vnd.openxmlformats-officedocument.spreadsheetml.externalLink+xml">
        <DigestMethod Algorithm="http://www.w3.org/2001/04/xmlenc#sha256"/>
        <DigestValue>i3oZrjBg9Tgtd414j7VNOfo2CJI5gM0r5bk8fVQjpvQ=</DigestValue>
      </Reference>
      <Reference URI="/xl/externalLinks/externalLink14.xml?ContentType=application/vnd.openxmlformats-officedocument.spreadsheetml.externalLink+xml">
        <DigestMethod Algorithm="http://www.w3.org/2001/04/xmlenc#sha256"/>
        <DigestValue>RtTB/uM9uGGtxdVBi8u5eWOPD7OWsMyWoTjZ7aYedEk=</DigestValue>
      </Reference>
      <Reference URI="/xl/externalLinks/externalLink15.xml?ContentType=application/vnd.openxmlformats-officedocument.spreadsheetml.externalLink+xml">
        <DigestMethod Algorithm="http://www.w3.org/2001/04/xmlenc#sha256"/>
        <DigestValue>yxSrjYXjtrr8ig4QvP6/xz7SyCygUWj7Sojm583Dmsw=</DigestValue>
      </Reference>
      <Reference URI="/xl/externalLinks/externalLink16.xml?ContentType=application/vnd.openxmlformats-officedocument.spreadsheetml.externalLink+xml">
        <DigestMethod Algorithm="http://www.w3.org/2001/04/xmlenc#sha256"/>
        <DigestValue>volXQMuaC4kHuWTihwNeusKFnw7+kV0TqVciWwnXIKI=</DigestValue>
      </Reference>
      <Reference URI="/xl/externalLinks/externalLink17.xml?ContentType=application/vnd.openxmlformats-officedocument.spreadsheetml.externalLink+xml">
        <DigestMethod Algorithm="http://www.w3.org/2001/04/xmlenc#sha256"/>
        <DigestValue>BSLn3GMgRAALSAWLwwrxUeGk/KpmOIhWYTBxPRt15JY=</DigestValue>
      </Reference>
      <Reference URI="/xl/externalLinks/externalLink18.xml?ContentType=application/vnd.openxmlformats-officedocument.spreadsheetml.externalLink+xml">
        <DigestMethod Algorithm="http://www.w3.org/2001/04/xmlenc#sha256"/>
        <DigestValue>RDCa8IsQKYTeaYWuB4a9ZgZWkkSwC7ti3tZTqurPl04=</DigestValue>
      </Reference>
      <Reference URI="/xl/externalLinks/externalLink19.xml?ContentType=application/vnd.openxmlformats-officedocument.spreadsheetml.externalLink+xml">
        <DigestMethod Algorithm="http://www.w3.org/2001/04/xmlenc#sha256"/>
        <DigestValue>ticn5k7j79haNvEbLVXDHxZWiAciPqlZSvGYD+3/zc8=</DigestValue>
      </Reference>
      <Reference URI="/xl/externalLinks/externalLink2.xml?ContentType=application/vnd.openxmlformats-officedocument.spreadsheetml.externalLink+xml">
        <DigestMethod Algorithm="http://www.w3.org/2001/04/xmlenc#sha256"/>
        <DigestValue>Ib1/2n/dKaXZMpXFmn4b2Uava/q77wAUZwKgbuYbB+k=</DigestValue>
      </Reference>
      <Reference URI="/xl/externalLinks/externalLink20.xml?ContentType=application/vnd.openxmlformats-officedocument.spreadsheetml.externalLink+xml">
        <DigestMethod Algorithm="http://www.w3.org/2001/04/xmlenc#sha256"/>
        <DigestValue>/kYncMRZtG+vYEE95CNYNvYEDmA29e2y3W0fIx7m2do=</DigestValue>
      </Reference>
      <Reference URI="/xl/externalLinks/externalLink21.xml?ContentType=application/vnd.openxmlformats-officedocument.spreadsheetml.externalLink+xml">
        <DigestMethod Algorithm="http://www.w3.org/2001/04/xmlenc#sha256"/>
        <DigestValue>z9PfHbCecfgB5j3DSKiUE8gVGgw2OeoBEA85jAMnpr8=</DigestValue>
      </Reference>
      <Reference URI="/xl/externalLinks/externalLink22.xml?ContentType=application/vnd.openxmlformats-officedocument.spreadsheetml.externalLink+xml">
        <DigestMethod Algorithm="http://www.w3.org/2001/04/xmlenc#sha256"/>
        <DigestValue>LmGXS2AevJ8bHo22akrRaHfmIJsRkwlySZl/bca7VvI=</DigestValue>
      </Reference>
      <Reference URI="/xl/externalLinks/externalLink23.xml?ContentType=application/vnd.openxmlformats-officedocument.spreadsheetml.externalLink+xml">
        <DigestMethod Algorithm="http://www.w3.org/2001/04/xmlenc#sha256"/>
        <DigestValue>hYsgodgmdkqsPsPaN5skQIOS+AassO6V6eOJdU9e2Kc=</DigestValue>
      </Reference>
      <Reference URI="/xl/externalLinks/externalLink24.xml?ContentType=application/vnd.openxmlformats-officedocument.spreadsheetml.externalLink+xml">
        <DigestMethod Algorithm="http://www.w3.org/2001/04/xmlenc#sha256"/>
        <DigestValue>h2y3XdZGiGArXtW6OjyTi8OdwYug2IZ8aNBPqYLGo2U=</DigestValue>
      </Reference>
      <Reference URI="/xl/externalLinks/externalLink25.xml?ContentType=application/vnd.openxmlformats-officedocument.spreadsheetml.externalLink+xml">
        <DigestMethod Algorithm="http://www.w3.org/2001/04/xmlenc#sha256"/>
        <DigestValue>LoMCRg+lfCLv+r4WjEV7rwLSxSaGS7I88oKCrvG7xlA=</DigestValue>
      </Reference>
      <Reference URI="/xl/externalLinks/externalLink26.xml?ContentType=application/vnd.openxmlformats-officedocument.spreadsheetml.externalLink+xml">
        <DigestMethod Algorithm="http://www.w3.org/2001/04/xmlenc#sha256"/>
        <DigestValue>GYHeAOo6JskRohS7mgwi/MfrdHrALVRIihgJE/R9q6A=</DigestValue>
      </Reference>
      <Reference URI="/xl/externalLinks/externalLink27.xml?ContentType=application/vnd.openxmlformats-officedocument.spreadsheetml.externalLink+xml">
        <DigestMethod Algorithm="http://www.w3.org/2001/04/xmlenc#sha256"/>
        <DigestValue>s5H+FaK0FY7ZSdGrXtsd4gTB1rpA+Llugo8fa6pKd28=</DigestValue>
      </Reference>
      <Reference URI="/xl/externalLinks/externalLink28.xml?ContentType=application/vnd.openxmlformats-officedocument.spreadsheetml.externalLink+xml">
        <DigestMethod Algorithm="http://www.w3.org/2001/04/xmlenc#sha256"/>
        <DigestValue>NU8nCadh9ezm5Zvlz+kRY62o363YLsSS357FCA185QI=</DigestValue>
      </Reference>
      <Reference URI="/xl/externalLinks/externalLink29.xml?ContentType=application/vnd.openxmlformats-officedocument.spreadsheetml.externalLink+xml">
        <DigestMethod Algorithm="http://www.w3.org/2001/04/xmlenc#sha256"/>
        <DigestValue>y8OcQryJY7IHfgpz4jSsmBkOy3oZUUOU48kiZjpAvuo=</DigestValue>
      </Reference>
      <Reference URI="/xl/externalLinks/externalLink3.xml?ContentType=application/vnd.openxmlformats-officedocument.spreadsheetml.externalLink+xml">
        <DigestMethod Algorithm="http://www.w3.org/2001/04/xmlenc#sha256"/>
        <DigestValue>vdaZ6byArgyEP9/ruI6i3U0oyBY5K87tpTxtiuOY03o=</DigestValue>
      </Reference>
      <Reference URI="/xl/externalLinks/externalLink30.xml?ContentType=application/vnd.openxmlformats-officedocument.spreadsheetml.externalLink+xml">
        <DigestMethod Algorithm="http://www.w3.org/2001/04/xmlenc#sha256"/>
        <DigestValue>7/4ismrtJxUinpaG5hYvzZzpev37tg8VkToQ786EIv4=</DigestValue>
      </Reference>
      <Reference URI="/xl/externalLinks/externalLink31.xml?ContentType=application/vnd.openxmlformats-officedocument.spreadsheetml.externalLink+xml">
        <DigestMethod Algorithm="http://www.w3.org/2001/04/xmlenc#sha256"/>
        <DigestValue>WIkuQKwMmWdYWKpowTZD8CZurMknBcrjUX9CjohyuPw=</DigestValue>
      </Reference>
      <Reference URI="/xl/externalLinks/externalLink32.xml?ContentType=application/vnd.openxmlformats-officedocument.spreadsheetml.externalLink+xml">
        <DigestMethod Algorithm="http://www.w3.org/2001/04/xmlenc#sha256"/>
        <DigestValue>afud54r7XzPhkmAqbwkXHX21/ARu6nGP137jXw1iHtc=</DigestValue>
      </Reference>
      <Reference URI="/xl/externalLinks/externalLink33.xml?ContentType=application/vnd.openxmlformats-officedocument.spreadsheetml.externalLink+xml">
        <DigestMethod Algorithm="http://www.w3.org/2001/04/xmlenc#sha256"/>
        <DigestValue>OtLBioZXMr/jFo76/cVOXE8utJS5+awic9ICaHOrhec=</DigestValue>
      </Reference>
      <Reference URI="/xl/externalLinks/externalLink34.xml?ContentType=application/vnd.openxmlformats-officedocument.spreadsheetml.externalLink+xml">
        <DigestMethod Algorithm="http://www.w3.org/2001/04/xmlenc#sha256"/>
        <DigestValue>2R8OLVLlFVp87JBEicV5QL6LHnpuNrTaUdnw5oo/Ads=</DigestValue>
      </Reference>
      <Reference URI="/xl/externalLinks/externalLink35.xml?ContentType=application/vnd.openxmlformats-officedocument.spreadsheetml.externalLink+xml">
        <DigestMethod Algorithm="http://www.w3.org/2001/04/xmlenc#sha256"/>
        <DigestValue>qsr1R+VmQKvzHVV0DNWz0lVMFePZL5Fshhe1/KqDVDA=</DigestValue>
      </Reference>
      <Reference URI="/xl/externalLinks/externalLink36.xml?ContentType=application/vnd.openxmlformats-officedocument.spreadsheetml.externalLink+xml">
        <DigestMethod Algorithm="http://www.w3.org/2001/04/xmlenc#sha256"/>
        <DigestValue>okHF2TIXP7uvZtHCq9eW88vt03BHMQT24svvu64gz6w=</DigestValue>
      </Reference>
      <Reference URI="/xl/externalLinks/externalLink37.xml?ContentType=application/vnd.openxmlformats-officedocument.spreadsheetml.externalLink+xml">
        <DigestMethod Algorithm="http://www.w3.org/2001/04/xmlenc#sha256"/>
        <DigestValue>dR/4y5i6mYF8FzkPEQ0uKuOS34iZBuqP2yUWn/Qzrmg=</DigestValue>
      </Reference>
      <Reference URI="/xl/externalLinks/externalLink38.xml?ContentType=application/vnd.openxmlformats-officedocument.spreadsheetml.externalLink+xml">
        <DigestMethod Algorithm="http://www.w3.org/2001/04/xmlenc#sha256"/>
        <DigestValue>6KspRlyaRUfPyL3iTJe27NhH8oogNWeidiB8DbKTfAY=</DigestValue>
      </Reference>
      <Reference URI="/xl/externalLinks/externalLink39.xml?ContentType=application/vnd.openxmlformats-officedocument.spreadsheetml.externalLink+xml">
        <DigestMethod Algorithm="http://www.w3.org/2001/04/xmlenc#sha256"/>
        <DigestValue>deq+0F5CygyfP7cxlmE3dW73d9b60xNjQLR4PxnQMyk=</DigestValue>
      </Reference>
      <Reference URI="/xl/externalLinks/externalLink4.xml?ContentType=application/vnd.openxmlformats-officedocument.spreadsheetml.externalLink+xml">
        <DigestMethod Algorithm="http://www.w3.org/2001/04/xmlenc#sha256"/>
        <DigestValue>lvxn2wMb9r0svxxrX0I56XmJnGLldRN9U928XfYp6Cw=</DigestValue>
      </Reference>
      <Reference URI="/xl/externalLinks/externalLink40.xml?ContentType=application/vnd.openxmlformats-officedocument.spreadsheetml.externalLink+xml">
        <DigestMethod Algorithm="http://www.w3.org/2001/04/xmlenc#sha256"/>
        <DigestValue>V3FNOBeI+1qL2LbmTm2Refugkv2vbjbVtIei3I7cfmk=</DigestValue>
      </Reference>
      <Reference URI="/xl/externalLinks/externalLink41.xml?ContentType=application/vnd.openxmlformats-officedocument.spreadsheetml.externalLink+xml">
        <DigestMethod Algorithm="http://www.w3.org/2001/04/xmlenc#sha256"/>
        <DigestValue>6i/W1NcxukiX67lTYhIyd2yNKBomq/AHXQE34rzg7gk=</DigestValue>
      </Reference>
      <Reference URI="/xl/externalLinks/externalLink42.xml?ContentType=application/vnd.openxmlformats-officedocument.spreadsheetml.externalLink+xml">
        <DigestMethod Algorithm="http://www.w3.org/2001/04/xmlenc#sha256"/>
        <DigestValue>k1dkoH/OkAWIKel9pi1KGZD209tNie54LWBIOz7uG8Q=</DigestValue>
      </Reference>
      <Reference URI="/xl/externalLinks/externalLink43.xml?ContentType=application/vnd.openxmlformats-officedocument.spreadsheetml.externalLink+xml">
        <DigestMethod Algorithm="http://www.w3.org/2001/04/xmlenc#sha256"/>
        <DigestValue>aGz8Dmztty4FDE/pl0rtY8/Yx+LEPTSSpF/t2afwtqo=</DigestValue>
      </Reference>
      <Reference URI="/xl/externalLinks/externalLink44.xml?ContentType=application/vnd.openxmlformats-officedocument.spreadsheetml.externalLink+xml">
        <DigestMethod Algorithm="http://www.w3.org/2001/04/xmlenc#sha256"/>
        <DigestValue>BMsM2rP7w/YSq/L4IpUhCN7oatW0l7Q14jvi9TRNZQY=</DigestValue>
      </Reference>
      <Reference URI="/xl/externalLinks/externalLink45.xml?ContentType=application/vnd.openxmlformats-officedocument.spreadsheetml.externalLink+xml">
        <DigestMethod Algorithm="http://www.w3.org/2001/04/xmlenc#sha256"/>
        <DigestValue>sa67ChKHeSMp60E7b9uxO1rN8Ajp8V0d8xVz/k8jtEY=</DigestValue>
      </Reference>
      <Reference URI="/xl/externalLinks/externalLink46.xml?ContentType=application/vnd.openxmlformats-officedocument.spreadsheetml.externalLink+xml">
        <DigestMethod Algorithm="http://www.w3.org/2001/04/xmlenc#sha256"/>
        <DigestValue>4xQ49hpxsMRXm6q1IBIUxswaQg+g4IofZ+O0CMTA514=</DigestValue>
      </Reference>
      <Reference URI="/xl/externalLinks/externalLink47.xml?ContentType=application/vnd.openxmlformats-officedocument.spreadsheetml.externalLink+xml">
        <DigestMethod Algorithm="http://www.w3.org/2001/04/xmlenc#sha256"/>
        <DigestValue>6V6jcFFoASLmB1f1NLKClVlYijU0v8HmsDDlN6E3uEU=</DigestValue>
      </Reference>
      <Reference URI="/xl/externalLinks/externalLink48.xml?ContentType=application/vnd.openxmlformats-officedocument.spreadsheetml.externalLink+xml">
        <DigestMethod Algorithm="http://www.w3.org/2001/04/xmlenc#sha256"/>
        <DigestValue>OWVSTv6WweC91ClmZQmMiW2qa0iSzMz0HGM+M/wKqxw=</DigestValue>
      </Reference>
      <Reference URI="/xl/externalLinks/externalLink49.xml?ContentType=application/vnd.openxmlformats-officedocument.spreadsheetml.externalLink+xml">
        <DigestMethod Algorithm="http://www.w3.org/2001/04/xmlenc#sha256"/>
        <DigestValue>RbtBUCiWC0xJWeGipnJw+dZBK3xp4eyFN+iCDQu9SPE=</DigestValue>
      </Reference>
      <Reference URI="/xl/externalLinks/externalLink5.xml?ContentType=application/vnd.openxmlformats-officedocument.spreadsheetml.externalLink+xml">
        <DigestMethod Algorithm="http://www.w3.org/2001/04/xmlenc#sha256"/>
        <DigestValue>007EGAeHCtkhjXz20OS93Iqq5yrVGqi9v5n0C5T4wrc=</DigestValue>
      </Reference>
      <Reference URI="/xl/externalLinks/externalLink50.xml?ContentType=application/vnd.openxmlformats-officedocument.spreadsheetml.externalLink+xml">
        <DigestMethod Algorithm="http://www.w3.org/2001/04/xmlenc#sha256"/>
        <DigestValue>SvaUcOpxUpWAUpoKfPOTcaBxc5ilPRnzN5c3Kn8uXPg=</DigestValue>
      </Reference>
      <Reference URI="/xl/externalLinks/externalLink51.xml?ContentType=application/vnd.openxmlformats-officedocument.spreadsheetml.externalLink+xml">
        <DigestMethod Algorithm="http://www.w3.org/2001/04/xmlenc#sha256"/>
        <DigestValue>z9PfHbCecfgB5j3DSKiUE8gVGgw2OeoBEA85jAMnpr8=</DigestValue>
      </Reference>
      <Reference URI="/xl/externalLinks/externalLink52.xml?ContentType=application/vnd.openxmlformats-officedocument.spreadsheetml.externalLink+xml">
        <DigestMethod Algorithm="http://www.w3.org/2001/04/xmlenc#sha256"/>
        <DigestValue>QZJfkk7p+3bjqBGAoyFCs9zAChhYEjASqVqcnndcTlw=</DigestValue>
      </Reference>
      <Reference URI="/xl/externalLinks/externalLink53.xml?ContentType=application/vnd.openxmlformats-officedocument.spreadsheetml.externalLink+xml">
        <DigestMethod Algorithm="http://www.w3.org/2001/04/xmlenc#sha256"/>
        <DigestValue>pGwp4GVaKR9SXlvZFNMG8HuGnUSkQd8DizC8zcSajIY=</DigestValue>
      </Reference>
      <Reference URI="/xl/externalLinks/externalLink54.xml?ContentType=application/vnd.openxmlformats-officedocument.spreadsheetml.externalLink+xml">
        <DigestMethod Algorithm="http://www.w3.org/2001/04/xmlenc#sha256"/>
        <DigestValue>Se8itgy5n3pkjj6H4nqrJCfS/7vsdumjvuuwgXB9oGo=</DigestValue>
      </Reference>
      <Reference URI="/xl/externalLinks/externalLink55.xml?ContentType=application/vnd.openxmlformats-officedocument.spreadsheetml.externalLink+xml">
        <DigestMethod Algorithm="http://www.w3.org/2001/04/xmlenc#sha256"/>
        <DigestValue>6SYIss8O+qne0yIrL+RP3hR7x2O0txzfb28C+d4nKZE=</DigestValue>
      </Reference>
      <Reference URI="/xl/externalLinks/externalLink56.xml?ContentType=application/vnd.openxmlformats-officedocument.spreadsheetml.externalLink+xml">
        <DigestMethod Algorithm="http://www.w3.org/2001/04/xmlenc#sha256"/>
        <DigestValue>YWWJtvr9wv59pF+KqLbaUrOFagmMs/qvxI+hefGZSaA=</DigestValue>
      </Reference>
      <Reference URI="/xl/externalLinks/externalLink57.xml?ContentType=application/vnd.openxmlformats-officedocument.spreadsheetml.externalLink+xml">
        <DigestMethod Algorithm="http://www.w3.org/2001/04/xmlenc#sha256"/>
        <DigestValue>2bX6zqOt9EwA22QSy0Rxp/t12EgAEaksTDmzeXzfBCQ=</DigestValue>
      </Reference>
      <Reference URI="/xl/externalLinks/externalLink58.xml?ContentType=application/vnd.openxmlformats-officedocument.spreadsheetml.externalLink+xml">
        <DigestMethod Algorithm="http://www.w3.org/2001/04/xmlenc#sha256"/>
        <DigestValue>H3+gjTlPm4Oj5YYw1AvtJkaP2ZkyheRLiUc+J8qS8SE=</DigestValue>
      </Reference>
      <Reference URI="/xl/externalLinks/externalLink59.xml?ContentType=application/vnd.openxmlformats-officedocument.spreadsheetml.externalLink+xml">
        <DigestMethod Algorithm="http://www.w3.org/2001/04/xmlenc#sha256"/>
        <DigestValue>+BzL22QZroCpX66WwOHbI6DVC5qCj7E3wJukE5FMzm0=</DigestValue>
      </Reference>
      <Reference URI="/xl/externalLinks/externalLink6.xml?ContentType=application/vnd.openxmlformats-officedocument.spreadsheetml.externalLink+xml">
        <DigestMethod Algorithm="http://www.w3.org/2001/04/xmlenc#sha256"/>
        <DigestValue>A9M3Sc48CK6tA5U+MiMjEVopdLLvoDSUfZW7uEfAV/w=</DigestValue>
      </Reference>
      <Reference URI="/xl/externalLinks/externalLink60.xml?ContentType=application/vnd.openxmlformats-officedocument.spreadsheetml.externalLink+xml">
        <DigestMethod Algorithm="http://www.w3.org/2001/04/xmlenc#sha256"/>
        <DigestValue>JeyL1NLYKA2N7zAdz+/W9uF0npN0cUKQDa0r9hEOcps=</DigestValue>
      </Reference>
      <Reference URI="/xl/externalLinks/externalLink61.xml?ContentType=application/vnd.openxmlformats-officedocument.spreadsheetml.externalLink+xml">
        <DigestMethod Algorithm="http://www.w3.org/2001/04/xmlenc#sha256"/>
        <DigestValue>YvbyDP1y+Q/WsAfrkQUyJ8FsUH3aCr600h00Z4Xl4u4=</DigestValue>
      </Reference>
      <Reference URI="/xl/externalLinks/externalLink62.xml?ContentType=application/vnd.openxmlformats-officedocument.spreadsheetml.externalLink+xml">
        <DigestMethod Algorithm="http://www.w3.org/2001/04/xmlenc#sha256"/>
        <DigestValue>B4Gr6zYQGgAkthDw7lO8rrZHI28toXZSqGx2r5vwHJ8=</DigestValue>
      </Reference>
      <Reference URI="/xl/externalLinks/externalLink63.xml?ContentType=application/vnd.openxmlformats-officedocument.spreadsheetml.externalLink+xml">
        <DigestMethod Algorithm="http://www.w3.org/2001/04/xmlenc#sha256"/>
        <DigestValue>jtedE6oSIdnaWnOamWvTHnUC9MzvBTdQXwRMUKCl8I0=</DigestValue>
      </Reference>
      <Reference URI="/xl/externalLinks/externalLink64.xml?ContentType=application/vnd.openxmlformats-officedocument.spreadsheetml.externalLink+xml">
        <DigestMethod Algorithm="http://www.w3.org/2001/04/xmlenc#sha256"/>
        <DigestValue>qCN6uUgnHZ8Z292F4nFbPJbxrcgR2I6gqNRd0Ck2ebI=</DigestValue>
      </Reference>
      <Reference URI="/xl/externalLinks/externalLink65.xml?ContentType=application/vnd.openxmlformats-officedocument.spreadsheetml.externalLink+xml">
        <DigestMethod Algorithm="http://www.w3.org/2001/04/xmlenc#sha256"/>
        <DigestValue>Z1nYLmIkTKGuCqK79J0T9R14Y67Y4fWABkB9+CQYh/U=</DigestValue>
      </Reference>
      <Reference URI="/xl/externalLinks/externalLink66.xml?ContentType=application/vnd.openxmlformats-officedocument.spreadsheetml.externalLink+xml">
        <DigestMethod Algorithm="http://www.w3.org/2001/04/xmlenc#sha256"/>
        <DigestValue>QHSvc+TyXolxfMCSk5kYNyeur7/Y0b68LStF1LoMMO4=</DigestValue>
      </Reference>
      <Reference URI="/xl/externalLinks/externalLink67.xml?ContentType=application/vnd.openxmlformats-officedocument.spreadsheetml.externalLink+xml">
        <DigestMethod Algorithm="http://www.w3.org/2001/04/xmlenc#sha256"/>
        <DigestValue>ej69mPzkf9I1OLnnwmeJBcfXUeW0zJ8MgVFJ1D01OiM=</DigestValue>
      </Reference>
      <Reference URI="/xl/externalLinks/externalLink68.xml?ContentType=application/vnd.openxmlformats-officedocument.spreadsheetml.externalLink+xml">
        <DigestMethod Algorithm="http://www.w3.org/2001/04/xmlenc#sha256"/>
        <DigestValue>zOe5+EsR8mz+ugSctw3NeR1F/A3a6wssUPFyz8R/itc=</DigestValue>
      </Reference>
      <Reference URI="/xl/externalLinks/externalLink69.xml?ContentType=application/vnd.openxmlformats-officedocument.spreadsheetml.externalLink+xml">
        <DigestMethod Algorithm="http://www.w3.org/2001/04/xmlenc#sha256"/>
        <DigestValue>ZLsutQ19ywyfDlymQbq1AbRmdCiDdjBe3SBQgIFdcYU=</DigestValue>
      </Reference>
      <Reference URI="/xl/externalLinks/externalLink7.xml?ContentType=application/vnd.openxmlformats-officedocument.spreadsheetml.externalLink+xml">
        <DigestMethod Algorithm="http://www.w3.org/2001/04/xmlenc#sha256"/>
        <DigestValue>PQgIHv87xX6xl7hGU5X398DpiAZcvXWtyPbPuZcOKk8=</DigestValue>
      </Reference>
      <Reference URI="/xl/externalLinks/externalLink70.xml?ContentType=application/vnd.openxmlformats-officedocument.spreadsheetml.externalLink+xml">
        <DigestMethod Algorithm="http://www.w3.org/2001/04/xmlenc#sha256"/>
        <DigestValue>cUO1ls6EVEelf2z5vHOMR8Ky8A+FWQdgVW0KrFk43FA=</DigestValue>
      </Reference>
      <Reference URI="/xl/externalLinks/externalLink71.xml?ContentType=application/vnd.openxmlformats-officedocument.spreadsheetml.externalLink+xml">
        <DigestMethod Algorithm="http://www.w3.org/2001/04/xmlenc#sha256"/>
        <DigestValue>/cdZYoAUJ/1xZfod8dISgM4lsOBwHiWq3nTi16zOx9c=</DigestValue>
      </Reference>
      <Reference URI="/xl/externalLinks/externalLink72.xml?ContentType=application/vnd.openxmlformats-officedocument.spreadsheetml.externalLink+xml">
        <DigestMethod Algorithm="http://www.w3.org/2001/04/xmlenc#sha256"/>
        <DigestValue>RYnyYyV6QPU5STgeK96X8m++Mysr80shAnD9OJ6EuMo=</DigestValue>
      </Reference>
      <Reference URI="/xl/externalLinks/externalLink73.xml?ContentType=application/vnd.openxmlformats-officedocument.spreadsheetml.externalLink+xml">
        <DigestMethod Algorithm="http://www.w3.org/2001/04/xmlenc#sha256"/>
        <DigestValue>8hq2uHJcNYHDxcChtItzELbmkSy82LCiI+9tvx9XBnI=</DigestValue>
      </Reference>
      <Reference URI="/xl/externalLinks/externalLink8.xml?ContentType=application/vnd.openxmlformats-officedocument.spreadsheetml.externalLink+xml">
        <DigestMethod Algorithm="http://www.w3.org/2001/04/xmlenc#sha256"/>
        <DigestValue>DCcAVfPlA1bFtDfbgkvhxW2ImwvTaaNkYoMFeL8AlvE=</DigestValue>
      </Reference>
      <Reference URI="/xl/externalLinks/externalLink9.xml?ContentType=application/vnd.openxmlformats-officedocument.spreadsheetml.externalLink+xml">
        <DigestMethod Algorithm="http://www.w3.org/2001/04/xmlenc#sha256"/>
        <DigestValue>vt3LBn2sZQbgFin95o1i30DojqmRNZsTVGQrJ6wt0bk=</DigestValue>
      </Reference>
      <Reference URI="/xl/media/image1.png?ContentType=image/png">
        <DigestMethod Algorithm="http://www.w3.org/2001/04/xmlenc#sha256"/>
        <DigestValue>Ev6tXh6o54xOxaUdSHbZfWSXij0qNab0I6m2/eZn5wg=</DigestValue>
      </Reference>
      <Reference URI="/xl/media/image2.png?ContentType=image/png">
        <DigestMethod Algorithm="http://www.w3.org/2001/04/xmlenc#sha256"/>
        <DigestValue>jV5CoLgiUgI8k8tohGEoLbpRgEzeecMMPv6KEtgDHC0=</DigestValue>
      </Reference>
      <Reference URI="/xl/media/image3.emf?ContentType=image/x-emf">
        <DigestMethod Algorithm="http://www.w3.org/2001/04/xmlenc#sha256"/>
        <DigestValue>LJBOsa4aJqq2HByzBGzId2Chqb8NMfbhKunYC0fCIYY=</DigestValue>
      </Reference>
      <Reference URI="/xl/media/image4.emf?ContentType=image/x-emf">
        <DigestMethod Algorithm="http://www.w3.org/2001/04/xmlenc#sha256"/>
        <DigestValue>vZ8Iafps416IcbjhbyI14c6UKxOGZZ9UFG6qPzoISfs=</DigestValue>
      </Reference>
      <Reference URI="/xl/media/image5.emf?ContentType=image/x-emf">
        <DigestMethod Algorithm="http://www.w3.org/2001/04/xmlenc#sha256"/>
        <DigestValue>KccGEz3y3ZI4eBwkHic9pCaMvugQh9t9ryQIdCgUF+Q=</DigestValue>
      </Reference>
      <Reference URI="/xl/media/image6.png?ContentType=image/png">
        <DigestMethod Algorithm="http://www.w3.org/2001/04/xmlenc#sha256"/>
        <DigestValue>vzgso1GejpB2EEjxGiLJw3bSqBwvfTk4VNeTiYeapBI=</DigestValue>
      </Reference>
      <Reference URI="/xl/media/image7.png?ContentType=image/png">
        <DigestMethod Algorithm="http://www.w3.org/2001/04/xmlenc#sha256"/>
        <DigestValue>J3LK8clnT23q23DQnReY7zAWShjtUp9GE6F1HUhABRA=</DigestValue>
      </Reference>
      <Reference URI="/xl/media/image8.png?ContentType=image/png">
        <DigestMethod Algorithm="http://www.w3.org/2001/04/xmlenc#sha256"/>
        <DigestValue>l6te6gFuaJs/hm4hyf4ODuM8Kf275evHSmfGXar1pWw=</DigestValue>
      </Reference>
      <Reference URI="/xl/media/image9.png?ContentType=image/png">
        <DigestMethod Algorithm="http://www.w3.org/2001/04/xmlenc#sha256"/>
        <DigestValue>uKJ2DZkD2DnidaKk2ViKIACrHw8RLhISP79ozTi2aQQ=</DigestValue>
      </Reference>
      <Reference URI="/xl/printerSettings/printerSettings1.bin?ContentType=application/vnd.openxmlformats-officedocument.spreadsheetml.printerSettings">
        <DigestMethod Algorithm="http://www.w3.org/2001/04/xmlenc#sha256"/>
        <DigestValue>QPfi4g2HXuREncYI+qe42OoX0AcUPpo3w8Qf6qlBIS8=</DigestValue>
      </Reference>
      <Reference URI="/xl/printerSettings/printerSettings10.bin?ContentType=application/vnd.openxmlformats-officedocument.spreadsheetml.printerSettings">
        <DigestMethod Algorithm="http://www.w3.org/2001/04/xmlenc#sha256"/>
        <DigestValue>9KUESZiY3rXEipp7F8xQfPQfZdmF9X0RWZG7z0GcyLc=</DigestValue>
      </Reference>
      <Reference URI="/xl/printerSettings/printerSettings11.bin?ContentType=application/vnd.openxmlformats-officedocument.spreadsheetml.printerSettings">
        <DigestMethod Algorithm="http://www.w3.org/2001/04/xmlenc#sha256"/>
        <DigestValue>W+2pOIA+BZapO1gK5+L+56B2KmRPrUrcfIXu2JTF6vE=</DigestValue>
      </Reference>
      <Reference URI="/xl/printerSettings/printerSettings12.bin?ContentType=application/vnd.openxmlformats-officedocument.spreadsheetml.printerSettings">
        <DigestMethod Algorithm="http://www.w3.org/2001/04/xmlenc#sha256"/>
        <DigestValue>W+2pOIA+BZapO1gK5+L+56B2KmRPrUrcfIXu2JTF6vE=</DigestValue>
      </Reference>
      <Reference URI="/xl/printerSettings/printerSettings13.bin?ContentType=application/vnd.openxmlformats-officedocument.spreadsheetml.printerSettings">
        <DigestMethod Algorithm="http://www.w3.org/2001/04/xmlenc#sha256"/>
        <DigestValue>QzGKTmfI/fD4zP+Gm9Y+1zUWPcMtm2Xm9OQBQogxXco=</DigestValue>
      </Reference>
      <Reference URI="/xl/printerSettings/printerSettings14.bin?ContentType=application/vnd.openxmlformats-officedocument.spreadsheetml.printerSettings">
        <DigestMethod Algorithm="http://www.w3.org/2001/04/xmlenc#sha256"/>
        <DigestValue>hqnMLvZ6XBY2fH1KhK00vJXWuxlSZRWkoKrdKDrIF2Q=</DigestValue>
      </Reference>
      <Reference URI="/xl/printerSettings/printerSettings15.bin?ContentType=application/vnd.openxmlformats-officedocument.spreadsheetml.printerSettings">
        <DigestMethod Algorithm="http://www.w3.org/2001/04/xmlenc#sha256"/>
        <DigestValue>W+2pOIA+BZapO1gK5+L+56B2KmRPrUrcfIXu2JTF6vE=</DigestValue>
      </Reference>
      <Reference URI="/xl/printerSettings/printerSettings16.bin?ContentType=application/vnd.openxmlformats-officedocument.spreadsheetml.printerSettings">
        <DigestMethod Algorithm="http://www.w3.org/2001/04/xmlenc#sha256"/>
        <DigestValue>W+2pOIA+BZapO1gK5+L+56B2KmRPrUrcfIXu2JTF6vE=</DigestValue>
      </Reference>
      <Reference URI="/xl/printerSettings/printerSettings17.bin?ContentType=application/vnd.openxmlformats-officedocument.spreadsheetml.printerSettings">
        <DigestMethod Algorithm="http://www.w3.org/2001/04/xmlenc#sha256"/>
        <DigestValue>x0SLMr4zekNWlHZeE654mfEbgCSaZC5kVVHz6LmYVq0=</DigestValue>
      </Reference>
      <Reference URI="/xl/printerSettings/printerSettings18.bin?ContentType=application/vnd.openxmlformats-officedocument.spreadsheetml.printerSettings">
        <DigestMethod Algorithm="http://www.w3.org/2001/04/xmlenc#sha256"/>
        <DigestValue>0CiVFfEQE2X2Iy9yqy55yC8F+UB0cuZW5d/kAAziG1M=</DigestValue>
      </Reference>
      <Reference URI="/xl/printerSettings/printerSettings19.bin?ContentType=application/vnd.openxmlformats-officedocument.spreadsheetml.printerSettings">
        <DigestMethod Algorithm="http://www.w3.org/2001/04/xmlenc#sha256"/>
        <DigestValue>d10sT4nO4/RTMm3cX2CRzgdbauB8+Mk3ICqJKXruYVs=</DigestValue>
      </Reference>
      <Reference URI="/xl/printerSettings/printerSettings2.bin?ContentType=application/vnd.openxmlformats-officedocument.spreadsheetml.printerSettings">
        <DigestMethod Algorithm="http://www.w3.org/2001/04/xmlenc#sha256"/>
        <DigestValue>QPfi4g2HXuREncYI+qe42OoX0AcUPpo3w8Qf6qlBIS8=</DigestValue>
      </Reference>
      <Reference URI="/xl/printerSettings/printerSettings20.bin?ContentType=application/vnd.openxmlformats-officedocument.spreadsheetml.printerSettings">
        <DigestMethod Algorithm="http://www.w3.org/2001/04/xmlenc#sha256"/>
        <DigestValue>Zu+TrN2m9h2F+F7u/5kHi5h5FAbhrdMDQOY70dv2NHE=</DigestValue>
      </Reference>
      <Reference URI="/xl/printerSettings/printerSettings21.bin?ContentType=application/vnd.openxmlformats-officedocument.spreadsheetml.printerSettings">
        <DigestMethod Algorithm="http://www.w3.org/2001/04/xmlenc#sha256"/>
        <DigestValue>W+2pOIA+BZapO1gK5+L+56B2KmRPrUrcfIXu2JTF6vE=</DigestValue>
      </Reference>
      <Reference URI="/xl/printerSettings/printerSettings22.bin?ContentType=application/vnd.openxmlformats-officedocument.spreadsheetml.printerSettings">
        <DigestMethod Algorithm="http://www.w3.org/2001/04/xmlenc#sha256"/>
        <DigestValue>TaA6KX/SRWPpmiasS8KGCRFI/mFTpQlGqiM07LbibG8=</DigestValue>
      </Reference>
      <Reference URI="/xl/printerSettings/printerSettings23.bin?ContentType=application/vnd.openxmlformats-officedocument.spreadsheetml.printerSettings">
        <DigestMethod Algorithm="http://www.w3.org/2001/04/xmlenc#sha256"/>
        <DigestValue>QPfi4g2HXuREncYI+qe42OoX0AcUPpo3w8Qf6qlBIS8=</DigestValue>
      </Reference>
      <Reference URI="/xl/printerSettings/printerSettings24.bin?ContentType=application/vnd.openxmlformats-officedocument.spreadsheetml.printerSettings">
        <DigestMethod Algorithm="http://www.w3.org/2001/04/xmlenc#sha256"/>
        <DigestValue>hqnMLvZ6XBY2fH1KhK00vJXWuxlSZRWkoKrdKDrIF2Q=</DigestValue>
      </Reference>
      <Reference URI="/xl/printerSettings/printerSettings25.bin?ContentType=application/vnd.openxmlformats-officedocument.spreadsheetml.printerSettings">
        <DigestMethod Algorithm="http://www.w3.org/2001/04/xmlenc#sha256"/>
        <DigestValue>QzGKTmfI/fD4zP+Gm9Y+1zUWPcMtm2Xm9OQBQogxXco=</DigestValue>
      </Reference>
      <Reference URI="/xl/printerSettings/printerSettings26.bin?ContentType=application/vnd.openxmlformats-officedocument.spreadsheetml.printerSettings">
        <DigestMethod Algorithm="http://www.w3.org/2001/04/xmlenc#sha256"/>
        <DigestValue>TaA6KX/SRWPpmiasS8KGCRFI/mFTpQlGqiM07LbibG8=</DigestValue>
      </Reference>
      <Reference URI="/xl/printerSettings/printerSettings27.bin?ContentType=application/vnd.openxmlformats-officedocument.spreadsheetml.printerSettings">
        <DigestMethod Algorithm="http://www.w3.org/2001/04/xmlenc#sha256"/>
        <DigestValue>QzGKTmfI/fD4zP+Gm9Y+1zUWPcMtm2Xm9OQBQogxXco=</DigestValue>
      </Reference>
      <Reference URI="/xl/printerSettings/printerSettings28.bin?ContentType=application/vnd.openxmlformats-officedocument.spreadsheetml.printerSettings">
        <DigestMethod Algorithm="http://www.w3.org/2001/04/xmlenc#sha256"/>
        <DigestValue>Iu6jIZoIID60ChsFn7zCY6uZMRN/3xvcqlUd/uwpdvQ=</DigestValue>
      </Reference>
      <Reference URI="/xl/printerSettings/printerSettings29.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30.bin?ContentType=application/vnd.openxmlformats-officedocument.spreadsheetml.printerSettings">
        <DigestMethod Algorithm="http://www.w3.org/2001/04/xmlenc#sha256"/>
        <DigestValue>gq9p2hzwQtCtXDVPfCW1504R+mOVYOUxtf5/HpC80Ik=</DigestValue>
      </Reference>
      <Reference URI="/xl/printerSettings/printerSettings31.bin?ContentType=application/vnd.openxmlformats-officedocument.spreadsheetml.printerSettings">
        <DigestMethod Algorithm="http://www.w3.org/2001/04/xmlenc#sha256"/>
        <DigestValue>TaA6KX/SRWPpmiasS8KGCRFI/mFTpQlGqiM07LbibG8=</DigestValue>
      </Reference>
      <Reference URI="/xl/printerSettings/printerSettings32.bin?ContentType=application/vnd.openxmlformats-officedocument.spreadsheetml.printerSettings">
        <DigestMethod Algorithm="http://www.w3.org/2001/04/xmlenc#sha256"/>
        <DigestValue>Iu6jIZoIID60ChsFn7zCY6uZMRN/3xvcqlUd/uwpdvQ=</DigestValue>
      </Reference>
      <Reference URI="/xl/printerSettings/printerSettings33.bin?ContentType=application/vnd.openxmlformats-officedocument.spreadsheetml.printerSettings">
        <DigestMethod Algorithm="http://www.w3.org/2001/04/xmlenc#sha256"/>
        <DigestValue>TaA6KX/SRWPpmiasS8KGCRFI/mFTpQlGqiM07LbibG8=</DigestValue>
      </Reference>
      <Reference URI="/xl/printerSettings/printerSettings34.bin?ContentType=application/vnd.openxmlformats-officedocument.spreadsheetml.printerSettings">
        <DigestMethod Algorithm="http://www.w3.org/2001/04/xmlenc#sha256"/>
        <DigestValue>smSVGS2nQbsbY9WPLLIrq78NVEko2Z36d5I2YI1r6s4=</DigestValue>
      </Reference>
      <Reference URI="/xl/printerSettings/printerSettings35.bin?ContentType=application/vnd.openxmlformats-officedocument.spreadsheetml.printerSettings">
        <DigestMethod Algorithm="http://www.w3.org/2001/04/xmlenc#sha256"/>
        <DigestValue>TaA6KX/SRWPpmiasS8KGCRFI/mFTpQlGqiM07LbibG8=</DigestValue>
      </Reference>
      <Reference URI="/xl/printerSettings/printerSettings36.bin?ContentType=application/vnd.openxmlformats-officedocument.spreadsheetml.printerSettings">
        <DigestMethod Algorithm="http://www.w3.org/2001/04/xmlenc#sha256"/>
        <DigestValue>GyyR84UYFfbFvVrs+ip9vPggIMAXC0nxkmeUVNsGxCc=</DigestValue>
      </Reference>
      <Reference URI="/xl/printerSettings/printerSettings37.bin?ContentType=application/vnd.openxmlformats-officedocument.spreadsheetml.printerSettings">
        <DigestMethod Algorithm="http://www.w3.org/2001/04/xmlenc#sha256"/>
        <DigestValue>TaA6KX/SRWPpmiasS8KGCRFI/mFTpQlGqiM07LbibG8=</DigestValue>
      </Reference>
      <Reference URI="/xl/printerSettings/printerSettings38.bin?ContentType=application/vnd.openxmlformats-officedocument.spreadsheetml.printerSettings">
        <DigestMethod Algorithm="http://www.w3.org/2001/04/xmlenc#sha256"/>
        <DigestValue>TaA6KX/SRWPpmiasS8KGCRFI/mFTpQlGqiM07LbibG8=</DigestValue>
      </Reference>
      <Reference URI="/xl/printerSettings/printerSettings39.bin?ContentType=application/vnd.openxmlformats-officedocument.spreadsheetml.printerSettings">
        <DigestMethod Algorithm="http://www.w3.org/2001/04/xmlenc#sha256"/>
        <DigestValue>a71WIv06Jg5Hxpgh4PZI2owpjkGTKA2QGZLLLB8ZfEk=</DigestValue>
      </Reference>
      <Reference URI="/xl/printerSettings/printerSettings4.bin?ContentType=application/vnd.openxmlformats-officedocument.spreadsheetml.printerSettings">
        <DigestMethod Algorithm="http://www.w3.org/2001/04/xmlenc#sha256"/>
        <DigestValue>gfwWQ04zLW5E6B4d3eumQcVcjXxq1MZXmRILegMNwjQ=</DigestValue>
      </Reference>
      <Reference URI="/xl/printerSettings/printerSettings40.bin?ContentType=application/vnd.openxmlformats-officedocument.spreadsheetml.printerSettings">
        <DigestMethod Algorithm="http://www.w3.org/2001/04/xmlenc#sha256"/>
        <DigestValue>hqnMLvZ6XBY2fH1KhK00vJXWuxlSZRWkoKrdKDrIF2Q=</DigestValue>
      </Reference>
      <Reference URI="/xl/printerSettings/printerSettings41.bin?ContentType=application/vnd.openxmlformats-officedocument.spreadsheetml.printerSettings">
        <DigestMethod Algorithm="http://www.w3.org/2001/04/xmlenc#sha256"/>
        <DigestValue>hqnMLvZ6XBY2fH1KhK00vJXWuxlSZRWkoKrdKDrIF2Q=</DigestValue>
      </Reference>
      <Reference URI="/xl/printerSettings/printerSettings42.bin?ContentType=application/vnd.openxmlformats-officedocument.spreadsheetml.printerSettings">
        <DigestMethod Algorithm="http://www.w3.org/2001/04/xmlenc#sha256"/>
        <DigestValue>M4zwOg5/WYrTE+gr8GPjWkKsdQLQ56eOeWh9iMHKgHA=</DigestValue>
      </Reference>
      <Reference URI="/xl/printerSettings/printerSettings43.bin?ContentType=application/vnd.openxmlformats-officedocument.spreadsheetml.printerSettings">
        <DigestMethod Algorithm="http://www.w3.org/2001/04/xmlenc#sha256"/>
        <DigestValue>hqnMLvZ6XBY2fH1KhK00vJXWuxlSZRWkoKrdKDrIF2Q=</DigestValue>
      </Reference>
      <Reference URI="/xl/printerSettings/printerSettings44.bin?ContentType=application/vnd.openxmlformats-officedocument.spreadsheetml.printerSettings">
        <DigestMethod Algorithm="http://www.w3.org/2001/04/xmlenc#sha256"/>
        <DigestValue>7KlQqufIq6Wvj3CVWdpp9XSrPG83/YsqUSp3HWbb3Fg=</DigestValue>
      </Reference>
      <Reference URI="/xl/printerSettings/printerSettings45.bin?ContentType=application/vnd.openxmlformats-officedocument.spreadsheetml.printerSettings">
        <DigestMethod Algorithm="http://www.w3.org/2001/04/xmlenc#sha256"/>
        <DigestValue>DtOxz+BiOg4+nbp3iqiMyqShHqWNsuFOlOE/e0FjB3E=</DigestValue>
      </Reference>
      <Reference URI="/xl/printerSettings/printerSettings46.bin?ContentType=application/vnd.openxmlformats-officedocument.spreadsheetml.printerSettings">
        <DigestMethod Algorithm="http://www.w3.org/2001/04/xmlenc#sha256"/>
        <DigestValue>QPfi4g2HXuREncYI+qe42OoX0AcUPpo3w8Qf6qlBIS8=</DigestValue>
      </Reference>
      <Reference URI="/xl/printerSettings/printerSettings47.bin?ContentType=application/vnd.openxmlformats-officedocument.spreadsheetml.printerSettings">
        <DigestMethod Algorithm="http://www.w3.org/2001/04/xmlenc#sha256"/>
        <DigestValue>hqnMLvZ6XBY2fH1KhK00vJXWuxlSZRWkoKrdKDrIF2Q=</DigestValue>
      </Reference>
      <Reference URI="/xl/printerSettings/printerSettings48.bin?ContentType=application/vnd.openxmlformats-officedocument.spreadsheetml.printerSettings">
        <DigestMethod Algorithm="http://www.w3.org/2001/04/xmlenc#sha256"/>
        <DigestValue>Iu6jIZoIID60ChsFn7zCY6uZMRN/3xvcqlUd/uwpdvQ=</DigestValue>
      </Reference>
      <Reference URI="/xl/printerSettings/printerSettings49.bin?ContentType=application/vnd.openxmlformats-officedocument.spreadsheetml.printerSettings">
        <DigestMethod Algorithm="http://www.w3.org/2001/04/xmlenc#sha256"/>
        <DigestValue>a71WIv06Jg5Hxpgh4PZI2owpjkGTKA2QGZLLLB8ZfEk=</DigestValue>
      </Reference>
      <Reference URI="/xl/printerSettings/printerSettings5.bin?ContentType=application/vnd.openxmlformats-officedocument.spreadsheetml.printerSettings">
        <DigestMethod Algorithm="http://www.w3.org/2001/04/xmlenc#sha256"/>
        <DigestValue>Vf8y+zz/nFi3TQ3QzXaXyT7AuXpZSZ22rpMqYM5cq7I=</DigestValue>
      </Reference>
      <Reference URI="/xl/printerSettings/printerSettings50.bin?ContentType=application/vnd.openxmlformats-officedocument.spreadsheetml.printerSettings">
        <DigestMethod Algorithm="http://www.w3.org/2001/04/xmlenc#sha256"/>
        <DigestValue>GyyR84UYFfbFvVrs+ip9vPggIMAXC0nxkmeUVNsGxCc=</DigestValue>
      </Reference>
      <Reference URI="/xl/printerSettings/printerSettings51.bin?ContentType=application/vnd.openxmlformats-officedocument.spreadsheetml.printerSettings">
        <DigestMethod Algorithm="http://www.w3.org/2001/04/xmlenc#sha256"/>
        <DigestValue>7KlQqufIq6Wvj3CVWdpp9XSrPG83/YsqUSp3HWbb3Fg=</DigestValue>
      </Reference>
      <Reference URI="/xl/printerSettings/printerSettings6.bin?ContentType=application/vnd.openxmlformats-officedocument.spreadsheetml.printerSettings">
        <DigestMethod Algorithm="http://www.w3.org/2001/04/xmlenc#sha256"/>
        <DigestValue>7KlQqufIq6Wvj3CVWdpp9XSrPG83/YsqUSp3HWbb3Fg=</DigestValue>
      </Reference>
      <Reference URI="/xl/printerSettings/printerSettings7.bin?ContentType=application/vnd.openxmlformats-officedocument.spreadsheetml.printerSettings">
        <DigestMethod Algorithm="http://www.w3.org/2001/04/xmlenc#sha256"/>
        <DigestValue>QPfi4g2HXuREncYI+qe42OoX0AcUPpo3w8Qf6qlBIS8=</DigestValue>
      </Reference>
      <Reference URI="/xl/printerSettings/printerSettings8.bin?ContentType=application/vnd.openxmlformats-officedocument.spreadsheetml.printerSettings">
        <DigestMethod Algorithm="http://www.w3.org/2001/04/xmlenc#sha256"/>
        <DigestValue>DtOxz+BiOg4+nbp3iqiMyqShHqWNsuFOlOE/e0FjB3E=</DigestValue>
      </Reference>
      <Reference URI="/xl/printerSettings/printerSettings9.bin?ContentType=application/vnd.openxmlformats-officedocument.spreadsheetml.printerSettings">
        <DigestMethod Algorithm="http://www.w3.org/2001/04/xmlenc#sha256"/>
        <DigestValue>FO3ED4S9OIvm92dFE0Yp3fDPZ9QTEShUaDpa2Gb9qhk=</DigestValue>
      </Reference>
      <Reference URI="/xl/sharedStrings.xml?ContentType=application/vnd.openxmlformats-officedocument.spreadsheetml.sharedStrings+xml">
        <DigestMethod Algorithm="http://www.w3.org/2001/04/xmlenc#sha256"/>
        <DigestValue>YPWuzBPXdEvcoOgz2wu/uVOtGaV9kXtHDcDMdTUe62I=</DigestValue>
      </Reference>
      <Reference URI="/xl/styles.xml?ContentType=application/vnd.openxmlformats-officedocument.spreadsheetml.styles+xml">
        <DigestMethod Algorithm="http://www.w3.org/2001/04/xmlenc#sha256"/>
        <DigestValue>mdxOw8q2IsF5C2r7wTWDu5UKFUmKxfXnZZ66jTcPjG8=</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62xFwCldfIdjA5b+eXP8JcJGKzWlElB/HVC2SrnonLA=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TWJiJsJGh0BdAm0oPe27QOTNDIPyDccHYmu7Z1P+efA=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dL6Q//yFk62Fh3vd4k4WGOCmk1cvMT///Q001YoLoFQ=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dirWbQ5AGKZgA1R1HiptYgpcADFnfkoaz1t/0x68/4U=</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hC4AzNGAVXHYdYisYstCPuzNzZ+uV7dohQceOKCqimA=</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HTYaQi0KtdQ+B1oDWji35M/0dutqOPx8jsY1TtQMpYg=</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g+lUxrbi/VMbCtEnyHbMjSNjG5WBw/3Kqb/s9D39uLA=</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p2xi4hCfvscEdRFc/WimmpY/lKEbNWqRWhNHV9lnirU=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/i/BU9+YPIaJsy86hRRN7pkozHpecg5XjL8Icwx98Mk=</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0LWagge+cuSbbp4YEA81THvg8fewY1kTSJxyOcW2WXM=</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sHxWf6LVPC7VgKtjuQw6y+33ZCXXVKAtgbQtAKUMqUg=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Ex2iR9Yf4jxclz6IMuU8l3LlD3S8mEA56nT4EAGS7IQ=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82V9aXy3uiUF6h1goyLp993S42PSVT9uLFPxLc8qapo=</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S9Ud3jHzgeQFQ1wbUIHi5LPBW7M0odZrMYIyT7Yz+iY=</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Wr1URbNnm8+zFRwrFni/oBwyzslJ65lO5rpSCKHfCbc=</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4mgKsRtGkskclPWJiI3nHe4dpU8DV+iUc9V4Q86YlWc=</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WeT6pA+vLgfdwL/09u4RpK+COY8F8CFxGGPGLd5N2DU=</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RofjFfDGEQEcA4cUnvodX7beZGieR+bW06/zJsc/T9U=</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t65uEsjTUBH2F8bkjqtpth5mj6YKcsPA8PEiGgE6P4I=</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6Bbz0o48hzTUTtF6fo4ewGqu0GdHL0idXEEWlAzVmQ4=</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1zFuAlXKyYbcdVlZCbJzjarXRZN1YHU43HZelw+/tCM=</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Jqu8TGjuincglhnXIRPw5rTdx9ds1e5FUfNPGK7lUxY=</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d7K1B5uZ24ep1wYj8NRij9mZtpy2CIpqWLO9hnX/TcY=</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hln/pWRMx9Hj6lY6sad7buhrVqNkBtw2OGkWupD9mbQ=</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0nyF73UpemxE/HrBCXnOE98GUQSYtGzPlx+KCygLaW8=</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xXFo9BdA47xnxdw1QhhoTTxY5S70p22UTQq696SClAA=</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FeWxmCBflb8JE5pwKbE7f8Fz2fTuLLYDgReWYDnFn3A=</DigestValue>
      </Reference>
      <Reference URI="/xl/worksheets/_rels/sheet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TgWTmbD30SGQVpeB54QPX/uCzLHCp4PwFD6CJOyJzMw=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UKEwtvDAM1hKtTa0ZZS0tzFxXWkWuGvfTqv4xaBYwNA=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FTLUZSzyPImP/h/5pTtmsiVav3XAxsSoaQXEM6xZNng=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J6BujlYMhOr98U7XxPFfMl/QUZrxuylPvFDi3TsDbm8=</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ApG9T21hG+mq2kJJ+k13FeZt60y3QqDuRduOVIlR3dk=</DigestValue>
      </Reference>
      <Reference URI="/xl/worksheets/sheet1.xml?ContentType=application/vnd.openxmlformats-officedocument.spreadsheetml.worksheet+xml">
        <DigestMethod Algorithm="http://www.w3.org/2001/04/xmlenc#sha256"/>
        <DigestValue>/GTfqpc4KH8kqH21OFej1e0O9iLKdXXKB7/1uCZFWLQ=</DigestValue>
      </Reference>
      <Reference URI="/xl/worksheets/sheet10.xml?ContentType=application/vnd.openxmlformats-officedocument.spreadsheetml.worksheet+xml">
        <DigestMethod Algorithm="http://www.w3.org/2001/04/xmlenc#sha256"/>
        <DigestValue>bo9RBmWx9XdzuwKtwMfymMlM8pXqqODxwCeoGLB8XsU=</DigestValue>
      </Reference>
      <Reference URI="/xl/worksheets/sheet11.xml?ContentType=application/vnd.openxmlformats-officedocument.spreadsheetml.worksheet+xml">
        <DigestMethod Algorithm="http://www.w3.org/2001/04/xmlenc#sha256"/>
        <DigestValue>8B48N18XEHP5ni0e5BujQEcYwViguORhLDpINSjGAYw=</DigestValue>
      </Reference>
      <Reference URI="/xl/worksheets/sheet12.xml?ContentType=application/vnd.openxmlformats-officedocument.spreadsheetml.worksheet+xml">
        <DigestMethod Algorithm="http://www.w3.org/2001/04/xmlenc#sha256"/>
        <DigestValue>uNY8mdrOs2XiLDpHe2upqoOpx5OgMmRbGkdwrdSZhPA=</DigestValue>
      </Reference>
      <Reference URI="/xl/worksheets/sheet13.xml?ContentType=application/vnd.openxmlformats-officedocument.spreadsheetml.worksheet+xml">
        <DigestMethod Algorithm="http://www.w3.org/2001/04/xmlenc#sha256"/>
        <DigestValue>JNk38mcmBYshiA9DXa9BH9OUO6RIWmcbrqUOwXKTs4U=</DigestValue>
      </Reference>
      <Reference URI="/xl/worksheets/sheet14.xml?ContentType=application/vnd.openxmlformats-officedocument.spreadsheetml.worksheet+xml">
        <DigestMethod Algorithm="http://www.w3.org/2001/04/xmlenc#sha256"/>
        <DigestValue>/bWVTk5w655OZd0U4VzYCvftoD4eEoTk9hOUUaopb5I=</DigestValue>
      </Reference>
      <Reference URI="/xl/worksheets/sheet15.xml?ContentType=application/vnd.openxmlformats-officedocument.spreadsheetml.worksheet+xml">
        <DigestMethod Algorithm="http://www.w3.org/2001/04/xmlenc#sha256"/>
        <DigestValue>AsO/0ASlKYWy1lc768B7c2CsoTZQ8VqLN3fewhHNuKE=</DigestValue>
      </Reference>
      <Reference URI="/xl/worksheets/sheet16.xml?ContentType=application/vnd.openxmlformats-officedocument.spreadsheetml.worksheet+xml">
        <DigestMethod Algorithm="http://www.w3.org/2001/04/xmlenc#sha256"/>
        <DigestValue>ngf491m6ZBEPU6OSfP7NnHO69d9GOPUqUQ/7CGZj/Eg=</DigestValue>
      </Reference>
      <Reference URI="/xl/worksheets/sheet17.xml?ContentType=application/vnd.openxmlformats-officedocument.spreadsheetml.worksheet+xml">
        <DigestMethod Algorithm="http://www.w3.org/2001/04/xmlenc#sha256"/>
        <DigestValue>yPp7fCiQw6FetjpbVTARBpBcSf7E6xP3tD8PhzrO/oQ=</DigestValue>
      </Reference>
      <Reference URI="/xl/worksheets/sheet18.xml?ContentType=application/vnd.openxmlformats-officedocument.spreadsheetml.worksheet+xml">
        <DigestMethod Algorithm="http://www.w3.org/2001/04/xmlenc#sha256"/>
        <DigestValue>YPwa8M5/ggezWcy91aWxaRyCKrw15aYjeO1nPulBO6w=</DigestValue>
      </Reference>
      <Reference URI="/xl/worksheets/sheet19.xml?ContentType=application/vnd.openxmlformats-officedocument.spreadsheetml.worksheet+xml">
        <DigestMethod Algorithm="http://www.w3.org/2001/04/xmlenc#sha256"/>
        <DigestValue>unw3bX58uxA9EJYCKn5+j8ewk8ZrU8/R7PF8HJKUC2E=</DigestValue>
      </Reference>
      <Reference URI="/xl/worksheets/sheet2.xml?ContentType=application/vnd.openxmlformats-officedocument.spreadsheetml.worksheet+xml">
        <DigestMethod Algorithm="http://www.w3.org/2001/04/xmlenc#sha256"/>
        <DigestValue>h5gYyAbNZgzP9zyAVXWmU39fOCCmD+I6U55rr9XRx2M=</DigestValue>
      </Reference>
      <Reference URI="/xl/worksheets/sheet20.xml?ContentType=application/vnd.openxmlformats-officedocument.spreadsheetml.worksheet+xml">
        <DigestMethod Algorithm="http://www.w3.org/2001/04/xmlenc#sha256"/>
        <DigestValue>02ATT1X/XZd2tNDCUx9/p8V3bcyZIEyDEblRVIAQGyw=</DigestValue>
      </Reference>
      <Reference URI="/xl/worksheets/sheet21.xml?ContentType=application/vnd.openxmlformats-officedocument.spreadsheetml.worksheet+xml">
        <DigestMethod Algorithm="http://www.w3.org/2001/04/xmlenc#sha256"/>
        <DigestValue>+kl1W1j4TnX0RZ3dmUnh1OeetW53ztDF0HY6VrnqRNo=</DigestValue>
      </Reference>
      <Reference URI="/xl/worksheets/sheet22.xml?ContentType=application/vnd.openxmlformats-officedocument.spreadsheetml.worksheet+xml">
        <DigestMethod Algorithm="http://www.w3.org/2001/04/xmlenc#sha256"/>
        <DigestValue>JAyqITt2cx0j9gdKO+edEK9erm9R+TKPkNO+m4yhlWE=</DigestValue>
      </Reference>
      <Reference URI="/xl/worksheets/sheet23.xml?ContentType=application/vnd.openxmlformats-officedocument.spreadsheetml.worksheet+xml">
        <DigestMethod Algorithm="http://www.w3.org/2001/04/xmlenc#sha256"/>
        <DigestValue>Eu8R4K1kXi/0YIGgrhudFwsg4Zvv7XCBx5kVa82ucus=</DigestValue>
      </Reference>
      <Reference URI="/xl/worksheets/sheet24.xml?ContentType=application/vnd.openxmlformats-officedocument.spreadsheetml.worksheet+xml">
        <DigestMethod Algorithm="http://www.w3.org/2001/04/xmlenc#sha256"/>
        <DigestValue>FFo9CRlFMRIjQxqCWIOYNZa8IjhkEvQfSIHyXO39DN8=</DigestValue>
      </Reference>
      <Reference URI="/xl/worksheets/sheet25.xml?ContentType=application/vnd.openxmlformats-officedocument.spreadsheetml.worksheet+xml">
        <DigestMethod Algorithm="http://www.w3.org/2001/04/xmlenc#sha256"/>
        <DigestValue>I9O0Y1Vow1eU/v6XckFBxUGkxEaHPdr1LBcZO6xzmNk=</DigestValue>
      </Reference>
      <Reference URI="/xl/worksheets/sheet26.xml?ContentType=application/vnd.openxmlformats-officedocument.spreadsheetml.worksheet+xml">
        <DigestMethod Algorithm="http://www.w3.org/2001/04/xmlenc#sha256"/>
        <DigestValue>qlyYbSTWFWaTsHcXHB7o4mY95JJ06UDnQNiv0XGzHjk=</DigestValue>
      </Reference>
      <Reference URI="/xl/worksheets/sheet27.xml?ContentType=application/vnd.openxmlformats-officedocument.spreadsheetml.worksheet+xml">
        <DigestMethod Algorithm="http://www.w3.org/2001/04/xmlenc#sha256"/>
        <DigestValue>xP2gaH57te6Cz5Yb3YHy1/jljBtAilUizlxtZispRlE=</DigestValue>
      </Reference>
      <Reference URI="/xl/worksheets/sheet28.xml?ContentType=application/vnd.openxmlformats-officedocument.spreadsheetml.worksheet+xml">
        <DigestMethod Algorithm="http://www.w3.org/2001/04/xmlenc#sha256"/>
        <DigestValue>SoNEkdPzYB/ftMLvhCu0kCbuvFEUAf1hWOyzWoLhkSE=</DigestValue>
      </Reference>
      <Reference URI="/xl/worksheets/sheet29.xml?ContentType=application/vnd.openxmlformats-officedocument.spreadsheetml.worksheet+xml">
        <DigestMethod Algorithm="http://www.w3.org/2001/04/xmlenc#sha256"/>
        <DigestValue>gjNHNcb4kqIi5DCllv6wG7Sy3OxSIlLHnK8ojnQFEII=</DigestValue>
      </Reference>
      <Reference URI="/xl/worksheets/sheet3.xml?ContentType=application/vnd.openxmlformats-officedocument.spreadsheetml.worksheet+xml">
        <DigestMethod Algorithm="http://www.w3.org/2001/04/xmlenc#sha256"/>
        <DigestValue>njEjUMzjKRPqqffeXVbgi2tmpzXWlNnAMr+VhF8qYhI=</DigestValue>
      </Reference>
      <Reference URI="/xl/worksheets/sheet30.xml?ContentType=application/vnd.openxmlformats-officedocument.spreadsheetml.worksheet+xml">
        <DigestMethod Algorithm="http://www.w3.org/2001/04/xmlenc#sha256"/>
        <DigestValue>Osg2wA6XIlaCM2eQJJ7dK5FYYn2SRPUfXYIhjN6erog=</DigestValue>
      </Reference>
      <Reference URI="/xl/worksheets/sheet31.xml?ContentType=application/vnd.openxmlformats-officedocument.spreadsheetml.worksheet+xml">
        <DigestMethod Algorithm="http://www.w3.org/2001/04/xmlenc#sha256"/>
        <DigestValue>awV3cQuS1o9hUMrnC78dLTuW50TQuYXqmukI+ffOVno=</DigestValue>
      </Reference>
      <Reference URI="/xl/worksheets/sheet32.xml?ContentType=application/vnd.openxmlformats-officedocument.spreadsheetml.worksheet+xml">
        <DigestMethod Algorithm="http://www.w3.org/2001/04/xmlenc#sha256"/>
        <DigestValue>ElLLrgj/+xGoN0NUCsCkQ6Dzse6rGXg03bSGOAYQGfc=</DigestValue>
      </Reference>
      <Reference URI="/xl/worksheets/sheet33.xml?ContentType=application/vnd.openxmlformats-officedocument.spreadsheetml.worksheet+xml">
        <DigestMethod Algorithm="http://www.w3.org/2001/04/xmlenc#sha256"/>
        <DigestValue>RVvs6P4fLlqCRzH49D2h0duOke3RnVsK7Yx/cgTGe0w=</DigestValue>
      </Reference>
      <Reference URI="/xl/worksheets/sheet34.xml?ContentType=application/vnd.openxmlformats-officedocument.spreadsheetml.worksheet+xml">
        <DigestMethod Algorithm="http://www.w3.org/2001/04/xmlenc#sha256"/>
        <DigestValue>C8ALWgAwmB4tgd49Nhq65sW2cvGTNVLz1l8rqSHK+Yg=</DigestValue>
      </Reference>
      <Reference URI="/xl/worksheets/sheet35.xml?ContentType=application/vnd.openxmlformats-officedocument.spreadsheetml.worksheet+xml">
        <DigestMethod Algorithm="http://www.w3.org/2001/04/xmlenc#sha256"/>
        <DigestValue>v+G+p0zpyByRhEHCyFEkyVWqebAc1zoCoWXMM1fOza0=</DigestValue>
      </Reference>
      <Reference URI="/xl/worksheets/sheet36.xml?ContentType=application/vnd.openxmlformats-officedocument.spreadsheetml.worksheet+xml">
        <DigestMethod Algorithm="http://www.w3.org/2001/04/xmlenc#sha256"/>
        <DigestValue>le17rUFGS80hiwZaHTy0mQ1eWu/d/Ax3uBeSB4fTVbY=</DigestValue>
      </Reference>
      <Reference URI="/xl/worksheets/sheet37.xml?ContentType=application/vnd.openxmlformats-officedocument.spreadsheetml.worksheet+xml">
        <DigestMethod Algorithm="http://www.w3.org/2001/04/xmlenc#sha256"/>
        <DigestValue>mQi3wk2bexFA7zyZhx9wXBeT526fAzfTEt/karhA2JA=</DigestValue>
      </Reference>
      <Reference URI="/xl/worksheets/sheet38.xml?ContentType=application/vnd.openxmlformats-officedocument.spreadsheetml.worksheet+xml">
        <DigestMethod Algorithm="http://www.w3.org/2001/04/xmlenc#sha256"/>
        <DigestValue>eImIykMkjOq2YQv/cufaxX1OcblKHbykqkYyF7B5qj4=</DigestValue>
      </Reference>
      <Reference URI="/xl/worksheets/sheet39.xml?ContentType=application/vnd.openxmlformats-officedocument.spreadsheetml.worksheet+xml">
        <DigestMethod Algorithm="http://www.w3.org/2001/04/xmlenc#sha256"/>
        <DigestValue>FpbHJ0sIqCYmY/zuq5vk5+IjK3aV5xNMafmd47ybPqk=</DigestValue>
      </Reference>
      <Reference URI="/xl/worksheets/sheet4.xml?ContentType=application/vnd.openxmlformats-officedocument.spreadsheetml.worksheet+xml">
        <DigestMethod Algorithm="http://www.w3.org/2001/04/xmlenc#sha256"/>
        <DigestValue>p40z8GNT7lnKA6qhjkfPwOlKaUYK20JtBrrTJWL2vPY=</DigestValue>
      </Reference>
      <Reference URI="/xl/worksheets/sheet40.xml?ContentType=application/vnd.openxmlformats-officedocument.spreadsheetml.worksheet+xml">
        <DigestMethod Algorithm="http://www.w3.org/2001/04/xmlenc#sha256"/>
        <DigestValue>dNf03RVNEvuLNAp8EUK0zr/UNe9D2YqxLtlMNgus7XM=</DigestValue>
      </Reference>
      <Reference URI="/xl/worksheets/sheet41.xml?ContentType=application/vnd.openxmlformats-officedocument.spreadsheetml.worksheet+xml">
        <DigestMethod Algorithm="http://www.w3.org/2001/04/xmlenc#sha256"/>
        <DigestValue>I0eoDV0oHyJb4ehyZhlHDcJtVdESIGaOR3sGGSX1REk=</DigestValue>
      </Reference>
      <Reference URI="/xl/worksheets/sheet42.xml?ContentType=application/vnd.openxmlformats-officedocument.spreadsheetml.worksheet+xml">
        <DigestMethod Algorithm="http://www.w3.org/2001/04/xmlenc#sha256"/>
        <DigestValue>FA+XB7l1T6gTdG9Nl+LPOpGIsbivHvPwedOpKZ0HXqY=</DigestValue>
      </Reference>
      <Reference URI="/xl/worksheets/sheet43.xml?ContentType=application/vnd.openxmlformats-officedocument.spreadsheetml.worksheet+xml">
        <DigestMethod Algorithm="http://www.w3.org/2001/04/xmlenc#sha256"/>
        <DigestValue>tQK6nLlK4CBPcKR6AJhK2lRK3qfxi8lzQ/sYiZvBQkk=</DigestValue>
      </Reference>
      <Reference URI="/xl/worksheets/sheet44.xml?ContentType=application/vnd.openxmlformats-officedocument.spreadsheetml.worksheet+xml">
        <DigestMethod Algorithm="http://www.w3.org/2001/04/xmlenc#sha256"/>
        <DigestValue>rfj7jFxYqoTvA/jSWLoW4+6+hjvii+rSmNWJEUeB6CE=</DigestValue>
      </Reference>
      <Reference URI="/xl/worksheets/sheet45.xml?ContentType=application/vnd.openxmlformats-officedocument.spreadsheetml.worksheet+xml">
        <DigestMethod Algorithm="http://www.w3.org/2001/04/xmlenc#sha256"/>
        <DigestValue>ubS1IgEeKJfr5xAyI+kuAEBRyyxWdBDCdru54JV3EkE=</DigestValue>
      </Reference>
      <Reference URI="/xl/worksheets/sheet46.xml?ContentType=application/vnd.openxmlformats-officedocument.spreadsheetml.worksheet+xml">
        <DigestMethod Algorithm="http://www.w3.org/2001/04/xmlenc#sha256"/>
        <DigestValue>TI1Rl1G0Wne2gvICCyTvRYekM7tdF5ztNt60sXdQbAs=</DigestValue>
      </Reference>
      <Reference URI="/xl/worksheets/sheet47.xml?ContentType=application/vnd.openxmlformats-officedocument.spreadsheetml.worksheet+xml">
        <DigestMethod Algorithm="http://www.w3.org/2001/04/xmlenc#sha256"/>
        <DigestValue>xhPvAPh9/VR13hLDyenZ5PVv1WSeNQPgKoN464X2ksM=</DigestValue>
      </Reference>
      <Reference URI="/xl/worksheets/sheet48.xml?ContentType=application/vnd.openxmlformats-officedocument.spreadsheetml.worksheet+xml">
        <DigestMethod Algorithm="http://www.w3.org/2001/04/xmlenc#sha256"/>
        <DigestValue>ESKbEd0gSH4tERRW/suQwV7lwwrAxn9xF4LFFU9b7qk=</DigestValue>
      </Reference>
      <Reference URI="/xl/worksheets/sheet49.xml?ContentType=application/vnd.openxmlformats-officedocument.spreadsheetml.worksheet+xml">
        <DigestMethod Algorithm="http://www.w3.org/2001/04/xmlenc#sha256"/>
        <DigestValue>SZlIzl1BMSgKsWsIT40KNUl2B5GCsJgrYBl4WchXJV0=</DigestValue>
      </Reference>
      <Reference URI="/xl/worksheets/sheet5.xml?ContentType=application/vnd.openxmlformats-officedocument.spreadsheetml.worksheet+xml">
        <DigestMethod Algorithm="http://www.w3.org/2001/04/xmlenc#sha256"/>
        <DigestValue>c62PV2fYO32SFR7oqFnLkCbqIB84havrLD0jSRHLSbw=</DigestValue>
      </Reference>
      <Reference URI="/xl/worksheets/sheet50.xml?ContentType=application/vnd.openxmlformats-officedocument.spreadsheetml.worksheet+xml">
        <DigestMethod Algorithm="http://www.w3.org/2001/04/xmlenc#sha256"/>
        <DigestValue>5Glq7ooxRPivSFv343IzvSz8HlkBZUUo/+21QNrT/88=</DigestValue>
      </Reference>
      <Reference URI="/xl/worksheets/sheet51.xml?ContentType=application/vnd.openxmlformats-officedocument.spreadsheetml.worksheet+xml">
        <DigestMethod Algorithm="http://www.w3.org/2001/04/xmlenc#sha256"/>
        <DigestValue>vZ9yOl2f9/u65puxstnjYYNX0iigFZikCrpbCclqmzc=</DigestValue>
      </Reference>
      <Reference URI="/xl/worksheets/sheet52.xml?ContentType=application/vnd.openxmlformats-officedocument.spreadsheetml.worksheet+xml">
        <DigestMethod Algorithm="http://www.w3.org/2001/04/xmlenc#sha256"/>
        <DigestValue>UYW4mo68m2QDqxXOFtdpvLTHYi7WIe+2TbnE/EgsG4I=</DigestValue>
      </Reference>
      <Reference URI="/xl/worksheets/sheet53.xml?ContentType=application/vnd.openxmlformats-officedocument.spreadsheetml.worksheet+xml">
        <DigestMethod Algorithm="http://www.w3.org/2001/04/xmlenc#sha256"/>
        <DigestValue>1w1CBOV2fUyDAxH3Z9mkB7R//XMX85b95QKJgeov/SI=</DigestValue>
      </Reference>
      <Reference URI="/xl/worksheets/sheet54.xml?ContentType=application/vnd.openxmlformats-officedocument.spreadsheetml.worksheet+xml">
        <DigestMethod Algorithm="http://www.w3.org/2001/04/xmlenc#sha256"/>
        <DigestValue>obN8FsdyMtxWPTPS1iFa8Iyb/uTJTcHF3ympow7TEUA=</DigestValue>
      </Reference>
      <Reference URI="/xl/worksheets/sheet55.xml?ContentType=application/vnd.openxmlformats-officedocument.spreadsheetml.worksheet+xml">
        <DigestMethod Algorithm="http://www.w3.org/2001/04/xmlenc#sha256"/>
        <DigestValue>VzV4fkTAeBq8tcKUhEGW2sS01pLPlIt3R18rHhh2bgk=</DigestValue>
      </Reference>
      <Reference URI="/xl/worksheets/sheet6.xml?ContentType=application/vnd.openxmlformats-officedocument.spreadsheetml.worksheet+xml">
        <DigestMethod Algorithm="http://www.w3.org/2001/04/xmlenc#sha256"/>
        <DigestValue>CEADmY3sEBwbWk2oFHze6Utbg4yoh0Fq2TLvT3k+GNQ=</DigestValue>
      </Reference>
      <Reference URI="/xl/worksheets/sheet7.xml?ContentType=application/vnd.openxmlformats-officedocument.spreadsheetml.worksheet+xml">
        <DigestMethod Algorithm="http://www.w3.org/2001/04/xmlenc#sha256"/>
        <DigestValue>IloG5XAe2lp/E2QFwq/OeWlwBZoJI8zELY1OiYQthYA=</DigestValue>
      </Reference>
      <Reference URI="/xl/worksheets/sheet8.xml?ContentType=application/vnd.openxmlformats-officedocument.spreadsheetml.worksheet+xml">
        <DigestMethod Algorithm="http://www.w3.org/2001/04/xmlenc#sha256"/>
        <DigestValue>CaoHwkC6mviVjWc1ZX2PrKZvd4i84yX6v7IE+zJWqEA=</DigestValue>
      </Reference>
      <Reference URI="/xl/worksheets/sheet9.xml?ContentType=application/vnd.openxmlformats-officedocument.spreadsheetml.worksheet+xml">
        <DigestMethod Algorithm="http://www.w3.org/2001/04/xmlenc#sha256"/>
        <DigestValue>wPOEVdy3H4574k1zxuBz47PcuU0gfh9ki2VagZbpv40=</DigestValue>
      </Reference>
    </Manifest>
    <SignatureProperties>
      <SignatureProperty Id="idSignatureTime" Target="#idPackageSignature">
        <mdssi:SignatureTime xmlns:mdssi="http://schemas.openxmlformats.org/package/2006/digital-signature">
          <mdssi:Format>YYYY-MM-DDThh:mm:ssTZD</mdssi:Format>
          <mdssi:Value>2023-08-16T22:42:50Z</mdssi:Value>
        </mdssi:SignatureTime>
      </SignatureProperty>
    </SignatureProperties>
  </Object>
  <Object Id="idOfficeObject">
    <SignatureProperties>
      <SignatureProperty Id="idOfficeV1Details" Target="#idPackageSignature">
        <SignatureInfoV1 xmlns="http://schemas.microsoft.com/office/2006/digsig">
          <SetupID>{26724D19-925B-49DC-88BC-AD404CD430AD}</SetupID>
          <SignatureText>Franklin Boccia</SignatureText>
          <SignatureImage/>
          <SignatureComments/>
          <WindowsVersion>10.0</WindowsVersion>
          <OfficeVersion>16.0.16626/25</OfficeVersion>
          <ApplicationVersion>16.0.16626</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2023-08-16T22:42:50Z</xd:SigningTime>
          <xd:SigningCertificate>
            <xd:Cert>
              <xd:CertDigest>
                <DigestMethod Algorithm="http://www.w3.org/2001/04/xmlenc#sha256"/>
                <DigestValue>zWQhL/KdMUYgelzmd/U5perTkf3qnYaisnF/MS2VWL8=</DigestValue>
              </xd:CertDigest>
              <xd:IssuerSerial>
                <X509IssuerName>CN=CA-CODE100 S.A., C=PY, O=CODE100 S.A., SERIALNUMBER=RUC 80080610-7</X509IssuerName>
                <X509SerialNumber>2051668825041901395794404809876517905531717811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IMBAAC5AAAAAAAAAAAAAAAsJgAAWxIAACBFTUYAAAEA/BsAAKoAAAAGAAAAAAAAAAAAAAAAAAAAVgUAAAADAABYAQAAwgAAAAAAAAAAAAAAAAAAAMA/BQDQ9QIACgAAABAAAAAAAAAAAAAAAEsAAAAQAAAAAAAAAAUAAAAeAAAAGAAAAAAAAAAAAAAAhAEAALoAAAAnAAAAGAAAAAEAAAAAAAAAAAAAAAAAAAAlAAAADAAAAAEAAABMAAAAZAAAAAAAAAAAAAAAgwEAALkAAAAAAAAAAAAAAIQBAAC6AAAAIQDwAAAAAAAAAAAAAACAPwAAAAAAAAAAAACAPwAAAAAAAAAAAAAAAAAAAAAAAAAAAAAAAAAAAAAAAAAAJQAAAAwAAAAAAACAKAAAAAwAAAABAAAAJwAAABgAAAABAAAAAAAAAP///wAAAAAAJQAAAAwAAAABAAAATAAAAGQAAAAAAAAAAAAAAP8AAAC5AAAAAAAAAAAAAAAAAQAAugAAACEA8AAAAAAAAAAAAAAAgD8AAAAAAAAAAAAAgD8AAAAAAAAAAAAAAAAAAAAAAAAAAAAAAAAAAAAAAAAAACUAAAAMAAAAAAAAgCgAAAAMAAAAAQAAACcAAAAYAAAAAQAAAAAAAADw8PAAAAAAACUAAAAMAAAAAQAAAEwAAABkAAAAAAAAAAAAAACDAQAAuQAAAAAAAAAAAAAAhAEAALoAAAAhAPAAAAAAAAAAAAAAAIA/AAAAAAAAAAAAAIA/AAAAAAAAAAAAAAAAAAAAAAAAAAAAAAAAAAAAAAAAAAAlAAAADAAAAAAAAIAoAAAADAAAAAEAAAAnAAAAGAAAAAEAAAAAAAAA8PDwAAAAAAAlAAAADAAAAAEAAABMAAAAZAAAAAAAAAAAAAAAgwEAALkAAAAAAAAAAAAAAIQBAAC6AAAAIQDwAAAAAAAAAAAAAACAPwAAAAAAAAAAAACAPwAAAAAAAAAAAAAAAAAAAAAAAAAAAAAAAAAAAAAAAAAAJQAAAAwAAAAAAACAKAAAAAwAAAABAAAAJwAAABgAAAABAAAAAAAAAPDw8AAAAAAAJQAAAAwAAAABAAAATAAAAGQAAAAAAAAAAAAAAIMBAAC5AAAAAAAAAAAAAACEAQAAugAAACEA8AAAAAAAAAAAAAAAgD8AAAAAAAAAAAAAgD8AAAAAAAAAAAAAAAAAAAAAAAAAAAAAAAAAAAAAAAAAACUAAAAMAAAAAAAAgCgAAAAMAAAAAQAAACcAAAAYAAAAAQAAAAAAAADw8PAAAAAAACUAAAAMAAAAAQAAAEwAAABkAAAAAAAAAAAAAACDAQAAuQAAAAAAAAAAAAAAhAEAALoAAAAhAPAAAAAAAAAAAAAAAIA/AAAAAAAAAAAAAIA/AAAAAAAAAAAAAAAAAAAAAAAAAAAAAAAAAAAAAAAAAAAlAAAADAAAAAAAAIAoAAAADAAAAAEAAAAnAAAAGAAAAAEAAAAAAAAA////AAAAAAAlAAAADAAAAAEAAABMAAAAZAAAAAAAAAAAAAAAgwEAALkAAAAAAAAAAAAAAIQBAAC6AAAAIQDwAAAAAAAAAAAAAACAPwAAAAAAAAAAAACAPwAAAAAAAAAAAAAAAAAAAAAAAAAAAAAAAAAAAAAAAAAAJQAAAAwAAAAAAACAKAAAAAwAAAABAAAAJwAAABgAAAABAAAAAAAAAP///wAAAAAAJQAAAAwAAAABAAAATAAAAGQAAAAAAAAAAAAAAIMBAAC5AAAAAAAAAAAAAACEAQAAugAAACEA8AAAAAAAAAAAAAAAgD8AAAAAAAAAAAAAgD8AAAAAAAAAAAAAAAAAAAAAAAAAAAAAAAAAAAAAAAAAACUAAAAMAAAAAAAAgCgAAAAMAAAAAQAAACcAAAAYAAAAAQAAAAAAAAD///8AAAAAACUAAAAMAAAAAQAAAEwAAABkAAAAAAAAAAMAAAD/AAAAGQAAAAAAAAADAAAAAAEAABcAAAAhAPAAAAAAAAAAAAAAAIA/AAAAAAAAAAAAAIA/AAAAAAAAAAAAAAAAAAAAAAAAAAAAAAAAAAAAAAAAAAAlAAAADAAAAAAAAIAoAAAADAAAAAEAAAAnAAAAGAAAAAEAAAAAAAAA////AAAAAAAlAAAADAAAAAEAAABMAAAAZAAAAKoAAAAEAAAA9gAAABgAAACqAAAABA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KoAAAAEAAAA9wAAABkAAAAlAAAADAAAAAEAAABUAAAAhAAAAKsAAAAEAAAA9QAAABgAAAABAAAA0XbJQVUVykGrAAAABAAAAAkAAABMAAAAAAAAAAAAAAAAAAAA//////////9gAAAAMQA2AC8AOAAvADIAMAAyADMAAAAJAAAACQAAAAYAAAAJAAAABgAAAAkAAAAJAAAACQAAAAkAAABLAAAAQAAAADAAAAAFAAAAIAAAAAEAAAABAAAAEAAAAAAAAAAAAAAAhAEAALoAAAAAAAAAAAAAAIQBAAC6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wAAAAAAAABIAAAAIQDwAAAAAAAAAAAAAACAPwAAAAAAAAAAAACAPwAAAAAAAAAAAAAAAAAAAAAAAAAAAAAAAAAAAAAAAAAAJQAAAAwAAAAAAACAKAAAAAwAAAADAAAAJwAAABgAAAADAAAAAAAAAAAAAAAAAAAAJQAAAAwAAAADAAAATAAAAGQAAAAAAAAAAAAAAP//////////AAAAAB8AAAAAAQAAAAAAACEA8AAAAAAAAAAAAAAAgD8AAAAAAAAAAAAAgD8AAAAAAAAAAAAAAAAAAAAAAAAAAAAAAAAAAAAAAAAAACUAAAAMAAAAAAAAgCgAAAAMAAAAAwAAACcAAAAYAAAAAwAAAAAAAAAAAAAAAAAAACUAAAAMAAAAAwAAAEwAAABkAAAAAAAAAAAAAAD//////////wABAAAfAAAAAAAAAEgAAAAhAPAAAAAAAAAAAAAAAIA/AAAAAAAAAAAAAIA/AAAAAAAAAAAAAAAAAAAAAAAAAAAAAAAAAAAAAAAAAAAlAAAADAAAAAAAAIAoAAAADAAAAAMAAAAnAAAAGAAAAAMAAAAAAAAAAAAAAAAAAAAlAAAADAAAAAMAAABMAAAAZAAAAAAAAABnAAAA/wAAAGgAAAAAAAAAZwAAAAABAAACAAAAIQDwAAAAAAAAAAAAAACAPwAAAAAAAAAAAACAPwAAAAAAAAAAAAAAAAAAAAAAAAAAAAAAAAAAAAAAAAAAJQAAAAwAAAAAAACAKAAAAAwAAAADAAAAJwAAABgAAAADAAAAAAAAAP///wAAAAAAJQAAAAwAAAADAAAATAAAAGQAAAAAAAAAHwAAAP8AAABmAAAAAAAAAB8AAAAAAQAASAAAACEA8AAAAAAAAAAAAAAAgD8AAAAAAAAAAAAAgD8AAAAAAAAAAAAAAAAAAAAAAAAAAAAAAAAAAAAAAAAAACUAAAAMAAAAAAAAgCgAAAAMAAAAAwAAACcAAAAYAAAAAwAAAAAAAAD///8AAAAAACUAAAAMAAAAAwAAAEwAAABkAAAACQAAADIAAAApAAAAZgAAAAkAAAAyAAAAIQAAADUAAAAhAPAAAAAAAAAAAAAAAIA/AAAAAAAAAAAAAIA/AAAAAAAAAAAAAAAAAAAAAAAAAAAAAAAAAAAAAAAAAAAlAAAADAAAAAAAAIAoAAAADAAAAAMAAABSAAAAcAEAAAMAAADR////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DIAAAAoAAAAZgAAAAEAAADRdslBVRXKQQoAAABnAAAAAQAAAEwAAAAEAAAACQAAADIAAAAqAAAAZwAAAFAAAABYAAAAHwAAABYAAAAMAAAAAAAAACUAAAAMAAAAAgAAACcAAAAYAAAABAAAAAAAAAD///8AAAAAACUAAAAMAAAABAAAAEwAAABkAAAAMwAAACIAAAD2AAAAZgAAADMAAAAiAAAAxAAAAEUAAAAhAPAAAAAAAAAAAAAAAIA/AAAAAAAAAAAAAIA/AAAAAAAAAAAAAAAAAAAAAAAAAAAAAAAAAAAAAAAAAAAlAAAADAAAAAAAAIAoAAAADAAAAAQAAAAnAAAAGAAAAAQAAAAAAAAA////AAAAAAAlAAAADAAAAAQAAABMAAAAZAAAADMAAAAiAAAA9gAAAGMAAAAzAAAAIgAAAMQAAABCAAAAIQDwAAAAAAAAAAAAAACAPwAAAAAAAAAAAACAPwAAAAAAAAAAAAAAAAAAAAAAAAAAAAAAAAAAAAAAAAAAJQAAAAwAAAAAAACAKAAAAAwAAAAEAAAAJwAAABgAAAAEAAAAAAAAAP///wAAAAAAJQAAAAwAAAAEAAAATAAAAGQAAAAzAAAARQAAAMwAAABjAAAAMwAAAEUAAACaAAAAHwAAACEA8AAAAAAAAAAAAAAAgD8AAAAAAAAAAAAAgD8AAAAAAAAAAAAAAAAAAAAAAAAAAAAAAAAAAAAAAAAAACUAAAAMAAAAAAAAgCgAAAAMAAAABAAAAFIAAABwAQAABAAAAOn///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zAAAARQAAAM0AAABkAAAAJQAAAAwAAAAEAAAAVAAAAKgAAAA0AAAARQAAAMsAAABjAAAAAQAAANF2yUFVFcpBNAAAAEUAAAAPAAAATAAAAAAAAAAAAAAAAAAAAP//////////bAAAAEYAcgBhAG4AawBsAGkAbgAgAEIAbwBjAGMAaQBhAAAACwAAAAgAAAAMAAAADQAAAAsAAAAGAAAABgAAAA0AAAAGAAAADQAAAA0AAAALAAAACwAAAAYAAAAMAAAASwAAAEAAAAAwAAAABQAAACAAAAABAAAAAQAAABAAAAAAAAAAAAAAAIQBAAC6AAAAAAAAAAAAAACEAQAAugAAACUAAAAMAAAAAgAAACcAAAAYAAAABQAAAAAAAAD///8AAAAAACUAAAAMAAAABQAAAEwAAABkAAAAAAAAAG4AAACDAQAAtgAAAAAAAABuAAAAhAEAAEkAAAAhAPAAAAAAAAAAAAAAAIA/AAAAAAAAAAAAAIA/AAAAAAAAAAAAAAAAAAAAAAAAAAAAAAAAAAAAAAAAAAAlAAAADAAAAAAAAIAoAAAADAAAAAUAAAAnAAAAGAAAAAUAAAAAAAAA////AAAAAAAlAAAADAAAAAUAAABMAAAAZAAAAAkAAABuAAAA/wAAAIIAAAAJAAAAbgAAAPcAAAAVAAAAIQDwAAAAAAAAAAAAAACAPwAAAAAAAAAAAACAPwAAAAAAAAAAAAAAAAAAAAAAAAAAAAAAAAAAAAAAAAAAJQAAAAwAAAAAAACAKAAAAAwAAAAFAAAAJQAAAAwAAAABAAAAGAAAAAwAAAAAAAAAEgAAAAwAAAABAAAAHgAAABgAAAAJAAAAbgAAAAABAACDAAAAJQAAAAwAAAABAAAAVAAAAKgAAAAKAAAAbgAAAHEAAACCAAAAAQAAANF2yUFVFcpBCgAAAG4AAAAPAAAATAAAAAAAAAAAAAAAAAAAAP//////////bAAAAEYAcgBhAG4AawBsAGkAbgAgAEIAbwBjAGMAaQBhAAAACAAAAAYAAAAIAAAACQAAAAgAAAAEAAAABAAAAAkAAAAEAAAACQAAAAkAAAAHAAAABwAAAAQAAAAIAAAASwAAAEAAAAAwAAAABQAAACAAAAABAAAAAQAAABAAAAAAAAAAAAAAAIQBAAC6AAAAAAAAAAAAAACEAQAAugAAACUAAAAMAAAAAgAAACcAAAAYAAAABQAAAAAAAAD///8AAAAAACUAAAAMAAAABQAAAEwAAABkAAAACQAAAIgAAAD/AAAAnAAAAAkAAACIAAAA9wAAABUAAAAhAPAAAAAAAAAAAAAAAIA/AAAAAAAAAAAAAIA/AAAAAAAAAAAAAAAAAAAAAAAAAAAAAAAAAAAAAAAAAAAlAAAADAAAAAAAAIAoAAAADAAAAAUAAAAlAAAADAAAAAEAAAAYAAAADAAAAAAAAAASAAAADAAAAAEAAAAeAAAAGAAAAAkAAACIAAAAAAEAAJ0AAAAlAAAADAAAAAEAAABUAAAAwAAAAAoAAACIAAAAlgAAAJwAAAABAAAA0XbJQVUVykEKAAAAiAAAABMAAABMAAAAAAAAAAAAAAAAAAAA//////////90AAAAUgBlAHAAcgBlAHMAZQBuAHQAYQBuAHQAZQAgAEwAZQBnAGEAbAAAAAoAAAAIAAAACQAAAAYAAAAIAAAABwAAAAgAAAAJAAAABQAAAAgAAAAJAAAABQAAAAgAAAAEAAAACAAAAAgAAAAJAAAACAAAAAQAAABLAAAAQAAAADAAAAAFAAAAIAAAAAEAAAABAAAAEAAAAAAAAAAAAAAAhAEAALoAAAAAAAAAAAAAAIQBAAC6AAAAJQAAAAwAAAACAAAAJwAAABgAAAAFAAAAAAAAAP///wAAAAAAJQAAAAwAAAAFAAAATAAAAGQAAAAJAAAAogAAAHoBAAC2AAAACQAAAKIAAAByAQAAFQAAACEA8AAAAAAAAAAAAAAAgD8AAAAAAAAAAAAAgD8AAAAAAAAAAAAAAAAAAAAAAAAAAAAAAAAAAAAAAAAAACUAAAAMAAAAAAAAgCgAAAAMAAAABQAAACUAAAAMAAAAAQAAABgAAAAMAAAAAAAAABIAAAAMAAAAAQAAABYAAAAMAAAAAAAAAFQAAABcAQAACgAAAKIAAAB5AQAAtgAAAAEAAADRdslBVRXKQQoAAACiAAAALQAAAEwAAAAEAAAACQAAAKIAAAB7AQAAtwAAAKgAAABGAGkAcgBtAGEAZABvACAAcABvAHIAOgAgAEYAUgBBAE4ASwBMAEkATgAgAEcARQBSAEEAUgBEAE8AIABCAE8AQwBDAEkAQQAgAFMASQBMAFYARQBJAFIAQQAAAAgAAAAEAAAABgAAAA4AAAAIAAAACQAAAAkAAAAEAAAACQAAAAkAAAAGAAAAAwAAAAQAAAAIAAAACgAAAAoAAAAMAAAACQAAAAgAAAAEAAAADAAAAAQAAAALAAAACAAAAAoAAAAKAAAACgAAAAsAAAAMAAAABAAAAAkAAAAMAAAACgAAAAoAAAAEAAAACgAAAAQAAAAJAAAABAAAAAgAAAAKAAAACAAAAAQAAAAKAAAACgAAABYAAAAMAAAAAAAAACUAAAAMAAAAAgAAAA4AAAAUAAAAAAAAABAAAAAUAAAA</Object>
  <Object Id="idInvalidSigLnImg">AQAAAGwAAAAAAAAAAAAAAIMBAAC5AAAAAAAAAAAAAAAsJgAAWxIAACBFTUYAAAEA/CQAALEAAAAGAAAAAAAAAAAAAAAAAAAAVgUAAAADAABYAQAAwgAAAAAAAAAAAAAAAAAAAMA/BQDQ9QIACgAAABAAAAAAAAAAAAAAAEsAAAAQAAAAAAAAAAUAAAAeAAAAGAAAAAAAAAAAAAAAhAEAALoAAAAnAAAAGAAAAAEAAAAAAAAAAAAAAAAAAAAlAAAADAAAAAEAAABMAAAAZAAAAAAAAAAAAAAAgwEAALkAAAAAAAAAAAAAAIQBAAC6AAAAIQDwAAAAAAAAAAAAAACAPwAAAAAAAAAAAACAPwAAAAAAAAAAAAAAAAAAAAAAAAAAAAAAAAAAAAAAAAAAJQAAAAwAAAAAAACAKAAAAAwAAAABAAAAJwAAABgAAAABAAAAAAAAAP///wAAAAAAJQAAAAwAAAABAAAATAAAAGQAAAAAAAAAAAAAAP8AAAC5AAAAAAAAAAAAAAAAAQAAugAAACEA8AAAAAAAAAAAAAAAgD8AAAAAAAAAAAAAgD8AAAAAAAAAAAAAAAAAAAAAAAAAAAAAAAAAAAAAAAAAACUAAAAMAAAAAAAAgCgAAAAMAAAAAQAAACcAAAAYAAAAAQAAAAAAAADw8PAAAAAAACUAAAAMAAAAAQAAAEwAAABkAAAAAAAAAAAAAACDAQAAuQAAAAAAAAAAAAAAhAEAALoAAAAhAPAAAAAAAAAAAAAAAIA/AAAAAAAAAAAAAIA/AAAAAAAAAAAAAAAAAAAAAAAAAAAAAAAAAAAAAAAAAAAlAAAADAAAAAAAAIAoAAAADAAAAAEAAAAnAAAAGAAAAAEAAAAAAAAA8PDwAAAAAAAlAAAADAAAAAEAAABMAAAAZAAAAAAAAAAAAAAAgwEAALkAAAAAAAAAAAAAAIQBAAC6AAAAIQDwAAAAAAAAAAAAAACAPwAAAAAAAAAAAACAPwAAAAAAAAAAAAAAAAAAAAAAAAAAAAAAAAAAAAAAAAAAJQAAAAwAAAAAAACAKAAAAAwAAAABAAAAJwAAABgAAAABAAAAAAAAAPDw8AAAAAAAJQAAAAwAAAABAAAATAAAAGQAAAAAAAAAAAAAAIMBAAC5AAAAAAAAAAAAAACEAQAAugAAACEA8AAAAAAAAAAAAAAAgD8AAAAAAAAAAAAAgD8AAAAAAAAAAAAAAAAAAAAAAAAAAAAAAAAAAAAAAAAAACUAAAAMAAAAAAAAgCgAAAAMAAAAAQAAACcAAAAYAAAAAQAAAAAAAADw8PAAAAAAACUAAAAMAAAAAQAAAEwAAABkAAAAAAAAAAAAAACDAQAAuQAAAAAAAAAAAAAAhAEAALoAAAAhAPAAAAAAAAAAAAAAAIA/AAAAAAAAAAAAAIA/AAAAAAAAAAAAAAAAAAAAAAAAAAAAAAAAAAAAAAAAAAAlAAAADAAAAAAAAIAoAAAADAAAAAEAAAAnAAAAGAAAAAEAAAAAAAAA////AAAAAAAlAAAADAAAAAEAAABMAAAAZAAAAAAAAAAAAAAAgwEAALkAAAAAAAAAAAAAAIQBAAC6AAAAIQDwAAAAAAAAAAAAAACAPwAAAAAAAAAAAACAPwAAAAAAAAAAAAAAAAAAAAAAAAAAAAAAAAAAAAAAAAAAJQAAAAwAAAAAAACAKAAAAAwAAAABAAAAJwAAABgAAAABAAAAAAAAAP///wAAAAAAJQAAAAwAAAABAAAATAAAAGQAAAAAAAAAAAAAAIMBAAC5AAAAAAAAAAAAAACEAQAAugAAACEA8AAAAAAAAAAAAAAAgD8AAAAAAAAAAAAAgD8AAAAAAAAAAAAAAAAAAAAAAAAAAAAAAAAAAAAAAAAAACUAAAAMAAAAAAAAgCgAAAAMAAAAAQAAACcAAAAYAAAAAQAAAAAAAAD///8AAAAAACUAAAAMAAAAAQAAAEwAAABkAAAAAAAAAAMAAAD/AAAAGQAAAAAAAAADAAAAAAEAABcAAAAhAPAAAAAAAAAAAAAAAIA/AAAAAAAAAAAAAIA/AAAAAAAAAAAAAAAAAAAAAAAAAAAAAAAAAAAAAAAAAAAlAAAADAAAAAAAAIAoAAAADAAAAAEAAAAnAAAAGAAAAAEAAAAAAAAA////AAAAAAAlAAAADAAAAAEAAABMAAAAZAAAAAkAAAADAAAAHwAAABkAAAAJAAAAAwAAABcAAAAXAAAAIQDwAAAAAAAAAAAAAACAPwAAAAAAAAAAAACAPwAAAAAAAAAAAAAAAAAAAAAAAAAAAAAAAAAAAAAAAAAAJQAAAAwAAAAAAACAKAAAAAwAAAABAAAAFQAAAAwAAAADAAAAcgAAADAIAAAKAAAAAwAAAB0AAAAWAAAACgAAAAM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0us8ETE0tRAAAAAAAAAAAAAAAAAAAAAAAAAAAAAAAAExNLUS0us8EAAAAAAAAAAAAAAAAAAAAAAAAAAAAAAAAAAAAAAAAAACQmJqYGBgYcAAAAAAAAAAATE0tRNTfW5hMTS1EAAAAAAAAAAAAAAAAAAAAAExNLUTU31uYTE0tRAAAAAAAAAAAAAAAAAAAAAAAAAAAAAAAAAAAAAAAAAAA4Ojr/QEJC5g4PD0IAAAAAAAAAABMTS1E1N9bmExNLUQAAAAAAAAAAExNLUTU31uYTE0tRAAAAAAAAAAAAAAAAAAAAAAAAAAAAAAAAAAAAAAAAAAAAAAAAODo6/6anp/9FR0f2GBkZbhISElEAAAAAExNLUTU31uYTE0tRExNLUTU31uYTE0tRAAAAAAAAAAAAAAAAAAAAAAAAAAAAAAAAAAAAAAAAAAAAAAAAAAAAADg6Ov/6+vr/x8jI/1NVVfhTVVX4p6en0AAAAAATE0tRNTfW5jU31uYTE0tRAAAAAAAAAAAAAAAAAAAAAAAAAAAAAAAAAAAAAAAAAAAAAAAAAAAAAAAAAAA4Ojr/+vr6//r6+v/l5eX/5eXl/8HBwcUAAAAAExNLUTU31uY1N9bmExNLUQAAAAAAAAAAAAAAAAAAAAAAAAAAAAAAAAAAAAAAAAAAAAAAAAAAAAAAAAAAODo6//r6+v/6+vr/+vr6/8HBwcUAAAAAExNLUTU31uYTE0tRExNLUTU31uYTE0tRAAAAAAAAAAAAAAAAAAAAAAAAAAAAAAAAAAAAAAAAAAAAAAAAAAAAADg6Ov/6+vr/+vr6/8HBwcUAAAAAExNLUTU31uYTE0tRAAAAAAAAAAATE0tRNTfW5hMTS1EAAAAAAAAAAAAAAAAAAAAAAAAAAAAAAAAAAAAAAAAAAAAAAAA4Ojr/+vr6/8HBwcUAAAAAExNLUTU31uYTE0tRAAAAAAAAAAAAAAAAAAAAABMTS1E1N9bmExNLUQAAAAAAAAAAAAAAAAAAAAAAAAAAAAAAAAAAAAAAAAAAODo6/729vf9MTU2CAAAAAC0us8ETE0tRAAAAAEFDQ8QAAAAAAAAAAAAAAAAAAAAAExNLUS0us8EAAAAAAAAAAAAAAAAAAAAAAAAAAAAAAAAAAAAAAAAAADg6Ov9OUFD/tra2+FRUVFYAAAAAAAAAAHd4eOQ4Ojr/AAAAAAAAAAAAAAAAAAAAAAAAAAAAAAAAAAAAAAAAAAAAAAAAAAAAAAAAAAAAAAAAAAAAABUWFmBTVVX45eXl//r6+v/w8PD1VFRUVsHBwcXl5eX/U1VV+BUWFmAAAAAAAAAAAAAAAAAAAAAAAAAAAAAAAAAAAAAAAAAAAAAAAAAAAAAAAAAAAAAAAAA/QEDXsbKy//r6+v/6+vr/+vr6//r6+v/6+vr/+vr6/7Gysv8/QEDXAAAAAAAAAAAAAAAAAAAAAAAAAAAAAAAAAAAAAAAAAAAAAAAAAAAAAAAAAAAAAAAAODo6//r6+v/6+vr/+vr6//r6+v/6+vr/+vr6//r6+v/6+vr/ODo6/wAAAAAAAAAAAAAAAAAAAAAAAAAAAAAAAAAAAAAAAAAAAAAAAAAAAAAAAAAAAAAAADg6Ov/6+vr/+vr6//r6+v/6+vr/+vr6//r6+v/6+vr/+vr6/zg6Ov8AAAAAAAAAAAAAAAAAAAAAAAAAAAAAAAAAAAAAAAAAAAAAAAAAAAAAAAAAAAAAAAA8Pj7isbKy//r6+v/6+vr/+vr6//r6+v/6+vr/+vr6/7Gysv88Pj7iAAAAAAAAAAAAAAAAAAAAAAAAAAAAAAAAAAAAAAAAAAAAAAAAAAAAAAAAAAAAAAAAFRYWYFNVVfjl5eX/+vr6//r6+v/6+vr/+vr6/+Xl5f9TVVX4FRYWYAAAAAAAAAAAAAAAAAAAAAAAAAAAAAAAAAAAAAAAAAAAAAAAAAAAAAAAAAAAAAAAAAAAAAAuMDCxU1VV+LGysv/6+vr/+vr6/7Gysv9TVVX4LjAwsQAAAAAAAAAAAAAAAAAAAAAAAAAAAAAAAAAAAAAAAAAAAAAAAAAAAAAAAAAAAAAAAAAAAAAAAAAAAAAAABUWFmA8Pj7iODo6/zg6Ov88Pj7iFRYWYAAAAAAAAAAAAAAAAAAAAAAAAAAAAAAAAAAAAAAAAAAAAAAAAAAAAAAAAAAAAAAAAAAAAAAAAAAAAAAAAAAAAAAAAAAAAAAAAAAAAAAAAAAAAAAAAAAAAAAAAAAAAAAAAAAAAAAAAAAAAAAAAAAAAAAAAAAAAAAAAAAAAAAnAAAAGAAAAAEAAAAAAAAA////AAAAAAAlAAAADAAAAAEAAABMAAAAZAAAACkAAAAEAAAAlQAAABgAAAApAAAABA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kAAAAEAAAAlgAAABkAAAAlAAAADAAAAAEAAABUAAAAqAAAACoAAAAEAAAAlAAAABgAAAABAAAA0XbJQVUVykEqAAAABAAAAA8AAABMAAAAAAAAAAAAAAAAAAAA//////////9sAAAARgBpAHIAbQBhACAAbgBvACAAdgDhAGwAaQBkAGEAAAAIAAAABAAAAAYAAAAOAAAACAAAAAQAAAAJAAAACQAAAAQAAAAIAAAACAAAAAQAAAAEAAAACQAAAAgAAABLAAAAQAAAADAAAAAFAAAAIAAAAAEAAAABAAAAEAAAAAAAAAAAAAAAhAEAALoAAAAAAAAAAAAAAIQBAAC6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wAAAAAAAABIAAAAIQDwAAAAAAAAAAAAAACAPwAAAAAAAAAAAACAPwAAAAAAAAAAAAAAAAAAAAAAAAAAAAAAAAAAAAAAAAAAJQAAAAwAAAAAAACAKAAAAAwAAAADAAAAJwAAABgAAAADAAAAAAAAAAAAAAAAAAAAJQAAAAwAAAADAAAATAAAAGQAAAAAAAAAAAAAAP//////////AAAAAB8AAAAAAQAAAAAAACEA8AAAAAAAAAAAAAAAgD8AAAAAAAAAAAAAgD8AAAAAAAAAAAAAAAAAAAAAAAAAAAAAAAAAAAAAAAAAACUAAAAMAAAAAAAAgCgAAAAMAAAAAwAAACcAAAAYAAAAAwAAAAAAAAAAAAAAAAAAACUAAAAMAAAAAwAAAEwAAABkAAAAAAAAAAAAAAD//////////wABAAAfAAAAAAAAAEgAAAAhAPAAAAAAAAAAAAAAAIA/AAAAAAAAAAAAAIA/AAAAAAAAAAAAAAAAAAAAAAAAAAAAAAAAAAAAAAAAAAAlAAAADAAAAAAAAIAoAAAADAAAAAMAAAAnAAAAGAAAAAMAAAAAAAAAAAAAAAAAAAAlAAAADAAAAAMAAABMAAAAZAAAAAAAAABnAAAA/wAAAGgAAAAAAAAAZwAAAAABAAACAAAAIQDwAAAAAAAAAAAAAACAPwAAAAAAAAAAAACAPwAAAAAAAAAAAAAAAAAAAAAAAAAAAAAAAAAAAAAAAAAAJQAAAAwAAAAAAACAKAAAAAwAAAADAAAAJwAAABgAAAADAAAAAAAAAP///wAAAAAAJQAAAAwAAAADAAAATAAAAGQAAAAAAAAAHwAAAP8AAABmAAAAAAAAAB8AAAAAAQAASAAAACEA8AAAAAAAAAAAAAAAgD8AAAAAAAAAAAAAgD8AAAAAAAAAAAAAAAAAAAAAAAAAAAAAAAAAAAAAAAAAACUAAAAMAAAAAAAAgCgAAAAMAAAAAwAAACcAAAAYAAAAAwAAAAAAAAD///8AAAAAACUAAAAMAAAAAwAAAEwAAABkAAAACQAAADIAAAApAAAAZgAAAAkAAAAyAAAAIQAAADUAAAAhAPAAAAAAAAAAAAAAAIA/AAAAAAAAAAAAAIA/AAAAAAAAAAAAAAAAAAAAAAAAAAAAAAAAAAAAAAAAAAAlAAAADAAAAAAAAIAoAAAADAAAAAMAAABSAAAAcAEAAAMAAADR////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DIAAAAoAAAAZgAAAAEAAADRdslBVRXKQQoAAABnAAAAAQAAAEwAAAAEAAAACQAAADIAAAAqAAAAZwAAAFAAAABYAAAAHwAAABYAAAAMAAAAAAAAACUAAAAMAAAAAgAAACcAAAAYAAAABAAAAAAAAAD///8AAAAAACUAAAAMAAAABAAAAEwAAABkAAAAMwAAACIAAAD2AAAAZgAAADMAAAAiAAAAxAAAAEUAAAAhAPAAAAAAAAAAAAAAAIA/AAAAAAAAAAAAAIA/AAAAAAAAAAAAAAAAAAAAAAAAAAAAAAAAAAAAAAAAAAAlAAAADAAAAAAAAIAoAAAADAAAAAQAAAAnAAAAGAAAAAQAAAAAAAAA////AAAAAAAlAAAADAAAAAQAAABMAAAAZAAAADMAAAAiAAAA9gAAAGMAAAAzAAAAIgAAAMQAAABCAAAAIQDwAAAAAAAAAAAAAACAPwAAAAAAAAAAAACAPwAAAAAAAAAAAAAAAAAAAAAAAAAAAAAAAAAAAAAAAAAAJQAAAAwAAAAAAACAKAAAAAwAAAAEAAAAJwAAABgAAAAEAAAAAAAAAP///wAAAAAAJQAAAAwAAAAEAAAATAAAAGQAAAAzAAAARQAAAMwAAABjAAAAMwAAAEUAAACaAAAAHwAAACEA8AAAAAAAAAAAAAAAgD8AAAAAAAAAAAAAgD8AAAAAAAAAAAAAAAAAAAAAAAAAAAAAAAAAAAAAAAAAACUAAAAMAAAAAAAAgCgAAAAMAAAABAAAAFIAAABwAQAABAAAAOn///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zAAAARQAAAM0AAABkAAAAJQAAAAwAAAAEAAAAVAAAAKgAAAA0AAAARQAAAMsAAABjAAAAAQAAANF2yUFVFcpBNAAAAEUAAAAPAAAATAAAAAAAAAAAAAAAAAAAAP//////////bAAAAEYAcgBhAG4AawBsAGkAbgAgAEIAbwBjAGMAaQBhAAAACwAAAAgAAAAMAAAADQAAAAsAAAAGAAAABgAAAA0AAAAGAAAADQAAAA0AAAALAAAACwAAAAYAAAAMAAAASwAAAEAAAAAwAAAABQAAACAAAAABAAAAAQAAABAAAAAAAAAAAAAAAIQBAAC6AAAAAAAAAAAAAACEAQAAugAAACUAAAAMAAAAAgAAACcAAAAYAAAABQAAAAAAAAD///8AAAAAACUAAAAMAAAABQAAAEwAAABkAAAAAAAAAG4AAACDAQAAtgAAAAAAAABuAAAAhAEAAEkAAAAhAPAAAAAAAAAAAAAAAIA/AAAAAAAAAAAAAIA/AAAAAAAAAAAAAAAAAAAAAAAAAAAAAAAAAAAAAAAAAAAlAAAADAAAAAAAAIAoAAAADAAAAAUAAAAnAAAAGAAAAAUAAAAAAAAA////AAAAAAAlAAAADAAAAAUAAABMAAAAZAAAAAkAAABuAAAA/wAAAIIAAAAJAAAAbgAAAPcAAAAVAAAAIQDwAAAAAAAAAAAAAACAPwAAAAAAAAAAAACAPwAAAAAAAAAAAAAAAAAAAAAAAAAAAAAAAAAAAAAAAAAAJQAAAAwAAAAAAACAKAAAAAwAAAAFAAAAJQAAAAwAAAABAAAAGAAAAAwAAAAAAAAAEgAAAAwAAAABAAAAHgAAABgAAAAJAAAAbgAAAAABAACDAAAAJQAAAAwAAAABAAAAVAAAAKgAAAAKAAAAbgAAAHEAAACCAAAAAQAAANF2yUFVFcpBCgAAAG4AAAAPAAAATAAAAAAAAAAAAAAAAAAAAP//////////bAAAAEYAcgBhAG4AawBsAGkAbgAgAEIAbwBjAGMAaQBhAAAACAAAAAYAAAAIAAAACQAAAAgAAAAEAAAABAAAAAkAAAAEAAAACQAAAAkAAAAHAAAABwAAAAQAAAAIAAAASwAAAEAAAAAwAAAABQAAACAAAAABAAAAAQAAABAAAAAAAAAAAAAAAIQBAAC6AAAAAAAAAAAAAACEAQAAugAAACUAAAAMAAAAAgAAACcAAAAYAAAABQAAAAAAAAD///8AAAAAACUAAAAMAAAABQAAAEwAAABkAAAACQAAAIgAAAD/AAAAnAAAAAkAAACIAAAA9wAAABUAAAAhAPAAAAAAAAAAAAAAAIA/AAAAAAAAAAAAAIA/AAAAAAAAAAAAAAAAAAAAAAAAAAAAAAAAAAAAAAAAAAAlAAAADAAAAAAAAIAoAAAADAAAAAUAAAAlAAAADAAAAAEAAAAYAAAADAAAAAAAAAASAAAADAAAAAEAAAAeAAAAGAAAAAkAAACIAAAAAAEAAJ0AAAAlAAAADAAAAAEAAABUAAAAwAAAAAoAAACIAAAAlgAAAJwAAAABAAAA0XbJQVUVykEKAAAAiAAAABMAAABMAAAAAAAAAAAAAAAAAAAA//////////90AAAAUgBlAHAAcgBlAHMAZQBuAHQAYQBuAHQAZQAgAEwAZQBnAGEAbAAAAAoAAAAIAAAACQAAAAYAAAAIAAAABwAAAAgAAAAJAAAABQAAAAgAAAAJAAAABQAAAAgAAAAEAAAACAAAAAgAAAAJAAAACAAAAAQAAABLAAAAQAAAADAAAAAFAAAAIAAAAAEAAAABAAAAEAAAAAAAAAAAAAAAhAEAALoAAAAAAAAAAAAAAIQBAAC6AAAAJQAAAAwAAAACAAAAJwAAABgAAAAFAAAAAAAAAP///wAAAAAAJQAAAAwAAAAFAAAATAAAAGQAAAAJAAAAogAAAHoBAAC2AAAACQAAAKIAAAByAQAAFQAAACEA8AAAAAAAAAAAAAAAgD8AAAAAAAAAAAAAgD8AAAAAAAAAAAAAAAAAAAAAAAAAAAAAAAAAAAAAAAAAACUAAAAMAAAAAAAAgCgAAAAMAAAABQAAACUAAAAMAAAAAQAAABgAAAAMAAAAAAAAABIAAAAMAAAAAQAAABYAAAAMAAAAAAAAAFQAAABcAQAACgAAAKIAAAB5AQAAtgAAAAEAAADRdslBVRXKQQoAAACiAAAALQAAAEwAAAAEAAAACQAAAKIAAAB7AQAAtwAAAKgAAABGAGkAcgBtAGEAZABvACAAcABvAHIAOgAgAEYAUgBBAE4ASwBMAEkATgAgAEcARQBSAEEAUgBEAE8AIABCAE8AQwBDAEkAQQAgAFMASQBMAFYARQBJAFIAQQAAAAgAAAAEAAAABgAAAA4AAAAIAAAACQAAAAkAAAAEAAAACQAAAAkAAAAGAAAAAwAAAAQAAAAIAAAACgAAAAoAAAAMAAAACQAAAAgAAAAEAAAADAAAAAQAAAALAAAACAAAAAoAAAAKAAAACgAAAAsAAAAMAAAABAAAAAkAAAAMAAAACgAAAAoAAAAEAAAACgAAAAQAAAAJAAAABAAAAAgAAAAKAAAACAAAAAQAAAAKAAAACg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Dzun3AdziLDVaPG9UFvazks3+Tta2ZjoRFye8rs+Fz4=</DigestValue>
    </Reference>
    <Reference Type="http://www.w3.org/2000/09/xmldsig#Object" URI="#idOfficeObject">
      <DigestMethod Algorithm="http://www.w3.org/2001/04/xmlenc#sha256"/>
      <DigestValue>UaaRqMqhG7VwYGoJMPHqqqo8mwxfB4761WJW05w9gnU=</DigestValue>
    </Reference>
    <Reference Type="http://uri.etsi.org/01903#SignedProperties" URI="#idSignedProperties">
      <Transforms>
        <Transform Algorithm="http://www.w3.org/TR/2001/REC-xml-c14n-20010315"/>
      </Transforms>
      <DigestMethod Algorithm="http://www.w3.org/2001/04/xmlenc#sha256"/>
      <DigestValue>m2AgAGO4QupDzKtJL6WNQ269kqveVo0xfB06rUqHz68=</DigestValue>
    </Reference>
    <Reference Type="http://www.w3.org/2000/09/xmldsig#Object" URI="#idValidSigLnImg">
      <DigestMethod Algorithm="http://www.w3.org/2001/04/xmlenc#sha256"/>
      <DigestValue>FLkBE6NHgi+sUDkP9owu4Tz0Kt7EGjeR6QfS8SdgM38=</DigestValue>
    </Reference>
    <Reference Type="http://www.w3.org/2000/09/xmldsig#Object" URI="#idInvalidSigLnImg">
      <DigestMethod Algorithm="http://www.w3.org/2001/04/xmlenc#sha256"/>
      <DigestValue>l6X/YN8r/dvURk7WPFKJN1NxhNWvdK017/PXRfWSHOs=</DigestValue>
    </Reference>
  </SignedInfo>
  <SignatureValue>we5nLCWpGL2pN+2yizNh0fUBeXZfGUuq9hoPrGnUg8KU5b8TSpddGnsyK5zaq2pGpymq9L7mpH6Z
4j1xo/AWnPSIR2ZDJW7iFQ5aFxEgl0Iq9EYU3KuqznBxZ1b/KaVFChKM4uFToyREe0Jw1fwkOHgX
0jtcnKRvjVmu7kGD7xWLOiDfvDorXCzdunYCGr+4NHWbHPv2XC0kSWe77zN2U/Q9910bUBlUg3tn
+n5fhnydYplrsy98NOti5hKk4Q27Z86pzaT16OLxI+plh/c1BcK9xojXNlA3zii4erMm/1/LcAVp
s8cuLZ7chNBitzhRi+wrCsKeWZilT5BZLs2vUw==</SignatureValue>
  <KeyInfo>
    <X509Data>
      <X509Certificate>MIID8jCCAtqgAwIBAgIQKDg6L4+j06JP5Z8R35D2IjANBgkqhkiG9w0BAQsFADB4MXYwEQYKCZImiZPyLGQBGRYDbmV0MBUGCgmSJomT8ixkARkWB3dpbmRvd3MwHQYDVQQDExZNUy1Pcmdhbml6YXRpb24tQWNjZXNzMCsGA1UECxMkODJkYmFjYTQtM2U4MS00NmNhLTljNzMtMDk1MGMxZWFjYTk3MB4XDTIzMDYxMTEyMzcwNFoXDTMzMDYxMTEzMDcwNFowLzEtMCsGA1UEAxMkYmE5ZGM5NjMtYjA2ZC00YjEyLWJhYmUtYjJiNzM1ZTVmYzAxMIIBIjANBgkqhkiG9w0BAQEFAAOCAQ8AMIIBCgKCAQEA1o/2HR7cpZeawOjBbBNszqk9nVaahPS0ZWn0MGjefIIWXI8Z6QHh5VnBV1aAbD3LH4VSX5RlUiSERyerpx/HLF6S9h+NYFUd3tnfKKHo+oTLPHzFZduZ7cz3p6WcjJU0I2N0WqSajrUZNvxY1w0rFYzJfquDGJRpamR397lCr2dE3FAMvVyMHVBjG0krguhyCQVEDlxcCRHgRF2Fiz4FfAs7RbEOSOy/gvoc7BZGGXM4yjomnkdfT8Y4kqgWzp1rH35nYoGmjXl6FGGDyJfqlRd1JbHZwWVY/xPi6NmxGd2ElFHgZWu9U4Xz6In8qUh8Lc6vzhs1q0DoYs7Z8vsqhQIDAQABo4HAMIG9MAwGA1UdEwEB/wQCMAAwFgYDVR0lAQH/BAwwCgYIKwYBBQUHAwIwIgYLKoZIhvcUAQWCHAIEEwSBEGPJnbptsBJLur6ytzXl/AEwIgYLKoZIhvcUAQWCHAMEEwSBEC6qxniClEdNsRxQYBymK78wIgYLKoZIhvcUAQWCHAUEEwSBEKlB9tAx93dJmYrPdAs/jl4wFAYLKoZIhvcUAQWCHAgEBQSBAlNBMBMGCyqGSIb3FAEFghwHBAQEgQEwMA0GCSqGSIb3DQEBCwUAA4IBAQA3NOzJhS+HfC5QeADyzLlSUHGzgwHVF6ssMie9o1AtX2z/FR+o6vf56k/qzJZ38VSabz17tUntyX3wG9v3uUjAZCDfzBYny71YF8R91SFKmTbmK5ulgtmms91jBbcZGdAC45DBGpj0VIKvWEcozHF50Fj2bFzJkdn2vGw/uNH/zVdcYcR8DAEB92U2n76GOJ/iCCzhm5NlXwol60xaoSq0OARbgeWTdFVPrWTaR2/Z7HtmG9UrAEReSUpMu5on+sTB4Hysq48eFSPdts3xYeNoKuL+jzUslH/LCWc2Z8c/2r6K5araVpGNChveTlcVupyGgM6zwt9K6/H9sRMBGRt2</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24"/>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125"/>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131"/>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Transform>
          <Transform Algorithm="http://www.w3.org/TR/2001/REC-xml-c14n-20010315"/>
        </Transforms>
        <DigestMethod Algorithm="http://www.w3.org/2001/04/xmlenc#sha256"/>
        <DigestValue>T8VZdKHG8E0phI8C7w4AZIFEAx26VFSRJ8HRcXptWI0=</DigestValue>
      </Reference>
      <Reference URI="/xl/calcChain.xml?ContentType=application/vnd.openxmlformats-officedocument.spreadsheetml.calcChain+xml">
        <DigestMethod Algorithm="http://www.w3.org/2001/04/xmlenc#sha256"/>
        <DigestValue>AHQU4Bc/jDvQYyScimLLNWWmHTmy51ft/vourR9SB+c=</DigestValue>
      </Reference>
      <Reference URI="/xl/comments1.xml?ContentType=application/vnd.openxmlformats-officedocument.spreadsheetml.comments+xml">
        <DigestMethod Algorithm="http://www.w3.org/2001/04/xmlenc#sha256"/>
        <DigestValue>6uLI7I06f8hpQUEYWdyU3RzLznWvQQRvZmn/HPxpMI4=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J2BAgzEtgHZvJLT6Z8wBZSKIOSgDyh8bTQWrBE/grlI=</DigestValue>
      </Reference>
      <Reference URI="/xl/drawings/drawing1.xml?ContentType=application/vnd.openxmlformats-officedocument.drawing+xml">
        <DigestMethod Algorithm="http://www.w3.org/2001/04/xmlenc#sha256"/>
        <DigestValue>VbZkqpR1U/B6CopVszKaUpxZa6r4kP9YKQL6Zb3ih0Q=</DigestValue>
      </Reference>
      <Reference URI="/xl/drawings/drawing10.xml?ContentType=application/vnd.openxmlformats-officedocument.drawing+xml">
        <DigestMethod Algorithm="http://www.w3.org/2001/04/xmlenc#sha256"/>
        <DigestValue>BXZiIL6I++F0QyS4nAp/gUBJ5hg6aGwlcd4uH/qDzBQ=</DigestValue>
      </Reference>
      <Reference URI="/xl/drawings/drawing11.xml?ContentType=application/vnd.openxmlformats-officedocument.drawing+xml">
        <DigestMethod Algorithm="http://www.w3.org/2001/04/xmlenc#sha256"/>
        <DigestValue>wpyivELlodkYCDJh52qQ417fyk2m497cGfsGGkEdKOA=</DigestValue>
      </Reference>
      <Reference URI="/xl/drawings/drawing12.xml?ContentType=application/vnd.openxmlformats-officedocument.drawing+xml">
        <DigestMethod Algorithm="http://www.w3.org/2001/04/xmlenc#sha256"/>
        <DigestValue>5N3FG2RVpvTgF+fvJqQhwaszeSS5xgMkqZ6Cz2NSjH4=</DigestValue>
      </Reference>
      <Reference URI="/xl/drawings/drawing13.xml?ContentType=application/vnd.openxmlformats-officedocument.drawing+xml">
        <DigestMethod Algorithm="http://www.w3.org/2001/04/xmlenc#sha256"/>
        <DigestValue>DGtvckwy6hK9JdytCqyESuOEumCVVFiXD36hXZa+948=</DigestValue>
      </Reference>
      <Reference URI="/xl/drawings/drawing14.xml?ContentType=application/vnd.openxmlformats-officedocument.drawing+xml">
        <DigestMethod Algorithm="http://www.w3.org/2001/04/xmlenc#sha256"/>
        <DigestValue>xZfWGsJxPqT7SyiFAQWbygaGGvpTK4apnjFPTJtz6UI=</DigestValue>
      </Reference>
      <Reference URI="/xl/drawings/drawing15.xml?ContentType=application/vnd.openxmlformats-officedocument.drawing+xml">
        <DigestMethod Algorithm="http://www.w3.org/2001/04/xmlenc#sha256"/>
        <DigestValue>G56yO3XlIYxQmA+YMNICZR0eu8B3ScylR2XKhqTMa+U=</DigestValue>
      </Reference>
      <Reference URI="/xl/drawings/drawing16.xml?ContentType=application/vnd.openxmlformats-officedocument.drawing+xml">
        <DigestMethod Algorithm="http://www.w3.org/2001/04/xmlenc#sha256"/>
        <DigestValue>xsx+zkCTkFHT0kJTYo+tof6mzKeh9hc6mY/rYxrFkv0=</DigestValue>
      </Reference>
      <Reference URI="/xl/drawings/drawing2.xml?ContentType=application/vnd.openxmlformats-officedocument.drawing+xml">
        <DigestMethod Algorithm="http://www.w3.org/2001/04/xmlenc#sha256"/>
        <DigestValue>DovAsUbtrvvQvA951kILnGOHpTzD6BmdIvuColLs4nQ=</DigestValue>
      </Reference>
      <Reference URI="/xl/drawings/drawing3.xml?ContentType=application/vnd.openxmlformats-officedocument.drawing+xml">
        <DigestMethod Algorithm="http://www.w3.org/2001/04/xmlenc#sha256"/>
        <DigestValue>ekcP7yoQ2xaUA/DxCYr9Ca++8EffTIoZRI55DiBpGLc=</DigestValue>
      </Reference>
      <Reference URI="/xl/drawings/drawing4.xml?ContentType=application/vnd.openxmlformats-officedocument.drawing+xml">
        <DigestMethod Algorithm="http://www.w3.org/2001/04/xmlenc#sha256"/>
        <DigestValue>0sTZA00HW01VoM0MFmOeZqbnoCKzjF6Id6QbtidEdOY=</DigestValue>
      </Reference>
      <Reference URI="/xl/drawings/drawing5.xml?ContentType=application/vnd.openxmlformats-officedocument.drawing+xml">
        <DigestMethod Algorithm="http://www.w3.org/2001/04/xmlenc#sha256"/>
        <DigestValue>qUkRsPTfG23UP7UUcp7ZnxYds2vs+yxYjSBGNqlDTHg=</DigestValue>
      </Reference>
      <Reference URI="/xl/drawings/drawing6.xml?ContentType=application/vnd.openxmlformats-officedocument.drawing+xml">
        <DigestMethod Algorithm="http://www.w3.org/2001/04/xmlenc#sha256"/>
        <DigestValue>gMWT8Mx0x0HEzz4zrnVAHXrst+qHTs6kJtxIjAP90Rc=</DigestValue>
      </Reference>
      <Reference URI="/xl/drawings/drawing7.xml?ContentType=application/vnd.openxmlformats-officedocument.drawing+xml">
        <DigestMethod Algorithm="http://www.w3.org/2001/04/xmlenc#sha256"/>
        <DigestValue>pWFi+No0LOcAhLoLJFmBc9PLjjDycgkMgHggwfQqtWk=</DigestValue>
      </Reference>
      <Reference URI="/xl/drawings/drawing8.xml?ContentType=application/vnd.openxmlformats-officedocument.drawing+xml">
        <DigestMethod Algorithm="http://www.w3.org/2001/04/xmlenc#sha256"/>
        <DigestValue>WauOoM0VuUVfSoT5TPn224C2g2oOK6Jcr+JLwpxwauw=</DigestValue>
      </Reference>
      <Reference URI="/xl/drawings/drawing9.xml?ContentType=application/vnd.openxmlformats-officedocument.drawing+xml">
        <DigestMethod Algorithm="http://www.w3.org/2001/04/xmlenc#sha256"/>
        <DigestValue>MIuvHM0oN+hQtJI6DkANib8dc+mWpZh2Y3hl/IJkesY=</DigestValue>
      </Reference>
      <Reference URI="/xl/drawings/vmlDrawing1.vml?ContentType=application/vnd.openxmlformats-officedocument.vmlDrawing">
        <DigestMethod Algorithm="http://www.w3.org/2001/04/xmlenc#sha256"/>
        <DigestValue>GT9lyMsGJq3gaIz1ZX3UUi89qInlyFLj15IiHIA+xQU=</DigestValue>
      </Reference>
      <Reference URI="/xl/drawings/vmlDrawing2.vml?ContentType=application/vnd.openxmlformats-officedocument.vmlDrawing">
        <DigestMethod Algorithm="http://www.w3.org/2001/04/xmlenc#sha256"/>
        <DigestValue>WVbjK6NSaZoCX0U5JyK5AA7zbvjZ5f6YVC5I1rVaHHA=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9lO38VqdqqwUC8edr+YjhPszek/UkTkPv2KIj2WY8nU=</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CCqyzS70cXDpQmC6c3XAy2yuenNSb+qwF5ngm4hCwpA=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HrxjYTbsv9D80MdCCTS+Y0ffQ8cIv9h5U9rOigLHcPI=</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GVi0h8VaXW6mpsiSLR6y5a/sHds6NkssSYEOZqO4x+0=</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iTwo/f4Y9cJ6JOy4mccGjpVdwOelwziA8gjr5ojb9p4=</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o28Cerq623Yr+HXMh+jav61GbZBs6bhIVkXNFclha2s=</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gDQEY5u1K4ZbUkbF9WMM1P5ckj4JmBHHsbsBS36aJbE=</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t07ZHZ2vBJOVu1SgMnSCiBwi+mZfe+9MBYK8EK8oaiE=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wRF5WuIS8bIvlR8oOA3NcxWEPjuP7R/AfxEiSKojgFA=</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o8YleifOma2VmtxddVWFRBEZRVR7TKV1dKUHXcs2XzM=</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clDjC4sEWS93W3hqkh8d0EqTP8OFAL8SSeYcEiASzz0=</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ekI8qqyo2ss4fg9CH5RF3wJVGfz5WZfvF8t2ezdRbro=</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a9CkCY8VHn3toTKl0aOPbM7XRN6YdVZcjUa5fs7AArQ=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3fuCvptC++uBjM+rA3ACY5OH6ZHOw1qEje1PfOTW3/0=</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J6pQ/JReHoVh211vW084y+z4xJLCqtnR0KCypKkWdT0=</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/uy61w1ChlvTzZgGLqTrMsWlPb0vDgpLVPUR+a3WLOc=</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NQMvA67yjDpo/26SEloITfniLAE+6sXN1g1DP2xfmrU=</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eLsIwpk+ntgo19VmZjCDvLtxGiDw2pGBcKxrbeGRmns=</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PgEt9L0JsShEbcA/SHlpVsH/Eg5K7gfxcVIEms6NwOY=</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XBBpJIUg8oiPZIn5X3HLuiMiGPNzzd50rYW6FspvU7g=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Aiv2CttLdo3mxOkywEPkAEINCCxoauEStiEjs68+1XI=</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02RHb8S1XDc9IOCJgl6xKlJx41r34CTa8JFUKnli1XQ=</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0WrudzEFyhb6QGhH6FOfSD0GxNg7vhh0mlleIzZeElI=</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iwY4q+0cGh+SMV3qa+ZtH4HrvfADDsFCXqHMijPAVQs=</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Gvw9cKuCF+YkYIOqG1uAVCCdtEXd+mhPjkS2RCfPACg=</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vvvuUzplaYKoMuw1KDaFMMCJZ/XJ9I7u533Ja6/aKCw=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8xy2pud3YFtoEiQot6JUKbyqdsCGSGve6w5dFKpOHx4=</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8HdWwLwIBC9UYh32AvSDjrA50ocLUoxDl7pd8s3PBJE=</DigestValue>
      </Reference>
      <Reference URI="/xl/externalLinks/externalLink1.xml?ContentType=application/vnd.openxmlformats-officedocument.spreadsheetml.externalLink+xml">
        <DigestMethod Algorithm="http://www.w3.org/2001/04/xmlenc#sha256"/>
        <DigestValue>PKZ+ha0MpxhOlYSNvy1eMGZwdyUaPd3oZrp3RlqYYZg=</DigestValue>
      </Reference>
      <Reference URI="/xl/externalLinks/externalLink10.xml?ContentType=application/vnd.openxmlformats-officedocument.spreadsheetml.externalLink+xml">
        <DigestMethod Algorithm="http://www.w3.org/2001/04/xmlenc#sha256"/>
        <DigestValue>xWfgX81T4OfaW1T9H40Ap/y/5ftxNawOUHcapazi5so=</DigestValue>
      </Reference>
      <Reference URI="/xl/externalLinks/externalLink11.xml?ContentType=application/vnd.openxmlformats-officedocument.spreadsheetml.externalLink+xml">
        <DigestMethod Algorithm="http://www.w3.org/2001/04/xmlenc#sha256"/>
        <DigestValue>iMQ2zylJlJj7eBWbl1XgJauNIY2NgBZ1Vx1WgX7EvU8=</DigestValue>
      </Reference>
      <Reference URI="/xl/externalLinks/externalLink12.xml?ContentType=application/vnd.openxmlformats-officedocument.spreadsheetml.externalLink+xml">
        <DigestMethod Algorithm="http://www.w3.org/2001/04/xmlenc#sha256"/>
        <DigestValue>2bX6zqOt9EwA22QSy0Rxp/t12EgAEaksTDmzeXzfBCQ=</DigestValue>
      </Reference>
      <Reference URI="/xl/externalLinks/externalLink13.xml?ContentType=application/vnd.openxmlformats-officedocument.spreadsheetml.externalLink+xml">
        <DigestMethod Algorithm="http://www.w3.org/2001/04/xmlenc#sha256"/>
        <DigestValue>i3oZrjBg9Tgtd414j7VNOfo2CJI5gM0r5bk8fVQjpvQ=</DigestValue>
      </Reference>
      <Reference URI="/xl/externalLinks/externalLink14.xml?ContentType=application/vnd.openxmlformats-officedocument.spreadsheetml.externalLink+xml">
        <DigestMethod Algorithm="http://www.w3.org/2001/04/xmlenc#sha256"/>
        <DigestValue>RtTB/uM9uGGtxdVBi8u5eWOPD7OWsMyWoTjZ7aYedEk=</DigestValue>
      </Reference>
      <Reference URI="/xl/externalLinks/externalLink15.xml?ContentType=application/vnd.openxmlformats-officedocument.spreadsheetml.externalLink+xml">
        <DigestMethod Algorithm="http://www.w3.org/2001/04/xmlenc#sha256"/>
        <DigestValue>yxSrjYXjtrr8ig4QvP6/xz7SyCygUWj7Sojm583Dmsw=</DigestValue>
      </Reference>
      <Reference URI="/xl/externalLinks/externalLink16.xml?ContentType=application/vnd.openxmlformats-officedocument.spreadsheetml.externalLink+xml">
        <DigestMethod Algorithm="http://www.w3.org/2001/04/xmlenc#sha256"/>
        <DigestValue>volXQMuaC4kHuWTihwNeusKFnw7+kV0TqVciWwnXIKI=</DigestValue>
      </Reference>
      <Reference URI="/xl/externalLinks/externalLink17.xml?ContentType=application/vnd.openxmlformats-officedocument.spreadsheetml.externalLink+xml">
        <DigestMethod Algorithm="http://www.w3.org/2001/04/xmlenc#sha256"/>
        <DigestValue>BSLn3GMgRAALSAWLwwrxUeGk/KpmOIhWYTBxPRt15JY=</DigestValue>
      </Reference>
      <Reference URI="/xl/externalLinks/externalLink18.xml?ContentType=application/vnd.openxmlformats-officedocument.spreadsheetml.externalLink+xml">
        <DigestMethod Algorithm="http://www.w3.org/2001/04/xmlenc#sha256"/>
        <DigestValue>RDCa8IsQKYTeaYWuB4a9ZgZWkkSwC7ti3tZTqurPl04=</DigestValue>
      </Reference>
      <Reference URI="/xl/externalLinks/externalLink19.xml?ContentType=application/vnd.openxmlformats-officedocument.spreadsheetml.externalLink+xml">
        <DigestMethod Algorithm="http://www.w3.org/2001/04/xmlenc#sha256"/>
        <DigestValue>ticn5k7j79haNvEbLVXDHxZWiAciPqlZSvGYD+3/zc8=</DigestValue>
      </Reference>
      <Reference URI="/xl/externalLinks/externalLink2.xml?ContentType=application/vnd.openxmlformats-officedocument.spreadsheetml.externalLink+xml">
        <DigestMethod Algorithm="http://www.w3.org/2001/04/xmlenc#sha256"/>
        <DigestValue>Ib1/2n/dKaXZMpXFmn4b2Uava/q77wAUZwKgbuYbB+k=</DigestValue>
      </Reference>
      <Reference URI="/xl/externalLinks/externalLink20.xml?ContentType=application/vnd.openxmlformats-officedocument.spreadsheetml.externalLink+xml">
        <DigestMethod Algorithm="http://www.w3.org/2001/04/xmlenc#sha256"/>
        <DigestValue>/kYncMRZtG+vYEE95CNYNvYEDmA29e2y3W0fIx7m2do=</DigestValue>
      </Reference>
      <Reference URI="/xl/externalLinks/externalLink21.xml?ContentType=application/vnd.openxmlformats-officedocument.spreadsheetml.externalLink+xml">
        <DigestMethod Algorithm="http://www.w3.org/2001/04/xmlenc#sha256"/>
        <DigestValue>z9PfHbCecfgB5j3DSKiUE8gVGgw2OeoBEA85jAMnpr8=</DigestValue>
      </Reference>
      <Reference URI="/xl/externalLinks/externalLink22.xml?ContentType=application/vnd.openxmlformats-officedocument.spreadsheetml.externalLink+xml">
        <DigestMethod Algorithm="http://www.w3.org/2001/04/xmlenc#sha256"/>
        <DigestValue>LmGXS2AevJ8bHo22akrRaHfmIJsRkwlySZl/bca7VvI=</DigestValue>
      </Reference>
      <Reference URI="/xl/externalLinks/externalLink23.xml?ContentType=application/vnd.openxmlformats-officedocument.spreadsheetml.externalLink+xml">
        <DigestMethod Algorithm="http://www.w3.org/2001/04/xmlenc#sha256"/>
        <DigestValue>hYsgodgmdkqsPsPaN5skQIOS+AassO6V6eOJdU9e2Kc=</DigestValue>
      </Reference>
      <Reference URI="/xl/externalLinks/externalLink24.xml?ContentType=application/vnd.openxmlformats-officedocument.spreadsheetml.externalLink+xml">
        <DigestMethod Algorithm="http://www.w3.org/2001/04/xmlenc#sha256"/>
        <DigestValue>h2y3XdZGiGArXtW6OjyTi8OdwYug2IZ8aNBPqYLGo2U=</DigestValue>
      </Reference>
      <Reference URI="/xl/externalLinks/externalLink25.xml?ContentType=application/vnd.openxmlformats-officedocument.spreadsheetml.externalLink+xml">
        <DigestMethod Algorithm="http://www.w3.org/2001/04/xmlenc#sha256"/>
        <DigestValue>LoMCRg+lfCLv+r4WjEV7rwLSxSaGS7I88oKCrvG7xlA=</DigestValue>
      </Reference>
      <Reference URI="/xl/externalLinks/externalLink26.xml?ContentType=application/vnd.openxmlformats-officedocument.spreadsheetml.externalLink+xml">
        <DigestMethod Algorithm="http://www.w3.org/2001/04/xmlenc#sha256"/>
        <DigestValue>GYHeAOo6JskRohS7mgwi/MfrdHrALVRIihgJE/R9q6A=</DigestValue>
      </Reference>
      <Reference URI="/xl/externalLinks/externalLink27.xml?ContentType=application/vnd.openxmlformats-officedocument.spreadsheetml.externalLink+xml">
        <DigestMethod Algorithm="http://www.w3.org/2001/04/xmlenc#sha256"/>
        <DigestValue>s5H+FaK0FY7ZSdGrXtsd4gTB1rpA+Llugo8fa6pKd28=</DigestValue>
      </Reference>
      <Reference URI="/xl/externalLinks/externalLink28.xml?ContentType=application/vnd.openxmlformats-officedocument.spreadsheetml.externalLink+xml">
        <DigestMethod Algorithm="http://www.w3.org/2001/04/xmlenc#sha256"/>
        <DigestValue>NU8nCadh9ezm5Zvlz+kRY62o363YLsSS357FCA185QI=</DigestValue>
      </Reference>
      <Reference URI="/xl/externalLinks/externalLink29.xml?ContentType=application/vnd.openxmlformats-officedocument.spreadsheetml.externalLink+xml">
        <DigestMethod Algorithm="http://www.w3.org/2001/04/xmlenc#sha256"/>
        <DigestValue>y8OcQryJY7IHfgpz4jSsmBkOy3oZUUOU48kiZjpAvuo=</DigestValue>
      </Reference>
      <Reference URI="/xl/externalLinks/externalLink3.xml?ContentType=application/vnd.openxmlformats-officedocument.spreadsheetml.externalLink+xml">
        <DigestMethod Algorithm="http://www.w3.org/2001/04/xmlenc#sha256"/>
        <DigestValue>vdaZ6byArgyEP9/ruI6i3U0oyBY5K87tpTxtiuOY03o=</DigestValue>
      </Reference>
      <Reference URI="/xl/externalLinks/externalLink30.xml?ContentType=application/vnd.openxmlformats-officedocument.spreadsheetml.externalLink+xml">
        <DigestMethod Algorithm="http://www.w3.org/2001/04/xmlenc#sha256"/>
        <DigestValue>7/4ismrtJxUinpaG5hYvzZzpev37tg8VkToQ786EIv4=</DigestValue>
      </Reference>
      <Reference URI="/xl/externalLinks/externalLink31.xml?ContentType=application/vnd.openxmlformats-officedocument.spreadsheetml.externalLink+xml">
        <DigestMethod Algorithm="http://www.w3.org/2001/04/xmlenc#sha256"/>
        <DigestValue>WIkuQKwMmWdYWKpowTZD8CZurMknBcrjUX9CjohyuPw=</DigestValue>
      </Reference>
      <Reference URI="/xl/externalLinks/externalLink32.xml?ContentType=application/vnd.openxmlformats-officedocument.spreadsheetml.externalLink+xml">
        <DigestMethod Algorithm="http://www.w3.org/2001/04/xmlenc#sha256"/>
        <DigestValue>afud54r7XzPhkmAqbwkXHX21/ARu6nGP137jXw1iHtc=</DigestValue>
      </Reference>
      <Reference URI="/xl/externalLinks/externalLink33.xml?ContentType=application/vnd.openxmlformats-officedocument.spreadsheetml.externalLink+xml">
        <DigestMethod Algorithm="http://www.w3.org/2001/04/xmlenc#sha256"/>
        <DigestValue>OtLBioZXMr/jFo76/cVOXE8utJS5+awic9ICaHOrhec=</DigestValue>
      </Reference>
      <Reference URI="/xl/externalLinks/externalLink34.xml?ContentType=application/vnd.openxmlformats-officedocument.spreadsheetml.externalLink+xml">
        <DigestMethod Algorithm="http://www.w3.org/2001/04/xmlenc#sha256"/>
        <DigestValue>2R8OLVLlFVp87JBEicV5QL6LHnpuNrTaUdnw5oo/Ads=</DigestValue>
      </Reference>
      <Reference URI="/xl/externalLinks/externalLink35.xml?ContentType=application/vnd.openxmlformats-officedocument.spreadsheetml.externalLink+xml">
        <DigestMethod Algorithm="http://www.w3.org/2001/04/xmlenc#sha256"/>
        <DigestValue>qsr1R+VmQKvzHVV0DNWz0lVMFePZL5Fshhe1/KqDVDA=</DigestValue>
      </Reference>
      <Reference URI="/xl/externalLinks/externalLink36.xml?ContentType=application/vnd.openxmlformats-officedocument.spreadsheetml.externalLink+xml">
        <DigestMethod Algorithm="http://www.w3.org/2001/04/xmlenc#sha256"/>
        <DigestValue>okHF2TIXP7uvZtHCq9eW88vt03BHMQT24svvu64gz6w=</DigestValue>
      </Reference>
      <Reference URI="/xl/externalLinks/externalLink37.xml?ContentType=application/vnd.openxmlformats-officedocument.spreadsheetml.externalLink+xml">
        <DigestMethod Algorithm="http://www.w3.org/2001/04/xmlenc#sha256"/>
        <DigestValue>dR/4y5i6mYF8FzkPEQ0uKuOS34iZBuqP2yUWn/Qzrmg=</DigestValue>
      </Reference>
      <Reference URI="/xl/externalLinks/externalLink38.xml?ContentType=application/vnd.openxmlformats-officedocument.spreadsheetml.externalLink+xml">
        <DigestMethod Algorithm="http://www.w3.org/2001/04/xmlenc#sha256"/>
        <DigestValue>6KspRlyaRUfPyL3iTJe27NhH8oogNWeidiB8DbKTfAY=</DigestValue>
      </Reference>
      <Reference URI="/xl/externalLinks/externalLink39.xml?ContentType=application/vnd.openxmlformats-officedocument.spreadsheetml.externalLink+xml">
        <DigestMethod Algorithm="http://www.w3.org/2001/04/xmlenc#sha256"/>
        <DigestValue>deq+0F5CygyfP7cxlmE3dW73d9b60xNjQLR4PxnQMyk=</DigestValue>
      </Reference>
      <Reference URI="/xl/externalLinks/externalLink4.xml?ContentType=application/vnd.openxmlformats-officedocument.spreadsheetml.externalLink+xml">
        <DigestMethod Algorithm="http://www.w3.org/2001/04/xmlenc#sha256"/>
        <DigestValue>lvxn2wMb9r0svxxrX0I56XmJnGLldRN9U928XfYp6Cw=</DigestValue>
      </Reference>
      <Reference URI="/xl/externalLinks/externalLink40.xml?ContentType=application/vnd.openxmlformats-officedocument.spreadsheetml.externalLink+xml">
        <DigestMethod Algorithm="http://www.w3.org/2001/04/xmlenc#sha256"/>
        <DigestValue>V3FNOBeI+1qL2LbmTm2Refugkv2vbjbVtIei3I7cfmk=</DigestValue>
      </Reference>
      <Reference URI="/xl/externalLinks/externalLink41.xml?ContentType=application/vnd.openxmlformats-officedocument.spreadsheetml.externalLink+xml">
        <DigestMethod Algorithm="http://www.w3.org/2001/04/xmlenc#sha256"/>
        <DigestValue>6i/W1NcxukiX67lTYhIyd2yNKBomq/AHXQE34rzg7gk=</DigestValue>
      </Reference>
      <Reference URI="/xl/externalLinks/externalLink42.xml?ContentType=application/vnd.openxmlformats-officedocument.spreadsheetml.externalLink+xml">
        <DigestMethod Algorithm="http://www.w3.org/2001/04/xmlenc#sha256"/>
        <DigestValue>k1dkoH/OkAWIKel9pi1KGZD209tNie54LWBIOz7uG8Q=</DigestValue>
      </Reference>
      <Reference URI="/xl/externalLinks/externalLink43.xml?ContentType=application/vnd.openxmlformats-officedocument.spreadsheetml.externalLink+xml">
        <DigestMethod Algorithm="http://www.w3.org/2001/04/xmlenc#sha256"/>
        <DigestValue>aGz8Dmztty4FDE/pl0rtY8/Yx+LEPTSSpF/t2afwtqo=</DigestValue>
      </Reference>
      <Reference URI="/xl/externalLinks/externalLink44.xml?ContentType=application/vnd.openxmlformats-officedocument.spreadsheetml.externalLink+xml">
        <DigestMethod Algorithm="http://www.w3.org/2001/04/xmlenc#sha256"/>
        <DigestValue>BMsM2rP7w/YSq/L4IpUhCN7oatW0l7Q14jvi9TRNZQY=</DigestValue>
      </Reference>
      <Reference URI="/xl/externalLinks/externalLink45.xml?ContentType=application/vnd.openxmlformats-officedocument.spreadsheetml.externalLink+xml">
        <DigestMethod Algorithm="http://www.w3.org/2001/04/xmlenc#sha256"/>
        <DigestValue>sa67ChKHeSMp60E7b9uxO1rN8Ajp8V0d8xVz/k8jtEY=</DigestValue>
      </Reference>
      <Reference URI="/xl/externalLinks/externalLink46.xml?ContentType=application/vnd.openxmlformats-officedocument.spreadsheetml.externalLink+xml">
        <DigestMethod Algorithm="http://www.w3.org/2001/04/xmlenc#sha256"/>
        <DigestValue>4xQ49hpxsMRXm6q1IBIUxswaQg+g4IofZ+O0CMTA514=</DigestValue>
      </Reference>
      <Reference URI="/xl/externalLinks/externalLink47.xml?ContentType=application/vnd.openxmlformats-officedocument.spreadsheetml.externalLink+xml">
        <DigestMethod Algorithm="http://www.w3.org/2001/04/xmlenc#sha256"/>
        <DigestValue>6V6jcFFoASLmB1f1NLKClVlYijU0v8HmsDDlN6E3uEU=</DigestValue>
      </Reference>
      <Reference URI="/xl/externalLinks/externalLink48.xml?ContentType=application/vnd.openxmlformats-officedocument.spreadsheetml.externalLink+xml">
        <DigestMethod Algorithm="http://www.w3.org/2001/04/xmlenc#sha256"/>
        <DigestValue>OWVSTv6WweC91ClmZQmMiW2qa0iSzMz0HGM+M/wKqxw=</DigestValue>
      </Reference>
      <Reference URI="/xl/externalLinks/externalLink49.xml?ContentType=application/vnd.openxmlformats-officedocument.spreadsheetml.externalLink+xml">
        <DigestMethod Algorithm="http://www.w3.org/2001/04/xmlenc#sha256"/>
        <DigestValue>RbtBUCiWC0xJWeGipnJw+dZBK3xp4eyFN+iCDQu9SPE=</DigestValue>
      </Reference>
      <Reference URI="/xl/externalLinks/externalLink5.xml?ContentType=application/vnd.openxmlformats-officedocument.spreadsheetml.externalLink+xml">
        <DigestMethod Algorithm="http://www.w3.org/2001/04/xmlenc#sha256"/>
        <DigestValue>007EGAeHCtkhjXz20OS93Iqq5yrVGqi9v5n0C5T4wrc=</DigestValue>
      </Reference>
      <Reference URI="/xl/externalLinks/externalLink50.xml?ContentType=application/vnd.openxmlformats-officedocument.spreadsheetml.externalLink+xml">
        <DigestMethod Algorithm="http://www.w3.org/2001/04/xmlenc#sha256"/>
        <DigestValue>SvaUcOpxUpWAUpoKfPOTcaBxc5ilPRnzN5c3Kn8uXPg=</DigestValue>
      </Reference>
      <Reference URI="/xl/externalLinks/externalLink51.xml?ContentType=application/vnd.openxmlformats-officedocument.spreadsheetml.externalLink+xml">
        <DigestMethod Algorithm="http://www.w3.org/2001/04/xmlenc#sha256"/>
        <DigestValue>z9PfHbCecfgB5j3DSKiUE8gVGgw2OeoBEA85jAMnpr8=</DigestValue>
      </Reference>
      <Reference URI="/xl/externalLinks/externalLink52.xml?ContentType=application/vnd.openxmlformats-officedocument.spreadsheetml.externalLink+xml">
        <DigestMethod Algorithm="http://www.w3.org/2001/04/xmlenc#sha256"/>
        <DigestValue>QZJfkk7p+3bjqBGAoyFCs9zAChhYEjASqVqcnndcTlw=</DigestValue>
      </Reference>
      <Reference URI="/xl/externalLinks/externalLink53.xml?ContentType=application/vnd.openxmlformats-officedocument.spreadsheetml.externalLink+xml">
        <DigestMethod Algorithm="http://www.w3.org/2001/04/xmlenc#sha256"/>
        <DigestValue>pGwp4GVaKR9SXlvZFNMG8HuGnUSkQd8DizC8zcSajIY=</DigestValue>
      </Reference>
      <Reference URI="/xl/externalLinks/externalLink54.xml?ContentType=application/vnd.openxmlformats-officedocument.spreadsheetml.externalLink+xml">
        <DigestMethod Algorithm="http://www.w3.org/2001/04/xmlenc#sha256"/>
        <DigestValue>Se8itgy5n3pkjj6H4nqrJCfS/7vsdumjvuuwgXB9oGo=</DigestValue>
      </Reference>
      <Reference URI="/xl/externalLinks/externalLink55.xml?ContentType=application/vnd.openxmlformats-officedocument.spreadsheetml.externalLink+xml">
        <DigestMethod Algorithm="http://www.w3.org/2001/04/xmlenc#sha256"/>
        <DigestValue>6SYIss8O+qne0yIrL+RP3hR7x2O0txzfb28C+d4nKZE=</DigestValue>
      </Reference>
      <Reference URI="/xl/externalLinks/externalLink56.xml?ContentType=application/vnd.openxmlformats-officedocument.spreadsheetml.externalLink+xml">
        <DigestMethod Algorithm="http://www.w3.org/2001/04/xmlenc#sha256"/>
        <DigestValue>YWWJtvr9wv59pF+KqLbaUrOFagmMs/qvxI+hefGZSaA=</DigestValue>
      </Reference>
      <Reference URI="/xl/externalLinks/externalLink57.xml?ContentType=application/vnd.openxmlformats-officedocument.spreadsheetml.externalLink+xml">
        <DigestMethod Algorithm="http://www.w3.org/2001/04/xmlenc#sha256"/>
        <DigestValue>2bX6zqOt9EwA22QSy0Rxp/t12EgAEaksTDmzeXzfBCQ=</DigestValue>
      </Reference>
      <Reference URI="/xl/externalLinks/externalLink58.xml?ContentType=application/vnd.openxmlformats-officedocument.spreadsheetml.externalLink+xml">
        <DigestMethod Algorithm="http://www.w3.org/2001/04/xmlenc#sha256"/>
        <DigestValue>H3+gjTlPm4Oj5YYw1AvtJkaP2ZkyheRLiUc+J8qS8SE=</DigestValue>
      </Reference>
      <Reference URI="/xl/externalLinks/externalLink59.xml?ContentType=application/vnd.openxmlformats-officedocument.spreadsheetml.externalLink+xml">
        <DigestMethod Algorithm="http://www.w3.org/2001/04/xmlenc#sha256"/>
        <DigestValue>+BzL22QZroCpX66WwOHbI6DVC5qCj7E3wJukE5FMzm0=</DigestValue>
      </Reference>
      <Reference URI="/xl/externalLinks/externalLink6.xml?ContentType=application/vnd.openxmlformats-officedocument.spreadsheetml.externalLink+xml">
        <DigestMethod Algorithm="http://www.w3.org/2001/04/xmlenc#sha256"/>
        <DigestValue>A9M3Sc48CK6tA5U+MiMjEVopdLLvoDSUfZW7uEfAV/w=</DigestValue>
      </Reference>
      <Reference URI="/xl/externalLinks/externalLink60.xml?ContentType=application/vnd.openxmlformats-officedocument.spreadsheetml.externalLink+xml">
        <DigestMethod Algorithm="http://www.w3.org/2001/04/xmlenc#sha256"/>
        <DigestValue>JeyL1NLYKA2N7zAdz+/W9uF0npN0cUKQDa0r9hEOcps=</DigestValue>
      </Reference>
      <Reference URI="/xl/externalLinks/externalLink61.xml?ContentType=application/vnd.openxmlformats-officedocument.spreadsheetml.externalLink+xml">
        <DigestMethod Algorithm="http://www.w3.org/2001/04/xmlenc#sha256"/>
        <DigestValue>YvbyDP1y+Q/WsAfrkQUyJ8FsUH3aCr600h00Z4Xl4u4=</DigestValue>
      </Reference>
      <Reference URI="/xl/externalLinks/externalLink62.xml?ContentType=application/vnd.openxmlformats-officedocument.spreadsheetml.externalLink+xml">
        <DigestMethod Algorithm="http://www.w3.org/2001/04/xmlenc#sha256"/>
        <DigestValue>B4Gr6zYQGgAkthDw7lO8rrZHI28toXZSqGx2r5vwHJ8=</DigestValue>
      </Reference>
      <Reference URI="/xl/externalLinks/externalLink63.xml?ContentType=application/vnd.openxmlformats-officedocument.spreadsheetml.externalLink+xml">
        <DigestMethod Algorithm="http://www.w3.org/2001/04/xmlenc#sha256"/>
        <DigestValue>jtedE6oSIdnaWnOamWvTHnUC9MzvBTdQXwRMUKCl8I0=</DigestValue>
      </Reference>
      <Reference URI="/xl/externalLinks/externalLink64.xml?ContentType=application/vnd.openxmlformats-officedocument.spreadsheetml.externalLink+xml">
        <DigestMethod Algorithm="http://www.w3.org/2001/04/xmlenc#sha256"/>
        <DigestValue>qCN6uUgnHZ8Z292F4nFbPJbxrcgR2I6gqNRd0Ck2ebI=</DigestValue>
      </Reference>
      <Reference URI="/xl/externalLinks/externalLink65.xml?ContentType=application/vnd.openxmlformats-officedocument.spreadsheetml.externalLink+xml">
        <DigestMethod Algorithm="http://www.w3.org/2001/04/xmlenc#sha256"/>
        <DigestValue>Z1nYLmIkTKGuCqK79J0T9R14Y67Y4fWABkB9+CQYh/U=</DigestValue>
      </Reference>
      <Reference URI="/xl/externalLinks/externalLink66.xml?ContentType=application/vnd.openxmlformats-officedocument.spreadsheetml.externalLink+xml">
        <DigestMethod Algorithm="http://www.w3.org/2001/04/xmlenc#sha256"/>
        <DigestValue>QHSvc+TyXolxfMCSk5kYNyeur7/Y0b68LStF1LoMMO4=</DigestValue>
      </Reference>
      <Reference URI="/xl/externalLinks/externalLink67.xml?ContentType=application/vnd.openxmlformats-officedocument.spreadsheetml.externalLink+xml">
        <DigestMethod Algorithm="http://www.w3.org/2001/04/xmlenc#sha256"/>
        <DigestValue>ej69mPzkf9I1OLnnwmeJBcfXUeW0zJ8MgVFJ1D01OiM=</DigestValue>
      </Reference>
      <Reference URI="/xl/externalLinks/externalLink68.xml?ContentType=application/vnd.openxmlformats-officedocument.spreadsheetml.externalLink+xml">
        <DigestMethod Algorithm="http://www.w3.org/2001/04/xmlenc#sha256"/>
        <DigestValue>zOe5+EsR8mz+ugSctw3NeR1F/A3a6wssUPFyz8R/itc=</DigestValue>
      </Reference>
      <Reference URI="/xl/externalLinks/externalLink69.xml?ContentType=application/vnd.openxmlformats-officedocument.spreadsheetml.externalLink+xml">
        <DigestMethod Algorithm="http://www.w3.org/2001/04/xmlenc#sha256"/>
        <DigestValue>ZLsutQ19ywyfDlymQbq1AbRmdCiDdjBe3SBQgIFdcYU=</DigestValue>
      </Reference>
      <Reference URI="/xl/externalLinks/externalLink7.xml?ContentType=application/vnd.openxmlformats-officedocument.spreadsheetml.externalLink+xml">
        <DigestMethod Algorithm="http://www.w3.org/2001/04/xmlenc#sha256"/>
        <DigestValue>PQgIHv87xX6xl7hGU5X398DpiAZcvXWtyPbPuZcOKk8=</DigestValue>
      </Reference>
      <Reference URI="/xl/externalLinks/externalLink70.xml?ContentType=application/vnd.openxmlformats-officedocument.spreadsheetml.externalLink+xml">
        <DigestMethod Algorithm="http://www.w3.org/2001/04/xmlenc#sha256"/>
        <DigestValue>cUO1ls6EVEelf2z5vHOMR8Ky8A+FWQdgVW0KrFk43FA=</DigestValue>
      </Reference>
      <Reference URI="/xl/externalLinks/externalLink71.xml?ContentType=application/vnd.openxmlformats-officedocument.spreadsheetml.externalLink+xml">
        <DigestMethod Algorithm="http://www.w3.org/2001/04/xmlenc#sha256"/>
        <DigestValue>/cdZYoAUJ/1xZfod8dISgM4lsOBwHiWq3nTi16zOx9c=</DigestValue>
      </Reference>
      <Reference URI="/xl/externalLinks/externalLink72.xml?ContentType=application/vnd.openxmlformats-officedocument.spreadsheetml.externalLink+xml">
        <DigestMethod Algorithm="http://www.w3.org/2001/04/xmlenc#sha256"/>
        <DigestValue>RYnyYyV6QPU5STgeK96X8m++Mysr80shAnD9OJ6EuMo=</DigestValue>
      </Reference>
      <Reference URI="/xl/externalLinks/externalLink73.xml?ContentType=application/vnd.openxmlformats-officedocument.spreadsheetml.externalLink+xml">
        <DigestMethod Algorithm="http://www.w3.org/2001/04/xmlenc#sha256"/>
        <DigestValue>8hq2uHJcNYHDxcChtItzELbmkSy82LCiI+9tvx9XBnI=</DigestValue>
      </Reference>
      <Reference URI="/xl/externalLinks/externalLink8.xml?ContentType=application/vnd.openxmlformats-officedocument.spreadsheetml.externalLink+xml">
        <DigestMethod Algorithm="http://www.w3.org/2001/04/xmlenc#sha256"/>
        <DigestValue>DCcAVfPlA1bFtDfbgkvhxW2ImwvTaaNkYoMFeL8AlvE=</DigestValue>
      </Reference>
      <Reference URI="/xl/externalLinks/externalLink9.xml?ContentType=application/vnd.openxmlformats-officedocument.spreadsheetml.externalLink+xml">
        <DigestMethod Algorithm="http://www.w3.org/2001/04/xmlenc#sha256"/>
        <DigestValue>vt3LBn2sZQbgFin95o1i30DojqmRNZsTVGQrJ6wt0bk=</DigestValue>
      </Reference>
      <Reference URI="/xl/media/image1.png?ContentType=image/png">
        <DigestMethod Algorithm="http://www.w3.org/2001/04/xmlenc#sha256"/>
        <DigestValue>Ev6tXh6o54xOxaUdSHbZfWSXij0qNab0I6m2/eZn5wg=</DigestValue>
      </Reference>
      <Reference URI="/xl/media/image2.png?ContentType=image/png">
        <DigestMethod Algorithm="http://www.w3.org/2001/04/xmlenc#sha256"/>
        <DigestValue>jV5CoLgiUgI8k8tohGEoLbpRgEzeecMMPv6KEtgDHC0=</DigestValue>
      </Reference>
      <Reference URI="/xl/media/image3.emf?ContentType=image/x-emf">
        <DigestMethod Algorithm="http://www.w3.org/2001/04/xmlenc#sha256"/>
        <DigestValue>LJBOsa4aJqq2HByzBGzId2Chqb8NMfbhKunYC0fCIYY=</DigestValue>
      </Reference>
      <Reference URI="/xl/media/image4.emf?ContentType=image/x-emf">
        <DigestMethod Algorithm="http://www.w3.org/2001/04/xmlenc#sha256"/>
        <DigestValue>vZ8Iafps416IcbjhbyI14c6UKxOGZZ9UFG6qPzoISfs=</DigestValue>
      </Reference>
      <Reference URI="/xl/media/image5.emf?ContentType=image/x-emf">
        <DigestMethod Algorithm="http://www.w3.org/2001/04/xmlenc#sha256"/>
        <DigestValue>KccGEz3y3ZI4eBwkHic9pCaMvugQh9t9ryQIdCgUF+Q=</DigestValue>
      </Reference>
      <Reference URI="/xl/media/image6.png?ContentType=image/png">
        <DigestMethod Algorithm="http://www.w3.org/2001/04/xmlenc#sha256"/>
        <DigestValue>vzgso1GejpB2EEjxGiLJw3bSqBwvfTk4VNeTiYeapBI=</DigestValue>
      </Reference>
      <Reference URI="/xl/media/image7.png?ContentType=image/png">
        <DigestMethod Algorithm="http://www.w3.org/2001/04/xmlenc#sha256"/>
        <DigestValue>J3LK8clnT23q23DQnReY7zAWShjtUp9GE6F1HUhABRA=</DigestValue>
      </Reference>
      <Reference URI="/xl/media/image8.png?ContentType=image/png">
        <DigestMethod Algorithm="http://www.w3.org/2001/04/xmlenc#sha256"/>
        <DigestValue>l6te6gFuaJs/hm4hyf4ODuM8Kf275evHSmfGXar1pWw=</DigestValue>
      </Reference>
      <Reference URI="/xl/media/image9.png?ContentType=image/png">
        <DigestMethod Algorithm="http://www.w3.org/2001/04/xmlenc#sha256"/>
        <DigestValue>uKJ2DZkD2DnidaKk2ViKIACrHw8RLhISP79ozTi2aQQ=</DigestValue>
      </Reference>
      <Reference URI="/xl/printerSettings/printerSettings1.bin?ContentType=application/vnd.openxmlformats-officedocument.spreadsheetml.printerSettings">
        <DigestMethod Algorithm="http://www.w3.org/2001/04/xmlenc#sha256"/>
        <DigestValue>QPfi4g2HXuREncYI+qe42OoX0AcUPpo3w8Qf6qlBIS8=</DigestValue>
      </Reference>
      <Reference URI="/xl/printerSettings/printerSettings10.bin?ContentType=application/vnd.openxmlformats-officedocument.spreadsheetml.printerSettings">
        <DigestMethod Algorithm="http://www.w3.org/2001/04/xmlenc#sha256"/>
        <DigestValue>9KUESZiY3rXEipp7F8xQfPQfZdmF9X0RWZG7z0GcyLc=</DigestValue>
      </Reference>
      <Reference URI="/xl/printerSettings/printerSettings11.bin?ContentType=application/vnd.openxmlformats-officedocument.spreadsheetml.printerSettings">
        <DigestMethod Algorithm="http://www.w3.org/2001/04/xmlenc#sha256"/>
        <DigestValue>W+2pOIA+BZapO1gK5+L+56B2KmRPrUrcfIXu2JTF6vE=</DigestValue>
      </Reference>
      <Reference URI="/xl/printerSettings/printerSettings12.bin?ContentType=application/vnd.openxmlformats-officedocument.spreadsheetml.printerSettings">
        <DigestMethod Algorithm="http://www.w3.org/2001/04/xmlenc#sha256"/>
        <DigestValue>W+2pOIA+BZapO1gK5+L+56B2KmRPrUrcfIXu2JTF6vE=</DigestValue>
      </Reference>
      <Reference URI="/xl/printerSettings/printerSettings13.bin?ContentType=application/vnd.openxmlformats-officedocument.spreadsheetml.printerSettings">
        <DigestMethod Algorithm="http://www.w3.org/2001/04/xmlenc#sha256"/>
        <DigestValue>QzGKTmfI/fD4zP+Gm9Y+1zUWPcMtm2Xm9OQBQogxXco=</DigestValue>
      </Reference>
      <Reference URI="/xl/printerSettings/printerSettings14.bin?ContentType=application/vnd.openxmlformats-officedocument.spreadsheetml.printerSettings">
        <DigestMethod Algorithm="http://www.w3.org/2001/04/xmlenc#sha256"/>
        <DigestValue>hqnMLvZ6XBY2fH1KhK00vJXWuxlSZRWkoKrdKDrIF2Q=</DigestValue>
      </Reference>
      <Reference URI="/xl/printerSettings/printerSettings15.bin?ContentType=application/vnd.openxmlformats-officedocument.spreadsheetml.printerSettings">
        <DigestMethod Algorithm="http://www.w3.org/2001/04/xmlenc#sha256"/>
        <DigestValue>W+2pOIA+BZapO1gK5+L+56B2KmRPrUrcfIXu2JTF6vE=</DigestValue>
      </Reference>
      <Reference URI="/xl/printerSettings/printerSettings16.bin?ContentType=application/vnd.openxmlformats-officedocument.spreadsheetml.printerSettings">
        <DigestMethod Algorithm="http://www.w3.org/2001/04/xmlenc#sha256"/>
        <DigestValue>W+2pOIA+BZapO1gK5+L+56B2KmRPrUrcfIXu2JTF6vE=</DigestValue>
      </Reference>
      <Reference URI="/xl/printerSettings/printerSettings17.bin?ContentType=application/vnd.openxmlformats-officedocument.spreadsheetml.printerSettings">
        <DigestMethod Algorithm="http://www.w3.org/2001/04/xmlenc#sha256"/>
        <DigestValue>x0SLMr4zekNWlHZeE654mfEbgCSaZC5kVVHz6LmYVq0=</DigestValue>
      </Reference>
      <Reference URI="/xl/printerSettings/printerSettings18.bin?ContentType=application/vnd.openxmlformats-officedocument.spreadsheetml.printerSettings">
        <DigestMethod Algorithm="http://www.w3.org/2001/04/xmlenc#sha256"/>
        <DigestValue>0CiVFfEQE2X2Iy9yqy55yC8F+UB0cuZW5d/kAAziG1M=</DigestValue>
      </Reference>
      <Reference URI="/xl/printerSettings/printerSettings19.bin?ContentType=application/vnd.openxmlformats-officedocument.spreadsheetml.printerSettings">
        <DigestMethod Algorithm="http://www.w3.org/2001/04/xmlenc#sha256"/>
        <DigestValue>d10sT4nO4/RTMm3cX2CRzgdbauB8+Mk3ICqJKXruYVs=</DigestValue>
      </Reference>
      <Reference URI="/xl/printerSettings/printerSettings2.bin?ContentType=application/vnd.openxmlformats-officedocument.spreadsheetml.printerSettings">
        <DigestMethod Algorithm="http://www.w3.org/2001/04/xmlenc#sha256"/>
        <DigestValue>QPfi4g2HXuREncYI+qe42OoX0AcUPpo3w8Qf6qlBIS8=</DigestValue>
      </Reference>
      <Reference URI="/xl/printerSettings/printerSettings20.bin?ContentType=application/vnd.openxmlformats-officedocument.spreadsheetml.printerSettings">
        <DigestMethod Algorithm="http://www.w3.org/2001/04/xmlenc#sha256"/>
        <DigestValue>Zu+TrN2m9h2F+F7u/5kHi5h5FAbhrdMDQOY70dv2NHE=</DigestValue>
      </Reference>
      <Reference URI="/xl/printerSettings/printerSettings21.bin?ContentType=application/vnd.openxmlformats-officedocument.spreadsheetml.printerSettings">
        <DigestMethod Algorithm="http://www.w3.org/2001/04/xmlenc#sha256"/>
        <DigestValue>W+2pOIA+BZapO1gK5+L+56B2KmRPrUrcfIXu2JTF6vE=</DigestValue>
      </Reference>
      <Reference URI="/xl/printerSettings/printerSettings22.bin?ContentType=application/vnd.openxmlformats-officedocument.spreadsheetml.printerSettings">
        <DigestMethod Algorithm="http://www.w3.org/2001/04/xmlenc#sha256"/>
        <DigestValue>TaA6KX/SRWPpmiasS8KGCRFI/mFTpQlGqiM07LbibG8=</DigestValue>
      </Reference>
      <Reference URI="/xl/printerSettings/printerSettings23.bin?ContentType=application/vnd.openxmlformats-officedocument.spreadsheetml.printerSettings">
        <DigestMethod Algorithm="http://www.w3.org/2001/04/xmlenc#sha256"/>
        <DigestValue>QPfi4g2HXuREncYI+qe42OoX0AcUPpo3w8Qf6qlBIS8=</DigestValue>
      </Reference>
      <Reference URI="/xl/printerSettings/printerSettings24.bin?ContentType=application/vnd.openxmlformats-officedocument.spreadsheetml.printerSettings">
        <DigestMethod Algorithm="http://www.w3.org/2001/04/xmlenc#sha256"/>
        <DigestValue>hqnMLvZ6XBY2fH1KhK00vJXWuxlSZRWkoKrdKDrIF2Q=</DigestValue>
      </Reference>
      <Reference URI="/xl/printerSettings/printerSettings25.bin?ContentType=application/vnd.openxmlformats-officedocument.spreadsheetml.printerSettings">
        <DigestMethod Algorithm="http://www.w3.org/2001/04/xmlenc#sha256"/>
        <DigestValue>QzGKTmfI/fD4zP+Gm9Y+1zUWPcMtm2Xm9OQBQogxXco=</DigestValue>
      </Reference>
      <Reference URI="/xl/printerSettings/printerSettings26.bin?ContentType=application/vnd.openxmlformats-officedocument.spreadsheetml.printerSettings">
        <DigestMethod Algorithm="http://www.w3.org/2001/04/xmlenc#sha256"/>
        <DigestValue>TaA6KX/SRWPpmiasS8KGCRFI/mFTpQlGqiM07LbibG8=</DigestValue>
      </Reference>
      <Reference URI="/xl/printerSettings/printerSettings27.bin?ContentType=application/vnd.openxmlformats-officedocument.spreadsheetml.printerSettings">
        <DigestMethod Algorithm="http://www.w3.org/2001/04/xmlenc#sha256"/>
        <DigestValue>QzGKTmfI/fD4zP+Gm9Y+1zUWPcMtm2Xm9OQBQogxXco=</DigestValue>
      </Reference>
      <Reference URI="/xl/printerSettings/printerSettings28.bin?ContentType=application/vnd.openxmlformats-officedocument.spreadsheetml.printerSettings">
        <DigestMethod Algorithm="http://www.w3.org/2001/04/xmlenc#sha256"/>
        <DigestValue>Iu6jIZoIID60ChsFn7zCY6uZMRN/3xvcqlUd/uwpdvQ=</DigestValue>
      </Reference>
      <Reference URI="/xl/printerSettings/printerSettings29.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30.bin?ContentType=application/vnd.openxmlformats-officedocument.spreadsheetml.printerSettings">
        <DigestMethod Algorithm="http://www.w3.org/2001/04/xmlenc#sha256"/>
        <DigestValue>gq9p2hzwQtCtXDVPfCW1504R+mOVYOUxtf5/HpC80Ik=</DigestValue>
      </Reference>
      <Reference URI="/xl/printerSettings/printerSettings31.bin?ContentType=application/vnd.openxmlformats-officedocument.spreadsheetml.printerSettings">
        <DigestMethod Algorithm="http://www.w3.org/2001/04/xmlenc#sha256"/>
        <DigestValue>TaA6KX/SRWPpmiasS8KGCRFI/mFTpQlGqiM07LbibG8=</DigestValue>
      </Reference>
      <Reference URI="/xl/printerSettings/printerSettings32.bin?ContentType=application/vnd.openxmlformats-officedocument.spreadsheetml.printerSettings">
        <DigestMethod Algorithm="http://www.w3.org/2001/04/xmlenc#sha256"/>
        <DigestValue>Iu6jIZoIID60ChsFn7zCY6uZMRN/3xvcqlUd/uwpdvQ=</DigestValue>
      </Reference>
      <Reference URI="/xl/printerSettings/printerSettings33.bin?ContentType=application/vnd.openxmlformats-officedocument.spreadsheetml.printerSettings">
        <DigestMethod Algorithm="http://www.w3.org/2001/04/xmlenc#sha256"/>
        <DigestValue>TaA6KX/SRWPpmiasS8KGCRFI/mFTpQlGqiM07LbibG8=</DigestValue>
      </Reference>
      <Reference URI="/xl/printerSettings/printerSettings34.bin?ContentType=application/vnd.openxmlformats-officedocument.spreadsheetml.printerSettings">
        <DigestMethod Algorithm="http://www.w3.org/2001/04/xmlenc#sha256"/>
        <DigestValue>smSVGS2nQbsbY9WPLLIrq78NVEko2Z36d5I2YI1r6s4=</DigestValue>
      </Reference>
      <Reference URI="/xl/printerSettings/printerSettings35.bin?ContentType=application/vnd.openxmlformats-officedocument.spreadsheetml.printerSettings">
        <DigestMethod Algorithm="http://www.w3.org/2001/04/xmlenc#sha256"/>
        <DigestValue>TaA6KX/SRWPpmiasS8KGCRFI/mFTpQlGqiM07LbibG8=</DigestValue>
      </Reference>
      <Reference URI="/xl/printerSettings/printerSettings36.bin?ContentType=application/vnd.openxmlformats-officedocument.spreadsheetml.printerSettings">
        <DigestMethod Algorithm="http://www.w3.org/2001/04/xmlenc#sha256"/>
        <DigestValue>GyyR84UYFfbFvVrs+ip9vPggIMAXC0nxkmeUVNsGxCc=</DigestValue>
      </Reference>
      <Reference URI="/xl/printerSettings/printerSettings37.bin?ContentType=application/vnd.openxmlformats-officedocument.spreadsheetml.printerSettings">
        <DigestMethod Algorithm="http://www.w3.org/2001/04/xmlenc#sha256"/>
        <DigestValue>TaA6KX/SRWPpmiasS8KGCRFI/mFTpQlGqiM07LbibG8=</DigestValue>
      </Reference>
      <Reference URI="/xl/printerSettings/printerSettings38.bin?ContentType=application/vnd.openxmlformats-officedocument.spreadsheetml.printerSettings">
        <DigestMethod Algorithm="http://www.w3.org/2001/04/xmlenc#sha256"/>
        <DigestValue>TaA6KX/SRWPpmiasS8KGCRFI/mFTpQlGqiM07LbibG8=</DigestValue>
      </Reference>
      <Reference URI="/xl/printerSettings/printerSettings39.bin?ContentType=application/vnd.openxmlformats-officedocument.spreadsheetml.printerSettings">
        <DigestMethod Algorithm="http://www.w3.org/2001/04/xmlenc#sha256"/>
        <DigestValue>a71WIv06Jg5Hxpgh4PZI2owpjkGTKA2QGZLLLB8ZfEk=</DigestValue>
      </Reference>
      <Reference URI="/xl/printerSettings/printerSettings4.bin?ContentType=application/vnd.openxmlformats-officedocument.spreadsheetml.printerSettings">
        <DigestMethod Algorithm="http://www.w3.org/2001/04/xmlenc#sha256"/>
        <DigestValue>gfwWQ04zLW5E6B4d3eumQcVcjXxq1MZXmRILegMNwjQ=</DigestValue>
      </Reference>
      <Reference URI="/xl/printerSettings/printerSettings40.bin?ContentType=application/vnd.openxmlformats-officedocument.spreadsheetml.printerSettings">
        <DigestMethod Algorithm="http://www.w3.org/2001/04/xmlenc#sha256"/>
        <DigestValue>hqnMLvZ6XBY2fH1KhK00vJXWuxlSZRWkoKrdKDrIF2Q=</DigestValue>
      </Reference>
      <Reference URI="/xl/printerSettings/printerSettings41.bin?ContentType=application/vnd.openxmlformats-officedocument.spreadsheetml.printerSettings">
        <DigestMethod Algorithm="http://www.w3.org/2001/04/xmlenc#sha256"/>
        <DigestValue>hqnMLvZ6XBY2fH1KhK00vJXWuxlSZRWkoKrdKDrIF2Q=</DigestValue>
      </Reference>
      <Reference URI="/xl/printerSettings/printerSettings42.bin?ContentType=application/vnd.openxmlformats-officedocument.spreadsheetml.printerSettings">
        <DigestMethod Algorithm="http://www.w3.org/2001/04/xmlenc#sha256"/>
        <DigestValue>M4zwOg5/WYrTE+gr8GPjWkKsdQLQ56eOeWh9iMHKgHA=</DigestValue>
      </Reference>
      <Reference URI="/xl/printerSettings/printerSettings43.bin?ContentType=application/vnd.openxmlformats-officedocument.spreadsheetml.printerSettings">
        <DigestMethod Algorithm="http://www.w3.org/2001/04/xmlenc#sha256"/>
        <DigestValue>hqnMLvZ6XBY2fH1KhK00vJXWuxlSZRWkoKrdKDrIF2Q=</DigestValue>
      </Reference>
      <Reference URI="/xl/printerSettings/printerSettings44.bin?ContentType=application/vnd.openxmlformats-officedocument.spreadsheetml.printerSettings">
        <DigestMethod Algorithm="http://www.w3.org/2001/04/xmlenc#sha256"/>
        <DigestValue>7KlQqufIq6Wvj3CVWdpp9XSrPG83/YsqUSp3HWbb3Fg=</DigestValue>
      </Reference>
      <Reference URI="/xl/printerSettings/printerSettings45.bin?ContentType=application/vnd.openxmlformats-officedocument.spreadsheetml.printerSettings">
        <DigestMethod Algorithm="http://www.w3.org/2001/04/xmlenc#sha256"/>
        <DigestValue>DtOxz+BiOg4+nbp3iqiMyqShHqWNsuFOlOE/e0FjB3E=</DigestValue>
      </Reference>
      <Reference URI="/xl/printerSettings/printerSettings46.bin?ContentType=application/vnd.openxmlformats-officedocument.spreadsheetml.printerSettings">
        <DigestMethod Algorithm="http://www.w3.org/2001/04/xmlenc#sha256"/>
        <DigestValue>QPfi4g2HXuREncYI+qe42OoX0AcUPpo3w8Qf6qlBIS8=</DigestValue>
      </Reference>
      <Reference URI="/xl/printerSettings/printerSettings47.bin?ContentType=application/vnd.openxmlformats-officedocument.spreadsheetml.printerSettings">
        <DigestMethod Algorithm="http://www.w3.org/2001/04/xmlenc#sha256"/>
        <DigestValue>hqnMLvZ6XBY2fH1KhK00vJXWuxlSZRWkoKrdKDrIF2Q=</DigestValue>
      </Reference>
      <Reference URI="/xl/printerSettings/printerSettings48.bin?ContentType=application/vnd.openxmlformats-officedocument.spreadsheetml.printerSettings">
        <DigestMethod Algorithm="http://www.w3.org/2001/04/xmlenc#sha256"/>
        <DigestValue>Iu6jIZoIID60ChsFn7zCY6uZMRN/3xvcqlUd/uwpdvQ=</DigestValue>
      </Reference>
      <Reference URI="/xl/printerSettings/printerSettings49.bin?ContentType=application/vnd.openxmlformats-officedocument.spreadsheetml.printerSettings">
        <DigestMethod Algorithm="http://www.w3.org/2001/04/xmlenc#sha256"/>
        <DigestValue>a71WIv06Jg5Hxpgh4PZI2owpjkGTKA2QGZLLLB8ZfEk=</DigestValue>
      </Reference>
      <Reference URI="/xl/printerSettings/printerSettings5.bin?ContentType=application/vnd.openxmlformats-officedocument.spreadsheetml.printerSettings">
        <DigestMethod Algorithm="http://www.w3.org/2001/04/xmlenc#sha256"/>
        <DigestValue>Vf8y+zz/nFi3TQ3QzXaXyT7AuXpZSZ22rpMqYM5cq7I=</DigestValue>
      </Reference>
      <Reference URI="/xl/printerSettings/printerSettings50.bin?ContentType=application/vnd.openxmlformats-officedocument.spreadsheetml.printerSettings">
        <DigestMethod Algorithm="http://www.w3.org/2001/04/xmlenc#sha256"/>
        <DigestValue>GyyR84UYFfbFvVrs+ip9vPggIMAXC0nxkmeUVNsGxCc=</DigestValue>
      </Reference>
      <Reference URI="/xl/printerSettings/printerSettings51.bin?ContentType=application/vnd.openxmlformats-officedocument.spreadsheetml.printerSettings">
        <DigestMethod Algorithm="http://www.w3.org/2001/04/xmlenc#sha256"/>
        <DigestValue>7KlQqufIq6Wvj3CVWdpp9XSrPG83/YsqUSp3HWbb3Fg=</DigestValue>
      </Reference>
      <Reference URI="/xl/printerSettings/printerSettings6.bin?ContentType=application/vnd.openxmlformats-officedocument.spreadsheetml.printerSettings">
        <DigestMethod Algorithm="http://www.w3.org/2001/04/xmlenc#sha256"/>
        <DigestValue>7KlQqufIq6Wvj3CVWdpp9XSrPG83/YsqUSp3HWbb3Fg=</DigestValue>
      </Reference>
      <Reference URI="/xl/printerSettings/printerSettings7.bin?ContentType=application/vnd.openxmlformats-officedocument.spreadsheetml.printerSettings">
        <DigestMethod Algorithm="http://www.w3.org/2001/04/xmlenc#sha256"/>
        <DigestValue>QPfi4g2HXuREncYI+qe42OoX0AcUPpo3w8Qf6qlBIS8=</DigestValue>
      </Reference>
      <Reference URI="/xl/printerSettings/printerSettings8.bin?ContentType=application/vnd.openxmlformats-officedocument.spreadsheetml.printerSettings">
        <DigestMethod Algorithm="http://www.w3.org/2001/04/xmlenc#sha256"/>
        <DigestValue>DtOxz+BiOg4+nbp3iqiMyqShHqWNsuFOlOE/e0FjB3E=</DigestValue>
      </Reference>
      <Reference URI="/xl/printerSettings/printerSettings9.bin?ContentType=application/vnd.openxmlformats-officedocument.spreadsheetml.printerSettings">
        <DigestMethod Algorithm="http://www.w3.org/2001/04/xmlenc#sha256"/>
        <DigestValue>FO3ED4S9OIvm92dFE0Yp3fDPZ9QTEShUaDpa2Gb9qhk=</DigestValue>
      </Reference>
      <Reference URI="/xl/sharedStrings.xml?ContentType=application/vnd.openxmlformats-officedocument.spreadsheetml.sharedStrings+xml">
        <DigestMethod Algorithm="http://www.w3.org/2001/04/xmlenc#sha256"/>
        <DigestValue>YPWuzBPXdEvcoOgz2wu/uVOtGaV9kXtHDcDMdTUe62I=</DigestValue>
      </Reference>
      <Reference URI="/xl/styles.xml?ContentType=application/vnd.openxmlformats-officedocument.spreadsheetml.styles+xml">
        <DigestMethod Algorithm="http://www.w3.org/2001/04/xmlenc#sha256"/>
        <DigestValue>mdxOw8q2IsF5C2r7wTWDu5UKFUmKxfXnZZ66jTcPjG8=</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62xFwCldfIdjA5b+eXP8JcJGKzWlElB/HVC2SrnonLA=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TWJiJsJGh0BdAm0oPe27QOTNDIPyDccHYmu7Z1P+efA=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dL6Q//yFk62Fh3vd4k4WGOCmk1cvMT///Q001YoLoFQ=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dirWbQ5AGKZgA1R1HiptYgpcADFnfkoaz1t/0x68/4U=</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hC4AzNGAVXHYdYisYstCPuzNzZ+uV7dohQceOKCqimA=</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HTYaQi0KtdQ+B1oDWji35M/0dutqOPx8jsY1TtQMpYg=</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g+lUxrbi/VMbCtEnyHbMjSNjG5WBw/3Kqb/s9D39uLA=</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p2xi4hCfvscEdRFc/WimmpY/lKEbNWqRWhNHV9lnirU=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/i/BU9+YPIaJsy86hRRN7pkozHpecg5XjL8Icwx98Mk=</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0LWagge+cuSbbp4YEA81THvg8fewY1kTSJxyOcW2WXM=</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sHxWf6LVPC7VgKtjuQw6y+33ZCXXVKAtgbQtAKUMqUg=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Ex2iR9Yf4jxclz6IMuU8l3LlD3S8mEA56nT4EAGS7IQ=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82V9aXy3uiUF6h1goyLp993S42PSVT9uLFPxLc8qapo=</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S9Ud3jHzgeQFQ1wbUIHi5LPBW7M0odZrMYIyT7Yz+iY=</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Wr1URbNnm8+zFRwrFni/oBwyzslJ65lO5rpSCKHfCbc=</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4mgKsRtGkskclPWJiI3nHe4dpU8DV+iUc9V4Q86YlWc=</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WeT6pA+vLgfdwL/09u4RpK+COY8F8CFxGGPGLd5N2DU=</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RofjFfDGEQEcA4cUnvodX7beZGieR+bW06/zJsc/T9U=</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t65uEsjTUBH2F8bkjqtpth5mj6YKcsPA8PEiGgE6P4I=</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6Bbz0o48hzTUTtF6fo4ewGqu0GdHL0idXEEWlAzVmQ4=</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1zFuAlXKyYbcdVlZCbJzjarXRZN1YHU43HZelw+/tCM=</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Jqu8TGjuincglhnXIRPw5rTdx9ds1e5FUfNPGK7lUxY=</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d7K1B5uZ24ep1wYj8NRij9mZtpy2CIpqWLO9hnX/TcY=</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hln/pWRMx9Hj6lY6sad7buhrVqNkBtw2OGkWupD9mbQ=</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0nyF73UpemxE/HrBCXnOE98GUQSYtGzPlx+KCygLaW8=</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xXFo9BdA47xnxdw1QhhoTTxY5S70p22UTQq696SClAA=</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FeWxmCBflb8JE5pwKbE7f8Fz2fTuLLYDgReWYDnFn3A=</DigestValue>
      </Reference>
      <Reference URI="/xl/worksheets/_rels/sheet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TgWTmbD30SGQVpeB54QPX/uCzLHCp4PwFD6CJOyJzMw=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UKEwtvDAM1hKtTa0ZZS0tzFxXWkWuGvfTqv4xaBYwNA=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FTLUZSzyPImP/h/5pTtmsiVav3XAxsSoaQXEM6xZNng=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J6BujlYMhOr98U7XxPFfMl/QUZrxuylPvFDi3TsDbm8=</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ApG9T21hG+mq2kJJ+k13FeZt60y3QqDuRduOVIlR3dk=</DigestValue>
      </Reference>
      <Reference URI="/xl/worksheets/sheet1.xml?ContentType=application/vnd.openxmlformats-officedocument.spreadsheetml.worksheet+xml">
        <DigestMethod Algorithm="http://www.w3.org/2001/04/xmlenc#sha256"/>
        <DigestValue>/GTfqpc4KH8kqH21OFej1e0O9iLKdXXKB7/1uCZFWLQ=</DigestValue>
      </Reference>
      <Reference URI="/xl/worksheets/sheet10.xml?ContentType=application/vnd.openxmlformats-officedocument.spreadsheetml.worksheet+xml">
        <DigestMethod Algorithm="http://www.w3.org/2001/04/xmlenc#sha256"/>
        <DigestValue>bo9RBmWx9XdzuwKtwMfymMlM8pXqqODxwCeoGLB8XsU=</DigestValue>
      </Reference>
      <Reference URI="/xl/worksheets/sheet11.xml?ContentType=application/vnd.openxmlformats-officedocument.spreadsheetml.worksheet+xml">
        <DigestMethod Algorithm="http://www.w3.org/2001/04/xmlenc#sha256"/>
        <DigestValue>8B48N18XEHP5ni0e5BujQEcYwViguORhLDpINSjGAYw=</DigestValue>
      </Reference>
      <Reference URI="/xl/worksheets/sheet12.xml?ContentType=application/vnd.openxmlformats-officedocument.spreadsheetml.worksheet+xml">
        <DigestMethod Algorithm="http://www.w3.org/2001/04/xmlenc#sha256"/>
        <DigestValue>uNY8mdrOs2XiLDpHe2upqoOpx5OgMmRbGkdwrdSZhPA=</DigestValue>
      </Reference>
      <Reference URI="/xl/worksheets/sheet13.xml?ContentType=application/vnd.openxmlformats-officedocument.spreadsheetml.worksheet+xml">
        <DigestMethod Algorithm="http://www.w3.org/2001/04/xmlenc#sha256"/>
        <DigestValue>JNk38mcmBYshiA9DXa9BH9OUO6RIWmcbrqUOwXKTs4U=</DigestValue>
      </Reference>
      <Reference URI="/xl/worksheets/sheet14.xml?ContentType=application/vnd.openxmlformats-officedocument.spreadsheetml.worksheet+xml">
        <DigestMethod Algorithm="http://www.w3.org/2001/04/xmlenc#sha256"/>
        <DigestValue>/bWVTk5w655OZd0U4VzYCvftoD4eEoTk9hOUUaopb5I=</DigestValue>
      </Reference>
      <Reference URI="/xl/worksheets/sheet15.xml?ContentType=application/vnd.openxmlformats-officedocument.spreadsheetml.worksheet+xml">
        <DigestMethod Algorithm="http://www.w3.org/2001/04/xmlenc#sha256"/>
        <DigestValue>AsO/0ASlKYWy1lc768B7c2CsoTZQ8VqLN3fewhHNuKE=</DigestValue>
      </Reference>
      <Reference URI="/xl/worksheets/sheet16.xml?ContentType=application/vnd.openxmlformats-officedocument.spreadsheetml.worksheet+xml">
        <DigestMethod Algorithm="http://www.w3.org/2001/04/xmlenc#sha256"/>
        <DigestValue>ngf491m6ZBEPU6OSfP7NnHO69d9GOPUqUQ/7CGZj/Eg=</DigestValue>
      </Reference>
      <Reference URI="/xl/worksheets/sheet17.xml?ContentType=application/vnd.openxmlformats-officedocument.spreadsheetml.worksheet+xml">
        <DigestMethod Algorithm="http://www.w3.org/2001/04/xmlenc#sha256"/>
        <DigestValue>yPp7fCiQw6FetjpbVTARBpBcSf7E6xP3tD8PhzrO/oQ=</DigestValue>
      </Reference>
      <Reference URI="/xl/worksheets/sheet18.xml?ContentType=application/vnd.openxmlformats-officedocument.spreadsheetml.worksheet+xml">
        <DigestMethod Algorithm="http://www.w3.org/2001/04/xmlenc#sha256"/>
        <DigestValue>YPwa8M5/ggezWcy91aWxaRyCKrw15aYjeO1nPulBO6w=</DigestValue>
      </Reference>
      <Reference URI="/xl/worksheets/sheet19.xml?ContentType=application/vnd.openxmlformats-officedocument.spreadsheetml.worksheet+xml">
        <DigestMethod Algorithm="http://www.w3.org/2001/04/xmlenc#sha256"/>
        <DigestValue>unw3bX58uxA9EJYCKn5+j8ewk8ZrU8/R7PF8HJKUC2E=</DigestValue>
      </Reference>
      <Reference URI="/xl/worksheets/sheet2.xml?ContentType=application/vnd.openxmlformats-officedocument.spreadsheetml.worksheet+xml">
        <DigestMethod Algorithm="http://www.w3.org/2001/04/xmlenc#sha256"/>
        <DigestValue>h5gYyAbNZgzP9zyAVXWmU39fOCCmD+I6U55rr9XRx2M=</DigestValue>
      </Reference>
      <Reference URI="/xl/worksheets/sheet20.xml?ContentType=application/vnd.openxmlformats-officedocument.spreadsheetml.worksheet+xml">
        <DigestMethod Algorithm="http://www.w3.org/2001/04/xmlenc#sha256"/>
        <DigestValue>02ATT1X/XZd2tNDCUx9/p8V3bcyZIEyDEblRVIAQGyw=</DigestValue>
      </Reference>
      <Reference URI="/xl/worksheets/sheet21.xml?ContentType=application/vnd.openxmlformats-officedocument.spreadsheetml.worksheet+xml">
        <DigestMethod Algorithm="http://www.w3.org/2001/04/xmlenc#sha256"/>
        <DigestValue>+kl1W1j4TnX0RZ3dmUnh1OeetW53ztDF0HY6VrnqRNo=</DigestValue>
      </Reference>
      <Reference URI="/xl/worksheets/sheet22.xml?ContentType=application/vnd.openxmlformats-officedocument.spreadsheetml.worksheet+xml">
        <DigestMethod Algorithm="http://www.w3.org/2001/04/xmlenc#sha256"/>
        <DigestValue>JAyqITt2cx0j9gdKO+edEK9erm9R+TKPkNO+m4yhlWE=</DigestValue>
      </Reference>
      <Reference URI="/xl/worksheets/sheet23.xml?ContentType=application/vnd.openxmlformats-officedocument.spreadsheetml.worksheet+xml">
        <DigestMethod Algorithm="http://www.w3.org/2001/04/xmlenc#sha256"/>
        <DigestValue>Eu8R4K1kXi/0YIGgrhudFwsg4Zvv7XCBx5kVa82ucus=</DigestValue>
      </Reference>
      <Reference URI="/xl/worksheets/sheet24.xml?ContentType=application/vnd.openxmlformats-officedocument.spreadsheetml.worksheet+xml">
        <DigestMethod Algorithm="http://www.w3.org/2001/04/xmlenc#sha256"/>
        <DigestValue>FFo9CRlFMRIjQxqCWIOYNZa8IjhkEvQfSIHyXO39DN8=</DigestValue>
      </Reference>
      <Reference URI="/xl/worksheets/sheet25.xml?ContentType=application/vnd.openxmlformats-officedocument.spreadsheetml.worksheet+xml">
        <DigestMethod Algorithm="http://www.w3.org/2001/04/xmlenc#sha256"/>
        <DigestValue>I9O0Y1Vow1eU/v6XckFBxUGkxEaHPdr1LBcZO6xzmNk=</DigestValue>
      </Reference>
      <Reference URI="/xl/worksheets/sheet26.xml?ContentType=application/vnd.openxmlformats-officedocument.spreadsheetml.worksheet+xml">
        <DigestMethod Algorithm="http://www.w3.org/2001/04/xmlenc#sha256"/>
        <DigestValue>qlyYbSTWFWaTsHcXHB7o4mY95JJ06UDnQNiv0XGzHjk=</DigestValue>
      </Reference>
      <Reference URI="/xl/worksheets/sheet27.xml?ContentType=application/vnd.openxmlformats-officedocument.spreadsheetml.worksheet+xml">
        <DigestMethod Algorithm="http://www.w3.org/2001/04/xmlenc#sha256"/>
        <DigestValue>xP2gaH57te6Cz5Yb3YHy1/jljBtAilUizlxtZispRlE=</DigestValue>
      </Reference>
      <Reference URI="/xl/worksheets/sheet28.xml?ContentType=application/vnd.openxmlformats-officedocument.spreadsheetml.worksheet+xml">
        <DigestMethod Algorithm="http://www.w3.org/2001/04/xmlenc#sha256"/>
        <DigestValue>SoNEkdPzYB/ftMLvhCu0kCbuvFEUAf1hWOyzWoLhkSE=</DigestValue>
      </Reference>
      <Reference URI="/xl/worksheets/sheet29.xml?ContentType=application/vnd.openxmlformats-officedocument.spreadsheetml.worksheet+xml">
        <DigestMethod Algorithm="http://www.w3.org/2001/04/xmlenc#sha256"/>
        <DigestValue>gjNHNcb4kqIi5DCllv6wG7Sy3OxSIlLHnK8ojnQFEII=</DigestValue>
      </Reference>
      <Reference URI="/xl/worksheets/sheet3.xml?ContentType=application/vnd.openxmlformats-officedocument.spreadsheetml.worksheet+xml">
        <DigestMethod Algorithm="http://www.w3.org/2001/04/xmlenc#sha256"/>
        <DigestValue>njEjUMzjKRPqqffeXVbgi2tmpzXWlNnAMr+VhF8qYhI=</DigestValue>
      </Reference>
      <Reference URI="/xl/worksheets/sheet30.xml?ContentType=application/vnd.openxmlformats-officedocument.spreadsheetml.worksheet+xml">
        <DigestMethod Algorithm="http://www.w3.org/2001/04/xmlenc#sha256"/>
        <DigestValue>Osg2wA6XIlaCM2eQJJ7dK5FYYn2SRPUfXYIhjN6erog=</DigestValue>
      </Reference>
      <Reference URI="/xl/worksheets/sheet31.xml?ContentType=application/vnd.openxmlformats-officedocument.spreadsheetml.worksheet+xml">
        <DigestMethod Algorithm="http://www.w3.org/2001/04/xmlenc#sha256"/>
        <DigestValue>awV3cQuS1o9hUMrnC78dLTuW50TQuYXqmukI+ffOVno=</DigestValue>
      </Reference>
      <Reference URI="/xl/worksheets/sheet32.xml?ContentType=application/vnd.openxmlformats-officedocument.spreadsheetml.worksheet+xml">
        <DigestMethod Algorithm="http://www.w3.org/2001/04/xmlenc#sha256"/>
        <DigestValue>ElLLrgj/+xGoN0NUCsCkQ6Dzse6rGXg03bSGOAYQGfc=</DigestValue>
      </Reference>
      <Reference URI="/xl/worksheets/sheet33.xml?ContentType=application/vnd.openxmlformats-officedocument.spreadsheetml.worksheet+xml">
        <DigestMethod Algorithm="http://www.w3.org/2001/04/xmlenc#sha256"/>
        <DigestValue>RVvs6P4fLlqCRzH49D2h0duOke3RnVsK7Yx/cgTGe0w=</DigestValue>
      </Reference>
      <Reference URI="/xl/worksheets/sheet34.xml?ContentType=application/vnd.openxmlformats-officedocument.spreadsheetml.worksheet+xml">
        <DigestMethod Algorithm="http://www.w3.org/2001/04/xmlenc#sha256"/>
        <DigestValue>C8ALWgAwmB4tgd49Nhq65sW2cvGTNVLz1l8rqSHK+Yg=</DigestValue>
      </Reference>
      <Reference URI="/xl/worksheets/sheet35.xml?ContentType=application/vnd.openxmlformats-officedocument.spreadsheetml.worksheet+xml">
        <DigestMethod Algorithm="http://www.w3.org/2001/04/xmlenc#sha256"/>
        <DigestValue>v+G+p0zpyByRhEHCyFEkyVWqebAc1zoCoWXMM1fOza0=</DigestValue>
      </Reference>
      <Reference URI="/xl/worksheets/sheet36.xml?ContentType=application/vnd.openxmlformats-officedocument.spreadsheetml.worksheet+xml">
        <DigestMethod Algorithm="http://www.w3.org/2001/04/xmlenc#sha256"/>
        <DigestValue>le17rUFGS80hiwZaHTy0mQ1eWu/d/Ax3uBeSB4fTVbY=</DigestValue>
      </Reference>
      <Reference URI="/xl/worksheets/sheet37.xml?ContentType=application/vnd.openxmlformats-officedocument.spreadsheetml.worksheet+xml">
        <DigestMethod Algorithm="http://www.w3.org/2001/04/xmlenc#sha256"/>
        <DigestValue>mQi3wk2bexFA7zyZhx9wXBeT526fAzfTEt/karhA2JA=</DigestValue>
      </Reference>
      <Reference URI="/xl/worksheets/sheet38.xml?ContentType=application/vnd.openxmlformats-officedocument.spreadsheetml.worksheet+xml">
        <DigestMethod Algorithm="http://www.w3.org/2001/04/xmlenc#sha256"/>
        <DigestValue>eImIykMkjOq2YQv/cufaxX1OcblKHbykqkYyF7B5qj4=</DigestValue>
      </Reference>
      <Reference URI="/xl/worksheets/sheet39.xml?ContentType=application/vnd.openxmlformats-officedocument.spreadsheetml.worksheet+xml">
        <DigestMethod Algorithm="http://www.w3.org/2001/04/xmlenc#sha256"/>
        <DigestValue>FpbHJ0sIqCYmY/zuq5vk5+IjK3aV5xNMafmd47ybPqk=</DigestValue>
      </Reference>
      <Reference URI="/xl/worksheets/sheet4.xml?ContentType=application/vnd.openxmlformats-officedocument.spreadsheetml.worksheet+xml">
        <DigestMethod Algorithm="http://www.w3.org/2001/04/xmlenc#sha256"/>
        <DigestValue>p40z8GNT7lnKA6qhjkfPwOlKaUYK20JtBrrTJWL2vPY=</DigestValue>
      </Reference>
      <Reference URI="/xl/worksheets/sheet40.xml?ContentType=application/vnd.openxmlformats-officedocument.spreadsheetml.worksheet+xml">
        <DigestMethod Algorithm="http://www.w3.org/2001/04/xmlenc#sha256"/>
        <DigestValue>dNf03RVNEvuLNAp8EUK0zr/UNe9D2YqxLtlMNgus7XM=</DigestValue>
      </Reference>
      <Reference URI="/xl/worksheets/sheet41.xml?ContentType=application/vnd.openxmlformats-officedocument.spreadsheetml.worksheet+xml">
        <DigestMethod Algorithm="http://www.w3.org/2001/04/xmlenc#sha256"/>
        <DigestValue>I0eoDV0oHyJb4ehyZhlHDcJtVdESIGaOR3sGGSX1REk=</DigestValue>
      </Reference>
      <Reference URI="/xl/worksheets/sheet42.xml?ContentType=application/vnd.openxmlformats-officedocument.spreadsheetml.worksheet+xml">
        <DigestMethod Algorithm="http://www.w3.org/2001/04/xmlenc#sha256"/>
        <DigestValue>FA+XB7l1T6gTdG9Nl+LPOpGIsbivHvPwedOpKZ0HXqY=</DigestValue>
      </Reference>
      <Reference URI="/xl/worksheets/sheet43.xml?ContentType=application/vnd.openxmlformats-officedocument.spreadsheetml.worksheet+xml">
        <DigestMethod Algorithm="http://www.w3.org/2001/04/xmlenc#sha256"/>
        <DigestValue>tQK6nLlK4CBPcKR6AJhK2lRK3qfxi8lzQ/sYiZvBQkk=</DigestValue>
      </Reference>
      <Reference URI="/xl/worksheets/sheet44.xml?ContentType=application/vnd.openxmlformats-officedocument.spreadsheetml.worksheet+xml">
        <DigestMethod Algorithm="http://www.w3.org/2001/04/xmlenc#sha256"/>
        <DigestValue>rfj7jFxYqoTvA/jSWLoW4+6+hjvii+rSmNWJEUeB6CE=</DigestValue>
      </Reference>
      <Reference URI="/xl/worksheets/sheet45.xml?ContentType=application/vnd.openxmlformats-officedocument.spreadsheetml.worksheet+xml">
        <DigestMethod Algorithm="http://www.w3.org/2001/04/xmlenc#sha256"/>
        <DigestValue>ubS1IgEeKJfr5xAyI+kuAEBRyyxWdBDCdru54JV3EkE=</DigestValue>
      </Reference>
      <Reference URI="/xl/worksheets/sheet46.xml?ContentType=application/vnd.openxmlformats-officedocument.spreadsheetml.worksheet+xml">
        <DigestMethod Algorithm="http://www.w3.org/2001/04/xmlenc#sha256"/>
        <DigestValue>TI1Rl1G0Wne2gvICCyTvRYekM7tdF5ztNt60sXdQbAs=</DigestValue>
      </Reference>
      <Reference URI="/xl/worksheets/sheet47.xml?ContentType=application/vnd.openxmlformats-officedocument.spreadsheetml.worksheet+xml">
        <DigestMethod Algorithm="http://www.w3.org/2001/04/xmlenc#sha256"/>
        <DigestValue>xhPvAPh9/VR13hLDyenZ5PVv1WSeNQPgKoN464X2ksM=</DigestValue>
      </Reference>
      <Reference URI="/xl/worksheets/sheet48.xml?ContentType=application/vnd.openxmlformats-officedocument.spreadsheetml.worksheet+xml">
        <DigestMethod Algorithm="http://www.w3.org/2001/04/xmlenc#sha256"/>
        <DigestValue>ESKbEd0gSH4tERRW/suQwV7lwwrAxn9xF4LFFU9b7qk=</DigestValue>
      </Reference>
      <Reference URI="/xl/worksheets/sheet49.xml?ContentType=application/vnd.openxmlformats-officedocument.spreadsheetml.worksheet+xml">
        <DigestMethod Algorithm="http://www.w3.org/2001/04/xmlenc#sha256"/>
        <DigestValue>SZlIzl1BMSgKsWsIT40KNUl2B5GCsJgrYBl4WchXJV0=</DigestValue>
      </Reference>
      <Reference URI="/xl/worksheets/sheet5.xml?ContentType=application/vnd.openxmlformats-officedocument.spreadsheetml.worksheet+xml">
        <DigestMethod Algorithm="http://www.w3.org/2001/04/xmlenc#sha256"/>
        <DigestValue>c62PV2fYO32SFR7oqFnLkCbqIB84havrLD0jSRHLSbw=</DigestValue>
      </Reference>
      <Reference URI="/xl/worksheets/sheet50.xml?ContentType=application/vnd.openxmlformats-officedocument.spreadsheetml.worksheet+xml">
        <DigestMethod Algorithm="http://www.w3.org/2001/04/xmlenc#sha256"/>
        <DigestValue>5Glq7ooxRPivSFv343IzvSz8HlkBZUUo/+21QNrT/88=</DigestValue>
      </Reference>
      <Reference URI="/xl/worksheets/sheet51.xml?ContentType=application/vnd.openxmlformats-officedocument.spreadsheetml.worksheet+xml">
        <DigestMethod Algorithm="http://www.w3.org/2001/04/xmlenc#sha256"/>
        <DigestValue>vZ9yOl2f9/u65puxstnjYYNX0iigFZikCrpbCclqmzc=</DigestValue>
      </Reference>
      <Reference URI="/xl/worksheets/sheet52.xml?ContentType=application/vnd.openxmlformats-officedocument.spreadsheetml.worksheet+xml">
        <DigestMethod Algorithm="http://www.w3.org/2001/04/xmlenc#sha256"/>
        <DigestValue>UYW4mo68m2QDqxXOFtdpvLTHYi7WIe+2TbnE/EgsG4I=</DigestValue>
      </Reference>
      <Reference URI="/xl/worksheets/sheet53.xml?ContentType=application/vnd.openxmlformats-officedocument.spreadsheetml.worksheet+xml">
        <DigestMethod Algorithm="http://www.w3.org/2001/04/xmlenc#sha256"/>
        <DigestValue>1w1CBOV2fUyDAxH3Z9mkB7R//XMX85b95QKJgeov/SI=</DigestValue>
      </Reference>
      <Reference URI="/xl/worksheets/sheet54.xml?ContentType=application/vnd.openxmlformats-officedocument.spreadsheetml.worksheet+xml">
        <DigestMethod Algorithm="http://www.w3.org/2001/04/xmlenc#sha256"/>
        <DigestValue>obN8FsdyMtxWPTPS1iFa8Iyb/uTJTcHF3ympow7TEUA=</DigestValue>
      </Reference>
      <Reference URI="/xl/worksheets/sheet55.xml?ContentType=application/vnd.openxmlformats-officedocument.spreadsheetml.worksheet+xml">
        <DigestMethod Algorithm="http://www.w3.org/2001/04/xmlenc#sha256"/>
        <DigestValue>VzV4fkTAeBq8tcKUhEGW2sS01pLPlIt3R18rHhh2bgk=</DigestValue>
      </Reference>
      <Reference URI="/xl/worksheets/sheet6.xml?ContentType=application/vnd.openxmlformats-officedocument.spreadsheetml.worksheet+xml">
        <DigestMethod Algorithm="http://www.w3.org/2001/04/xmlenc#sha256"/>
        <DigestValue>CEADmY3sEBwbWk2oFHze6Utbg4yoh0Fq2TLvT3k+GNQ=</DigestValue>
      </Reference>
      <Reference URI="/xl/worksheets/sheet7.xml?ContentType=application/vnd.openxmlformats-officedocument.spreadsheetml.worksheet+xml">
        <DigestMethod Algorithm="http://www.w3.org/2001/04/xmlenc#sha256"/>
        <DigestValue>IloG5XAe2lp/E2QFwq/OeWlwBZoJI8zELY1OiYQthYA=</DigestValue>
      </Reference>
      <Reference URI="/xl/worksheets/sheet8.xml?ContentType=application/vnd.openxmlformats-officedocument.spreadsheetml.worksheet+xml">
        <DigestMethod Algorithm="http://www.w3.org/2001/04/xmlenc#sha256"/>
        <DigestValue>CaoHwkC6mviVjWc1ZX2PrKZvd4i84yX6v7IE+zJWqEA=</DigestValue>
      </Reference>
      <Reference URI="/xl/worksheets/sheet9.xml?ContentType=application/vnd.openxmlformats-officedocument.spreadsheetml.worksheet+xml">
        <DigestMethod Algorithm="http://www.w3.org/2001/04/xmlenc#sha256"/>
        <DigestValue>wPOEVdy3H4574k1zxuBz47PcuU0gfh9ki2VagZbpv40=</DigestValue>
      </Reference>
    </Manifest>
    <SignatureProperties>
      <SignatureProperty Id="idSignatureTime" Target="#idPackageSignature">
        <mdssi:SignatureTime xmlns:mdssi="http://schemas.openxmlformats.org/package/2006/digital-signature">
          <mdssi:Format>YYYY-MM-DDThh:mm:ssTZD</mdssi:Format>
          <mdssi:Value>2023-08-16T22:57:32Z</mdssi:Value>
        </mdssi:SignatureTime>
      </SignatureProperty>
    </SignatureProperties>
  </Object>
  <Object Id="idOfficeObject">
    <SignatureProperties>
      <SignatureProperty Id="idOfficeV1Details" Target="#idPackageSignature">
        <SignatureInfoV1 xmlns="http://schemas.microsoft.com/office/2006/digsig">
          <SetupID>{52DF9E58-6EAD-41E2-A478-BA1C5C260B17}</SetupID>
          <SignatureText>Cynthia Velázquez</SignatureText>
          <SignatureImage/>
          <SignatureComments/>
          <WindowsVersion>10.0</WindowsVersion>
          <OfficeVersion>16.0.16626/25</OfficeVersion>
          <ApplicationVersion>16.0.16626</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2023-08-16T22:57:32Z</xd:SigningTime>
          <xd:SigningCertificate>
            <xd:Cert>
              <xd:CertDigest>
                <DigestMethod Algorithm="http://www.w3.org/2001/04/xmlenc#sha256"/>
                <DigestValue>f79xAU/Bt8mE8ZX8Y6G2vehZJ/iqzBTYdEMIEtuhy3Y=</DigestValue>
              </xd:CertDigest>
              <xd:IssuerSerial>
                <X509IssuerName>DC=net + DC=windows + CN=MS-Organization-Access + OU=82dbaca4-3e81-46ca-9c73-0950c1eaca97</X509IssuerName>
                <X509SerialNumber>53461068603409645957165583459775739426</X509SerialNumber>
              </xd:IssuerSerial>
            </xd:Cert>
          </xd:SigningCertificate>
          <xd:SignaturePolicyIdentifier>
            <xd:SignaturePolicyImplied/>
          </xd:SignaturePolicyIdentifier>
        </xd:SignedSignatureProperties>
      </xd:SignedProperties>
    </xd:QualifyingProperties>
  </Object>
  <Object Id="idValidSigLnImg">AQAAAGwAAAAAAAAAAAAAAC0BAAB/AAAAAAAAAAAAAAC2HQAAogwAACBFTUYAAAEA8BsAAKoAAAAGAAAAAAAAAAAAAAAAAAAAVgUAAAADAABYAQAAwgAAAAAAAAAAAAAAAAAAAMA/BQDQ9QIACgAAABAAAAAAAAAAAAAAAEsAAAAQAAAAAAAAAAUAAAAeAAAAGAAAAAAAAAAAAAAALgEAAIAAAAAnAAAAGAAAAAEAAAAAAAAAAAAAAAAAAAAlAAAADAAAAAEAAABMAAAAZAAAAAAAAAAAAAAALQEAAH8AAAAAAAAAAAAAAC4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tAQAAfwAAAAAAAAAAAAAALgEAAIAAAAAhAPAAAAAAAAAAAAAAAIA/AAAAAAAAAAAAAIA/AAAAAAAAAAAAAAAAAAAAAAAAAAAAAAAAAAAAAAAAAAAlAAAADAAAAAAAAIAoAAAADAAAAAEAAAAnAAAAGAAAAAEAAAAAAAAA8PDwAAAAAAAlAAAADAAAAAEAAABMAAAAZAAAAAAAAAAAAAAALQEAAH8AAAAAAAAAAAAAAC4BAACAAAAAIQDwAAAAAAAAAAAAAACAPwAAAAAAAAAAAACAPwAAAAAAAAAAAAAAAAAAAAAAAAAAAAAAAAAAAAAAAAAAJQAAAAwAAAAAAACAKAAAAAwAAAABAAAAJwAAABgAAAABAAAAAAAAAPDw8AAAAAAAJQAAAAwAAAABAAAATAAAAGQAAAAAAAAAAAAAAC0BAAB/AAAAAAAAAAAAAAAuAQAAgAAAACEA8AAAAAAAAAAAAAAAgD8AAAAAAAAAAAAAgD8AAAAAAAAAAAAAAAAAAAAAAAAAAAAAAAAAAAAAAAAAACUAAAAMAAAAAAAAgCgAAAAMAAAAAQAAACcAAAAYAAAAAQAAAAAAAADw8PAAAAAAACUAAAAMAAAAAQAAAEwAAABkAAAAAAAAAAAAAAAtAQAAfwAAAAAAAAAAAAAALgEAAIAAAAAhAPAAAAAAAAAAAAAAAIA/AAAAAAAAAAAAAIA/AAAAAAAAAAAAAAAAAAAAAAAAAAAAAAAAAAAAAAAAAAAlAAAADAAAAAAAAIAoAAAADAAAAAEAAAAnAAAAGAAAAAEAAAAAAAAA////AAAAAAAlAAAADAAAAAEAAABMAAAAZAAAAAAAAAAAAAAALQEAAH8AAAAAAAAAAAAAAC4BAACAAAAAIQDwAAAAAAAAAAAAAACAPwAAAAAAAAAAAACAPwAAAAAAAAAAAAAAAAAAAAAAAAAAAAAAAAAAAAAAAAAAJQAAAAwAAAAAAACAKAAAAAwAAAABAAAAJwAAABgAAAABAAAAAAAAAP///wAAAAAAJQAAAAwAAAABAAAATAAAAGQAAAAAAAAAAAAAAC0BAAB/AAAAAAAAAAAAAAAu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YCHP/n8AAABgIc/+fwAAEwAAAAAAAAAAAO8N/38AAA1/as7+fwAAMBbvDf9/AAATAAAAAAAAABgXAAAAAAAAQAAAwP5/AAAAAO8N/38AANWBas7+fwAABAAAAAAAAAAwFu8N/38AAKC6d6oqAAAAEwAAAAAAAABIAAAAAAAAAPQiA8/+fwAAkGMhz/5/AABAJwPP/n8AAAEAAAAAAAAA4EwDz/5/AAAAAO8N/38AAAAAAAAAAAAAAAAAAAAAAACH9eoP/38AAGDG6YqNAQAAazGqDf9/AABwu3eqKgAAAAm8d6oqAAAAAAAAAAAAAAAAAAAAZHYACAAAAAAlAAAADAAAAAEAAAAYAAAADAAAAAAAAAASAAAADAAAAAEAAAAeAAAAGAAAAMMAAAAEAAAA9wAAABEAAAAlAAAADAAAAAEAAABUAAAAhAAAAMQAAAAEAAAA9QAAABAAAAABAAAA0XbJQVUVykHEAAAABAAAAAkAAABMAAAAAAAAAAAAAAAAAAAA//////////9gAAAAMQA2AC8AOAAvADIAMAAyADMAPrAGAAAABgAAAAQAAAAGAAAABAAAAAYAAAAGAAAABgAAAAYAAABLAAAAQAAAADAAAAAFAAAAIAAAAAEAAAABAAAAEAAAAAAAAAAAAAAALgEAAIAAAAAAAAAAAAAAAC4BAACAAAAAUgAAAHABAAACAAAAEAAAAAcAAAAAAAAAAAAAALwCAAAAAAAAAQICIlMAeQBzAHQAZQBtAAAAAAAAAAAAAAAAAAAAAAAAAAAAAAAAAAAAAAAAAAAAAAAAAAAAAAAAAAAAAAAAAAAAAAAAAAAAAQAAAAAAAABI2neqKgAAAACDa4uNAQAA0G7QDf9/AAAAAAAAAAAAAAkAAAAAAAAAcOF3qioAAABIgWrO/n8AAAAAAAAAAAAAAAAAAAAAAACGFbX58xUAAMjbd6oqAAAAGPg5i40BAABgNhuLjQEAAGDG6YqNAQAA8Nx3qgAAAAAAAAAAAAAAAAcAAAAAAAAAOJ4vi40BAAAs3HeqKgAAAGncd6oqAAAA0c2mDf9/AAAEAAAAAAAAAFCka4sAAAAAAAAAAAAAAAAAAAAAAAAAAGDG6YqNAQAAazGqDf9/AADQ23eqKgAAAGncd6oqAAAAQDgIj40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wAAAAAAAAAFAN7/WNAQAAAAgAAAAAAADQbtAN/38AAAAAAAAAAAAAMAAAAAAAAAAoAAAAAAAAAAgAAAAAAAAAAAAAAAAAAAAAAAAAAAAAAMa9tPnzFQAAx7PrD/9/AAAAAO/1jQEAAOD///8AAAAAYMbpio0BAADIdHaqAAAAAAAAAAAAAAAABgAAAAAAAAAgAAAAAAAAAOxzdqoqAAAAKXR2qioAAADRzaYN/38AAAAAAAD+fwAAAAAAAAAAAACAZ+abjQEAAHgs2s3+fwAAYMbpio0BAABrMaoN/38AAJBzdqoqAAAAKXR2qioAAABAXwiPjQEAAAAAAABkdgAIAAAAACUAAAAMAAAAAwAAABgAAAAMAAAAAAAAABIAAAAMAAAAAQAAABYAAAAMAAAACAAAAFQAAABUAAAACgAAACcAAAAeAAAASgAAAAEAAADRdslBVRXKQQoAAABLAAAAAQAAAEwAAAAEAAAACQAAACcAAAAgAAAASwAAAFAAAABYADBM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kAAABHAAAAKQAAADMAAACBAAAAFQAAACEA8AAAAAAAAAAAAAAAgD8AAAAAAAAAAAAAgD8AAAAAAAAAAAAAAAAAAAAAAAAAAAAAAAAAAAAAAAAAACUAAAAMAAAAAAAAgCgAAAAMAAAABAAAAFIAAABwAQAABAAAAPD///8AAAAAAAAAAAAAAACQAQAAAAAAAQAAAABzAGUAZwBvAGUAIAB1AGkAAAAAAAAAAAAAAAAAAAAAAAAAAAAAAAAAAAAAAAAAAAAAAAAAAAAAAAAAAAAAAAAAAAAAAPDaBM7+fwAAeCUSnI0BAABoWtrN/n8AANBu0A3/fwAAAAAAAAAAAABoWtrN/n8AAP////8AAQAAAAAAAAAAAAAAAAAAAAAAAAAAAAAAAAAAVr60+fMVAADgxeWbAAAAACB9dqoqAAAA8P///wAAAABgxumKjQEAAFh2dqoAAAAAAAAAAAAAAAAJAAAAAAAAACAAAAAAAAAAfHV2qioAAAC5dXaqKgAAANHNpg3/fwAAikXteiSpAABAWtrNAAAAAAAAAAAAAAAAAAAAAAAAAABgxumKjQEAAGsxqg3/fwAAIHV2qioAAAC5dXaqKgAAADBbb5WNAQAAAAAAAGR2AAgAAAAAJQAAAAwAAAAEAAAAGAAAAAwAAAAAAAAAEgAAAAwAAAABAAAAHgAAABgAAAApAAAAMwAAAKoAAABIAAAAJQAAAAwAAAAEAAAAVAAAALQAAAAqAAAAMwAAAKgAAABHAAAAAQAAANF2yUFVFcpBKgAAADMAAAARAAAATAAAAAAAAAAAAAAAAAAAAP//////////cAAAAEMAeQBuAHQAaABpAGEAIABWAGUAbADhAHoAcQB1AGUAegAEAQoAAAAIAAAACQAAAAUAAAAJAAAABAAAAAgAAAAEAAAACgAAAAgAAAAEAAAACAAAAAcAAAAJAAAACQAAAAgAAAAHAAAASwAAAEAAAAAwAAAABQAAACAAAAABAAAAAQAAABAAAAAAAAAAAAAAAC4BAACAAAAAAAAAAAAAAAAuAQAAgAAAACUAAAAMAAAAAgAAACcAAAAYAAAABQAAAAAAAAD///8AAAAAACUAAAAMAAAABQAAAEwAAABkAAAAAAAAAFAAAAAtAQAAfAAAAAAAAABQAAAALg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LQAAAAKAAAAUAAAAGcAAABcAAAAAQAAANF2yUFVFcpBCgAAAFAAAAARAAAATAAAAAAAAAAAAAAAAAAAAP//////////cAAAAEMAeQBuAHQAaABpAGEAIABWAGUAbADhAHoAcQB1AGUAegDWjgcAAAAFAAAABwAAAAQAAAAHAAAAAwAAAAYAAAADAAAABwAAAAYAAAADAAAABgAAAAUAAAAHAAAABwAAAAYAAAAFAAAASwAAAEAAAAAwAAAABQAAACAAAAABAAAAAQAAABAAAAAAAAAAAAAAAC4BAACAAAAAAAAAAAAAAAAu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hAAAAAoAAABgAAAAQAAAAGwAAAABAAAA0XbJQVUVykEKAAAAYAAAAAkAAABMAAAAAAAAAAAAAAAAAAAA//////////9gAAAAQwBvAG4AdABhAGQAbwByAGEAIAAHAAAABwAAAAcAAAAEAAAABgAAAAcAAAAHAAAABAAAAAYAAABLAAAAQAAAADAAAAAFAAAAIAAAAAEAAAABAAAAEAAAAAAAAAAAAAAALgEAAIAAAAAAAAAAAAAAAC4BAACAAAAAJQAAAAwAAAACAAAAJwAAABgAAAAFAAAAAAAAAP///wAAAAAAJQAAAAwAAAAFAAAATAAAAGQAAAAJAAAAcAAAACQBAAB8AAAACQAAAHAAAAAcAQAADQAAACEA8AAAAAAAAAAAAAAAgD8AAAAAAAAAAAAAgD8AAAAAAAAAAAAAAAAAAAAAAAAAAAAAAAAAAAAAAAAAACUAAAAMAAAAAAAAgCgAAAAMAAAABQAAACUAAAAMAAAAAQAAABgAAAAMAAAAAAAAABIAAAAMAAAAAQAAABYAAAAMAAAAAAAAAFQAAAB0AQAACgAAAHAAAAAjAQAAfAAAAAEAAADRdslBVRXKQQoAAABwAAAAMQAAAEwAAAAEAAAACQAAAHAAAAAlAQAAfQAAALAAAABGAGkAcgBtAGEAZABvACAAcABvAHIAOgAgAGIAYQA5AGQAYwA5ADYAMwAtAGIAMAA2AGQALQA0AGIAMQAyAC0AYgBhAGIAZQAtAGIAMgBiADcAMwA1AGUANQBmAGMAMAAxAG8ABgAAAAMAAAAEAAAACQAAAAYAAAAHAAAABwAAAAMAAAAHAAAABwAAAAQAAAADAAAAAwAAAAcAAAAGAAAABgAAAAcAAAAFAAAABgAAAAYAAAAGAAAABAAAAAcAAAAGAAAABgAAAAcAAAAEAAAABgAAAAcAAAAGAAAABgAAAAQAAAAHAAAABgAAAAcAAAAGAAAABAAAAAcAAAAGAAAABwAAAAYAAAAGAAAABgAAAAYAAAAGAAAABAAAAAUAAAAGAAAABgAAABYAAAAMAAAAAAAAACUAAAAMAAAAAgAAAA4AAAAUAAAAAAAAABAAAAAUAAAA</Object>
  <Object Id="idInvalidSigLnImg">AQAAAGwAAAAAAAAAAAAAAC0BAAB/AAAAAAAAAAAAAAC2HQAAogwAACBFTUYAAAEAYCEAALEAAAAGAAAAAAAAAAAAAAAAAAAAVgUAAAADAABYAQAAwgAAAAAAAAAAAAAAAAAAAMA/BQDQ9QIACgAAABAAAAAAAAAAAAAAAEsAAAAQAAAAAAAAAAUAAAAeAAAAGAAAAAAAAAAAAAAALgEAAIAAAAAnAAAAGAAAAAEAAAAAAAAAAAAAAAAAAAAlAAAADAAAAAEAAABMAAAAZAAAAAAAAAAAAAAALQEAAH8AAAAAAAAAAAAAAC4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tAQAAfwAAAAAAAAAAAAAALgEAAIAAAAAhAPAAAAAAAAAAAAAAAIA/AAAAAAAAAAAAAIA/AAAAAAAAAAAAAAAAAAAAAAAAAAAAAAAAAAAAAAAAAAAlAAAADAAAAAAAAIAoAAAADAAAAAEAAAAnAAAAGAAAAAEAAAAAAAAA8PDwAAAAAAAlAAAADAAAAAEAAABMAAAAZAAAAAAAAAAAAAAALQEAAH8AAAAAAAAAAAAAAC4BAACAAAAAIQDwAAAAAAAAAAAAAACAPwAAAAAAAAAAAACAPwAAAAAAAAAAAAAAAAAAAAAAAAAAAAAAAAAAAAAAAAAAJQAAAAwAAAAAAACAKAAAAAwAAAABAAAAJwAAABgAAAABAAAAAAAAAPDw8AAAAAAAJQAAAAwAAAABAAAATAAAAGQAAAAAAAAAAAAAAC0BAAB/AAAAAAAAAAAAAAAuAQAAgAAAACEA8AAAAAAAAAAAAAAAgD8AAAAAAAAAAAAAgD8AAAAAAAAAAAAAAAAAAAAAAAAAAAAAAAAAAAAAAAAAACUAAAAMAAAAAAAAgCgAAAAMAAAAAQAAACcAAAAYAAAAAQAAAAAAAADw8PAAAAAAACUAAAAMAAAAAQAAAEwAAABkAAAAAAAAAAAAAAAtAQAAfwAAAAAAAAAAAAAALgEAAIAAAAAhAPAAAAAAAAAAAAAAAIA/AAAAAAAAAAAAAIA/AAAAAAAAAAAAAAAAAAAAAAAAAAAAAAAAAAAAAAAAAAAlAAAADAAAAAAAAIAoAAAADAAAAAEAAAAnAAAAGAAAAAEAAAAAAAAA////AAAAAAAlAAAADAAAAAEAAABMAAAAZAAAAAAAAAAAAAAALQEAAH8AAAAAAAAAAAAAAC4BAACAAAAAIQDwAAAAAAAAAAAAAACAPwAAAAAAAAAAAACAPwAAAAAAAAAAAAAAAAAAAAAAAAAAAAAAAAAAAAAAAAAAJQAAAAwAAAAAAACAKAAAAAwAAAABAAAAJwAAABgAAAABAAAAAAAAAP///wAAAAAAJQAAAAwAAAABAAAATAAAAGQAAAAAAAAAAAAAAC0BAAB/AAAAAAAAAAAAAAAu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YCHP/n8AAABgIc/+fwAAEwAAAAAAAAAAAO8N/38AAA1/as7+fwAAMBbvDf9/AAATAAAAAAAAABgXAAAAAAAAQAAAwP5/AAAAAO8N/38AANWBas7+fwAABAAAAAAAAAAwFu8N/38AAKC6d6oqAAAAEwAAAAAAAABIAAAAAAAAAPQiA8/+fwAAkGMhz/5/AABAJwPP/n8AAAEAAAAAAAAA4EwDz/5/AAAAAO8N/38AAAAAAAAAAAAAAAAAAAAAAACH9eoP/38AAGDG6YqNAQAAazGqDf9/AABwu3eqKgAAAAm8d6oqAAAAAAAAAAAAAAAAAAAAZHYACAAAAAAlAAAADAAAAAEAAAAYAAAADAAAAP8AAAASAAAADAAAAAEAAAAeAAAAGAAAACIAAAAEAAAAcgAAABEAAAAlAAAADAAAAAEAAABUAAAAqAAAACMAAAAEAAAAcAAAABAAAAABAAAA0XbJQVUVykEjAAAABAAAAA8AAABMAAAAAAAAAAAAAAAAAAAA//////////9sAAAARgBpAHIAbQBhACAAbgBvACAAdgDhAGwAaQBkAGEAAAAGAAAAAwAAAAQAAAAJAAAABgAAAAMAAAAHAAAABwAAAAMAAAAFAAAABgAAAAMAAAADAAAABwAAAAYAAABLAAAAQAAAADAAAAAFAAAAIAAAAAEAAAABAAAAEAAAAAAAAAAAAAAALgEAAIAAAAAAAAAAAAAAAC4BAACAAAAAUgAAAHABAAACAAAAEAAAAAcAAAAAAAAAAAAAALwCAAAAAAAAAQICIlMAeQBzAHQAZQBtAAAAAAAAAAAAAAAAAAAAAAAAAAAAAAAAAAAAAAAAAAAAAAAAAAAAAAAAAAAAAAAAAAAAAAAAAAAAAQAAAAAAAABI2neqKgAAAACDa4uNAQAA0G7QDf9/AAAAAAAAAAAAAAkAAAAAAAAAcOF3qioAAABIgWrO/n8AAAAAAAAAAAAAAAAAAAAAAACGFbX58xUAAMjbd6oqAAAAGPg5i40BAABgNhuLjQEAAGDG6YqNAQAA8Nx3qgAAAAAAAAAAAAAAAAcAAAAAAAAAOJ4vi40BAAAs3HeqKgAAAGncd6oqAAAA0c2mDf9/AAAEAAAAAAAAAFCka4sAAAAAAAAAAAAAAAAAAAAAAAAAAGDG6YqNAQAAazGqDf9/AADQ23eqKgAAAGncd6oqAAAAQDgIj40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wAAAAAAAAAFAN7/WNAQAAAAgAAAAAAADQbtAN/38AAAAAAAAAAAAAMAAAAAAAAAAoAAAAAAAAAAgAAAAAAAAAAAAAAAAAAAAAAAAAAAAAAMa9tPnzFQAAx7PrD/9/AAAAAO/1jQEAAOD///8AAAAAYMbpio0BAADIdHaqAAAAAAAAAAAAAAAABgAAAAAAAAAgAAAAAAAAAOxzdqoqAAAAKXR2qioAAADRzaYN/38AAAAAAAD+fwAAAAAAAAAAAACAZ+abjQEAAHgs2s3+fwAAYMbpio0BAABrMaoN/38AAJBzdqoqAAAAKXR2qioAAABAXwiPjQEAAAAAAABkdgAIAAAAACUAAAAMAAAAAwAAABgAAAAMAAAAAAAAABIAAAAMAAAAAQAAABYAAAAMAAAACAAAAFQAAABUAAAACgAAACcAAAAeAAAASgAAAAEAAADRdslBVRXK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kAAABHAAAAKQAAADMAAACBAAAAFQAAACEA8AAAAAAAAAAAAAAAgD8AAAAAAAAAAAAAgD8AAAAAAAAAAAAAAAAAAAAAAAAAAAAAAAAAAAAAAAAAACUAAAAMAAAAAAAAgCgAAAAMAAAABAAAAFIAAABwAQAABAAAAPD///8AAAAAAAAAAAAAAACQAQAAAAAAAQAAAABzAGUAZwBvAGUAIAB1AGkAAAAAAAAAAAAAAAAAAAAAAAAAAAAAAAAAAAAAAAAAAAAAAAAAAAAAAAAAAAAAAAAAAAAAAPDaBM7+fwAAeCUSnI0BAABoWtrN/n8AANBu0A3/fwAAAAAAAAAAAABoWtrN/n8AAP////8AAQAAAAAAAAAAAAAAAAAAAAAAAAAAAAAAAAAAVr60+fMVAADgxeWbAAAAACB9dqoqAAAA8P///wAAAABgxumKjQEAAFh2dqoAAAAAAAAAAAAAAAAJAAAAAAAAACAAAAAAAAAAfHV2qioAAAC5dXaqKgAAANHNpg3/fwAAikXteiSpAABAWtrNAAAAAAAAAAAAAAAAAAAAAAAAAABgxumKjQEAAGsxqg3/fwAAIHV2qioAAAC5dXaqKgAAADBbb5WNAQAAAAAAAGR2AAgAAAAAJQAAAAwAAAAEAAAAGAAAAAwAAAAAAAAAEgAAAAwAAAABAAAAHgAAABgAAAApAAAAMwAAAKoAAABIAAAAJQAAAAwAAAAEAAAAVAAAALQAAAAqAAAAMwAAAKgAAABHAAAAAQAAANF2yUFVFcpBKgAAADMAAAARAAAATAAAAAAAAAAAAAAAAAAAAP//////////cAAAAEMAeQBuAHQAaABpAGEAIABWAGUAbADhAHoAcQB1AGUAegA9AAoAAAAIAAAACQAAAAUAAAAJAAAABAAAAAgAAAAEAAAACgAAAAgAAAAEAAAACAAAAAcAAAAJAAAACQAAAAgAAAAHAAAASwAAAEAAAAAwAAAABQAAACAAAAABAAAAAQAAABAAAAAAAAAAAAAAAC4BAACAAAAAAAAAAAAAAAAuAQAAgAAAACUAAAAMAAAAAgAAACcAAAAYAAAABQAAAAAAAAD///8AAAAAACUAAAAMAAAABQAAAEwAAABkAAAAAAAAAFAAAAAtAQAAfAAAAAAAAABQAAAALg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LQAAAAKAAAAUAAAAGcAAABcAAAAAQAAANF2yUFVFcpBCgAAAFAAAAARAAAATAAAAAAAAAAAAAAAAAAAAP//////////cAAAAEMAeQBuAHQAaABpAGEAIABWAGUAbADhAHoAcQB1AGUAegAAAAcAAAAFAAAABwAAAAQAAAAHAAAAAwAAAAYAAAADAAAABwAAAAYAAAADAAAABgAAAAUAAAAHAAAABwAAAAYAAAAFAAAASwAAAEAAAAAwAAAABQAAACAAAAABAAAAAQAAABAAAAAAAAAAAAAAAC4BAACAAAAAAAAAAAAAAAAu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hAAAAAoAAABgAAAAQAAAAGwAAAABAAAA0XbJQVUVykEKAAAAYAAAAAkAAABMAAAAAAAAAAAAAAAAAAAA//////////9gAAAAQwBvAG4AdABhAGQAbwByAGEAaAAHAAAABwAAAAcAAAAEAAAABgAAAAcAAAAHAAAABAAAAAYAAABLAAAAQAAAADAAAAAFAAAAIAAAAAEAAAABAAAAEAAAAAAAAAAAAAAALgEAAIAAAAAAAAAAAAAAAC4BAACAAAAAJQAAAAwAAAACAAAAJwAAABgAAAAFAAAAAAAAAP///wAAAAAAJQAAAAwAAAAFAAAATAAAAGQAAAAJAAAAcAAAACQBAAB8AAAACQAAAHAAAAAcAQAADQAAACEA8AAAAAAAAAAAAAAAgD8AAAAAAAAAAAAAgD8AAAAAAAAAAAAAAAAAAAAAAAAAAAAAAAAAAAAAAAAAACUAAAAMAAAAAAAAgCgAAAAMAAAABQAAACUAAAAMAAAAAQAAABgAAAAMAAAAAAAAABIAAAAMAAAAAQAAABYAAAAMAAAAAAAAAFQAAAB0AQAACgAAAHAAAAAjAQAAfAAAAAEAAADRdslBVRXKQQoAAABwAAAAMQAAAEwAAAAEAAAACQAAAHAAAAAlAQAAfQAAALAAAABGAGkAcgBtAGEAZABvACAAcABvAHIAOgAgAGIAYQA5AGQAYwA5ADYAMwAtAGIAMAA2AGQALQA0AGIAMQAyAC0AYgBhAGIAZQAtAGIAMgBiADcAMwA1AGUANQBmAGMAMAAxAHAABgAAAAMAAAAEAAAACQAAAAYAAAAHAAAABwAAAAMAAAAHAAAABwAAAAQAAAADAAAAAwAAAAcAAAAGAAAABgAAAAcAAAAFAAAABgAAAAYAAAAGAAAABAAAAAcAAAAGAAAABgAAAAcAAAAEAAAABgAAAAcAAAAGAAAABgAAAAQAAAAHAAAABgAAAAcAAAAGAAAABAAAAAcAAAAGAAAABwAAAAYAAAAGAAAABgAAAAYAAAAGAAAABAAAAAUAAAAG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1kagW2iR1w3b09ryYngqPEvGbtRYgMYMtSllVFOjKHE=</DigestValue>
    </Reference>
    <Reference Type="http://www.w3.org/2000/09/xmldsig#Object" URI="#idOfficeObject">
      <DigestMethod Algorithm="http://www.w3.org/2001/04/xmlenc#sha256"/>
      <DigestValue>7lrOrXWRu2xHtLOvrXmkS1mmtLJn0xvoTEzjrXUPW/M=</DigestValue>
    </Reference>
    <Reference Type="http://uri.etsi.org/01903#SignedProperties" URI="#idSignedProperties">
      <Transforms>
        <Transform Algorithm="http://www.w3.org/TR/2001/REC-xml-c14n-20010315"/>
      </Transforms>
      <DigestMethod Algorithm="http://www.w3.org/2001/04/xmlenc#sha256"/>
      <DigestValue>M+kHysLHf9sIbgjMx9qdYGM605HkXBmGzjLXmBB0ZWc=</DigestValue>
    </Reference>
    <Reference Type="http://www.w3.org/2000/09/xmldsig#Object" URI="#idValidSigLnImg">
      <DigestMethod Algorithm="http://www.w3.org/2001/04/xmlenc#sha256"/>
      <DigestValue>PcB0Jho77UbMZhyoVsP2O5fivaQ2YfuCmnoMqo/dqb8=</DigestValue>
    </Reference>
    <Reference Type="http://www.w3.org/2000/09/xmldsig#Object" URI="#idInvalidSigLnImg">
      <DigestMethod Algorithm="http://www.w3.org/2001/04/xmlenc#sha256"/>
      <DigestValue>zriRp4NeiAmVTdlVwwUP1jhu79oOjzRBn9MTGCBZdh0=</DigestValue>
    </Reference>
  </SignedInfo>
  <SignatureValue>LIJ6Eupps4sgIZbyvtULSqvPgYeZ9RGeKIWWfExR3Wag+LjCcr0JADO6UtiviFMmWVfd2FkNpYr7
bMbKYg+FEcsBlSf36TsrkzKe8pe8yr4H4lliw9oGK9HlafZXBebLy16Wwg3NykQqe/m/0b4rpRSG
nJcsyLBomxLOKCWczeteJ7k9+/D9M258NNwlLOeqLwR0HP3Qyt8in1lyM50McpNmaRV+RaFAtV+u
4nIe8Np3wOf3ou2e2+gUKD5P7LpYIXpwZAig2CN0vec5pIBfvpWl0jsjNUO3J9MtyLmLoW4vhD0a
dbxxWjtQglE7Hnbjezn9Qo4g5EsicrfBgmS2jQ==</SignatureValue>
  <KeyInfo>
    <X509Data>
      <X509Certificate>MIIHszCCBZugAwIBAgIRAMGGlSe+XrmzQnlvmeyMqgwwDQYJKoZIhvcNAQELBQAwgYUxCzAJBgNVBAYTAlBZMQ0wCwYDVQQKEwRJQ1BQMTgwNgYDVQQLEy9QcmVzdGFkb3IgQ3VhbGlmaWNhZG8gZGUgU2VydmljaW9zIGRlIENvbmZpYW56YTEVMBMGA1UEAxMMQ09ERTEwMCBTLkEuMRYwFAYDVQQFEw1SVUM4MDA4MDYxMC03MB4XDTIzMDQyNTE0MjkwMFoXDTI1MDQyNTE0MjkwMFowgcAxCzAJBgNVBAYTAlBZMTYwNAYDVQQKDC1DRVJUSUZJQ0FETyBDVUFMSUZJQ0FETyBERSBGSVJNQSBFTEVDVFLDk05JQ0ExCzAJBgNVBAsTAkYyMRwwGgYDVQQEExNWQVpRVUVaIE1VTklBR1VSUklBMRIwEAYDVQQqEwlHVUlMTEVSTU8xJjAkBgNVBAMTHUdVSUxMRVJNTyBWQVpRVUVaIE1VTklBR1VSUklBMRIwEAYDVQQFEwlDSTM3OTk1MjkwggEiMA0GCSqGSIb3DQEBAQUAA4IBDwAwggEKAoIBAQC259LExX4bC8PCIWKYO/wyuvXbmuR3m2mzNdYWtjhZQobpzmbjOMNNDJ3X2Inyse657VTwM6onV5BpTFFFt4+YTjugbcrsW0V+04TJlXdKkgUBash7GHw7F6tHbBBN468YQeAqeyHs2cxE2yezyfeu+hDTxOrhNPjrt9Kzp2vf1mNXptEYGYCNj+c4COaRb7gsBxgZqyoEbNdNxldf/qES334ZujL1SVmRHiemED4Tau0xW1UKQa5cUPnVRW5cGkwy68sY2sxD2ZhfYqe4zAfp2RtfvM2VybKqPue5C0Zd9E4bHWdxraA6SNXzJw+csHhN1NwYIPORQEK6nyGNDofNAgMBAAGjggLfMIIC2zAMBgNVHRMBAf8EAjAAMB0GA1UdDgQWBBQ0gRpchC9ORn1vxefl6o3ZYmzY0DAfBgNVHSMEGDAWgBS+NVRiaGDnJtMxwV+XseL2ZM4H9TAOBgNVHQ8BAf8EBAMCBeAwVgYDVR0RBE8wTYEeR1VJTExFUk1PLlZBWlFVRVpASVRUSS5ESUdJVEFMpCswKTEnMCUGA1UEDQweRklSTUEgRUxFQ1RSw5NOSUNBIENVQUxJRklDQURBMIH3BgNVHSAEge8wgewwgekGCysGAQQBg65wAQEEMIHZMEYGCCsGAQUFBwIBFjpodHRwczovL2NvZGUxMDAuY29tLnB5L3JlcG9zaXRvcmlvLWRlLWRvY3VtZW50b3MtcHVibGljb3MvMIGOBggrBgEFBQcCAjCBgQx/Y2VydGlmaWNhZG8gY3VhbGlmaWNhZG8gZGUgZmlybWEgZWxlY3Ryw7NuaWNhIHRpcG8gRjIgc3VqZXRhIGEgbGFzIGNvbmRpY2lvbmVzIGRlIHVzbyBleHB1ZXN0YXMgZW4gbGEgRFBDIGRlbCBQQ1NDIENPREUxMDAgUy5BLjB7BgNVHR8EdDByMDegNaAzhjFodHRwOi8vcGNhMS5jb2RlMTAwLmNvbS5weS9jcmxzL2NhLWNvZGUxMDAtc2EuY3JsMDegNaAzhjFodHRwOi8vcGNhMi5jb2RlMTAwLmNvbS5weS9jcmxzL2NhLWNvZGUxMDAtc2EuY3JsMCAGA1UdJQEB/wQWMBQGCCsGAQUFBwMCBggrBgEFBQcDBDCBiQYIKwYBBQUHAQEEfTB7MDkGCCsGAQUFBzABhi1odHRwOi8vb2NzcC5jb2RlMTAwLmNvbS5weS9vY3NwL2NhLWNvZGUxMDAtc2EwPgYIKwYBBQUHMAKGMmh0dHA6Ly9wY2ExLmNvZGUxMDAuY29tLnB5L2NlcnRzL2NhLWNvZGUxMDAtc2EuY2VyMA0GCSqGSIb3DQEBCwUAA4ICAQB8QelNELjgtpq0ZX8jSr6WEiNKks/6vm75ziM27vyfum06B8uqZOjvEBOW2l5NcD2nmtMt/Pg5yFW2qxvIBiGYUxUGqV65vPASVv/OYBWh5zLGUr3IMtebW9ts/R5ZWXiXKgARLrX5g6w1BVJVVxW6r1Fypo/5oFT3UHMMxPYRIGx/8yHhTtCgDgcHjFxaW8dm229iCBK7qFvaSdBIAiacrKdoaofZDinE9FnNWvAQ7XFxPmdrq0l2lQ5JLWZbhznlIM4MgRek8l/0eH8e7ZkWxxErgoR9Q7hn4h/VdF7N/cHUL+8YSz20nxseKPA2caBklx43JzUUJNUYQoxKb9KnfVabrs23SRRLtNipOBey4mEDY1b1BlVg8Jy1/3Fmn7rXhTOMnhOjN46Gx0uDFajn4BaQft2d5+VB98Q69FXwVIWSNHSEs/ZzW6v1FXi1cF6ZgvkKgU2F5AQ//1rcaXBfzqBhhLQ+oGMPuVdfYzfj6MpSMOmhNsDt0cjWzsrPs3so/lLPph8gX52gftH8Ufzvch6rw8ibcmsjdU88IxZS+rdEMTBHDOEUpL/49dFLdtSENiQslQH/5ztwPSLfxOq40vR3JLWSMsekIt2A0mA02sVIUj5ayNLrNilPEsSIkGgx5XdYJ9It3CMLP87JA22lq0NvrAuPREmNLU+uh8QME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24"/>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125"/>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131"/>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26"/>
          </Transform>
          <Transform Algorithm="http://www.w3.org/TR/2001/REC-xml-c14n-20010315"/>
        </Transforms>
        <DigestMethod Algorithm="http://www.w3.org/2001/04/xmlenc#sha256"/>
        <DigestValue>T8VZdKHG8E0phI8C7w4AZIFEAx26VFSRJ8HRcXptWI0=</DigestValue>
      </Reference>
      <Reference URI="/xl/calcChain.xml?ContentType=application/vnd.openxmlformats-officedocument.spreadsheetml.calcChain+xml">
        <DigestMethod Algorithm="http://www.w3.org/2001/04/xmlenc#sha256"/>
        <DigestValue>AHQU4Bc/jDvQYyScimLLNWWmHTmy51ft/vourR9SB+c=</DigestValue>
      </Reference>
      <Reference URI="/xl/comments1.xml?ContentType=application/vnd.openxmlformats-officedocument.spreadsheetml.comments+xml">
        <DigestMethod Algorithm="http://www.w3.org/2001/04/xmlenc#sha256"/>
        <DigestValue>6uLI7I06f8hpQUEYWdyU3RzLznWvQQRvZmn/HPxpMI4=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J2BAgzEtgHZvJLT6Z8wBZSKIOSgDyh8bTQWrBE/grlI=</DigestValue>
      </Reference>
      <Reference URI="/xl/drawings/drawing1.xml?ContentType=application/vnd.openxmlformats-officedocument.drawing+xml">
        <DigestMethod Algorithm="http://www.w3.org/2001/04/xmlenc#sha256"/>
        <DigestValue>VbZkqpR1U/B6CopVszKaUpxZa6r4kP9YKQL6Zb3ih0Q=</DigestValue>
      </Reference>
      <Reference URI="/xl/drawings/drawing10.xml?ContentType=application/vnd.openxmlformats-officedocument.drawing+xml">
        <DigestMethod Algorithm="http://www.w3.org/2001/04/xmlenc#sha256"/>
        <DigestValue>BXZiIL6I++F0QyS4nAp/gUBJ5hg6aGwlcd4uH/qDzBQ=</DigestValue>
      </Reference>
      <Reference URI="/xl/drawings/drawing11.xml?ContentType=application/vnd.openxmlformats-officedocument.drawing+xml">
        <DigestMethod Algorithm="http://www.w3.org/2001/04/xmlenc#sha256"/>
        <DigestValue>wpyivELlodkYCDJh52qQ417fyk2m497cGfsGGkEdKOA=</DigestValue>
      </Reference>
      <Reference URI="/xl/drawings/drawing12.xml?ContentType=application/vnd.openxmlformats-officedocument.drawing+xml">
        <DigestMethod Algorithm="http://www.w3.org/2001/04/xmlenc#sha256"/>
        <DigestValue>5N3FG2RVpvTgF+fvJqQhwaszeSS5xgMkqZ6Cz2NSjH4=</DigestValue>
      </Reference>
      <Reference URI="/xl/drawings/drawing13.xml?ContentType=application/vnd.openxmlformats-officedocument.drawing+xml">
        <DigestMethod Algorithm="http://www.w3.org/2001/04/xmlenc#sha256"/>
        <DigestValue>DGtvckwy6hK9JdytCqyESuOEumCVVFiXD36hXZa+948=</DigestValue>
      </Reference>
      <Reference URI="/xl/drawings/drawing14.xml?ContentType=application/vnd.openxmlformats-officedocument.drawing+xml">
        <DigestMethod Algorithm="http://www.w3.org/2001/04/xmlenc#sha256"/>
        <DigestValue>xZfWGsJxPqT7SyiFAQWbygaGGvpTK4apnjFPTJtz6UI=</DigestValue>
      </Reference>
      <Reference URI="/xl/drawings/drawing15.xml?ContentType=application/vnd.openxmlformats-officedocument.drawing+xml">
        <DigestMethod Algorithm="http://www.w3.org/2001/04/xmlenc#sha256"/>
        <DigestValue>G56yO3XlIYxQmA+YMNICZR0eu8B3ScylR2XKhqTMa+U=</DigestValue>
      </Reference>
      <Reference URI="/xl/drawings/drawing16.xml?ContentType=application/vnd.openxmlformats-officedocument.drawing+xml">
        <DigestMethod Algorithm="http://www.w3.org/2001/04/xmlenc#sha256"/>
        <DigestValue>xsx+zkCTkFHT0kJTYo+tof6mzKeh9hc6mY/rYxrFkv0=</DigestValue>
      </Reference>
      <Reference URI="/xl/drawings/drawing2.xml?ContentType=application/vnd.openxmlformats-officedocument.drawing+xml">
        <DigestMethod Algorithm="http://www.w3.org/2001/04/xmlenc#sha256"/>
        <DigestValue>DovAsUbtrvvQvA951kILnGOHpTzD6BmdIvuColLs4nQ=</DigestValue>
      </Reference>
      <Reference URI="/xl/drawings/drawing3.xml?ContentType=application/vnd.openxmlformats-officedocument.drawing+xml">
        <DigestMethod Algorithm="http://www.w3.org/2001/04/xmlenc#sha256"/>
        <DigestValue>ekcP7yoQ2xaUA/DxCYr9Ca++8EffTIoZRI55DiBpGLc=</DigestValue>
      </Reference>
      <Reference URI="/xl/drawings/drawing4.xml?ContentType=application/vnd.openxmlformats-officedocument.drawing+xml">
        <DigestMethod Algorithm="http://www.w3.org/2001/04/xmlenc#sha256"/>
        <DigestValue>0sTZA00HW01VoM0MFmOeZqbnoCKzjF6Id6QbtidEdOY=</DigestValue>
      </Reference>
      <Reference URI="/xl/drawings/drawing5.xml?ContentType=application/vnd.openxmlformats-officedocument.drawing+xml">
        <DigestMethod Algorithm="http://www.w3.org/2001/04/xmlenc#sha256"/>
        <DigestValue>qUkRsPTfG23UP7UUcp7ZnxYds2vs+yxYjSBGNqlDTHg=</DigestValue>
      </Reference>
      <Reference URI="/xl/drawings/drawing6.xml?ContentType=application/vnd.openxmlformats-officedocument.drawing+xml">
        <DigestMethod Algorithm="http://www.w3.org/2001/04/xmlenc#sha256"/>
        <DigestValue>gMWT8Mx0x0HEzz4zrnVAHXrst+qHTs6kJtxIjAP90Rc=</DigestValue>
      </Reference>
      <Reference URI="/xl/drawings/drawing7.xml?ContentType=application/vnd.openxmlformats-officedocument.drawing+xml">
        <DigestMethod Algorithm="http://www.w3.org/2001/04/xmlenc#sha256"/>
        <DigestValue>pWFi+No0LOcAhLoLJFmBc9PLjjDycgkMgHggwfQqtWk=</DigestValue>
      </Reference>
      <Reference URI="/xl/drawings/drawing8.xml?ContentType=application/vnd.openxmlformats-officedocument.drawing+xml">
        <DigestMethod Algorithm="http://www.w3.org/2001/04/xmlenc#sha256"/>
        <DigestValue>WauOoM0VuUVfSoT5TPn224C2g2oOK6Jcr+JLwpxwauw=</DigestValue>
      </Reference>
      <Reference URI="/xl/drawings/drawing9.xml?ContentType=application/vnd.openxmlformats-officedocument.drawing+xml">
        <DigestMethod Algorithm="http://www.w3.org/2001/04/xmlenc#sha256"/>
        <DigestValue>MIuvHM0oN+hQtJI6DkANib8dc+mWpZh2Y3hl/IJkesY=</DigestValue>
      </Reference>
      <Reference URI="/xl/drawings/vmlDrawing1.vml?ContentType=application/vnd.openxmlformats-officedocument.vmlDrawing">
        <DigestMethod Algorithm="http://www.w3.org/2001/04/xmlenc#sha256"/>
        <DigestValue>GT9lyMsGJq3gaIz1ZX3UUi89qInlyFLj15IiHIA+xQU=</DigestValue>
      </Reference>
      <Reference URI="/xl/drawings/vmlDrawing2.vml?ContentType=application/vnd.openxmlformats-officedocument.vmlDrawing">
        <DigestMethod Algorithm="http://www.w3.org/2001/04/xmlenc#sha256"/>
        <DigestValue>WVbjK6NSaZoCX0U5JyK5AA7zbvjZ5f6YVC5I1rVaHHA=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9lO38VqdqqwUC8edr+YjhPszek/UkTkPv2KIj2WY8nU=</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CCqyzS70cXDpQmC6c3XAy2yuenNSb+qwF5ngm4hCwpA=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HrxjYTbsv9D80MdCCTS+Y0ffQ8cIv9h5U9rOigLHcPI=</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GVi0h8VaXW6mpsiSLR6y5a/sHds6NkssSYEOZqO4x+0=</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iTwo/f4Y9cJ6JOy4mccGjpVdwOelwziA8gjr5ojb9p4=</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o28Cerq623Yr+HXMh+jav61GbZBs6bhIVkXNFclha2s=</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gDQEY5u1K4ZbUkbF9WMM1P5ckj4JmBHHsbsBS36aJbE=</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t07ZHZ2vBJOVu1SgMnSCiBwi+mZfe+9MBYK8EK8oaiE=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wRF5WuIS8bIvlR8oOA3NcxWEPjuP7R/AfxEiSKojgFA=</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o8YleifOma2VmtxddVWFRBEZRVR7TKV1dKUHXcs2XzM=</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clDjC4sEWS93W3hqkh8d0EqTP8OFAL8SSeYcEiASzz0=</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ekI8qqyo2ss4fg9CH5RF3wJVGfz5WZfvF8t2ezdRbro=</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a9CkCY8VHn3toTKl0aOPbM7XRN6YdVZcjUa5fs7AArQ=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3fuCvptC++uBjM+rA3ACY5OH6ZHOw1qEje1PfOTW3/0=</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J6pQ/JReHoVh211vW084y+z4xJLCqtnR0KCypKkWdT0=</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/uy61w1ChlvTzZgGLqTrMsWlPb0vDgpLVPUR+a3WLOc=</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NQMvA67yjDpo/26SEloITfniLAE+6sXN1g1DP2xfmrU=</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eLsIwpk+ntgo19VmZjCDvLtxGiDw2pGBcKxrbeGRmns=</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PgEt9L0JsShEbcA/SHlpVsH/Eg5K7gfxcVIEms6NwOY=</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XBBpJIUg8oiPZIn5X3HLuiMiGPNzzd50rYW6FspvU7g=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Aiv2CttLdo3mxOkywEPkAEINCCxoauEStiEjs68+1XI=</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02RHb8S1XDc9IOCJgl6xKlJx41r34CTa8JFUKnli1XQ=</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0WrudzEFyhb6QGhH6FOfSD0GxNg7vhh0mlleIzZeElI=</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iwY4q+0cGh+SMV3qa+ZtH4HrvfADDsFCXqHMijPAVQs=</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Gvw9cKuCF+YkYIOqG1uAVCCdtEXd+mhPjkS2RCfPACg=</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vvvuUzplaYKoMuw1KDaFMMCJZ/XJ9I7u533Ja6/aKCw=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8xy2pud3YFtoEiQot6JUKbyqdsCGSGve6w5dFKpOHx4=</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8HdWwLwIBC9UYh32AvSDjrA50ocLUoxDl7pd8s3PBJE=</DigestValue>
      </Reference>
      <Reference URI="/xl/externalLinks/externalLink1.xml?ContentType=application/vnd.openxmlformats-officedocument.spreadsheetml.externalLink+xml">
        <DigestMethod Algorithm="http://www.w3.org/2001/04/xmlenc#sha256"/>
        <DigestValue>PKZ+ha0MpxhOlYSNvy1eMGZwdyUaPd3oZrp3RlqYYZg=</DigestValue>
      </Reference>
      <Reference URI="/xl/externalLinks/externalLink10.xml?ContentType=application/vnd.openxmlformats-officedocument.spreadsheetml.externalLink+xml">
        <DigestMethod Algorithm="http://www.w3.org/2001/04/xmlenc#sha256"/>
        <DigestValue>xWfgX81T4OfaW1T9H40Ap/y/5ftxNawOUHcapazi5so=</DigestValue>
      </Reference>
      <Reference URI="/xl/externalLinks/externalLink11.xml?ContentType=application/vnd.openxmlformats-officedocument.spreadsheetml.externalLink+xml">
        <DigestMethod Algorithm="http://www.w3.org/2001/04/xmlenc#sha256"/>
        <DigestValue>iMQ2zylJlJj7eBWbl1XgJauNIY2NgBZ1Vx1WgX7EvU8=</DigestValue>
      </Reference>
      <Reference URI="/xl/externalLinks/externalLink12.xml?ContentType=application/vnd.openxmlformats-officedocument.spreadsheetml.externalLink+xml">
        <DigestMethod Algorithm="http://www.w3.org/2001/04/xmlenc#sha256"/>
        <DigestValue>2bX6zqOt9EwA22QSy0Rxp/t12EgAEaksTDmzeXzfBCQ=</DigestValue>
      </Reference>
      <Reference URI="/xl/externalLinks/externalLink13.xml?ContentType=application/vnd.openxmlformats-officedocument.spreadsheetml.externalLink+xml">
        <DigestMethod Algorithm="http://www.w3.org/2001/04/xmlenc#sha256"/>
        <DigestValue>i3oZrjBg9Tgtd414j7VNOfo2CJI5gM0r5bk8fVQjpvQ=</DigestValue>
      </Reference>
      <Reference URI="/xl/externalLinks/externalLink14.xml?ContentType=application/vnd.openxmlformats-officedocument.spreadsheetml.externalLink+xml">
        <DigestMethod Algorithm="http://www.w3.org/2001/04/xmlenc#sha256"/>
        <DigestValue>RtTB/uM9uGGtxdVBi8u5eWOPD7OWsMyWoTjZ7aYedEk=</DigestValue>
      </Reference>
      <Reference URI="/xl/externalLinks/externalLink15.xml?ContentType=application/vnd.openxmlformats-officedocument.spreadsheetml.externalLink+xml">
        <DigestMethod Algorithm="http://www.w3.org/2001/04/xmlenc#sha256"/>
        <DigestValue>yxSrjYXjtrr8ig4QvP6/xz7SyCygUWj7Sojm583Dmsw=</DigestValue>
      </Reference>
      <Reference URI="/xl/externalLinks/externalLink16.xml?ContentType=application/vnd.openxmlformats-officedocument.spreadsheetml.externalLink+xml">
        <DigestMethod Algorithm="http://www.w3.org/2001/04/xmlenc#sha256"/>
        <DigestValue>volXQMuaC4kHuWTihwNeusKFnw7+kV0TqVciWwnXIKI=</DigestValue>
      </Reference>
      <Reference URI="/xl/externalLinks/externalLink17.xml?ContentType=application/vnd.openxmlformats-officedocument.spreadsheetml.externalLink+xml">
        <DigestMethod Algorithm="http://www.w3.org/2001/04/xmlenc#sha256"/>
        <DigestValue>BSLn3GMgRAALSAWLwwrxUeGk/KpmOIhWYTBxPRt15JY=</DigestValue>
      </Reference>
      <Reference URI="/xl/externalLinks/externalLink18.xml?ContentType=application/vnd.openxmlformats-officedocument.spreadsheetml.externalLink+xml">
        <DigestMethod Algorithm="http://www.w3.org/2001/04/xmlenc#sha256"/>
        <DigestValue>RDCa8IsQKYTeaYWuB4a9ZgZWkkSwC7ti3tZTqurPl04=</DigestValue>
      </Reference>
      <Reference URI="/xl/externalLinks/externalLink19.xml?ContentType=application/vnd.openxmlformats-officedocument.spreadsheetml.externalLink+xml">
        <DigestMethod Algorithm="http://www.w3.org/2001/04/xmlenc#sha256"/>
        <DigestValue>ticn5k7j79haNvEbLVXDHxZWiAciPqlZSvGYD+3/zc8=</DigestValue>
      </Reference>
      <Reference URI="/xl/externalLinks/externalLink2.xml?ContentType=application/vnd.openxmlformats-officedocument.spreadsheetml.externalLink+xml">
        <DigestMethod Algorithm="http://www.w3.org/2001/04/xmlenc#sha256"/>
        <DigestValue>Ib1/2n/dKaXZMpXFmn4b2Uava/q77wAUZwKgbuYbB+k=</DigestValue>
      </Reference>
      <Reference URI="/xl/externalLinks/externalLink20.xml?ContentType=application/vnd.openxmlformats-officedocument.spreadsheetml.externalLink+xml">
        <DigestMethod Algorithm="http://www.w3.org/2001/04/xmlenc#sha256"/>
        <DigestValue>/kYncMRZtG+vYEE95CNYNvYEDmA29e2y3W0fIx7m2do=</DigestValue>
      </Reference>
      <Reference URI="/xl/externalLinks/externalLink21.xml?ContentType=application/vnd.openxmlformats-officedocument.spreadsheetml.externalLink+xml">
        <DigestMethod Algorithm="http://www.w3.org/2001/04/xmlenc#sha256"/>
        <DigestValue>z9PfHbCecfgB5j3DSKiUE8gVGgw2OeoBEA85jAMnpr8=</DigestValue>
      </Reference>
      <Reference URI="/xl/externalLinks/externalLink22.xml?ContentType=application/vnd.openxmlformats-officedocument.spreadsheetml.externalLink+xml">
        <DigestMethod Algorithm="http://www.w3.org/2001/04/xmlenc#sha256"/>
        <DigestValue>LmGXS2AevJ8bHo22akrRaHfmIJsRkwlySZl/bca7VvI=</DigestValue>
      </Reference>
      <Reference URI="/xl/externalLinks/externalLink23.xml?ContentType=application/vnd.openxmlformats-officedocument.spreadsheetml.externalLink+xml">
        <DigestMethod Algorithm="http://www.w3.org/2001/04/xmlenc#sha256"/>
        <DigestValue>hYsgodgmdkqsPsPaN5skQIOS+AassO6V6eOJdU9e2Kc=</DigestValue>
      </Reference>
      <Reference URI="/xl/externalLinks/externalLink24.xml?ContentType=application/vnd.openxmlformats-officedocument.spreadsheetml.externalLink+xml">
        <DigestMethod Algorithm="http://www.w3.org/2001/04/xmlenc#sha256"/>
        <DigestValue>h2y3XdZGiGArXtW6OjyTi8OdwYug2IZ8aNBPqYLGo2U=</DigestValue>
      </Reference>
      <Reference URI="/xl/externalLinks/externalLink25.xml?ContentType=application/vnd.openxmlformats-officedocument.spreadsheetml.externalLink+xml">
        <DigestMethod Algorithm="http://www.w3.org/2001/04/xmlenc#sha256"/>
        <DigestValue>LoMCRg+lfCLv+r4WjEV7rwLSxSaGS7I88oKCrvG7xlA=</DigestValue>
      </Reference>
      <Reference URI="/xl/externalLinks/externalLink26.xml?ContentType=application/vnd.openxmlformats-officedocument.spreadsheetml.externalLink+xml">
        <DigestMethod Algorithm="http://www.w3.org/2001/04/xmlenc#sha256"/>
        <DigestValue>GYHeAOo6JskRohS7mgwi/MfrdHrALVRIihgJE/R9q6A=</DigestValue>
      </Reference>
      <Reference URI="/xl/externalLinks/externalLink27.xml?ContentType=application/vnd.openxmlformats-officedocument.spreadsheetml.externalLink+xml">
        <DigestMethod Algorithm="http://www.w3.org/2001/04/xmlenc#sha256"/>
        <DigestValue>s5H+FaK0FY7ZSdGrXtsd4gTB1rpA+Llugo8fa6pKd28=</DigestValue>
      </Reference>
      <Reference URI="/xl/externalLinks/externalLink28.xml?ContentType=application/vnd.openxmlformats-officedocument.spreadsheetml.externalLink+xml">
        <DigestMethod Algorithm="http://www.w3.org/2001/04/xmlenc#sha256"/>
        <DigestValue>NU8nCadh9ezm5Zvlz+kRY62o363YLsSS357FCA185QI=</DigestValue>
      </Reference>
      <Reference URI="/xl/externalLinks/externalLink29.xml?ContentType=application/vnd.openxmlformats-officedocument.spreadsheetml.externalLink+xml">
        <DigestMethod Algorithm="http://www.w3.org/2001/04/xmlenc#sha256"/>
        <DigestValue>y8OcQryJY7IHfgpz4jSsmBkOy3oZUUOU48kiZjpAvuo=</DigestValue>
      </Reference>
      <Reference URI="/xl/externalLinks/externalLink3.xml?ContentType=application/vnd.openxmlformats-officedocument.spreadsheetml.externalLink+xml">
        <DigestMethod Algorithm="http://www.w3.org/2001/04/xmlenc#sha256"/>
        <DigestValue>vdaZ6byArgyEP9/ruI6i3U0oyBY5K87tpTxtiuOY03o=</DigestValue>
      </Reference>
      <Reference URI="/xl/externalLinks/externalLink30.xml?ContentType=application/vnd.openxmlformats-officedocument.spreadsheetml.externalLink+xml">
        <DigestMethod Algorithm="http://www.w3.org/2001/04/xmlenc#sha256"/>
        <DigestValue>7/4ismrtJxUinpaG5hYvzZzpev37tg8VkToQ786EIv4=</DigestValue>
      </Reference>
      <Reference URI="/xl/externalLinks/externalLink31.xml?ContentType=application/vnd.openxmlformats-officedocument.spreadsheetml.externalLink+xml">
        <DigestMethod Algorithm="http://www.w3.org/2001/04/xmlenc#sha256"/>
        <DigestValue>WIkuQKwMmWdYWKpowTZD8CZurMknBcrjUX9CjohyuPw=</DigestValue>
      </Reference>
      <Reference URI="/xl/externalLinks/externalLink32.xml?ContentType=application/vnd.openxmlformats-officedocument.spreadsheetml.externalLink+xml">
        <DigestMethod Algorithm="http://www.w3.org/2001/04/xmlenc#sha256"/>
        <DigestValue>afud54r7XzPhkmAqbwkXHX21/ARu6nGP137jXw1iHtc=</DigestValue>
      </Reference>
      <Reference URI="/xl/externalLinks/externalLink33.xml?ContentType=application/vnd.openxmlformats-officedocument.spreadsheetml.externalLink+xml">
        <DigestMethod Algorithm="http://www.w3.org/2001/04/xmlenc#sha256"/>
        <DigestValue>OtLBioZXMr/jFo76/cVOXE8utJS5+awic9ICaHOrhec=</DigestValue>
      </Reference>
      <Reference URI="/xl/externalLinks/externalLink34.xml?ContentType=application/vnd.openxmlformats-officedocument.spreadsheetml.externalLink+xml">
        <DigestMethod Algorithm="http://www.w3.org/2001/04/xmlenc#sha256"/>
        <DigestValue>2R8OLVLlFVp87JBEicV5QL6LHnpuNrTaUdnw5oo/Ads=</DigestValue>
      </Reference>
      <Reference URI="/xl/externalLinks/externalLink35.xml?ContentType=application/vnd.openxmlformats-officedocument.spreadsheetml.externalLink+xml">
        <DigestMethod Algorithm="http://www.w3.org/2001/04/xmlenc#sha256"/>
        <DigestValue>qsr1R+VmQKvzHVV0DNWz0lVMFePZL5Fshhe1/KqDVDA=</DigestValue>
      </Reference>
      <Reference URI="/xl/externalLinks/externalLink36.xml?ContentType=application/vnd.openxmlformats-officedocument.spreadsheetml.externalLink+xml">
        <DigestMethod Algorithm="http://www.w3.org/2001/04/xmlenc#sha256"/>
        <DigestValue>okHF2TIXP7uvZtHCq9eW88vt03BHMQT24svvu64gz6w=</DigestValue>
      </Reference>
      <Reference URI="/xl/externalLinks/externalLink37.xml?ContentType=application/vnd.openxmlformats-officedocument.spreadsheetml.externalLink+xml">
        <DigestMethod Algorithm="http://www.w3.org/2001/04/xmlenc#sha256"/>
        <DigestValue>dR/4y5i6mYF8FzkPEQ0uKuOS34iZBuqP2yUWn/Qzrmg=</DigestValue>
      </Reference>
      <Reference URI="/xl/externalLinks/externalLink38.xml?ContentType=application/vnd.openxmlformats-officedocument.spreadsheetml.externalLink+xml">
        <DigestMethod Algorithm="http://www.w3.org/2001/04/xmlenc#sha256"/>
        <DigestValue>6KspRlyaRUfPyL3iTJe27NhH8oogNWeidiB8DbKTfAY=</DigestValue>
      </Reference>
      <Reference URI="/xl/externalLinks/externalLink39.xml?ContentType=application/vnd.openxmlformats-officedocument.spreadsheetml.externalLink+xml">
        <DigestMethod Algorithm="http://www.w3.org/2001/04/xmlenc#sha256"/>
        <DigestValue>deq+0F5CygyfP7cxlmE3dW73d9b60xNjQLR4PxnQMyk=</DigestValue>
      </Reference>
      <Reference URI="/xl/externalLinks/externalLink4.xml?ContentType=application/vnd.openxmlformats-officedocument.spreadsheetml.externalLink+xml">
        <DigestMethod Algorithm="http://www.w3.org/2001/04/xmlenc#sha256"/>
        <DigestValue>lvxn2wMb9r0svxxrX0I56XmJnGLldRN9U928XfYp6Cw=</DigestValue>
      </Reference>
      <Reference URI="/xl/externalLinks/externalLink40.xml?ContentType=application/vnd.openxmlformats-officedocument.spreadsheetml.externalLink+xml">
        <DigestMethod Algorithm="http://www.w3.org/2001/04/xmlenc#sha256"/>
        <DigestValue>V3FNOBeI+1qL2LbmTm2Refugkv2vbjbVtIei3I7cfmk=</DigestValue>
      </Reference>
      <Reference URI="/xl/externalLinks/externalLink41.xml?ContentType=application/vnd.openxmlformats-officedocument.spreadsheetml.externalLink+xml">
        <DigestMethod Algorithm="http://www.w3.org/2001/04/xmlenc#sha256"/>
        <DigestValue>6i/W1NcxukiX67lTYhIyd2yNKBomq/AHXQE34rzg7gk=</DigestValue>
      </Reference>
      <Reference URI="/xl/externalLinks/externalLink42.xml?ContentType=application/vnd.openxmlformats-officedocument.spreadsheetml.externalLink+xml">
        <DigestMethod Algorithm="http://www.w3.org/2001/04/xmlenc#sha256"/>
        <DigestValue>k1dkoH/OkAWIKel9pi1KGZD209tNie54LWBIOz7uG8Q=</DigestValue>
      </Reference>
      <Reference URI="/xl/externalLinks/externalLink43.xml?ContentType=application/vnd.openxmlformats-officedocument.spreadsheetml.externalLink+xml">
        <DigestMethod Algorithm="http://www.w3.org/2001/04/xmlenc#sha256"/>
        <DigestValue>aGz8Dmztty4FDE/pl0rtY8/Yx+LEPTSSpF/t2afwtqo=</DigestValue>
      </Reference>
      <Reference URI="/xl/externalLinks/externalLink44.xml?ContentType=application/vnd.openxmlformats-officedocument.spreadsheetml.externalLink+xml">
        <DigestMethod Algorithm="http://www.w3.org/2001/04/xmlenc#sha256"/>
        <DigestValue>BMsM2rP7w/YSq/L4IpUhCN7oatW0l7Q14jvi9TRNZQY=</DigestValue>
      </Reference>
      <Reference URI="/xl/externalLinks/externalLink45.xml?ContentType=application/vnd.openxmlformats-officedocument.spreadsheetml.externalLink+xml">
        <DigestMethod Algorithm="http://www.w3.org/2001/04/xmlenc#sha256"/>
        <DigestValue>sa67ChKHeSMp60E7b9uxO1rN8Ajp8V0d8xVz/k8jtEY=</DigestValue>
      </Reference>
      <Reference URI="/xl/externalLinks/externalLink46.xml?ContentType=application/vnd.openxmlformats-officedocument.spreadsheetml.externalLink+xml">
        <DigestMethod Algorithm="http://www.w3.org/2001/04/xmlenc#sha256"/>
        <DigestValue>4xQ49hpxsMRXm6q1IBIUxswaQg+g4IofZ+O0CMTA514=</DigestValue>
      </Reference>
      <Reference URI="/xl/externalLinks/externalLink47.xml?ContentType=application/vnd.openxmlformats-officedocument.spreadsheetml.externalLink+xml">
        <DigestMethod Algorithm="http://www.w3.org/2001/04/xmlenc#sha256"/>
        <DigestValue>6V6jcFFoASLmB1f1NLKClVlYijU0v8HmsDDlN6E3uEU=</DigestValue>
      </Reference>
      <Reference URI="/xl/externalLinks/externalLink48.xml?ContentType=application/vnd.openxmlformats-officedocument.spreadsheetml.externalLink+xml">
        <DigestMethod Algorithm="http://www.w3.org/2001/04/xmlenc#sha256"/>
        <DigestValue>OWVSTv6WweC91ClmZQmMiW2qa0iSzMz0HGM+M/wKqxw=</DigestValue>
      </Reference>
      <Reference URI="/xl/externalLinks/externalLink49.xml?ContentType=application/vnd.openxmlformats-officedocument.spreadsheetml.externalLink+xml">
        <DigestMethod Algorithm="http://www.w3.org/2001/04/xmlenc#sha256"/>
        <DigestValue>RbtBUCiWC0xJWeGipnJw+dZBK3xp4eyFN+iCDQu9SPE=</DigestValue>
      </Reference>
      <Reference URI="/xl/externalLinks/externalLink5.xml?ContentType=application/vnd.openxmlformats-officedocument.spreadsheetml.externalLink+xml">
        <DigestMethod Algorithm="http://www.w3.org/2001/04/xmlenc#sha256"/>
        <DigestValue>007EGAeHCtkhjXz20OS93Iqq5yrVGqi9v5n0C5T4wrc=</DigestValue>
      </Reference>
      <Reference URI="/xl/externalLinks/externalLink50.xml?ContentType=application/vnd.openxmlformats-officedocument.spreadsheetml.externalLink+xml">
        <DigestMethod Algorithm="http://www.w3.org/2001/04/xmlenc#sha256"/>
        <DigestValue>SvaUcOpxUpWAUpoKfPOTcaBxc5ilPRnzN5c3Kn8uXPg=</DigestValue>
      </Reference>
      <Reference URI="/xl/externalLinks/externalLink51.xml?ContentType=application/vnd.openxmlformats-officedocument.spreadsheetml.externalLink+xml">
        <DigestMethod Algorithm="http://www.w3.org/2001/04/xmlenc#sha256"/>
        <DigestValue>z9PfHbCecfgB5j3DSKiUE8gVGgw2OeoBEA85jAMnpr8=</DigestValue>
      </Reference>
      <Reference URI="/xl/externalLinks/externalLink52.xml?ContentType=application/vnd.openxmlformats-officedocument.spreadsheetml.externalLink+xml">
        <DigestMethod Algorithm="http://www.w3.org/2001/04/xmlenc#sha256"/>
        <DigestValue>QZJfkk7p+3bjqBGAoyFCs9zAChhYEjASqVqcnndcTlw=</DigestValue>
      </Reference>
      <Reference URI="/xl/externalLinks/externalLink53.xml?ContentType=application/vnd.openxmlformats-officedocument.spreadsheetml.externalLink+xml">
        <DigestMethod Algorithm="http://www.w3.org/2001/04/xmlenc#sha256"/>
        <DigestValue>pGwp4GVaKR9SXlvZFNMG8HuGnUSkQd8DizC8zcSajIY=</DigestValue>
      </Reference>
      <Reference URI="/xl/externalLinks/externalLink54.xml?ContentType=application/vnd.openxmlformats-officedocument.spreadsheetml.externalLink+xml">
        <DigestMethod Algorithm="http://www.w3.org/2001/04/xmlenc#sha256"/>
        <DigestValue>Se8itgy5n3pkjj6H4nqrJCfS/7vsdumjvuuwgXB9oGo=</DigestValue>
      </Reference>
      <Reference URI="/xl/externalLinks/externalLink55.xml?ContentType=application/vnd.openxmlformats-officedocument.spreadsheetml.externalLink+xml">
        <DigestMethod Algorithm="http://www.w3.org/2001/04/xmlenc#sha256"/>
        <DigestValue>6SYIss8O+qne0yIrL+RP3hR7x2O0txzfb28C+d4nKZE=</DigestValue>
      </Reference>
      <Reference URI="/xl/externalLinks/externalLink56.xml?ContentType=application/vnd.openxmlformats-officedocument.spreadsheetml.externalLink+xml">
        <DigestMethod Algorithm="http://www.w3.org/2001/04/xmlenc#sha256"/>
        <DigestValue>YWWJtvr9wv59pF+KqLbaUrOFagmMs/qvxI+hefGZSaA=</DigestValue>
      </Reference>
      <Reference URI="/xl/externalLinks/externalLink57.xml?ContentType=application/vnd.openxmlformats-officedocument.spreadsheetml.externalLink+xml">
        <DigestMethod Algorithm="http://www.w3.org/2001/04/xmlenc#sha256"/>
        <DigestValue>2bX6zqOt9EwA22QSy0Rxp/t12EgAEaksTDmzeXzfBCQ=</DigestValue>
      </Reference>
      <Reference URI="/xl/externalLinks/externalLink58.xml?ContentType=application/vnd.openxmlformats-officedocument.spreadsheetml.externalLink+xml">
        <DigestMethod Algorithm="http://www.w3.org/2001/04/xmlenc#sha256"/>
        <DigestValue>H3+gjTlPm4Oj5YYw1AvtJkaP2ZkyheRLiUc+J8qS8SE=</DigestValue>
      </Reference>
      <Reference URI="/xl/externalLinks/externalLink59.xml?ContentType=application/vnd.openxmlformats-officedocument.spreadsheetml.externalLink+xml">
        <DigestMethod Algorithm="http://www.w3.org/2001/04/xmlenc#sha256"/>
        <DigestValue>+BzL22QZroCpX66WwOHbI6DVC5qCj7E3wJukE5FMzm0=</DigestValue>
      </Reference>
      <Reference URI="/xl/externalLinks/externalLink6.xml?ContentType=application/vnd.openxmlformats-officedocument.spreadsheetml.externalLink+xml">
        <DigestMethod Algorithm="http://www.w3.org/2001/04/xmlenc#sha256"/>
        <DigestValue>A9M3Sc48CK6tA5U+MiMjEVopdLLvoDSUfZW7uEfAV/w=</DigestValue>
      </Reference>
      <Reference URI="/xl/externalLinks/externalLink60.xml?ContentType=application/vnd.openxmlformats-officedocument.spreadsheetml.externalLink+xml">
        <DigestMethod Algorithm="http://www.w3.org/2001/04/xmlenc#sha256"/>
        <DigestValue>JeyL1NLYKA2N7zAdz+/W9uF0npN0cUKQDa0r9hEOcps=</DigestValue>
      </Reference>
      <Reference URI="/xl/externalLinks/externalLink61.xml?ContentType=application/vnd.openxmlformats-officedocument.spreadsheetml.externalLink+xml">
        <DigestMethod Algorithm="http://www.w3.org/2001/04/xmlenc#sha256"/>
        <DigestValue>YvbyDP1y+Q/WsAfrkQUyJ8FsUH3aCr600h00Z4Xl4u4=</DigestValue>
      </Reference>
      <Reference URI="/xl/externalLinks/externalLink62.xml?ContentType=application/vnd.openxmlformats-officedocument.spreadsheetml.externalLink+xml">
        <DigestMethod Algorithm="http://www.w3.org/2001/04/xmlenc#sha256"/>
        <DigestValue>B4Gr6zYQGgAkthDw7lO8rrZHI28toXZSqGx2r5vwHJ8=</DigestValue>
      </Reference>
      <Reference URI="/xl/externalLinks/externalLink63.xml?ContentType=application/vnd.openxmlformats-officedocument.spreadsheetml.externalLink+xml">
        <DigestMethod Algorithm="http://www.w3.org/2001/04/xmlenc#sha256"/>
        <DigestValue>jtedE6oSIdnaWnOamWvTHnUC9MzvBTdQXwRMUKCl8I0=</DigestValue>
      </Reference>
      <Reference URI="/xl/externalLinks/externalLink64.xml?ContentType=application/vnd.openxmlformats-officedocument.spreadsheetml.externalLink+xml">
        <DigestMethod Algorithm="http://www.w3.org/2001/04/xmlenc#sha256"/>
        <DigestValue>qCN6uUgnHZ8Z292F4nFbPJbxrcgR2I6gqNRd0Ck2ebI=</DigestValue>
      </Reference>
      <Reference URI="/xl/externalLinks/externalLink65.xml?ContentType=application/vnd.openxmlformats-officedocument.spreadsheetml.externalLink+xml">
        <DigestMethod Algorithm="http://www.w3.org/2001/04/xmlenc#sha256"/>
        <DigestValue>Z1nYLmIkTKGuCqK79J0T9R14Y67Y4fWABkB9+CQYh/U=</DigestValue>
      </Reference>
      <Reference URI="/xl/externalLinks/externalLink66.xml?ContentType=application/vnd.openxmlformats-officedocument.spreadsheetml.externalLink+xml">
        <DigestMethod Algorithm="http://www.w3.org/2001/04/xmlenc#sha256"/>
        <DigestValue>QHSvc+TyXolxfMCSk5kYNyeur7/Y0b68LStF1LoMMO4=</DigestValue>
      </Reference>
      <Reference URI="/xl/externalLinks/externalLink67.xml?ContentType=application/vnd.openxmlformats-officedocument.spreadsheetml.externalLink+xml">
        <DigestMethod Algorithm="http://www.w3.org/2001/04/xmlenc#sha256"/>
        <DigestValue>ej69mPzkf9I1OLnnwmeJBcfXUeW0zJ8MgVFJ1D01OiM=</DigestValue>
      </Reference>
      <Reference URI="/xl/externalLinks/externalLink68.xml?ContentType=application/vnd.openxmlformats-officedocument.spreadsheetml.externalLink+xml">
        <DigestMethod Algorithm="http://www.w3.org/2001/04/xmlenc#sha256"/>
        <DigestValue>zOe5+EsR8mz+ugSctw3NeR1F/A3a6wssUPFyz8R/itc=</DigestValue>
      </Reference>
      <Reference URI="/xl/externalLinks/externalLink69.xml?ContentType=application/vnd.openxmlformats-officedocument.spreadsheetml.externalLink+xml">
        <DigestMethod Algorithm="http://www.w3.org/2001/04/xmlenc#sha256"/>
        <DigestValue>ZLsutQ19ywyfDlymQbq1AbRmdCiDdjBe3SBQgIFdcYU=</DigestValue>
      </Reference>
      <Reference URI="/xl/externalLinks/externalLink7.xml?ContentType=application/vnd.openxmlformats-officedocument.spreadsheetml.externalLink+xml">
        <DigestMethod Algorithm="http://www.w3.org/2001/04/xmlenc#sha256"/>
        <DigestValue>PQgIHv87xX6xl7hGU5X398DpiAZcvXWtyPbPuZcOKk8=</DigestValue>
      </Reference>
      <Reference URI="/xl/externalLinks/externalLink70.xml?ContentType=application/vnd.openxmlformats-officedocument.spreadsheetml.externalLink+xml">
        <DigestMethod Algorithm="http://www.w3.org/2001/04/xmlenc#sha256"/>
        <DigestValue>cUO1ls6EVEelf2z5vHOMR8Ky8A+FWQdgVW0KrFk43FA=</DigestValue>
      </Reference>
      <Reference URI="/xl/externalLinks/externalLink71.xml?ContentType=application/vnd.openxmlformats-officedocument.spreadsheetml.externalLink+xml">
        <DigestMethod Algorithm="http://www.w3.org/2001/04/xmlenc#sha256"/>
        <DigestValue>/cdZYoAUJ/1xZfod8dISgM4lsOBwHiWq3nTi16zOx9c=</DigestValue>
      </Reference>
      <Reference URI="/xl/externalLinks/externalLink72.xml?ContentType=application/vnd.openxmlformats-officedocument.spreadsheetml.externalLink+xml">
        <DigestMethod Algorithm="http://www.w3.org/2001/04/xmlenc#sha256"/>
        <DigestValue>RYnyYyV6QPU5STgeK96X8m++Mysr80shAnD9OJ6EuMo=</DigestValue>
      </Reference>
      <Reference URI="/xl/externalLinks/externalLink73.xml?ContentType=application/vnd.openxmlformats-officedocument.spreadsheetml.externalLink+xml">
        <DigestMethod Algorithm="http://www.w3.org/2001/04/xmlenc#sha256"/>
        <DigestValue>8hq2uHJcNYHDxcChtItzELbmkSy82LCiI+9tvx9XBnI=</DigestValue>
      </Reference>
      <Reference URI="/xl/externalLinks/externalLink8.xml?ContentType=application/vnd.openxmlformats-officedocument.spreadsheetml.externalLink+xml">
        <DigestMethod Algorithm="http://www.w3.org/2001/04/xmlenc#sha256"/>
        <DigestValue>DCcAVfPlA1bFtDfbgkvhxW2ImwvTaaNkYoMFeL8AlvE=</DigestValue>
      </Reference>
      <Reference URI="/xl/externalLinks/externalLink9.xml?ContentType=application/vnd.openxmlformats-officedocument.spreadsheetml.externalLink+xml">
        <DigestMethod Algorithm="http://www.w3.org/2001/04/xmlenc#sha256"/>
        <DigestValue>vt3LBn2sZQbgFin95o1i30DojqmRNZsTVGQrJ6wt0bk=</DigestValue>
      </Reference>
      <Reference URI="/xl/media/image1.png?ContentType=image/png">
        <DigestMethod Algorithm="http://www.w3.org/2001/04/xmlenc#sha256"/>
        <DigestValue>Ev6tXh6o54xOxaUdSHbZfWSXij0qNab0I6m2/eZn5wg=</DigestValue>
      </Reference>
      <Reference URI="/xl/media/image2.png?ContentType=image/png">
        <DigestMethod Algorithm="http://www.w3.org/2001/04/xmlenc#sha256"/>
        <DigestValue>jV5CoLgiUgI8k8tohGEoLbpRgEzeecMMPv6KEtgDHC0=</DigestValue>
      </Reference>
      <Reference URI="/xl/media/image3.emf?ContentType=image/x-emf">
        <DigestMethod Algorithm="http://www.w3.org/2001/04/xmlenc#sha256"/>
        <DigestValue>LJBOsa4aJqq2HByzBGzId2Chqb8NMfbhKunYC0fCIYY=</DigestValue>
      </Reference>
      <Reference URI="/xl/media/image4.emf?ContentType=image/x-emf">
        <DigestMethod Algorithm="http://www.w3.org/2001/04/xmlenc#sha256"/>
        <DigestValue>vZ8Iafps416IcbjhbyI14c6UKxOGZZ9UFG6qPzoISfs=</DigestValue>
      </Reference>
      <Reference URI="/xl/media/image5.emf?ContentType=image/x-emf">
        <DigestMethod Algorithm="http://www.w3.org/2001/04/xmlenc#sha256"/>
        <DigestValue>KccGEz3y3ZI4eBwkHic9pCaMvugQh9t9ryQIdCgUF+Q=</DigestValue>
      </Reference>
      <Reference URI="/xl/media/image6.png?ContentType=image/png">
        <DigestMethod Algorithm="http://www.w3.org/2001/04/xmlenc#sha256"/>
        <DigestValue>vzgso1GejpB2EEjxGiLJw3bSqBwvfTk4VNeTiYeapBI=</DigestValue>
      </Reference>
      <Reference URI="/xl/media/image7.png?ContentType=image/png">
        <DigestMethod Algorithm="http://www.w3.org/2001/04/xmlenc#sha256"/>
        <DigestValue>J3LK8clnT23q23DQnReY7zAWShjtUp9GE6F1HUhABRA=</DigestValue>
      </Reference>
      <Reference URI="/xl/media/image8.png?ContentType=image/png">
        <DigestMethod Algorithm="http://www.w3.org/2001/04/xmlenc#sha256"/>
        <DigestValue>l6te6gFuaJs/hm4hyf4ODuM8Kf275evHSmfGXar1pWw=</DigestValue>
      </Reference>
      <Reference URI="/xl/media/image9.png?ContentType=image/png">
        <DigestMethod Algorithm="http://www.w3.org/2001/04/xmlenc#sha256"/>
        <DigestValue>uKJ2DZkD2DnidaKk2ViKIACrHw8RLhISP79ozTi2aQQ=</DigestValue>
      </Reference>
      <Reference URI="/xl/printerSettings/printerSettings1.bin?ContentType=application/vnd.openxmlformats-officedocument.spreadsheetml.printerSettings">
        <DigestMethod Algorithm="http://www.w3.org/2001/04/xmlenc#sha256"/>
        <DigestValue>QPfi4g2HXuREncYI+qe42OoX0AcUPpo3w8Qf6qlBIS8=</DigestValue>
      </Reference>
      <Reference URI="/xl/printerSettings/printerSettings10.bin?ContentType=application/vnd.openxmlformats-officedocument.spreadsheetml.printerSettings">
        <DigestMethod Algorithm="http://www.w3.org/2001/04/xmlenc#sha256"/>
        <DigestValue>9KUESZiY3rXEipp7F8xQfPQfZdmF9X0RWZG7z0GcyLc=</DigestValue>
      </Reference>
      <Reference URI="/xl/printerSettings/printerSettings11.bin?ContentType=application/vnd.openxmlformats-officedocument.spreadsheetml.printerSettings">
        <DigestMethod Algorithm="http://www.w3.org/2001/04/xmlenc#sha256"/>
        <DigestValue>W+2pOIA+BZapO1gK5+L+56B2KmRPrUrcfIXu2JTF6vE=</DigestValue>
      </Reference>
      <Reference URI="/xl/printerSettings/printerSettings12.bin?ContentType=application/vnd.openxmlformats-officedocument.spreadsheetml.printerSettings">
        <DigestMethod Algorithm="http://www.w3.org/2001/04/xmlenc#sha256"/>
        <DigestValue>W+2pOIA+BZapO1gK5+L+56B2KmRPrUrcfIXu2JTF6vE=</DigestValue>
      </Reference>
      <Reference URI="/xl/printerSettings/printerSettings13.bin?ContentType=application/vnd.openxmlformats-officedocument.spreadsheetml.printerSettings">
        <DigestMethod Algorithm="http://www.w3.org/2001/04/xmlenc#sha256"/>
        <DigestValue>QzGKTmfI/fD4zP+Gm9Y+1zUWPcMtm2Xm9OQBQogxXco=</DigestValue>
      </Reference>
      <Reference URI="/xl/printerSettings/printerSettings14.bin?ContentType=application/vnd.openxmlformats-officedocument.spreadsheetml.printerSettings">
        <DigestMethod Algorithm="http://www.w3.org/2001/04/xmlenc#sha256"/>
        <DigestValue>hqnMLvZ6XBY2fH1KhK00vJXWuxlSZRWkoKrdKDrIF2Q=</DigestValue>
      </Reference>
      <Reference URI="/xl/printerSettings/printerSettings15.bin?ContentType=application/vnd.openxmlformats-officedocument.spreadsheetml.printerSettings">
        <DigestMethod Algorithm="http://www.w3.org/2001/04/xmlenc#sha256"/>
        <DigestValue>W+2pOIA+BZapO1gK5+L+56B2KmRPrUrcfIXu2JTF6vE=</DigestValue>
      </Reference>
      <Reference URI="/xl/printerSettings/printerSettings16.bin?ContentType=application/vnd.openxmlformats-officedocument.spreadsheetml.printerSettings">
        <DigestMethod Algorithm="http://www.w3.org/2001/04/xmlenc#sha256"/>
        <DigestValue>W+2pOIA+BZapO1gK5+L+56B2KmRPrUrcfIXu2JTF6vE=</DigestValue>
      </Reference>
      <Reference URI="/xl/printerSettings/printerSettings17.bin?ContentType=application/vnd.openxmlformats-officedocument.spreadsheetml.printerSettings">
        <DigestMethod Algorithm="http://www.w3.org/2001/04/xmlenc#sha256"/>
        <DigestValue>x0SLMr4zekNWlHZeE654mfEbgCSaZC5kVVHz6LmYVq0=</DigestValue>
      </Reference>
      <Reference URI="/xl/printerSettings/printerSettings18.bin?ContentType=application/vnd.openxmlformats-officedocument.spreadsheetml.printerSettings">
        <DigestMethod Algorithm="http://www.w3.org/2001/04/xmlenc#sha256"/>
        <DigestValue>0CiVFfEQE2X2Iy9yqy55yC8F+UB0cuZW5d/kAAziG1M=</DigestValue>
      </Reference>
      <Reference URI="/xl/printerSettings/printerSettings19.bin?ContentType=application/vnd.openxmlformats-officedocument.spreadsheetml.printerSettings">
        <DigestMethod Algorithm="http://www.w3.org/2001/04/xmlenc#sha256"/>
        <DigestValue>d10sT4nO4/RTMm3cX2CRzgdbauB8+Mk3ICqJKXruYVs=</DigestValue>
      </Reference>
      <Reference URI="/xl/printerSettings/printerSettings2.bin?ContentType=application/vnd.openxmlformats-officedocument.spreadsheetml.printerSettings">
        <DigestMethod Algorithm="http://www.w3.org/2001/04/xmlenc#sha256"/>
        <DigestValue>QPfi4g2HXuREncYI+qe42OoX0AcUPpo3w8Qf6qlBIS8=</DigestValue>
      </Reference>
      <Reference URI="/xl/printerSettings/printerSettings20.bin?ContentType=application/vnd.openxmlformats-officedocument.spreadsheetml.printerSettings">
        <DigestMethod Algorithm="http://www.w3.org/2001/04/xmlenc#sha256"/>
        <DigestValue>Zu+TrN2m9h2F+F7u/5kHi5h5FAbhrdMDQOY70dv2NHE=</DigestValue>
      </Reference>
      <Reference URI="/xl/printerSettings/printerSettings21.bin?ContentType=application/vnd.openxmlformats-officedocument.spreadsheetml.printerSettings">
        <DigestMethod Algorithm="http://www.w3.org/2001/04/xmlenc#sha256"/>
        <DigestValue>W+2pOIA+BZapO1gK5+L+56B2KmRPrUrcfIXu2JTF6vE=</DigestValue>
      </Reference>
      <Reference URI="/xl/printerSettings/printerSettings22.bin?ContentType=application/vnd.openxmlformats-officedocument.spreadsheetml.printerSettings">
        <DigestMethod Algorithm="http://www.w3.org/2001/04/xmlenc#sha256"/>
        <DigestValue>TaA6KX/SRWPpmiasS8KGCRFI/mFTpQlGqiM07LbibG8=</DigestValue>
      </Reference>
      <Reference URI="/xl/printerSettings/printerSettings23.bin?ContentType=application/vnd.openxmlformats-officedocument.spreadsheetml.printerSettings">
        <DigestMethod Algorithm="http://www.w3.org/2001/04/xmlenc#sha256"/>
        <DigestValue>QPfi4g2HXuREncYI+qe42OoX0AcUPpo3w8Qf6qlBIS8=</DigestValue>
      </Reference>
      <Reference URI="/xl/printerSettings/printerSettings24.bin?ContentType=application/vnd.openxmlformats-officedocument.spreadsheetml.printerSettings">
        <DigestMethod Algorithm="http://www.w3.org/2001/04/xmlenc#sha256"/>
        <DigestValue>hqnMLvZ6XBY2fH1KhK00vJXWuxlSZRWkoKrdKDrIF2Q=</DigestValue>
      </Reference>
      <Reference URI="/xl/printerSettings/printerSettings25.bin?ContentType=application/vnd.openxmlformats-officedocument.spreadsheetml.printerSettings">
        <DigestMethod Algorithm="http://www.w3.org/2001/04/xmlenc#sha256"/>
        <DigestValue>QzGKTmfI/fD4zP+Gm9Y+1zUWPcMtm2Xm9OQBQogxXco=</DigestValue>
      </Reference>
      <Reference URI="/xl/printerSettings/printerSettings26.bin?ContentType=application/vnd.openxmlformats-officedocument.spreadsheetml.printerSettings">
        <DigestMethod Algorithm="http://www.w3.org/2001/04/xmlenc#sha256"/>
        <DigestValue>TaA6KX/SRWPpmiasS8KGCRFI/mFTpQlGqiM07LbibG8=</DigestValue>
      </Reference>
      <Reference URI="/xl/printerSettings/printerSettings27.bin?ContentType=application/vnd.openxmlformats-officedocument.spreadsheetml.printerSettings">
        <DigestMethod Algorithm="http://www.w3.org/2001/04/xmlenc#sha256"/>
        <DigestValue>QzGKTmfI/fD4zP+Gm9Y+1zUWPcMtm2Xm9OQBQogxXco=</DigestValue>
      </Reference>
      <Reference URI="/xl/printerSettings/printerSettings28.bin?ContentType=application/vnd.openxmlformats-officedocument.spreadsheetml.printerSettings">
        <DigestMethod Algorithm="http://www.w3.org/2001/04/xmlenc#sha256"/>
        <DigestValue>Iu6jIZoIID60ChsFn7zCY6uZMRN/3xvcqlUd/uwpdvQ=</DigestValue>
      </Reference>
      <Reference URI="/xl/printerSettings/printerSettings29.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30.bin?ContentType=application/vnd.openxmlformats-officedocument.spreadsheetml.printerSettings">
        <DigestMethod Algorithm="http://www.w3.org/2001/04/xmlenc#sha256"/>
        <DigestValue>gq9p2hzwQtCtXDVPfCW1504R+mOVYOUxtf5/HpC80Ik=</DigestValue>
      </Reference>
      <Reference URI="/xl/printerSettings/printerSettings31.bin?ContentType=application/vnd.openxmlformats-officedocument.spreadsheetml.printerSettings">
        <DigestMethod Algorithm="http://www.w3.org/2001/04/xmlenc#sha256"/>
        <DigestValue>TaA6KX/SRWPpmiasS8KGCRFI/mFTpQlGqiM07LbibG8=</DigestValue>
      </Reference>
      <Reference URI="/xl/printerSettings/printerSettings32.bin?ContentType=application/vnd.openxmlformats-officedocument.spreadsheetml.printerSettings">
        <DigestMethod Algorithm="http://www.w3.org/2001/04/xmlenc#sha256"/>
        <DigestValue>Iu6jIZoIID60ChsFn7zCY6uZMRN/3xvcqlUd/uwpdvQ=</DigestValue>
      </Reference>
      <Reference URI="/xl/printerSettings/printerSettings33.bin?ContentType=application/vnd.openxmlformats-officedocument.spreadsheetml.printerSettings">
        <DigestMethod Algorithm="http://www.w3.org/2001/04/xmlenc#sha256"/>
        <DigestValue>TaA6KX/SRWPpmiasS8KGCRFI/mFTpQlGqiM07LbibG8=</DigestValue>
      </Reference>
      <Reference URI="/xl/printerSettings/printerSettings34.bin?ContentType=application/vnd.openxmlformats-officedocument.spreadsheetml.printerSettings">
        <DigestMethod Algorithm="http://www.w3.org/2001/04/xmlenc#sha256"/>
        <DigestValue>smSVGS2nQbsbY9WPLLIrq78NVEko2Z36d5I2YI1r6s4=</DigestValue>
      </Reference>
      <Reference URI="/xl/printerSettings/printerSettings35.bin?ContentType=application/vnd.openxmlformats-officedocument.spreadsheetml.printerSettings">
        <DigestMethod Algorithm="http://www.w3.org/2001/04/xmlenc#sha256"/>
        <DigestValue>TaA6KX/SRWPpmiasS8KGCRFI/mFTpQlGqiM07LbibG8=</DigestValue>
      </Reference>
      <Reference URI="/xl/printerSettings/printerSettings36.bin?ContentType=application/vnd.openxmlformats-officedocument.spreadsheetml.printerSettings">
        <DigestMethod Algorithm="http://www.w3.org/2001/04/xmlenc#sha256"/>
        <DigestValue>GyyR84UYFfbFvVrs+ip9vPggIMAXC0nxkmeUVNsGxCc=</DigestValue>
      </Reference>
      <Reference URI="/xl/printerSettings/printerSettings37.bin?ContentType=application/vnd.openxmlformats-officedocument.spreadsheetml.printerSettings">
        <DigestMethod Algorithm="http://www.w3.org/2001/04/xmlenc#sha256"/>
        <DigestValue>TaA6KX/SRWPpmiasS8KGCRFI/mFTpQlGqiM07LbibG8=</DigestValue>
      </Reference>
      <Reference URI="/xl/printerSettings/printerSettings38.bin?ContentType=application/vnd.openxmlformats-officedocument.spreadsheetml.printerSettings">
        <DigestMethod Algorithm="http://www.w3.org/2001/04/xmlenc#sha256"/>
        <DigestValue>TaA6KX/SRWPpmiasS8KGCRFI/mFTpQlGqiM07LbibG8=</DigestValue>
      </Reference>
      <Reference URI="/xl/printerSettings/printerSettings39.bin?ContentType=application/vnd.openxmlformats-officedocument.spreadsheetml.printerSettings">
        <DigestMethod Algorithm="http://www.w3.org/2001/04/xmlenc#sha256"/>
        <DigestValue>a71WIv06Jg5Hxpgh4PZI2owpjkGTKA2QGZLLLB8ZfEk=</DigestValue>
      </Reference>
      <Reference URI="/xl/printerSettings/printerSettings4.bin?ContentType=application/vnd.openxmlformats-officedocument.spreadsheetml.printerSettings">
        <DigestMethod Algorithm="http://www.w3.org/2001/04/xmlenc#sha256"/>
        <DigestValue>gfwWQ04zLW5E6B4d3eumQcVcjXxq1MZXmRILegMNwjQ=</DigestValue>
      </Reference>
      <Reference URI="/xl/printerSettings/printerSettings40.bin?ContentType=application/vnd.openxmlformats-officedocument.spreadsheetml.printerSettings">
        <DigestMethod Algorithm="http://www.w3.org/2001/04/xmlenc#sha256"/>
        <DigestValue>hqnMLvZ6XBY2fH1KhK00vJXWuxlSZRWkoKrdKDrIF2Q=</DigestValue>
      </Reference>
      <Reference URI="/xl/printerSettings/printerSettings41.bin?ContentType=application/vnd.openxmlformats-officedocument.spreadsheetml.printerSettings">
        <DigestMethod Algorithm="http://www.w3.org/2001/04/xmlenc#sha256"/>
        <DigestValue>hqnMLvZ6XBY2fH1KhK00vJXWuxlSZRWkoKrdKDrIF2Q=</DigestValue>
      </Reference>
      <Reference URI="/xl/printerSettings/printerSettings42.bin?ContentType=application/vnd.openxmlformats-officedocument.spreadsheetml.printerSettings">
        <DigestMethod Algorithm="http://www.w3.org/2001/04/xmlenc#sha256"/>
        <DigestValue>M4zwOg5/WYrTE+gr8GPjWkKsdQLQ56eOeWh9iMHKgHA=</DigestValue>
      </Reference>
      <Reference URI="/xl/printerSettings/printerSettings43.bin?ContentType=application/vnd.openxmlformats-officedocument.spreadsheetml.printerSettings">
        <DigestMethod Algorithm="http://www.w3.org/2001/04/xmlenc#sha256"/>
        <DigestValue>hqnMLvZ6XBY2fH1KhK00vJXWuxlSZRWkoKrdKDrIF2Q=</DigestValue>
      </Reference>
      <Reference URI="/xl/printerSettings/printerSettings44.bin?ContentType=application/vnd.openxmlformats-officedocument.spreadsheetml.printerSettings">
        <DigestMethod Algorithm="http://www.w3.org/2001/04/xmlenc#sha256"/>
        <DigestValue>7KlQqufIq6Wvj3CVWdpp9XSrPG83/YsqUSp3HWbb3Fg=</DigestValue>
      </Reference>
      <Reference URI="/xl/printerSettings/printerSettings45.bin?ContentType=application/vnd.openxmlformats-officedocument.spreadsheetml.printerSettings">
        <DigestMethod Algorithm="http://www.w3.org/2001/04/xmlenc#sha256"/>
        <DigestValue>DtOxz+BiOg4+nbp3iqiMyqShHqWNsuFOlOE/e0FjB3E=</DigestValue>
      </Reference>
      <Reference URI="/xl/printerSettings/printerSettings46.bin?ContentType=application/vnd.openxmlformats-officedocument.spreadsheetml.printerSettings">
        <DigestMethod Algorithm="http://www.w3.org/2001/04/xmlenc#sha256"/>
        <DigestValue>QPfi4g2HXuREncYI+qe42OoX0AcUPpo3w8Qf6qlBIS8=</DigestValue>
      </Reference>
      <Reference URI="/xl/printerSettings/printerSettings47.bin?ContentType=application/vnd.openxmlformats-officedocument.spreadsheetml.printerSettings">
        <DigestMethod Algorithm="http://www.w3.org/2001/04/xmlenc#sha256"/>
        <DigestValue>hqnMLvZ6XBY2fH1KhK00vJXWuxlSZRWkoKrdKDrIF2Q=</DigestValue>
      </Reference>
      <Reference URI="/xl/printerSettings/printerSettings48.bin?ContentType=application/vnd.openxmlformats-officedocument.spreadsheetml.printerSettings">
        <DigestMethod Algorithm="http://www.w3.org/2001/04/xmlenc#sha256"/>
        <DigestValue>Iu6jIZoIID60ChsFn7zCY6uZMRN/3xvcqlUd/uwpdvQ=</DigestValue>
      </Reference>
      <Reference URI="/xl/printerSettings/printerSettings49.bin?ContentType=application/vnd.openxmlformats-officedocument.spreadsheetml.printerSettings">
        <DigestMethod Algorithm="http://www.w3.org/2001/04/xmlenc#sha256"/>
        <DigestValue>a71WIv06Jg5Hxpgh4PZI2owpjkGTKA2QGZLLLB8ZfEk=</DigestValue>
      </Reference>
      <Reference URI="/xl/printerSettings/printerSettings5.bin?ContentType=application/vnd.openxmlformats-officedocument.spreadsheetml.printerSettings">
        <DigestMethod Algorithm="http://www.w3.org/2001/04/xmlenc#sha256"/>
        <DigestValue>Vf8y+zz/nFi3TQ3QzXaXyT7AuXpZSZ22rpMqYM5cq7I=</DigestValue>
      </Reference>
      <Reference URI="/xl/printerSettings/printerSettings50.bin?ContentType=application/vnd.openxmlformats-officedocument.spreadsheetml.printerSettings">
        <DigestMethod Algorithm="http://www.w3.org/2001/04/xmlenc#sha256"/>
        <DigestValue>GyyR84UYFfbFvVrs+ip9vPggIMAXC0nxkmeUVNsGxCc=</DigestValue>
      </Reference>
      <Reference URI="/xl/printerSettings/printerSettings51.bin?ContentType=application/vnd.openxmlformats-officedocument.spreadsheetml.printerSettings">
        <DigestMethod Algorithm="http://www.w3.org/2001/04/xmlenc#sha256"/>
        <DigestValue>7KlQqufIq6Wvj3CVWdpp9XSrPG83/YsqUSp3HWbb3Fg=</DigestValue>
      </Reference>
      <Reference URI="/xl/printerSettings/printerSettings6.bin?ContentType=application/vnd.openxmlformats-officedocument.spreadsheetml.printerSettings">
        <DigestMethod Algorithm="http://www.w3.org/2001/04/xmlenc#sha256"/>
        <DigestValue>7KlQqufIq6Wvj3CVWdpp9XSrPG83/YsqUSp3HWbb3Fg=</DigestValue>
      </Reference>
      <Reference URI="/xl/printerSettings/printerSettings7.bin?ContentType=application/vnd.openxmlformats-officedocument.spreadsheetml.printerSettings">
        <DigestMethod Algorithm="http://www.w3.org/2001/04/xmlenc#sha256"/>
        <DigestValue>QPfi4g2HXuREncYI+qe42OoX0AcUPpo3w8Qf6qlBIS8=</DigestValue>
      </Reference>
      <Reference URI="/xl/printerSettings/printerSettings8.bin?ContentType=application/vnd.openxmlformats-officedocument.spreadsheetml.printerSettings">
        <DigestMethod Algorithm="http://www.w3.org/2001/04/xmlenc#sha256"/>
        <DigestValue>DtOxz+BiOg4+nbp3iqiMyqShHqWNsuFOlOE/e0FjB3E=</DigestValue>
      </Reference>
      <Reference URI="/xl/printerSettings/printerSettings9.bin?ContentType=application/vnd.openxmlformats-officedocument.spreadsheetml.printerSettings">
        <DigestMethod Algorithm="http://www.w3.org/2001/04/xmlenc#sha256"/>
        <DigestValue>FO3ED4S9OIvm92dFE0Yp3fDPZ9QTEShUaDpa2Gb9qhk=</DigestValue>
      </Reference>
      <Reference URI="/xl/sharedStrings.xml?ContentType=application/vnd.openxmlformats-officedocument.spreadsheetml.sharedStrings+xml">
        <DigestMethod Algorithm="http://www.w3.org/2001/04/xmlenc#sha256"/>
        <DigestValue>YPWuzBPXdEvcoOgz2wu/uVOtGaV9kXtHDcDMdTUe62I=</DigestValue>
      </Reference>
      <Reference URI="/xl/styles.xml?ContentType=application/vnd.openxmlformats-officedocument.spreadsheetml.styles+xml">
        <DigestMethod Algorithm="http://www.w3.org/2001/04/xmlenc#sha256"/>
        <DigestValue>mdxOw8q2IsF5C2r7wTWDu5UKFUmKxfXnZZ66jTcPjG8=</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62xFwCldfIdjA5b+eXP8JcJGKzWlElB/HVC2SrnonLA=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TWJiJsJGh0BdAm0oPe27QOTNDIPyDccHYmu7Z1P+efA=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dL6Q//yFk62Fh3vd4k4WGOCmk1cvMT///Q001YoLoFQ=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dirWbQ5AGKZgA1R1HiptYgpcADFnfkoaz1t/0x68/4U=</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hC4AzNGAVXHYdYisYstCPuzNzZ+uV7dohQceOKCqimA=</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HTYaQi0KtdQ+B1oDWji35M/0dutqOPx8jsY1TtQMpYg=</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g+lUxrbi/VMbCtEnyHbMjSNjG5WBw/3Kqb/s9D39uLA=</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p2xi4hCfvscEdRFc/WimmpY/lKEbNWqRWhNHV9lnirU=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/i/BU9+YPIaJsy86hRRN7pkozHpecg5XjL8Icwx98Mk=</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0LWagge+cuSbbp4YEA81THvg8fewY1kTSJxyOcW2WXM=</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sHxWf6LVPC7VgKtjuQw6y+33ZCXXVKAtgbQtAKUMqUg=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Ex2iR9Yf4jxclz6IMuU8l3LlD3S8mEA56nT4EAGS7IQ=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82V9aXy3uiUF6h1goyLp993S42PSVT9uLFPxLc8qapo=</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S9Ud3jHzgeQFQ1wbUIHi5LPBW7M0odZrMYIyT7Yz+iY=</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Wr1URbNnm8+zFRwrFni/oBwyzslJ65lO5rpSCKHfCbc=</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4mgKsRtGkskclPWJiI3nHe4dpU8DV+iUc9V4Q86YlWc=</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WeT6pA+vLgfdwL/09u4RpK+COY8F8CFxGGPGLd5N2DU=</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RofjFfDGEQEcA4cUnvodX7beZGieR+bW06/zJsc/T9U=</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t65uEsjTUBH2F8bkjqtpth5mj6YKcsPA8PEiGgE6P4I=</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6Bbz0o48hzTUTtF6fo4ewGqu0GdHL0idXEEWlAzVmQ4=</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1zFuAlXKyYbcdVlZCbJzjarXRZN1YHU43HZelw+/tCM=</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Jqu8TGjuincglhnXIRPw5rTdx9ds1e5FUfNPGK7lUxY=</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d7K1B5uZ24ep1wYj8NRij9mZtpy2CIpqWLO9hnX/TcY=</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hln/pWRMx9Hj6lY6sad7buhrVqNkBtw2OGkWupD9mbQ=</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0nyF73UpemxE/HrBCXnOE98GUQSYtGzPlx+KCygLaW8=</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xXFo9BdA47xnxdw1QhhoTTxY5S70p22UTQq696SClAA=</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FeWxmCBflb8JE5pwKbE7f8Fz2fTuLLYDgReWYDnFn3A=</DigestValue>
      </Reference>
      <Reference URI="/xl/worksheets/_rels/sheet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TgWTmbD30SGQVpeB54QPX/uCzLHCp4PwFD6CJOyJzMw=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UKEwtvDAM1hKtTa0ZZS0tzFxXWkWuGvfTqv4xaBYwNA=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FTLUZSzyPImP/h/5pTtmsiVav3XAxsSoaQXEM6xZNng=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J6BujlYMhOr98U7XxPFfMl/QUZrxuylPvFDi3TsDbm8=</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ApG9T21hG+mq2kJJ+k13FeZt60y3QqDuRduOVIlR3dk=</DigestValue>
      </Reference>
      <Reference URI="/xl/worksheets/sheet1.xml?ContentType=application/vnd.openxmlformats-officedocument.spreadsheetml.worksheet+xml">
        <DigestMethod Algorithm="http://www.w3.org/2001/04/xmlenc#sha256"/>
        <DigestValue>/GTfqpc4KH8kqH21OFej1e0O9iLKdXXKB7/1uCZFWLQ=</DigestValue>
      </Reference>
      <Reference URI="/xl/worksheets/sheet10.xml?ContentType=application/vnd.openxmlformats-officedocument.spreadsheetml.worksheet+xml">
        <DigestMethod Algorithm="http://www.w3.org/2001/04/xmlenc#sha256"/>
        <DigestValue>bo9RBmWx9XdzuwKtwMfymMlM8pXqqODxwCeoGLB8XsU=</DigestValue>
      </Reference>
      <Reference URI="/xl/worksheets/sheet11.xml?ContentType=application/vnd.openxmlformats-officedocument.spreadsheetml.worksheet+xml">
        <DigestMethod Algorithm="http://www.w3.org/2001/04/xmlenc#sha256"/>
        <DigestValue>8B48N18XEHP5ni0e5BujQEcYwViguORhLDpINSjGAYw=</DigestValue>
      </Reference>
      <Reference URI="/xl/worksheets/sheet12.xml?ContentType=application/vnd.openxmlformats-officedocument.spreadsheetml.worksheet+xml">
        <DigestMethod Algorithm="http://www.w3.org/2001/04/xmlenc#sha256"/>
        <DigestValue>uNY8mdrOs2XiLDpHe2upqoOpx5OgMmRbGkdwrdSZhPA=</DigestValue>
      </Reference>
      <Reference URI="/xl/worksheets/sheet13.xml?ContentType=application/vnd.openxmlformats-officedocument.spreadsheetml.worksheet+xml">
        <DigestMethod Algorithm="http://www.w3.org/2001/04/xmlenc#sha256"/>
        <DigestValue>JNk38mcmBYshiA9DXa9BH9OUO6RIWmcbrqUOwXKTs4U=</DigestValue>
      </Reference>
      <Reference URI="/xl/worksheets/sheet14.xml?ContentType=application/vnd.openxmlformats-officedocument.spreadsheetml.worksheet+xml">
        <DigestMethod Algorithm="http://www.w3.org/2001/04/xmlenc#sha256"/>
        <DigestValue>/bWVTk5w655OZd0U4VzYCvftoD4eEoTk9hOUUaopb5I=</DigestValue>
      </Reference>
      <Reference URI="/xl/worksheets/sheet15.xml?ContentType=application/vnd.openxmlformats-officedocument.spreadsheetml.worksheet+xml">
        <DigestMethod Algorithm="http://www.w3.org/2001/04/xmlenc#sha256"/>
        <DigestValue>AsO/0ASlKYWy1lc768B7c2CsoTZQ8VqLN3fewhHNuKE=</DigestValue>
      </Reference>
      <Reference URI="/xl/worksheets/sheet16.xml?ContentType=application/vnd.openxmlformats-officedocument.spreadsheetml.worksheet+xml">
        <DigestMethod Algorithm="http://www.w3.org/2001/04/xmlenc#sha256"/>
        <DigestValue>ngf491m6ZBEPU6OSfP7NnHO69d9GOPUqUQ/7CGZj/Eg=</DigestValue>
      </Reference>
      <Reference URI="/xl/worksheets/sheet17.xml?ContentType=application/vnd.openxmlformats-officedocument.spreadsheetml.worksheet+xml">
        <DigestMethod Algorithm="http://www.w3.org/2001/04/xmlenc#sha256"/>
        <DigestValue>yPp7fCiQw6FetjpbVTARBpBcSf7E6xP3tD8PhzrO/oQ=</DigestValue>
      </Reference>
      <Reference URI="/xl/worksheets/sheet18.xml?ContentType=application/vnd.openxmlformats-officedocument.spreadsheetml.worksheet+xml">
        <DigestMethod Algorithm="http://www.w3.org/2001/04/xmlenc#sha256"/>
        <DigestValue>YPwa8M5/ggezWcy91aWxaRyCKrw15aYjeO1nPulBO6w=</DigestValue>
      </Reference>
      <Reference URI="/xl/worksheets/sheet19.xml?ContentType=application/vnd.openxmlformats-officedocument.spreadsheetml.worksheet+xml">
        <DigestMethod Algorithm="http://www.w3.org/2001/04/xmlenc#sha256"/>
        <DigestValue>unw3bX58uxA9EJYCKn5+j8ewk8ZrU8/R7PF8HJKUC2E=</DigestValue>
      </Reference>
      <Reference URI="/xl/worksheets/sheet2.xml?ContentType=application/vnd.openxmlformats-officedocument.spreadsheetml.worksheet+xml">
        <DigestMethod Algorithm="http://www.w3.org/2001/04/xmlenc#sha256"/>
        <DigestValue>h5gYyAbNZgzP9zyAVXWmU39fOCCmD+I6U55rr9XRx2M=</DigestValue>
      </Reference>
      <Reference URI="/xl/worksheets/sheet20.xml?ContentType=application/vnd.openxmlformats-officedocument.spreadsheetml.worksheet+xml">
        <DigestMethod Algorithm="http://www.w3.org/2001/04/xmlenc#sha256"/>
        <DigestValue>02ATT1X/XZd2tNDCUx9/p8V3bcyZIEyDEblRVIAQGyw=</DigestValue>
      </Reference>
      <Reference URI="/xl/worksheets/sheet21.xml?ContentType=application/vnd.openxmlformats-officedocument.spreadsheetml.worksheet+xml">
        <DigestMethod Algorithm="http://www.w3.org/2001/04/xmlenc#sha256"/>
        <DigestValue>+kl1W1j4TnX0RZ3dmUnh1OeetW53ztDF0HY6VrnqRNo=</DigestValue>
      </Reference>
      <Reference URI="/xl/worksheets/sheet22.xml?ContentType=application/vnd.openxmlformats-officedocument.spreadsheetml.worksheet+xml">
        <DigestMethod Algorithm="http://www.w3.org/2001/04/xmlenc#sha256"/>
        <DigestValue>JAyqITt2cx0j9gdKO+edEK9erm9R+TKPkNO+m4yhlWE=</DigestValue>
      </Reference>
      <Reference URI="/xl/worksheets/sheet23.xml?ContentType=application/vnd.openxmlformats-officedocument.spreadsheetml.worksheet+xml">
        <DigestMethod Algorithm="http://www.w3.org/2001/04/xmlenc#sha256"/>
        <DigestValue>Eu8R4K1kXi/0YIGgrhudFwsg4Zvv7XCBx5kVa82ucus=</DigestValue>
      </Reference>
      <Reference URI="/xl/worksheets/sheet24.xml?ContentType=application/vnd.openxmlformats-officedocument.spreadsheetml.worksheet+xml">
        <DigestMethod Algorithm="http://www.w3.org/2001/04/xmlenc#sha256"/>
        <DigestValue>FFo9CRlFMRIjQxqCWIOYNZa8IjhkEvQfSIHyXO39DN8=</DigestValue>
      </Reference>
      <Reference URI="/xl/worksheets/sheet25.xml?ContentType=application/vnd.openxmlformats-officedocument.spreadsheetml.worksheet+xml">
        <DigestMethod Algorithm="http://www.w3.org/2001/04/xmlenc#sha256"/>
        <DigestValue>I9O0Y1Vow1eU/v6XckFBxUGkxEaHPdr1LBcZO6xzmNk=</DigestValue>
      </Reference>
      <Reference URI="/xl/worksheets/sheet26.xml?ContentType=application/vnd.openxmlformats-officedocument.spreadsheetml.worksheet+xml">
        <DigestMethod Algorithm="http://www.w3.org/2001/04/xmlenc#sha256"/>
        <DigestValue>qlyYbSTWFWaTsHcXHB7o4mY95JJ06UDnQNiv0XGzHjk=</DigestValue>
      </Reference>
      <Reference URI="/xl/worksheets/sheet27.xml?ContentType=application/vnd.openxmlformats-officedocument.spreadsheetml.worksheet+xml">
        <DigestMethod Algorithm="http://www.w3.org/2001/04/xmlenc#sha256"/>
        <DigestValue>xP2gaH57te6Cz5Yb3YHy1/jljBtAilUizlxtZispRlE=</DigestValue>
      </Reference>
      <Reference URI="/xl/worksheets/sheet28.xml?ContentType=application/vnd.openxmlformats-officedocument.spreadsheetml.worksheet+xml">
        <DigestMethod Algorithm="http://www.w3.org/2001/04/xmlenc#sha256"/>
        <DigestValue>SoNEkdPzYB/ftMLvhCu0kCbuvFEUAf1hWOyzWoLhkSE=</DigestValue>
      </Reference>
      <Reference URI="/xl/worksheets/sheet29.xml?ContentType=application/vnd.openxmlformats-officedocument.spreadsheetml.worksheet+xml">
        <DigestMethod Algorithm="http://www.w3.org/2001/04/xmlenc#sha256"/>
        <DigestValue>gjNHNcb4kqIi5DCllv6wG7Sy3OxSIlLHnK8ojnQFEII=</DigestValue>
      </Reference>
      <Reference URI="/xl/worksheets/sheet3.xml?ContentType=application/vnd.openxmlformats-officedocument.spreadsheetml.worksheet+xml">
        <DigestMethod Algorithm="http://www.w3.org/2001/04/xmlenc#sha256"/>
        <DigestValue>njEjUMzjKRPqqffeXVbgi2tmpzXWlNnAMr+VhF8qYhI=</DigestValue>
      </Reference>
      <Reference URI="/xl/worksheets/sheet30.xml?ContentType=application/vnd.openxmlformats-officedocument.spreadsheetml.worksheet+xml">
        <DigestMethod Algorithm="http://www.w3.org/2001/04/xmlenc#sha256"/>
        <DigestValue>Osg2wA6XIlaCM2eQJJ7dK5FYYn2SRPUfXYIhjN6erog=</DigestValue>
      </Reference>
      <Reference URI="/xl/worksheets/sheet31.xml?ContentType=application/vnd.openxmlformats-officedocument.spreadsheetml.worksheet+xml">
        <DigestMethod Algorithm="http://www.w3.org/2001/04/xmlenc#sha256"/>
        <DigestValue>awV3cQuS1o9hUMrnC78dLTuW50TQuYXqmukI+ffOVno=</DigestValue>
      </Reference>
      <Reference URI="/xl/worksheets/sheet32.xml?ContentType=application/vnd.openxmlformats-officedocument.spreadsheetml.worksheet+xml">
        <DigestMethod Algorithm="http://www.w3.org/2001/04/xmlenc#sha256"/>
        <DigestValue>ElLLrgj/+xGoN0NUCsCkQ6Dzse6rGXg03bSGOAYQGfc=</DigestValue>
      </Reference>
      <Reference URI="/xl/worksheets/sheet33.xml?ContentType=application/vnd.openxmlformats-officedocument.spreadsheetml.worksheet+xml">
        <DigestMethod Algorithm="http://www.w3.org/2001/04/xmlenc#sha256"/>
        <DigestValue>RVvs6P4fLlqCRzH49D2h0duOke3RnVsK7Yx/cgTGe0w=</DigestValue>
      </Reference>
      <Reference URI="/xl/worksheets/sheet34.xml?ContentType=application/vnd.openxmlformats-officedocument.spreadsheetml.worksheet+xml">
        <DigestMethod Algorithm="http://www.w3.org/2001/04/xmlenc#sha256"/>
        <DigestValue>C8ALWgAwmB4tgd49Nhq65sW2cvGTNVLz1l8rqSHK+Yg=</DigestValue>
      </Reference>
      <Reference URI="/xl/worksheets/sheet35.xml?ContentType=application/vnd.openxmlformats-officedocument.spreadsheetml.worksheet+xml">
        <DigestMethod Algorithm="http://www.w3.org/2001/04/xmlenc#sha256"/>
        <DigestValue>v+G+p0zpyByRhEHCyFEkyVWqebAc1zoCoWXMM1fOza0=</DigestValue>
      </Reference>
      <Reference URI="/xl/worksheets/sheet36.xml?ContentType=application/vnd.openxmlformats-officedocument.spreadsheetml.worksheet+xml">
        <DigestMethod Algorithm="http://www.w3.org/2001/04/xmlenc#sha256"/>
        <DigestValue>le17rUFGS80hiwZaHTy0mQ1eWu/d/Ax3uBeSB4fTVbY=</DigestValue>
      </Reference>
      <Reference URI="/xl/worksheets/sheet37.xml?ContentType=application/vnd.openxmlformats-officedocument.spreadsheetml.worksheet+xml">
        <DigestMethod Algorithm="http://www.w3.org/2001/04/xmlenc#sha256"/>
        <DigestValue>mQi3wk2bexFA7zyZhx9wXBeT526fAzfTEt/karhA2JA=</DigestValue>
      </Reference>
      <Reference URI="/xl/worksheets/sheet38.xml?ContentType=application/vnd.openxmlformats-officedocument.spreadsheetml.worksheet+xml">
        <DigestMethod Algorithm="http://www.w3.org/2001/04/xmlenc#sha256"/>
        <DigestValue>eImIykMkjOq2YQv/cufaxX1OcblKHbykqkYyF7B5qj4=</DigestValue>
      </Reference>
      <Reference URI="/xl/worksheets/sheet39.xml?ContentType=application/vnd.openxmlformats-officedocument.spreadsheetml.worksheet+xml">
        <DigestMethod Algorithm="http://www.w3.org/2001/04/xmlenc#sha256"/>
        <DigestValue>FpbHJ0sIqCYmY/zuq5vk5+IjK3aV5xNMafmd47ybPqk=</DigestValue>
      </Reference>
      <Reference URI="/xl/worksheets/sheet4.xml?ContentType=application/vnd.openxmlformats-officedocument.spreadsheetml.worksheet+xml">
        <DigestMethod Algorithm="http://www.w3.org/2001/04/xmlenc#sha256"/>
        <DigestValue>p40z8GNT7lnKA6qhjkfPwOlKaUYK20JtBrrTJWL2vPY=</DigestValue>
      </Reference>
      <Reference URI="/xl/worksheets/sheet40.xml?ContentType=application/vnd.openxmlformats-officedocument.spreadsheetml.worksheet+xml">
        <DigestMethod Algorithm="http://www.w3.org/2001/04/xmlenc#sha256"/>
        <DigestValue>dNf03RVNEvuLNAp8EUK0zr/UNe9D2YqxLtlMNgus7XM=</DigestValue>
      </Reference>
      <Reference URI="/xl/worksheets/sheet41.xml?ContentType=application/vnd.openxmlformats-officedocument.spreadsheetml.worksheet+xml">
        <DigestMethod Algorithm="http://www.w3.org/2001/04/xmlenc#sha256"/>
        <DigestValue>I0eoDV0oHyJb4ehyZhlHDcJtVdESIGaOR3sGGSX1REk=</DigestValue>
      </Reference>
      <Reference URI="/xl/worksheets/sheet42.xml?ContentType=application/vnd.openxmlformats-officedocument.spreadsheetml.worksheet+xml">
        <DigestMethod Algorithm="http://www.w3.org/2001/04/xmlenc#sha256"/>
        <DigestValue>FA+XB7l1T6gTdG9Nl+LPOpGIsbivHvPwedOpKZ0HXqY=</DigestValue>
      </Reference>
      <Reference URI="/xl/worksheets/sheet43.xml?ContentType=application/vnd.openxmlformats-officedocument.spreadsheetml.worksheet+xml">
        <DigestMethod Algorithm="http://www.w3.org/2001/04/xmlenc#sha256"/>
        <DigestValue>tQK6nLlK4CBPcKR6AJhK2lRK3qfxi8lzQ/sYiZvBQkk=</DigestValue>
      </Reference>
      <Reference URI="/xl/worksheets/sheet44.xml?ContentType=application/vnd.openxmlformats-officedocument.spreadsheetml.worksheet+xml">
        <DigestMethod Algorithm="http://www.w3.org/2001/04/xmlenc#sha256"/>
        <DigestValue>rfj7jFxYqoTvA/jSWLoW4+6+hjvii+rSmNWJEUeB6CE=</DigestValue>
      </Reference>
      <Reference URI="/xl/worksheets/sheet45.xml?ContentType=application/vnd.openxmlformats-officedocument.spreadsheetml.worksheet+xml">
        <DigestMethod Algorithm="http://www.w3.org/2001/04/xmlenc#sha256"/>
        <DigestValue>ubS1IgEeKJfr5xAyI+kuAEBRyyxWdBDCdru54JV3EkE=</DigestValue>
      </Reference>
      <Reference URI="/xl/worksheets/sheet46.xml?ContentType=application/vnd.openxmlformats-officedocument.spreadsheetml.worksheet+xml">
        <DigestMethod Algorithm="http://www.w3.org/2001/04/xmlenc#sha256"/>
        <DigestValue>TI1Rl1G0Wne2gvICCyTvRYekM7tdF5ztNt60sXdQbAs=</DigestValue>
      </Reference>
      <Reference URI="/xl/worksheets/sheet47.xml?ContentType=application/vnd.openxmlformats-officedocument.spreadsheetml.worksheet+xml">
        <DigestMethod Algorithm="http://www.w3.org/2001/04/xmlenc#sha256"/>
        <DigestValue>xhPvAPh9/VR13hLDyenZ5PVv1WSeNQPgKoN464X2ksM=</DigestValue>
      </Reference>
      <Reference URI="/xl/worksheets/sheet48.xml?ContentType=application/vnd.openxmlformats-officedocument.spreadsheetml.worksheet+xml">
        <DigestMethod Algorithm="http://www.w3.org/2001/04/xmlenc#sha256"/>
        <DigestValue>ESKbEd0gSH4tERRW/suQwV7lwwrAxn9xF4LFFU9b7qk=</DigestValue>
      </Reference>
      <Reference URI="/xl/worksheets/sheet49.xml?ContentType=application/vnd.openxmlformats-officedocument.spreadsheetml.worksheet+xml">
        <DigestMethod Algorithm="http://www.w3.org/2001/04/xmlenc#sha256"/>
        <DigestValue>SZlIzl1BMSgKsWsIT40KNUl2B5GCsJgrYBl4WchXJV0=</DigestValue>
      </Reference>
      <Reference URI="/xl/worksheets/sheet5.xml?ContentType=application/vnd.openxmlformats-officedocument.spreadsheetml.worksheet+xml">
        <DigestMethod Algorithm="http://www.w3.org/2001/04/xmlenc#sha256"/>
        <DigestValue>c62PV2fYO32SFR7oqFnLkCbqIB84havrLD0jSRHLSbw=</DigestValue>
      </Reference>
      <Reference URI="/xl/worksheets/sheet50.xml?ContentType=application/vnd.openxmlformats-officedocument.spreadsheetml.worksheet+xml">
        <DigestMethod Algorithm="http://www.w3.org/2001/04/xmlenc#sha256"/>
        <DigestValue>5Glq7ooxRPivSFv343IzvSz8HlkBZUUo/+21QNrT/88=</DigestValue>
      </Reference>
      <Reference URI="/xl/worksheets/sheet51.xml?ContentType=application/vnd.openxmlformats-officedocument.spreadsheetml.worksheet+xml">
        <DigestMethod Algorithm="http://www.w3.org/2001/04/xmlenc#sha256"/>
        <DigestValue>vZ9yOl2f9/u65puxstnjYYNX0iigFZikCrpbCclqmzc=</DigestValue>
      </Reference>
      <Reference URI="/xl/worksheets/sheet52.xml?ContentType=application/vnd.openxmlformats-officedocument.spreadsheetml.worksheet+xml">
        <DigestMethod Algorithm="http://www.w3.org/2001/04/xmlenc#sha256"/>
        <DigestValue>UYW4mo68m2QDqxXOFtdpvLTHYi7WIe+2TbnE/EgsG4I=</DigestValue>
      </Reference>
      <Reference URI="/xl/worksheets/sheet53.xml?ContentType=application/vnd.openxmlformats-officedocument.spreadsheetml.worksheet+xml">
        <DigestMethod Algorithm="http://www.w3.org/2001/04/xmlenc#sha256"/>
        <DigestValue>1w1CBOV2fUyDAxH3Z9mkB7R//XMX85b95QKJgeov/SI=</DigestValue>
      </Reference>
      <Reference URI="/xl/worksheets/sheet54.xml?ContentType=application/vnd.openxmlformats-officedocument.spreadsheetml.worksheet+xml">
        <DigestMethod Algorithm="http://www.w3.org/2001/04/xmlenc#sha256"/>
        <DigestValue>obN8FsdyMtxWPTPS1iFa8Iyb/uTJTcHF3ympow7TEUA=</DigestValue>
      </Reference>
      <Reference URI="/xl/worksheets/sheet55.xml?ContentType=application/vnd.openxmlformats-officedocument.spreadsheetml.worksheet+xml">
        <DigestMethod Algorithm="http://www.w3.org/2001/04/xmlenc#sha256"/>
        <DigestValue>VzV4fkTAeBq8tcKUhEGW2sS01pLPlIt3R18rHhh2bgk=</DigestValue>
      </Reference>
      <Reference URI="/xl/worksheets/sheet6.xml?ContentType=application/vnd.openxmlformats-officedocument.spreadsheetml.worksheet+xml">
        <DigestMethod Algorithm="http://www.w3.org/2001/04/xmlenc#sha256"/>
        <DigestValue>CEADmY3sEBwbWk2oFHze6Utbg4yoh0Fq2TLvT3k+GNQ=</DigestValue>
      </Reference>
      <Reference URI="/xl/worksheets/sheet7.xml?ContentType=application/vnd.openxmlformats-officedocument.spreadsheetml.worksheet+xml">
        <DigestMethod Algorithm="http://www.w3.org/2001/04/xmlenc#sha256"/>
        <DigestValue>IloG5XAe2lp/E2QFwq/OeWlwBZoJI8zELY1OiYQthYA=</DigestValue>
      </Reference>
      <Reference URI="/xl/worksheets/sheet8.xml?ContentType=application/vnd.openxmlformats-officedocument.spreadsheetml.worksheet+xml">
        <DigestMethod Algorithm="http://www.w3.org/2001/04/xmlenc#sha256"/>
        <DigestValue>CaoHwkC6mviVjWc1ZX2PrKZvd4i84yX6v7IE+zJWqEA=</DigestValue>
      </Reference>
      <Reference URI="/xl/worksheets/sheet9.xml?ContentType=application/vnd.openxmlformats-officedocument.spreadsheetml.worksheet+xml">
        <DigestMethod Algorithm="http://www.w3.org/2001/04/xmlenc#sha256"/>
        <DigestValue>wPOEVdy3H4574k1zxuBz47PcuU0gfh9ki2VagZbpv40=</DigestValue>
      </Reference>
    </Manifest>
    <SignatureProperties>
      <SignatureProperty Id="idSignatureTime" Target="#idPackageSignature">
        <mdssi:SignatureTime xmlns:mdssi="http://schemas.openxmlformats.org/package/2006/digital-signature">
          <mdssi:Format>YYYY-MM-DDThh:mm:ssTZD</mdssi:Format>
          <mdssi:Value>2023-08-16T23:22:11Z</mdssi:Value>
        </mdssi:SignatureTime>
      </SignatureProperty>
    </SignatureProperties>
  </Object>
  <Object Id="idOfficeObject">
    <SignatureProperties>
      <SignatureProperty Id="idOfficeV1Details" Target="#idPackageSignature">
        <SignatureInfoV1 xmlns="http://schemas.microsoft.com/office/2006/digsig">
          <SetupID>{BBE511E0-C23F-473B-B991-2469F16E7185}</SetupID>
          <SignatureText>Guillermo Vazquez</SignatureText>
          <SignatureImage/>
          <SignatureComments/>
          <WindowsVersion>10.0</WindowsVersion>
          <OfficeVersion>16.0.16626/25</OfficeVersion>
          <ApplicationVersion>16.0.16626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2023-08-16T23:22:11Z</xd:SigningTime>
          <xd:SigningCertificate>
            <xd:Cert>
              <xd:CertDigest>
                <DigestMethod Algorithm="http://www.w3.org/2001/04/xmlenc#sha256"/>
                <DigestValue>aj2OkhEfoSJnmETSP+ezUNZMLmO7AeN7VlqFuvgJwGM=</DigestValue>
              </xd:CertDigest>
              <xd:IssuerSerial>
                <X509IssuerName>SERIALNUMBER=RUC80080610-7, CN=CODE100 S.A., OU=Prestador Cualificado de Servicios de Confianza, O=ICPP, C=PY</X509IssuerName>
                <X509SerialNumber>257239796193378380365516024094957283852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AkEwAAjQkAACBFTUYAAAEA9BsAAKoAAAAGAAAAAAAAAAAAAAAAAAAAgAcAADgEAAAmAQAApQAAAAAAAAAAAAAAAAAAAHB8BACIhA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AAB1QcdxdEH2AAAABQAAAAkAAABMAAAAAAAAAAAAAAAAAAAA//////////9gAAAAMQA2AC8AOAAvADIAMAAyADM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AAAHVBx3F0QQwAAABbAAAAAQAAAEwAAAAEAAAACwAAADcAAAAiAAAAWwAAAFAAAABYAHM6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U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NYAAABXAAAAJQAAAAwAAAAEAAAAVAAAALQAAAAxAAAAOwAAANQAAABWAAAAAQAAAAAAdUHHcXRBMQAAADsAAAARAAAATAAAAAAAAAAAAAAAAAAAAP//////////cAAAAEcAdQBpAGwAbABlAHIAbQBvACAAVgBhAHoAcQB1AGUAegAwMQ4AAAALAAAABQAAAAUAAAAFAAAACgAAAAcAAAARAAAADAAAAAUAAAAMAAAACgAAAAkAAAAMAAAACwAAAAoAAAAJ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HsAAABxAAAAAQAAAAAAdUHHcXRBDwAAAGEAAAARAAAATAAAAAAAAAAAAAAAAAAAAP//////////cAAAAEcAdQBpAGwAbABlAHIAbQBvACAAVgBhAHoAcQB1AGUAegBuZgkAAAAHAAAAAwAAAAMAAAADAAAABwAAAAUAAAALAAAACAAAAAQAAAAIAAAABwAAAAYAAAAIAAAABwAAAAcAAAAG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wAAAAA8AAAB2AAAAhQAAAIYAAAABAAAAAAB1QcdxdEEPAAAAdgAAABMAAABMAAAAAAAAAAAAAAAAAAAA//////////90AAAAUgBlAHAAcgBlAHMAZQBuAHQAYQBuAHQAZQAgAEwAZQBnAGEAbAAidAgAAAAHAAAACAAAAAUAAAAHAAAABgAAAAcAAAAHAAAABAAAAAcAAAAHAAAABAAAAAcAAAAEAAAABgAAAAcAAAAIAAAABwAAAAMAAABLAAAAQAAAADAAAAAFAAAAIAAAAAEAAAABAAAAEAAAAAAAAAAAAAAAQAEAAKAAAAAAAAAAAAAAAEABAACgAAAAJQAAAAwAAAACAAAAJwAAABgAAAAFAAAAAAAAAP///wAAAAAAJQAAAAwAAAAFAAAATAAAAGQAAAAOAAAAiwAAAC0BAACbAAAADgAAAIsAAAAgAQAAEQAAACEA8AAAAAAAAAAAAAAAgD8AAAAAAAAAAAAAgD8AAAAAAAAAAAAAAAAAAAAAAAAAAAAAAAAAAAAAAAAAACUAAAAMAAAAAAAAgCgAAAAMAAAABQAAACUAAAAMAAAAAQAAABgAAAAMAAAAAAAAABIAAAAMAAAAAQAAABYAAAAMAAAAAAAAAFQAAAA8AQAADwAAAIsAAAAsAQAAmwAAAAEAAAAAAHVBx3F0QQ8AAACLAAAAKAAAAEwAAAAEAAAADgAAAIsAAAAuAQAAnAAAAJwAAABTAGkAZwBuAGUAZAAgAGIAeQA6ACAARwBVAEkATABMAEUAUgBNAE8AIABWAEEAWgBRAFUARQBaACAATQBVAE4ASQBBAEcAVQBSAFIASQBBAAcAAAADAAAACAAAAAcAAAAHAAAACAAAAAQAAAAIAAAABgAAAAMAAAAEAAAACQAAAAkAAAADAAAABgAAAAYAAAAHAAAACAAAAAwAAAAKAAAABAAAAAgAAAAIAAAABwAAAAoAAAAJAAAABwAAAAcAAAAEAAAADAAAAAkAAAAKAAAAAwAAAAgAAAAJAAAACQAAAAgAAAAIAAAAAwAAAAgAAAAWAAAADAAAAAAAAAAlAAAADAAAAAIAAAAOAAAAFAAAAAAAAAAQAAAAFAAAAA==</Object>
  <Object Id="idInvalidSigLnImg">AQAAAGwAAAAAAAAAAAAAAD8BAACfAAAAAAAAAAAAAAAkEwAAjQkAACBFTUYAAAEAgCIAALEAAAAGAAAAAAAAAAAAAAAAAAAAgAcAADgEAAAmAQAApQAAAAAAAAAAAAAAAAAAAHB8BACIhA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QAAAAFQAAADAAAAAFAAAAYQ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RAAAAFgAAACUAAAAMAAAAAQAAAFQAAAC0AAAAMQAAAAUAAACPAAAAFQAAAAEAAAAAAHVBx3F0QTEAAAAFAAAAEQAAAEwAAAAAAAAAAAAAAAAAAAD//////////3AAAABJAG4AdgBhAGwAaQBkACAAcwBpAGcAbgBhAHQAdQByAGUAAAADAAAABwAAAAYAAAAHAAAAAwAAAAMAAAAIAAAABAAAAAYAAAADAAAACAAAAAcAAAAHAAAABAAAAAcAAAAF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AAAdUHHcXRBDAAAAFsAAAABAAAATAAAAAQAAAALAAAANwAAACIAAABbAAAAUAAAAFgAdQ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1QAAAFYAAAAwAAAAOwAAAKY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1gAAAFcAAAAlAAAADAAAAAQAAABUAAAAtAAAADEAAAA7AAAA1AAAAFYAAAABAAAAAAB1QcdxdEExAAAAOwAAABEAAABMAAAAAAAAAAAAAAAAAAAA//////////9wAAAARwB1AGkAbABsAGUAcgBtAG8AIABWAGEAegBxAHUAZQB6AAAADgAAAAsAAAAFAAAABQAAAAUAAAAKAAAABwAAABEAAAAMAAAABQAAAAwAAAAKAAAACQAAAAwAAAALAAAACgAAAAk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tAAAAA8AAABhAAAAewAAAHEAAAABAAAAAAB1QcdxdEEPAAAAYQAAABEAAABMAAAAAAAAAAAAAAAAAAAA//////////9wAAAARwB1AGkAbABsAGUAcgBtAG8AIABWAGEAegBxAHUAZQB6ADIwCQAAAAcAAAADAAAAAwAAAAMAAAAHAAAABQAAAAsAAAAIAAAABAAAAAgAAAAHAAAABgAAAAgAAAAHAAAABwAAAAY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DAAAAADwAAAHYAAACFAAAAhgAAAAEAAAAAAHVBx3F0QQ8AAAB2AAAAEwAAAEwAAAAAAAAAAAAAAAAAAAD//////////3QAAABSAGUAcAByAGUAcwBlAG4AdABhAG4AdABlACAATABlAGcAYQBsADU2CAAAAAcAAAAIAAAABQAAAAcAAAAGAAAABwAAAAcAAAAEAAAABwAAAAcAAAAEAAAABwAAAAQAAAAGAAAABwAAAAgAAAAHAAAAAwAAAEsAAABAAAAAMAAAAAUAAAAgAAAAAQAAAAEAAAAQAAAAAAAAAAAAAABAAQAAoAAAAAAAAAAAAAAAQAEAAKAAAAAlAAAADAAAAAIAAAAnAAAAGAAAAAUAAAAAAAAA////AAAAAAAlAAAADAAAAAUAAABMAAAAZAAAAA4AAACLAAAALQEAAJsAAAAOAAAAiwAAACABAAARAAAAIQDwAAAAAAAAAAAAAACAPwAAAAAAAAAAAACAPwAAAAAAAAAAAAAAAAAAAAAAAAAAAAAAAAAAAAAAAAAAJQAAAAwAAAAAAACAKAAAAAwAAAAFAAAAJQAAAAwAAAABAAAAGAAAAAwAAAAAAAAAEgAAAAwAAAABAAAAFgAAAAwAAAAAAAAAVAAAADwBAAAPAAAAiwAAACwBAACbAAAAAQAAAAAAdUHHcXRBDwAAAIsAAAAoAAAATAAAAAQAAAAOAAAAiwAAAC4BAACcAAAAnAAAAFMAaQBnAG4AZQBkACAAYgB5ADoAIABHAFUASQBMAEwARQBSAE0ATwAgAFYAQQBaAFEAVQBFAFoAIABNAFUATgBJAEEARwBVAFIAUgBJAEEABwAAAAMAAAAIAAAABwAAAAcAAAAIAAAABAAAAAgAAAAGAAAAAwAAAAQAAAAJAAAACQAAAAMAAAAGAAAABgAAAAcAAAAIAAAADAAAAAoAAAAEAAAACAAAAAgAAAAHAAAACgAAAAkAAAAHAAAABwAAAAQAAAAMAAAACQAAAAoAAAADAAAACAAAAAkAAAAJAAAACAAAAAgAAAADAAAACA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55</vt:i4>
      </vt:variant>
      <vt:variant>
        <vt:lpstr>Rangos con nombre</vt:lpstr>
      </vt:variant>
      <vt:variant>
        <vt:i4>42</vt:i4>
      </vt:variant>
    </vt:vector>
  </HeadingPairs>
  <TitlesOfParts>
    <vt:vector size="97" baseType="lpstr">
      <vt:lpstr>BAL MARZO 2022</vt:lpstr>
      <vt:lpstr>BAL JUNIO 2022</vt:lpstr>
      <vt:lpstr>BAL DICIEMBRE 2022</vt:lpstr>
      <vt:lpstr>Indice</vt:lpstr>
      <vt:lpstr>BG</vt:lpstr>
      <vt:lpstr>ER</vt:lpstr>
      <vt:lpstr>EFE</vt:lpstr>
      <vt:lpstr>EVPN</vt:lpstr>
      <vt:lpstr>Información General</vt:lpstr>
      <vt:lpstr>Nota1</vt:lpstr>
      <vt:lpstr>NOTA 122022</vt:lpstr>
      <vt:lpstr>Nota 2 </vt:lpstr>
      <vt:lpstr>Nota 3</vt:lpstr>
      <vt:lpstr>Nota 4</vt:lpstr>
      <vt:lpstr>Nota 5  (2)</vt:lpstr>
      <vt:lpstr>Nota 5 </vt:lpstr>
      <vt:lpstr>Nota 6</vt:lpstr>
      <vt:lpstr>Nota 7</vt:lpstr>
      <vt:lpstr>Nota 8</vt:lpstr>
      <vt:lpstr>Nota 9</vt:lpstr>
      <vt:lpstr>Hoja1</vt:lpstr>
      <vt:lpstr>Nota 14</vt:lpstr>
      <vt:lpstr>Nota 10</vt:lpstr>
      <vt:lpstr>Nota 11</vt:lpstr>
      <vt:lpstr>Nota 12</vt:lpstr>
      <vt:lpstr>Nota 13</vt:lpstr>
      <vt:lpstr>Nota 18</vt:lpstr>
      <vt:lpstr>Nota 19</vt:lpstr>
      <vt:lpstr>Nota 15</vt:lpstr>
      <vt:lpstr>Nota 16</vt:lpstr>
      <vt:lpstr>Nota 17</vt:lpstr>
      <vt:lpstr>Nota 20</vt:lpstr>
      <vt:lpstr> Nota 21</vt:lpstr>
      <vt:lpstr>Nota 22</vt:lpstr>
      <vt:lpstr>Nota 23</vt:lpstr>
      <vt:lpstr>Nota 24</vt:lpstr>
      <vt:lpstr>Nota 25</vt:lpstr>
      <vt:lpstr>Nota 26</vt:lpstr>
      <vt:lpstr>Nota 27</vt:lpstr>
      <vt:lpstr>Nota 29</vt:lpstr>
      <vt:lpstr>Nota 28</vt:lpstr>
      <vt:lpstr>Nota 30</vt:lpstr>
      <vt:lpstr>Nota 31</vt:lpstr>
      <vt:lpstr>Nota 32</vt:lpstr>
      <vt:lpstr>Nota 33</vt:lpstr>
      <vt:lpstr>Nota 34</vt:lpstr>
      <vt:lpstr>Nota 35</vt:lpstr>
      <vt:lpstr>EVPN (2)</vt:lpstr>
      <vt:lpstr>Nota 36</vt:lpstr>
      <vt:lpstr>Nota 37</vt:lpstr>
      <vt:lpstr>Nota 38</vt:lpstr>
      <vt:lpstr>Nota 39</vt:lpstr>
      <vt:lpstr>Nota 40</vt:lpstr>
      <vt:lpstr>plan de cuentas</vt:lpstr>
      <vt:lpstr>Base de Monedas</vt:lpstr>
      <vt:lpstr>'Información General'!_Toc82092290</vt:lpstr>
      <vt:lpstr>' Nota 21'!Área_de_impresión</vt:lpstr>
      <vt:lpstr>BG!Área_de_impresión</vt:lpstr>
      <vt:lpstr>EFE!Área_de_impresión</vt:lpstr>
      <vt:lpstr>ER!Área_de_impresión</vt:lpstr>
      <vt:lpstr>EVPN!Área_de_impresión</vt:lpstr>
      <vt:lpstr>'EVPN (2)'!Área_de_impresión</vt:lpstr>
      <vt:lpstr>Indice!Área_de_impresión</vt:lpstr>
      <vt:lpstr>'Nota 10'!Área_de_impresión</vt:lpstr>
      <vt:lpstr>'Nota 11'!Área_de_impresión</vt:lpstr>
      <vt:lpstr>'Nota 12'!Área_de_impresión</vt:lpstr>
      <vt:lpstr>'Nota 13'!Área_de_impresión</vt:lpstr>
      <vt:lpstr>'Nota 16'!Área_de_impresión</vt:lpstr>
      <vt:lpstr>'Nota 17'!Área_de_impresión</vt:lpstr>
      <vt:lpstr>'Nota 18'!Área_de_impresión</vt:lpstr>
      <vt:lpstr>'Nota 19'!Área_de_impresión</vt:lpstr>
      <vt:lpstr>'Nota 20'!Área_de_impresión</vt:lpstr>
      <vt:lpstr>'Nota 23'!Área_de_impresión</vt:lpstr>
      <vt:lpstr>'Nota 25'!Área_de_impresión</vt:lpstr>
      <vt:lpstr>'Nota 26'!Área_de_impresión</vt:lpstr>
      <vt:lpstr>'Nota 27'!Área_de_impresión</vt:lpstr>
      <vt:lpstr>'Nota 28'!Área_de_impresión</vt:lpstr>
      <vt:lpstr>'Nota 29'!Área_de_impresión</vt:lpstr>
      <vt:lpstr>'Nota 3'!Área_de_impresión</vt:lpstr>
      <vt:lpstr>'Nota 30'!Área_de_impresión</vt:lpstr>
      <vt:lpstr>'Nota 31'!Área_de_impresión</vt:lpstr>
      <vt:lpstr>'Nota 32'!Área_de_impresión</vt:lpstr>
      <vt:lpstr>'Nota 33'!Área_de_impresión</vt:lpstr>
      <vt:lpstr>'Nota 34'!Área_de_impresión</vt:lpstr>
      <vt:lpstr>'Nota 35'!Área_de_impresión</vt:lpstr>
      <vt:lpstr>'Nota 36'!Área_de_impresión</vt:lpstr>
      <vt:lpstr>'Nota 37'!Área_de_impresión</vt:lpstr>
      <vt:lpstr>'Nota 38'!Área_de_impresión</vt:lpstr>
      <vt:lpstr>'Nota 39'!Área_de_impresión</vt:lpstr>
      <vt:lpstr>'Nota 4'!Área_de_impresión</vt:lpstr>
      <vt:lpstr>'Nota 40'!Área_de_impresión</vt:lpstr>
      <vt:lpstr>'Nota 5 '!Área_de_impresión</vt:lpstr>
      <vt:lpstr>'Nota 5  (2)'!Área_de_impresión</vt:lpstr>
      <vt:lpstr>'Nota 6'!Área_de_impresión</vt:lpstr>
      <vt:lpstr>'Nota 7'!Área_de_impresión</vt:lpstr>
      <vt:lpstr>'Nota 9'!Área_de_impresión</vt:lpstr>
      <vt:lpstr>Indice!Títulos_a_imprimir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CONTABILIDAD</dc:creator>
  <cp:lastModifiedBy>Franklin Boccia</cp:lastModifiedBy>
  <cp:lastPrinted>2023-08-16T13:22:36Z</cp:lastPrinted>
  <dcterms:created xsi:type="dcterms:W3CDTF">2019-05-02T15:06:12Z</dcterms:created>
  <dcterms:modified xsi:type="dcterms:W3CDTF">2023-08-16T22:42:28Z</dcterms:modified>
</cp:coreProperties>
</file>